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P_PELNI\Emplooi\"/>
    </mc:Choice>
  </mc:AlternateContent>
  <xr:revisionPtr revIDLastSave="0" documentId="13_ncr:1_{82EA0601-3E6B-48F2-9C17-830BB67881D9}" xr6:coauthVersionLast="47" xr6:coauthVersionMax="47" xr10:uidLastSave="{00000000-0000-0000-0000-000000000000}"/>
  <bookViews>
    <workbookView xWindow="14295" yWindow="0" windowWidth="14610" windowHeight="15585" tabRatio="500" firstSheet="4" activeTab="5" xr2:uid="{00000000-000D-0000-FFFF-FFFF00000000}"/>
  </bookViews>
  <sheets>
    <sheet name="LABOBAR " sheetId="1" r:id="rId1"/>
    <sheet name="UMSINI" sheetId="2" r:id="rId2"/>
    <sheet name="GN.DEMPO" sheetId="3" r:id="rId3"/>
    <sheet name="TIDAR " sheetId="4" r:id="rId4"/>
    <sheet name="KELUD" sheetId="5" r:id="rId5"/>
    <sheet name="DOROLONDA" sheetId="6" r:id="rId6"/>
    <sheet name="NGGAPULU" sheetId="7" r:id="rId7"/>
    <sheet name="SINABUNG" sheetId="8" r:id="rId8"/>
    <sheet name="LAMBELU" sheetId="9" r:id="rId9"/>
    <sheet name="BK.SIGUNTANG" sheetId="10" r:id="rId10"/>
    <sheet name="DOBONSOLO " sheetId="11" r:id="rId11"/>
    <sheet name="CIREMAI" sheetId="12" r:id="rId12"/>
    <sheet name="LABOBAR" sheetId="13" state="hidden" r:id="rId13"/>
    <sheet name="AWU " sheetId="14" r:id="rId14"/>
    <sheet name="BINAIYA" sheetId="15" r:id="rId15"/>
    <sheet name="TILONGKABILA " sheetId="16" r:id="rId16"/>
    <sheet name="TATAMAILAU" sheetId="17" r:id="rId17"/>
    <sheet name="BK.RAYA" sheetId="18" r:id="rId18"/>
    <sheet name="LAWIT" sheetId="19" r:id="rId19"/>
    <sheet name="KELIMUTU" sheetId="20" r:id="rId20"/>
    <sheet name="SIRIMAU " sheetId="21" r:id="rId21"/>
    <sheet name="LEUSER" sheetId="22" r:id="rId22"/>
    <sheet name="SANGIANG" sheetId="23" r:id="rId23"/>
    <sheet name="PANGRANGO" sheetId="24" r:id="rId24"/>
    <sheet name="WILIS" sheetId="25" r:id="rId25"/>
    <sheet name="JETLINER Voyage" sheetId="26" state="hidden" r:id="rId26"/>
    <sheet name="EGON" sheetId="27" r:id="rId27"/>
    <sheet name="JETLINER" sheetId="28" r:id="rId28"/>
    <sheet name="Sheet1" sheetId="29" r:id="rId29"/>
  </sheets>
  <definedNames>
    <definedName name="_xlnm.Print_Area" localSheetId="13">'AWU '!#REF!</definedName>
    <definedName name="_xlnm.Print_Area" localSheetId="14">BINAIYA!#REF!</definedName>
    <definedName name="_xlnm.Print_Area" localSheetId="17">BK.RAYA!#REF!</definedName>
    <definedName name="_xlnm.Print_Area" localSheetId="9">BK.SIGUNTANG!#REF!</definedName>
    <definedName name="_xlnm.Print_Area" localSheetId="11">CIREMAI!#REF!</definedName>
    <definedName name="_xlnm.Print_Area" localSheetId="10">'DOBONSOLO '!#REF!</definedName>
    <definedName name="_xlnm.Print_Area" localSheetId="5">DOROLONDA!#REF!</definedName>
    <definedName name="_xlnm.Print_Area" localSheetId="26">EGON!#REF!</definedName>
    <definedName name="_xlnm.Print_Area" localSheetId="2">GN.DEMPO!#REF!</definedName>
    <definedName name="_xlnm.Print_Area" localSheetId="27">JETLINER!#REF!</definedName>
    <definedName name="_xlnm.Print_Area" localSheetId="25">'JETLINER Voyage'!$P$1:$AB$23</definedName>
    <definedName name="_xlnm.Print_Area" localSheetId="19">KELIMUTU!#REF!</definedName>
    <definedName name="_xlnm.Print_Area" localSheetId="4">KELUD!#REF!</definedName>
    <definedName name="_xlnm.Print_Area" localSheetId="12">LABOBAR!$A$536:$O$564</definedName>
    <definedName name="_xlnm.Print_Area" localSheetId="0">'LABOBAR '!#REF!</definedName>
    <definedName name="_xlnm.Print_Area" localSheetId="8">LAMBELU!#REF!</definedName>
    <definedName name="_xlnm.Print_Area" localSheetId="18">LAWIT!#REF!</definedName>
    <definedName name="_xlnm.Print_Area" localSheetId="21">LEUSER!#REF!</definedName>
    <definedName name="_xlnm.Print_Area" localSheetId="6">NGGAPULU!#REF!</definedName>
    <definedName name="_xlnm.Print_Area" localSheetId="23">PANGRANGO!#REF!</definedName>
    <definedName name="_xlnm.Print_Area" localSheetId="22">SANGIANG!#REF!</definedName>
    <definedName name="_xlnm.Print_Area" localSheetId="7">SINABUNG!#REF!</definedName>
    <definedName name="_xlnm.Print_Area" localSheetId="20">'SIRIMAU '!#REF!</definedName>
    <definedName name="_xlnm.Print_Area" localSheetId="16">TATAMAILAU!#REF!</definedName>
    <definedName name="_xlnm.Print_Area" localSheetId="3">'TIDAR '!#REF!</definedName>
    <definedName name="_xlnm.Print_Area" localSheetId="15">'TILONGKABILA '!#REF!</definedName>
    <definedName name="_xlnm.Print_Area" localSheetId="1">UMSINI!#REF!</definedName>
    <definedName name="_xlnm.Print_Area" localSheetId="24">WILIS!#REF!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12" i="28" l="1"/>
  <c r="L615" i="28" s="1"/>
  <c r="G611" i="28"/>
  <c r="C611" i="28"/>
  <c r="L613" i="28" s="1"/>
  <c r="F609" i="28"/>
  <c r="D609" i="28"/>
  <c r="F608" i="28"/>
  <c r="D608" i="28" s="1"/>
  <c r="F607" i="28"/>
  <c r="D607" i="28"/>
  <c r="F606" i="28"/>
  <c r="D606" i="28"/>
  <c r="F605" i="28"/>
  <c r="D605" i="28" s="1"/>
  <c r="F604" i="28"/>
  <c r="D604" i="28" s="1"/>
  <c r="A604" i="28"/>
  <c r="A605" i="28" s="1"/>
  <c r="A606" i="28" s="1"/>
  <c r="A607" i="28" s="1"/>
  <c r="A608" i="28" s="1"/>
  <c r="A609" i="28" s="1"/>
  <c r="A610" i="28" s="1"/>
  <c r="F603" i="28"/>
  <c r="D603" i="28"/>
  <c r="A603" i="28"/>
  <c r="F602" i="28"/>
  <c r="D602" i="28"/>
  <c r="A602" i="28"/>
  <c r="F601" i="28"/>
  <c r="D601" i="28"/>
  <c r="A601" i="28"/>
  <c r="M600" i="28"/>
  <c r="L600" i="28"/>
  <c r="K600" i="28" s="1"/>
  <c r="H600" i="28"/>
  <c r="F600" i="28"/>
  <c r="D600" i="28"/>
  <c r="L591" i="28"/>
  <c r="G589" i="28"/>
  <c r="G590" i="28" s="1"/>
  <c r="L593" i="28" s="1"/>
  <c r="C589" i="28"/>
  <c r="F587" i="28"/>
  <c r="D587" i="28"/>
  <c r="F586" i="28"/>
  <c r="D586" i="28"/>
  <c r="F585" i="28"/>
  <c r="D585" i="28"/>
  <c r="F584" i="28"/>
  <c r="D584" i="28" s="1"/>
  <c r="F583" i="28"/>
  <c r="D583" i="28"/>
  <c r="F582" i="28"/>
  <c r="D582" i="28"/>
  <c r="F581" i="28"/>
  <c r="D581" i="28"/>
  <c r="F580" i="28"/>
  <c r="D580" i="28" s="1"/>
  <c r="F579" i="28"/>
  <c r="D579" i="28"/>
  <c r="A579" i="28"/>
  <c r="A580" i="28" s="1"/>
  <c r="A581" i="28" s="1"/>
  <c r="A582" i="28" s="1"/>
  <c r="A583" i="28" s="1"/>
  <c r="A584" i="28" s="1"/>
  <c r="A585" i="28" s="1"/>
  <c r="A586" i="28" s="1"/>
  <c r="A587" i="28" s="1"/>
  <c r="A588" i="28" s="1"/>
  <c r="M578" i="28"/>
  <c r="L578" i="28"/>
  <c r="K578" i="28" s="1"/>
  <c r="H578" i="28"/>
  <c r="F578" i="28"/>
  <c r="D578" i="28"/>
  <c r="G568" i="28"/>
  <c r="L571" i="28" s="1"/>
  <c r="G567" i="28"/>
  <c r="C567" i="28"/>
  <c r="L569" i="28" s="1"/>
  <c r="F565" i="28"/>
  <c r="D565" i="28"/>
  <c r="F564" i="28"/>
  <c r="D564" i="28"/>
  <c r="F563" i="28"/>
  <c r="D563" i="28" s="1"/>
  <c r="F562" i="28"/>
  <c r="D562" i="28" s="1"/>
  <c r="F561" i="28"/>
  <c r="D561" i="28"/>
  <c r="A561" i="28"/>
  <c r="A562" i="28" s="1"/>
  <c r="A563" i="28" s="1"/>
  <c r="A564" i="28" s="1"/>
  <c r="A565" i="28" s="1"/>
  <c r="A566" i="28" s="1"/>
  <c r="F560" i="28"/>
  <c r="D560" i="28" s="1"/>
  <c r="F559" i="28"/>
  <c r="D559" i="28" s="1"/>
  <c r="F558" i="28"/>
  <c r="D558" i="28" s="1"/>
  <c r="F557" i="28"/>
  <c r="D557" i="28"/>
  <c r="A557" i="28"/>
  <c r="A558" i="28" s="1"/>
  <c r="A559" i="28" s="1"/>
  <c r="A560" i="28" s="1"/>
  <c r="M556" i="28"/>
  <c r="J557" i="28" s="1"/>
  <c r="L556" i="28"/>
  <c r="K556" i="28"/>
  <c r="H556" i="28"/>
  <c r="F556" i="28"/>
  <c r="D556" i="28"/>
  <c r="L547" i="28"/>
  <c r="G546" i="28"/>
  <c r="L549" i="28" s="1"/>
  <c r="G545" i="28"/>
  <c r="C545" i="28"/>
  <c r="F543" i="28"/>
  <c r="D543" i="28"/>
  <c r="F542" i="28"/>
  <c r="D542" i="28"/>
  <c r="F541" i="28"/>
  <c r="D541" i="28" s="1"/>
  <c r="A541" i="28"/>
  <c r="A542" i="28" s="1"/>
  <c r="A543" i="28" s="1"/>
  <c r="A544" i="28" s="1"/>
  <c r="F540" i="28"/>
  <c r="D540" i="28" s="1"/>
  <c r="F539" i="28"/>
  <c r="D539" i="28"/>
  <c r="F538" i="28"/>
  <c r="D538" i="28" s="1"/>
  <c r="F537" i="28"/>
  <c r="D537" i="28" s="1"/>
  <c r="A537" i="28"/>
  <c r="A538" i="28" s="1"/>
  <c r="A539" i="28" s="1"/>
  <c r="A540" i="28" s="1"/>
  <c r="F536" i="28"/>
  <c r="D536" i="28"/>
  <c r="A536" i="28"/>
  <c r="I535" i="28"/>
  <c r="H535" i="28" s="1"/>
  <c r="F535" i="28"/>
  <c r="D535" i="28"/>
  <c r="A535" i="28"/>
  <c r="M534" i="28"/>
  <c r="L534" i="28"/>
  <c r="K534" i="28" s="1"/>
  <c r="H534" i="28"/>
  <c r="F534" i="28"/>
  <c r="D534" i="28"/>
  <c r="J535" i="28" s="1"/>
  <c r="G523" i="28"/>
  <c r="G524" i="28" s="1"/>
  <c r="L527" i="28" s="1"/>
  <c r="C523" i="28"/>
  <c r="L525" i="28" s="1"/>
  <c r="F521" i="28"/>
  <c r="D521" i="28"/>
  <c r="F520" i="28"/>
  <c r="D520" i="28"/>
  <c r="F519" i="28"/>
  <c r="D519" i="28" s="1"/>
  <c r="F518" i="28"/>
  <c r="D518" i="28"/>
  <c r="F517" i="28"/>
  <c r="D517" i="28"/>
  <c r="F516" i="28"/>
  <c r="D516" i="28"/>
  <c r="A516" i="28"/>
  <c r="A517" i="28" s="1"/>
  <c r="A518" i="28" s="1"/>
  <c r="A519" i="28" s="1"/>
  <c r="A520" i="28" s="1"/>
  <c r="A521" i="28" s="1"/>
  <c r="A522" i="28" s="1"/>
  <c r="F515" i="28"/>
  <c r="D515" i="28"/>
  <c r="A515" i="28"/>
  <c r="F514" i="28"/>
  <c r="D514" i="28"/>
  <c r="A514" i="28"/>
  <c r="F513" i="28"/>
  <c r="D513" i="28" s="1"/>
  <c r="A513" i="28"/>
  <c r="M512" i="28"/>
  <c r="L512" i="28"/>
  <c r="K512" i="28"/>
  <c r="H512" i="28"/>
  <c r="F512" i="28"/>
  <c r="D512" i="28" s="1"/>
  <c r="G502" i="28"/>
  <c r="L505" i="28" s="1"/>
  <c r="G501" i="28"/>
  <c r="C501" i="28"/>
  <c r="L503" i="28" s="1"/>
  <c r="F499" i="28"/>
  <c r="D499" i="28"/>
  <c r="A499" i="28"/>
  <c r="A500" i="28" s="1"/>
  <c r="F498" i="28"/>
  <c r="D498" i="28"/>
  <c r="F497" i="28"/>
  <c r="D497" i="28" s="1"/>
  <c r="F496" i="28"/>
  <c r="D496" i="28" s="1"/>
  <c r="F495" i="28"/>
  <c r="D495" i="28" s="1"/>
  <c r="F494" i="28"/>
  <c r="D494" i="28"/>
  <c r="F493" i="28"/>
  <c r="D493" i="28" s="1"/>
  <c r="F492" i="28"/>
  <c r="D492" i="28" s="1"/>
  <c r="F491" i="28"/>
  <c r="D491" i="28" s="1"/>
  <c r="A491" i="28"/>
  <c r="A492" i="28" s="1"/>
  <c r="A493" i="28" s="1"/>
  <c r="A494" i="28" s="1"/>
  <c r="A495" i="28" s="1"/>
  <c r="A496" i="28" s="1"/>
  <c r="A497" i="28" s="1"/>
  <c r="A498" i="28" s="1"/>
  <c r="M490" i="28"/>
  <c r="L490" i="28"/>
  <c r="K490" i="28"/>
  <c r="H490" i="28"/>
  <c r="F490" i="28"/>
  <c r="D490" i="28" s="1"/>
  <c r="G480" i="28"/>
  <c r="L483" i="28" s="1"/>
  <c r="G479" i="28"/>
  <c r="C479" i="28"/>
  <c r="L481" i="28" s="1"/>
  <c r="F477" i="28"/>
  <c r="D477" i="28" s="1"/>
  <c r="F476" i="28"/>
  <c r="D476" i="28"/>
  <c r="F475" i="28"/>
  <c r="D475" i="28"/>
  <c r="F474" i="28"/>
  <c r="D474" i="28" s="1"/>
  <c r="A474" i="28"/>
  <c r="A475" i="28" s="1"/>
  <c r="A476" i="28" s="1"/>
  <c r="A477" i="28" s="1"/>
  <c r="A478" i="28" s="1"/>
  <c r="F473" i="28"/>
  <c r="D473" i="28"/>
  <c r="F472" i="28"/>
  <c r="D472" i="28" s="1"/>
  <c r="F471" i="28"/>
  <c r="D471" i="28"/>
  <c r="A471" i="28"/>
  <c r="A472" i="28" s="1"/>
  <c r="A473" i="28" s="1"/>
  <c r="F470" i="28"/>
  <c r="D470" i="28" s="1"/>
  <c r="J469" i="28"/>
  <c r="F469" i="28"/>
  <c r="D469" i="28" s="1"/>
  <c r="A469" i="28"/>
  <c r="A470" i="28" s="1"/>
  <c r="M468" i="28"/>
  <c r="L468" i="28"/>
  <c r="K468" i="28"/>
  <c r="H468" i="28"/>
  <c r="F468" i="28"/>
  <c r="D468" i="28" s="1"/>
  <c r="G458" i="28"/>
  <c r="L461" i="28" s="1"/>
  <c r="G457" i="28"/>
  <c r="C457" i="28"/>
  <c r="L459" i="28" s="1"/>
  <c r="F455" i="28"/>
  <c r="D455" i="28" s="1"/>
  <c r="F454" i="28"/>
  <c r="D454" i="28"/>
  <c r="F453" i="28"/>
  <c r="D453" i="28"/>
  <c r="F452" i="28"/>
  <c r="D452" i="28" s="1"/>
  <c r="F451" i="28"/>
  <c r="D451" i="28"/>
  <c r="A451" i="28"/>
  <c r="A452" i="28" s="1"/>
  <c r="A453" i="28" s="1"/>
  <c r="A454" i="28" s="1"/>
  <c r="A455" i="28" s="1"/>
  <c r="A456" i="28" s="1"/>
  <c r="F450" i="28"/>
  <c r="D450" i="28" s="1"/>
  <c r="F449" i="28"/>
  <c r="D449" i="28"/>
  <c r="F448" i="28"/>
  <c r="D448" i="28"/>
  <c r="A448" i="28"/>
  <c r="A449" i="28" s="1"/>
  <c r="A450" i="28" s="1"/>
  <c r="F447" i="28"/>
  <c r="D447" i="28"/>
  <c r="A447" i="28"/>
  <c r="M446" i="28"/>
  <c r="L446" i="28"/>
  <c r="K446" i="28"/>
  <c r="H446" i="28"/>
  <c r="F446" i="28"/>
  <c r="D446" i="28" s="1"/>
  <c r="D457" i="28" s="1"/>
  <c r="G435" i="28"/>
  <c r="G436" i="28" s="1"/>
  <c r="L439" i="28" s="1"/>
  <c r="C435" i="28"/>
  <c r="L437" i="28" s="1"/>
  <c r="F433" i="28"/>
  <c r="D433" i="28" s="1"/>
  <c r="F432" i="28"/>
  <c r="D432" i="28" s="1"/>
  <c r="F431" i="28"/>
  <c r="D431" i="28"/>
  <c r="F430" i="28"/>
  <c r="D430" i="28"/>
  <c r="F429" i="28"/>
  <c r="D429" i="28" s="1"/>
  <c r="F428" i="28"/>
  <c r="D428" i="28"/>
  <c r="A428" i="28"/>
  <c r="A429" i="28" s="1"/>
  <c r="A430" i="28" s="1"/>
  <c r="A431" i="28" s="1"/>
  <c r="A432" i="28" s="1"/>
  <c r="A433" i="28" s="1"/>
  <c r="A434" i="28" s="1"/>
  <c r="F427" i="28"/>
  <c r="D427" i="28"/>
  <c r="F426" i="28"/>
  <c r="D426" i="28"/>
  <c r="F425" i="28"/>
  <c r="D425" i="28" s="1"/>
  <c r="A425" i="28"/>
  <c r="A426" i="28" s="1"/>
  <c r="A427" i="28" s="1"/>
  <c r="M424" i="28"/>
  <c r="J425" i="28" s="1"/>
  <c r="L424" i="28"/>
  <c r="K424" i="28" s="1"/>
  <c r="H424" i="28"/>
  <c r="F424" i="28"/>
  <c r="D424" i="28"/>
  <c r="L415" i="28"/>
  <c r="G413" i="28"/>
  <c r="G414" i="28" s="1"/>
  <c r="L417" i="28" s="1"/>
  <c r="C413" i="28"/>
  <c r="F411" i="28"/>
  <c r="D411" i="28" s="1"/>
  <c r="F410" i="28"/>
  <c r="D410" i="28"/>
  <c r="F409" i="28"/>
  <c r="D409" i="28" s="1"/>
  <c r="F408" i="28"/>
  <c r="D408" i="28"/>
  <c r="F407" i="28"/>
  <c r="D407" i="28" s="1"/>
  <c r="F406" i="28"/>
  <c r="D406" i="28" s="1"/>
  <c r="D413" i="28" s="1"/>
  <c r="F405" i="28"/>
  <c r="D405" i="28"/>
  <c r="F404" i="28"/>
  <c r="D404" i="28"/>
  <c r="F403" i="28"/>
  <c r="D403" i="28" s="1"/>
  <c r="A403" i="28"/>
  <c r="A404" i="28" s="1"/>
  <c r="A405" i="28" s="1"/>
  <c r="A406" i="28" s="1"/>
  <c r="A407" i="28" s="1"/>
  <c r="A408" i="28" s="1"/>
  <c r="A409" i="28" s="1"/>
  <c r="A410" i="28" s="1"/>
  <c r="A411" i="28" s="1"/>
  <c r="A412" i="28" s="1"/>
  <c r="M402" i="28"/>
  <c r="L402" i="28"/>
  <c r="K402" i="28" s="1"/>
  <c r="H402" i="28"/>
  <c r="F402" i="28"/>
  <c r="D402" i="28" s="1"/>
  <c r="J403" i="28" s="1"/>
  <c r="G391" i="28"/>
  <c r="G392" i="28" s="1"/>
  <c r="L395" i="28" s="1"/>
  <c r="C391" i="28"/>
  <c r="L393" i="28" s="1"/>
  <c r="F389" i="28"/>
  <c r="D389" i="28" s="1"/>
  <c r="F388" i="28"/>
  <c r="D388" i="28"/>
  <c r="F387" i="28"/>
  <c r="D387" i="28" s="1"/>
  <c r="F386" i="28"/>
  <c r="D386" i="28"/>
  <c r="F385" i="28"/>
  <c r="D385" i="28"/>
  <c r="F384" i="28"/>
  <c r="D384" i="28"/>
  <c r="F383" i="28"/>
  <c r="D383" i="28"/>
  <c r="F382" i="28"/>
  <c r="D382" i="28"/>
  <c r="A382" i="28"/>
  <c r="A383" i="28" s="1"/>
  <c r="A384" i="28" s="1"/>
  <c r="A385" i="28" s="1"/>
  <c r="A386" i="28" s="1"/>
  <c r="A387" i="28" s="1"/>
  <c r="A388" i="28" s="1"/>
  <c r="A389" i="28" s="1"/>
  <c r="A390" i="28" s="1"/>
  <c r="J381" i="28"/>
  <c r="I381" i="28"/>
  <c r="H381" i="28"/>
  <c r="F381" i="28"/>
  <c r="D381" i="28"/>
  <c r="A381" i="28"/>
  <c r="M380" i="28"/>
  <c r="L380" i="28"/>
  <c r="K380" i="28" s="1"/>
  <c r="H380" i="28"/>
  <c r="F380" i="28"/>
  <c r="D380" i="28" s="1"/>
  <c r="L373" i="28"/>
  <c r="L371" i="28"/>
  <c r="G370" i="28"/>
  <c r="G369" i="28"/>
  <c r="C369" i="28"/>
  <c r="F367" i="28"/>
  <c r="D367" i="28" s="1"/>
  <c r="F366" i="28"/>
  <c r="D366" i="28" s="1"/>
  <c r="F365" i="28"/>
  <c r="D365" i="28" s="1"/>
  <c r="F364" i="28"/>
  <c r="D364" i="28"/>
  <c r="F363" i="28"/>
  <c r="D363" i="28"/>
  <c r="A363" i="28"/>
  <c r="A364" i="28" s="1"/>
  <c r="A365" i="28" s="1"/>
  <c r="A366" i="28" s="1"/>
  <c r="A367" i="28" s="1"/>
  <c r="A368" i="28" s="1"/>
  <c r="F362" i="28"/>
  <c r="D362" i="28" s="1"/>
  <c r="F361" i="28"/>
  <c r="D361" i="28" s="1"/>
  <c r="F360" i="28"/>
  <c r="D360" i="28"/>
  <c r="A360" i="28"/>
  <c r="A361" i="28" s="1"/>
  <c r="A362" i="28" s="1"/>
  <c r="F359" i="28"/>
  <c r="D359" i="28"/>
  <c r="A359" i="28"/>
  <c r="M358" i="28"/>
  <c r="L358" i="28"/>
  <c r="K358" i="28"/>
  <c r="H358" i="28"/>
  <c r="F358" i="28"/>
  <c r="D358" i="28"/>
  <c r="D369" i="28" s="1"/>
  <c r="G348" i="28"/>
  <c r="L351" i="28" s="1"/>
  <c r="G347" i="28"/>
  <c r="C347" i="28"/>
  <c r="L349" i="28" s="1"/>
  <c r="F345" i="28"/>
  <c r="D345" i="28"/>
  <c r="F344" i="28"/>
  <c r="D344" i="28"/>
  <c r="F343" i="28"/>
  <c r="D343" i="28"/>
  <c r="F342" i="28"/>
  <c r="D342" i="28" s="1"/>
  <c r="F341" i="28"/>
  <c r="D341" i="28"/>
  <c r="A341" i="28"/>
  <c r="A342" i="28" s="1"/>
  <c r="A343" i="28" s="1"/>
  <c r="A344" i="28" s="1"/>
  <c r="A345" i="28" s="1"/>
  <c r="A346" i="28" s="1"/>
  <c r="F340" i="28"/>
  <c r="D340" i="28"/>
  <c r="F339" i="28"/>
  <c r="D339" i="28"/>
  <c r="F338" i="28"/>
  <c r="D338" i="28" s="1"/>
  <c r="F337" i="28"/>
  <c r="D337" i="28"/>
  <c r="A337" i="28"/>
  <c r="A338" i="28" s="1"/>
  <c r="A339" i="28" s="1"/>
  <c r="A340" i="28" s="1"/>
  <c r="M336" i="28"/>
  <c r="J337" i="28" s="1"/>
  <c r="L336" i="28"/>
  <c r="K336" i="28"/>
  <c r="H336" i="28"/>
  <c r="F336" i="28"/>
  <c r="D336" i="28"/>
  <c r="G326" i="28"/>
  <c r="L329" i="28" s="1"/>
  <c r="G325" i="28"/>
  <c r="C325" i="28"/>
  <c r="L327" i="28" s="1"/>
  <c r="F323" i="28"/>
  <c r="D323" i="28" s="1"/>
  <c r="F322" i="28"/>
  <c r="D322" i="28" s="1"/>
  <c r="F321" i="28"/>
  <c r="D321" i="28"/>
  <c r="F320" i="28"/>
  <c r="D320" i="28" s="1"/>
  <c r="F319" i="28"/>
  <c r="D319" i="28" s="1"/>
  <c r="F318" i="28"/>
  <c r="D318" i="28"/>
  <c r="F317" i="28"/>
  <c r="D317" i="28"/>
  <c r="A317" i="28"/>
  <c r="A318" i="28" s="1"/>
  <c r="A319" i="28" s="1"/>
  <c r="A320" i="28" s="1"/>
  <c r="A321" i="28" s="1"/>
  <c r="A322" i="28" s="1"/>
  <c r="A323" i="28" s="1"/>
  <c r="A324" i="28" s="1"/>
  <c r="F316" i="28"/>
  <c r="D316" i="28" s="1"/>
  <c r="A316" i="28"/>
  <c r="F315" i="28"/>
  <c r="D315" i="28" s="1"/>
  <c r="A315" i="28"/>
  <c r="M314" i="28"/>
  <c r="J315" i="28" s="1"/>
  <c r="L314" i="28"/>
  <c r="K314" i="28"/>
  <c r="H314" i="28"/>
  <c r="F314" i="28"/>
  <c r="D314" i="28"/>
  <c r="G303" i="28"/>
  <c r="G304" i="28" s="1"/>
  <c r="L307" i="28" s="1"/>
  <c r="C303" i="28"/>
  <c r="L305" i="28" s="1"/>
  <c r="F301" i="28"/>
  <c r="D301" i="28" s="1"/>
  <c r="F300" i="28"/>
  <c r="D300" i="28"/>
  <c r="F299" i="28"/>
  <c r="D299" i="28"/>
  <c r="F298" i="28"/>
  <c r="D298" i="28"/>
  <c r="F297" i="28"/>
  <c r="D297" i="28" s="1"/>
  <c r="F296" i="28"/>
  <c r="D296" i="28"/>
  <c r="F295" i="28"/>
  <c r="D295" i="28"/>
  <c r="F294" i="28"/>
  <c r="D294" i="28" s="1"/>
  <c r="I293" i="28"/>
  <c r="H293" i="28" s="1"/>
  <c r="F293" i="28"/>
  <c r="D293" i="28"/>
  <c r="A293" i="28"/>
  <c r="A294" i="28" s="1"/>
  <c r="A295" i="28" s="1"/>
  <c r="A296" i="28" s="1"/>
  <c r="A297" i="28" s="1"/>
  <c r="A298" i="28" s="1"/>
  <c r="A299" i="28" s="1"/>
  <c r="A300" i="28" s="1"/>
  <c r="A301" i="28" s="1"/>
  <c r="A302" i="28" s="1"/>
  <c r="M292" i="28"/>
  <c r="J293" i="28" s="1"/>
  <c r="L292" i="28"/>
  <c r="K292" i="28" s="1"/>
  <c r="H292" i="28"/>
  <c r="F292" i="28"/>
  <c r="D292" i="28" s="1"/>
  <c r="G281" i="28"/>
  <c r="G282" i="28" s="1"/>
  <c r="L285" i="28" s="1"/>
  <c r="C281" i="28"/>
  <c r="L283" i="28" s="1"/>
  <c r="F279" i="28"/>
  <c r="D279" i="28" s="1"/>
  <c r="F278" i="28"/>
  <c r="D278" i="28"/>
  <c r="F277" i="28"/>
  <c r="D277" i="28" s="1"/>
  <c r="F276" i="28"/>
  <c r="D276" i="28" s="1"/>
  <c r="F275" i="28"/>
  <c r="D275" i="28" s="1"/>
  <c r="F274" i="28"/>
  <c r="D274" i="28" s="1"/>
  <c r="A274" i="28"/>
  <c r="A275" i="28" s="1"/>
  <c r="A276" i="28" s="1"/>
  <c r="A277" i="28" s="1"/>
  <c r="A278" i="28" s="1"/>
  <c r="A279" i="28" s="1"/>
  <c r="A280" i="28" s="1"/>
  <c r="F273" i="28"/>
  <c r="D273" i="28" s="1"/>
  <c r="A273" i="28"/>
  <c r="F272" i="28"/>
  <c r="D272" i="28" s="1"/>
  <c r="A272" i="28"/>
  <c r="F271" i="28"/>
  <c r="D271" i="28"/>
  <c r="A271" i="28"/>
  <c r="M270" i="28"/>
  <c r="L270" i="28"/>
  <c r="K270" i="28"/>
  <c r="H270" i="28"/>
  <c r="F270" i="28"/>
  <c r="D270" i="28"/>
  <c r="G260" i="28"/>
  <c r="L263" i="28" s="1"/>
  <c r="G259" i="28"/>
  <c r="C259" i="28"/>
  <c r="L261" i="28" s="1"/>
  <c r="F257" i="28"/>
  <c r="D257" i="28"/>
  <c r="F256" i="28"/>
  <c r="D256" i="28"/>
  <c r="F255" i="28"/>
  <c r="D255" i="28" s="1"/>
  <c r="A255" i="28"/>
  <c r="A256" i="28" s="1"/>
  <c r="A257" i="28" s="1"/>
  <c r="A258" i="28" s="1"/>
  <c r="F254" i="28"/>
  <c r="D254" i="28" s="1"/>
  <c r="F253" i="28"/>
  <c r="D253" i="28"/>
  <c r="F252" i="28"/>
  <c r="D252" i="28"/>
  <c r="F251" i="28"/>
  <c r="D251" i="28" s="1"/>
  <c r="F250" i="28"/>
  <c r="D250" i="28" s="1"/>
  <c r="F249" i="28"/>
  <c r="D249" i="28"/>
  <c r="A249" i="28"/>
  <c r="A250" i="28" s="1"/>
  <c r="A251" i="28" s="1"/>
  <c r="A252" i="28" s="1"/>
  <c r="A253" i="28" s="1"/>
  <c r="A254" i="28" s="1"/>
  <c r="M248" i="28"/>
  <c r="L248" i="28"/>
  <c r="K248" i="28" s="1"/>
  <c r="H248" i="28"/>
  <c r="F248" i="28"/>
  <c r="D248" i="28"/>
  <c r="G238" i="28"/>
  <c r="L241" i="28" s="1"/>
  <c r="G237" i="28"/>
  <c r="C237" i="28"/>
  <c r="L239" i="28" s="1"/>
  <c r="F235" i="28"/>
  <c r="D235" i="28"/>
  <c r="F234" i="28"/>
  <c r="D234" i="28"/>
  <c r="F233" i="28"/>
  <c r="D233" i="28"/>
  <c r="F232" i="28"/>
  <c r="D232" i="28" s="1"/>
  <c r="F231" i="28"/>
  <c r="D231" i="28"/>
  <c r="F230" i="28"/>
  <c r="D230" i="28"/>
  <c r="F229" i="28"/>
  <c r="D229" i="28"/>
  <c r="F228" i="28"/>
  <c r="D228" i="28" s="1"/>
  <c r="A228" i="28"/>
  <c r="A229" i="28" s="1"/>
  <c r="A230" i="28" s="1"/>
  <c r="A231" i="28" s="1"/>
  <c r="A232" i="28" s="1"/>
  <c r="A233" i="28" s="1"/>
  <c r="A234" i="28" s="1"/>
  <c r="A235" i="28" s="1"/>
  <c r="A236" i="28" s="1"/>
  <c r="F227" i="28"/>
  <c r="D227" i="28"/>
  <c r="A227" i="28"/>
  <c r="M226" i="28"/>
  <c r="L226" i="28"/>
  <c r="K226" i="28"/>
  <c r="H226" i="28"/>
  <c r="F226" i="28"/>
  <c r="D226" i="28"/>
  <c r="L217" i="28"/>
  <c r="G216" i="28"/>
  <c r="L219" i="28" s="1"/>
  <c r="G215" i="28"/>
  <c r="C215" i="28"/>
  <c r="F213" i="28"/>
  <c r="D213" i="28" s="1"/>
  <c r="F212" i="28"/>
  <c r="D212" i="28" s="1"/>
  <c r="F211" i="28"/>
  <c r="D211" i="28" s="1"/>
  <c r="F210" i="28"/>
  <c r="D210" i="28" s="1"/>
  <c r="F209" i="28"/>
  <c r="D209" i="28" s="1"/>
  <c r="F208" i="28"/>
  <c r="D208" i="28"/>
  <c r="F207" i="28"/>
  <c r="D207" i="28" s="1"/>
  <c r="A207" i="28"/>
  <c r="A208" i="28" s="1"/>
  <c r="A209" i="28" s="1"/>
  <c r="A210" i="28" s="1"/>
  <c r="A211" i="28" s="1"/>
  <c r="A212" i="28" s="1"/>
  <c r="A213" i="28" s="1"/>
  <c r="A214" i="28" s="1"/>
  <c r="F206" i="28"/>
  <c r="D206" i="28" s="1"/>
  <c r="A206" i="28"/>
  <c r="F205" i="28"/>
  <c r="D205" i="28" s="1"/>
  <c r="D215" i="28" s="1"/>
  <c r="H215" i="28" s="1"/>
  <c r="H216" i="28" s="1"/>
  <c r="A205" i="28"/>
  <c r="M204" i="28"/>
  <c r="J205" i="28" s="1"/>
  <c r="L204" i="28"/>
  <c r="K204" i="28"/>
  <c r="H204" i="28"/>
  <c r="F204" i="28"/>
  <c r="D204" i="28"/>
  <c r="L197" i="28"/>
  <c r="G193" i="28"/>
  <c r="G194" i="28" s="1"/>
  <c r="C193" i="28"/>
  <c r="L195" i="28" s="1"/>
  <c r="F191" i="28"/>
  <c r="D191" i="28" s="1"/>
  <c r="F190" i="28"/>
  <c r="D190" i="28"/>
  <c r="F189" i="28"/>
  <c r="D189" i="28"/>
  <c r="F188" i="28"/>
  <c r="D188" i="28" s="1"/>
  <c r="A188" i="28"/>
  <c r="A189" i="28" s="1"/>
  <c r="A190" i="28" s="1"/>
  <c r="A191" i="28" s="1"/>
  <c r="A192" i="28" s="1"/>
  <c r="F187" i="28"/>
  <c r="D187" i="28"/>
  <c r="F186" i="28"/>
  <c r="D186" i="28"/>
  <c r="A186" i="28"/>
  <c r="A187" i="28" s="1"/>
  <c r="F185" i="28"/>
  <c r="D185" i="28"/>
  <c r="F184" i="28"/>
  <c r="D184" i="28" s="1"/>
  <c r="A184" i="28"/>
  <c r="A185" i="28" s="1"/>
  <c r="F183" i="28"/>
  <c r="D183" i="28"/>
  <c r="A183" i="28"/>
  <c r="M182" i="28"/>
  <c r="J183" i="28" s="1"/>
  <c r="L182" i="28"/>
  <c r="K182" i="28"/>
  <c r="H182" i="28"/>
  <c r="F182" i="28"/>
  <c r="D182" i="28" s="1"/>
  <c r="L173" i="28"/>
  <c r="G171" i="28"/>
  <c r="G172" i="28" s="1"/>
  <c r="L175" i="28" s="1"/>
  <c r="C171" i="28"/>
  <c r="F169" i="28"/>
  <c r="D169" i="28" s="1"/>
  <c r="F168" i="28"/>
  <c r="D168" i="28"/>
  <c r="F167" i="28"/>
  <c r="D167" i="28"/>
  <c r="F166" i="28"/>
  <c r="D166" i="28"/>
  <c r="F165" i="28"/>
  <c r="D165" i="28" s="1"/>
  <c r="F164" i="28"/>
  <c r="D164" i="28"/>
  <c r="F163" i="28"/>
  <c r="D163" i="28"/>
  <c r="F162" i="28"/>
  <c r="D162" i="28"/>
  <c r="L161" i="28"/>
  <c r="K161" i="28"/>
  <c r="I161" i="28"/>
  <c r="H161" i="28" s="1"/>
  <c r="F161" i="28"/>
  <c r="D161" i="28" s="1"/>
  <c r="D171" i="28" s="1"/>
  <c r="A161" i="28"/>
  <c r="A162" i="28" s="1"/>
  <c r="A163" i="28" s="1"/>
  <c r="A164" i="28" s="1"/>
  <c r="A165" i="28" s="1"/>
  <c r="A166" i="28" s="1"/>
  <c r="A167" i="28" s="1"/>
  <c r="A168" i="28" s="1"/>
  <c r="A169" i="28" s="1"/>
  <c r="A170" i="28" s="1"/>
  <c r="M160" i="28"/>
  <c r="L160" i="28"/>
  <c r="K160" i="28"/>
  <c r="H160" i="28"/>
  <c r="F160" i="28"/>
  <c r="D160" i="28"/>
  <c r="J161" i="28" s="1"/>
  <c r="M161" i="28" s="1"/>
  <c r="L151" i="28"/>
  <c r="G149" i="28"/>
  <c r="G150" i="28" s="1"/>
  <c r="L153" i="28" s="1"/>
  <c r="D149" i="28"/>
  <c r="C149" i="28"/>
  <c r="F147" i="28"/>
  <c r="D147" i="28"/>
  <c r="F146" i="28"/>
  <c r="D146" i="28" s="1"/>
  <c r="F145" i="28"/>
  <c r="D145" i="28"/>
  <c r="F144" i="28"/>
  <c r="D144" i="28" s="1"/>
  <c r="F143" i="28"/>
  <c r="D143" i="28"/>
  <c r="F142" i="28"/>
  <c r="D142" i="28" s="1"/>
  <c r="F141" i="28"/>
  <c r="D141" i="28"/>
  <c r="F140" i="28"/>
  <c r="D140" i="28" s="1"/>
  <c r="F139" i="28"/>
  <c r="D139" i="28"/>
  <c r="A139" i="28"/>
  <c r="A140" i="28" s="1"/>
  <c r="A141" i="28" s="1"/>
  <c r="A142" i="28" s="1"/>
  <c r="A143" i="28" s="1"/>
  <c r="A144" i="28" s="1"/>
  <c r="A145" i="28" s="1"/>
  <c r="A146" i="28" s="1"/>
  <c r="A147" i="28" s="1"/>
  <c r="A148" i="28" s="1"/>
  <c r="M138" i="28"/>
  <c r="J139" i="28" s="1"/>
  <c r="L138" i="28"/>
  <c r="K138" i="28"/>
  <c r="H138" i="28"/>
  <c r="F138" i="28"/>
  <c r="D138" i="28" s="1"/>
  <c r="G128" i="28"/>
  <c r="L131" i="28" s="1"/>
  <c r="G127" i="28"/>
  <c r="C127" i="28"/>
  <c r="L129" i="28" s="1"/>
  <c r="F125" i="28"/>
  <c r="D125" i="28"/>
  <c r="F124" i="28"/>
  <c r="D124" i="28"/>
  <c r="F123" i="28"/>
  <c r="D123" i="28"/>
  <c r="F122" i="28"/>
  <c r="D122" i="28"/>
  <c r="F121" i="28"/>
  <c r="D121" i="28"/>
  <c r="F120" i="28"/>
  <c r="D120" i="28"/>
  <c r="A120" i="28"/>
  <c r="A121" i="28" s="1"/>
  <c r="A122" i="28" s="1"/>
  <c r="A123" i="28" s="1"/>
  <c r="A124" i="28" s="1"/>
  <c r="A125" i="28" s="1"/>
  <c r="A126" i="28" s="1"/>
  <c r="F119" i="28"/>
  <c r="D119" i="28" s="1"/>
  <c r="F118" i="28"/>
  <c r="D118" i="28"/>
  <c r="F117" i="28"/>
  <c r="D117" i="28"/>
  <c r="D127" i="28" s="1"/>
  <c r="A117" i="28"/>
  <c r="A118" i="28" s="1"/>
  <c r="A119" i="28" s="1"/>
  <c r="M116" i="28"/>
  <c r="L116" i="28"/>
  <c r="K116" i="28" s="1"/>
  <c r="H116" i="28"/>
  <c r="F116" i="28"/>
  <c r="D116" i="28" s="1"/>
  <c r="J117" i="28" s="1"/>
  <c r="G105" i="28"/>
  <c r="G106" i="28" s="1"/>
  <c r="L109" i="28" s="1"/>
  <c r="C105" i="28"/>
  <c r="L107" i="28" s="1"/>
  <c r="F103" i="28"/>
  <c r="D103" i="28"/>
  <c r="F102" i="28"/>
  <c r="D102" i="28" s="1"/>
  <c r="F101" i="28"/>
  <c r="D101" i="28"/>
  <c r="F100" i="28"/>
  <c r="D100" i="28"/>
  <c r="F99" i="28"/>
  <c r="D99" i="28"/>
  <c r="F98" i="28"/>
  <c r="D98" i="28" s="1"/>
  <c r="F97" i="28"/>
  <c r="D97" i="28"/>
  <c r="A97" i="28"/>
  <c r="A98" i="28" s="1"/>
  <c r="A99" i="28" s="1"/>
  <c r="A100" i="28" s="1"/>
  <c r="A101" i="28" s="1"/>
  <c r="A102" i="28" s="1"/>
  <c r="A103" i="28" s="1"/>
  <c r="A104" i="28" s="1"/>
  <c r="F96" i="28"/>
  <c r="D96" i="28" s="1"/>
  <c r="A96" i="28"/>
  <c r="F95" i="28"/>
  <c r="D95" i="28"/>
  <c r="A95" i="28"/>
  <c r="M94" i="28"/>
  <c r="J95" i="28" s="1"/>
  <c r="L94" i="28"/>
  <c r="K94" i="28" s="1"/>
  <c r="H94" i="28"/>
  <c r="F94" i="28"/>
  <c r="D94" i="28"/>
  <c r="L85" i="28"/>
  <c r="G84" i="28"/>
  <c r="L87" i="28" s="1"/>
  <c r="G83" i="28"/>
  <c r="C83" i="28"/>
  <c r="F81" i="28"/>
  <c r="D81" i="28" s="1"/>
  <c r="F80" i="28"/>
  <c r="D80" i="28"/>
  <c r="F79" i="28"/>
  <c r="D79" i="28"/>
  <c r="F78" i="28"/>
  <c r="D78" i="28"/>
  <c r="F77" i="28"/>
  <c r="D77" i="28"/>
  <c r="D83" i="28" s="1"/>
  <c r="F76" i="28"/>
  <c r="D76" i="28"/>
  <c r="A76" i="28"/>
  <c r="A77" i="28" s="1"/>
  <c r="A78" i="28" s="1"/>
  <c r="A79" i="28" s="1"/>
  <c r="A80" i="28" s="1"/>
  <c r="A81" i="28" s="1"/>
  <c r="A82" i="28" s="1"/>
  <c r="F75" i="28"/>
  <c r="D75" i="28"/>
  <c r="J74" i="28"/>
  <c r="I74" i="28" s="1"/>
  <c r="H74" i="28" s="1"/>
  <c r="F74" i="28"/>
  <c r="D74" i="28"/>
  <c r="J73" i="28"/>
  <c r="M73" i="28" s="1"/>
  <c r="I73" i="28"/>
  <c r="H73" i="28"/>
  <c r="F73" i="28"/>
  <c r="D73" i="28"/>
  <c r="A73" i="28"/>
  <c r="A74" i="28" s="1"/>
  <c r="A75" i="28" s="1"/>
  <c r="M72" i="28"/>
  <c r="L72" i="28"/>
  <c r="K72" i="28" s="1"/>
  <c r="H72" i="28"/>
  <c r="F72" i="28"/>
  <c r="D72" i="28"/>
  <c r="L63" i="28"/>
  <c r="G61" i="28"/>
  <c r="G62" i="28" s="1"/>
  <c r="L65" i="28" s="1"/>
  <c r="C61" i="28"/>
  <c r="F59" i="28"/>
  <c r="D59" i="28" s="1"/>
  <c r="F58" i="28"/>
  <c r="D58" i="28" s="1"/>
  <c r="F57" i="28"/>
  <c r="D57" i="28"/>
  <c r="A57" i="28"/>
  <c r="A58" i="28" s="1"/>
  <c r="A59" i="28" s="1"/>
  <c r="A60" i="28" s="1"/>
  <c r="F56" i="28"/>
  <c r="D56" i="28"/>
  <c r="F55" i="28"/>
  <c r="D55" i="28" s="1"/>
  <c r="F54" i="28"/>
  <c r="D54" i="28" s="1"/>
  <c r="A54" i="28"/>
  <c r="A55" i="28" s="1"/>
  <c r="A56" i="28" s="1"/>
  <c r="F53" i="28"/>
  <c r="D53" i="28"/>
  <c r="A53" i="28"/>
  <c r="F52" i="28"/>
  <c r="D52" i="28"/>
  <c r="A52" i="28"/>
  <c r="J51" i="28"/>
  <c r="F51" i="28"/>
  <c r="D51" i="28" s="1"/>
  <c r="A51" i="28"/>
  <c r="M50" i="28"/>
  <c r="L50" i="28"/>
  <c r="K50" i="28"/>
  <c r="H50" i="28"/>
  <c r="F50" i="28"/>
  <c r="D50" i="28"/>
  <c r="G39" i="28"/>
  <c r="G40" i="28" s="1"/>
  <c r="L43" i="28" s="1"/>
  <c r="C39" i="28"/>
  <c r="L41" i="28" s="1"/>
  <c r="F37" i="28"/>
  <c r="D37" i="28"/>
  <c r="A37" i="28"/>
  <c r="A38" i="28" s="1"/>
  <c r="F36" i="28"/>
  <c r="D36" i="28"/>
  <c r="F35" i="28"/>
  <c r="D35" i="28" s="1"/>
  <c r="F34" i="28"/>
  <c r="D34" i="28" s="1"/>
  <c r="F33" i="28"/>
  <c r="D33" i="28" s="1"/>
  <c r="A33" i="28"/>
  <c r="A34" i="28" s="1"/>
  <c r="A35" i="28" s="1"/>
  <c r="A36" i="28" s="1"/>
  <c r="F32" i="28"/>
  <c r="D32" i="28"/>
  <c r="F31" i="28"/>
  <c r="D31" i="28" s="1"/>
  <c r="F30" i="28"/>
  <c r="D30" i="28"/>
  <c r="F29" i="28"/>
  <c r="D29" i="28"/>
  <c r="A29" i="28"/>
  <c r="A30" i="28" s="1"/>
  <c r="A31" i="28" s="1"/>
  <c r="A32" i="28" s="1"/>
  <c r="M28" i="28"/>
  <c r="L28" i="28"/>
  <c r="K28" i="28" s="1"/>
  <c r="H28" i="28"/>
  <c r="F28" i="28"/>
  <c r="D28" i="28" s="1"/>
  <c r="D39" i="28" s="1"/>
  <c r="G17" i="28"/>
  <c r="G18" i="28" s="1"/>
  <c r="L21" i="28" s="1"/>
  <c r="C17" i="28"/>
  <c r="L19" i="28" s="1"/>
  <c r="F15" i="28"/>
  <c r="D15" i="28"/>
  <c r="F14" i="28"/>
  <c r="D14" i="28" s="1"/>
  <c r="F13" i="28"/>
  <c r="D13" i="28"/>
  <c r="F12" i="28"/>
  <c r="D12" i="28"/>
  <c r="F11" i="28"/>
  <c r="D11" i="28"/>
  <c r="F10" i="28"/>
  <c r="D10" i="28"/>
  <c r="A10" i="28"/>
  <c r="A11" i="28" s="1"/>
  <c r="A12" i="28" s="1"/>
  <c r="A13" i="28" s="1"/>
  <c r="A14" i="28" s="1"/>
  <c r="A15" i="28" s="1"/>
  <c r="A16" i="28" s="1"/>
  <c r="F9" i="28"/>
  <c r="D9" i="28"/>
  <c r="A9" i="28"/>
  <c r="F8" i="28"/>
  <c r="D8" i="28"/>
  <c r="A8" i="28"/>
  <c r="J7" i="28"/>
  <c r="F7" i="28"/>
  <c r="D7" i="28"/>
  <c r="A7" i="28"/>
  <c r="M6" i="28"/>
  <c r="L6" i="28"/>
  <c r="K6" i="28"/>
  <c r="H6" i="28"/>
  <c r="F6" i="28"/>
  <c r="D6" i="28" s="1"/>
  <c r="L266" i="27"/>
  <c r="G263" i="27"/>
  <c r="G262" i="27"/>
  <c r="C262" i="27"/>
  <c r="L264" i="27" s="1"/>
  <c r="F260" i="27"/>
  <c r="D260" i="27"/>
  <c r="F259" i="27"/>
  <c r="D259" i="27" s="1"/>
  <c r="F258" i="27"/>
  <c r="D258" i="27"/>
  <c r="F257" i="27"/>
  <c r="D257" i="27"/>
  <c r="F256" i="27"/>
  <c r="D256" i="27" s="1"/>
  <c r="F255" i="27"/>
  <c r="D255" i="27"/>
  <c r="F254" i="27"/>
  <c r="D254" i="27"/>
  <c r="F253" i="27"/>
  <c r="D253" i="27" s="1"/>
  <c r="F252" i="27"/>
  <c r="D252" i="27" s="1"/>
  <c r="F251" i="27"/>
  <c r="D251" i="27"/>
  <c r="M250" i="27"/>
  <c r="L250" i="27"/>
  <c r="K250" i="27" s="1"/>
  <c r="H250" i="27"/>
  <c r="F250" i="27"/>
  <c r="D250" i="27" s="1"/>
  <c r="G239" i="27"/>
  <c r="G240" i="27" s="1"/>
  <c r="L243" i="27" s="1"/>
  <c r="C239" i="27"/>
  <c r="L241" i="27" s="1"/>
  <c r="F237" i="27"/>
  <c r="D237" i="27" s="1"/>
  <c r="F236" i="27"/>
  <c r="D236" i="27"/>
  <c r="F235" i="27"/>
  <c r="D235" i="27" s="1"/>
  <c r="F234" i="27"/>
  <c r="D234" i="27"/>
  <c r="F233" i="27"/>
  <c r="D233" i="27" s="1"/>
  <c r="F232" i="27"/>
  <c r="D232" i="27"/>
  <c r="A232" i="27"/>
  <c r="A233" i="27" s="1"/>
  <c r="A234" i="27" s="1"/>
  <c r="A235" i="27" s="1"/>
  <c r="A236" i="27" s="1"/>
  <c r="A237" i="27" s="1"/>
  <c r="A238" i="27" s="1"/>
  <c r="F231" i="27"/>
  <c r="D231" i="27" s="1"/>
  <c r="A231" i="27"/>
  <c r="F230" i="27"/>
  <c r="D230" i="27" s="1"/>
  <c r="F229" i="27"/>
  <c r="D229" i="27"/>
  <c r="F228" i="27"/>
  <c r="D228" i="27" s="1"/>
  <c r="F227" i="27"/>
  <c r="D227" i="27"/>
  <c r="F226" i="27"/>
  <c r="D226" i="27"/>
  <c r="F225" i="27"/>
  <c r="D225" i="27" s="1"/>
  <c r="M224" i="27"/>
  <c r="L224" i="27"/>
  <c r="K224" i="27"/>
  <c r="H224" i="27"/>
  <c r="F224" i="27"/>
  <c r="D224" i="27" s="1"/>
  <c r="G213" i="27"/>
  <c r="G214" i="27" s="1"/>
  <c r="L217" i="27" s="1"/>
  <c r="C213" i="27"/>
  <c r="L215" i="27" s="1"/>
  <c r="F211" i="27"/>
  <c r="D211" i="27" s="1"/>
  <c r="F210" i="27"/>
  <c r="D210" i="27"/>
  <c r="F209" i="27"/>
  <c r="D209" i="27" s="1"/>
  <c r="F208" i="27"/>
  <c r="D208" i="27"/>
  <c r="F207" i="27"/>
  <c r="D207" i="27" s="1"/>
  <c r="F206" i="27"/>
  <c r="D206" i="27"/>
  <c r="A206" i="27"/>
  <c r="A207" i="27" s="1"/>
  <c r="A208" i="27" s="1"/>
  <c r="A209" i="27" s="1"/>
  <c r="A210" i="27" s="1"/>
  <c r="A211" i="27" s="1"/>
  <c r="A212" i="27" s="1"/>
  <c r="F205" i="27"/>
  <c r="D205" i="27" s="1"/>
  <c r="A205" i="27"/>
  <c r="F204" i="27"/>
  <c r="D204" i="27"/>
  <c r="F203" i="27"/>
  <c r="D203" i="27"/>
  <c r="F202" i="27"/>
  <c r="D202" i="27" s="1"/>
  <c r="F201" i="27"/>
  <c r="D201" i="27"/>
  <c r="F200" i="27"/>
  <c r="D200" i="27"/>
  <c r="J199" i="27"/>
  <c r="I199" i="27"/>
  <c r="H199" i="27" s="1"/>
  <c r="F199" i="27"/>
  <c r="D199" i="27" s="1"/>
  <c r="M198" i="27"/>
  <c r="L198" i="27"/>
  <c r="K198" i="27" s="1"/>
  <c r="H198" i="27"/>
  <c r="F198" i="27"/>
  <c r="D198" i="27" s="1"/>
  <c r="G187" i="27"/>
  <c r="G188" i="27" s="1"/>
  <c r="L191" i="27" s="1"/>
  <c r="C187" i="27"/>
  <c r="L189" i="27" s="1"/>
  <c r="F185" i="27"/>
  <c r="D185" i="27" s="1"/>
  <c r="F184" i="27"/>
  <c r="D184" i="27" s="1"/>
  <c r="F183" i="27"/>
  <c r="D183" i="27" s="1"/>
  <c r="F182" i="27"/>
  <c r="D182" i="27" s="1"/>
  <c r="F181" i="27"/>
  <c r="D181" i="27"/>
  <c r="F180" i="27"/>
  <c r="D180" i="27"/>
  <c r="F179" i="27"/>
  <c r="D179" i="27" s="1"/>
  <c r="F178" i="27"/>
  <c r="D178" i="27" s="1"/>
  <c r="F177" i="27"/>
  <c r="D177" i="27"/>
  <c r="F176" i="27"/>
  <c r="D176" i="27"/>
  <c r="J175" i="27"/>
  <c r="I175" i="27" s="1"/>
  <c r="H175" i="27" s="1"/>
  <c r="F175" i="27"/>
  <c r="D175" i="27" s="1"/>
  <c r="A175" i="27"/>
  <c r="A176" i="27" s="1"/>
  <c r="A177" i="27" s="1"/>
  <c r="A178" i="27" s="1"/>
  <c r="A179" i="27" s="1"/>
  <c r="A180" i="27" s="1"/>
  <c r="A181" i="27" s="1"/>
  <c r="A182" i="27" s="1"/>
  <c r="A183" i="27" s="1"/>
  <c r="A184" i="27" s="1"/>
  <c r="A185" i="27" s="1"/>
  <c r="A186" i="27" s="1"/>
  <c r="M174" i="27"/>
  <c r="L174" i="27"/>
  <c r="K174" i="27"/>
  <c r="H174" i="27"/>
  <c r="F174" i="27"/>
  <c r="D174" i="27"/>
  <c r="L165" i="27"/>
  <c r="G164" i="27"/>
  <c r="L167" i="27" s="1"/>
  <c r="G163" i="27"/>
  <c r="C163" i="27"/>
  <c r="F161" i="27"/>
  <c r="D161" i="27" s="1"/>
  <c r="F160" i="27"/>
  <c r="D160" i="27" s="1"/>
  <c r="F159" i="27"/>
  <c r="D159" i="27"/>
  <c r="F158" i="27"/>
  <c r="D158" i="27"/>
  <c r="F157" i="27"/>
  <c r="D157" i="27" s="1"/>
  <c r="F156" i="27"/>
  <c r="D156" i="27" s="1"/>
  <c r="F155" i="27"/>
  <c r="D155" i="27"/>
  <c r="F154" i="27"/>
  <c r="D154" i="27"/>
  <c r="F153" i="27"/>
  <c r="D153" i="27" s="1"/>
  <c r="F152" i="27"/>
  <c r="D152" i="27" s="1"/>
  <c r="I151" i="27"/>
  <c r="H151" i="27" s="1"/>
  <c r="F151" i="27"/>
  <c r="D151" i="27"/>
  <c r="A151" i="27"/>
  <c r="A152" i="27" s="1"/>
  <c r="A153" i="27" s="1"/>
  <c r="A154" i="27" s="1"/>
  <c r="A155" i="27" s="1"/>
  <c r="A156" i="27" s="1"/>
  <c r="A157" i="27" s="1"/>
  <c r="A158" i="27" s="1"/>
  <c r="A159" i="27" s="1"/>
  <c r="A160" i="27" s="1"/>
  <c r="A161" i="27" s="1"/>
  <c r="A162" i="27" s="1"/>
  <c r="M150" i="27"/>
  <c r="J151" i="27" s="1"/>
  <c r="L151" i="27" s="1"/>
  <c r="K151" i="27" s="1"/>
  <c r="L150" i="27"/>
  <c r="K150" i="27"/>
  <c r="H150" i="27"/>
  <c r="F150" i="27"/>
  <c r="D150" i="27"/>
  <c r="L141" i="27"/>
  <c r="G140" i="27"/>
  <c r="L143" i="27" s="1"/>
  <c r="G139" i="27"/>
  <c r="C139" i="27"/>
  <c r="F137" i="27"/>
  <c r="D137" i="27"/>
  <c r="F136" i="27"/>
  <c r="D136" i="27" s="1"/>
  <c r="F135" i="27"/>
  <c r="D135" i="27" s="1"/>
  <c r="F134" i="27"/>
  <c r="D134" i="27"/>
  <c r="F133" i="27"/>
  <c r="D133" i="27"/>
  <c r="F132" i="27"/>
  <c r="D132" i="27"/>
  <c r="F131" i="27"/>
  <c r="D131" i="27" s="1"/>
  <c r="F130" i="27"/>
  <c r="D130" i="27"/>
  <c r="A130" i="27"/>
  <c r="A131" i="27" s="1"/>
  <c r="A132" i="27" s="1"/>
  <c r="A133" i="27" s="1"/>
  <c r="A134" i="27" s="1"/>
  <c r="A135" i="27" s="1"/>
  <c r="A136" i="27" s="1"/>
  <c r="A137" i="27" s="1"/>
  <c r="A138" i="27" s="1"/>
  <c r="F129" i="27"/>
  <c r="D129" i="27"/>
  <c r="F128" i="27"/>
  <c r="D128" i="27" s="1"/>
  <c r="F127" i="27"/>
  <c r="D127" i="27" s="1"/>
  <c r="A127" i="27"/>
  <c r="A128" i="27" s="1"/>
  <c r="A129" i="27" s="1"/>
  <c r="M126" i="27"/>
  <c r="L126" i="27"/>
  <c r="K126" i="27" s="1"/>
  <c r="H126" i="27"/>
  <c r="F126" i="27"/>
  <c r="D126" i="27" s="1"/>
  <c r="D139" i="27" s="1"/>
  <c r="L117" i="27"/>
  <c r="G115" i="27"/>
  <c r="G116" i="27" s="1"/>
  <c r="L119" i="27" s="1"/>
  <c r="C115" i="27"/>
  <c r="F113" i="27"/>
  <c r="D113" i="27"/>
  <c r="F112" i="27"/>
  <c r="D112" i="27"/>
  <c r="F111" i="27"/>
  <c r="D111" i="27" s="1"/>
  <c r="F110" i="27"/>
  <c r="D110" i="27"/>
  <c r="F109" i="27"/>
  <c r="D109" i="27"/>
  <c r="F108" i="27"/>
  <c r="D108" i="27" s="1"/>
  <c r="F107" i="27"/>
  <c r="D107" i="27" s="1"/>
  <c r="A107" i="27"/>
  <c r="A108" i="27" s="1"/>
  <c r="A109" i="27" s="1"/>
  <c r="A110" i="27" s="1"/>
  <c r="A111" i="27" s="1"/>
  <c r="A112" i="27" s="1"/>
  <c r="A113" i="27" s="1"/>
  <c r="A114" i="27" s="1"/>
  <c r="F106" i="27"/>
  <c r="D106" i="27"/>
  <c r="F105" i="27"/>
  <c r="D105" i="27"/>
  <c r="F104" i="27"/>
  <c r="D104" i="27" s="1"/>
  <c r="A104" i="27"/>
  <c r="A105" i="27" s="1"/>
  <c r="A106" i="27" s="1"/>
  <c r="F103" i="27"/>
  <c r="D103" i="27" s="1"/>
  <c r="A103" i="27"/>
  <c r="M102" i="27"/>
  <c r="J103" i="27" s="1"/>
  <c r="L102" i="27"/>
  <c r="K102" i="27"/>
  <c r="H102" i="27"/>
  <c r="F102" i="27"/>
  <c r="D102" i="27"/>
  <c r="L93" i="27"/>
  <c r="G92" i="27"/>
  <c r="L95" i="27" s="1"/>
  <c r="G91" i="27"/>
  <c r="C91" i="27"/>
  <c r="F89" i="27"/>
  <c r="D89" i="27" s="1"/>
  <c r="F88" i="27"/>
  <c r="D88" i="27"/>
  <c r="F87" i="27"/>
  <c r="D87" i="27" s="1"/>
  <c r="F86" i="27"/>
  <c r="D86" i="27" s="1"/>
  <c r="F85" i="27"/>
  <c r="D85" i="27" s="1"/>
  <c r="F84" i="27"/>
  <c r="D84" i="27"/>
  <c r="F83" i="27"/>
  <c r="D83" i="27" s="1"/>
  <c r="F82" i="27"/>
  <c r="D82" i="27" s="1"/>
  <c r="A82" i="27"/>
  <c r="A83" i="27" s="1"/>
  <c r="A84" i="27" s="1"/>
  <c r="A85" i="27" s="1"/>
  <c r="A86" i="27" s="1"/>
  <c r="A87" i="27" s="1"/>
  <c r="A88" i="27" s="1"/>
  <c r="A89" i="27" s="1"/>
  <c r="A90" i="27" s="1"/>
  <c r="F81" i="27"/>
  <c r="D81" i="27" s="1"/>
  <c r="F80" i="27"/>
  <c r="D80" i="27" s="1"/>
  <c r="F79" i="27"/>
  <c r="D79" i="27"/>
  <c r="A79" i="27"/>
  <c r="A80" i="27" s="1"/>
  <c r="A81" i="27" s="1"/>
  <c r="M78" i="27"/>
  <c r="J79" i="27" s="1"/>
  <c r="L78" i="27"/>
  <c r="K78" i="27"/>
  <c r="H78" i="27"/>
  <c r="F78" i="27"/>
  <c r="D78" i="27" s="1"/>
  <c r="G67" i="27"/>
  <c r="G68" i="27" s="1"/>
  <c r="L71" i="27" s="1"/>
  <c r="C67" i="27"/>
  <c r="L69" i="27" s="1"/>
  <c r="F65" i="27"/>
  <c r="D65" i="27"/>
  <c r="F64" i="27"/>
  <c r="D64" i="27" s="1"/>
  <c r="F63" i="27"/>
  <c r="D63" i="27" s="1"/>
  <c r="A63" i="27"/>
  <c r="A64" i="27" s="1"/>
  <c r="A65" i="27" s="1"/>
  <c r="A66" i="27" s="1"/>
  <c r="F62" i="27"/>
  <c r="D62" i="27"/>
  <c r="F61" i="27"/>
  <c r="D61" i="27" s="1"/>
  <c r="F60" i="27"/>
  <c r="D60" i="27" s="1"/>
  <c r="A60" i="27"/>
  <c r="A61" i="27" s="1"/>
  <c r="A62" i="27" s="1"/>
  <c r="F59" i="27"/>
  <c r="D59" i="27"/>
  <c r="F58" i="27"/>
  <c r="D58" i="27" s="1"/>
  <c r="F57" i="27"/>
  <c r="D57" i="27"/>
  <c r="A57" i="27"/>
  <c r="A58" i="27" s="1"/>
  <c r="A59" i="27" s="1"/>
  <c r="F56" i="27"/>
  <c r="D56" i="27"/>
  <c r="A56" i="27"/>
  <c r="J55" i="27"/>
  <c r="F55" i="27"/>
  <c r="D55" i="27" s="1"/>
  <c r="A55" i="27"/>
  <c r="M54" i="27"/>
  <c r="L54" i="27"/>
  <c r="K54" i="27" s="1"/>
  <c r="H54" i="27"/>
  <c r="F54" i="27"/>
  <c r="D54" i="27"/>
  <c r="G43" i="27"/>
  <c r="G44" i="27" s="1"/>
  <c r="L47" i="27" s="1"/>
  <c r="C43" i="27"/>
  <c r="L45" i="27" s="1"/>
  <c r="F41" i="27"/>
  <c r="D41" i="27" s="1"/>
  <c r="F40" i="27"/>
  <c r="D40" i="27" s="1"/>
  <c r="F39" i="27"/>
  <c r="D39" i="27"/>
  <c r="F38" i="27"/>
  <c r="D38" i="27"/>
  <c r="F37" i="27"/>
  <c r="D37" i="27" s="1"/>
  <c r="A37" i="27"/>
  <c r="A38" i="27" s="1"/>
  <c r="A39" i="27" s="1"/>
  <c r="A40" i="27" s="1"/>
  <c r="A41" i="27" s="1"/>
  <c r="A42" i="27" s="1"/>
  <c r="F36" i="27"/>
  <c r="D36" i="27" s="1"/>
  <c r="F35" i="27"/>
  <c r="D35" i="27"/>
  <c r="F34" i="27"/>
  <c r="D34" i="27" s="1"/>
  <c r="F33" i="27"/>
  <c r="D33" i="27" s="1"/>
  <c r="A33" i="27"/>
  <c r="A34" i="27" s="1"/>
  <c r="A35" i="27" s="1"/>
  <c r="A36" i="27" s="1"/>
  <c r="F32" i="27"/>
  <c r="D32" i="27" s="1"/>
  <c r="A32" i="27"/>
  <c r="J31" i="27"/>
  <c r="I31" i="27"/>
  <c r="H31" i="27" s="1"/>
  <c r="F31" i="27"/>
  <c r="D31" i="27"/>
  <c r="A31" i="27"/>
  <c r="M30" i="27"/>
  <c r="L30" i="27"/>
  <c r="K30" i="27"/>
  <c r="H30" i="27"/>
  <c r="F30" i="27"/>
  <c r="D30" i="27"/>
  <c r="L23" i="27"/>
  <c r="G20" i="27"/>
  <c r="G19" i="27"/>
  <c r="C19" i="27"/>
  <c r="L21" i="27" s="1"/>
  <c r="F17" i="27"/>
  <c r="D17" i="27" s="1"/>
  <c r="F16" i="27"/>
  <c r="D16" i="27"/>
  <c r="F15" i="27"/>
  <c r="D15" i="27"/>
  <c r="F14" i="27"/>
  <c r="D14" i="27"/>
  <c r="F13" i="27"/>
  <c r="D13" i="27" s="1"/>
  <c r="F12" i="27"/>
  <c r="D12" i="27"/>
  <c r="F11" i="27"/>
  <c r="D11" i="27"/>
  <c r="F10" i="27"/>
  <c r="D10" i="27"/>
  <c r="F9" i="27"/>
  <c r="D9" i="27" s="1"/>
  <c r="F8" i="27"/>
  <c r="D8" i="27"/>
  <c r="J7" i="27"/>
  <c r="L7" i="27" s="1"/>
  <c r="K7" i="27" s="1"/>
  <c r="F7" i="27"/>
  <c r="D7" i="27"/>
  <c r="A7" i="27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M6" i="27"/>
  <c r="L6" i="27"/>
  <c r="K6" i="27" s="1"/>
  <c r="H6" i="27"/>
  <c r="F6" i="27"/>
  <c r="D6" i="27" s="1"/>
  <c r="N85" i="26"/>
  <c r="N84" i="26"/>
  <c r="G84" i="26"/>
  <c r="G85" i="26" s="1"/>
  <c r="L88" i="26" s="1"/>
  <c r="C84" i="26"/>
  <c r="N83" i="26"/>
  <c r="N82" i="26"/>
  <c r="N81" i="26"/>
  <c r="F81" i="26"/>
  <c r="D81" i="26"/>
  <c r="N80" i="26"/>
  <c r="F80" i="26"/>
  <c r="D80" i="26" s="1"/>
  <c r="N79" i="26"/>
  <c r="F79" i="26"/>
  <c r="D79" i="26"/>
  <c r="N78" i="26"/>
  <c r="F78" i="26"/>
  <c r="D78" i="26" s="1"/>
  <c r="N77" i="26"/>
  <c r="F77" i="26"/>
  <c r="D77" i="26"/>
  <c r="N76" i="26"/>
  <c r="F76" i="26"/>
  <c r="D76" i="26" s="1"/>
  <c r="N75" i="26"/>
  <c r="M75" i="26"/>
  <c r="L75" i="26"/>
  <c r="K75" i="26" s="1"/>
  <c r="H75" i="26"/>
  <c r="F75" i="26"/>
  <c r="D75" i="26" s="1"/>
  <c r="G63" i="26"/>
  <c r="G64" i="26" s="1"/>
  <c r="L67" i="26" s="1"/>
  <c r="C63" i="26"/>
  <c r="L65" i="26" s="1"/>
  <c r="F61" i="26"/>
  <c r="D61" i="26" s="1"/>
  <c r="F60" i="26"/>
  <c r="D60" i="26" s="1"/>
  <c r="F59" i="26"/>
  <c r="D59" i="26"/>
  <c r="F58" i="26"/>
  <c r="D58" i="26" s="1"/>
  <c r="F57" i="26"/>
  <c r="D57" i="26" s="1"/>
  <c r="F56" i="26"/>
  <c r="D56" i="26"/>
  <c r="F55" i="26"/>
  <c r="D55" i="26" s="1"/>
  <c r="F54" i="26"/>
  <c r="D54" i="26" s="1"/>
  <c r="M53" i="26"/>
  <c r="L53" i="26"/>
  <c r="K53" i="26"/>
  <c r="H53" i="26"/>
  <c r="F53" i="26"/>
  <c r="D53" i="26" s="1"/>
  <c r="L44" i="26"/>
  <c r="G42" i="26"/>
  <c r="G43" i="26" s="1"/>
  <c r="L46" i="26" s="1"/>
  <c r="C42" i="26"/>
  <c r="F40" i="26"/>
  <c r="D40" i="26"/>
  <c r="F39" i="26"/>
  <c r="D39" i="26"/>
  <c r="F38" i="26"/>
  <c r="D38" i="26" s="1"/>
  <c r="F37" i="26"/>
  <c r="D37" i="26"/>
  <c r="F36" i="26"/>
  <c r="D36" i="26" s="1"/>
  <c r="F35" i="26"/>
  <c r="D35" i="26" s="1"/>
  <c r="F34" i="26"/>
  <c r="D34" i="26"/>
  <c r="F33" i="26"/>
  <c r="D33" i="26"/>
  <c r="J32" i="26"/>
  <c r="F32" i="26"/>
  <c r="D32" i="26" s="1"/>
  <c r="M31" i="26"/>
  <c r="L31" i="26"/>
  <c r="K31" i="26" s="1"/>
  <c r="H31" i="26"/>
  <c r="F31" i="26"/>
  <c r="D31" i="26"/>
  <c r="T25" i="26"/>
  <c r="L24" i="26"/>
  <c r="V21" i="26"/>
  <c r="AA23" i="26" s="1"/>
  <c r="G21" i="26"/>
  <c r="V20" i="26"/>
  <c r="R20" i="26"/>
  <c r="G20" i="26"/>
  <c r="C20" i="26"/>
  <c r="L22" i="26" s="1"/>
  <c r="N19" i="26"/>
  <c r="U18" i="26"/>
  <c r="S18" i="26" s="1"/>
  <c r="N18" i="26"/>
  <c r="F18" i="26"/>
  <c r="D18" i="26"/>
  <c r="U17" i="26"/>
  <c r="S17" i="26"/>
  <c r="N17" i="26"/>
  <c r="F17" i="26"/>
  <c r="D17" i="26" s="1"/>
  <c r="U16" i="26"/>
  <c r="S16" i="26"/>
  <c r="N16" i="26"/>
  <c r="F16" i="26"/>
  <c r="D16" i="26" s="1"/>
  <c r="U15" i="26"/>
  <c r="S15" i="26"/>
  <c r="N15" i="26"/>
  <c r="F15" i="26"/>
  <c r="D15" i="26" s="1"/>
  <c r="U14" i="26"/>
  <c r="S14" i="26"/>
  <c r="N14" i="26"/>
  <c r="F14" i="26"/>
  <c r="D14" i="26"/>
  <c r="U13" i="26"/>
  <c r="S13" i="26" s="1"/>
  <c r="N13" i="26"/>
  <c r="F13" i="26"/>
  <c r="D13" i="26"/>
  <c r="U12" i="26"/>
  <c r="S12" i="26"/>
  <c r="N12" i="26"/>
  <c r="F12" i="26"/>
  <c r="D12" i="26"/>
  <c r="U11" i="26"/>
  <c r="S11" i="26" s="1"/>
  <c r="N11" i="26"/>
  <c r="F11" i="26"/>
  <c r="D11" i="26"/>
  <c r="U10" i="26"/>
  <c r="S10" i="26" s="1"/>
  <c r="N10" i="26"/>
  <c r="F10" i="26"/>
  <c r="D10" i="26" s="1"/>
  <c r="U9" i="26"/>
  <c r="S9" i="26" s="1"/>
  <c r="N9" i="26"/>
  <c r="F9" i="26"/>
  <c r="D9" i="26"/>
  <c r="U8" i="26"/>
  <c r="S8" i="26" s="1"/>
  <c r="N8" i="26"/>
  <c r="F8" i="26"/>
  <c r="D8" i="26" s="1"/>
  <c r="AB7" i="26"/>
  <c r="Y8" i="26" s="1"/>
  <c r="AA7" i="26"/>
  <c r="Z7" i="26" s="1"/>
  <c r="W7" i="26"/>
  <c r="U7" i="26"/>
  <c r="S7" i="26"/>
  <c r="N7" i="26"/>
  <c r="M7" i="26"/>
  <c r="J8" i="26" s="1"/>
  <c r="M8" i="26" s="1"/>
  <c r="L7" i="26"/>
  <c r="H7" i="26"/>
  <c r="F7" i="26"/>
  <c r="D7" i="26"/>
  <c r="G445" i="25"/>
  <c r="G446" i="25" s="1"/>
  <c r="L449" i="25" s="1"/>
  <c r="C445" i="25"/>
  <c r="L447" i="25" s="1"/>
  <c r="F443" i="25"/>
  <c r="D443" i="25"/>
  <c r="F442" i="25"/>
  <c r="D442" i="25"/>
  <c r="F441" i="25"/>
  <c r="D441" i="25" s="1"/>
  <c r="F440" i="25"/>
  <c r="D440" i="25"/>
  <c r="F439" i="25"/>
  <c r="D439" i="25"/>
  <c r="F438" i="25"/>
  <c r="D438" i="25"/>
  <c r="F437" i="25"/>
  <c r="D437" i="25" s="1"/>
  <c r="F436" i="25"/>
  <c r="D436" i="25"/>
  <c r="F435" i="25"/>
  <c r="D435" i="25"/>
  <c r="F434" i="25"/>
  <c r="D434" i="25"/>
  <c r="F433" i="25"/>
  <c r="D433" i="25" s="1"/>
  <c r="F432" i="25"/>
  <c r="D432" i="25"/>
  <c r="F431" i="25"/>
  <c r="D431" i="25"/>
  <c r="A431" i="25"/>
  <c r="A432" i="25" s="1"/>
  <c r="A433" i="25" s="1"/>
  <c r="A434" i="25" s="1"/>
  <c r="A435" i="25" s="1"/>
  <c r="A436" i="25" s="1"/>
  <c r="A437" i="25" s="1"/>
  <c r="A438" i="25" s="1"/>
  <c r="A439" i="25" s="1"/>
  <c r="A440" i="25" s="1"/>
  <c r="A441" i="25" s="1"/>
  <c r="A442" i="25" s="1"/>
  <c r="A443" i="25" s="1"/>
  <c r="A444" i="25" s="1"/>
  <c r="F430" i="25"/>
  <c r="D430" i="25"/>
  <c r="A430" i="25"/>
  <c r="F429" i="25"/>
  <c r="D429" i="25" s="1"/>
  <c r="A429" i="25"/>
  <c r="M428" i="25"/>
  <c r="L428" i="25"/>
  <c r="K428" i="25"/>
  <c r="H428" i="25"/>
  <c r="F428" i="25"/>
  <c r="D428" i="25"/>
  <c r="L421" i="25"/>
  <c r="G417" i="25"/>
  <c r="G418" i="25" s="1"/>
  <c r="C417" i="25"/>
  <c r="L419" i="25" s="1"/>
  <c r="F415" i="25"/>
  <c r="D415" i="25" s="1"/>
  <c r="F414" i="25"/>
  <c r="D414" i="25"/>
  <c r="F413" i="25"/>
  <c r="D413" i="25"/>
  <c r="F412" i="25"/>
  <c r="D412" i="25"/>
  <c r="A412" i="25"/>
  <c r="A413" i="25" s="1"/>
  <c r="A414" i="25" s="1"/>
  <c r="A415" i="25" s="1"/>
  <c r="A416" i="25" s="1"/>
  <c r="F411" i="25"/>
  <c r="D411" i="25" s="1"/>
  <c r="F410" i="25"/>
  <c r="D410" i="25"/>
  <c r="F409" i="25"/>
  <c r="D409" i="25"/>
  <c r="F408" i="25"/>
  <c r="D408" i="25"/>
  <c r="F407" i="25"/>
  <c r="D407" i="25" s="1"/>
  <c r="F406" i="25"/>
  <c r="D406" i="25"/>
  <c r="F405" i="25"/>
  <c r="D405" i="25"/>
  <c r="F404" i="25"/>
  <c r="D404" i="25"/>
  <c r="F403" i="25"/>
  <c r="D403" i="25" s="1"/>
  <c r="A403" i="25"/>
  <c r="A404" i="25" s="1"/>
  <c r="A405" i="25" s="1"/>
  <c r="A406" i="25" s="1"/>
  <c r="A407" i="25" s="1"/>
  <c r="A408" i="25" s="1"/>
  <c r="A409" i="25" s="1"/>
  <c r="A410" i="25" s="1"/>
  <c r="A411" i="25" s="1"/>
  <c r="F402" i="25"/>
  <c r="D402" i="25"/>
  <c r="A402" i="25"/>
  <c r="F401" i="25"/>
  <c r="D401" i="25"/>
  <c r="A401" i="25"/>
  <c r="M400" i="25"/>
  <c r="L400" i="25"/>
  <c r="K400" i="25"/>
  <c r="H400" i="25"/>
  <c r="F400" i="25"/>
  <c r="D400" i="25"/>
  <c r="J401" i="25" s="1"/>
  <c r="L391" i="25"/>
  <c r="G389" i="25"/>
  <c r="G390" i="25" s="1"/>
  <c r="L393" i="25" s="1"/>
  <c r="C389" i="25"/>
  <c r="F387" i="25"/>
  <c r="D387" i="25"/>
  <c r="F386" i="25"/>
  <c r="D386" i="25"/>
  <c r="F385" i="25"/>
  <c r="D385" i="25" s="1"/>
  <c r="F384" i="25"/>
  <c r="D384" i="25" s="1"/>
  <c r="F383" i="25"/>
  <c r="D383" i="25"/>
  <c r="F382" i="25"/>
  <c r="D382" i="25"/>
  <c r="F381" i="25"/>
  <c r="D381" i="25" s="1"/>
  <c r="F380" i="25"/>
  <c r="D380" i="25" s="1"/>
  <c r="F379" i="25"/>
  <c r="D379" i="25"/>
  <c r="F378" i="25"/>
  <c r="D378" i="25"/>
  <c r="F377" i="25"/>
  <c r="D377" i="25" s="1"/>
  <c r="F376" i="25"/>
  <c r="D376" i="25" s="1"/>
  <c r="F375" i="25"/>
  <c r="D375" i="25"/>
  <c r="F374" i="25"/>
  <c r="D374" i="25"/>
  <c r="F373" i="25"/>
  <c r="D373" i="25" s="1"/>
  <c r="A373" i="25"/>
  <c r="A374" i="25" s="1"/>
  <c r="A375" i="25" s="1"/>
  <c r="A376" i="25" s="1"/>
  <c r="A377" i="25" s="1"/>
  <c r="A378" i="25" s="1"/>
  <c r="A379" i="25" s="1"/>
  <c r="A380" i="25" s="1"/>
  <c r="A381" i="25" s="1"/>
  <c r="A382" i="25" s="1"/>
  <c r="A383" i="25" s="1"/>
  <c r="A384" i="25" s="1"/>
  <c r="A385" i="25" s="1"/>
  <c r="A386" i="25" s="1"/>
  <c r="A387" i="25" s="1"/>
  <c r="A388" i="25" s="1"/>
  <c r="M372" i="25"/>
  <c r="L372" i="25"/>
  <c r="K372" i="25"/>
  <c r="H372" i="25"/>
  <c r="F372" i="25"/>
  <c r="D372" i="25" s="1"/>
  <c r="L365" i="25"/>
  <c r="L363" i="25"/>
  <c r="G361" i="25"/>
  <c r="G362" i="25" s="1"/>
  <c r="C361" i="25"/>
  <c r="F359" i="25"/>
  <c r="D359" i="25"/>
  <c r="F358" i="25"/>
  <c r="D358" i="25" s="1"/>
  <c r="F357" i="25"/>
  <c r="D357" i="25"/>
  <c r="F356" i="25"/>
  <c r="D356" i="25"/>
  <c r="F355" i="25"/>
  <c r="D355" i="25"/>
  <c r="F354" i="25"/>
  <c r="D354" i="25" s="1"/>
  <c r="F353" i="25"/>
  <c r="D353" i="25" s="1"/>
  <c r="F352" i="25"/>
  <c r="D352" i="25"/>
  <c r="F351" i="25"/>
  <c r="D351" i="25"/>
  <c r="F350" i="25"/>
  <c r="D350" i="25" s="1"/>
  <c r="F349" i="25"/>
  <c r="D349" i="25" s="1"/>
  <c r="F348" i="25"/>
  <c r="D348" i="25"/>
  <c r="A348" i="25"/>
  <c r="A349" i="25" s="1"/>
  <c r="A350" i="25" s="1"/>
  <c r="A351" i="25" s="1"/>
  <c r="A352" i="25" s="1"/>
  <c r="A353" i="25" s="1"/>
  <c r="A354" i="25" s="1"/>
  <c r="A355" i="25" s="1"/>
  <c r="A356" i="25" s="1"/>
  <c r="A357" i="25" s="1"/>
  <c r="A358" i="25" s="1"/>
  <c r="A359" i="25" s="1"/>
  <c r="A360" i="25" s="1"/>
  <c r="F347" i="25"/>
  <c r="D347" i="25"/>
  <c r="A347" i="25"/>
  <c r="F346" i="25"/>
  <c r="D346" i="25" s="1"/>
  <c r="A346" i="25"/>
  <c r="F345" i="25"/>
  <c r="D345" i="25"/>
  <c r="A345" i="25"/>
  <c r="M344" i="25"/>
  <c r="J345" i="25" s="1"/>
  <c r="L344" i="25"/>
  <c r="K344" i="25"/>
  <c r="H344" i="25"/>
  <c r="F344" i="25"/>
  <c r="D344" i="25"/>
  <c r="L335" i="25"/>
  <c r="G334" i="25"/>
  <c r="L337" i="25" s="1"/>
  <c r="G333" i="25"/>
  <c r="C333" i="25"/>
  <c r="F331" i="25"/>
  <c r="D331" i="25"/>
  <c r="F330" i="25"/>
  <c r="D330" i="25"/>
  <c r="F329" i="25"/>
  <c r="D329" i="25"/>
  <c r="F328" i="25"/>
  <c r="D328" i="25" s="1"/>
  <c r="F327" i="25"/>
  <c r="D327" i="25"/>
  <c r="F326" i="25"/>
  <c r="D326" i="25"/>
  <c r="F325" i="25"/>
  <c r="D325" i="25"/>
  <c r="F324" i="25"/>
  <c r="D324" i="25"/>
  <c r="F323" i="25"/>
  <c r="D323" i="25"/>
  <c r="A323" i="25"/>
  <c r="A324" i="25" s="1"/>
  <c r="A325" i="25" s="1"/>
  <c r="A326" i="25" s="1"/>
  <c r="A327" i="25" s="1"/>
  <c r="A328" i="25" s="1"/>
  <c r="A329" i="25" s="1"/>
  <c r="A330" i="25" s="1"/>
  <c r="A331" i="25" s="1"/>
  <c r="A332" i="25" s="1"/>
  <c r="F322" i="25"/>
  <c r="D322" i="25"/>
  <c r="F321" i="25"/>
  <c r="D321" i="25" s="1"/>
  <c r="F320" i="25"/>
  <c r="D320" i="25"/>
  <c r="F319" i="25"/>
  <c r="D319" i="25"/>
  <c r="F318" i="25"/>
  <c r="D318" i="25"/>
  <c r="F317" i="25"/>
  <c r="D317" i="25"/>
  <c r="A317" i="25"/>
  <c r="A318" i="25" s="1"/>
  <c r="A319" i="25" s="1"/>
  <c r="A320" i="25" s="1"/>
  <c r="A321" i="25" s="1"/>
  <c r="A322" i="25" s="1"/>
  <c r="M316" i="25"/>
  <c r="L316" i="25"/>
  <c r="K316" i="25" s="1"/>
  <c r="H316" i="25"/>
  <c r="F316" i="25"/>
  <c r="D316" i="25"/>
  <c r="L309" i="25"/>
  <c r="L307" i="25"/>
  <c r="G305" i="25"/>
  <c r="G306" i="25" s="1"/>
  <c r="C305" i="25"/>
  <c r="F303" i="25"/>
  <c r="D303" i="25"/>
  <c r="F302" i="25"/>
  <c r="D302" i="25" s="1"/>
  <c r="F301" i="25"/>
  <c r="D301" i="25" s="1"/>
  <c r="F300" i="25"/>
  <c r="D300" i="25"/>
  <c r="F299" i="25"/>
  <c r="D299" i="25"/>
  <c r="F298" i="25"/>
  <c r="D298" i="25" s="1"/>
  <c r="F297" i="25"/>
  <c r="D297" i="25" s="1"/>
  <c r="F296" i="25"/>
  <c r="D296" i="25" s="1"/>
  <c r="F295" i="25"/>
  <c r="D295" i="25"/>
  <c r="F294" i="25"/>
  <c r="D294" i="25" s="1"/>
  <c r="F293" i="25"/>
  <c r="D293" i="25" s="1"/>
  <c r="F292" i="25"/>
  <c r="D292" i="25"/>
  <c r="F291" i="25"/>
  <c r="D291" i="25"/>
  <c r="F290" i="25"/>
  <c r="D290" i="25" s="1"/>
  <c r="J289" i="25"/>
  <c r="I289" i="25"/>
  <c r="H289" i="25" s="1"/>
  <c r="F289" i="25"/>
  <c r="D289" i="25"/>
  <c r="A289" i="25"/>
  <c r="A290" i="25" s="1"/>
  <c r="A291" i="25" s="1"/>
  <c r="A292" i="25" s="1"/>
  <c r="A293" i="25" s="1"/>
  <c r="A294" i="25" s="1"/>
  <c r="A295" i="25" s="1"/>
  <c r="A296" i="25" s="1"/>
  <c r="A297" i="25" s="1"/>
  <c r="A298" i="25" s="1"/>
  <c r="A299" i="25" s="1"/>
  <c r="A300" i="25" s="1"/>
  <c r="A301" i="25" s="1"/>
  <c r="A302" i="25" s="1"/>
  <c r="A303" i="25" s="1"/>
  <c r="A304" i="25" s="1"/>
  <c r="M288" i="25"/>
  <c r="L288" i="25"/>
  <c r="K288" i="25"/>
  <c r="H288" i="25"/>
  <c r="F288" i="25"/>
  <c r="D288" i="25"/>
  <c r="L279" i="25"/>
  <c r="G278" i="25"/>
  <c r="L281" i="25" s="1"/>
  <c r="G277" i="25"/>
  <c r="C277" i="25"/>
  <c r="F275" i="25"/>
  <c r="D275" i="25" s="1"/>
  <c r="F274" i="25"/>
  <c r="D274" i="25" s="1"/>
  <c r="F273" i="25"/>
  <c r="D273" i="25"/>
  <c r="F272" i="25"/>
  <c r="D272" i="25"/>
  <c r="F271" i="25"/>
  <c r="D271" i="25" s="1"/>
  <c r="F270" i="25"/>
  <c r="D270" i="25"/>
  <c r="F269" i="25"/>
  <c r="D269" i="25" s="1"/>
  <c r="F268" i="25"/>
  <c r="D268" i="25"/>
  <c r="F267" i="25"/>
  <c r="D267" i="25" s="1"/>
  <c r="F266" i="25"/>
  <c r="D266" i="25" s="1"/>
  <c r="F265" i="25"/>
  <c r="D265" i="25"/>
  <c r="F264" i="25"/>
  <c r="D264" i="25"/>
  <c r="F263" i="25"/>
  <c r="D263" i="25" s="1"/>
  <c r="F262" i="25"/>
  <c r="D262" i="25" s="1"/>
  <c r="F261" i="25"/>
  <c r="D261" i="25" s="1"/>
  <c r="A261" i="25"/>
  <c r="A262" i="25" s="1"/>
  <c r="A263" i="25" s="1"/>
  <c r="A264" i="25" s="1"/>
  <c r="A265" i="25" s="1"/>
  <c r="A266" i="25" s="1"/>
  <c r="A267" i="25" s="1"/>
  <c r="A268" i="25" s="1"/>
  <c r="A269" i="25" s="1"/>
  <c r="A270" i="25" s="1"/>
  <c r="A271" i="25" s="1"/>
  <c r="A272" i="25" s="1"/>
  <c r="A273" i="25" s="1"/>
  <c r="A274" i="25" s="1"/>
  <c r="A275" i="25" s="1"/>
  <c r="A276" i="25" s="1"/>
  <c r="M260" i="25"/>
  <c r="J261" i="25" s="1"/>
  <c r="L260" i="25"/>
  <c r="K260" i="25" s="1"/>
  <c r="H260" i="25"/>
  <c r="F260" i="25"/>
  <c r="D260" i="25"/>
  <c r="L253" i="25"/>
  <c r="G250" i="25"/>
  <c r="G249" i="25"/>
  <c r="C249" i="25"/>
  <c r="L251" i="25" s="1"/>
  <c r="F247" i="25"/>
  <c r="D247" i="25"/>
  <c r="F246" i="25"/>
  <c r="D246" i="25" s="1"/>
  <c r="F245" i="25"/>
  <c r="D245" i="25" s="1"/>
  <c r="F244" i="25"/>
  <c r="D244" i="25"/>
  <c r="F243" i="25"/>
  <c r="D243" i="25"/>
  <c r="F242" i="25"/>
  <c r="D242" i="25"/>
  <c r="F241" i="25"/>
  <c r="D241" i="25" s="1"/>
  <c r="F240" i="25"/>
  <c r="D240" i="25"/>
  <c r="F239" i="25"/>
  <c r="D239" i="25"/>
  <c r="F238" i="25"/>
  <c r="D238" i="25"/>
  <c r="F237" i="25"/>
  <c r="D237" i="25" s="1"/>
  <c r="F236" i="25"/>
  <c r="D236" i="25"/>
  <c r="F235" i="25"/>
  <c r="D235" i="25"/>
  <c r="F234" i="25"/>
  <c r="D234" i="25"/>
  <c r="F233" i="25"/>
  <c r="D233" i="25"/>
  <c r="A233" i="25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M232" i="25"/>
  <c r="J233" i="25" s="1"/>
  <c r="L232" i="25"/>
  <c r="K232" i="25"/>
  <c r="H232" i="25"/>
  <c r="F232" i="25"/>
  <c r="D232" i="25" s="1"/>
  <c r="L223" i="25"/>
  <c r="G221" i="25"/>
  <c r="G222" i="25" s="1"/>
  <c r="L225" i="25" s="1"/>
  <c r="C221" i="25"/>
  <c r="F219" i="25"/>
  <c r="D219" i="25" s="1"/>
  <c r="F218" i="25"/>
  <c r="D218" i="25" s="1"/>
  <c r="F217" i="25"/>
  <c r="D217" i="25" s="1"/>
  <c r="F216" i="25"/>
  <c r="D216" i="25"/>
  <c r="F215" i="25"/>
  <c r="D215" i="25" s="1"/>
  <c r="F214" i="25"/>
  <c r="D214" i="25"/>
  <c r="F213" i="25"/>
  <c r="D213" i="25"/>
  <c r="F212" i="25"/>
  <c r="D212" i="25"/>
  <c r="F211" i="25"/>
  <c r="D211" i="25" s="1"/>
  <c r="F210" i="25"/>
  <c r="D210" i="25"/>
  <c r="F209" i="25"/>
  <c r="D209" i="25" s="1"/>
  <c r="F208" i="25"/>
  <c r="D208" i="25"/>
  <c r="F207" i="25"/>
  <c r="D207" i="25" s="1"/>
  <c r="F206" i="25"/>
  <c r="D206" i="25" s="1"/>
  <c r="F205" i="25"/>
  <c r="D205" i="25"/>
  <c r="F204" i="25"/>
  <c r="D204" i="25"/>
  <c r="A204" i="25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I203" i="25"/>
  <c r="H203" i="25"/>
  <c r="F203" i="25"/>
  <c r="D203" i="25" s="1"/>
  <c r="D221" i="25" s="1"/>
  <c r="A203" i="25"/>
  <c r="M202" i="25"/>
  <c r="L202" i="25"/>
  <c r="K202" i="25"/>
  <c r="H202" i="25"/>
  <c r="F202" i="25"/>
  <c r="D202" i="25" s="1"/>
  <c r="J203" i="25" s="1"/>
  <c r="L195" i="25"/>
  <c r="L193" i="25"/>
  <c r="G191" i="25"/>
  <c r="G192" i="25" s="1"/>
  <c r="C191" i="25"/>
  <c r="F189" i="25"/>
  <c r="D189" i="25" s="1"/>
  <c r="F188" i="25"/>
  <c r="D188" i="25" s="1"/>
  <c r="F187" i="25"/>
  <c r="D187" i="25" s="1"/>
  <c r="F186" i="25"/>
  <c r="D186" i="25" s="1"/>
  <c r="F185" i="25"/>
  <c r="D185" i="25" s="1"/>
  <c r="F184" i="25"/>
  <c r="D184" i="25" s="1"/>
  <c r="F183" i="25"/>
  <c r="D183" i="25"/>
  <c r="F182" i="25"/>
  <c r="D182" i="25"/>
  <c r="F181" i="25"/>
  <c r="D181" i="25" s="1"/>
  <c r="F180" i="25"/>
  <c r="D180" i="25" s="1"/>
  <c r="F179" i="25"/>
  <c r="D179" i="25" s="1"/>
  <c r="F178" i="25"/>
  <c r="D178" i="25"/>
  <c r="F177" i="25"/>
  <c r="D177" i="25" s="1"/>
  <c r="A177" i="25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F176" i="25"/>
  <c r="D176" i="25" s="1"/>
  <c r="A176" i="25"/>
  <c r="F175" i="25"/>
  <c r="D175" i="25" s="1"/>
  <c r="A175" i="25"/>
  <c r="M174" i="25"/>
  <c r="L174" i="25"/>
  <c r="K174" i="25"/>
  <c r="H174" i="25"/>
  <c r="F174" i="25"/>
  <c r="D174" i="25"/>
  <c r="G164" i="25"/>
  <c r="L167" i="25" s="1"/>
  <c r="G163" i="25"/>
  <c r="C163" i="25"/>
  <c r="L165" i="25" s="1"/>
  <c r="F161" i="25"/>
  <c r="D161" i="25"/>
  <c r="F160" i="25"/>
  <c r="D160" i="25" s="1"/>
  <c r="F159" i="25"/>
  <c r="D159" i="25"/>
  <c r="F158" i="25"/>
  <c r="D158" i="25" s="1"/>
  <c r="F157" i="25"/>
  <c r="D157" i="25"/>
  <c r="F156" i="25"/>
  <c r="D156" i="25" s="1"/>
  <c r="F155" i="25"/>
  <c r="D155" i="25"/>
  <c r="F154" i="25"/>
  <c r="D154" i="25" s="1"/>
  <c r="F153" i="25"/>
  <c r="D153" i="25"/>
  <c r="F152" i="25"/>
  <c r="D152" i="25" s="1"/>
  <c r="F151" i="25"/>
  <c r="D151" i="25"/>
  <c r="A151" i="25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F150" i="25"/>
  <c r="D150" i="25" s="1"/>
  <c r="F149" i="25"/>
  <c r="D149" i="25"/>
  <c r="F148" i="25"/>
  <c r="D148" i="25" s="1"/>
  <c r="F147" i="25"/>
  <c r="D147" i="25"/>
  <c r="A147" i="25"/>
  <c r="A148" i="25" s="1"/>
  <c r="A149" i="25" s="1"/>
  <c r="A150" i="25" s="1"/>
  <c r="M146" i="25"/>
  <c r="L146" i="25"/>
  <c r="K146" i="25"/>
  <c r="H146" i="25"/>
  <c r="F146" i="25"/>
  <c r="D146" i="25" s="1"/>
  <c r="D163" i="25" s="1"/>
  <c r="L137" i="25"/>
  <c r="G136" i="25"/>
  <c r="L139" i="25" s="1"/>
  <c r="G135" i="25"/>
  <c r="C135" i="25"/>
  <c r="F133" i="25"/>
  <c r="D133" i="25"/>
  <c r="F132" i="25"/>
  <c r="D132" i="25"/>
  <c r="F131" i="25"/>
  <c r="D131" i="25" s="1"/>
  <c r="F130" i="25"/>
  <c r="D130" i="25"/>
  <c r="F129" i="25"/>
  <c r="D129" i="25"/>
  <c r="F128" i="25"/>
  <c r="D128" i="25"/>
  <c r="F127" i="25"/>
  <c r="D127" i="25" s="1"/>
  <c r="F126" i="25"/>
  <c r="D126" i="25"/>
  <c r="F125" i="25"/>
  <c r="D125" i="25"/>
  <c r="F124" i="25"/>
  <c r="D124" i="25"/>
  <c r="F123" i="25"/>
  <c r="D123" i="25" s="1"/>
  <c r="F122" i="25"/>
  <c r="D122" i="25"/>
  <c r="F121" i="25"/>
  <c r="D121" i="25"/>
  <c r="F120" i="25"/>
  <c r="D120" i="25"/>
  <c r="F119" i="25"/>
  <c r="D119" i="25" s="1"/>
  <c r="A119" i="25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M118" i="25"/>
  <c r="J119" i="25" s="1"/>
  <c r="L118" i="25"/>
  <c r="K118" i="25" s="1"/>
  <c r="H118" i="25"/>
  <c r="F118" i="25"/>
  <c r="D118" i="25"/>
  <c r="L109" i="25"/>
  <c r="G107" i="25"/>
  <c r="G108" i="25" s="1"/>
  <c r="L111" i="25" s="1"/>
  <c r="C107" i="25"/>
  <c r="F105" i="25"/>
  <c r="D105" i="25"/>
  <c r="F104" i="25"/>
  <c r="D104" i="25" s="1"/>
  <c r="F103" i="25"/>
  <c r="D103" i="25"/>
  <c r="F102" i="25"/>
  <c r="D102" i="25" s="1"/>
  <c r="F101" i="25"/>
  <c r="D101" i="25"/>
  <c r="F100" i="25"/>
  <c r="D100" i="25" s="1"/>
  <c r="F99" i="25"/>
  <c r="D99" i="25"/>
  <c r="F98" i="25"/>
  <c r="D98" i="25" s="1"/>
  <c r="F97" i="25"/>
  <c r="D97" i="25"/>
  <c r="F96" i="25"/>
  <c r="D96" i="25" s="1"/>
  <c r="F95" i="25"/>
  <c r="D95" i="25"/>
  <c r="F94" i="25"/>
  <c r="D94" i="25" s="1"/>
  <c r="F93" i="25"/>
  <c r="D93" i="25"/>
  <c r="F92" i="25"/>
  <c r="D92" i="25" s="1"/>
  <c r="A92" i="25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F91" i="25"/>
  <c r="D91" i="25"/>
  <c r="A91" i="25"/>
  <c r="M90" i="25"/>
  <c r="L90" i="25"/>
  <c r="K90" i="25"/>
  <c r="H90" i="25"/>
  <c r="F90" i="25"/>
  <c r="D90" i="25" s="1"/>
  <c r="L81" i="25"/>
  <c r="G79" i="25"/>
  <c r="G80" i="25" s="1"/>
  <c r="L83" i="25" s="1"/>
  <c r="D79" i="25"/>
  <c r="C79" i="25"/>
  <c r="F77" i="25"/>
  <c r="D77" i="25" s="1"/>
  <c r="F76" i="25"/>
  <c r="D76" i="25"/>
  <c r="F75" i="25"/>
  <c r="D75" i="25" s="1"/>
  <c r="F74" i="25"/>
  <c r="D74" i="25"/>
  <c r="F73" i="25"/>
  <c r="D73" i="25" s="1"/>
  <c r="F72" i="25"/>
  <c r="D72" i="25"/>
  <c r="F71" i="25"/>
  <c r="D71" i="25" s="1"/>
  <c r="F70" i="25"/>
  <c r="D70" i="25"/>
  <c r="F69" i="25"/>
  <c r="D69" i="25" s="1"/>
  <c r="F68" i="25"/>
  <c r="D68" i="25"/>
  <c r="F67" i="25"/>
  <c r="D67" i="25" s="1"/>
  <c r="F66" i="25"/>
  <c r="D66" i="25"/>
  <c r="F65" i="25"/>
  <c r="D65" i="25" s="1"/>
  <c r="F64" i="25"/>
  <c r="D64" i="25"/>
  <c r="A64" i="25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M63" i="25"/>
  <c r="F63" i="25"/>
  <c r="D63" i="25" s="1"/>
  <c r="A63" i="25"/>
  <c r="M62" i="25"/>
  <c r="L62" i="25"/>
  <c r="K62" i="25"/>
  <c r="H62" i="25"/>
  <c r="F62" i="25"/>
  <c r="D62" i="25"/>
  <c r="J63" i="25" s="1"/>
  <c r="G51" i="25"/>
  <c r="G52" i="25" s="1"/>
  <c r="L55" i="25" s="1"/>
  <c r="C51" i="25"/>
  <c r="L53" i="25" s="1"/>
  <c r="F49" i="25"/>
  <c r="D49" i="25"/>
  <c r="F48" i="25"/>
  <c r="D48" i="25" s="1"/>
  <c r="F47" i="25"/>
  <c r="D47" i="25"/>
  <c r="F46" i="25"/>
  <c r="D46" i="25" s="1"/>
  <c r="F45" i="25"/>
  <c r="D45" i="25" s="1"/>
  <c r="F44" i="25"/>
  <c r="D44" i="25" s="1"/>
  <c r="F43" i="25"/>
  <c r="D43" i="25"/>
  <c r="F42" i="25"/>
  <c r="D42" i="25" s="1"/>
  <c r="F41" i="25"/>
  <c r="D41" i="25" s="1"/>
  <c r="F40" i="25"/>
  <c r="D40" i="25" s="1"/>
  <c r="F39" i="25"/>
  <c r="D39" i="25"/>
  <c r="F38" i="25"/>
  <c r="D38" i="25" s="1"/>
  <c r="F37" i="25"/>
  <c r="D37" i="25"/>
  <c r="F36" i="25"/>
  <c r="D36" i="25" s="1"/>
  <c r="A36" i="25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F35" i="25"/>
  <c r="D35" i="25"/>
  <c r="A35" i="25"/>
  <c r="M34" i="25"/>
  <c r="J35" i="25" s="1"/>
  <c r="L34" i="25"/>
  <c r="K34" i="25"/>
  <c r="H34" i="25"/>
  <c r="F34" i="25"/>
  <c r="D34" i="25" s="1"/>
  <c r="G24" i="25"/>
  <c r="L27" i="25" s="1"/>
  <c r="G23" i="25"/>
  <c r="C23" i="25"/>
  <c r="L25" i="25" s="1"/>
  <c r="F21" i="25"/>
  <c r="D21" i="25" s="1"/>
  <c r="F20" i="25"/>
  <c r="D20" i="25"/>
  <c r="F19" i="25"/>
  <c r="D19" i="25" s="1"/>
  <c r="F18" i="25"/>
  <c r="D18" i="25"/>
  <c r="F17" i="25"/>
  <c r="D17" i="25"/>
  <c r="F16" i="25"/>
  <c r="D16" i="25"/>
  <c r="F15" i="25"/>
  <c r="D15" i="25" s="1"/>
  <c r="F14" i="25"/>
  <c r="D14" i="25"/>
  <c r="F13" i="25"/>
  <c r="D13" i="25" s="1"/>
  <c r="F12" i="25"/>
  <c r="D12" i="25"/>
  <c r="F11" i="25"/>
  <c r="D11" i="25" s="1"/>
  <c r="F10" i="25"/>
  <c r="D10" i="25"/>
  <c r="F9" i="25"/>
  <c r="D9" i="25" s="1"/>
  <c r="F8" i="25"/>
  <c r="D8" i="25"/>
  <c r="F7" i="25"/>
  <c r="D7" i="25" s="1"/>
  <c r="A7" i="25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M6" i="25"/>
  <c r="L6" i="25"/>
  <c r="K6" i="25" s="1"/>
  <c r="H6" i="25"/>
  <c r="F6" i="25"/>
  <c r="D6" i="25" s="1"/>
  <c r="G403" i="24"/>
  <c r="G404" i="24" s="1"/>
  <c r="L407" i="24" s="1"/>
  <c r="C403" i="24"/>
  <c r="L405" i="24" s="1"/>
  <c r="F401" i="24"/>
  <c r="D401" i="24"/>
  <c r="F400" i="24"/>
  <c r="D400" i="24" s="1"/>
  <c r="F399" i="24"/>
  <c r="D399" i="24"/>
  <c r="F398" i="24"/>
  <c r="D398" i="24" s="1"/>
  <c r="F397" i="24"/>
  <c r="D397" i="24"/>
  <c r="F396" i="24"/>
  <c r="D396" i="24" s="1"/>
  <c r="F395" i="24"/>
  <c r="D395" i="24"/>
  <c r="F394" i="24"/>
  <c r="D394" i="24" s="1"/>
  <c r="F393" i="24"/>
  <c r="D393" i="24"/>
  <c r="A393" i="24"/>
  <c r="A394" i="24" s="1"/>
  <c r="A395" i="24" s="1"/>
  <c r="A396" i="24" s="1"/>
  <c r="A397" i="24" s="1"/>
  <c r="A398" i="24" s="1"/>
  <c r="A399" i="24" s="1"/>
  <c r="A400" i="24" s="1"/>
  <c r="A401" i="24" s="1"/>
  <c r="A402" i="24" s="1"/>
  <c r="F392" i="24"/>
  <c r="D392" i="24" s="1"/>
  <c r="A392" i="24"/>
  <c r="F391" i="24"/>
  <c r="D391" i="24"/>
  <c r="A391" i="24"/>
  <c r="M390" i="24"/>
  <c r="J391" i="24" s="1"/>
  <c r="L390" i="24"/>
  <c r="K390" i="24"/>
  <c r="H390" i="24"/>
  <c r="F390" i="24"/>
  <c r="D390" i="24"/>
  <c r="G380" i="24"/>
  <c r="L383" i="24" s="1"/>
  <c r="G379" i="24"/>
  <c r="C379" i="24"/>
  <c r="L381" i="24" s="1"/>
  <c r="F377" i="24"/>
  <c r="D377" i="24" s="1"/>
  <c r="F376" i="24"/>
  <c r="D376" i="24"/>
  <c r="F375" i="24"/>
  <c r="D375" i="24" s="1"/>
  <c r="F374" i="24"/>
  <c r="D374" i="24"/>
  <c r="F373" i="24"/>
  <c r="D373" i="24" s="1"/>
  <c r="F372" i="24"/>
  <c r="D372" i="24"/>
  <c r="F371" i="24"/>
  <c r="D371" i="24" s="1"/>
  <c r="A371" i="24"/>
  <c r="A372" i="24" s="1"/>
  <c r="A373" i="24" s="1"/>
  <c r="A374" i="24" s="1"/>
  <c r="A375" i="24" s="1"/>
  <c r="A376" i="24" s="1"/>
  <c r="A377" i="24" s="1"/>
  <c r="A378" i="24" s="1"/>
  <c r="F370" i="24"/>
  <c r="D370" i="24"/>
  <c r="F369" i="24"/>
  <c r="D369" i="24" s="1"/>
  <c r="A369" i="24"/>
  <c r="A370" i="24" s="1"/>
  <c r="F368" i="24"/>
  <c r="D368" i="24" s="1"/>
  <c r="F367" i="24"/>
  <c r="D367" i="24" s="1"/>
  <c r="A367" i="24"/>
  <c r="A368" i="24" s="1"/>
  <c r="M366" i="24"/>
  <c r="J367" i="24" s="1"/>
  <c r="L366" i="24"/>
  <c r="K366" i="24" s="1"/>
  <c r="H366" i="24"/>
  <c r="F366" i="24"/>
  <c r="D366" i="24"/>
  <c r="G355" i="24"/>
  <c r="G356" i="24" s="1"/>
  <c r="L359" i="24" s="1"/>
  <c r="C355" i="24"/>
  <c r="L357" i="24" s="1"/>
  <c r="F353" i="24"/>
  <c r="D353" i="24"/>
  <c r="F352" i="24"/>
  <c r="D352" i="24" s="1"/>
  <c r="F351" i="24"/>
  <c r="D351" i="24"/>
  <c r="F350" i="24"/>
  <c r="D350" i="24"/>
  <c r="F349" i="24"/>
  <c r="D349" i="24"/>
  <c r="F348" i="24"/>
  <c r="D348" i="24" s="1"/>
  <c r="F347" i="24"/>
  <c r="D347" i="24" s="1"/>
  <c r="F346" i="24"/>
  <c r="D346" i="24" s="1"/>
  <c r="A346" i="24"/>
  <c r="A347" i="24" s="1"/>
  <c r="A348" i="24" s="1"/>
  <c r="A349" i="24" s="1"/>
  <c r="A350" i="24" s="1"/>
  <c r="A351" i="24" s="1"/>
  <c r="A352" i="24" s="1"/>
  <c r="A353" i="24" s="1"/>
  <c r="A354" i="24" s="1"/>
  <c r="F345" i="24"/>
  <c r="D345" i="24"/>
  <c r="F344" i="24"/>
  <c r="D344" i="24"/>
  <c r="A344" i="24"/>
  <c r="A345" i="24" s="1"/>
  <c r="F343" i="24"/>
  <c r="D343" i="24" s="1"/>
  <c r="A343" i="24"/>
  <c r="M342" i="24"/>
  <c r="L342" i="24"/>
  <c r="K342" i="24"/>
  <c r="H342" i="24"/>
  <c r="F342" i="24"/>
  <c r="D342" i="24" s="1"/>
  <c r="J343" i="24" s="1"/>
  <c r="L333" i="24"/>
  <c r="G331" i="24"/>
  <c r="G332" i="24" s="1"/>
  <c r="L335" i="24" s="1"/>
  <c r="C331" i="24"/>
  <c r="F329" i="24"/>
  <c r="D329" i="24"/>
  <c r="F328" i="24"/>
  <c r="D328" i="24" s="1"/>
  <c r="F327" i="24"/>
  <c r="D327" i="24"/>
  <c r="F326" i="24"/>
  <c r="D326" i="24" s="1"/>
  <c r="F325" i="24"/>
  <c r="D325" i="24" s="1"/>
  <c r="F324" i="24"/>
  <c r="D324" i="24" s="1"/>
  <c r="F323" i="24"/>
  <c r="D323" i="24"/>
  <c r="F322" i="24"/>
  <c r="D322" i="24" s="1"/>
  <c r="F321" i="24"/>
  <c r="D321" i="24" s="1"/>
  <c r="F320" i="24"/>
  <c r="D320" i="24" s="1"/>
  <c r="A320" i="24"/>
  <c r="A321" i="24" s="1"/>
  <c r="A322" i="24" s="1"/>
  <c r="A323" i="24" s="1"/>
  <c r="A324" i="24" s="1"/>
  <c r="A325" i="24" s="1"/>
  <c r="A326" i="24" s="1"/>
  <c r="A327" i="24" s="1"/>
  <c r="A328" i="24" s="1"/>
  <c r="A329" i="24" s="1"/>
  <c r="A330" i="24" s="1"/>
  <c r="F319" i="24"/>
  <c r="D319" i="24"/>
  <c r="A319" i="24"/>
  <c r="M318" i="24"/>
  <c r="L318" i="24"/>
  <c r="K318" i="24"/>
  <c r="H318" i="24"/>
  <c r="F318" i="24"/>
  <c r="D318" i="24" s="1"/>
  <c r="G308" i="24"/>
  <c r="L311" i="24" s="1"/>
  <c r="G307" i="24"/>
  <c r="C307" i="24"/>
  <c r="L309" i="24" s="1"/>
  <c r="F305" i="24"/>
  <c r="D305" i="24" s="1"/>
  <c r="F304" i="24"/>
  <c r="D304" i="24"/>
  <c r="F303" i="24"/>
  <c r="D303" i="24" s="1"/>
  <c r="F302" i="24"/>
  <c r="D302" i="24"/>
  <c r="F301" i="24"/>
  <c r="D301" i="24"/>
  <c r="A301" i="24"/>
  <c r="A302" i="24" s="1"/>
  <c r="A303" i="24" s="1"/>
  <c r="A304" i="24" s="1"/>
  <c r="A305" i="24" s="1"/>
  <c r="A306" i="24" s="1"/>
  <c r="F300" i="24"/>
  <c r="D300" i="24"/>
  <c r="F299" i="24"/>
  <c r="D299" i="24" s="1"/>
  <c r="F298" i="24"/>
  <c r="D298" i="24"/>
  <c r="F297" i="24"/>
  <c r="D297" i="24" s="1"/>
  <c r="A297" i="24"/>
  <c r="A298" i="24" s="1"/>
  <c r="A299" i="24" s="1"/>
  <c r="A300" i="24" s="1"/>
  <c r="F296" i="24"/>
  <c r="D296" i="24"/>
  <c r="F295" i="24"/>
  <c r="D295" i="24" s="1"/>
  <c r="A295" i="24"/>
  <c r="A296" i="24" s="1"/>
  <c r="M294" i="24"/>
  <c r="L294" i="24"/>
  <c r="K294" i="24" s="1"/>
  <c r="H294" i="24"/>
  <c r="F294" i="24"/>
  <c r="D294" i="24" s="1"/>
  <c r="D307" i="24" s="1"/>
  <c r="G283" i="24"/>
  <c r="G284" i="24" s="1"/>
  <c r="L287" i="24" s="1"/>
  <c r="C283" i="24"/>
  <c r="L285" i="24" s="1"/>
  <c r="F281" i="24"/>
  <c r="D281" i="24"/>
  <c r="F280" i="24"/>
  <c r="D280" i="24" s="1"/>
  <c r="F279" i="24"/>
  <c r="D279" i="24"/>
  <c r="F278" i="24"/>
  <c r="D278" i="24" s="1"/>
  <c r="F277" i="24"/>
  <c r="D277" i="24"/>
  <c r="F276" i="24"/>
  <c r="D276" i="24" s="1"/>
  <c r="F275" i="24"/>
  <c r="D275" i="24"/>
  <c r="F274" i="24"/>
  <c r="D274" i="24" s="1"/>
  <c r="F273" i="24"/>
  <c r="D273" i="24"/>
  <c r="A273" i="24"/>
  <c r="A274" i="24" s="1"/>
  <c r="A275" i="24" s="1"/>
  <c r="A276" i="24" s="1"/>
  <c r="A277" i="24" s="1"/>
  <c r="A278" i="24" s="1"/>
  <c r="A279" i="24" s="1"/>
  <c r="A280" i="24" s="1"/>
  <c r="A281" i="24" s="1"/>
  <c r="A282" i="24" s="1"/>
  <c r="F272" i="24"/>
  <c r="D272" i="24" s="1"/>
  <c r="A272" i="24"/>
  <c r="J271" i="24"/>
  <c r="F271" i="24"/>
  <c r="D271" i="24"/>
  <c r="A271" i="24"/>
  <c r="M270" i="24"/>
  <c r="L270" i="24"/>
  <c r="K270" i="24"/>
  <c r="H270" i="24"/>
  <c r="F270" i="24"/>
  <c r="D270" i="24" s="1"/>
  <c r="D283" i="24" s="1"/>
  <c r="L263" i="24"/>
  <c r="G260" i="24"/>
  <c r="G259" i="24"/>
  <c r="C259" i="24"/>
  <c r="L261" i="24" s="1"/>
  <c r="F257" i="24"/>
  <c r="D257" i="24" s="1"/>
  <c r="F256" i="24"/>
  <c r="D256" i="24"/>
  <c r="F255" i="24"/>
  <c r="D255" i="24" s="1"/>
  <c r="F254" i="24"/>
  <c r="D254" i="24"/>
  <c r="F253" i="24"/>
  <c r="D253" i="24" s="1"/>
  <c r="A253" i="24"/>
  <c r="A254" i="24" s="1"/>
  <c r="A255" i="24" s="1"/>
  <c r="A256" i="24" s="1"/>
  <c r="A257" i="24" s="1"/>
  <c r="A258" i="24" s="1"/>
  <c r="F252" i="24"/>
  <c r="D252" i="24"/>
  <c r="F251" i="24"/>
  <c r="D251" i="24" s="1"/>
  <c r="F250" i="24"/>
  <c r="D250" i="24"/>
  <c r="F249" i="24"/>
  <c r="D249" i="24" s="1"/>
  <c r="A249" i="24"/>
  <c r="A250" i="24" s="1"/>
  <c r="A251" i="24" s="1"/>
  <c r="A252" i="24" s="1"/>
  <c r="F248" i="24"/>
  <c r="D248" i="24"/>
  <c r="F247" i="24"/>
  <c r="D247" i="24" s="1"/>
  <c r="A247" i="24"/>
  <c r="A248" i="24" s="1"/>
  <c r="M246" i="24"/>
  <c r="L246" i="24"/>
  <c r="K246" i="24" s="1"/>
  <c r="H246" i="24"/>
  <c r="F246" i="24"/>
  <c r="D246" i="24"/>
  <c r="G235" i="24"/>
  <c r="G236" i="24" s="1"/>
  <c r="L239" i="24" s="1"/>
  <c r="C235" i="24"/>
  <c r="L237" i="24" s="1"/>
  <c r="F233" i="24"/>
  <c r="D233" i="24"/>
  <c r="F232" i="24"/>
  <c r="D232" i="24" s="1"/>
  <c r="F231" i="24"/>
  <c r="D231" i="24"/>
  <c r="F230" i="24"/>
  <c r="D230" i="24"/>
  <c r="A230" i="24"/>
  <c r="A231" i="24" s="1"/>
  <c r="A232" i="24" s="1"/>
  <c r="A233" i="24" s="1"/>
  <c r="A234" i="24" s="1"/>
  <c r="F229" i="24"/>
  <c r="D229" i="24"/>
  <c r="F228" i="24"/>
  <c r="D228" i="24" s="1"/>
  <c r="F227" i="24"/>
  <c r="D227" i="24"/>
  <c r="F226" i="24"/>
  <c r="D226" i="24" s="1"/>
  <c r="A226" i="24"/>
  <c r="A227" i="24" s="1"/>
  <c r="A228" i="24" s="1"/>
  <c r="A229" i="24" s="1"/>
  <c r="F225" i="24"/>
  <c r="D225" i="24"/>
  <c r="F224" i="24"/>
  <c r="D224" i="24" s="1"/>
  <c r="A224" i="24"/>
  <c r="A225" i="24" s="1"/>
  <c r="F223" i="24"/>
  <c r="D223" i="24"/>
  <c r="A223" i="24"/>
  <c r="M222" i="24"/>
  <c r="L222" i="24"/>
  <c r="K222" i="24"/>
  <c r="H222" i="24"/>
  <c r="F222" i="24"/>
  <c r="D222" i="24" s="1"/>
  <c r="J223" i="24" s="1"/>
  <c r="L213" i="24"/>
  <c r="G211" i="24"/>
  <c r="G212" i="24" s="1"/>
  <c r="L215" i="24" s="1"/>
  <c r="C211" i="24"/>
  <c r="F209" i="24"/>
  <c r="D209" i="24" s="1"/>
  <c r="F208" i="24"/>
  <c r="D208" i="24"/>
  <c r="F207" i="24"/>
  <c r="D207" i="24" s="1"/>
  <c r="F206" i="24"/>
  <c r="D206" i="24"/>
  <c r="F205" i="24"/>
  <c r="D205" i="24" s="1"/>
  <c r="F204" i="24"/>
  <c r="D204" i="24"/>
  <c r="F203" i="24"/>
  <c r="D203" i="24" s="1"/>
  <c r="F202" i="24"/>
  <c r="D202" i="24"/>
  <c r="A202" i="24"/>
  <c r="A203" i="24" s="1"/>
  <c r="A204" i="24" s="1"/>
  <c r="A205" i="24" s="1"/>
  <c r="A206" i="24" s="1"/>
  <c r="A207" i="24" s="1"/>
  <c r="A208" i="24" s="1"/>
  <c r="A209" i="24" s="1"/>
  <c r="A210" i="24" s="1"/>
  <c r="F201" i="24"/>
  <c r="D201" i="24" s="1"/>
  <c r="A201" i="24"/>
  <c r="F200" i="24"/>
  <c r="D200" i="24"/>
  <c r="A200" i="24"/>
  <c r="F199" i="24"/>
  <c r="D199" i="24" s="1"/>
  <c r="A199" i="24"/>
  <c r="M198" i="24"/>
  <c r="L198" i="24"/>
  <c r="K198" i="24" s="1"/>
  <c r="H198" i="24"/>
  <c r="F198" i="24"/>
  <c r="D198" i="24"/>
  <c r="L189" i="24"/>
  <c r="G187" i="24"/>
  <c r="G188" i="24" s="1"/>
  <c r="L191" i="24" s="1"/>
  <c r="C187" i="24"/>
  <c r="A186" i="24"/>
  <c r="F185" i="24"/>
  <c r="D185" i="24"/>
  <c r="F184" i="24"/>
  <c r="D184" i="24"/>
  <c r="F183" i="24"/>
  <c r="D183" i="24"/>
  <c r="F182" i="24"/>
  <c r="D182" i="24" s="1"/>
  <c r="F181" i="24"/>
  <c r="D181" i="24"/>
  <c r="F180" i="24"/>
  <c r="D180" i="24"/>
  <c r="F179" i="24"/>
  <c r="D179" i="24" s="1"/>
  <c r="F178" i="24"/>
  <c r="D178" i="24" s="1"/>
  <c r="A178" i="24"/>
  <c r="A179" i="24" s="1"/>
  <c r="A180" i="24" s="1"/>
  <c r="A181" i="24" s="1"/>
  <c r="A182" i="24" s="1"/>
  <c r="A183" i="24" s="1"/>
  <c r="A184" i="24" s="1"/>
  <c r="A185" i="24" s="1"/>
  <c r="F177" i="24"/>
  <c r="D177" i="24"/>
  <c r="F176" i="24"/>
  <c r="D176" i="24" s="1"/>
  <c r="A176" i="24"/>
  <c r="A177" i="24" s="1"/>
  <c r="J175" i="24"/>
  <c r="F175" i="24"/>
  <c r="D175" i="24" s="1"/>
  <c r="A175" i="24"/>
  <c r="M174" i="24"/>
  <c r="L174" i="24"/>
  <c r="K174" i="24"/>
  <c r="H174" i="24"/>
  <c r="F174" i="24"/>
  <c r="D174" i="24" s="1"/>
  <c r="L165" i="24"/>
  <c r="G164" i="24"/>
  <c r="L167" i="24" s="1"/>
  <c r="G163" i="24"/>
  <c r="C163" i="24"/>
  <c r="F161" i="24"/>
  <c r="D161" i="24" s="1"/>
  <c r="F160" i="24"/>
  <c r="D160" i="24"/>
  <c r="F159" i="24"/>
  <c r="D159" i="24" s="1"/>
  <c r="F158" i="24"/>
  <c r="D158" i="24"/>
  <c r="F157" i="24"/>
  <c r="D157" i="24" s="1"/>
  <c r="F156" i="24"/>
  <c r="D156" i="24" s="1"/>
  <c r="F155" i="24"/>
  <c r="D155" i="24"/>
  <c r="F154" i="24"/>
  <c r="D154" i="24"/>
  <c r="F153" i="24"/>
  <c r="D153" i="24" s="1"/>
  <c r="F152" i="24"/>
  <c r="D152" i="24" s="1"/>
  <c r="F151" i="24"/>
  <c r="D151" i="24" s="1"/>
  <c r="A151" i="24"/>
  <c r="A152" i="24" s="1"/>
  <c r="A153" i="24" s="1"/>
  <c r="A154" i="24" s="1"/>
  <c r="A155" i="24" s="1"/>
  <c r="A156" i="24" s="1"/>
  <c r="A157" i="24" s="1"/>
  <c r="A158" i="24" s="1"/>
  <c r="A159" i="24" s="1"/>
  <c r="A160" i="24" s="1"/>
  <c r="A161" i="24" s="1"/>
  <c r="A162" i="24" s="1"/>
  <c r="M150" i="24"/>
  <c r="L150" i="24"/>
  <c r="K150" i="24"/>
  <c r="H150" i="24"/>
  <c r="F150" i="24"/>
  <c r="D150" i="24"/>
  <c r="D163" i="24" s="1"/>
  <c r="L141" i="24"/>
  <c r="G140" i="24"/>
  <c r="L143" i="24" s="1"/>
  <c r="G139" i="24"/>
  <c r="C139" i="24"/>
  <c r="F137" i="24"/>
  <c r="D137" i="24"/>
  <c r="F136" i="24"/>
  <c r="D136" i="24" s="1"/>
  <c r="F135" i="24"/>
  <c r="D135" i="24"/>
  <c r="A135" i="24"/>
  <c r="A136" i="24" s="1"/>
  <c r="A137" i="24" s="1"/>
  <c r="A138" i="24" s="1"/>
  <c r="F134" i="24"/>
  <c r="D134" i="24" s="1"/>
  <c r="F133" i="24"/>
  <c r="D133" i="24"/>
  <c r="F132" i="24"/>
  <c r="D132" i="24" s="1"/>
  <c r="F131" i="24"/>
  <c r="D131" i="24"/>
  <c r="F130" i="24"/>
  <c r="D130" i="24" s="1"/>
  <c r="F129" i="24"/>
  <c r="D129" i="24"/>
  <c r="F128" i="24"/>
  <c r="D128" i="24" s="1"/>
  <c r="F127" i="24"/>
  <c r="D127" i="24"/>
  <c r="A127" i="24"/>
  <c r="A128" i="24" s="1"/>
  <c r="A129" i="24" s="1"/>
  <c r="A130" i="24" s="1"/>
  <c r="A131" i="24" s="1"/>
  <c r="A132" i="24" s="1"/>
  <c r="A133" i="24" s="1"/>
  <c r="A134" i="24" s="1"/>
  <c r="M126" i="24"/>
  <c r="J127" i="24" s="1"/>
  <c r="L126" i="24"/>
  <c r="K126" i="24" s="1"/>
  <c r="H126" i="24"/>
  <c r="F126" i="24"/>
  <c r="D126" i="24" s="1"/>
  <c r="L117" i="24"/>
  <c r="G116" i="24"/>
  <c r="L119" i="24" s="1"/>
  <c r="G115" i="24"/>
  <c r="C115" i="24"/>
  <c r="F113" i="24"/>
  <c r="D113" i="24"/>
  <c r="F112" i="24"/>
  <c r="D112" i="24" s="1"/>
  <c r="F111" i="24"/>
  <c r="D111" i="24" s="1"/>
  <c r="A111" i="24"/>
  <c r="A112" i="24" s="1"/>
  <c r="A113" i="24" s="1"/>
  <c r="A114" i="24" s="1"/>
  <c r="F110" i="24"/>
  <c r="D110" i="24"/>
  <c r="F109" i="24"/>
  <c r="D109" i="24"/>
  <c r="F108" i="24"/>
  <c r="D108" i="24" s="1"/>
  <c r="F107" i="24"/>
  <c r="D107" i="24" s="1"/>
  <c r="F106" i="24"/>
  <c r="D106" i="24"/>
  <c r="F105" i="24"/>
  <c r="D105" i="24"/>
  <c r="F104" i="24"/>
  <c r="D104" i="24" s="1"/>
  <c r="I103" i="24"/>
  <c r="H103" i="24" s="1"/>
  <c r="F103" i="24"/>
  <c r="D103" i="24" s="1"/>
  <c r="A103" i="24"/>
  <c r="A104" i="24" s="1"/>
  <c r="A105" i="24" s="1"/>
  <c r="A106" i="24" s="1"/>
  <c r="A107" i="24" s="1"/>
  <c r="A108" i="24" s="1"/>
  <c r="A109" i="24" s="1"/>
  <c r="A110" i="24" s="1"/>
  <c r="M102" i="24"/>
  <c r="J103" i="24" s="1"/>
  <c r="L102" i="24"/>
  <c r="K102" i="24" s="1"/>
  <c r="H102" i="24"/>
  <c r="F102" i="24"/>
  <c r="D102" i="24"/>
  <c r="G91" i="24"/>
  <c r="G92" i="24" s="1"/>
  <c r="L95" i="24" s="1"/>
  <c r="C91" i="24"/>
  <c r="L93" i="24" s="1"/>
  <c r="A90" i="24"/>
  <c r="F89" i="24"/>
  <c r="D89" i="24"/>
  <c r="F88" i="24"/>
  <c r="D88" i="24"/>
  <c r="A88" i="24"/>
  <c r="A89" i="24" s="1"/>
  <c r="F87" i="24"/>
  <c r="D87" i="24"/>
  <c r="F86" i="24"/>
  <c r="D86" i="24" s="1"/>
  <c r="F85" i="24"/>
  <c r="D85" i="24"/>
  <c r="F84" i="24"/>
  <c r="D84" i="24"/>
  <c r="A84" i="24"/>
  <c r="A85" i="24" s="1"/>
  <c r="A86" i="24" s="1"/>
  <c r="A87" i="24" s="1"/>
  <c r="F83" i="24"/>
  <c r="D83" i="24"/>
  <c r="F82" i="24"/>
  <c r="D82" i="24" s="1"/>
  <c r="A82" i="24"/>
  <c r="A83" i="24" s="1"/>
  <c r="F81" i="24"/>
  <c r="D81" i="24"/>
  <c r="F80" i="24"/>
  <c r="D80" i="24"/>
  <c r="A80" i="24"/>
  <c r="A81" i="24" s="1"/>
  <c r="F79" i="24"/>
  <c r="D79" i="24"/>
  <c r="A79" i="24"/>
  <c r="M78" i="24"/>
  <c r="L78" i="24"/>
  <c r="K78" i="24" s="1"/>
  <c r="H78" i="24"/>
  <c r="F78" i="24"/>
  <c r="D78" i="24" s="1"/>
  <c r="D91" i="24" s="1"/>
  <c r="L69" i="24"/>
  <c r="G68" i="24"/>
  <c r="L71" i="24" s="1"/>
  <c r="G67" i="24"/>
  <c r="C67" i="24"/>
  <c r="F65" i="24"/>
  <c r="D65" i="24" s="1"/>
  <c r="F64" i="24"/>
  <c r="D64" i="24"/>
  <c r="F63" i="24"/>
  <c r="D63" i="24" s="1"/>
  <c r="F62" i="24"/>
  <c r="D62" i="24"/>
  <c r="F61" i="24"/>
  <c r="D61" i="24" s="1"/>
  <c r="F60" i="24"/>
  <c r="D60" i="24"/>
  <c r="F59" i="24"/>
  <c r="D59" i="24" s="1"/>
  <c r="A59" i="24"/>
  <c r="A60" i="24" s="1"/>
  <c r="A61" i="24" s="1"/>
  <c r="A62" i="24" s="1"/>
  <c r="A63" i="24" s="1"/>
  <c r="A64" i="24" s="1"/>
  <c r="A65" i="24" s="1"/>
  <c r="A66" i="24" s="1"/>
  <c r="F58" i="24"/>
  <c r="D58" i="24"/>
  <c r="F57" i="24"/>
  <c r="D57" i="24" s="1"/>
  <c r="F56" i="24"/>
  <c r="D56" i="24" s="1"/>
  <c r="A56" i="24"/>
  <c r="A57" i="24" s="1"/>
  <c r="A58" i="24" s="1"/>
  <c r="F55" i="24"/>
  <c r="D55" i="24" s="1"/>
  <c r="A55" i="24"/>
  <c r="M54" i="24"/>
  <c r="J55" i="24" s="1"/>
  <c r="L54" i="24"/>
  <c r="K54" i="24"/>
  <c r="H54" i="24"/>
  <c r="F54" i="24"/>
  <c r="D54" i="24" s="1"/>
  <c r="G43" i="24"/>
  <c r="G44" i="24" s="1"/>
  <c r="L47" i="24" s="1"/>
  <c r="C43" i="24"/>
  <c r="L45" i="24" s="1"/>
  <c r="F41" i="24"/>
  <c r="D41" i="24" s="1"/>
  <c r="F40" i="24"/>
  <c r="D40" i="24" s="1"/>
  <c r="F39" i="24"/>
  <c r="D39" i="24"/>
  <c r="F38" i="24"/>
  <c r="D38" i="24" s="1"/>
  <c r="F37" i="24"/>
  <c r="D37" i="24" s="1"/>
  <c r="F36" i="24"/>
  <c r="D36" i="24" s="1"/>
  <c r="F35" i="24"/>
  <c r="D35" i="24"/>
  <c r="F34" i="24"/>
  <c r="D34" i="24" s="1"/>
  <c r="F33" i="24"/>
  <c r="D33" i="24"/>
  <c r="F32" i="24"/>
  <c r="D32" i="24"/>
  <c r="A32" i="24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F31" i="24"/>
  <c r="D31" i="24"/>
  <c r="A31" i="24"/>
  <c r="M30" i="24"/>
  <c r="L30" i="24"/>
  <c r="K30" i="24" s="1"/>
  <c r="H30" i="24"/>
  <c r="F30" i="24"/>
  <c r="D30" i="24" s="1"/>
  <c r="G19" i="24"/>
  <c r="G20" i="24" s="1"/>
  <c r="L23" i="24" s="1"/>
  <c r="C19" i="24"/>
  <c r="L21" i="24" s="1"/>
  <c r="F17" i="24"/>
  <c r="D17" i="24" s="1"/>
  <c r="F16" i="24"/>
  <c r="D16" i="24"/>
  <c r="F15" i="24"/>
  <c r="D15" i="24" s="1"/>
  <c r="F14" i="24"/>
  <c r="D14" i="24" s="1"/>
  <c r="F13" i="24"/>
  <c r="D13" i="24"/>
  <c r="F12" i="24"/>
  <c r="D12" i="24"/>
  <c r="F11" i="24"/>
  <c r="D11" i="24" s="1"/>
  <c r="F10" i="24"/>
  <c r="D10" i="24" s="1"/>
  <c r="F9" i="24"/>
  <c r="D9" i="24"/>
  <c r="F8" i="24"/>
  <c r="D8" i="24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F7" i="24"/>
  <c r="D7" i="24" s="1"/>
  <c r="A7" i="24"/>
  <c r="M6" i="24"/>
  <c r="L6" i="24"/>
  <c r="K6" i="24" s="1"/>
  <c r="H6" i="24"/>
  <c r="F6" i="24"/>
  <c r="D6" i="24"/>
  <c r="D19" i="24" s="1"/>
  <c r="G345" i="23"/>
  <c r="G346" i="23" s="1"/>
  <c r="L349" i="23" s="1"/>
  <c r="C345" i="23"/>
  <c r="L347" i="23" s="1"/>
  <c r="F343" i="23"/>
  <c r="D343" i="23"/>
  <c r="F342" i="23"/>
  <c r="D342" i="23" s="1"/>
  <c r="F341" i="23"/>
  <c r="D341" i="23"/>
  <c r="F340" i="23"/>
  <c r="D340" i="23" s="1"/>
  <c r="F339" i="23"/>
  <c r="D339" i="23" s="1"/>
  <c r="F338" i="23"/>
  <c r="D338" i="23" s="1"/>
  <c r="F337" i="23"/>
  <c r="D337" i="23"/>
  <c r="F336" i="23"/>
  <c r="D336" i="23" s="1"/>
  <c r="F335" i="23"/>
  <c r="D335" i="23"/>
  <c r="F334" i="23"/>
  <c r="D334" i="23"/>
  <c r="F333" i="23"/>
  <c r="D333" i="23" s="1"/>
  <c r="F332" i="23"/>
  <c r="D332" i="23" s="1"/>
  <c r="F331" i="23"/>
  <c r="D331" i="23" s="1"/>
  <c r="A331" i="23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F330" i="23"/>
  <c r="D330" i="23"/>
  <c r="A330" i="23"/>
  <c r="I329" i="23"/>
  <c r="H329" i="23" s="1"/>
  <c r="F329" i="23"/>
  <c r="D329" i="23" s="1"/>
  <c r="A329" i="23"/>
  <c r="M328" i="23"/>
  <c r="L328" i="23"/>
  <c r="K328" i="23" s="1"/>
  <c r="H328" i="23"/>
  <c r="F328" i="23"/>
  <c r="D328" i="23"/>
  <c r="J329" i="23" s="1"/>
  <c r="G317" i="23"/>
  <c r="G318" i="23" s="1"/>
  <c r="L321" i="23" s="1"/>
  <c r="C317" i="23"/>
  <c r="L319" i="23" s="1"/>
  <c r="F315" i="23"/>
  <c r="D315" i="23"/>
  <c r="F314" i="23"/>
  <c r="D314" i="23"/>
  <c r="F313" i="23"/>
  <c r="D313" i="23"/>
  <c r="F312" i="23"/>
  <c r="D312" i="23"/>
  <c r="F311" i="23"/>
  <c r="D311" i="23"/>
  <c r="F310" i="23"/>
  <c r="D310" i="23"/>
  <c r="F309" i="23"/>
  <c r="D309" i="23"/>
  <c r="F308" i="23"/>
  <c r="D308" i="23"/>
  <c r="F307" i="23"/>
  <c r="D307" i="23"/>
  <c r="F306" i="23"/>
  <c r="D306" i="23"/>
  <c r="F305" i="23"/>
  <c r="D305" i="23"/>
  <c r="F304" i="23"/>
  <c r="D304" i="23"/>
  <c r="F303" i="23"/>
  <c r="D303" i="23"/>
  <c r="F302" i="23"/>
  <c r="D302" i="23"/>
  <c r="A302" i="23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J301" i="23"/>
  <c r="I301" i="23" s="1"/>
  <c r="H301" i="23" s="1"/>
  <c r="F301" i="23"/>
  <c r="D301" i="23"/>
  <c r="A301" i="23"/>
  <c r="M300" i="23"/>
  <c r="L300" i="23"/>
  <c r="K300" i="23"/>
  <c r="H300" i="23"/>
  <c r="F300" i="23"/>
  <c r="D300" i="23" s="1"/>
  <c r="L293" i="23"/>
  <c r="L291" i="23"/>
  <c r="G289" i="23"/>
  <c r="G290" i="23" s="1"/>
  <c r="C289" i="23"/>
  <c r="F287" i="23"/>
  <c r="D287" i="23"/>
  <c r="F286" i="23"/>
  <c r="D286" i="23"/>
  <c r="F285" i="23"/>
  <c r="D285" i="23"/>
  <c r="F284" i="23"/>
  <c r="D284" i="23"/>
  <c r="F283" i="23"/>
  <c r="D283" i="23"/>
  <c r="M282" i="23"/>
  <c r="L282" i="23"/>
  <c r="K282" i="23"/>
  <c r="H282" i="23"/>
  <c r="F282" i="23"/>
  <c r="D282" i="23" s="1"/>
  <c r="L273" i="23"/>
  <c r="G271" i="23"/>
  <c r="G272" i="23" s="1"/>
  <c r="L275" i="23" s="1"/>
  <c r="C271" i="23"/>
  <c r="F269" i="23"/>
  <c r="D269" i="23"/>
  <c r="F268" i="23"/>
  <c r="D268" i="23" s="1"/>
  <c r="F267" i="23"/>
  <c r="D267" i="23"/>
  <c r="F266" i="23"/>
  <c r="D266" i="23" s="1"/>
  <c r="F265" i="23"/>
  <c r="D265" i="23"/>
  <c r="F264" i="23"/>
  <c r="D264" i="23" s="1"/>
  <c r="F263" i="23"/>
  <c r="D263" i="23"/>
  <c r="F262" i="23"/>
  <c r="D262" i="23" s="1"/>
  <c r="F261" i="23"/>
  <c r="D261" i="23"/>
  <c r="F260" i="23"/>
  <c r="D260" i="23" s="1"/>
  <c r="F259" i="23"/>
  <c r="D259" i="23" s="1"/>
  <c r="F258" i="23"/>
  <c r="D258" i="23" s="1"/>
  <c r="A258" i="23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L257" i="23"/>
  <c r="K257" i="23" s="1"/>
  <c r="F257" i="23"/>
  <c r="D257" i="23"/>
  <c r="A257" i="23"/>
  <c r="M256" i="23"/>
  <c r="J257" i="23" s="1"/>
  <c r="I257" i="23" s="1"/>
  <c r="H257" i="23" s="1"/>
  <c r="L256" i="23"/>
  <c r="K256" i="23"/>
  <c r="H256" i="23"/>
  <c r="F256" i="23"/>
  <c r="D256" i="23" s="1"/>
  <c r="G246" i="23"/>
  <c r="L249" i="23" s="1"/>
  <c r="G245" i="23"/>
  <c r="C245" i="23"/>
  <c r="L247" i="23" s="1"/>
  <c r="F243" i="23"/>
  <c r="D243" i="23" s="1"/>
  <c r="F242" i="23"/>
  <c r="D242" i="23"/>
  <c r="F241" i="23"/>
  <c r="D241" i="23"/>
  <c r="F240" i="23"/>
  <c r="D240" i="23"/>
  <c r="F239" i="23"/>
  <c r="D239" i="23"/>
  <c r="F238" i="23"/>
  <c r="D238" i="23" s="1"/>
  <c r="F237" i="23"/>
  <c r="D237" i="23"/>
  <c r="F236" i="23"/>
  <c r="D236" i="23"/>
  <c r="F235" i="23"/>
  <c r="D235" i="23" s="1"/>
  <c r="F234" i="23"/>
  <c r="D234" i="23" s="1"/>
  <c r="F233" i="23"/>
  <c r="D233" i="23"/>
  <c r="F232" i="23"/>
  <c r="D232" i="23"/>
  <c r="F231" i="23"/>
  <c r="D231" i="23"/>
  <c r="F230" i="23"/>
  <c r="D230" i="23" s="1"/>
  <c r="F229" i="23"/>
  <c r="D229" i="23"/>
  <c r="A229" i="23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M228" i="23"/>
  <c r="L228" i="23"/>
  <c r="K228" i="23" s="1"/>
  <c r="H228" i="23"/>
  <c r="F228" i="23"/>
  <c r="D228" i="23" s="1"/>
  <c r="D245" i="23" s="1"/>
  <c r="G217" i="23"/>
  <c r="G218" i="23" s="1"/>
  <c r="L221" i="23" s="1"/>
  <c r="C217" i="23"/>
  <c r="L219" i="23" s="1"/>
  <c r="F215" i="23"/>
  <c r="D215" i="23"/>
  <c r="F214" i="23"/>
  <c r="D214" i="23" s="1"/>
  <c r="F213" i="23"/>
  <c r="D213" i="23"/>
  <c r="F212" i="23"/>
  <c r="D212" i="23" s="1"/>
  <c r="F211" i="23"/>
  <c r="D211" i="23"/>
  <c r="F210" i="23"/>
  <c r="D210" i="23" s="1"/>
  <c r="F209" i="23"/>
  <c r="D209" i="23"/>
  <c r="F208" i="23"/>
  <c r="D208" i="23" s="1"/>
  <c r="F207" i="23"/>
  <c r="D207" i="23"/>
  <c r="F206" i="23"/>
  <c r="D206" i="23" s="1"/>
  <c r="F205" i="23"/>
  <c r="D205" i="23" s="1"/>
  <c r="F204" i="23"/>
  <c r="D204" i="23" s="1"/>
  <c r="F203" i="23"/>
  <c r="D203" i="23"/>
  <c r="A203" i="23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F202" i="23"/>
  <c r="D202" i="23" s="1"/>
  <c r="A202" i="23"/>
  <c r="F201" i="23"/>
  <c r="D201" i="23" s="1"/>
  <c r="A201" i="23"/>
  <c r="M200" i="23"/>
  <c r="L200" i="23"/>
  <c r="K200" i="23" s="1"/>
  <c r="H200" i="23"/>
  <c r="F200" i="23"/>
  <c r="D200" i="23" s="1"/>
  <c r="L191" i="23"/>
  <c r="G189" i="23"/>
  <c r="G190" i="23" s="1"/>
  <c r="L193" i="23" s="1"/>
  <c r="C189" i="23"/>
  <c r="F187" i="23"/>
  <c r="D187" i="23" s="1"/>
  <c r="F186" i="23"/>
  <c r="D186" i="23"/>
  <c r="F185" i="23"/>
  <c r="D185" i="23" s="1"/>
  <c r="F184" i="23"/>
  <c r="D184" i="23" s="1"/>
  <c r="F183" i="23"/>
  <c r="D183" i="23" s="1"/>
  <c r="A183" i="23"/>
  <c r="A184" i="23" s="1"/>
  <c r="A185" i="23" s="1"/>
  <c r="A186" i="23" s="1"/>
  <c r="A187" i="23" s="1"/>
  <c r="A188" i="23" s="1"/>
  <c r="F182" i="23"/>
  <c r="D182" i="23"/>
  <c r="F181" i="23"/>
  <c r="D181" i="23" s="1"/>
  <c r="F180" i="23"/>
  <c r="D180" i="23"/>
  <c r="F179" i="23"/>
  <c r="D179" i="23" s="1"/>
  <c r="A179" i="23"/>
  <c r="A180" i="23" s="1"/>
  <c r="A181" i="23" s="1"/>
  <c r="A182" i="23" s="1"/>
  <c r="F178" i="23"/>
  <c r="D178" i="23"/>
  <c r="F177" i="23"/>
  <c r="D177" i="23" s="1"/>
  <c r="F176" i="23"/>
  <c r="D176" i="23"/>
  <c r="F175" i="23"/>
  <c r="D175" i="23" s="1"/>
  <c r="A175" i="23"/>
  <c r="A176" i="23" s="1"/>
  <c r="A177" i="23" s="1"/>
  <c r="A178" i="23" s="1"/>
  <c r="F174" i="23"/>
  <c r="D174" i="23"/>
  <c r="A174" i="23"/>
  <c r="F173" i="23"/>
  <c r="D173" i="23" s="1"/>
  <c r="A173" i="23"/>
  <c r="M172" i="23"/>
  <c r="L172" i="23"/>
  <c r="K172" i="23" s="1"/>
  <c r="H172" i="23"/>
  <c r="F172" i="23"/>
  <c r="D172" i="23"/>
  <c r="L165" i="23"/>
  <c r="G161" i="23"/>
  <c r="G162" i="23" s="1"/>
  <c r="C161" i="23"/>
  <c r="L163" i="23" s="1"/>
  <c r="F159" i="23"/>
  <c r="D159" i="23"/>
  <c r="F158" i="23"/>
  <c r="D158" i="23"/>
  <c r="F157" i="23"/>
  <c r="D157" i="23"/>
  <c r="F156" i="23"/>
  <c r="D156" i="23" s="1"/>
  <c r="F155" i="23"/>
  <c r="D155" i="23"/>
  <c r="F154" i="23"/>
  <c r="D154" i="23"/>
  <c r="F153" i="23"/>
  <c r="D153" i="23"/>
  <c r="F152" i="23"/>
  <c r="D152" i="23"/>
  <c r="A152" i="23"/>
  <c r="A153" i="23" s="1"/>
  <c r="A154" i="23" s="1"/>
  <c r="A155" i="23" s="1"/>
  <c r="A156" i="23" s="1"/>
  <c r="A157" i="23" s="1"/>
  <c r="A158" i="23" s="1"/>
  <c r="A159" i="23" s="1"/>
  <c r="A160" i="23" s="1"/>
  <c r="F151" i="23"/>
  <c r="D151" i="23"/>
  <c r="F150" i="23"/>
  <c r="D150" i="23"/>
  <c r="F149" i="23"/>
  <c r="D149" i="23"/>
  <c r="F148" i="23"/>
  <c r="D148" i="23"/>
  <c r="F147" i="23"/>
  <c r="D147" i="23"/>
  <c r="F146" i="23"/>
  <c r="D146" i="23"/>
  <c r="F145" i="23"/>
  <c r="D145" i="23"/>
  <c r="F144" i="23"/>
  <c r="D144" i="23"/>
  <c r="A144" i="23"/>
  <c r="A145" i="23" s="1"/>
  <c r="A146" i="23" s="1"/>
  <c r="A147" i="23" s="1"/>
  <c r="A148" i="23" s="1"/>
  <c r="A149" i="23" s="1"/>
  <c r="A150" i="23" s="1"/>
  <c r="A151" i="23" s="1"/>
  <c r="F143" i="23"/>
  <c r="D143" i="23"/>
  <c r="A143" i="23"/>
  <c r="M142" i="23"/>
  <c r="J143" i="23" s="1"/>
  <c r="L142" i="23"/>
  <c r="K142" i="23" s="1"/>
  <c r="H142" i="23"/>
  <c r="F142" i="23"/>
  <c r="D142" i="23" s="1"/>
  <c r="L133" i="23"/>
  <c r="G131" i="23"/>
  <c r="G132" i="23" s="1"/>
  <c r="L135" i="23" s="1"/>
  <c r="C131" i="23"/>
  <c r="F129" i="23"/>
  <c r="D129" i="23" s="1"/>
  <c r="F128" i="23"/>
  <c r="D128" i="23"/>
  <c r="F127" i="23"/>
  <c r="D127" i="23" s="1"/>
  <c r="F126" i="23"/>
  <c r="D126" i="23" s="1"/>
  <c r="F125" i="23"/>
  <c r="D125" i="23" s="1"/>
  <c r="F124" i="23"/>
  <c r="D124" i="23"/>
  <c r="A124" i="23"/>
  <c r="A125" i="23" s="1"/>
  <c r="A126" i="23" s="1"/>
  <c r="A127" i="23" s="1"/>
  <c r="A128" i="23" s="1"/>
  <c r="A129" i="23" s="1"/>
  <c r="A130" i="23" s="1"/>
  <c r="F123" i="23"/>
  <c r="D123" i="23" s="1"/>
  <c r="F122" i="23"/>
  <c r="D122" i="23" s="1"/>
  <c r="F121" i="23"/>
  <c r="D121" i="23" s="1"/>
  <c r="F120" i="23"/>
  <c r="D120" i="23"/>
  <c r="D131" i="23" s="1"/>
  <c r="A120" i="23"/>
  <c r="A121" i="23" s="1"/>
  <c r="A122" i="23" s="1"/>
  <c r="A123" i="23" s="1"/>
  <c r="F119" i="23"/>
  <c r="D119" i="23" s="1"/>
  <c r="A119" i="23"/>
  <c r="M118" i="23"/>
  <c r="J119" i="23" s="1"/>
  <c r="L118" i="23"/>
  <c r="K118" i="23" s="1"/>
  <c r="H118" i="23"/>
  <c r="F118" i="23"/>
  <c r="D118" i="23"/>
  <c r="G107" i="23"/>
  <c r="G108" i="23" s="1"/>
  <c r="L111" i="23" s="1"/>
  <c r="C107" i="23"/>
  <c r="L109" i="23" s="1"/>
  <c r="F105" i="23"/>
  <c r="D105" i="23" s="1"/>
  <c r="F104" i="23"/>
  <c r="D104" i="23" s="1"/>
  <c r="F103" i="23"/>
  <c r="D103" i="23"/>
  <c r="F102" i="23"/>
  <c r="D102" i="23" s="1"/>
  <c r="F101" i="23"/>
  <c r="D101" i="23" s="1"/>
  <c r="F100" i="23"/>
  <c r="D100" i="23" s="1"/>
  <c r="A100" i="23"/>
  <c r="A101" i="23" s="1"/>
  <c r="A102" i="23" s="1"/>
  <c r="A103" i="23" s="1"/>
  <c r="A104" i="23" s="1"/>
  <c r="A105" i="23" s="1"/>
  <c r="A106" i="23" s="1"/>
  <c r="F99" i="23"/>
  <c r="D99" i="23"/>
  <c r="F98" i="23"/>
  <c r="D98" i="23" s="1"/>
  <c r="F97" i="23"/>
  <c r="D97" i="23"/>
  <c r="F96" i="23"/>
  <c r="D96" i="23" s="1"/>
  <c r="F95" i="23"/>
  <c r="D95" i="23"/>
  <c r="F94" i="23"/>
  <c r="D94" i="23" s="1"/>
  <c r="F93" i="23"/>
  <c r="D93" i="23"/>
  <c r="F92" i="23"/>
  <c r="D92" i="23" s="1"/>
  <c r="A92" i="23"/>
  <c r="A93" i="23" s="1"/>
  <c r="A94" i="23" s="1"/>
  <c r="A95" i="23" s="1"/>
  <c r="A96" i="23" s="1"/>
  <c r="A97" i="23" s="1"/>
  <c r="A98" i="23" s="1"/>
  <c r="A99" i="23" s="1"/>
  <c r="F91" i="23"/>
  <c r="D91" i="23"/>
  <c r="A91" i="23"/>
  <c r="M90" i="23"/>
  <c r="J91" i="23" s="1"/>
  <c r="L90" i="23"/>
  <c r="K90" i="23"/>
  <c r="H90" i="23"/>
  <c r="F90" i="23"/>
  <c r="D90" i="23" s="1"/>
  <c r="G80" i="23"/>
  <c r="L83" i="23" s="1"/>
  <c r="G79" i="23"/>
  <c r="C79" i="23"/>
  <c r="L81" i="23" s="1"/>
  <c r="F77" i="23"/>
  <c r="D77" i="23"/>
  <c r="F76" i="23"/>
  <c r="D76" i="23" s="1"/>
  <c r="F75" i="23"/>
  <c r="D75" i="23"/>
  <c r="A75" i="23"/>
  <c r="A76" i="23" s="1"/>
  <c r="A77" i="23" s="1"/>
  <c r="A78" i="23" s="1"/>
  <c r="F74" i="23"/>
  <c r="D74" i="23"/>
  <c r="F73" i="23"/>
  <c r="D73" i="23" s="1"/>
  <c r="F72" i="23"/>
  <c r="D72" i="23" s="1"/>
  <c r="F71" i="23"/>
  <c r="D71" i="23"/>
  <c r="F70" i="23"/>
  <c r="D70" i="23"/>
  <c r="F69" i="23"/>
  <c r="D69" i="23"/>
  <c r="F68" i="23"/>
  <c r="D68" i="23" s="1"/>
  <c r="F67" i="23"/>
  <c r="D67" i="23"/>
  <c r="F66" i="23"/>
  <c r="D66" i="23"/>
  <c r="F65" i="23"/>
  <c r="D65" i="23" s="1"/>
  <c r="F64" i="23"/>
  <c r="D64" i="23"/>
  <c r="F63" i="23"/>
  <c r="D63" i="23"/>
  <c r="A63" i="23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M62" i="23"/>
  <c r="L62" i="23"/>
  <c r="K62" i="23" s="1"/>
  <c r="H62" i="23"/>
  <c r="F62" i="23"/>
  <c r="D62" i="23" s="1"/>
  <c r="D79" i="23" s="1"/>
  <c r="G52" i="23"/>
  <c r="L55" i="23" s="1"/>
  <c r="G51" i="23"/>
  <c r="C51" i="23"/>
  <c r="L53" i="23" s="1"/>
  <c r="F49" i="23"/>
  <c r="D49" i="23"/>
  <c r="F48" i="23"/>
  <c r="D48" i="23" s="1"/>
  <c r="F47" i="23"/>
  <c r="D47" i="23" s="1"/>
  <c r="A47" i="23"/>
  <c r="A48" i="23" s="1"/>
  <c r="A49" i="23" s="1"/>
  <c r="A50" i="23" s="1"/>
  <c r="F46" i="23"/>
  <c r="D46" i="23" s="1"/>
  <c r="F45" i="23"/>
  <c r="D45" i="23"/>
  <c r="F44" i="23"/>
  <c r="D44" i="23" s="1"/>
  <c r="F43" i="23"/>
  <c r="D43" i="23" s="1"/>
  <c r="F42" i="23"/>
  <c r="D42" i="23" s="1"/>
  <c r="F41" i="23"/>
  <c r="D41" i="23"/>
  <c r="F40" i="23"/>
  <c r="D40" i="23" s="1"/>
  <c r="F39" i="23"/>
  <c r="D39" i="23" s="1"/>
  <c r="F38" i="23"/>
  <c r="D38" i="23" s="1"/>
  <c r="F37" i="23"/>
  <c r="D37" i="23"/>
  <c r="F36" i="23"/>
  <c r="D36" i="23" s="1"/>
  <c r="F35" i="23"/>
  <c r="D35" i="23" s="1"/>
  <c r="A35" i="23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M34" i="23"/>
  <c r="J35" i="23" s="1"/>
  <c r="L34" i="23"/>
  <c r="K34" i="23" s="1"/>
  <c r="H34" i="23"/>
  <c r="F34" i="23"/>
  <c r="D34" i="23"/>
  <c r="L25" i="23"/>
  <c r="G23" i="23"/>
  <c r="G24" i="23" s="1"/>
  <c r="L27" i="23" s="1"/>
  <c r="C23" i="23"/>
  <c r="F21" i="23"/>
  <c r="D21" i="23" s="1"/>
  <c r="F20" i="23"/>
  <c r="D20" i="23" s="1"/>
  <c r="F19" i="23"/>
  <c r="D19" i="23"/>
  <c r="F18" i="23"/>
  <c r="D18" i="23"/>
  <c r="F17" i="23"/>
  <c r="D17" i="23" s="1"/>
  <c r="F16" i="23"/>
  <c r="D16" i="23"/>
  <c r="F15" i="23"/>
  <c r="D15" i="23" s="1"/>
  <c r="F14" i="23"/>
  <c r="D14" i="23" s="1"/>
  <c r="F13" i="23"/>
  <c r="D13" i="23"/>
  <c r="F12" i="23"/>
  <c r="D12" i="23" s="1"/>
  <c r="F11" i="23"/>
  <c r="D11" i="23"/>
  <c r="F10" i="23"/>
  <c r="D10" i="23" s="1"/>
  <c r="F9" i="23"/>
  <c r="D9" i="23"/>
  <c r="F8" i="23"/>
  <c r="D8" i="23" s="1"/>
  <c r="F7" i="23"/>
  <c r="D7" i="23"/>
  <c r="A7" i="23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M6" i="23"/>
  <c r="J7" i="23" s="1"/>
  <c r="L6" i="23"/>
  <c r="K6" i="23"/>
  <c r="H6" i="23"/>
  <c r="F6" i="23"/>
  <c r="D6" i="23"/>
  <c r="G202" i="22"/>
  <c r="L205" i="22" s="1"/>
  <c r="G201" i="22"/>
  <c r="C201" i="22"/>
  <c r="L203" i="22" s="1"/>
  <c r="F199" i="22"/>
  <c r="D199" i="22"/>
  <c r="F198" i="22"/>
  <c r="D198" i="22" s="1"/>
  <c r="F197" i="22"/>
  <c r="D197" i="22"/>
  <c r="F196" i="22"/>
  <c r="D196" i="22" s="1"/>
  <c r="F195" i="22"/>
  <c r="D195" i="22"/>
  <c r="F194" i="22"/>
  <c r="D194" i="22" s="1"/>
  <c r="F193" i="22"/>
  <c r="D193" i="22"/>
  <c r="F192" i="22"/>
  <c r="D192" i="22" s="1"/>
  <c r="F191" i="22"/>
  <c r="D191" i="22"/>
  <c r="F190" i="22"/>
  <c r="D190" i="22" s="1"/>
  <c r="F189" i="22"/>
  <c r="D189" i="22"/>
  <c r="F188" i="22"/>
  <c r="D188" i="22" s="1"/>
  <c r="F187" i="22"/>
  <c r="D187" i="22"/>
  <c r="A187" i="22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A198" i="22" s="1"/>
  <c r="A199" i="22" s="1"/>
  <c r="A200" i="22" s="1"/>
  <c r="F186" i="22"/>
  <c r="D186" i="22" s="1"/>
  <c r="A186" i="22"/>
  <c r="M185" i="22"/>
  <c r="J186" i="22" s="1"/>
  <c r="L185" i="22"/>
  <c r="K185" i="22"/>
  <c r="H185" i="22"/>
  <c r="F185" i="22"/>
  <c r="D185" i="22"/>
  <c r="L177" i="22"/>
  <c r="L175" i="22"/>
  <c r="G173" i="22"/>
  <c r="G174" i="22" s="1"/>
  <c r="C173" i="22"/>
  <c r="F171" i="22"/>
  <c r="D171" i="22" s="1"/>
  <c r="F170" i="22"/>
  <c r="D170" i="22"/>
  <c r="F169" i="22"/>
  <c r="D169" i="22" s="1"/>
  <c r="F168" i="22"/>
  <c r="D168" i="22"/>
  <c r="F167" i="22"/>
  <c r="D167" i="22" s="1"/>
  <c r="F166" i="22"/>
  <c r="D166" i="22"/>
  <c r="F165" i="22"/>
  <c r="D165" i="22" s="1"/>
  <c r="F164" i="22"/>
  <c r="D164" i="22"/>
  <c r="F163" i="22"/>
  <c r="D163" i="22" s="1"/>
  <c r="F162" i="22"/>
  <c r="D162" i="22"/>
  <c r="F161" i="22"/>
  <c r="D161" i="22" s="1"/>
  <c r="F160" i="22"/>
  <c r="D160" i="22"/>
  <c r="F159" i="22"/>
  <c r="D159" i="22" s="1"/>
  <c r="F158" i="22"/>
  <c r="D158" i="22"/>
  <c r="F157" i="22"/>
  <c r="D157" i="22" s="1"/>
  <c r="F156" i="22"/>
  <c r="D156" i="22"/>
  <c r="F155" i="22"/>
  <c r="D155" i="22" s="1"/>
  <c r="F154" i="22"/>
  <c r="D154" i="22"/>
  <c r="F153" i="22"/>
  <c r="D153" i="22" s="1"/>
  <c r="F152" i="22"/>
  <c r="D152" i="22"/>
  <c r="F151" i="22"/>
  <c r="D151" i="22" s="1"/>
  <c r="F150" i="22"/>
  <c r="D150" i="22"/>
  <c r="A150" i="22"/>
  <c r="A151" i="22" s="1"/>
  <c r="A152" i="22" s="1"/>
  <c r="A153" i="22" s="1"/>
  <c r="A154" i="22" s="1"/>
  <c r="A155" i="22" s="1"/>
  <c r="A156" i="22" s="1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A167" i="22" s="1"/>
  <c r="A168" i="22" s="1"/>
  <c r="A169" i="22" s="1"/>
  <c r="A170" i="22" s="1"/>
  <c r="A171" i="22" s="1"/>
  <c r="A172" i="22" s="1"/>
  <c r="F149" i="22"/>
  <c r="D149" i="22" s="1"/>
  <c r="F148" i="22"/>
  <c r="D148" i="22"/>
  <c r="A148" i="22"/>
  <c r="A149" i="22" s="1"/>
  <c r="F147" i="22"/>
  <c r="D147" i="22" s="1"/>
  <c r="F146" i="22"/>
  <c r="D146" i="22"/>
  <c r="A146" i="22"/>
  <c r="A147" i="22" s="1"/>
  <c r="F145" i="22"/>
  <c r="D145" i="22" s="1"/>
  <c r="A145" i="22"/>
  <c r="M144" i="22"/>
  <c r="J145" i="22" s="1"/>
  <c r="L144" i="22"/>
  <c r="K144" i="22"/>
  <c r="H144" i="22"/>
  <c r="F144" i="22"/>
  <c r="D144" i="22"/>
  <c r="L134" i="22"/>
  <c r="G132" i="22"/>
  <c r="G133" i="22" s="1"/>
  <c r="L136" i="22" s="1"/>
  <c r="C132" i="22"/>
  <c r="F130" i="22"/>
  <c r="D130" i="22" s="1"/>
  <c r="F129" i="22"/>
  <c r="D129" i="22"/>
  <c r="F128" i="22"/>
  <c r="D128" i="22"/>
  <c r="F127" i="22"/>
  <c r="D127" i="22" s="1"/>
  <c r="F126" i="22"/>
  <c r="D126" i="22"/>
  <c r="F125" i="22"/>
  <c r="D125" i="22"/>
  <c r="F124" i="22"/>
  <c r="D124" i="22" s="1"/>
  <c r="F123" i="22"/>
  <c r="D123" i="22"/>
  <c r="F122" i="22"/>
  <c r="D122" i="22"/>
  <c r="F121" i="22"/>
  <c r="D121" i="22" s="1"/>
  <c r="F120" i="22"/>
  <c r="D120" i="22"/>
  <c r="F119" i="22"/>
  <c r="D119" i="22"/>
  <c r="F118" i="22"/>
  <c r="D118" i="22" s="1"/>
  <c r="F117" i="22"/>
  <c r="D117" i="22"/>
  <c r="F116" i="22"/>
  <c r="D116" i="22"/>
  <c r="F115" i="22"/>
  <c r="D115" i="22" s="1"/>
  <c r="J114" i="22"/>
  <c r="I114" i="22"/>
  <c r="H114" i="22" s="1"/>
  <c r="F114" i="22"/>
  <c r="D114" i="22"/>
  <c r="M113" i="22"/>
  <c r="L113" i="22"/>
  <c r="K113" i="22"/>
  <c r="H113" i="22"/>
  <c r="F113" i="22"/>
  <c r="D113" i="22"/>
  <c r="L105" i="22"/>
  <c r="L103" i="22"/>
  <c r="G101" i="22"/>
  <c r="G102" i="22" s="1"/>
  <c r="C101" i="22"/>
  <c r="F99" i="22"/>
  <c r="D99" i="22" s="1"/>
  <c r="F98" i="22"/>
  <c r="D98" i="22"/>
  <c r="F97" i="22"/>
  <c r="D97" i="22"/>
  <c r="F96" i="22"/>
  <c r="D96" i="22" s="1"/>
  <c r="F95" i="22"/>
  <c r="D95" i="22"/>
  <c r="F94" i="22"/>
  <c r="D94" i="22"/>
  <c r="F93" i="22"/>
  <c r="D93" i="22" s="1"/>
  <c r="F92" i="22"/>
  <c r="D92" i="22"/>
  <c r="F91" i="22"/>
  <c r="D91" i="22"/>
  <c r="F90" i="22"/>
  <c r="D90" i="22" s="1"/>
  <c r="J89" i="22"/>
  <c r="I89" i="22" s="1"/>
  <c r="H89" i="22" s="1"/>
  <c r="F89" i="22"/>
  <c r="D89" i="22"/>
  <c r="M88" i="22"/>
  <c r="L88" i="22"/>
  <c r="K88" i="22"/>
  <c r="H88" i="22"/>
  <c r="F88" i="22"/>
  <c r="D88" i="22"/>
  <c r="L78" i="22"/>
  <c r="G76" i="22"/>
  <c r="G77" i="22" s="1"/>
  <c r="L80" i="22" s="1"/>
  <c r="C76" i="22"/>
  <c r="F74" i="22"/>
  <c r="D74" i="22" s="1"/>
  <c r="F73" i="22"/>
  <c r="D73" i="22"/>
  <c r="F72" i="22"/>
  <c r="D72" i="22" s="1"/>
  <c r="F71" i="22"/>
  <c r="D71" i="22"/>
  <c r="F70" i="22"/>
  <c r="D70" i="22" s="1"/>
  <c r="F69" i="22"/>
  <c r="D69" i="22"/>
  <c r="F68" i="22"/>
  <c r="D68" i="22" s="1"/>
  <c r="F67" i="22"/>
  <c r="D67" i="22"/>
  <c r="F66" i="22"/>
  <c r="D66" i="22" s="1"/>
  <c r="F65" i="22"/>
  <c r="D65" i="22"/>
  <c r="F64" i="22"/>
  <c r="D64" i="22" s="1"/>
  <c r="F63" i="22"/>
  <c r="D63" i="22"/>
  <c r="F62" i="22"/>
  <c r="D62" i="22" s="1"/>
  <c r="F61" i="22"/>
  <c r="D61" i="22"/>
  <c r="F60" i="22"/>
  <c r="D60" i="22" s="1"/>
  <c r="F59" i="22"/>
  <c r="D59" i="22"/>
  <c r="A59" i="22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F58" i="22"/>
  <c r="D58" i="22" s="1"/>
  <c r="F57" i="22"/>
  <c r="D57" i="22"/>
  <c r="A57" i="22"/>
  <c r="A58" i="22" s="1"/>
  <c r="F56" i="22"/>
  <c r="D56" i="22" s="1"/>
  <c r="F55" i="22"/>
  <c r="D55" i="22"/>
  <c r="F54" i="22"/>
  <c r="D54" i="22" s="1"/>
  <c r="F53" i="22"/>
  <c r="D53" i="22"/>
  <c r="F52" i="22"/>
  <c r="D52" i="22" s="1"/>
  <c r="F51" i="22"/>
  <c r="D51" i="22"/>
  <c r="F50" i="22"/>
  <c r="D50" i="22" s="1"/>
  <c r="F49" i="22"/>
  <c r="D49" i="22"/>
  <c r="A49" i="22"/>
  <c r="A50" i="22" s="1"/>
  <c r="A51" i="22" s="1"/>
  <c r="A52" i="22" s="1"/>
  <c r="A53" i="22" s="1"/>
  <c r="A54" i="22" s="1"/>
  <c r="A55" i="22" s="1"/>
  <c r="A56" i="22" s="1"/>
  <c r="F48" i="22"/>
  <c r="D48" i="22" s="1"/>
  <c r="A48" i="22"/>
  <c r="M47" i="22"/>
  <c r="L47" i="22"/>
  <c r="K47" i="22"/>
  <c r="H47" i="22"/>
  <c r="F47" i="22"/>
  <c r="D47" i="22"/>
  <c r="L39" i="22"/>
  <c r="L37" i="22"/>
  <c r="G35" i="22"/>
  <c r="G36" i="22" s="1"/>
  <c r="C35" i="22"/>
  <c r="F33" i="22"/>
  <c r="D33" i="22" s="1"/>
  <c r="F32" i="22"/>
  <c r="D32" i="22"/>
  <c r="F31" i="22"/>
  <c r="D31" i="22" s="1"/>
  <c r="F30" i="22"/>
  <c r="D30" i="22"/>
  <c r="F29" i="22"/>
  <c r="D29" i="22" s="1"/>
  <c r="F28" i="22"/>
  <c r="D28" i="22"/>
  <c r="F27" i="22"/>
  <c r="D27" i="22" s="1"/>
  <c r="F26" i="22"/>
  <c r="D26" i="22"/>
  <c r="F25" i="22"/>
  <c r="D25" i="22" s="1"/>
  <c r="F24" i="22"/>
  <c r="D24" i="22"/>
  <c r="F23" i="22"/>
  <c r="D23" i="22" s="1"/>
  <c r="F22" i="22"/>
  <c r="D22" i="22"/>
  <c r="F21" i="22"/>
  <c r="D21" i="22" s="1"/>
  <c r="F20" i="22"/>
  <c r="D20" i="22"/>
  <c r="F19" i="22"/>
  <c r="D19" i="22" s="1"/>
  <c r="F18" i="22"/>
  <c r="D18" i="22"/>
  <c r="F17" i="22"/>
  <c r="D17" i="22" s="1"/>
  <c r="F16" i="22"/>
  <c r="D16" i="22"/>
  <c r="F15" i="22"/>
  <c r="D15" i="22" s="1"/>
  <c r="F14" i="22"/>
  <c r="D14" i="22"/>
  <c r="F13" i="22"/>
  <c r="D13" i="22" s="1"/>
  <c r="F12" i="22"/>
  <c r="D12" i="22"/>
  <c r="F11" i="22"/>
  <c r="D11" i="22" s="1"/>
  <c r="A11" i="22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F10" i="22"/>
  <c r="D10" i="22"/>
  <c r="F9" i="22"/>
  <c r="D9" i="22" s="1"/>
  <c r="F8" i="22"/>
  <c r="D8" i="22"/>
  <c r="F7" i="22"/>
  <c r="D7" i="22" s="1"/>
  <c r="A7" i="22"/>
  <c r="A8" i="22" s="1"/>
  <c r="A9" i="22" s="1"/>
  <c r="A10" i="22" s="1"/>
  <c r="M6" i="22"/>
  <c r="J7" i="22" s="1"/>
  <c r="L6" i="22"/>
  <c r="K6" i="22" s="1"/>
  <c r="H6" i="22"/>
  <c r="F6" i="22"/>
  <c r="D6" i="22"/>
  <c r="D247" i="21"/>
  <c r="G243" i="21"/>
  <c r="G244" i="21" s="1"/>
  <c r="C243" i="21"/>
  <c r="L245" i="21" s="1"/>
  <c r="F241" i="21"/>
  <c r="D241" i="21"/>
  <c r="F240" i="21"/>
  <c r="D240" i="21" s="1"/>
  <c r="F239" i="21"/>
  <c r="D239" i="21"/>
  <c r="F238" i="21"/>
  <c r="D238" i="21" s="1"/>
  <c r="F237" i="21"/>
  <c r="D237" i="21"/>
  <c r="F236" i="21"/>
  <c r="D236" i="21" s="1"/>
  <c r="F235" i="21"/>
  <c r="D235" i="21"/>
  <c r="F234" i="21"/>
  <c r="D234" i="21" s="1"/>
  <c r="F233" i="21"/>
  <c r="D233" i="21"/>
  <c r="F232" i="21"/>
  <c r="D232" i="21" s="1"/>
  <c r="F231" i="21"/>
  <c r="D231" i="21"/>
  <c r="F230" i="21"/>
  <c r="D230" i="21" s="1"/>
  <c r="F229" i="21"/>
  <c r="D229" i="21"/>
  <c r="F228" i="21"/>
  <c r="D228" i="21" s="1"/>
  <c r="F227" i="21"/>
  <c r="D227" i="21"/>
  <c r="F226" i="21"/>
  <c r="D226" i="21" s="1"/>
  <c r="F225" i="21"/>
  <c r="D225" i="21"/>
  <c r="F224" i="21"/>
  <c r="D224" i="21" s="1"/>
  <c r="F223" i="21"/>
  <c r="D223" i="21"/>
  <c r="F222" i="21"/>
  <c r="D222" i="21"/>
  <c r="F221" i="21"/>
  <c r="D221" i="21"/>
  <c r="F220" i="21"/>
  <c r="D220" i="21"/>
  <c r="F219" i="21"/>
  <c r="D219" i="21"/>
  <c r="F218" i="21"/>
  <c r="D218" i="21"/>
  <c r="F217" i="21"/>
  <c r="D217" i="21"/>
  <c r="M216" i="21"/>
  <c r="L216" i="21"/>
  <c r="K216" i="21"/>
  <c r="H216" i="21"/>
  <c r="F216" i="21"/>
  <c r="D216" i="21" s="1"/>
  <c r="J217" i="21" s="1"/>
  <c r="A216" i="2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L208" i="21"/>
  <c r="D208" i="21"/>
  <c r="G205" i="21"/>
  <c r="G204" i="21"/>
  <c r="C204" i="21"/>
  <c r="L206" i="21" s="1"/>
  <c r="F202" i="21"/>
  <c r="D202" i="21"/>
  <c r="F201" i="21"/>
  <c r="D201" i="21"/>
  <c r="F200" i="21"/>
  <c r="D200" i="21"/>
  <c r="F199" i="21"/>
  <c r="D199" i="21" s="1"/>
  <c r="F198" i="21"/>
  <c r="D198" i="21"/>
  <c r="F197" i="21"/>
  <c r="D197" i="21" s="1"/>
  <c r="F196" i="21"/>
  <c r="D196" i="21"/>
  <c r="F195" i="21"/>
  <c r="D195" i="21"/>
  <c r="F194" i="21"/>
  <c r="D194" i="21"/>
  <c r="F193" i="21"/>
  <c r="D193" i="21"/>
  <c r="A193" i="2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F192" i="21"/>
  <c r="D192" i="21"/>
  <c r="F191" i="21"/>
  <c r="D191" i="21" s="1"/>
  <c r="F190" i="21"/>
  <c r="D190" i="21"/>
  <c r="A190" i="21"/>
  <c r="A191" i="21" s="1"/>
  <c r="A192" i="21" s="1"/>
  <c r="M189" i="21"/>
  <c r="J190" i="21" s="1"/>
  <c r="L189" i="21"/>
  <c r="K189" i="21" s="1"/>
  <c r="H189" i="21"/>
  <c r="F189" i="21"/>
  <c r="D189" i="21"/>
  <c r="A189" i="21"/>
  <c r="D181" i="21"/>
  <c r="L179" i="21"/>
  <c r="G177" i="21"/>
  <c r="G178" i="21" s="1"/>
  <c r="L181" i="21" s="1"/>
  <c r="C177" i="21"/>
  <c r="F175" i="21"/>
  <c r="D175" i="21"/>
  <c r="F174" i="21"/>
  <c r="D174" i="21"/>
  <c r="F173" i="21"/>
  <c r="D173" i="21"/>
  <c r="F172" i="21"/>
  <c r="D172" i="21" s="1"/>
  <c r="F171" i="21"/>
  <c r="D171" i="21"/>
  <c r="F170" i="21"/>
  <c r="D170" i="21" s="1"/>
  <c r="F169" i="21"/>
  <c r="D169" i="21"/>
  <c r="F168" i="21"/>
  <c r="D168" i="21" s="1"/>
  <c r="A168" i="21"/>
  <c r="A169" i="21" s="1"/>
  <c r="A170" i="21" s="1"/>
  <c r="A171" i="21" s="1"/>
  <c r="A172" i="21" s="1"/>
  <c r="A173" i="21" s="1"/>
  <c r="A174" i="21" s="1"/>
  <c r="A175" i="21" s="1"/>
  <c r="A176" i="21" s="1"/>
  <c r="F167" i="21"/>
  <c r="D167" i="21"/>
  <c r="F166" i="21"/>
  <c r="D166" i="21" s="1"/>
  <c r="F165" i="21"/>
  <c r="D165" i="21"/>
  <c r="F164" i="21"/>
  <c r="D164" i="21" s="1"/>
  <c r="A164" i="21"/>
  <c r="A165" i="21" s="1"/>
  <c r="A166" i="21" s="1"/>
  <c r="A167" i="21" s="1"/>
  <c r="F163" i="21"/>
  <c r="D163" i="21"/>
  <c r="A163" i="21"/>
  <c r="M162" i="21"/>
  <c r="L162" i="21"/>
  <c r="K162" i="21"/>
  <c r="H162" i="21"/>
  <c r="F162" i="21"/>
  <c r="D162" i="21" s="1"/>
  <c r="D177" i="21" s="1"/>
  <c r="A162" i="21"/>
  <c r="D154" i="21"/>
  <c r="L152" i="21"/>
  <c r="G150" i="21"/>
  <c r="G151" i="21" s="1"/>
  <c r="L154" i="21" s="1"/>
  <c r="C150" i="21"/>
  <c r="F148" i="21"/>
  <c r="D148" i="21" s="1"/>
  <c r="F147" i="21"/>
  <c r="D147" i="21" s="1"/>
  <c r="F146" i="21"/>
  <c r="D146" i="21"/>
  <c r="F145" i="21"/>
  <c r="D145" i="21"/>
  <c r="F144" i="21"/>
  <c r="D144" i="21" s="1"/>
  <c r="F143" i="21"/>
  <c r="D143" i="21" s="1"/>
  <c r="F142" i="21"/>
  <c r="D142" i="21"/>
  <c r="F141" i="21"/>
  <c r="D141" i="21"/>
  <c r="F140" i="21"/>
  <c r="D140" i="21" s="1"/>
  <c r="F139" i="21"/>
  <c r="D139" i="21" s="1"/>
  <c r="F138" i="21"/>
  <c r="D138" i="21"/>
  <c r="F137" i="21"/>
  <c r="D137" i="21"/>
  <c r="F136" i="21"/>
  <c r="D136" i="21" s="1"/>
  <c r="F135" i="21"/>
  <c r="D135" i="21" s="1"/>
  <c r="F134" i="21"/>
  <c r="D134" i="21"/>
  <c r="F133" i="21"/>
  <c r="D133" i="21"/>
  <c r="F132" i="21"/>
  <c r="D132" i="21" s="1"/>
  <c r="F131" i="21"/>
  <c r="D131" i="21" s="1"/>
  <c r="F130" i="21"/>
  <c r="D130" i="21"/>
  <c r="F129" i="21"/>
  <c r="D129" i="21"/>
  <c r="F128" i="21"/>
  <c r="D128" i="21" s="1"/>
  <c r="F127" i="21"/>
  <c r="D127" i="21"/>
  <c r="A127" i="2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F126" i="21"/>
  <c r="D126" i="21"/>
  <c r="F125" i="21"/>
  <c r="D125" i="21"/>
  <c r="I124" i="21"/>
  <c r="H124" i="21"/>
  <c r="F124" i="21"/>
  <c r="D124" i="21" s="1"/>
  <c r="M123" i="21"/>
  <c r="L123" i="21"/>
  <c r="K123" i="21"/>
  <c r="H123" i="21"/>
  <c r="F123" i="21"/>
  <c r="D123" i="21" s="1"/>
  <c r="J124" i="21" s="1"/>
  <c r="A123" i="21"/>
  <c r="A124" i="21" s="1"/>
  <c r="A125" i="21" s="1"/>
  <c r="A126" i="21" s="1"/>
  <c r="D115" i="21"/>
  <c r="G111" i="21"/>
  <c r="G112" i="21" s="1"/>
  <c r="C111" i="21"/>
  <c r="L113" i="21" s="1"/>
  <c r="F109" i="21"/>
  <c r="D109" i="21"/>
  <c r="F108" i="21"/>
  <c r="D108" i="21" s="1"/>
  <c r="F107" i="21"/>
  <c r="D107" i="21"/>
  <c r="F106" i="21"/>
  <c r="D106" i="21" s="1"/>
  <c r="F105" i="21"/>
  <c r="D105" i="21"/>
  <c r="F104" i="21"/>
  <c r="D104" i="21" s="1"/>
  <c r="F103" i="21"/>
  <c r="D103" i="21"/>
  <c r="F102" i="21"/>
  <c r="D102" i="21" s="1"/>
  <c r="F101" i="21"/>
  <c r="D101" i="21"/>
  <c r="F100" i="21"/>
  <c r="D100" i="21" s="1"/>
  <c r="F99" i="21"/>
  <c r="D99" i="21"/>
  <c r="F98" i="21"/>
  <c r="D98" i="21" s="1"/>
  <c r="F97" i="21"/>
  <c r="D97" i="21"/>
  <c r="F96" i="21"/>
  <c r="D96" i="21" s="1"/>
  <c r="F95" i="21"/>
  <c r="D95" i="21"/>
  <c r="F94" i="21"/>
  <c r="D94" i="21" s="1"/>
  <c r="F93" i="21"/>
  <c r="D93" i="21"/>
  <c r="F92" i="21"/>
  <c r="D92" i="21" s="1"/>
  <c r="F91" i="21"/>
  <c r="D91" i="21"/>
  <c r="F90" i="21"/>
  <c r="D90" i="21" s="1"/>
  <c r="F89" i="21"/>
  <c r="D89" i="21"/>
  <c r="F88" i="21"/>
  <c r="D88" i="21" s="1"/>
  <c r="F87" i="21"/>
  <c r="D87" i="21"/>
  <c r="F86" i="21"/>
  <c r="D86" i="21" s="1"/>
  <c r="F85" i="21"/>
  <c r="D85" i="21"/>
  <c r="A85" i="2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M84" i="21"/>
  <c r="J85" i="21" s="1"/>
  <c r="L84" i="21"/>
  <c r="K84" i="21" s="1"/>
  <c r="H84" i="21"/>
  <c r="F84" i="21"/>
  <c r="D84" i="21"/>
  <c r="A84" i="21"/>
  <c r="L76" i="21"/>
  <c r="D76" i="21"/>
  <c r="G72" i="21"/>
  <c r="G73" i="21" s="1"/>
  <c r="C72" i="21"/>
  <c r="L74" i="21" s="1"/>
  <c r="F70" i="21"/>
  <c r="D70" i="21"/>
  <c r="F69" i="21"/>
  <c r="D69" i="21"/>
  <c r="F68" i="21"/>
  <c r="D68" i="21" s="1"/>
  <c r="F67" i="21"/>
  <c r="D67" i="21" s="1"/>
  <c r="F66" i="21"/>
  <c r="D66" i="21"/>
  <c r="F65" i="21"/>
  <c r="D65" i="21"/>
  <c r="F64" i="21"/>
  <c r="D64" i="21" s="1"/>
  <c r="F63" i="21"/>
  <c r="D63" i="21" s="1"/>
  <c r="F62" i="21"/>
  <c r="D62" i="21"/>
  <c r="F61" i="21"/>
  <c r="D61" i="21" s="1"/>
  <c r="F60" i="21"/>
  <c r="D60" i="21" s="1"/>
  <c r="F59" i="21"/>
  <c r="D59" i="21" s="1"/>
  <c r="F58" i="21"/>
  <c r="D58" i="21"/>
  <c r="F57" i="21"/>
  <c r="D57" i="21" s="1"/>
  <c r="F56" i="21"/>
  <c r="D56" i="21"/>
  <c r="F55" i="21"/>
  <c r="D55" i="21" s="1"/>
  <c r="A55" i="2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F54" i="21"/>
  <c r="D54" i="21"/>
  <c r="F53" i="21"/>
  <c r="D53" i="21" s="1"/>
  <c r="F52" i="21"/>
  <c r="D52" i="21"/>
  <c r="F51" i="21"/>
  <c r="D51" i="21"/>
  <c r="A51" i="21"/>
  <c r="A52" i="21" s="1"/>
  <c r="A53" i="21" s="1"/>
  <c r="A54" i="21" s="1"/>
  <c r="F50" i="21"/>
  <c r="D50" i="21"/>
  <c r="F49" i="21"/>
  <c r="D49" i="21" s="1"/>
  <c r="F48" i="21"/>
  <c r="D48" i="21" s="1"/>
  <c r="F47" i="21"/>
  <c r="D47" i="21" s="1"/>
  <c r="A47" i="21"/>
  <c r="A48" i="21" s="1"/>
  <c r="A49" i="21" s="1"/>
  <c r="A50" i="21" s="1"/>
  <c r="F46" i="21"/>
  <c r="D46" i="21"/>
  <c r="A46" i="21"/>
  <c r="M45" i="21"/>
  <c r="J46" i="21" s="1"/>
  <c r="L45" i="21"/>
  <c r="K45" i="21"/>
  <c r="H45" i="21"/>
  <c r="F45" i="21"/>
  <c r="D45" i="21" s="1"/>
  <c r="A45" i="21"/>
  <c r="D37" i="21"/>
  <c r="L35" i="21"/>
  <c r="G33" i="21"/>
  <c r="G34" i="21" s="1"/>
  <c r="C33" i="21"/>
  <c r="F31" i="21"/>
  <c r="D31" i="21" s="1"/>
  <c r="F30" i="21"/>
  <c r="D30" i="21"/>
  <c r="F29" i="21"/>
  <c r="D29" i="21"/>
  <c r="F28" i="21"/>
  <c r="D28" i="21"/>
  <c r="F27" i="21"/>
  <c r="D27" i="21" s="1"/>
  <c r="F26" i="21"/>
  <c r="D26" i="21"/>
  <c r="F25" i="21"/>
  <c r="D25" i="21"/>
  <c r="F24" i="21"/>
  <c r="D24" i="21"/>
  <c r="F23" i="21"/>
  <c r="D23" i="21" s="1"/>
  <c r="F22" i="21"/>
  <c r="D22" i="21"/>
  <c r="F21" i="21"/>
  <c r="D21" i="21"/>
  <c r="F20" i="21"/>
  <c r="D20" i="21"/>
  <c r="F19" i="21"/>
  <c r="D19" i="21" s="1"/>
  <c r="F18" i="21"/>
  <c r="D18" i="21"/>
  <c r="F17" i="21"/>
  <c r="D17" i="21"/>
  <c r="F16" i="21"/>
  <c r="D16" i="21"/>
  <c r="F15" i="21"/>
  <c r="D15" i="21" s="1"/>
  <c r="F14" i="21"/>
  <c r="D14" i="21"/>
  <c r="F13" i="21"/>
  <c r="D13" i="21"/>
  <c r="F12" i="21"/>
  <c r="D12" i="21"/>
  <c r="F11" i="21"/>
  <c r="D11" i="21" s="1"/>
  <c r="F10" i="21"/>
  <c r="D10" i="21"/>
  <c r="F9" i="21"/>
  <c r="D9" i="21"/>
  <c r="A9" i="2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F8" i="21"/>
  <c r="D8" i="21"/>
  <c r="A8" i="21"/>
  <c r="F7" i="21"/>
  <c r="D7" i="21" s="1"/>
  <c r="M6" i="21"/>
  <c r="L6" i="21"/>
  <c r="K6" i="21"/>
  <c r="H6" i="21"/>
  <c r="F6" i="21"/>
  <c r="D6" i="21"/>
  <c r="J7" i="21" s="1"/>
  <c r="A6" i="21"/>
  <c r="A7" i="21" s="1"/>
  <c r="G272" i="20"/>
  <c r="G273" i="20" s="1"/>
  <c r="L276" i="20" s="1"/>
  <c r="C272" i="20"/>
  <c r="L274" i="20" s="1"/>
  <c r="F270" i="20"/>
  <c r="D270" i="20"/>
  <c r="F269" i="20"/>
  <c r="D269" i="20"/>
  <c r="F268" i="20"/>
  <c r="D268" i="20" s="1"/>
  <c r="F267" i="20"/>
  <c r="D267" i="20"/>
  <c r="F266" i="20"/>
  <c r="D266" i="20"/>
  <c r="F265" i="20"/>
  <c r="D265" i="20"/>
  <c r="F264" i="20"/>
  <c r="D264" i="20" s="1"/>
  <c r="F263" i="20"/>
  <c r="D263" i="20"/>
  <c r="A263" i="20"/>
  <c r="A264" i="20" s="1"/>
  <c r="A265" i="20" s="1"/>
  <c r="A266" i="20" s="1"/>
  <c r="A267" i="20" s="1"/>
  <c r="A268" i="20" s="1"/>
  <c r="A269" i="20" s="1"/>
  <c r="A270" i="20" s="1"/>
  <c r="A271" i="20" s="1"/>
  <c r="F262" i="20"/>
  <c r="D262" i="20"/>
  <c r="F261" i="20"/>
  <c r="D261" i="20"/>
  <c r="A261" i="20"/>
  <c r="A262" i="20" s="1"/>
  <c r="F260" i="20"/>
  <c r="D260" i="20" s="1"/>
  <c r="A260" i="20"/>
  <c r="M259" i="20"/>
  <c r="L259" i="20"/>
  <c r="K259" i="20" s="1"/>
  <c r="H259" i="20"/>
  <c r="F259" i="20"/>
  <c r="D259" i="20" s="1"/>
  <c r="L250" i="20"/>
  <c r="G248" i="20"/>
  <c r="G249" i="20" s="1"/>
  <c r="L252" i="20" s="1"/>
  <c r="C248" i="20"/>
  <c r="F246" i="20"/>
  <c r="D246" i="20" s="1"/>
  <c r="F245" i="20"/>
  <c r="D245" i="20"/>
  <c r="A245" i="20"/>
  <c r="A246" i="20" s="1"/>
  <c r="A247" i="20" s="1"/>
  <c r="F244" i="20"/>
  <c r="D244" i="20" s="1"/>
  <c r="F243" i="20"/>
  <c r="D243" i="20" s="1"/>
  <c r="F242" i="20"/>
  <c r="D242" i="20"/>
  <c r="F241" i="20"/>
  <c r="D241" i="20"/>
  <c r="A241" i="20"/>
  <c r="A242" i="20" s="1"/>
  <c r="A243" i="20" s="1"/>
  <c r="A244" i="20" s="1"/>
  <c r="J240" i="20"/>
  <c r="M240" i="20" s="1"/>
  <c r="J241" i="20" s="1"/>
  <c r="F240" i="20"/>
  <c r="D240" i="20" s="1"/>
  <c r="A240" i="20"/>
  <c r="M239" i="20"/>
  <c r="L239" i="20"/>
  <c r="K239" i="20" s="1"/>
  <c r="H239" i="20"/>
  <c r="F239" i="20"/>
  <c r="D239" i="20"/>
  <c r="G228" i="20"/>
  <c r="G229" i="20" s="1"/>
  <c r="L232" i="20" s="1"/>
  <c r="C228" i="20"/>
  <c r="L230" i="20" s="1"/>
  <c r="F226" i="20"/>
  <c r="D226" i="20"/>
  <c r="F225" i="20"/>
  <c r="D225" i="20"/>
  <c r="F224" i="20"/>
  <c r="D224" i="20"/>
  <c r="F223" i="20"/>
  <c r="D223" i="20"/>
  <c r="A223" i="20"/>
  <c r="A224" i="20" s="1"/>
  <c r="A225" i="20" s="1"/>
  <c r="A226" i="20" s="1"/>
  <c r="A227" i="20" s="1"/>
  <c r="F222" i="20"/>
  <c r="D222" i="20"/>
  <c r="F221" i="20"/>
  <c r="D221" i="20" s="1"/>
  <c r="F220" i="20"/>
  <c r="D220" i="20" s="1"/>
  <c r="F219" i="20"/>
  <c r="D219" i="20" s="1"/>
  <c r="F218" i="20"/>
  <c r="D218" i="20"/>
  <c r="F217" i="20"/>
  <c r="D217" i="20" s="1"/>
  <c r="F216" i="20"/>
  <c r="D216" i="20"/>
  <c r="A216" i="20"/>
  <c r="A217" i="20" s="1"/>
  <c r="A218" i="20" s="1"/>
  <c r="A219" i="20" s="1"/>
  <c r="A220" i="20" s="1"/>
  <c r="A221" i="20" s="1"/>
  <c r="A222" i="20" s="1"/>
  <c r="M215" i="20"/>
  <c r="J216" i="20" s="1"/>
  <c r="L215" i="20"/>
  <c r="K215" i="20"/>
  <c r="H215" i="20"/>
  <c r="F215" i="20"/>
  <c r="D215" i="20"/>
  <c r="L206" i="20"/>
  <c r="G205" i="20"/>
  <c r="L208" i="20" s="1"/>
  <c r="G204" i="20"/>
  <c r="C204" i="20"/>
  <c r="F202" i="20"/>
  <c r="D202" i="20" s="1"/>
  <c r="F201" i="20"/>
  <c r="D201" i="20" s="1"/>
  <c r="F200" i="20"/>
  <c r="D200" i="20" s="1"/>
  <c r="F199" i="20"/>
  <c r="D199" i="20"/>
  <c r="F198" i="20"/>
  <c r="D198" i="20" s="1"/>
  <c r="F197" i="20"/>
  <c r="D197" i="20"/>
  <c r="F196" i="20"/>
  <c r="D196" i="20" s="1"/>
  <c r="A196" i="20"/>
  <c r="A197" i="20" s="1"/>
  <c r="A198" i="20" s="1"/>
  <c r="A199" i="20" s="1"/>
  <c r="A200" i="20" s="1"/>
  <c r="A201" i="20" s="1"/>
  <c r="A202" i="20" s="1"/>
  <c r="A203" i="20" s="1"/>
  <c r="M195" i="20"/>
  <c r="J196" i="20" s="1"/>
  <c r="L195" i="20"/>
  <c r="K195" i="20" s="1"/>
  <c r="H195" i="20"/>
  <c r="F195" i="20"/>
  <c r="D195" i="20"/>
  <c r="G184" i="20"/>
  <c r="G185" i="20" s="1"/>
  <c r="L188" i="20" s="1"/>
  <c r="C184" i="20"/>
  <c r="L186" i="20" s="1"/>
  <c r="F182" i="20"/>
  <c r="D182" i="20"/>
  <c r="F181" i="20"/>
  <c r="D181" i="20"/>
  <c r="F180" i="20"/>
  <c r="D180" i="20"/>
  <c r="F179" i="20"/>
  <c r="D179" i="20"/>
  <c r="F178" i="20"/>
  <c r="D178" i="20"/>
  <c r="F177" i="20"/>
  <c r="D177" i="20" s="1"/>
  <c r="F176" i="20"/>
  <c r="D176" i="20"/>
  <c r="F175" i="20"/>
  <c r="D175" i="20"/>
  <c r="F174" i="20"/>
  <c r="D174" i="20"/>
  <c r="F173" i="20"/>
  <c r="D173" i="20"/>
  <c r="A173" i="20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F172" i="20"/>
  <c r="D172" i="20"/>
  <c r="A172" i="20"/>
  <c r="M171" i="20"/>
  <c r="J172" i="20" s="1"/>
  <c r="L171" i="20"/>
  <c r="K171" i="20"/>
  <c r="H171" i="20"/>
  <c r="F171" i="20"/>
  <c r="D171" i="20" s="1"/>
  <c r="L162" i="20"/>
  <c r="G160" i="20"/>
  <c r="G161" i="20" s="1"/>
  <c r="L164" i="20" s="1"/>
  <c r="C160" i="20"/>
  <c r="F158" i="20"/>
  <c r="D158" i="20" s="1"/>
  <c r="F157" i="20"/>
  <c r="D157" i="20"/>
  <c r="F156" i="20"/>
  <c r="D156" i="20" s="1"/>
  <c r="F155" i="20"/>
  <c r="D155" i="20"/>
  <c r="F154" i="20"/>
  <c r="D154" i="20" s="1"/>
  <c r="F153" i="20"/>
  <c r="D153" i="20"/>
  <c r="F152" i="20"/>
  <c r="D152" i="20" s="1"/>
  <c r="F151" i="20"/>
  <c r="D151" i="20"/>
  <c r="F150" i="20"/>
  <c r="D150" i="20" s="1"/>
  <c r="F149" i="20"/>
  <c r="D149" i="20"/>
  <c r="A149" i="20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F148" i="20"/>
  <c r="D148" i="20" s="1"/>
  <c r="A148" i="20"/>
  <c r="M147" i="20"/>
  <c r="J148" i="20" s="1"/>
  <c r="L147" i="20"/>
  <c r="K147" i="20"/>
  <c r="H147" i="20"/>
  <c r="F147" i="20"/>
  <c r="D147" i="20"/>
  <c r="G136" i="20"/>
  <c r="G137" i="20" s="1"/>
  <c r="L140" i="20" s="1"/>
  <c r="C136" i="20"/>
  <c r="L138" i="20" s="1"/>
  <c r="F134" i="20"/>
  <c r="D134" i="20"/>
  <c r="F133" i="20"/>
  <c r="D133" i="20" s="1"/>
  <c r="F132" i="20"/>
  <c r="D132" i="20"/>
  <c r="F131" i="20"/>
  <c r="D131" i="20" s="1"/>
  <c r="F130" i="20"/>
  <c r="D130" i="20"/>
  <c r="F129" i="20"/>
  <c r="D129" i="20" s="1"/>
  <c r="A129" i="20"/>
  <c r="A130" i="20" s="1"/>
  <c r="A131" i="20" s="1"/>
  <c r="A132" i="20" s="1"/>
  <c r="A133" i="20" s="1"/>
  <c r="A134" i="20" s="1"/>
  <c r="A135" i="20" s="1"/>
  <c r="F128" i="20"/>
  <c r="D128" i="20"/>
  <c r="F127" i="20"/>
  <c r="D127" i="20" s="1"/>
  <c r="F126" i="20"/>
  <c r="D126" i="20" s="1"/>
  <c r="F125" i="20"/>
  <c r="D125" i="20" s="1"/>
  <c r="A125" i="20"/>
  <c r="A126" i="20" s="1"/>
  <c r="A127" i="20" s="1"/>
  <c r="A128" i="20" s="1"/>
  <c r="M124" i="20"/>
  <c r="J125" i="20" s="1"/>
  <c r="L124" i="20"/>
  <c r="K124" i="20" s="1"/>
  <c r="F124" i="20"/>
  <c r="D124" i="20"/>
  <c r="A124" i="20"/>
  <c r="M123" i="20"/>
  <c r="L123" i="20"/>
  <c r="K123" i="20"/>
  <c r="H123" i="20"/>
  <c r="F123" i="20"/>
  <c r="D123" i="20" s="1"/>
  <c r="J124" i="20" s="1"/>
  <c r="I124" i="20" s="1"/>
  <c r="H124" i="20" s="1"/>
  <c r="L116" i="20"/>
  <c r="G113" i="20"/>
  <c r="G112" i="20"/>
  <c r="C112" i="20"/>
  <c r="L114" i="20" s="1"/>
  <c r="F110" i="20"/>
  <c r="D110" i="20" s="1"/>
  <c r="F109" i="20"/>
  <c r="D109" i="20"/>
  <c r="F108" i="20"/>
  <c r="D108" i="20"/>
  <c r="F107" i="20"/>
  <c r="D107" i="20"/>
  <c r="F106" i="20"/>
  <c r="D106" i="20"/>
  <c r="A106" i="20"/>
  <c r="A107" i="20" s="1"/>
  <c r="A108" i="20" s="1"/>
  <c r="A109" i="20" s="1"/>
  <c r="A110" i="20" s="1"/>
  <c r="A111" i="20" s="1"/>
  <c r="F105" i="20"/>
  <c r="D105" i="20"/>
  <c r="F104" i="20"/>
  <c r="D104" i="20"/>
  <c r="A104" i="20"/>
  <c r="A105" i="20" s="1"/>
  <c r="M103" i="20"/>
  <c r="L103" i="20"/>
  <c r="K103" i="20" s="1"/>
  <c r="H103" i="20"/>
  <c r="F103" i="20"/>
  <c r="D103" i="20" s="1"/>
  <c r="D112" i="20" s="1"/>
  <c r="G92" i="20"/>
  <c r="G93" i="20" s="1"/>
  <c r="L96" i="20" s="1"/>
  <c r="C92" i="20"/>
  <c r="L94" i="20" s="1"/>
  <c r="F90" i="20"/>
  <c r="D90" i="20" s="1"/>
  <c r="F89" i="20"/>
  <c r="D89" i="20"/>
  <c r="F88" i="20"/>
  <c r="D88" i="20" s="1"/>
  <c r="F87" i="20"/>
  <c r="D87" i="20" s="1"/>
  <c r="F86" i="20"/>
  <c r="D86" i="20"/>
  <c r="F85" i="20"/>
  <c r="D85" i="20" s="1"/>
  <c r="M84" i="20"/>
  <c r="L84" i="20"/>
  <c r="K84" i="20"/>
  <c r="H84" i="20"/>
  <c r="F84" i="20"/>
  <c r="D84" i="20" s="1"/>
  <c r="D92" i="20" s="1"/>
  <c r="L75" i="20"/>
  <c r="G74" i="20"/>
  <c r="L77" i="20" s="1"/>
  <c r="G73" i="20"/>
  <c r="C73" i="20"/>
  <c r="F71" i="20"/>
  <c r="D71" i="20"/>
  <c r="F70" i="20"/>
  <c r="D70" i="20"/>
  <c r="F69" i="20"/>
  <c r="D69" i="20"/>
  <c r="F68" i="20"/>
  <c r="D68" i="20"/>
  <c r="F67" i="20"/>
  <c r="D67" i="20"/>
  <c r="F66" i="20"/>
  <c r="D66" i="20"/>
  <c r="M65" i="20"/>
  <c r="L65" i="20"/>
  <c r="K65" i="20" s="1"/>
  <c r="H65" i="20"/>
  <c r="F65" i="20"/>
  <c r="D65" i="20"/>
  <c r="G54" i="20"/>
  <c r="G55" i="20" s="1"/>
  <c r="L58" i="20" s="1"/>
  <c r="C54" i="20"/>
  <c r="L56" i="20" s="1"/>
  <c r="F52" i="20"/>
  <c r="D52" i="20"/>
  <c r="F51" i="20"/>
  <c r="D51" i="20" s="1"/>
  <c r="A51" i="20"/>
  <c r="A52" i="20" s="1"/>
  <c r="A53" i="20" s="1"/>
  <c r="F50" i="20"/>
  <c r="D50" i="20"/>
  <c r="F49" i="20"/>
  <c r="D49" i="20" s="1"/>
  <c r="F48" i="20"/>
  <c r="D48" i="20" s="1"/>
  <c r="F47" i="20"/>
  <c r="D47" i="20" s="1"/>
  <c r="A47" i="20"/>
  <c r="A48" i="20" s="1"/>
  <c r="A49" i="20" s="1"/>
  <c r="A50" i="20" s="1"/>
  <c r="F46" i="20"/>
  <c r="D46" i="20"/>
  <c r="A46" i="20"/>
  <c r="F45" i="20"/>
  <c r="D45" i="20" s="1"/>
  <c r="A45" i="20"/>
  <c r="F44" i="20"/>
  <c r="D44" i="20"/>
  <c r="A44" i="20"/>
  <c r="M43" i="20"/>
  <c r="L43" i="20"/>
  <c r="K43" i="20"/>
  <c r="H43" i="20"/>
  <c r="F43" i="20"/>
  <c r="D43" i="20" s="1"/>
  <c r="L34" i="20"/>
  <c r="G33" i="20"/>
  <c r="L36" i="20" s="1"/>
  <c r="G32" i="20"/>
  <c r="C32" i="20"/>
  <c r="F30" i="20"/>
  <c r="D30" i="20"/>
  <c r="F29" i="20"/>
  <c r="D29" i="20"/>
  <c r="F28" i="20"/>
  <c r="D28" i="20" s="1"/>
  <c r="F27" i="20"/>
  <c r="D27" i="20"/>
  <c r="F26" i="20"/>
  <c r="D26" i="20"/>
  <c r="F25" i="20"/>
  <c r="D25" i="20"/>
  <c r="F24" i="20"/>
  <c r="D24" i="20"/>
  <c r="A24" i="20"/>
  <c r="A25" i="20" s="1"/>
  <c r="A26" i="20" s="1"/>
  <c r="A27" i="20" s="1"/>
  <c r="A28" i="20" s="1"/>
  <c r="A29" i="20" s="1"/>
  <c r="A30" i="20" s="1"/>
  <c r="A31" i="20" s="1"/>
  <c r="M23" i="20"/>
  <c r="L23" i="20"/>
  <c r="K23" i="20" s="1"/>
  <c r="H23" i="20"/>
  <c r="F23" i="20"/>
  <c r="D23" i="20"/>
  <c r="D32" i="20" s="1"/>
  <c r="G13" i="20"/>
  <c r="L16" i="20" s="1"/>
  <c r="G12" i="20"/>
  <c r="C12" i="20"/>
  <c r="L14" i="20" s="1"/>
  <c r="F10" i="20"/>
  <c r="D10" i="20" s="1"/>
  <c r="F9" i="20"/>
  <c r="D9" i="20"/>
  <c r="F8" i="20"/>
  <c r="D8" i="20" s="1"/>
  <c r="F7" i="20"/>
  <c r="D7" i="20" s="1"/>
  <c r="M6" i="20"/>
  <c r="L6" i="20"/>
  <c r="K6" i="20"/>
  <c r="H6" i="20"/>
  <c r="F6" i="20"/>
  <c r="D6" i="20" s="1"/>
  <c r="L345" i="19"/>
  <c r="L343" i="19"/>
  <c r="G343" i="19"/>
  <c r="G342" i="19"/>
  <c r="C342" i="19"/>
  <c r="F340" i="19"/>
  <c r="D340" i="19" s="1"/>
  <c r="F339" i="19"/>
  <c r="D339" i="19"/>
  <c r="F338" i="19"/>
  <c r="D338" i="19" s="1"/>
  <c r="F337" i="19"/>
  <c r="D337" i="19"/>
  <c r="F336" i="19"/>
  <c r="D336" i="19" s="1"/>
  <c r="F335" i="19"/>
  <c r="D335" i="19"/>
  <c r="F334" i="19"/>
  <c r="D334" i="19" s="1"/>
  <c r="F333" i="19"/>
  <c r="D333" i="19"/>
  <c r="F332" i="19"/>
  <c r="D332" i="19" s="1"/>
  <c r="F331" i="19"/>
  <c r="D331" i="19"/>
  <c r="F330" i="19"/>
  <c r="D330" i="19" s="1"/>
  <c r="F329" i="19"/>
  <c r="D329" i="19"/>
  <c r="F328" i="19"/>
  <c r="D328" i="19" s="1"/>
  <c r="F327" i="19"/>
  <c r="D327" i="19"/>
  <c r="F326" i="19"/>
  <c r="D326" i="19" s="1"/>
  <c r="A326" i="19"/>
  <c r="A327" i="19" s="1"/>
  <c r="A328" i="19" s="1"/>
  <c r="A329" i="19" s="1"/>
  <c r="A330" i="19" s="1"/>
  <c r="A331" i="19" s="1"/>
  <c r="A332" i="19" s="1"/>
  <c r="A333" i="19" s="1"/>
  <c r="A334" i="19" s="1"/>
  <c r="A335" i="19" s="1"/>
  <c r="A336" i="19" s="1"/>
  <c r="A337" i="19" s="1"/>
  <c r="A338" i="19" s="1"/>
  <c r="A339" i="19" s="1"/>
  <c r="A340" i="19" s="1"/>
  <c r="A341" i="19" s="1"/>
  <c r="M325" i="19"/>
  <c r="L325" i="19"/>
  <c r="K325" i="19"/>
  <c r="H325" i="19"/>
  <c r="F325" i="19"/>
  <c r="D325" i="19"/>
  <c r="L315" i="19"/>
  <c r="G314" i="19"/>
  <c r="G315" i="19" s="1"/>
  <c r="L317" i="19" s="1"/>
  <c r="C314" i="19"/>
  <c r="F312" i="19"/>
  <c r="D312" i="19"/>
  <c r="F311" i="19"/>
  <c r="D311" i="19" s="1"/>
  <c r="F310" i="19"/>
  <c r="D310" i="19" s="1"/>
  <c r="F309" i="19"/>
  <c r="D309" i="19"/>
  <c r="F308" i="19"/>
  <c r="D308" i="19" s="1"/>
  <c r="F307" i="19"/>
  <c r="D307" i="19" s="1"/>
  <c r="F306" i="19"/>
  <c r="D306" i="19"/>
  <c r="F305" i="19"/>
  <c r="D305" i="19" s="1"/>
  <c r="F304" i="19"/>
  <c r="D304" i="19" s="1"/>
  <c r="M303" i="19"/>
  <c r="J304" i="19" s="1"/>
  <c r="L303" i="19"/>
  <c r="K303" i="19" s="1"/>
  <c r="H303" i="19"/>
  <c r="F303" i="19"/>
  <c r="D303" i="19" s="1"/>
  <c r="L293" i="19"/>
  <c r="G292" i="19"/>
  <c r="G293" i="19" s="1"/>
  <c r="L295" i="19" s="1"/>
  <c r="C292" i="19"/>
  <c r="F290" i="19"/>
  <c r="D290" i="19" s="1"/>
  <c r="F289" i="19"/>
  <c r="D289" i="19"/>
  <c r="F288" i="19"/>
  <c r="D288" i="19" s="1"/>
  <c r="F287" i="19"/>
  <c r="D287" i="19" s="1"/>
  <c r="F286" i="19"/>
  <c r="D286" i="19"/>
  <c r="F285" i="19"/>
  <c r="D285" i="19" s="1"/>
  <c r="F284" i="19"/>
  <c r="D284" i="19"/>
  <c r="F283" i="19"/>
  <c r="D283" i="19"/>
  <c r="J282" i="19"/>
  <c r="F282" i="19"/>
  <c r="D282" i="19" s="1"/>
  <c r="M281" i="19"/>
  <c r="L281" i="19"/>
  <c r="K281" i="19" s="1"/>
  <c r="H281" i="19"/>
  <c r="F281" i="19"/>
  <c r="D281" i="19"/>
  <c r="G270" i="19"/>
  <c r="G271" i="19" s="1"/>
  <c r="L273" i="19" s="1"/>
  <c r="C270" i="19"/>
  <c r="L271" i="19" s="1"/>
  <c r="A269" i="19"/>
  <c r="F268" i="19"/>
  <c r="D268" i="19"/>
  <c r="F267" i="19"/>
  <c r="D267" i="19"/>
  <c r="F266" i="19"/>
  <c r="D266" i="19"/>
  <c r="F265" i="19"/>
  <c r="D265" i="19" s="1"/>
  <c r="F264" i="19"/>
  <c r="D264" i="19"/>
  <c r="F263" i="19"/>
  <c r="D263" i="19"/>
  <c r="F262" i="19"/>
  <c r="D262" i="19"/>
  <c r="F261" i="19"/>
  <c r="D261" i="19"/>
  <c r="F260" i="19"/>
  <c r="D260" i="19"/>
  <c r="F259" i="19"/>
  <c r="D259" i="19"/>
  <c r="F258" i="19"/>
  <c r="D258" i="19"/>
  <c r="F257" i="19"/>
  <c r="D257" i="19" s="1"/>
  <c r="A257" i="19"/>
  <c r="A258" i="19" s="1"/>
  <c r="A259" i="19" s="1"/>
  <c r="A260" i="19" s="1"/>
  <c r="A261" i="19" s="1"/>
  <c r="A262" i="19" s="1"/>
  <c r="A263" i="19" s="1"/>
  <c r="A264" i="19" s="1"/>
  <c r="A265" i="19" s="1"/>
  <c r="A266" i="19" s="1"/>
  <c r="A267" i="19" s="1"/>
  <c r="A268" i="19" s="1"/>
  <c r="F256" i="19"/>
  <c r="D256" i="19"/>
  <c r="F255" i="19"/>
  <c r="D255" i="19"/>
  <c r="A255" i="19"/>
  <c r="A256" i="19" s="1"/>
  <c r="J254" i="19"/>
  <c r="I254" i="19"/>
  <c r="H254" i="19" s="1"/>
  <c r="F254" i="19"/>
  <c r="D254" i="19"/>
  <c r="A254" i="19"/>
  <c r="M253" i="19"/>
  <c r="L253" i="19"/>
  <c r="K253" i="19"/>
  <c r="H253" i="19"/>
  <c r="F253" i="19"/>
  <c r="D253" i="19" s="1"/>
  <c r="L245" i="19"/>
  <c r="L243" i="19"/>
  <c r="G243" i="19"/>
  <c r="G242" i="19"/>
  <c r="C242" i="19"/>
  <c r="F240" i="19"/>
  <c r="D240" i="19"/>
  <c r="F239" i="19"/>
  <c r="D239" i="19"/>
  <c r="F238" i="19"/>
  <c r="D238" i="19"/>
  <c r="F237" i="19"/>
  <c r="D237" i="19"/>
  <c r="F236" i="19"/>
  <c r="D236" i="19"/>
  <c r="F235" i="19"/>
  <c r="D235" i="19"/>
  <c r="F234" i="19"/>
  <c r="D234" i="19"/>
  <c r="F233" i="19"/>
  <c r="D233" i="19"/>
  <c r="J232" i="19"/>
  <c r="F232" i="19"/>
  <c r="D232" i="19"/>
  <c r="M231" i="19"/>
  <c r="L231" i="19"/>
  <c r="K231" i="19" s="1"/>
  <c r="H231" i="19"/>
  <c r="F231" i="19"/>
  <c r="D231" i="19" s="1"/>
  <c r="G220" i="19"/>
  <c r="G221" i="19" s="1"/>
  <c r="L223" i="19" s="1"/>
  <c r="C220" i="19"/>
  <c r="L221" i="19" s="1"/>
  <c r="F218" i="19"/>
  <c r="D218" i="19"/>
  <c r="F217" i="19"/>
  <c r="D217" i="19" s="1"/>
  <c r="F216" i="19"/>
  <c r="D216" i="19"/>
  <c r="F215" i="19"/>
  <c r="D215" i="19"/>
  <c r="F214" i="19"/>
  <c r="D214" i="19"/>
  <c r="F213" i="19"/>
  <c r="D213" i="19" s="1"/>
  <c r="F212" i="19"/>
  <c r="D212" i="19"/>
  <c r="F211" i="19"/>
  <c r="D211" i="19"/>
  <c r="F210" i="19"/>
  <c r="D210" i="19"/>
  <c r="F209" i="19"/>
  <c r="D209" i="19"/>
  <c r="F208" i="19"/>
  <c r="D208" i="19"/>
  <c r="F207" i="19"/>
  <c r="D207" i="19"/>
  <c r="A207" i="19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F206" i="19"/>
  <c r="D206" i="19"/>
  <c r="F205" i="19"/>
  <c r="D205" i="19" s="1"/>
  <c r="A205" i="19"/>
  <c r="A206" i="19" s="1"/>
  <c r="F204" i="19"/>
  <c r="D204" i="19"/>
  <c r="A204" i="19"/>
  <c r="M203" i="19"/>
  <c r="L203" i="19"/>
  <c r="K203" i="19"/>
  <c r="H203" i="19"/>
  <c r="F203" i="19"/>
  <c r="D203" i="19" s="1"/>
  <c r="L193" i="19"/>
  <c r="G192" i="19"/>
  <c r="G193" i="19" s="1"/>
  <c r="L195" i="19" s="1"/>
  <c r="C192" i="19"/>
  <c r="F190" i="19"/>
  <c r="D190" i="19" s="1"/>
  <c r="F189" i="19"/>
  <c r="D189" i="19"/>
  <c r="F188" i="19"/>
  <c r="D188" i="19" s="1"/>
  <c r="F187" i="19"/>
  <c r="D187" i="19" s="1"/>
  <c r="F186" i="19"/>
  <c r="D186" i="19" s="1"/>
  <c r="A186" i="19"/>
  <c r="A187" i="19" s="1"/>
  <c r="A188" i="19" s="1"/>
  <c r="A189" i="19" s="1"/>
  <c r="A190" i="19" s="1"/>
  <c r="A191" i="19" s="1"/>
  <c r="F185" i="19"/>
  <c r="D185" i="19"/>
  <c r="F184" i="19"/>
  <c r="D184" i="19" s="1"/>
  <c r="F183" i="19"/>
  <c r="D183" i="19" s="1"/>
  <c r="D192" i="19" s="1"/>
  <c r="A183" i="19"/>
  <c r="A184" i="19" s="1"/>
  <c r="A185" i="19" s="1"/>
  <c r="M182" i="19"/>
  <c r="L182" i="19"/>
  <c r="K182" i="19"/>
  <c r="H182" i="19"/>
  <c r="F182" i="19"/>
  <c r="D182" i="19"/>
  <c r="J183" i="19" s="1"/>
  <c r="L172" i="19"/>
  <c r="G171" i="19"/>
  <c r="G172" i="19" s="1"/>
  <c r="L174" i="19" s="1"/>
  <c r="C171" i="19"/>
  <c r="F169" i="19"/>
  <c r="D169" i="19"/>
  <c r="F168" i="19"/>
  <c r="D168" i="19" s="1"/>
  <c r="F167" i="19"/>
  <c r="D167" i="19"/>
  <c r="F166" i="19"/>
  <c r="D166" i="19"/>
  <c r="F165" i="19"/>
  <c r="D165" i="19" s="1"/>
  <c r="F164" i="19"/>
  <c r="D164" i="19"/>
  <c r="F163" i="19"/>
  <c r="D163" i="19"/>
  <c r="F162" i="19"/>
  <c r="D162" i="19" s="1"/>
  <c r="F161" i="19"/>
  <c r="D161" i="19"/>
  <c r="F160" i="19"/>
  <c r="D160" i="19"/>
  <c r="F159" i="19"/>
  <c r="D159" i="19" s="1"/>
  <c r="F158" i="19"/>
  <c r="D158" i="19"/>
  <c r="F157" i="19"/>
  <c r="D157" i="19"/>
  <c r="F156" i="19"/>
  <c r="D156" i="19" s="1"/>
  <c r="F155" i="19"/>
  <c r="D155" i="19"/>
  <c r="F154" i="19"/>
  <c r="D154" i="19"/>
  <c r="M153" i="19"/>
  <c r="L153" i="19"/>
  <c r="K153" i="19" s="1"/>
  <c r="H153" i="19"/>
  <c r="F153" i="19"/>
  <c r="D153" i="19"/>
  <c r="L145" i="19"/>
  <c r="L143" i="19"/>
  <c r="G143" i="19"/>
  <c r="G142" i="19"/>
  <c r="C142" i="19"/>
  <c r="F140" i="19"/>
  <c r="D140" i="19" s="1"/>
  <c r="F139" i="19"/>
  <c r="D139" i="19" s="1"/>
  <c r="F138" i="19"/>
  <c r="D138" i="19"/>
  <c r="F137" i="19"/>
  <c r="D137" i="19" s="1"/>
  <c r="F136" i="19"/>
  <c r="D136" i="19"/>
  <c r="F135" i="19"/>
  <c r="D135" i="19" s="1"/>
  <c r="F134" i="19"/>
  <c r="D134" i="19" s="1"/>
  <c r="F133" i="19"/>
  <c r="D133" i="19" s="1"/>
  <c r="F132" i="19"/>
  <c r="D132" i="19"/>
  <c r="F131" i="19"/>
  <c r="D131" i="19" s="1"/>
  <c r="A131" i="19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F130" i="19"/>
  <c r="D130" i="19"/>
  <c r="A130" i="19"/>
  <c r="M129" i="19"/>
  <c r="L129" i="19"/>
  <c r="K129" i="19"/>
  <c r="H129" i="19"/>
  <c r="F129" i="19"/>
  <c r="D129" i="19"/>
  <c r="D142" i="19" s="1"/>
  <c r="G118" i="19"/>
  <c r="G119" i="19" s="1"/>
  <c r="L121" i="19" s="1"/>
  <c r="C118" i="19"/>
  <c r="L119" i="19" s="1"/>
  <c r="F116" i="19"/>
  <c r="D116" i="19" s="1"/>
  <c r="F115" i="19"/>
  <c r="D115" i="19" s="1"/>
  <c r="F114" i="19"/>
  <c r="D114" i="19"/>
  <c r="F113" i="19"/>
  <c r="D113" i="19" s="1"/>
  <c r="F112" i="19"/>
  <c r="D112" i="19" s="1"/>
  <c r="F111" i="19"/>
  <c r="D111" i="19" s="1"/>
  <c r="F110" i="19"/>
  <c r="D110" i="19" s="1"/>
  <c r="F109" i="19"/>
  <c r="D109" i="19" s="1"/>
  <c r="F108" i="19"/>
  <c r="D108" i="19" s="1"/>
  <c r="M107" i="19"/>
  <c r="J108" i="19" s="1"/>
  <c r="L107" i="19"/>
  <c r="K107" i="19"/>
  <c r="H107" i="19"/>
  <c r="F107" i="19"/>
  <c r="D107" i="19"/>
  <c r="L97" i="19"/>
  <c r="G97" i="19"/>
  <c r="L99" i="19" s="1"/>
  <c r="G96" i="19"/>
  <c r="C96" i="19"/>
  <c r="F94" i="19"/>
  <c r="D94" i="19" s="1"/>
  <c r="F93" i="19"/>
  <c r="D93" i="19"/>
  <c r="F92" i="19"/>
  <c r="D92" i="19" s="1"/>
  <c r="F91" i="19"/>
  <c r="D91" i="19"/>
  <c r="F90" i="19"/>
  <c r="D90" i="19" s="1"/>
  <c r="F89" i="19"/>
  <c r="D89" i="19" s="1"/>
  <c r="F88" i="19"/>
  <c r="D88" i="19" s="1"/>
  <c r="F87" i="19"/>
  <c r="D87" i="19"/>
  <c r="F86" i="19"/>
  <c r="D86" i="19" s="1"/>
  <c r="F85" i="19"/>
  <c r="D85" i="19"/>
  <c r="F84" i="19"/>
  <c r="D84" i="19" s="1"/>
  <c r="F83" i="19"/>
  <c r="D83" i="19"/>
  <c r="F82" i="19"/>
  <c r="D82" i="19" s="1"/>
  <c r="F81" i="19"/>
  <c r="D81" i="19" s="1"/>
  <c r="F80" i="19"/>
  <c r="D80" i="19" s="1"/>
  <c r="A80" i="19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M79" i="19"/>
  <c r="J80" i="19" s="1"/>
  <c r="L79" i="19"/>
  <c r="K79" i="19" s="1"/>
  <c r="H79" i="19"/>
  <c r="F79" i="19"/>
  <c r="D79" i="19"/>
  <c r="G68" i="19"/>
  <c r="G69" i="19" s="1"/>
  <c r="L71" i="19" s="1"/>
  <c r="C68" i="19"/>
  <c r="L69" i="19" s="1"/>
  <c r="F66" i="19"/>
  <c r="D66" i="19"/>
  <c r="F65" i="19"/>
  <c r="D65" i="19" s="1"/>
  <c r="F64" i="19"/>
  <c r="D64" i="19"/>
  <c r="F63" i="19"/>
  <c r="D63" i="19"/>
  <c r="F62" i="19"/>
  <c r="D62" i="19"/>
  <c r="F61" i="19"/>
  <c r="D61" i="19"/>
  <c r="A61" i="19"/>
  <c r="A62" i="19" s="1"/>
  <c r="A63" i="19" s="1"/>
  <c r="A64" i="19" s="1"/>
  <c r="A65" i="19" s="1"/>
  <c r="A66" i="19" s="1"/>
  <c r="A67" i="19" s="1"/>
  <c r="F60" i="19"/>
  <c r="D60" i="19"/>
  <c r="F59" i="19"/>
  <c r="D59" i="19"/>
  <c r="A59" i="19"/>
  <c r="A60" i="19" s="1"/>
  <c r="J58" i="19"/>
  <c r="I58" i="19" s="1"/>
  <c r="H58" i="19"/>
  <c r="F58" i="19"/>
  <c r="D58" i="19"/>
  <c r="A58" i="19"/>
  <c r="M57" i="19"/>
  <c r="L57" i="19"/>
  <c r="K57" i="19"/>
  <c r="H57" i="19"/>
  <c r="F57" i="19"/>
  <c r="D57" i="19" s="1"/>
  <c r="L49" i="19"/>
  <c r="L47" i="19"/>
  <c r="G47" i="19"/>
  <c r="G46" i="19"/>
  <c r="C46" i="19"/>
  <c r="F44" i="19"/>
  <c r="D44" i="19" s="1"/>
  <c r="F43" i="19"/>
  <c r="D43" i="19"/>
  <c r="F42" i="19"/>
  <c r="D42" i="19" s="1"/>
  <c r="F41" i="19"/>
  <c r="D41" i="19"/>
  <c r="F40" i="19"/>
  <c r="D40" i="19" s="1"/>
  <c r="F39" i="19"/>
  <c r="D39" i="19"/>
  <c r="F38" i="19"/>
  <c r="D38" i="19" s="1"/>
  <c r="F37" i="19"/>
  <c r="D37" i="19"/>
  <c r="F36" i="19"/>
  <c r="D36" i="19" s="1"/>
  <c r="F35" i="19"/>
  <c r="D35" i="19"/>
  <c r="F34" i="19"/>
  <c r="D34" i="19" s="1"/>
  <c r="F33" i="19"/>
  <c r="D33" i="19"/>
  <c r="A33" i="19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F32" i="19"/>
  <c r="D32" i="19" s="1"/>
  <c r="F31" i="19"/>
  <c r="D31" i="19"/>
  <c r="F30" i="19"/>
  <c r="D30" i="19" s="1"/>
  <c r="A30" i="19"/>
  <c r="A31" i="19" s="1"/>
  <c r="A32" i="19" s="1"/>
  <c r="M29" i="19"/>
  <c r="L29" i="19"/>
  <c r="K29" i="19"/>
  <c r="H29" i="19"/>
  <c r="F29" i="19"/>
  <c r="D29" i="19" s="1"/>
  <c r="L19" i="19"/>
  <c r="G18" i="19"/>
  <c r="G19" i="19" s="1"/>
  <c r="L21" i="19" s="1"/>
  <c r="C18" i="19"/>
  <c r="F16" i="19"/>
  <c r="D16" i="19"/>
  <c r="F15" i="19"/>
  <c r="D15" i="19" s="1"/>
  <c r="F14" i="19"/>
  <c r="D14" i="19"/>
  <c r="F13" i="19"/>
  <c r="D13" i="19" s="1"/>
  <c r="F12" i="19"/>
  <c r="D12" i="19"/>
  <c r="F11" i="19"/>
  <c r="D11" i="19" s="1"/>
  <c r="F10" i="19"/>
  <c r="D10" i="19" s="1"/>
  <c r="F9" i="19"/>
  <c r="D9" i="19" s="1"/>
  <c r="A9" i="19"/>
  <c r="A10" i="19" s="1"/>
  <c r="A11" i="19" s="1"/>
  <c r="A12" i="19" s="1"/>
  <c r="A13" i="19" s="1"/>
  <c r="A14" i="19" s="1"/>
  <c r="A15" i="19" s="1"/>
  <c r="A16" i="19" s="1"/>
  <c r="A17" i="19" s="1"/>
  <c r="F8" i="19"/>
  <c r="D8" i="19"/>
  <c r="A8" i="19"/>
  <c r="M7" i="19"/>
  <c r="L7" i="19"/>
  <c r="K7" i="19"/>
  <c r="H7" i="19"/>
  <c r="F7" i="19"/>
  <c r="D7" i="19" s="1"/>
  <c r="G385" i="18"/>
  <c r="M388" i="18" s="1"/>
  <c r="G384" i="18"/>
  <c r="C384" i="18"/>
  <c r="M386" i="18" s="1"/>
  <c r="F382" i="18"/>
  <c r="D382" i="18"/>
  <c r="F381" i="18"/>
  <c r="D381" i="18" s="1"/>
  <c r="F380" i="18"/>
  <c r="D380" i="18"/>
  <c r="F379" i="18"/>
  <c r="D379" i="18"/>
  <c r="F378" i="18"/>
  <c r="D378" i="18" s="1"/>
  <c r="F377" i="18"/>
  <c r="D377" i="18" s="1"/>
  <c r="F376" i="18"/>
  <c r="D376" i="18"/>
  <c r="F375" i="18"/>
  <c r="D375" i="18"/>
  <c r="F374" i="18"/>
  <c r="D374" i="18"/>
  <c r="F373" i="18"/>
  <c r="D373" i="18" s="1"/>
  <c r="F372" i="18"/>
  <c r="D372" i="18"/>
  <c r="F371" i="18"/>
  <c r="D371" i="18"/>
  <c r="F370" i="18"/>
  <c r="D370" i="18" s="1"/>
  <c r="F369" i="18"/>
  <c r="D369" i="18" s="1"/>
  <c r="F368" i="18"/>
  <c r="D368" i="18"/>
  <c r="A368" i="18"/>
  <c r="A369" i="18" s="1"/>
  <c r="A370" i="18" s="1"/>
  <c r="A371" i="18" s="1"/>
  <c r="A372" i="18" s="1"/>
  <c r="A373" i="18" s="1"/>
  <c r="A374" i="18" s="1"/>
  <c r="A375" i="18" s="1"/>
  <c r="A376" i="18" s="1"/>
  <c r="A377" i="18" s="1"/>
  <c r="A378" i="18" s="1"/>
  <c r="A379" i="18" s="1"/>
  <c r="A380" i="18" s="1"/>
  <c r="A381" i="18" s="1"/>
  <c r="A382" i="18" s="1"/>
  <c r="A383" i="18" s="1"/>
  <c r="M367" i="18"/>
  <c r="L367" i="18"/>
  <c r="K367" i="18" s="1"/>
  <c r="H367" i="18"/>
  <c r="F367" i="18"/>
  <c r="D367" i="18"/>
  <c r="G357" i="18"/>
  <c r="M360" i="18" s="1"/>
  <c r="G356" i="18"/>
  <c r="C356" i="18"/>
  <c r="M358" i="18" s="1"/>
  <c r="F354" i="18"/>
  <c r="D354" i="18"/>
  <c r="F353" i="18"/>
  <c r="D353" i="18" s="1"/>
  <c r="F352" i="18"/>
  <c r="D352" i="18"/>
  <c r="F351" i="18"/>
  <c r="D351" i="18" s="1"/>
  <c r="F350" i="18"/>
  <c r="D350" i="18"/>
  <c r="F349" i="18"/>
  <c r="D349" i="18" s="1"/>
  <c r="F348" i="18"/>
  <c r="D348" i="18"/>
  <c r="F347" i="18"/>
  <c r="D347" i="18" s="1"/>
  <c r="F346" i="18"/>
  <c r="D346" i="18"/>
  <c r="A346" i="18"/>
  <c r="A347" i="18" s="1"/>
  <c r="A348" i="18" s="1"/>
  <c r="A349" i="18" s="1"/>
  <c r="A350" i="18" s="1"/>
  <c r="A351" i="18" s="1"/>
  <c r="A352" i="18" s="1"/>
  <c r="A353" i="18" s="1"/>
  <c r="A354" i="18" s="1"/>
  <c r="A355" i="18" s="1"/>
  <c r="M345" i="18"/>
  <c r="J346" i="18" s="1"/>
  <c r="L345" i="18"/>
  <c r="K345" i="18"/>
  <c r="H345" i="18"/>
  <c r="F345" i="18"/>
  <c r="D345" i="18"/>
  <c r="M336" i="18"/>
  <c r="G335" i="18"/>
  <c r="M338" i="18" s="1"/>
  <c r="G334" i="18"/>
  <c r="C334" i="18"/>
  <c r="F332" i="18"/>
  <c r="D332" i="18" s="1"/>
  <c r="F331" i="18"/>
  <c r="D331" i="18"/>
  <c r="F330" i="18"/>
  <c r="D330" i="18" s="1"/>
  <c r="F329" i="18"/>
  <c r="D329" i="18"/>
  <c r="F328" i="18"/>
  <c r="D328" i="18" s="1"/>
  <c r="F327" i="18"/>
  <c r="D327" i="18"/>
  <c r="F326" i="18"/>
  <c r="D326" i="18" s="1"/>
  <c r="F325" i="18"/>
  <c r="D325" i="18"/>
  <c r="F324" i="18"/>
  <c r="D324" i="18" s="1"/>
  <c r="F323" i="18"/>
  <c r="D323" i="18" s="1"/>
  <c r="F322" i="18"/>
  <c r="D322" i="18" s="1"/>
  <c r="F321" i="18"/>
  <c r="D321" i="18"/>
  <c r="F320" i="18"/>
  <c r="D320" i="18" s="1"/>
  <c r="F319" i="18"/>
  <c r="D319" i="18" s="1"/>
  <c r="F318" i="18"/>
  <c r="D318" i="18" s="1"/>
  <c r="A318" i="18"/>
  <c r="A319" i="18" s="1"/>
  <c r="A320" i="18" s="1"/>
  <c r="A321" i="18" s="1"/>
  <c r="A322" i="18" s="1"/>
  <c r="A323" i="18" s="1"/>
  <c r="A324" i="18" s="1"/>
  <c r="A325" i="18" s="1"/>
  <c r="A326" i="18" s="1"/>
  <c r="A327" i="18" s="1"/>
  <c r="A328" i="18" s="1"/>
  <c r="A329" i="18" s="1"/>
  <c r="A330" i="18" s="1"/>
  <c r="A331" i="18" s="1"/>
  <c r="A332" i="18" s="1"/>
  <c r="A333" i="18" s="1"/>
  <c r="F317" i="18"/>
  <c r="D317" i="18"/>
  <c r="A317" i="18"/>
  <c r="J316" i="18"/>
  <c r="I316" i="18"/>
  <c r="H316" i="18" s="1"/>
  <c r="F316" i="18"/>
  <c r="D316" i="18" s="1"/>
  <c r="A316" i="18"/>
  <c r="M315" i="18"/>
  <c r="L315" i="18"/>
  <c r="K315" i="18" s="1"/>
  <c r="H315" i="18"/>
  <c r="F315" i="18"/>
  <c r="D315" i="18"/>
  <c r="G304" i="18"/>
  <c r="G305" i="18" s="1"/>
  <c r="M308" i="18" s="1"/>
  <c r="C304" i="18"/>
  <c r="M306" i="18" s="1"/>
  <c r="F302" i="18"/>
  <c r="D302" i="18"/>
  <c r="F301" i="18"/>
  <c r="D301" i="18"/>
  <c r="F300" i="18"/>
  <c r="D300" i="18"/>
  <c r="F299" i="18"/>
  <c r="D299" i="18"/>
  <c r="F298" i="18"/>
  <c r="D298" i="18"/>
  <c r="F297" i="18"/>
  <c r="D297" i="18"/>
  <c r="F296" i="18"/>
  <c r="D296" i="18"/>
  <c r="F295" i="18"/>
  <c r="D295" i="18"/>
  <c r="F294" i="18"/>
  <c r="D294" i="18"/>
  <c r="F293" i="18"/>
  <c r="D293" i="18"/>
  <c r="F292" i="18"/>
  <c r="D292" i="18"/>
  <c r="F291" i="18"/>
  <c r="D291" i="18" s="1"/>
  <c r="A291" i="18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F290" i="18"/>
  <c r="D290" i="18"/>
  <c r="F289" i="18"/>
  <c r="D289" i="18"/>
  <c r="F288" i="18"/>
  <c r="D288" i="18"/>
  <c r="F287" i="18"/>
  <c r="D287" i="18"/>
  <c r="A287" i="18"/>
  <c r="A288" i="18" s="1"/>
  <c r="A289" i="18" s="1"/>
  <c r="A290" i="18" s="1"/>
  <c r="F286" i="18"/>
  <c r="D286" i="18"/>
  <c r="A286" i="18"/>
  <c r="M285" i="18"/>
  <c r="J286" i="18" s="1"/>
  <c r="L285" i="18"/>
  <c r="K285" i="18" s="1"/>
  <c r="H285" i="18"/>
  <c r="F285" i="18"/>
  <c r="D285" i="18" s="1"/>
  <c r="M276" i="18"/>
  <c r="G274" i="18"/>
  <c r="G275" i="18" s="1"/>
  <c r="M278" i="18" s="1"/>
  <c r="C274" i="18"/>
  <c r="F272" i="18"/>
  <c r="D272" i="18" s="1"/>
  <c r="F271" i="18"/>
  <c r="D271" i="18"/>
  <c r="F270" i="18"/>
  <c r="D270" i="18" s="1"/>
  <c r="F269" i="18"/>
  <c r="D269" i="18"/>
  <c r="F268" i="18"/>
  <c r="D268" i="18" s="1"/>
  <c r="F267" i="18"/>
  <c r="D267" i="18"/>
  <c r="A267" i="18"/>
  <c r="A268" i="18" s="1"/>
  <c r="A269" i="18" s="1"/>
  <c r="A270" i="18" s="1"/>
  <c r="A271" i="18" s="1"/>
  <c r="A272" i="18" s="1"/>
  <c r="A273" i="18" s="1"/>
  <c r="F266" i="18"/>
  <c r="D266" i="18" s="1"/>
  <c r="F265" i="18"/>
  <c r="D265" i="18"/>
  <c r="F264" i="18"/>
  <c r="D264" i="18" s="1"/>
  <c r="F263" i="18"/>
  <c r="D263" i="18"/>
  <c r="F262" i="18"/>
  <c r="D262" i="18" s="1"/>
  <c r="F261" i="18"/>
  <c r="D261" i="18"/>
  <c r="F260" i="18"/>
  <c r="D260" i="18" s="1"/>
  <c r="F259" i="18"/>
  <c r="D259" i="18"/>
  <c r="F258" i="18"/>
  <c r="D258" i="18" s="1"/>
  <c r="F257" i="18"/>
  <c r="D257" i="18"/>
  <c r="F256" i="18"/>
  <c r="D256" i="18" s="1"/>
  <c r="A256" i="18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M255" i="18"/>
  <c r="L255" i="18"/>
  <c r="K255" i="18"/>
  <c r="H255" i="18"/>
  <c r="F255" i="18"/>
  <c r="D255" i="18"/>
  <c r="J256" i="18" s="1"/>
  <c r="G244" i="18"/>
  <c r="G245" i="18" s="1"/>
  <c r="M248" i="18" s="1"/>
  <c r="C244" i="18"/>
  <c r="M246" i="18" s="1"/>
  <c r="F242" i="18"/>
  <c r="D242" i="18"/>
  <c r="F241" i="18"/>
  <c r="D241" i="18" s="1"/>
  <c r="F240" i="18"/>
  <c r="D240" i="18"/>
  <c r="F239" i="18"/>
  <c r="D239" i="18" s="1"/>
  <c r="F238" i="18"/>
  <c r="D238" i="18"/>
  <c r="F237" i="18"/>
  <c r="D237" i="18" s="1"/>
  <c r="F236" i="18"/>
  <c r="D236" i="18"/>
  <c r="F235" i="18"/>
  <c r="D235" i="18" s="1"/>
  <c r="A235" i="18"/>
  <c r="A236" i="18" s="1"/>
  <c r="A237" i="18" s="1"/>
  <c r="A238" i="18" s="1"/>
  <c r="A239" i="18" s="1"/>
  <c r="A240" i="18" s="1"/>
  <c r="A241" i="18" s="1"/>
  <c r="A242" i="18" s="1"/>
  <c r="A243" i="18" s="1"/>
  <c r="F234" i="18"/>
  <c r="D234" i="18"/>
  <c r="A234" i="18"/>
  <c r="J233" i="18"/>
  <c r="I233" i="18" s="1"/>
  <c r="H233" i="18" s="1"/>
  <c r="F233" i="18"/>
  <c r="D233" i="18" s="1"/>
  <c r="A233" i="18"/>
  <c r="M232" i="18"/>
  <c r="L232" i="18"/>
  <c r="K232" i="18" s="1"/>
  <c r="H232" i="18"/>
  <c r="F232" i="18"/>
  <c r="D232" i="18"/>
  <c r="G221" i="18"/>
  <c r="G222" i="18" s="1"/>
  <c r="M225" i="18" s="1"/>
  <c r="C221" i="18"/>
  <c r="M223" i="18" s="1"/>
  <c r="F219" i="18"/>
  <c r="D219" i="18"/>
  <c r="F218" i="18"/>
  <c r="D218" i="18"/>
  <c r="F217" i="18"/>
  <c r="D217" i="18"/>
  <c r="F216" i="18"/>
  <c r="D216" i="18"/>
  <c r="F215" i="18"/>
  <c r="D215" i="18"/>
  <c r="F214" i="18"/>
  <c r="D214" i="18"/>
  <c r="A214" i="18"/>
  <c r="A215" i="18" s="1"/>
  <c r="A216" i="18" s="1"/>
  <c r="A217" i="18" s="1"/>
  <c r="A218" i="18" s="1"/>
  <c r="A219" i="18" s="1"/>
  <c r="A220" i="18" s="1"/>
  <c r="F213" i="18"/>
  <c r="D213" i="18"/>
  <c r="F212" i="18"/>
  <c r="D212" i="18"/>
  <c r="F211" i="18"/>
  <c r="D211" i="18"/>
  <c r="F210" i="18"/>
  <c r="D210" i="18"/>
  <c r="A210" i="18"/>
  <c r="A211" i="18" s="1"/>
  <c r="A212" i="18" s="1"/>
  <c r="A213" i="18" s="1"/>
  <c r="F209" i="18"/>
  <c r="D209" i="18"/>
  <c r="F208" i="18"/>
  <c r="D208" i="18"/>
  <c r="A208" i="18"/>
  <c r="A209" i="18" s="1"/>
  <c r="M207" i="18"/>
  <c r="L207" i="18"/>
  <c r="K207" i="18" s="1"/>
  <c r="H207" i="18"/>
  <c r="F207" i="18"/>
  <c r="D207" i="18"/>
  <c r="G196" i="18"/>
  <c r="G197" i="18" s="1"/>
  <c r="M200" i="18" s="1"/>
  <c r="C196" i="18"/>
  <c r="M198" i="18" s="1"/>
  <c r="F194" i="18"/>
  <c r="D194" i="18"/>
  <c r="F193" i="18"/>
  <c r="D193" i="18" s="1"/>
  <c r="F192" i="18"/>
  <c r="D192" i="18"/>
  <c r="F191" i="18"/>
  <c r="D191" i="18" s="1"/>
  <c r="F190" i="18"/>
  <c r="D190" i="18"/>
  <c r="F189" i="18"/>
  <c r="D189" i="18" s="1"/>
  <c r="F188" i="18"/>
  <c r="D188" i="18"/>
  <c r="F187" i="18"/>
  <c r="D187" i="18" s="1"/>
  <c r="F186" i="18"/>
  <c r="D186" i="18"/>
  <c r="F185" i="18"/>
  <c r="D185" i="18" s="1"/>
  <c r="F184" i="18"/>
  <c r="D184" i="18"/>
  <c r="A184" i="18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F183" i="18"/>
  <c r="D183" i="18" s="1"/>
  <c r="F182" i="18"/>
  <c r="D182" i="18"/>
  <c r="F181" i="18"/>
  <c r="D181" i="18" s="1"/>
  <c r="F180" i="18"/>
  <c r="D180" i="18"/>
  <c r="F179" i="18"/>
  <c r="D179" i="18" s="1"/>
  <c r="F178" i="18"/>
  <c r="D178" i="18"/>
  <c r="A178" i="18"/>
  <c r="A179" i="18" s="1"/>
  <c r="A180" i="18" s="1"/>
  <c r="A181" i="18" s="1"/>
  <c r="A182" i="18" s="1"/>
  <c r="A183" i="18" s="1"/>
  <c r="M177" i="18"/>
  <c r="J178" i="18" s="1"/>
  <c r="L177" i="18"/>
  <c r="K177" i="18"/>
  <c r="H177" i="18"/>
  <c r="F177" i="18"/>
  <c r="D177" i="18"/>
  <c r="M170" i="18"/>
  <c r="M168" i="18"/>
  <c r="G166" i="18"/>
  <c r="G167" i="18" s="1"/>
  <c r="C166" i="18"/>
  <c r="F164" i="18"/>
  <c r="D164" i="18" s="1"/>
  <c r="F163" i="18"/>
  <c r="D163" i="18"/>
  <c r="A163" i="18"/>
  <c r="A164" i="18" s="1"/>
  <c r="A165" i="18" s="1"/>
  <c r="F162" i="18"/>
  <c r="D162" i="18" s="1"/>
  <c r="F161" i="18"/>
  <c r="D161" i="18" s="1"/>
  <c r="F160" i="18"/>
  <c r="D160" i="18" s="1"/>
  <c r="F159" i="18"/>
  <c r="D159" i="18" s="1"/>
  <c r="A159" i="18"/>
  <c r="A160" i="18" s="1"/>
  <c r="A161" i="18" s="1"/>
  <c r="A162" i="18" s="1"/>
  <c r="F158" i="18"/>
  <c r="D158" i="18" s="1"/>
  <c r="A158" i="18"/>
  <c r="J157" i="18"/>
  <c r="F157" i="18"/>
  <c r="D157" i="18" s="1"/>
  <c r="A157" i="18"/>
  <c r="M156" i="18"/>
  <c r="L156" i="18"/>
  <c r="K156" i="18"/>
  <c r="H156" i="18"/>
  <c r="F156" i="18"/>
  <c r="D156" i="18"/>
  <c r="M147" i="18"/>
  <c r="G146" i="18"/>
  <c r="M149" i="18" s="1"/>
  <c r="G145" i="18"/>
  <c r="C145" i="18"/>
  <c r="F143" i="18"/>
  <c r="D143" i="18"/>
  <c r="F142" i="18"/>
  <c r="D142" i="18"/>
  <c r="F141" i="18"/>
  <c r="D141" i="18"/>
  <c r="F140" i="18"/>
  <c r="D140" i="18"/>
  <c r="F139" i="18"/>
  <c r="D139" i="18"/>
  <c r="F138" i="18"/>
  <c r="D138" i="18"/>
  <c r="F137" i="18"/>
  <c r="D137" i="18" s="1"/>
  <c r="F136" i="18"/>
  <c r="D136" i="18"/>
  <c r="F135" i="18"/>
  <c r="D135" i="18"/>
  <c r="F134" i="18"/>
  <c r="D134" i="18"/>
  <c r="F133" i="18"/>
  <c r="D133" i="18"/>
  <c r="F132" i="18"/>
  <c r="D132" i="18"/>
  <c r="F131" i="18"/>
  <c r="D131" i="18"/>
  <c r="F130" i="18"/>
  <c r="D130" i="18"/>
  <c r="F129" i="18"/>
  <c r="D129" i="18"/>
  <c r="F128" i="18"/>
  <c r="D128" i="18"/>
  <c r="F127" i="18"/>
  <c r="D127" i="18"/>
  <c r="A127" i="18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M126" i="18"/>
  <c r="J127" i="18" s="1"/>
  <c r="L126" i="18"/>
  <c r="K126" i="18" s="1"/>
  <c r="H126" i="18"/>
  <c r="F126" i="18"/>
  <c r="D126" i="18"/>
  <c r="G116" i="18"/>
  <c r="M119" i="18" s="1"/>
  <c r="G115" i="18"/>
  <c r="C115" i="18"/>
  <c r="M117" i="18" s="1"/>
  <c r="F113" i="18"/>
  <c r="D113" i="18"/>
  <c r="F112" i="18"/>
  <c r="D112" i="18"/>
  <c r="F111" i="18"/>
  <c r="D111" i="18"/>
  <c r="F110" i="18"/>
  <c r="D110" i="18" s="1"/>
  <c r="F109" i="18"/>
  <c r="D109" i="18"/>
  <c r="F108" i="18"/>
  <c r="D108" i="18"/>
  <c r="F107" i="18"/>
  <c r="D107" i="18"/>
  <c r="F106" i="18"/>
  <c r="D106" i="18" s="1"/>
  <c r="F105" i="18"/>
  <c r="D105" i="18" s="1"/>
  <c r="F104" i="18"/>
  <c r="D104" i="18" s="1"/>
  <c r="F103" i="18"/>
  <c r="D103" i="18"/>
  <c r="F102" i="18"/>
  <c r="D102" i="18" s="1"/>
  <c r="F101" i="18"/>
  <c r="D101" i="18" s="1"/>
  <c r="F100" i="18"/>
  <c r="D100" i="18"/>
  <c r="F99" i="18"/>
  <c r="D99" i="18"/>
  <c r="A99" i="18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F98" i="18"/>
  <c r="D98" i="18" s="1"/>
  <c r="F97" i="18"/>
  <c r="D97" i="18"/>
  <c r="A97" i="18"/>
  <c r="A98" i="18" s="1"/>
  <c r="M96" i="18"/>
  <c r="L96" i="18"/>
  <c r="K96" i="18"/>
  <c r="H96" i="18"/>
  <c r="F96" i="18"/>
  <c r="D96" i="18" s="1"/>
  <c r="M89" i="18"/>
  <c r="M87" i="18"/>
  <c r="G86" i="18"/>
  <c r="G85" i="18"/>
  <c r="C85" i="18"/>
  <c r="F83" i="18"/>
  <c r="D83" i="18"/>
  <c r="F82" i="18"/>
  <c r="D82" i="18" s="1"/>
  <c r="F81" i="18"/>
  <c r="D81" i="18"/>
  <c r="F80" i="18"/>
  <c r="D80" i="18" s="1"/>
  <c r="F79" i="18"/>
  <c r="D79" i="18"/>
  <c r="F78" i="18"/>
  <c r="D78" i="18" s="1"/>
  <c r="F77" i="18"/>
  <c r="D77" i="18" s="1"/>
  <c r="F76" i="18"/>
  <c r="D76" i="18" s="1"/>
  <c r="F75" i="18"/>
  <c r="D75" i="18"/>
  <c r="F74" i="18"/>
  <c r="D74" i="18" s="1"/>
  <c r="F73" i="18"/>
  <c r="D73" i="18"/>
  <c r="F72" i="18"/>
  <c r="D72" i="18" s="1"/>
  <c r="A72" i="18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F71" i="18"/>
  <c r="D71" i="18"/>
  <c r="F70" i="18"/>
  <c r="D70" i="18" s="1"/>
  <c r="F69" i="18"/>
  <c r="D69" i="18" s="1"/>
  <c r="F68" i="18"/>
  <c r="D68" i="18" s="1"/>
  <c r="A68" i="18"/>
  <c r="A69" i="18" s="1"/>
  <c r="A70" i="18" s="1"/>
  <c r="A71" i="18" s="1"/>
  <c r="F67" i="18"/>
  <c r="D67" i="18"/>
  <c r="A67" i="18"/>
  <c r="M66" i="18"/>
  <c r="L66" i="18"/>
  <c r="K66" i="18"/>
  <c r="H66" i="18"/>
  <c r="F66" i="18"/>
  <c r="D66" i="18" s="1"/>
  <c r="G56" i="18"/>
  <c r="M59" i="18" s="1"/>
  <c r="G55" i="18"/>
  <c r="C55" i="18"/>
  <c r="M57" i="18" s="1"/>
  <c r="F53" i="18"/>
  <c r="D53" i="18" s="1"/>
  <c r="F52" i="18"/>
  <c r="D52" i="18"/>
  <c r="F51" i="18"/>
  <c r="D51" i="18"/>
  <c r="F50" i="18"/>
  <c r="D50" i="18"/>
  <c r="F49" i="18"/>
  <c r="D49" i="18" s="1"/>
  <c r="F48" i="18"/>
  <c r="D48" i="18"/>
  <c r="F47" i="18"/>
  <c r="D47" i="18"/>
  <c r="F46" i="18"/>
  <c r="D46" i="18"/>
  <c r="F45" i="18"/>
  <c r="D45" i="18"/>
  <c r="A45" i="18"/>
  <c r="A46" i="18" s="1"/>
  <c r="A47" i="18" s="1"/>
  <c r="A48" i="18" s="1"/>
  <c r="A49" i="18" s="1"/>
  <c r="A50" i="18" s="1"/>
  <c r="A51" i="18" s="1"/>
  <c r="A52" i="18" s="1"/>
  <c r="A53" i="18" s="1"/>
  <c r="A54" i="18" s="1"/>
  <c r="F44" i="18"/>
  <c r="D44" i="18"/>
  <c r="F43" i="18"/>
  <c r="D43" i="18"/>
  <c r="F42" i="18"/>
  <c r="D42" i="18"/>
  <c r="F41" i="18"/>
  <c r="D41" i="18" s="1"/>
  <c r="A41" i="18"/>
  <c r="A42" i="18" s="1"/>
  <c r="A43" i="18" s="1"/>
  <c r="A44" i="18" s="1"/>
  <c r="F40" i="18"/>
  <c r="D40" i="18"/>
  <c r="F39" i="18"/>
  <c r="D39" i="18"/>
  <c r="F38" i="18"/>
  <c r="D38" i="18"/>
  <c r="F37" i="18"/>
  <c r="D37" i="18" s="1"/>
  <c r="D55" i="18" s="1"/>
  <c r="A37" i="18"/>
  <c r="A38" i="18" s="1"/>
  <c r="A39" i="18" s="1"/>
  <c r="A40" i="18" s="1"/>
  <c r="M36" i="18"/>
  <c r="J37" i="18" s="1"/>
  <c r="L36" i="18"/>
  <c r="K36" i="18" s="1"/>
  <c r="H36" i="18"/>
  <c r="F36" i="18"/>
  <c r="D36" i="18"/>
  <c r="G26" i="18"/>
  <c r="M29" i="18" s="1"/>
  <c r="G25" i="18"/>
  <c r="C25" i="18"/>
  <c r="M27" i="18" s="1"/>
  <c r="F23" i="18"/>
  <c r="D23" i="18" s="1"/>
  <c r="F22" i="18"/>
  <c r="D22" i="18" s="1"/>
  <c r="F21" i="18"/>
  <c r="D21" i="18"/>
  <c r="F20" i="18"/>
  <c r="D20" i="18" s="1"/>
  <c r="F19" i="18"/>
  <c r="D19" i="18" s="1"/>
  <c r="F18" i="18"/>
  <c r="D18" i="18" s="1"/>
  <c r="F17" i="18"/>
  <c r="D17" i="18"/>
  <c r="F16" i="18"/>
  <c r="D16" i="18" s="1"/>
  <c r="F15" i="18"/>
  <c r="D15" i="18" s="1"/>
  <c r="F14" i="18"/>
  <c r="D14" i="18" s="1"/>
  <c r="F13" i="18"/>
  <c r="D13" i="18"/>
  <c r="F12" i="18"/>
  <c r="D12" i="18" s="1"/>
  <c r="F11" i="18"/>
  <c r="D11" i="18" s="1"/>
  <c r="F10" i="18"/>
  <c r="D10" i="18" s="1"/>
  <c r="F9" i="18"/>
  <c r="D9" i="18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F8" i="18"/>
  <c r="D8" i="18" s="1"/>
  <c r="A8" i="18"/>
  <c r="F7" i="18"/>
  <c r="D7" i="18" s="1"/>
  <c r="A7" i="18"/>
  <c r="M6" i="18"/>
  <c r="L6" i="18"/>
  <c r="K6" i="18"/>
  <c r="H6" i="18"/>
  <c r="F6" i="18"/>
  <c r="D6" i="18"/>
  <c r="J7" i="18" s="1"/>
  <c r="L275" i="17"/>
  <c r="L273" i="17"/>
  <c r="G272" i="17"/>
  <c r="G271" i="17"/>
  <c r="C271" i="17"/>
  <c r="F269" i="17"/>
  <c r="D269" i="17"/>
  <c r="F268" i="17"/>
  <c r="D268" i="17"/>
  <c r="F267" i="17"/>
  <c r="D267" i="17"/>
  <c r="F266" i="17"/>
  <c r="D266" i="17" s="1"/>
  <c r="F265" i="17"/>
  <c r="D265" i="17"/>
  <c r="F264" i="17"/>
  <c r="D264" i="17"/>
  <c r="F263" i="17"/>
  <c r="D263" i="17"/>
  <c r="F262" i="17"/>
  <c r="D262" i="17" s="1"/>
  <c r="A262" i="17"/>
  <c r="A263" i="17" s="1"/>
  <c r="A264" i="17" s="1"/>
  <c r="A265" i="17" s="1"/>
  <c r="A266" i="17" s="1"/>
  <c r="A267" i="17" s="1"/>
  <c r="A268" i="17" s="1"/>
  <c r="A269" i="17" s="1"/>
  <c r="F261" i="17"/>
  <c r="D261" i="17"/>
  <c r="F260" i="17"/>
  <c r="D260" i="17"/>
  <c r="F259" i="17"/>
  <c r="D259" i="17"/>
  <c r="F258" i="17"/>
  <c r="D258" i="17"/>
  <c r="A258" i="17"/>
  <c r="A259" i="17" s="1"/>
  <c r="A260" i="17" s="1"/>
  <c r="A261" i="17" s="1"/>
  <c r="F257" i="17"/>
  <c r="D257" i="17"/>
  <c r="A257" i="17"/>
  <c r="M256" i="17"/>
  <c r="L256" i="17"/>
  <c r="K256" i="17" s="1"/>
  <c r="H256" i="17"/>
  <c r="F256" i="17"/>
  <c r="D256" i="17" s="1"/>
  <c r="L247" i="17"/>
  <c r="G245" i="17"/>
  <c r="G246" i="17" s="1"/>
  <c r="L249" i="17" s="1"/>
  <c r="C245" i="17"/>
  <c r="F243" i="17"/>
  <c r="D243" i="17" s="1"/>
  <c r="F242" i="17"/>
  <c r="D242" i="17"/>
  <c r="F241" i="17"/>
  <c r="D241" i="17" s="1"/>
  <c r="F240" i="17"/>
  <c r="D240" i="17" s="1"/>
  <c r="F239" i="17"/>
  <c r="D239" i="17" s="1"/>
  <c r="F238" i="17"/>
  <c r="D238" i="17"/>
  <c r="F237" i="17"/>
  <c r="D237" i="17" s="1"/>
  <c r="A237" i="17"/>
  <c r="A238" i="17" s="1"/>
  <c r="A239" i="17" s="1"/>
  <c r="A240" i="17" s="1"/>
  <c r="A241" i="17" s="1"/>
  <c r="A242" i="17" s="1"/>
  <c r="A243" i="17" s="1"/>
  <c r="A244" i="17" s="1"/>
  <c r="F236" i="17"/>
  <c r="D236" i="17" s="1"/>
  <c r="F235" i="17"/>
  <c r="D235" i="17" s="1"/>
  <c r="F234" i="17"/>
  <c r="D234" i="17"/>
  <c r="A234" i="17"/>
  <c r="A235" i="17" s="1"/>
  <c r="A236" i="17" s="1"/>
  <c r="F233" i="17"/>
  <c r="D233" i="17" s="1"/>
  <c r="F232" i="17"/>
  <c r="D232" i="17" s="1"/>
  <c r="F231" i="17"/>
  <c r="D231" i="17" s="1"/>
  <c r="F230" i="17"/>
  <c r="D230" i="17"/>
  <c r="F229" i="17"/>
  <c r="D229" i="17" s="1"/>
  <c r="A229" i="17"/>
  <c r="A230" i="17" s="1"/>
  <c r="A231" i="17" s="1"/>
  <c r="A232" i="17" s="1"/>
  <c r="A233" i="17" s="1"/>
  <c r="M228" i="17"/>
  <c r="L228" i="17"/>
  <c r="K228" i="17"/>
  <c r="H228" i="17"/>
  <c r="F228" i="17"/>
  <c r="D228" i="17"/>
  <c r="J229" i="17" s="1"/>
  <c r="M229" i="17" s="1"/>
  <c r="J230" i="17" s="1"/>
  <c r="G217" i="17"/>
  <c r="G218" i="17" s="1"/>
  <c r="L221" i="17" s="1"/>
  <c r="C217" i="17"/>
  <c r="L219" i="17" s="1"/>
  <c r="F215" i="17"/>
  <c r="D215" i="17" s="1"/>
  <c r="F214" i="17"/>
  <c r="D214" i="17"/>
  <c r="F213" i="17"/>
  <c r="D213" i="17"/>
  <c r="F212" i="17"/>
  <c r="D212" i="17"/>
  <c r="F211" i="17"/>
  <c r="D211" i="17" s="1"/>
  <c r="F210" i="17"/>
  <c r="D210" i="17"/>
  <c r="F209" i="17"/>
  <c r="D209" i="17"/>
  <c r="F208" i="17"/>
  <c r="D208" i="17"/>
  <c r="F207" i="17"/>
  <c r="D207" i="17"/>
  <c r="F206" i="17"/>
  <c r="D206" i="17"/>
  <c r="F205" i="17"/>
  <c r="D205" i="17"/>
  <c r="F204" i="17"/>
  <c r="D204" i="17"/>
  <c r="F203" i="17"/>
  <c r="D203" i="17" s="1"/>
  <c r="D217" i="17" s="1"/>
  <c r="A203" i="17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M202" i="17"/>
  <c r="L202" i="17"/>
  <c r="K202" i="17" s="1"/>
  <c r="H202" i="17"/>
  <c r="F202" i="17"/>
  <c r="D202" i="17"/>
  <c r="G192" i="17"/>
  <c r="L195" i="17" s="1"/>
  <c r="G191" i="17"/>
  <c r="C191" i="17"/>
  <c r="L193" i="17" s="1"/>
  <c r="F189" i="17"/>
  <c r="D189" i="17" s="1"/>
  <c r="F188" i="17"/>
  <c r="D188" i="17" s="1"/>
  <c r="F187" i="17"/>
  <c r="D187" i="17"/>
  <c r="F186" i="17"/>
  <c r="D186" i="17" s="1"/>
  <c r="F185" i="17"/>
  <c r="D185" i="17" s="1"/>
  <c r="F184" i="17"/>
  <c r="D184" i="17" s="1"/>
  <c r="F183" i="17"/>
  <c r="D183" i="17"/>
  <c r="F182" i="17"/>
  <c r="D182" i="17" s="1"/>
  <c r="F181" i="17"/>
  <c r="D181" i="17" s="1"/>
  <c r="F180" i="17"/>
  <c r="D180" i="17" s="1"/>
  <c r="F179" i="17"/>
  <c r="D179" i="17"/>
  <c r="F178" i="17"/>
  <c r="D178" i="17" s="1"/>
  <c r="F177" i="17"/>
  <c r="D177" i="17" s="1"/>
  <c r="F176" i="17"/>
  <c r="D176" i="17" s="1"/>
  <c r="J175" i="17"/>
  <c r="F175" i="17"/>
  <c r="D175" i="17"/>
  <c r="A175" i="17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M174" i="17"/>
  <c r="L174" i="17"/>
  <c r="K174" i="17"/>
  <c r="H174" i="17"/>
  <c r="F174" i="17"/>
  <c r="D174" i="17"/>
  <c r="D191" i="17" s="1"/>
  <c r="L165" i="17"/>
  <c r="G164" i="17"/>
  <c r="L167" i="17" s="1"/>
  <c r="G163" i="17"/>
  <c r="C163" i="17"/>
  <c r="F161" i="17"/>
  <c r="D161" i="17"/>
  <c r="F160" i="17"/>
  <c r="D160" i="17"/>
  <c r="F159" i="17"/>
  <c r="D159" i="17"/>
  <c r="F158" i="17"/>
  <c r="D158" i="17"/>
  <c r="F157" i="17"/>
  <c r="D157" i="17"/>
  <c r="F156" i="17"/>
  <c r="D156" i="17"/>
  <c r="F155" i="17"/>
  <c r="D155" i="17"/>
  <c r="F154" i="17"/>
  <c r="D154" i="17"/>
  <c r="A154" i="17"/>
  <c r="A155" i="17" s="1"/>
  <c r="A156" i="17" s="1"/>
  <c r="A157" i="17" s="1"/>
  <c r="A158" i="17" s="1"/>
  <c r="A159" i="17" s="1"/>
  <c r="A160" i="17" s="1"/>
  <c r="A161" i="17" s="1"/>
  <c r="F153" i="17"/>
  <c r="D153" i="17"/>
  <c r="F152" i="17"/>
  <c r="D152" i="17"/>
  <c r="A152" i="17"/>
  <c r="A153" i="17" s="1"/>
  <c r="F151" i="17"/>
  <c r="D151" i="17"/>
  <c r="F150" i="17"/>
  <c r="D150" i="17"/>
  <c r="A150" i="17"/>
  <c r="A151" i="17" s="1"/>
  <c r="J149" i="17"/>
  <c r="F149" i="17"/>
  <c r="D149" i="17"/>
  <c r="A149" i="17"/>
  <c r="M148" i="17"/>
  <c r="L148" i="17"/>
  <c r="K148" i="17"/>
  <c r="H148" i="17"/>
  <c r="F148" i="17"/>
  <c r="D148" i="17" s="1"/>
  <c r="L139" i="17"/>
  <c r="G137" i="17"/>
  <c r="G138" i="17" s="1"/>
  <c r="L141" i="17" s="1"/>
  <c r="C137" i="17"/>
  <c r="F135" i="17"/>
  <c r="D135" i="17" s="1"/>
  <c r="F134" i="17"/>
  <c r="D134" i="17" s="1"/>
  <c r="F133" i="17"/>
  <c r="D133" i="17" s="1"/>
  <c r="F132" i="17"/>
  <c r="D132" i="17"/>
  <c r="A132" i="17"/>
  <c r="A133" i="17" s="1"/>
  <c r="A134" i="17" s="1"/>
  <c r="A135" i="17" s="1"/>
  <c r="A136" i="17" s="1"/>
  <c r="F131" i="17"/>
  <c r="D131" i="17" s="1"/>
  <c r="F130" i="17"/>
  <c r="D130" i="17" s="1"/>
  <c r="F129" i="17"/>
  <c r="D129" i="17" s="1"/>
  <c r="F128" i="17"/>
  <c r="D128" i="17"/>
  <c r="F127" i="17"/>
  <c r="D127" i="17" s="1"/>
  <c r="F126" i="17"/>
  <c r="D126" i="17" s="1"/>
  <c r="F125" i="17"/>
  <c r="D125" i="17" s="1"/>
  <c r="F124" i="17"/>
  <c r="D124" i="17"/>
  <c r="F123" i="17"/>
  <c r="D123" i="17" s="1"/>
  <c r="A123" i="17"/>
  <c r="A124" i="17" s="1"/>
  <c r="A125" i="17" s="1"/>
  <c r="A126" i="17" s="1"/>
  <c r="A127" i="17" s="1"/>
  <c r="A128" i="17" s="1"/>
  <c r="A129" i="17" s="1"/>
  <c r="A130" i="17" s="1"/>
  <c r="A131" i="17" s="1"/>
  <c r="F122" i="17"/>
  <c r="D122" i="17" s="1"/>
  <c r="A122" i="17"/>
  <c r="F121" i="17"/>
  <c r="D121" i="17" s="1"/>
  <c r="A121" i="17"/>
  <c r="M120" i="17"/>
  <c r="J121" i="17" s="1"/>
  <c r="L120" i="17"/>
  <c r="K120" i="17"/>
  <c r="H120" i="17"/>
  <c r="F120" i="17"/>
  <c r="D120" i="17"/>
  <c r="G109" i="17"/>
  <c r="G110" i="17" s="1"/>
  <c r="L113" i="17" s="1"/>
  <c r="C109" i="17"/>
  <c r="L111" i="17" s="1"/>
  <c r="A108" i="17"/>
  <c r="F107" i="17"/>
  <c r="D107" i="17" s="1"/>
  <c r="F106" i="17"/>
  <c r="D106" i="17"/>
  <c r="F105" i="17"/>
  <c r="D105" i="17" s="1"/>
  <c r="F104" i="17"/>
  <c r="D104" i="17" s="1"/>
  <c r="F103" i="17"/>
  <c r="D103" i="17"/>
  <c r="F102" i="17"/>
  <c r="D102" i="17" s="1"/>
  <c r="F101" i="17"/>
  <c r="D101" i="17"/>
  <c r="F100" i="17"/>
  <c r="D100" i="17" s="1"/>
  <c r="F99" i="17"/>
  <c r="D99" i="17" s="1"/>
  <c r="F98" i="17"/>
  <c r="D98" i="17" s="1"/>
  <c r="F97" i="17"/>
  <c r="D97" i="17"/>
  <c r="F96" i="17"/>
  <c r="D96" i="17" s="1"/>
  <c r="A96" i="17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F95" i="17"/>
  <c r="D95" i="17"/>
  <c r="F94" i="17"/>
  <c r="D94" i="17" s="1"/>
  <c r="F93" i="17"/>
  <c r="D93" i="17" s="1"/>
  <c r="J92" i="17"/>
  <c r="I92" i="17"/>
  <c r="H92" i="17" s="1"/>
  <c r="F92" i="17"/>
  <c r="D92" i="17" s="1"/>
  <c r="A92" i="17"/>
  <c r="A93" i="17" s="1"/>
  <c r="A94" i="17" s="1"/>
  <c r="A95" i="17" s="1"/>
  <c r="M91" i="17"/>
  <c r="L91" i="17"/>
  <c r="K91" i="17" s="1"/>
  <c r="H91" i="17"/>
  <c r="F91" i="17"/>
  <c r="D91" i="17" s="1"/>
  <c r="L84" i="17"/>
  <c r="G80" i="17"/>
  <c r="G81" i="17" s="1"/>
  <c r="C80" i="17"/>
  <c r="L82" i="17" s="1"/>
  <c r="F78" i="17"/>
  <c r="D78" i="17" s="1"/>
  <c r="F77" i="17"/>
  <c r="D77" i="17"/>
  <c r="F76" i="17"/>
  <c r="D76" i="17" s="1"/>
  <c r="F75" i="17"/>
  <c r="D75" i="17" s="1"/>
  <c r="F74" i="17"/>
  <c r="D74" i="17" s="1"/>
  <c r="F73" i="17"/>
  <c r="D73" i="17"/>
  <c r="F72" i="17"/>
  <c r="D72" i="17" s="1"/>
  <c r="F71" i="17"/>
  <c r="D71" i="17" s="1"/>
  <c r="F70" i="17"/>
  <c r="D70" i="17" s="1"/>
  <c r="F69" i="17"/>
  <c r="D69" i="17"/>
  <c r="A69" i="17"/>
  <c r="A70" i="17" s="1"/>
  <c r="A71" i="17" s="1"/>
  <c r="A72" i="17" s="1"/>
  <c r="A73" i="17" s="1"/>
  <c r="A74" i="17" s="1"/>
  <c r="A75" i="17" s="1"/>
  <c r="A76" i="17" s="1"/>
  <c r="A77" i="17" s="1"/>
  <c r="A78" i="17" s="1"/>
  <c r="F68" i="17"/>
  <c r="D68" i="17" s="1"/>
  <c r="F67" i="17"/>
  <c r="D67" i="17" s="1"/>
  <c r="F66" i="17"/>
  <c r="D66" i="17" s="1"/>
  <c r="A66" i="17"/>
  <c r="A67" i="17" s="1"/>
  <c r="A68" i="17" s="1"/>
  <c r="M65" i="17"/>
  <c r="L65" i="17"/>
  <c r="K65" i="17"/>
  <c r="H65" i="17"/>
  <c r="F65" i="17"/>
  <c r="D65" i="17"/>
  <c r="L56" i="17"/>
  <c r="G54" i="17"/>
  <c r="G55" i="17" s="1"/>
  <c r="L58" i="17" s="1"/>
  <c r="C54" i="17"/>
  <c r="F52" i="17"/>
  <c r="D52" i="17"/>
  <c r="F51" i="17"/>
  <c r="D51" i="17" s="1"/>
  <c r="F50" i="17"/>
  <c r="D50" i="17" s="1"/>
  <c r="F49" i="17"/>
  <c r="D49" i="17"/>
  <c r="F48" i="17"/>
  <c r="D48" i="17" s="1"/>
  <c r="F47" i="17"/>
  <c r="D47" i="17" s="1"/>
  <c r="F46" i="17"/>
  <c r="D46" i="17"/>
  <c r="F45" i="17"/>
  <c r="D45" i="17" s="1"/>
  <c r="F44" i="17"/>
  <c r="D44" i="17" s="1"/>
  <c r="F43" i="17"/>
  <c r="D43" i="17"/>
  <c r="F42" i="17"/>
  <c r="D42" i="17" s="1"/>
  <c r="F41" i="17"/>
  <c r="D41" i="17" s="1"/>
  <c r="F40" i="17"/>
  <c r="D40" i="17"/>
  <c r="F39" i="17"/>
  <c r="D39" i="17" s="1"/>
  <c r="F38" i="17"/>
  <c r="D38" i="17" s="1"/>
  <c r="F37" i="17"/>
  <c r="D37" i="17"/>
  <c r="F36" i="17"/>
  <c r="D36" i="17" s="1"/>
  <c r="F35" i="17"/>
  <c r="D35" i="17" s="1"/>
  <c r="F34" i="17"/>
  <c r="D34" i="17"/>
  <c r="M33" i="17"/>
  <c r="L33" i="17"/>
  <c r="K33" i="17"/>
  <c r="H33" i="17"/>
  <c r="F33" i="17"/>
  <c r="D33" i="17"/>
  <c r="L26" i="17"/>
  <c r="G23" i="17"/>
  <c r="G22" i="17"/>
  <c r="C22" i="17"/>
  <c r="L24" i="17" s="1"/>
  <c r="F20" i="17"/>
  <c r="D20" i="17"/>
  <c r="F19" i="17"/>
  <c r="D19" i="17"/>
  <c r="F18" i="17"/>
  <c r="D18" i="17"/>
  <c r="F17" i="17"/>
  <c r="D17" i="17"/>
  <c r="F16" i="17"/>
  <c r="D16" i="17"/>
  <c r="F15" i="17"/>
  <c r="D15" i="17"/>
  <c r="F14" i="17"/>
  <c r="D14" i="17"/>
  <c r="F13" i="17"/>
  <c r="D13" i="17"/>
  <c r="F12" i="17"/>
  <c r="D12" i="17"/>
  <c r="F11" i="17"/>
  <c r="D11" i="17"/>
  <c r="F10" i="17"/>
  <c r="D10" i="17"/>
  <c r="F9" i="17"/>
  <c r="D9" i="17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F8" i="17"/>
  <c r="D8" i="17"/>
  <c r="A8" i="17"/>
  <c r="M7" i="17"/>
  <c r="J8" i="17" s="1"/>
  <c r="L7" i="17"/>
  <c r="K7" i="17"/>
  <c r="H7" i="17"/>
  <c r="F7" i="17"/>
  <c r="D7" i="17" s="1"/>
  <c r="M439" i="16"/>
  <c r="G434" i="16"/>
  <c r="G435" i="16" s="1"/>
  <c r="M438" i="16" s="1"/>
  <c r="C434" i="16"/>
  <c r="M436" i="16" s="1"/>
  <c r="F432" i="16"/>
  <c r="D432" i="16"/>
  <c r="F431" i="16"/>
  <c r="D431" i="16" s="1"/>
  <c r="F430" i="16"/>
  <c r="D430" i="16"/>
  <c r="F429" i="16"/>
  <c r="D429" i="16"/>
  <c r="F428" i="16"/>
  <c r="D428" i="16"/>
  <c r="F427" i="16"/>
  <c r="D427" i="16" s="1"/>
  <c r="F426" i="16"/>
  <c r="D426" i="16"/>
  <c r="F425" i="16"/>
  <c r="D425" i="16"/>
  <c r="F424" i="16"/>
  <c r="D424" i="16"/>
  <c r="F423" i="16"/>
  <c r="D423" i="16" s="1"/>
  <c r="A423" i="16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F422" i="16"/>
  <c r="D422" i="16"/>
  <c r="F421" i="16"/>
  <c r="D421" i="16"/>
  <c r="F420" i="16"/>
  <c r="D420" i="16"/>
  <c r="F419" i="16"/>
  <c r="D419" i="16" s="1"/>
  <c r="A419" i="16"/>
  <c r="A420" i="16" s="1"/>
  <c r="A421" i="16" s="1"/>
  <c r="A422" i="16" s="1"/>
  <c r="F418" i="16"/>
  <c r="D418" i="16"/>
  <c r="F417" i="16"/>
  <c r="D417" i="16"/>
  <c r="F416" i="16"/>
  <c r="D416" i="16"/>
  <c r="F415" i="16"/>
  <c r="D415" i="16" s="1"/>
  <c r="A415" i="16"/>
  <c r="A416" i="16" s="1"/>
  <c r="A417" i="16" s="1"/>
  <c r="A418" i="16" s="1"/>
  <c r="F414" i="16"/>
  <c r="D414" i="16"/>
  <c r="A414" i="16"/>
  <c r="M413" i="16"/>
  <c r="L413" i="16"/>
  <c r="K413" i="16"/>
  <c r="H413" i="16"/>
  <c r="F413" i="16"/>
  <c r="D413" i="16" s="1"/>
  <c r="D434" i="16" s="1"/>
  <c r="M406" i="16"/>
  <c r="G401" i="16"/>
  <c r="G402" i="16" s="1"/>
  <c r="M405" i="16" s="1"/>
  <c r="C401" i="16"/>
  <c r="M403" i="16" s="1"/>
  <c r="F399" i="16"/>
  <c r="D399" i="16"/>
  <c r="F398" i="16"/>
  <c r="D398" i="16" s="1"/>
  <c r="F397" i="16"/>
  <c r="D397" i="16"/>
  <c r="F396" i="16"/>
  <c r="D396" i="16"/>
  <c r="F395" i="16"/>
  <c r="D395" i="16" s="1"/>
  <c r="F394" i="16"/>
  <c r="D394" i="16" s="1"/>
  <c r="F393" i="16"/>
  <c r="D393" i="16"/>
  <c r="F392" i="16"/>
  <c r="D392" i="16"/>
  <c r="F391" i="16"/>
  <c r="D391" i="16" s="1"/>
  <c r="F390" i="16"/>
  <c r="D390" i="16" s="1"/>
  <c r="F389" i="16"/>
  <c r="D389" i="16"/>
  <c r="F388" i="16"/>
  <c r="D388" i="16"/>
  <c r="F387" i="16"/>
  <c r="D387" i="16" s="1"/>
  <c r="F386" i="16"/>
  <c r="D386" i="16" s="1"/>
  <c r="F385" i="16"/>
  <c r="D385" i="16"/>
  <c r="F384" i="16"/>
  <c r="D384" i="16"/>
  <c r="F383" i="16"/>
  <c r="D383" i="16" s="1"/>
  <c r="F382" i="16"/>
  <c r="D382" i="16" s="1"/>
  <c r="A382" i="16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F381" i="16"/>
  <c r="D381" i="16"/>
  <c r="A381" i="16"/>
  <c r="M380" i="16"/>
  <c r="J381" i="16" s="1"/>
  <c r="I381" i="16" s="1"/>
  <c r="H381" i="16" s="1"/>
  <c r="L380" i="16"/>
  <c r="K380" i="16"/>
  <c r="H380" i="16"/>
  <c r="F380" i="16"/>
  <c r="D380" i="16" s="1"/>
  <c r="M373" i="16"/>
  <c r="G368" i="16"/>
  <c r="G369" i="16" s="1"/>
  <c r="M372" i="16" s="1"/>
  <c r="C368" i="16"/>
  <c r="M370" i="16" s="1"/>
  <c r="F366" i="16"/>
  <c r="D366" i="16"/>
  <c r="F365" i="16"/>
  <c r="D365" i="16" s="1"/>
  <c r="F364" i="16"/>
  <c r="D364" i="16"/>
  <c r="F363" i="16"/>
  <c r="D363" i="16"/>
  <c r="F362" i="16"/>
  <c r="D362" i="16"/>
  <c r="F361" i="16"/>
  <c r="D361" i="16" s="1"/>
  <c r="F360" i="16"/>
  <c r="D360" i="16"/>
  <c r="F359" i="16"/>
  <c r="D359" i="16"/>
  <c r="F358" i="16"/>
  <c r="D358" i="16"/>
  <c r="F357" i="16"/>
  <c r="D357" i="16" s="1"/>
  <c r="F356" i="16"/>
  <c r="D356" i="16"/>
  <c r="F355" i="16"/>
  <c r="D355" i="16"/>
  <c r="F354" i="16"/>
  <c r="D354" i="16"/>
  <c r="F353" i="16"/>
  <c r="D353" i="16" s="1"/>
  <c r="F352" i="16"/>
  <c r="D352" i="16"/>
  <c r="F351" i="16"/>
  <c r="D351" i="16"/>
  <c r="F350" i="16"/>
  <c r="D350" i="16"/>
  <c r="F349" i="16"/>
  <c r="D349" i="16" s="1"/>
  <c r="A349" i="16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F348" i="16"/>
  <c r="D348" i="16"/>
  <c r="A348" i="16"/>
  <c r="M347" i="16"/>
  <c r="L347" i="16"/>
  <c r="K347" i="16"/>
  <c r="H347" i="16"/>
  <c r="F347" i="16"/>
  <c r="D347" i="16" s="1"/>
  <c r="M340" i="16"/>
  <c r="G335" i="16"/>
  <c r="G336" i="16" s="1"/>
  <c r="M339" i="16" s="1"/>
  <c r="C335" i="16"/>
  <c r="M337" i="16" s="1"/>
  <c r="F333" i="16"/>
  <c r="D333" i="16" s="1"/>
  <c r="F332" i="16"/>
  <c r="D332" i="16" s="1"/>
  <c r="F331" i="16"/>
  <c r="D331" i="16"/>
  <c r="F330" i="16"/>
  <c r="D330" i="16"/>
  <c r="F329" i="16"/>
  <c r="D329" i="16" s="1"/>
  <c r="F328" i="16"/>
  <c r="D328" i="16" s="1"/>
  <c r="F327" i="16"/>
  <c r="D327" i="16"/>
  <c r="F326" i="16"/>
  <c r="D326" i="16"/>
  <c r="F325" i="16"/>
  <c r="D325" i="16"/>
  <c r="F324" i="16"/>
  <c r="D324" i="16" s="1"/>
  <c r="F323" i="16"/>
  <c r="D323" i="16"/>
  <c r="F322" i="16"/>
  <c r="D322" i="16"/>
  <c r="F321" i="16"/>
  <c r="D321" i="16" s="1"/>
  <c r="F320" i="16"/>
  <c r="D320" i="16" s="1"/>
  <c r="F319" i="16"/>
  <c r="D319" i="16"/>
  <c r="F318" i="16"/>
  <c r="D318" i="16"/>
  <c r="F317" i="16"/>
  <c r="D317" i="16" s="1"/>
  <c r="F316" i="16"/>
  <c r="D316" i="16" s="1"/>
  <c r="A316" i="16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M315" i="16"/>
  <c r="J316" i="16" s="1"/>
  <c r="F315" i="16"/>
  <c r="D315" i="16"/>
  <c r="A315" i="16"/>
  <c r="M314" i="16"/>
  <c r="J315" i="16" s="1"/>
  <c r="I315" i="16" s="1"/>
  <c r="H315" i="16" s="1"/>
  <c r="L314" i="16"/>
  <c r="K314" i="16"/>
  <c r="H314" i="16"/>
  <c r="F314" i="16"/>
  <c r="D314" i="16" s="1"/>
  <c r="M307" i="16"/>
  <c r="G302" i="16"/>
  <c r="G303" i="16" s="1"/>
  <c r="M306" i="16" s="1"/>
  <c r="C302" i="16"/>
  <c r="M304" i="16" s="1"/>
  <c r="F300" i="16"/>
  <c r="D300" i="16"/>
  <c r="F299" i="16"/>
  <c r="D299" i="16" s="1"/>
  <c r="F298" i="16"/>
  <c r="D298" i="16"/>
  <c r="F297" i="16"/>
  <c r="D297" i="16"/>
  <c r="F296" i="16"/>
  <c r="D296" i="16"/>
  <c r="F295" i="16"/>
  <c r="D295" i="16" s="1"/>
  <c r="F294" i="16"/>
  <c r="D294" i="16"/>
  <c r="F293" i="16"/>
  <c r="D293" i="16"/>
  <c r="F292" i="16"/>
  <c r="D292" i="16"/>
  <c r="F291" i="16"/>
  <c r="D291" i="16" s="1"/>
  <c r="F290" i="16"/>
  <c r="D290" i="16"/>
  <c r="F289" i="16"/>
  <c r="D289" i="16"/>
  <c r="F288" i="16"/>
  <c r="D288" i="16"/>
  <c r="D302" i="16" s="1"/>
  <c r="F287" i="16"/>
  <c r="D287" i="16" s="1"/>
  <c r="F286" i="16"/>
  <c r="D286" i="16"/>
  <c r="F285" i="16"/>
  <c r="D285" i="16"/>
  <c r="F284" i="16"/>
  <c r="D284" i="16"/>
  <c r="F283" i="16"/>
  <c r="D283" i="16" s="1"/>
  <c r="A283" i="16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F282" i="16"/>
  <c r="D282" i="16"/>
  <c r="A282" i="16"/>
  <c r="M281" i="16"/>
  <c r="J282" i="16" s="1"/>
  <c r="L281" i="16"/>
  <c r="K281" i="16"/>
  <c r="H281" i="16"/>
  <c r="F281" i="16"/>
  <c r="D281" i="16" s="1"/>
  <c r="M274" i="16"/>
  <c r="G269" i="16"/>
  <c r="G270" i="16" s="1"/>
  <c r="M273" i="16" s="1"/>
  <c r="C269" i="16"/>
  <c r="M271" i="16" s="1"/>
  <c r="F267" i="16"/>
  <c r="D267" i="16" s="1"/>
  <c r="F266" i="16"/>
  <c r="D266" i="16" s="1"/>
  <c r="F265" i="16"/>
  <c r="D265" i="16"/>
  <c r="F264" i="16"/>
  <c r="D264" i="16"/>
  <c r="F263" i="16"/>
  <c r="D263" i="16"/>
  <c r="F262" i="16"/>
  <c r="D262" i="16" s="1"/>
  <c r="F261" i="16"/>
  <c r="D261" i="16"/>
  <c r="F260" i="16"/>
  <c r="D260" i="16"/>
  <c r="F259" i="16"/>
  <c r="D259" i="16" s="1"/>
  <c r="F258" i="16"/>
  <c r="D258" i="16" s="1"/>
  <c r="F257" i="16"/>
  <c r="D257" i="16"/>
  <c r="F256" i="16"/>
  <c r="D256" i="16"/>
  <c r="F255" i="16"/>
  <c r="D255" i="16" s="1"/>
  <c r="F254" i="16"/>
  <c r="D254" i="16" s="1"/>
  <c r="F253" i="16"/>
  <c r="D253" i="16"/>
  <c r="F252" i="16"/>
  <c r="D252" i="16"/>
  <c r="F251" i="16"/>
  <c r="D251" i="16"/>
  <c r="F250" i="16"/>
  <c r="D250" i="16" s="1"/>
  <c r="A250" i="16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F249" i="16"/>
  <c r="D249" i="16"/>
  <c r="A249" i="16"/>
  <c r="M248" i="16"/>
  <c r="L248" i="16"/>
  <c r="K248" i="16"/>
  <c r="H248" i="16"/>
  <c r="F248" i="16"/>
  <c r="D248" i="16" s="1"/>
  <c r="M241" i="16"/>
  <c r="G236" i="16"/>
  <c r="G237" i="16" s="1"/>
  <c r="M240" i="16" s="1"/>
  <c r="C236" i="16"/>
  <c r="M238" i="16" s="1"/>
  <c r="F234" i="16"/>
  <c r="D234" i="16"/>
  <c r="F233" i="16"/>
  <c r="D233" i="16" s="1"/>
  <c r="F232" i="16"/>
  <c r="D232" i="16"/>
  <c r="F231" i="16"/>
  <c r="D231" i="16"/>
  <c r="F230" i="16"/>
  <c r="D230" i="16"/>
  <c r="F229" i="16"/>
  <c r="D229" i="16" s="1"/>
  <c r="F228" i="16"/>
  <c r="D228" i="16"/>
  <c r="F227" i="16"/>
  <c r="D227" i="16"/>
  <c r="F226" i="16"/>
  <c r="D226" i="16"/>
  <c r="F225" i="16"/>
  <c r="D225" i="16" s="1"/>
  <c r="A225" i="16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F224" i="16"/>
  <c r="D224" i="16"/>
  <c r="F223" i="16"/>
  <c r="D223" i="16"/>
  <c r="F222" i="16"/>
  <c r="D222" i="16"/>
  <c r="F221" i="16"/>
  <c r="D221" i="16" s="1"/>
  <c r="F220" i="16"/>
  <c r="D220" i="16"/>
  <c r="F219" i="16"/>
  <c r="D219" i="16"/>
  <c r="F218" i="16"/>
  <c r="D218" i="16"/>
  <c r="F217" i="16"/>
  <c r="D217" i="16" s="1"/>
  <c r="A217" i="16"/>
  <c r="A218" i="16" s="1"/>
  <c r="A219" i="16" s="1"/>
  <c r="A220" i="16" s="1"/>
  <c r="A221" i="16" s="1"/>
  <c r="A222" i="16" s="1"/>
  <c r="A223" i="16" s="1"/>
  <c r="A224" i="16" s="1"/>
  <c r="F216" i="16"/>
  <c r="D216" i="16"/>
  <c r="A216" i="16"/>
  <c r="M215" i="16"/>
  <c r="L215" i="16"/>
  <c r="K215" i="16"/>
  <c r="H215" i="16"/>
  <c r="F215" i="16"/>
  <c r="D215" i="16" s="1"/>
  <c r="M208" i="16"/>
  <c r="D204" i="16"/>
  <c r="M206" i="16" s="1"/>
  <c r="G203" i="16"/>
  <c r="G204" i="16" s="1"/>
  <c r="M207" i="16" s="1"/>
  <c r="D203" i="16"/>
  <c r="H203" i="16" s="1"/>
  <c r="H204" i="16" s="1"/>
  <c r="C203" i="16"/>
  <c r="M205" i="16" s="1"/>
  <c r="F201" i="16"/>
  <c r="D201" i="16"/>
  <c r="F200" i="16"/>
  <c r="D200" i="16" s="1"/>
  <c r="F199" i="16"/>
  <c r="D199" i="16"/>
  <c r="F198" i="16"/>
  <c r="D198" i="16"/>
  <c r="F197" i="16"/>
  <c r="D197" i="16" s="1"/>
  <c r="F196" i="16"/>
  <c r="D196" i="16"/>
  <c r="F195" i="16"/>
  <c r="D195" i="16"/>
  <c r="F194" i="16"/>
  <c r="D194" i="16" s="1"/>
  <c r="F193" i="16"/>
  <c r="D193" i="16"/>
  <c r="F192" i="16"/>
  <c r="D192" i="16"/>
  <c r="F191" i="16"/>
  <c r="D191" i="16" s="1"/>
  <c r="F190" i="16"/>
  <c r="D190" i="16"/>
  <c r="F189" i="16"/>
  <c r="D189" i="16"/>
  <c r="F188" i="16"/>
  <c r="D188" i="16" s="1"/>
  <c r="F187" i="16"/>
  <c r="D187" i="16"/>
  <c r="F186" i="16"/>
  <c r="D186" i="16"/>
  <c r="F185" i="16"/>
  <c r="D185" i="16" s="1"/>
  <c r="F184" i="16"/>
  <c r="D184" i="16"/>
  <c r="F183" i="16"/>
  <c r="D183" i="16"/>
  <c r="F182" i="16"/>
  <c r="D182" i="16" s="1"/>
  <c r="F181" i="16"/>
  <c r="D181" i="16"/>
  <c r="F180" i="16"/>
  <c r="D180" i="16"/>
  <c r="M179" i="16"/>
  <c r="L179" i="16"/>
  <c r="K179" i="16"/>
  <c r="H179" i="16"/>
  <c r="F179" i="16"/>
  <c r="D179" i="16" s="1"/>
  <c r="M172" i="16"/>
  <c r="M169" i="16"/>
  <c r="G168" i="16"/>
  <c r="M171" i="16" s="1"/>
  <c r="G167" i="16"/>
  <c r="C167" i="16"/>
  <c r="F165" i="16"/>
  <c r="D165" i="16" s="1"/>
  <c r="F164" i="16"/>
  <c r="D164" i="16"/>
  <c r="F163" i="16"/>
  <c r="D163" i="16" s="1"/>
  <c r="F162" i="16"/>
  <c r="D162" i="16"/>
  <c r="F161" i="16"/>
  <c r="D161" i="16"/>
  <c r="F160" i="16"/>
  <c r="D160" i="16" s="1"/>
  <c r="F159" i="16"/>
  <c r="D159" i="16" s="1"/>
  <c r="F158" i="16"/>
  <c r="D158" i="16"/>
  <c r="F157" i="16"/>
  <c r="D157" i="16" s="1"/>
  <c r="F156" i="16"/>
  <c r="D156" i="16"/>
  <c r="F155" i="16"/>
  <c r="D155" i="16" s="1"/>
  <c r="F154" i="16"/>
  <c r="D154" i="16" s="1"/>
  <c r="F153" i="16"/>
  <c r="D153" i="16"/>
  <c r="F152" i="16"/>
  <c r="D152" i="16"/>
  <c r="F151" i="16"/>
  <c r="D151" i="16" s="1"/>
  <c r="F150" i="16"/>
  <c r="D150" i="16"/>
  <c r="F149" i="16"/>
  <c r="D149" i="16" s="1"/>
  <c r="F148" i="16"/>
  <c r="D148" i="16" s="1"/>
  <c r="F147" i="16"/>
  <c r="D147" i="16" s="1"/>
  <c r="F146" i="16"/>
  <c r="D146" i="16"/>
  <c r="F145" i="16"/>
  <c r="D145" i="16" s="1"/>
  <c r="J144" i="16"/>
  <c r="L144" i="16" s="1"/>
  <c r="K144" i="16" s="1"/>
  <c r="I144" i="16"/>
  <c r="H144" i="16" s="1"/>
  <c r="F144" i="16"/>
  <c r="D144" i="16"/>
  <c r="M143" i="16"/>
  <c r="L143" i="16"/>
  <c r="K143" i="16"/>
  <c r="H143" i="16"/>
  <c r="F143" i="16"/>
  <c r="D143" i="16" s="1"/>
  <c r="M136" i="16"/>
  <c r="G132" i="16"/>
  <c r="M135" i="16" s="1"/>
  <c r="G131" i="16"/>
  <c r="C131" i="16"/>
  <c r="M133" i="16" s="1"/>
  <c r="F129" i="16"/>
  <c r="D129" i="16"/>
  <c r="F128" i="16"/>
  <c r="D128" i="16" s="1"/>
  <c r="F127" i="16"/>
  <c r="D127" i="16"/>
  <c r="F126" i="16"/>
  <c r="D126" i="16" s="1"/>
  <c r="F125" i="16"/>
  <c r="D125" i="16"/>
  <c r="F124" i="16"/>
  <c r="D124" i="16" s="1"/>
  <c r="F123" i="16"/>
  <c r="D123" i="16"/>
  <c r="F122" i="16"/>
  <c r="D122" i="16"/>
  <c r="F121" i="16"/>
  <c r="D121" i="16"/>
  <c r="F120" i="16"/>
  <c r="D120" i="16" s="1"/>
  <c r="F119" i="16"/>
  <c r="D119" i="16"/>
  <c r="F118" i="16"/>
  <c r="D118" i="16" s="1"/>
  <c r="F117" i="16"/>
  <c r="D117" i="16"/>
  <c r="F116" i="16"/>
  <c r="D116" i="16" s="1"/>
  <c r="F115" i="16"/>
  <c r="D115" i="16"/>
  <c r="F114" i="16"/>
  <c r="D114" i="16"/>
  <c r="F113" i="16"/>
  <c r="D113" i="16"/>
  <c r="F112" i="16"/>
  <c r="D112" i="16" s="1"/>
  <c r="F111" i="16"/>
  <c r="D111" i="16"/>
  <c r="F110" i="16"/>
  <c r="D110" i="16"/>
  <c r="F109" i="16"/>
  <c r="D109" i="16"/>
  <c r="F108" i="16"/>
  <c r="D108" i="16" s="1"/>
  <c r="A108" i="16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M107" i="16"/>
  <c r="J108" i="16" s="1"/>
  <c r="L107" i="16"/>
  <c r="K107" i="16" s="1"/>
  <c r="H107" i="16"/>
  <c r="F107" i="16"/>
  <c r="D107" i="16"/>
  <c r="M100" i="16"/>
  <c r="G96" i="16"/>
  <c r="M99" i="16" s="1"/>
  <c r="G95" i="16"/>
  <c r="C95" i="16"/>
  <c r="M97" i="16" s="1"/>
  <c r="F93" i="16"/>
  <c r="D93" i="16"/>
  <c r="F92" i="16"/>
  <c r="D92" i="16"/>
  <c r="F91" i="16"/>
  <c r="D91" i="16"/>
  <c r="F90" i="16"/>
  <c r="D90" i="16"/>
  <c r="F89" i="16"/>
  <c r="D89" i="16"/>
  <c r="F88" i="16"/>
  <c r="D88" i="16"/>
  <c r="F87" i="16"/>
  <c r="D87" i="16"/>
  <c r="F86" i="16"/>
  <c r="D86" i="16"/>
  <c r="F85" i="16"/>
  <c r="D85" i="16"/>
  <c r="F84" i="16"/>
  <c r="D84" i="16" s="1"/>
  <c r="F83" i="16"/>
  <c r="D83" i="16"/>
  <c r="F82" i="16"/>
  <c r="D82" i="16"/>
  <c r="F81" i="16"/>
  <c r="D81" i="16"/>
  <c r="F80" i="16"/>
  <c r="D80" i="16"/>
  <c r="F79" i="16"/>
  <c r="D79" i="16"/>
  <c r="F78" i="16"/>
  <c r="D78" i="16" s="1"/>
  <c r="F77" i="16"/>
  <c r="D77" i="16"/>
  <c r="F76" i="16"/>
  <c r="D76" i="16"/>
  <c r="F75" i="16"/>
  <c r="D75" i="16"/>
  <c r="F74" i="16"/>
  <c r="D74" i="16"/>
  <c r="F73" i="16"/>
  <c r="D73" i="16"/>
  <c r="M72" i="16"/>
  <c r="J73" i="16" s="1"/>
  <c r="L72" i="16"/>
  <c r="K72" i="16" s="1"/>
  <c r="H72" i="16"/>
  <c r="F72" i="16"/>
  <c r="D72" i="16"/>
  <c r="M65" i="16"/>
  <c r="M62" i="16"/>
  <c r="G61" i="16"/>
  <c r="M64" i="16" s="1"/>
  <c r="G60" i="16"/>
  <c r="C60" i="16"/>
  <c r="F58" i="16"/>
  <c r="D58" i="16"/>
  <c r="F57" i="16"/>
  <c r="D57" i="16" s="1"/>
  <c r="F56" i="16"/>
  <c r="D56" i="16" s="1"/>
  <c r="F55" i="16"/>
  <c r="D55" i="16"/>
  <c r="F54" i="16"/>
  <c r="D54" i="16" s="1"/>
  <c r="F53" i="16"/>
  <c r="D53" i="16"/>
  <c r="F52" i="16"/>
  <c r="D52" i="16" s="1"/>
  <c r="F51" i="16"/>
  <c r="D51" i="16"/>
  <c r="F50" i="16"/>
  <c r="D50" i="16" s="1"/>
  <c r="F49" i="16"/>
  <c r="D49" i="16"/>
  <c r="F48" i="16"/>
  <c r="D48" i="16" s="1"/>
  <c r="F47" i="16"/>
  <c r="D47" i="16"/>
  <c r="F46" i="16"/>
  <c r="D46" i="16" s="1"/>
  <c r="F45" i="16"/>
  <c r="D45" i="16"/>
  <c r="F44" i="16"/>
  <c r="D44" i="16" s="1"/>
  <c r="F43" i="16"/>
  <c r="D43" i="16"/>
  <c r="F42" i="16"/>
  <c r="D42" i="16" s="1"/>
  <c r="F41" i="16"/>
  <c r="D41" i="16"/>
  <c r="F40" i="16"/>
  <c r="D40" i="16" s="1"/>
  <c r="A40" i="16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M39" i="16"/>
  <c r="J40" i="16" s="1"/>
  <c r="L39" i="16"/>
  <c r="K39" i="16" s="1"/>
  <c r="H39" i="16"/>
  <c r="F39" i="16"/>
  <c r="D39" i="16"/>
  <c r="M32" i="16"/>
  <c r="M29" i="16"/>
  <c r="G28" i="16"/>
  <c r="M31" i="16" s="1"/>
  <c r="G27" i="16"/>
  <c r="C27" i="16"/>
  <c r="F25" i="16"/>
  <c r="D25" i="16" s="1"/>
  <c r="F24" i="16"/>
  <c r="D24" i="16"/>
  <c r="F23" i="16"/>
  <c r="D23" i="16" s="1"/>
  <c r="F22" i="16"/>
  <c r="D22" i="16"/>
  <c r="F21" i="16"/>
  <c r="D21" i="16" s="1"/>
  <c r="F20" i="16"/>
  <c r="D20" i="16"/>
  <c r="F19" i="16"/>
  <c r="D19" i="16" s="1"/>
  <c r="F18" i="16"/>
  <c r="D18" i="16"/>
  <c r="F17" i="16"/>
  <c r="D17" i="16" s="1"/>
  <c r="F16" i="16"/>
  <c r="D16" i="16"/>
  <c r="F15" i="16"/>
  <c r="D15" i="16" s="1"/>
  <c r="A15" i="16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F14" i="16"/>
  <c r="D14" i="16"/>
  <c r="F13" i="16"/>
  <c r="D13" i="16" s="1"/>
  <c r="F12" i="16"/>
  <c r="D12" i="16"/>
  <c r="F11" i="16"/>
  <c r="D11" i="16" s="1"/>
  <c r="F10" i="16"/>
  <c r="D10" i="16"/>
  <c r="F9" i="16"/>
  <c r="D9" i="16" s="1"/>
  <c r="F8" i="16"/>
  <c r="D8" i="16"/>
  <c r="A8" i="16"/>
  <c r="A9" i="16" s="1"/>
  <c r="A10" i="16" s="1"/>
  <c r="A11" i="16" s="1"/>
  <c r="A12" i="16" s="1"/>
  <c r="A13" i="16" s="1"/>
  <c r="A14" i="16" s="1"/>
  <c r="M7" i="16"/>
  <c r="F7" i="16"/>
  <c r="D7" i="16" s="1"/>
  <c r="A7" i="16"/>
  <c r="M6" i="16"/>
  <c r="J7" i="16" s="1"/>
  <c r="L6" i="16"/>
  <c r="K6" i="16" s="1"/>
  <c r="H6" i="16"/>
  <c r="F6" i="16"/>
  <c r="D6" i="16"/>
  <c r="M366" i="15"/>
  <c r="G363" i="15"/>
  <c r="G364" i="15" s="1"/>
  <c r="M368" i="15" s="1"/>
  <c r="C363" i="15"/>
  <c r="F361" i="15"/>
  <c r="D361" i="15" s="1"/>
  <c r="F360" i="15"/>
  <c r="D360" i="15"/>
  <c r="F359" i="15"/>
  <c r="D359" i="15" s="1"/>
  <c r="F358" i="15"/>
  <c r="D358" i="15"/>
  <c r="F357" i="15"/>
  <c r="D357" i="15" s="1"/>
  <c r="F356" i="15"/>
  <c r="D356" i="15"/>
  <c r="F355" i="15"/>
  <c r="D355" i="15" s="1"/>
  <c r="F354" i="15"/>
  <c r="D354" i="15"/>
  <c r="F353" i="15"/>
  <c r="D353" i="15" s="1"/>
  <c r="F352" i="15"/>
  <c r="D352" i="15"/>
  <c r="A352" i="15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F351" i="15"/>
  <c r="D351" i="15" s="1"/>
  <c r="A351" i="15"/>
  <c r="F350" i="15"/>
  <c r="D350" i="15"/>
  <c r="F349" i="15"/>
  <c r="D349" i="15" s="1"/>
  <c r="F348" i="15"/>
  <c r="D348" i="15" s="1"/>
  <c r="A348" i="15"/>
  <c r="A349" i="15" s="1"/>
  <c r="F347" i="15"/>
  <c r="D347" i="15"/>
  <c r="A347" i="15"/>
  <c r="F346" i="15"/>
  <c r="D346" i="15" s="1"/>
  <c r="A346" i="15"/>
  <c r="J345" i="15"/>
  <c r="F345" i="15"/>
  <c r="D345" i="15" s="1"/>
  <c r="D363" i="15" s="1"/>
  <c r="A345" i="15"/>
  <c r="M344" i="15"/>
  <c r="L344" i="15"/>
  <c r="K344" i="15"/>
  <c r="H344" i="15"/>
  <c r="F344" i="15"/>
  <c r="D344" i="15" s="1"/>
  <c r="M337" i="15"/>
  <c r="M335" i="15"/>
  <c r="G333" i="15"/>
  <c r="G332" i="15"/>
  <c r="C332" i="15"/>
  <c r="F330" i="15"/>
  <c r="D330" i="15"/>
  <c r="F329" i="15"/>
  <c r="D329" i="15" s="1"/>
  <c r="F328" i="15"/>
  <c r="D328" i="15" s="1"/>
  <c r="F327" i="15"/>
  <c r="D327" i="15"/>
  <c r="F326" i="15"/>
  <c r="D326" i="15" s="1"/>
  <c r="F325" i="15"/>
  <c r="D325" i="15" s="1"/>
  <c r="F324" i="15"/>
  <c r="D324" i="15"/>
  <c r="F323" i="15"/>
  <c r="D323" i="15" s="1"/>
  <c r="F322" i="15"/>
  <c r="D322" i="15" s="1"/>
  <c r="F321" i="15"/>
  <c r="D321" i="15"/>
  <c r="F320" i="15"/>
  <c r="D320" i="15" s="1"/>
  <c r="F319" i="15"/>
  <c r="D319" i="15" s="1"/>
  <c r="F318" i="15"/>
  <c r="D318" i="15"/>
  <c r="M317" i="15"/>
  <c r="L317" i="15"/>
  <c r="K317" i="15" s="1"/>
  <c r="H317" i="15"/>
  <c r="F317" i="15"/>
  <c r="D317" i="15" s="1"/>
  <c r="M310" i="15"/>
  <c r="G305" i="15"/>
  <c r="G306" i="15" s="1"/>
  <c r="F305" i="15"/>
  <c r="C305" i="15"/>
  <c r="M308" i="15" s="1"/>
  <c r="F303" i="15"/>
  <c r="D303" i="15" s="1"/>
  <c r="F302" i="15"/>
  <c r="D302" i="15"/>
  <c r="F301" i="15"/>
  <c r="D301" i="15" s="1"/>
  <c r="F300" i="15"/>
  <c r="D300" i="15" s="1"/>
  <c r="F299" i="15"/>
  <c r="D299" i="15"/>
  <c r="F298" i="15"/>
  <c r="D298" i="15" s="1"/>
  <c r="F297" i="15"/>
  <c r="D297" i="15" s="1"/>
  <c r="F296" i="15"/>
  <c r="D296" i="15"/>
  <c r="F295" i="15"/>
  <c r="D295" i="15" s="1"/>
  <c r="F294" i="15"/>
  <c r="D294" i="15" s="1"/>
  <c r="F293" i="15"/>
  <c r="D293" i="15"/>
  <c r="F292" i="15"/>
  <c r="D292" i="15" s="1"/>
  <c r="F291" i="15"/>
  <c r="D291" i="15" s="1"/>
  <c r="F290" i="15"/>
  <c r="D290" i="15"/>
  <c r="F289" i="15"/>
  <c r="D289" i="15" s="1"/>
  <c r="M288" i="15"/>
  <c r="L288" i="15"/>
  <c r="K288" i="15"/>
  <c r="H288" i="15"/>
  <c r="F288" i="15"/>
  <c r="D288" i="15"/>
  <c r="G277" i="15"/>
  <c r="M281" i="15" s="1"/>
  <c r="G276" i="15"/>
  <c r="C276" i="15"/>
  <c r="M279" i="15" s="1"/>
  <c r="F274" i="15"/>
  <c r="D274" i="15"/>
  <c r="F273" i="15"/>
  <c r="D273" i="15" s="1"/>
  <c r="F272" i="15"/>
  <c r="D272" i="15" s="1"/>
  <c r="F271" i="15"/>
  <c r="D271" i="15"/>
  <c r="F270" i="15"/>
  <c r="D270" i="15" s="1"/>
  <c r="M269" i="15"/>
  <c r="J270" i="15" s="1"/>
  <c r="L269" i="15"/>
  <c r="K269" i="15"/>
  <c r="H269" i="15"/>
  <c r="F269" i="15"/>
  <c r="D269" i="15"/>
  <c r="M262" i="15"/>
  <c r="G258" i="15"/>
  <c r="G257" i="15"/>
  <c r="C257" i="15"/>
  <c r="M260" i="15" s="1"/>
  <c r="F255" i="15"/>
  <c r="D255" i="15"/>
  <c r="F254" i="15"/>
  <c r="D254" i="15" s="1"/>
  <c r="F253" i="15"/>
  <c r="D253" i="15" s="1"/>
  <c r="F252" i="15"/>
  <c r="D252" i="15"/>
  <c r="F251" i="15"/>
  <c r="D251" i="15" s="1"/>
  <c r="F250" i="15"/>
  <c r="D250" i="15" s="1"/>
  <c r="F249" i="15"/>
  <c r="D249" i="15"/>
  <c r="F248" i="15"/>
  <c r="D248" i="15" s="1"/>
  <c r="F247" i="15"/>
  <c r="D247" i="15" s="1"/>
  <c r="F246" i="15"/>
  <c r="D246" i="15"/>
  <c r="F245" i="15"/>
  <c r="D245" i="15" s="1"/>
  <c r="F244" i="15"/>
  <c r="D244" i="15" s="1"/>
  <c r="F243" i="15"/>
  <c r="D243" i="15" s="1"/>
  <c r="F242" i="15"/>
  <c r="D242" i="15" s="1"/>
  <c r="F241" i="15"/>
  <c r="D241" i="15" s="1"/>
  <c r="M240" i="15"/>
  <c r="L240" i="15"/>
  <c r="K240" i="15" s="1"/>
  <c r="H240" i="15"/>
  <c r="F240" i="15"/>
  <c r="M233" i="15"/>
  <c r="G228" i="15"/>
  <c r="G229" i="15" s="1"/>
  <c r="F228" i="15"/>
  <c r="C228" i="15"/>
  <c r="M231" i="15" s="1"/>
  <c r="F226" i="15"/>
  <c r="D226" i="15" s="1"/>
  <c r="F225" i="15"/>
  <c r="D225" i="15" s="1"/>
  <c r="F224" i="15"/>
  <c r="D224" i="15"/>
  <c r="F223" i="15"/>
  <c r="D223" i="15" s="1"/>
  <c r="F222" i="15"/>
  <c r="D222" i="15" s="1"/>
  <c r="F221" i="15"/>
  <c r="D221" i="15" s="1"/>
  <c r="F220" i="15"/>
  <c r="D220" i="15" s="1"/>
  <c r="F219" i="15"/>
  <c r="D219" i="15" s="1"/>
  <c r="F218" i="15"/>
  <c r="D218" i="15"/>
  <c r="F217" i="15"/>
  <c r="D217" i="15" s="1"/>
  <c r="F216" i="15"/>
  <c r="D216" i="15" s="1"/>
  <c r="F215" i="15"/>
  <c r="D215" i="15"/>
  <c r="F214" i="15"/>
  <c r="D214" i="15" s="1"/>
  <c r="F213" i="15"/>
  <c r="D213" i="15" s="1"/>
  <c r="F212" i="15"/>
  <c r="D212" i="15"/>
  <c r="F211" i="15"/>
  <c r="D211" i="15" s="1"/>
  <c r="M210" i="15"/>
  <c r="L210" i="15"/>
  <c r="K210" i="15"/>
  <c r="H210" i="15"/>
  <c r="F210" i="15"/>
  <c r="D210" i="15"/>
  <c r="M201" i="15"/>
  <c r="G199" i="15"/>
  <c r="M203" i="15" s="1"/>
  <c r="G198" i="15"/>
  <c r="C198" i="15"/>
  <c r="F196" i="15"/>
  <c r="D196" i="15" s="1"/>
  <c r="F195" i="15"/>
  <c r="D195" i="15" s="1"/>
  <c r="F194" i="15"/>
  <c r="D194" i="15" s="1"/>
  <c r="F193" i="15"/>
  <c r="D193" i="15" s="1"/>
  <c r="F192" i="15"/>
  <c r="D192" i="15" s="1"/>
  <c r="F191" i="15"/>
  <c r="D191" i="15"/>
  <c r="F190" i="15"/>
  <c r="D190" i="15" s="1"/>
  <c r="F189" i="15"/>
  <c r="D189" i="15" s="1"/>
  <c r="F188" i="15"/>
  <c r="D188" i="15" s="1"/>
  <c r="F187" i="15"/>
  <c r="D187" i="15"/>
  <c r="F186" i="15"/>
  <c r="D186" i="15" s="1"/>
  <c r="F185" i="15"/>
  <c r="D185" i="15" s="1"/>
  <c r="F184" i="15"/>
  <c r="D184" i="15" s="1"/>
  <c r="F183" i="15"/>
  <c r="D183" i="15" s="1"/>
  <c r="F182" i="15"/>
  <c r="D182" i="15"/>
  <c r="M181" i="15"/>
  <c r="J182" i="15" s="1"/>
  <c r="L181" i="15"/>
  <c r="K181" i="15"/>
  <c r="H181" i="15"/>
  <c r="F181" i="15"/>
  <c r="D181" i="15" s="1"/>
  <c r="G169" i="15"/>
  <c r="G170" i="15" s="1"/>
  <c r="M174" i="15" s="1"/>
  <c r="C169" i="15"/>
  <c r="M172" i="15" s="1"/>
  <c r="F167" i="15"/>
  <c r="D167" i="15" s="1"/>
  <c r="F166" i="15"/>
  <c r="D166" i="15"/>
  <c r="F165" i="15"/>
  <c r="D165" i="15" s="1"/>
  <c r="F164" i="15"/>
  <c r="D164" i="15" s="1"/>
  <c r="F163" i="15"/>
  <c r="D163" i="15" s="1"/>
  <c r="F162" i="15"/>
  <c r="D162" i="15"/>
  <c r="F161" i="15"/>
  <c r="D161" i="15" s="1"/>
  <c r="F160" i="15"/>
  <c r="D160" i="15"/>
  <c r="F159" i="15"/>
  <c r="D159" i="15"/>
  <c r="F158" i="15"/>
  <c r="D158" i="15" s="1"/>
  <c r="F157" i="15"/>
  <c r="D157" i="15"/>
  <c r="F156" i="15"/>
  <c r="D156" i="15" s="1"/>
  <c r="F155" i="15"/>
  <c r="D155" i="15" s="1"/>
  <c r="F154" i="15"/>
  <c r="D154" i="15" s="1"/>
  <c r="F153" i="15"/>
  <c r="D153" i="15"/>
  <c r="F152" i="15"/>
  <c r="D152" i="15" s="1"/>
  <c r="M151" i="15"/>
  <c r="L151" i="15"/>
  <c r="K151" i="15"/>
  <c r="H151" i="15"/>
  <c r="F151" i="15"/>
  <c r="M142" i="15"/>
  <c r="G140" i="15"/>
  <c r="M144" i="15" s="1"/>
  <c r="G139" i="15"/>
  <c r="C139" i="15"/>
  <c r="F137" i="15"/>
  <c r="D137" i="15" s="1"/>
  <c r="F136" i="15"/>
  <c r="D136" i="15" s="1"/>
  <c r="F135" i="15"/>
  <c r="D135" i="15" s="1"/>
  <c r="F134" i="15"/>
  <c r="D134" i="15" s="1"/>
  <c r="F133" i="15"/>
  <c r="D133" i="15"/>
  <c r="F132" i="15"/>
  <c r="D132" i="15" s="1"/>
  <c r="F131" i="15"/>
  <c r="D131" i="15" s="1"/>
  <c r="F130" i="15"/>
  <c r="D130" i="15"/>
  <c r="F129" i="15"/>
  <c r="D129" i="15" s="1"/>
  <c r="F128" i="15"/>
  <c r="D128" i="15" s="1"/>
  <c r="A128" i="15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F127" i="15"/>
  <c r="D127" i="15" s="1"/>
  <c r="A127" i="15"/>
  <c r="F126" i="15"/>
  <c r="D126" i="15" s="1"/>
  <c r="F125" i="15"/>
  <c r="D125" i="15"/>
  <c r="F124" i="15"/>
  <c r="D124" i="15"/>
  <c r="F123" i="15"/>
  <c r="D123" i="15" s="1"/>
  <c r="F122" i="15"/>
  <c r="D122" i="15" s="1"/>
  <c r="A122" i="15"/>
  <c r="A123" i="15" s="1"/>
  <c r="A124" i="15" s="1"/>
  <c r="A125" i="15" s="1"/>
  <c r="F121" i="15"/>
  <c r="D121" i="15"/>
  <c r="A121" i="15"/>
  <c r="M120" i="15"/>
  <c r="L120" i="15"/>
  <c r="K120" i="15" s="1"/>
  <c r="H120" i="15"/>
  <c r="F120" i="15"/>
  <c r="G108" i="15"/>
  <c r="G109" i="15" s="1"/>
  <c r="M113" i="15" s="1"/>
  <c r="C108" i="15"/>
  <c r="M111" i="15" s="1"/>
  <c r="F106" i="15"/>
  <c r="D106" i="15" s="1"/>
  <c r="F105" i="15"/>
  <c r="D105" i="15"/>
  <c r="F104" i="15"/>
  <c r="D104" i="15" s="1"/>
  <c r="F103" i="15"/>
  <c r="D103" i="15" s="1"/>
  <c r="F102" i="15"/>
  <c r="D102" i="15"/>
  <c r="F101" i="15"/>
  <c r="D101" i="15" s="1"/>
  <c r="F100" i="15"/>
  <c r="D100" i="15" s="1"/>
  <c r="F99" i="15"/>
  <c r="D99" i="15"/>
  <c r="F98" i="15"/>
  <c r="D98" i="15" s="1"/>
  <c r="F97" i="15"/>
  <c r="D97" i="15" s="1"/>
  <c r="F96" i="15"/>
  <c r="D96" i="15"/>
  <c r="F95" i="15"/>
  <c r="D95" i="15" s="1"/>
  <c r="F94" i="15"/>
  <c r="F108" i="15" s="1"/>
  <c r="M93" i="15"/>
  <c r="L93" i="15"/>
  <c r="K93" i="15" s="1"/>
  <c r="H93" i="15"/>
  <c r="F93" i="15"/>
  <c r="D93" i="15"/>
  <c r="G81" i="15"/>
  <c r="G82" i="15" s="1"/>
  <c r="M86" i="15" s="1"/>
  <c r="C81" i="15"/>
  <c r="M84" i="15" s="1"/>
  <c r="F79" i="15"/>
  <c r="D79" i="15" s="1"/>
  <c r="F78" i="15"/>
  <c r="D78" i="15" s="1"/>
  <c r="F77" i="15"/>
  <c r="D77" i="15"/>
  <c r="F76" i="15"/>
  <c r="D76" i="15"/>
  <c r="F75" i="15"/>
  <c r="D75" i="15" s="1"/>
  <c r="A75" i="15"/>
  <c r="A76" i="15" s="1"/>
  <c r="A77" i="15" s="1"/>
  <c r="A78" i="15" s="1"/>
  <c r="A79" i="15" s="1"/>
  <c r="A80" i="15" s="1"/>
  <c r="F74" i="15"/>
  <c r="D74" i="15"/>
  <c r="F73" i="15"/>
  <c r="D73" i="15"/>
  <c r="F72" i="15"/>
  <c r="D72" i="15"/>
  <c r="F71" i="15"/>
  <c r="D71" i="15" s="1"/>
  <c r="A71" i="15"/>
  <c r="A72" i="15" s="1"/>
  <c r="A73" i="15" s="1"/>
  <c r="A74" i="15" s="1"/>
  <c r="F70" i="15"/>
  <c r="D70" i="15" s="1"/>
  <c r="A70" i="15"/>
  <c r="F69" i="15"/>
  <c r="D69" i="15"/>
  <c r="A69" i="15"/>
  <c r="F68" i="15"/>
  <c r="D68" i="15"/>
  <c r="F67" i="15"/>
  <c r="D67" i="15"/>
  <c r="F66" i="15"/>
  <c r="D66" i="15"/>
  <c r="F65" i="15"/>
  <c r="D65" i="15"/>
  <c r="F64" i="15"/>
  <c r="D64" i="15" s="1"/>
  <c r="A64" i="15"/>
  <c r="A65" i="15" s="1"/>
  <c r="A66" i="15" s="1"/>
  <c r="A67" i="15" s="1"/>
  <c r="I63" i="15"/>
  <c r="H63" i="15" s="1"/>
  <c r="F63" i="15"/>
  <c r="A63" i="15"/>
  <c r="M62" i="15"/>
  <c r="J63" i="15" s="1"/>
  <c r="L62" i="15"/>
  <c r="K62" i="15"/>
  <c r="H62" i="15"/>
  <c r="F62" i="15"/>
  <c r="D62" i="15"/>
  <c r="M53" i="15"/>
  <c r="G51" i="15"/>
  <c r="M55" i="15" s="1"/>
  <c r="G50" i="15"/>
  <c r="C50" i="15"/>
  <c r="F48" i="15"/>
  <c r="D48" i="15"/>
  <c r="F47" i="15"/>
  <c r="D47" i="15" s="1"/>
  <c r="F46" i="15"/>
  <c r="D46" i="15" s="1"/>
  <c r="F45" i="15"/>
  <c r="D45" i="15"/>
  <c r="A45" i="15"/>
  <c r="A46" i="15" s="1"/>
  <c r="A47" i="15" s="1"/>
  <c r="A48" i="15" s="1"/>
  <c r="A49" i="15" s="1"/>
  <c r="F44" i="15"/>
  <c r="D44" i="15" s="1"/>
  <c r="F43" i="15"/>
  <c r="D43" i="15" s="1"/>
  <c r="F42" i="15"/>
  <c r="D42" i="15" s="1"/>
  <c r="F41" i="15"/>
  <c r="D41" i="15"/>
  <c r="F40" i="15"/>
  <c r="D40" i="15" s="1"/>
  <c r="F39" i="15"/>
  <c r="D39" i="15" s="1"/>
  <c r="A39" i="15"/>
  <c r="A40" i="15" s="1"/>
  <c r="A41" i="15" s="1"/>
  <c r="A42" i="15" s="1"/>
  <c r="A43" i="15" s="1"/>
  <c r="A44" i="15" s="1"/>
  <c r="F38" i="15"/>
  <c r="D38" i="15" s="1"/>
  <c r="A38" i="15"/>
  <c r="M37" i="15"/>
  <c r="J38" i="15" s="1"/>
  <c r="I38" i="15" s="1"/>
  <c r="H38" i="15" s="1"/>
  <c r="L37" i="15"/>
  <c r="K37" i="15"/>
  <c r="H37" i="15"/>
  <c r="F37" i="15"/>
  <c r="D37" i="15"/>
  <c r="M28" i="15"/>
  <c r="G26" i="15"/>
  <c r="M30" i="15" s="1"/>
  <c r="G25" i="15"/>
  <c r="C25" i="15"/>
  <c r="F23" i="15"/>
  <c r="D23" i="15" s="1"/>
  <c r="F22" i="15"/>
  <c r="D22" i="15" s="1"/>
  <c r="A22" i="15"/>
  <c r="A23" i="15" s="1"/>
  <c r="A24" i="15" s="1"/>
  <c r="F21" i="15"/>
  <c r="D21" i="15" s="1"/>
  <c r="F20" i="15"/>
  <c r="D20" i="15"/>
  <c r="F19" i="15"/>
  <c r="D19" i="15" s="1"/>
  <c r="F18" i="15"/>
  <c r="D18" i="15" s="1"/>
  <c r="F17" i="15"/>
  <c r="D17" i="15" s="1"/>
  <c r="F16" i="15"/>
  <c r="D16" i="15"/>
  <c r="F15" i="15"/>
  <c r="D15" i="15" s="1"/>
  <c r="F14" i="15"/>
  <c r="D14" i="15" s="1"/>
  <c r="A14" i="15"/>
  <c r="A15" i="15" s="1"/>
  <c r="A16" i="15" s="1"/>
  <c r="A17" i="15" s="1"/>
  <c r="A18" i="15" s="1"/>
  <c r="A19" i="15" s="1"/>
  <c r="A20" i="15" s="1"/>
  <c r="A21" i="15" s="1"/>
  <c r="F13" i="15"/>
  <c r="D13" i="15" s="1"/>
  <c r="A13" i="15"/>
  <c r="F12" i="15"/>
  <c r="D12" i="15"/>
  <c r="F11" i="15"/>
  <c r="D11" i="15" s="1"/>
  <c r="F10" i="15"/>
  <c r="D10" i="15"/>
  <c r="F9" i="15"/>
  <c r="D9" i="15" s="1"/>
  <c r="F8" i="15"/>
  <c r="D8" i="15" s="1"/>
  <c r="A8" i="15"/>
  <c r="A9" i="15" s="1"/>
  <c r="A10" i="15" s="1"/>
  <c r="A11" i="15" s="1"/>
  <c r="F7" i="15"/>
  <c r="D7" i="15" s="1"/>
  <c r="A7" i="15"/>
  <c r="M6" i="15"/>
  <c r="L6" i="15"/>
  <c r="K6" i="15"/>
  <c r="H6" i="15"/>
  <c r="F6" i="15"/>
  <c r="D6" i="15" s="1"/>
  <c r="G353" i="14"/>
  <c r="L356" i="14" s="1"/>
  <c r="G352" i="14"/>
  <c r="C352" i="14"/>
  <c r="L354" i="14" s="1"/>
  <c r="F350" i="14"/>
  <c r="D350" i="14" s="1"/>
  <c r="F349" i="14"/>
  <c r="D349" i="14"/>
  <c r="F348" i="14"/>
  <c r="D348" i="14"/>
  <c r="F347" i="14"/>
  <c r="D347" i="14" s="1"/>
  <c r="F346" i="14"/>
  <c r="D346" i="14" s="1"/>
  <c r="F345" i="14"/>
  <c r="D345" i="14"/>
  <c r="F344" i="14"/>
  <c r="D344" i="14"/>
  <c r="F343" i="14"/>
  <c r="D343" i="14" s="1"/>
  <c r="F342" i="14"/>
  <c r="D342" i="14"/>
  <c r="F341" i="14"/>
  <c r="D341" i="14"/>
  <c r="F340" i="14"/>
  <c r="D340" i="14"/>
  <c r="F339" i="14"/>
  <c r="D339" i="14" s="1"/>
  <c r="A339" i="14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F338" i="14"/>
  <c r="D338" i="14" s="1"/>
  <c r="A338" i="14"/>
  <c r="M337" i="14"/>
  <c r="J338" i="14" s="1"/>
  <c r="L337" i="14"/>
  <c r="K337" i="14"/>
  <c r="H337" i="14"/>
  <c r="F337" i="14"/>
  <c r="D337" i="14" s="1"/>
  <c r="L327" i="14"/>
  <c r="G326" i="14"/>
  <c r="L329" i="14" s="1"/>
  <c r="G325" i="14"/>
  <c r="C325" i="14"/>
  <c r="F323" i="14"/>
  <c r="D323" i="14" s="1"/>
  <c r="F322" i="14"/>
  <c r="D322" i="14" s="1"/>
  <c r="F321" i="14"/>
  <c r="D321" i="14"/>
  <c r="F320" i="14"/>
  <c r="D320" i="14" s="1"/>
  <c r="F319" i="14"/>
  <c r="D319" i="14" s="1"/>
  <c r="F318" i="14"/>
  <c r="D318" i="14" s="1"/>
  <c r="F317" i="14"/>
  <c r="D317" i="14"/>
  <c r="F316" i="14"/>
  <c r="D316" i="14" s="1"/>
  <c r="F315" i="14"/>
  <c r="D315" i="14" s="1"/>
  <c r="F314" i="14"/>
  <c r="D314" i="14" s="1"/>
  <c r="F313" i="14"/>
  <c r="D313" i="14"/>
  <c r="F312" i="14"/>
  <c r="D312" i="14" s="1"/>
  <c r="F311" i="14"/>
  <c r="D311" i="14" s="1"/>
  <c r="A311" i="14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M310" i="14"/>
  <c r="J311" i="14" s="1"/>
  <c r="L310" i="14"/>
  <c r="K310" i="14"/>
  <c r="H310" i="14"/>
  <c r="F310" i="14"/>
  <c r="D310" i="14"/>
  <c r="G298" i="14"/>
  <c r="G299" i="14" s="1"/>
  <c r="L302" i="14" s="1"/>
  <c r="C298" i="14"/>
  <c r="L300" i="14" s="1"/>
  <c r="F296" i="14"/>
  <c r="D296" i="14" s="1"/>
  <c r="F295" i="14"/>
  <c r="D295" i="14"/>
  <c r="F294" i="14"/>
  <c r="D294" i="14"/>
  <c r="F293" i="14"/>
  <c r="D293" i="14" s="1"/>
  <c r="F292" i="14"/>
  <c r="D292" i="14" s="1"/>
  <c r="F291" i="14"/>
  <c r="D291" i="14" s="1"/>
  <c r="F290" i="14"/>
  <c r="D290" i="14"/>
  <c r="F289" i="14"/>
  <c r="D289" i="14" s="1"/>
  <c r="F288" i="14"/>
  <c r="D288" i="14" s="1"/>
  <c r="F287" i="14"/>
  <c r="D287" i="14"/>
  <c r="F286" i="14"/>
  <c r="D286" i="14"/>
  <c r="F285" i="14"/>
  <c r="D285" i="14" s="1"/>
  <c r="F284" i="14"/>
  <c r="D284" i="14" s="1"/>
  <c r="A284" i="14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M283" i="14"/>
  <c r="J284" i="14" s="1"/>
  <c r="L283" i="14"/>
  <c r="K283" i="14" s="1"/>
  <c r="H283" i="14"/>
  <c r="F283" i="14"/>
  <c r="D283" i="14" s="1"/>
  <c r="G271" i="14"/>
  <c r="G272" i="14" s="1"/>
  <c r="L275" i="14" s="1"/>
  <c r="C271" i="14"/>
  <c r="L273" i="14" s="1"/>
  <c r="F269" i="14"/>
  <c r="D269" i="14" s="1"/>
  <c r="F268" i="14"/>
  <c r="D268" i="14" s="1"/>
  <c r="F267" i="14"/>
  <c r="D267" i="14"/>
  <c r="F266" i="14"/>
  <c r="D266" i="14"/>
  <c r="F265" i="14"/>
  <c r="D265" i="14" s="1"/>
  <c r="F264" i="14"/>
  <c r="D264" i="14"/>
  <c r="F263" i="14"/>
  <c r="D263" i="14"/>
  <c r="F262" i="14"/>
  <c r="D262" i="14"/>
  <c r="F261" i="14"/>
  <c r="D261" i="14" s="1"/>
  <c r="F260" i="14"/>
  <c r="D260" i="14"/>
  <c r="F259" i="14"/>
  <c r="D259" i="14"/>
  <c r="F258" i="14"/>
  <c r="D258" i="14"/>
  <c r="F257" i="14"/>
  <c r="D257" i="14" s="1"/>
  <c r="A257" i="14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M256" i="14"/>
  <c r="L256" i="14"/>
  <c r="K256" i="14"/>
  <c r="H256" i="14"/>
  <c r="F256" i="14"/>
  <c r="D256" i="14" s="1"/>
  <c r="L248" i="14"/>
  <c r="L246" i="14"/>
  <c r="G244" i="14"/>
  <c r="G245" i="14" s="1"/>
  <c r="C244" i="14"/>
  <c r="F242" i="14"/>
  <c r="D242" i="14" s="1"/>
  <c r="F241" i="14"/>
  <c r="D241" i="14" s="1"/>
  <c r="F240" i="14"/>
  <c r="D240" i="14" s="1"/>
  <c r="F239" i="14"/>
  <c r="D239" i="14"/>
  <c r="F238" i="14"/>
  <c r="D238" i="14" s="1"/>
  <c r="F237" i="14"/>
  <c r="D237" i="14" s="1"/>
  <c r="F236" i="14"/>
  <c r="D236" i="14" s="1"/>
  <c r="F235" i="14"/>
  <c r="D235" i="14"/>
  <c r="F234" i="14"/>
  <c r="D234" i="14" s="1"/>
  <c r="F233" i="14"/>
  <c r="D233" i="14" s="1"/>
  <c r="F232" i="14"/>
  <c r="D232" i="14" s="1"/>
  <c r="F231" i="14"/>
  <c r="D231" i="14"/>
  <c r="A231" i="14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J230" i="14"/>
  <c r="F230" i="14"/>
  <c r="D230" i="14" s="1"/>
  <c r="D244" i="14" s="1"/>
  <c r="A230" i="14"/>
  <c r="M229" i="14"/>
  <c r="L229" i="14"/>
  <c r="K229" i="14"/>
  <c r="H229" i="14"/>
  <c r="F229" i="14"/>
  <c r="D229" i="14" s="1"/>
  <c r="L219" i="14"/>
  <c r="G217" i="14"/>
  <c r="G218" i="14" s="1"/>
  <c r="L221" i="14" s="1"/>
  <c r="C217" i="14"/>
  <c r="F215" i="14"/>
  <c r="D215" i="14"/>
  <c r="F214" i="14"/>
  <c r="D214" i="14" s="1"/>
  <c r="F213" i="14"/>
  <c r="D213" i="14"/>
  <c r="F212" i="14"/>
  <c r="D212" i="14"/>
  <c r="F211" i="14"/>
  <c r="D211" i="14" s="1"/>
  <c r="F210" i="14"/>
  <c r="D210" i="14" s="1"/>
  <c r="F209" i="14"/>
  <c r="D209" i="14" s="1"/>
  <c r="F208" i="14"/>
  <c r="D208" i="14"/>
  <c r="F207" i="14"/>
  <c r="D207" i="14"/>
  <c r="F206" i="14"/>
  <c r="D206" i="14" s="1"/>
  <c r="A206" i="14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F205" i="14"/>
  <c r="D205" i="14" s="1"/>
  <c r="F204" i="14"/>
  <c r="D204" i="14"/>
  <c r="F203" i="14"/>
  <c r="D203" i="14"/>
  <c r="A203" i="14"/>
  <c r="A204" i="14" s="1"/>
  <c r="A205" i="14" s="1"/>
  <c r="M202" i="14"/>
  <c r="L202" i="14"/>
  <c r="K202" i="14"/>
  <c r="H202" i="14"/>
  <c r="F202" i="14"/>
  <c r="D202" i="14" s="1"/>
  <c r="L192" i="14"/>
  <c r="G191" i="14"/>
  <c r="L194" i="14" s="1"/>
  <c r="G190" i="14"/>
  <c r="C190" i="14"/>
  <c r="F188" i="14"/>
  <c r="D188" i="14"/>
  <c r="F187" i="14"/>
  <c r="D187" i="14" s="1"/>
  <c r="F186" i="14"/>
  <c r="D186" i="14" s="1"/>
  <c r="F185" i="14"/>
  <c r="D185" i="14"/>
  <c r="F184" i="14"/>
  <c r="D184" i="14"/>
  <c r="F183" i="14"/>
  <c r="D183" i="14" s="1"/>
  <c r="F182" i="14"/>
  <c r="D182" i="14" s="1"/>
  <c r="F181" i="14"/>
  <c r="D181" i="14"/>
  <c r="F180" i="14"/>
  <c r="D180" i="14"/>
  <c r="F179" i="14"/>
  <c r="D179" i="14" s="1"/>
  <c r="F178" i="14"/>
  <c r="D178" i="14" s="1"/>
  <c r="A178" i="14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F177" i="14"/>
  <c r="D177" i="14"/>
  <c r="F176" i="14"/>
  <c r="D176" i="14"/>
  <c r="A176" i="14"/>
  <c r="A177" i="14" s="1"/>
  <c r="M175" i="14"/>
  <c r="L175" i="14"/>
  <c r="K175" i="14" s="1"/>
  <c r="H175" i="14"/>
  <c r="F175" i="14"/>
  <c r="D175" i="14"/>
  <c r="L167" i="14"/>
  <c r="G164" i="14"/>
  <c r="G163" i="14"/>
  <c r="C163" i="14"/>
  <c r="L165" i="14" s="1"/>
  <c r="F161" i="14"/>
  <c r="D161" i="14"/>
  <c r="F160" i="14"/>
  <c r="D160" i="14" s="1"/>
  <c r="F159" i="14"/>
  <c r="D159" i="14"/>
  <c r="F158" i="14"/>
  <c r="D158" i="14" s="1"/>
  <c r="F157" i="14"/>
  <c r="D157" i="14"/>
  <c r="F156" i="14"/>
  <c r="D156" i="14" s="1"/>
  <c r="F155" i="14"/>
  <c r="D155" i="14"/>
  <c r="F154" i="14"/>
  <c r="D154" i="14" s="1"/>
  <c r="F153" i="14"/>
  <c r="D153" i="14"/>
  <c r="F152" i="14"/>
  <c r="D152" i="14" s="1"/>
  <c r="F151" i="14"/>
  <c r="D151" i="14"/>
  <c r="F150" i="14"/>
  <c r="D150" i="14" s="1"/>
  <c r="F149" i="14"/>
  <c r="D149" i="14"/>
  <c r="A149" i="14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M148" i="14"/>
  <c r="J149" i="14" s="1"/>
  <c r="L148" i="14"/>
  <c r="K148" i="14" s="1"/>
  <c r="H148" i="14"/>
  <c r="F148" i="14"/>
  <c r="D148" i="14"/>
  <c r="L138" i="14"/>
  <c r="G137" i="14"/>
  <c r="L140" i="14" s="1"/>
  <c r="G136" i="14"/>
  <c r="C136" i="14"/>
  <c r="F134" i="14"/>
  <c r="D134" i="14" s="1"/>
  <c r="F133" i="14"/>
  <c r="D133" i="14"/>
  <c r="F132" i="14"/>
  <c r="D132" i="14" s="1"/>
  <c r="F131" i="14"/>
  <c r="D131" i="14" s="1"/>
  <c r="F130" i="14"/>
  <c r="D130" i="14"/>
  <c r="F129" i="14"/>
  <c r="D129" i="14" s="1"/>
  <c r="F128" i="14"/>
  <c r="D128" i="14" s="1"/>
  <c r="F127" i="14"/>
  <c r="D127" i="14"/>
  <c r="F126" i="14"/>
  <c r="D126" i="14" s="1"/>
  <c r="F125" i="14"/>
  <c r="D125" i="14" s="1"/>
  <c r="F124" i="14"/>
  <c r="D124" i="14"/>
  <c r="F123" i="14"/>
  <c r="D123" i="14" s="1"/>
  <c r="F122" i="14"/>
  <c r="D122" i="14" s="1"/>
  <c r="F121" i="14"/>
  <c r="D121" i="14"/>
  <c r="F120" i="14"/>
  <c r="D120" i="14" s="1"/>
  <c r="M119" i="14"/>
  <c r="J120" i="14" s="1"/>
  <c r="L119" i="14"/>
  <c r="K119" i="14" s="1"/>
  <c r="H119" i="14"/>
  <c r="F119" i="14"/>
  <c r="D119" i="14"/>
  <c r="L111" i="14"/>
  <c r="G108" i="14"/>
  <c r="G107" i="14"/>
  <c r="C107" i="14"/>
  <c r="L109" i="14" s="1"/>
  <c r="F105" i="14"/>
  <c r="D105" i="14" s="1"/>
  <c r="F104" i="14"/>
  <c r="D104" i="14"/>
  <c r="F103" i="14"/>
  <c r="D103" i="14" s="1"/>
  <c r="F102" i="14"/>
  <c r="D102" i="14" s="1"/>
  <c r="F101" i="14"/>
  <c r="D101" i="14"/>
  <c r="F100" i="14"/>
  <c r="D100" i="14" s="1"/>
  <c r="F99" i="14"/>
  <c r="D99" i="14" s="1"/>
  <c r="F98" i="14"/>
  <c r="D98" i="14"/>
  <c r="F97" i="14"/>
  <c r="D97" i="14" s="1"/>
  <c r="F96" i="14"/>
  <c r="D96" i="14" s="1"/>
  <c r="F95" i="14"/>
  <c r="D95" i="14"/>
  <c r="F94" i="14"/>
  <c r="D94" i="14" s="1"/>
  <c r="F93" i="14"/>
  <c r="D93" i="14" s="1"/>
  <c r="F92" i="14"/>
  <c r="D92" i="14"/>
  <c r="F91" i="14"/>
  <c r="D91" i="14" s="1"/>
  <c r="M90" i="14"/>
  <c r="L90" i="14"/>
  <c r="K90" i="14"/>
  <c r="H90" i="14"/>
  <c r="F90" i="14"/>
  <c r="D90" i="14" s="1"/>
  <c r="L80" i="14"/>
  <c r="G79" i="14"/>
  <c r="L82" i="14" s="1"/>
  <c r="G78" i="14"/>
  <c r="C78" i="14"/>
  <c r="F76" i="14"/>
  <c r="D76" i="14"/>
  <c r="F75" i="14"/>
  <c r="D75" i="14"/>
  <c r="F74" i="14"/>
  <c r="D74" i="14"/>
  <c r="F73" i="14"/>
  <c r="D73" i="14"/>
  <c r="F72" i="14"/>
  <c r="D72" i="14"/>
  <c r="F71" i="14"/>
  <c r="D71" i="14"/>
  <c r="F70" i="14"/>
  <c r="D70" i="14"/>
  <c r="F69" i="14"/>
  <c r="D69" i="14"/>
  <c r="F68" i="14"/>
  <c r="D68" i="14"/>
  <c r="F67" i="14"/>
  <c r="D67" i="14"/>
  <c r="F66" i="14"/>
  <c r="D66" i="14"/>
  <c r="F65" i="14"/>
  <c r="D65" i="14"/>
  <c r="F64" i="14"/>
  <c r="D64" i="14"/>
  <c r="F63" i="14"/>
  <c r="D63" i="14"/>
  <c r="F62" i="14"/>
  <c r="D62" i="14"/>
  <c r="M61" i="14"/>
  <c r="L61" i="14"/>
  <c r="K61" i="14" s="1"/>
  <c r="H61" i="14"/>
  <c r="F61" i="14"/>
  <c r="D61" i="14" s="1"/>
  <c r="G49" i="14"/>
  <c r="G50" i="14" s="1"/>
  <c r="L53" i="14" s="1"/>
  <c r="C49" i="14"/>
  <c r="L51" i="14" s="1"/>
  <c r="F47" i="14"/>
  <c r="D47" i="14"/>
  <c r="F46" i="14"/>
  <c r="D46" i="14" s="1"/>
  <c r="F45" i="14"/>
  <c r="D45" i="14" s="1"/>
  <c r="F44" i="14"/>
  <c r="D44" i="14"/>
  <c r="F43" i="14"/>
  <c r="D43" i="14"/>
  <c r="F42" i="14"/>
  <c r="D42" i="14" s="1"/>
  <c r="F41" i="14"/>
  <c r="D41" i="14" s="1"/>
  <c r="F40" i="14"/>
  <c r="D40" i="14"/>
  <c r="F39" i="14"/>
  <c r="D39" i="14"/>
  <c r="F38" i="14"/>
  <c r="D38" i="14" s="1"/>
  <c r="F37" i="14"/>
  <c r="D37" i="14" s="1"/>
  <c r="F36" i="14"/>
  <c r="D36" i="14"/>
  <c r="F35" i="14"/>
  <c r="D35" i="14"/>
  <c r="A35" i="14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M34" i="14"/>
  <c r="L34" i="14"/>
  <c r="K34" i="14"/>
  <c r="H34" i="14"/>
  <c r="F34" i="14"/>
  <c r="D34" i="14" s="1"/>
  <c r="L24" i="14"/>
  <c r="G23" i="14"/>
  <c r="L26" i="14" s="1"/>
  <c r="G22" i="14"/>
  <c r="C22" i="14"/>
  <c r="F20" i="14"/>
  <c r="D20" i="14"/>
  <c r="F19" i="14"/>
  <c r="D19" i="14" s="1"/>
  <c r="F18" i="14"/>
  <c r="D18" i="14" s="1"/>
  <c r="A18" i="14"/>
  <c r="A19" i="14" s="1"/>
  <c r="A20" i="14" s="1"/>
  <c r="A21" i="14" s="1"/>
  <c r="F17" i="14"/>
  <c r="D17" i="14"/>
  <c r="F16" i="14"/>
  <c r="D16" i="14"/>
  <c r="F15" i="14"/>
  <c r="D15" i="14" s="1"/>
  <c r="F14" i="14"/>
  <c r="D14" i="14" s="1"/>
  <c r="A14" i="14"/>
  <c r="A15" i="14" s="1"/>
  <c r="A16" i="14" s="1"/>
  <c r="A17" i="14" s="1"/>
  <c r="F13" i="14"/>
  <c r="D13" i="14"/>
  <c r="F12" i="14"/>
  <c r="D12" i="14"/>
  <c r="F11" i="14"/>
  <c r="D11" i="14" s="1"/>
  <c r="F10" i="14"/>
  <c r="D10" i="14" s="1"/>
  <c r="A10" i="14"/>
  <c r="A11" i="14" s="1"/>
  <c r="A12" i="14" s="1"/>
  <c r="A13" i="14" s="1"/>
  <c r="F9" i="14"/>
  <c r="D9" i="14"/>
  <c r="F8" i="14"/>
  <c r="D8" i="14"/>
  <c r="A8" i="14"/>
  <c r="A9" i="14" s="1"/>
  <c r="M7" i="14"/>
  <c r="L7" i="14"/>
  <c r="K7" i="14" s="1"/>
  <c r="H7" i="14"/>
  <c r="F7" i="14"/>
  <c r="D7" i="14"/>
  <c r="L591" i="13"/>
  <c r="G588" i="13"/>
  <c r="G587" i="13"/>
  <c r="C587" i="13"/>
  <c r="L589" i="13" s="1"/>
  <c r="F585" i="13"/>
  <c r="D585" i="13"/>
  <c r="F584" i="13"/>
  <c r="D584" i="13" s="1"/>
  <c r="F583" i="13"/>
  <c r="D583" i="13"/>
  <c r="F582" i="13"/>
  <c r="D582" i="13" s="1"/>
  <c r="F581" i="13"/>
  <c r="D581" i="13"/>
  <c r="F580" i="13"/>
  <c r="D580" i="13" s="1"/>
  <c r="F579" i="13"/>
  <c r="D579" i="13"/>
  <c r="F578" i="13"/>
  <c r="D578" i="13" s="1"/>
  <c r="F577" i="13"/>
  <c r="D577" i="13"/>
  <c r="F576" i="13"/>
  <c r="D576" i="13" s="1"/>
  <c r="F575" i="13"/>
  <c r="D575" i="13"/>
  <c r="F574" i="13"/>
  <c r="D574" i="13" s="1"/>
  <c r="F573" i="13"/>
  <c r="D573" i="13"/>
  <c r="F572" i="13"/>
  <c r="D572" i="13" s="1"/>
  <c r="F571" i="13"/>
  <c r="D571" i="13"/>
  <c r="A571" i="13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M570" i="13"/>
  <c r="L570" i="13"/>
  <c r="K570" i="13"/>
  <c r="H570" i="13"/>
  <c r="F570" i="13"/>
  <c r="D570" i="13" s="1"/>
  <c r="L563" i="13"/>
  <c r="C559" i="13"/>
  <c r="L561" i="13" s="1"/>
  <c r="F557" i="13"/>
  <c r="D557" i="13" s="1"/>
  <c r="F556" i="13"/>
  <c r="D556" i="13" s="1"/>
  <c r="F555" i="13"/>
  <c r="D555" i="13"/>
  <c r="F554" i="13"/>
  <c r="D554" i="13"/>
  <c r="F553" i="13"/>
  <c r="D553" i="13" s="1"/>
  <c r="F552" i="13"/>
  <c r="D552" i="13" s="1"/>
  <c r="F551" i="13"/>
  <c r="D551" i="13"/>
  <c r="F550" i="13"/>
  <c r="D550" i="13"/>
  <c r="F549" i="13"/>
  <c r="D549" i="13" s="1"/>
  <c r="F548" i="13"/>
  <c r="D548" i="13" s="1"/>
  <c r="F547" i="13"/>
  <c r="D547" i="13"/>
  <c r="F546" i="13"/>
  <c r="D546" i="13"/>
  <c r="F545" i="13"/>
  <c r="D545" i="13" s="1"/>
  <c r="F544" i="13"/>
  <c r="D544" i="13" s="1"/>
  <c r="F543" i="13"/>
  <c r="D543" i="13"/>
  <c r="A543" i="13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M542" i="13"/>
  <c r="J543" i="13" s="1"/>
  <c r="L542" i="13"/>
  <c r="K542" i="13" s="1"/>
  <c r="H542" i="13"/>
  <c r="G542" i="13"/>
  <c r="G559" i="13" s="1"/>
  <c r="G560" i="13" s="1"/>
  <c r="F542" i="13"/>
  <c r="D542" i="13" s="1"/>
  <c r="AA536" i="13"/>
  <c r="V533" i="13"/>
  <c r="V532" i="13"/>
  <c r="R532" i="13"/>
  <c r="AA534" i="13" s="1"/>
  <c r="L532" i="13"/>
  <c r="U530" i="13"/>
  <c r="S530" i="13"/>
  <c r="G530" i="13"/>
  <c r="G531" i="13" s="1"/>
  <c r="L534" i="13" s="1"/>
  <c r="C530" i="13"/>
  <c r="U529" i="13"/>
  <c r="S529" i="13"/>
  <c r="U528" i="13"/>
  <c r="S528" i="13"/>
  <c r="F528" i="13"/>
  <c r="D528" i="13" s="1"/>
  <c r="U527" i="13"/>
  <c r="S527" i="13" s="1"/>
  <c r="F527" i="13"/>
  <c r="D527" i="13"/>
  <c r="U526" i="13"/>
  <c r="S526" i="13"/>
  <c r="F526" i="13"/>
  <c r="D526" i="13" s="1"/>
  <c r="U525" i="13"/>
  <c r="S525" i="13" s="1"/>
  <c r="F525" i="13"/>
  <c r="D525" i="13"/>
  <c r="U524" i="13"/>
  <c r="S524" i="13" s="1"/>
  <c r="F524" i="13"/>
  <c r="D524" i="13" s="1"/>
  <c r="U523" i="13"/>
  <c r="S523" i="13" s="1"/>
  <c r="F523" i="13"/>
  <c r="D523" i="13"/>
  <c r="U522" i="13"/>
  <c r="S522" i="13" s="1"/>
  <c r="F522" i="13"/>
  <c r="D522" i="13" s="1"/>
  <c r="U521" i="13"/>
  <c r="S521" i="13" s="1"/>
  <c r="F521" i="13"/>
  <c r="D521" i="13"/>
  <c r="U520" i="13"/>
  <c r="S520" i="13" s="1"/>
  <c r="F520" i="13"/>
  <c r="D520" i="13" s="1"/>
  <c r="U519" i="13"/>
  <c r="S519" i="13" s="1"/>
  <c r="F519" i="13"/>
  <c r="D519" i="13"/>
  <c r="U518" i="13"/>
  <c r="S518" i="13" s="1"/>
  <c r="F518" i="13"/>
  <c r="D518" i="13" s="1"/>
  <c r="U517" i="13"/>
  <c r="S517" i="13" s="1"/>
  <c r="P517" i="13"/>
  <c r="P518" i="13" s="1"/>
  <c r="P519" i="13" s="1"/>
  <c r="P520" i="13" s="1"/>
  <c r="P521" i="13" s="1"/>
  <c r="P522" i="13" s="1"/>
  <c r="P523" i="13" s="1"/>
  <c r="P524" i="13" s="1"/>
  <c r="P525" i="13" s="1"/>
  <c r="P526" i="13" s="1"/>
  <c r="P527" i="13" s="1"/>
  <c r="P528" i="13" s="1"/>
  <c r="P529" i="13" s="1"/>
  <c r="P530" i="13" s="1"/>
  <c r="P531" i="13" s="1"/>
  <c r="F517" i="13"/>
  <c r="D517" i="13"/>
  <c r="U516" i="13"/>
  <c r="S516" i="13" s="1"/>
  <c r="F516" i="13"/>
  <c r="D516" i="13" s="1"/>
  <c r="U515" i="13"/>
  <c r="S515" i="13" s="1"/>
  <c r="P515" i="13"/>
  <c r="P516" i="13" s="1"/>
  <c r="F515" i="13"/>
  <c r="D515" i="13"/>
  <c r="A515" i="13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B514" i="13"/>
  <c r="Y514" i="13"/>
  <c r="X514" i="13" s="1"/>
  <c r="W514" i="13" s="1"/>
  <c r="U514" i="13"/>
  <c r="S514" i="13" s="1"/>
  <c r="F514" i="13"/>
  <c r="D514" i="13" s="1"/>
  <c r="A514" i="13"/>
  <c r="AB513" i="13"/>
  <c r="AA513" i="13"/>
  <c r="Z513" i="13" s="1"/>
  <c r="W513" i="13"/>
  <c r="U513" i="13"/>
  <c r="S513" i="13"/>
  <c r="M513" i="13"/>
  <c r="L513" i="13"/>
  <c r="K513" i="13" s="1"/>
  <c r="H513" i="13"/>
  <c r="F513" i="13"/>
  <c r="D513" i="13" s="1"/>
  <c r="D530" i="13" s="1"/>
  <c r="G502" i="13"/>
  <c r="G503" i="13" s="1"/>
  <c r="L506" i="13" s="1"/>
  <c r="C502" i="13"/>
  <c r="L504" i="13" s="1"/>
  <c r="F500" i="13"/>
  <c r="D500" i="13"/>
  <c r="F499" i="13"/>
  <c r="D499" i="13" s="1"/>
  <c r="F498" i="13"/>
  <c r="D498" i="13" s="1"/>
  <c r="F497" i="13"/>
  <c r="D497" i="13" s="1"/>
  <c r="F496" i="13"/>
  <c r="D496" i="13"/>
  <c r="F495" i="13"/>
  <c r="D495" i="13" s="1"/>
  <c r="F494" i="13"/>
  <c r="D494" i="13" s="1"/>
  <c r="F493" i="13"/>
  <c r="D493" i="13" s="1"/>
  <c r="F492" i="13"/>
  <c r="D492" i="13"/>
  <c r="F491" i="13"/>
  <c r="D491" i="13" s="1"/>
  <c r="F490" i="13"/>
  <c r="D490" i="13" s="1"/>
  <c r="F489" i="13"/>
  <c r="D489" i="13" s="1"/>
  <c r="F488" i="13"/>
  <c r="D488" i="13"/>
  <c r="F487" i="13"/>
  <c r="D487" i="13" s="1"/>
  <c r="A487" i="13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F486" i="13"/>
  <c r="D486" i="13" s="1"/>
  <c r="A486" i="13"/>
  <c r="M485" i="13"/>
  <c r="J486" i="13" s="1"/>
  <c r="L486" i="13" s="1"/>
  <c r="K486" i="13" s="1"/>
  <c r="L485" i="13"/>
  <c r="K485" i="13"/>
  <c r="H485" i="13"/>
  <c r="F485" i="13"/>
  <c r="D485" i="13" s="1"/>
  <c r="AA480" i="13"/>
  <c r="V479" i="13"/>
  <c r="AA482" i="13" s="1"/>
  <c r="V478" i="13"/>
  <c r="R478" i="13"/>
  <c r="U476" i="13"/>
  <c r="S476" i="13" s="1"/>
  <c r="U475" i="13"/>
  <c r="S475" i="13" s="1"/>
  <c r="U474" i="13"/>
  <c r="S474" i="13" s="1"/>
  <c r="G474" i="13"/>
  <c r="G475" i="13" s="1"/>
  <c r="L478" i="13" s="1"/>
  <c r="C474" i="13"/>
  <c r="L476" i="13" s="1"/>
  <c r="U473" i="13"/>
  <c r="S473" i="13"/>
  <c r="U472" i="13"/>
  <c r="S472" i="13" s="1"/>
  <c r="F472" i="13"/>
  <c r="D472" i="13"/>
  <c r="U471" i="13"/>
  <c r="S471" i="13" s="1"/>
  <c r="F471" i="13"/>
  <c r="D471" i="13"/>
  <c r="AC470" i="13"/>
  <c r="U470" i="13"/>
  <c r="S470" i="13" s="1"/>
  <c r="N470" i="13"/>
  <c r="F470" i="13"/>
  <c r="D470" i="13"/>
  <c r="AC469" i="13"/>
  <c r="U469" i="13"/>
  <c r="S469" i="13"/>
  <c r="N469" i="13"/>
  <c r="F469" i="13"/>
  <c r="D469" i="13"/>
  <c r="AC468" i="13"/>
  <c r="U468" i="13"/>
  <c r="S468" i="13" s="1"/>
  <c r="N468" i="13"/>
  <c r="F468" i="13"/>
  <c r="D468" i="13"/>
  <c r="AC467" i="13"/>
  <c r="U467" i="13"/>
  <c r="S467" i="13" s="1"/>
  <c r="N467" i="13"/>
  <c r="F467" i="13"/>
  <c r="D467" i="13"/>
  <c r="AC466" i="13"/>
  <c r="U466" i="13"/>
  <c r="S466" i="13"/>
  <c r="N466" i="13"/>
  <c r="F466" i="13"/>
  <c r="D466" i="13"/>
  <c r="AC465" i="13"/>
  <c r="U465" i="13"/>
  <c r="S465" i="13" s="1"/>
  <c r="N465" i="13"/>
  <c r="F465" i="13"/>
  <c r="D465" i="13"/>
  <c r="U464" i="13"/>
  <c r="S464" i="13" s="1"/>
  <c r="F464" i="13"/>
  <c r="D464" i="13"/>
  <c r="U463" i="13"/>
  <c r="S463" i="13" s="1"/>
  <c r="F463" i="13"/>
  <c r="D463" i="13"/>
  <c r="U462" i="13"/>
  <c r="S462" i="13" s="1"/>
  <c r="F462" i="13"/>
  <c r="D462" i="13"/>
  <c r="U461" i="13"/>
  <c r="S461" i="13" s="1"/>
  <c r="F461" i="13"/>
  <c r="D461" i="13"/>
  <c r="U460" i="13"/>
  <c r="S460" i="13" s="1"/>
  <c r="F460" i="13"/>
  <c r="D460" i="13"/>
  <c r="U459" i="13"/>
  <c r="S459" i="13" s="1"/>
  <c r="F459" i="13"/>
  <c r="D459" i="13"/>
  <c r="U458" i="13"/>
  <c r="S458" i="13" s="1"/>
  <c r="F458" i="13"/>
  <c r="D458" i="13"/>
  <c r="U457" i="13"/>
  <c r="S457" i="13" s="1"/>
  <c r="F457" i="13"/>
  <c r="D457" i="13"/>
  <c r="U456" i="13"/>
  <c r="S456" i="13" s="1"/>
  <c r="F456" i="13"/>
  <c r="D456" i="13"/>
  <c r="U455" i="13"/>
  <c r="S455" i="13" s="1"/>
  <c r="F455" i="13"/>
  <c r="D455" i="13"/>
  <c r="U454" i="13"/>
  <c r="S454" i="13" s="1"/>
  <c r="F454" i="13"/>
  <c r="D454" i="13"/>
  <c r="U453" i="13"/>
  <c r="S453" i="13" s="1"/>
  <c r="F453" i="13"/>
  <c r="D453" i="13"/>
  <c r="U452" i="13"/>
  <c r="S452" i="13" s="1"/>
  <c r="F452" i="13"/>
  <c r="D452" i="13"/>
  <c r="U451" i="13"/>
  <c r="S451" i="13" s="1"/>
  <c r="P451" i="13"/>
  <c r="P452" i="13" s="1"/>
  <c r="P453" i="13" s="1"/>
  <c r="P454" i="13" s="1"/>
  <c r="P455" i="13" s="1"/>
  <c r="P456" i="13" s="1"/>
  <c r="P457" i="13" s="1"/>
  <c r="P458" i="13" s="1"/>
  <c r="P459" i="13" s="1"/>
  <c r="P460" i="13" s="1"/>
  <c r="P461" i="13" s="1"/>
  <c r="P462" i="13" s="1"/>
  <c r="P463" i="13" s="1"/>
  <c r="P464" i="13" s="1"/>
  <c r="P465" i="13" s="1"/>
  <c r="P466" i="13" s="1"/>
  <c r="P467" i="13" s="1"/>
  <c r="P468" i="13" s="1"/>
  <c r="P469" i="13" s="1"/>
  <c r="P470" i="13" s="1"/>
  <c r="P471" i="13" s="1"/>
  <c r="P472" i="13" s="1"/>
  <c r="P473" i="13" s="1"/>
  <c r="P474" i="13" s="1"/>
  <c r="P475" i="13" s="1"/>
  <c r="P476" i="13" s="1"/>
  <c r="P477" i="13" s="1"/>
  <c r="F451" i="13"/>
  <c r="D451" i="13"/>
  <c r="A451" i="13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B450" i="13"/>
  <c r="AA450" i="13"/>
  <c r="Z450" i="13"/>
  <c r="W450" i="13"/>
  <c r="U450" i="13"/>
  <c r="S450" i="13" s="1"/>
  <c r="S478" i="13" s="1"/>
  <c r="M450" i="13"/>
  <c r="L450" i="13"/>
  <c r="K450" i="13" s="1"/>
  <c r="H450" i="13"/>
  <c r="F450" i="13"/>
  <c r="D450" i="13" s="1"/>
  <c r="L441" i="13"/>
  <c r="G440" i="13"/>
  <c r="L443" i="13" s="1"/>
  <c r="G439" i="13"/>
  <c r="C439" i="13"/>
  <c r="O437" i="13"/>
  <c r="F437" i="13"/>
  <c r="D437" i="13"/>
  <c r="O436" i="13"/>
  <c r="F436" i="13"/>
  <c r="D436" i="13" s="1"/>
  <c r="O435" i="13"/>
  <c r="F435" i="13"/>
  <c r="D435" i="13"/>
  <c r="O434" i="13"/>
  <c r="F434" i="13"/>
  <c r="D434" i="13"/>
  <c r="O433" i="13"/>
  <c r="F433" i="13"/>
  <c r="D433" i="13"/>
  <c r="O432" i="13"/>
  <c r="F432" i="13"/>
  <c r="D432" i="13" s="1"/>
  <c r="O431" i="13"/>
  <c r="F431" i="13"/>
  <c r="D431" i="13"/>
  <c r="O430" i="13"/>
  <c r="F430" i="13"/>
  <c r="D430" i="13" s="1"/>
  <c r="O429" i="13"/>
  <c r="F429" i="13"/>
  <c r="D429" i="13"/>
  <c r="O428" i="13"/>
  <c r="F428" i="13"/>
  <c r="D428" i="13"/>
  <c r="O427" i="13"/>
  <c r="F427" i="13"/>
  <c r="D427" i="13"/>
  <c r="O426" i="13"/>
  <c r="F426" i="13"/>
  <c r="D426" i="13" s="1"/>
  <c r="O425" i="13"/>
  <c r="F425" i="13"/>
  <c r="D425" i="13"/>
  <c r="O424" i="13"/>
  <c r="F424" i="13"/>
  <c r="D424" i="13" s="1"/>
  <c r="O423" i="13"/>
  <c r="F423" i="13"/>
  <c r="D423" i="13"/>
  <c r="A423" i="13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O422" i="13"/>
  <c r="M422" i="13"/>
  <c r="L422" i="13"/>
  <c r="K422" i="13" s="1"/>
  <c r="H422" i="13"/>
  <c r="F422" i="13"/>
  <c r="D422" i="13"/>
  <c r="G412" i="13"/>
  <c r="L415" i="13" s="1"/>
  <c r="G411" i="13"/>
  <c r="C411" i="13"/>
  <c r="L413" i="13" s="1"/>
  <c r="F409" i="13"/>
  <c r="D409" i="13" s="1"/>
  <c r="F408" i="13"/>
  <c r="D408" i="13"/>
  <c r="F407" i="13"/>
  <c r="D407" i="13"/>
  <c r="F406" i="13"/>
  <c r="D406" i="13" s="1"/>
  <c r="F405" i="13"/>
  <c r="D405" i="13" s="1"/>
  <c r="F404" i="13"/>
  <c r="D404" i="13"/>
  <c r="F403" i="13"/>
  <c r="D403" i="13"/>
  <c r="F402" i="13"/>
  <c r="D402" i="13" s="1"/>
  <c r="F401" i="13"/>
  <c r="D401" i="13" s="1"/>
  <c r="F400" i="13"/>
  <c r="D400" i="13"/>
  <c r="F399" i="13"/>
  <c r="D399" i="13"/>
  <c r="F398" i="13"/>
  <c r="D398" i="13" s="1"/>
  <c r="A398" i="13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F397" i="13"/>
  <c r="D397" i="13" s="1"/>
  <c r="F396" i="13"/>
  <c r="D396" i="13"/>
  <c r="F395" i="13"/>
  <c r="D395" i="13"/>
  <c r="A395" i="13"/>
  <c r="A396" i="13" s="1"/>
  <c r="A397" i="13" s="1"/>
  <c r="M394" i="13"/>
  <c r="L394" i="13"/>
  <c r="K394" i="13"/>
  <c r="H394" i="13"/>
  <c r="F394" i="13"/>
  <c r="D394" i="13" s="1"/>
  <c r="L385" i="13"/>
  <c r="G384" i="13"/>
  <c r="L387" i="13" s="1"/>
  <c r="G383" i="13"/>
  <c r="C383" i="13"/>
  <c r="F381" i="13"/>
  <c r="D381" i="13" s="1"/>
  <c r="F380" i="13"/>
  <c r="D380" i="13" s="1"/>
  <c r="F379" i="13"/>
  <c r="D379" i="13" s="1"/>
  <c r="F378" i="13"/>
  <c r="D378" i="13"/>
  <c r="F377" i="13"/>
  <c r="D377" i="13" s="1"/>
  <c r="F376" i="13"/>
  <c r="D376" i="13" s="1"/>
  <c r="F375" i="13"/>
  <c r="D375" i="13" s="1"/>
  <c r="F374" i="13"/>
  <c r="D374" i="13"/>
  <c r="F373" i="13"/>
  <c r="D373" i="13" s="1"/>
  <c r="F372" i="13"/>
  <c r="D372" i="13" s="1"/>
  <c r="F371" i="13"/>
  <c r="D371" i="13" s="1"/>
  <c r="F370" i="13"/>
  <c r="D370" i="13"/>
  <c r="F369" i="13"/>
  <c r="D369" i="13" s="1"/>
  <c r="F368" i="13"/>
  <c r="D368" i="13" s="1"/>
  <c r="F367" i="13"/>
  <c r="D367" i="13" s="1"/>
  <c r="A367" i="13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M366" i="13"/>
  <c r="L366" i="13"/>
  <c r="K366" i="13"/>
  <c r="H366" i="13"/>
  <c r="F366" i="13"/>
  <c r="D366" i="13" s="1"/>
  <c r="G356" i="13"/>
  <c r="L359" i="13" s="1"/>
  <c r="G355" i="13"/>
  <c r="C355" i="13"/>
  <c r="L357" i="13" s="1"/>
  <c r="F353" i="13"/>
  <c r="D353" i="13"/>
  <c r="F352" i="13"/>
  <c r="D352" i="13" s="1"/>
  <c r="F351" i="13"/>
  <c r="D351" i="13"/>
  <c r="F350" i="13"/>
  <c r="D350" i="13" s="1"/>
  <c r="F349" i="13"/>
  <c r="D349" i="13"/>
  <c r="F348" i="13"/>
  <c r="D348" i="13" s="1"/>
  <c r="F347" i="13"/>
  <c r="D347" i="13"/>
  <c r="F346" i="13"/>
  <c r="D346" i="13" s="1"/>
  <c r="F345" i="13"/>
  <c r="D345" i="13"/>
  <c r="F344" i="13"/>
  <c r="D344" i="13" s="1"/>
  <c r="F343" i="13"/>
  <c r="D343" i="13"/>
  <c r="F342" i="13"/>
  <c r="D342" i="13" s="1"/>
  <c r="F341" i="13"/>
  <c r="D341" i="13"/>
  <c r="F340" i="13"/>
  <c r="D340" i="13" s="1"/>
  <c r="F339" i="13"/>
  <c r="D339" i="13"/>
  <c r="A339" i="13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M338" i="13"/>
  <c r="L338" i="13"/>
  <c r="K338" i="13" s="1"/>
  <c r="H338" i="13"/>
  <c r="F338" i="13"/>
  <c r="D338" i="13" s="1"/>
  <c r="AC329" i="13"/>
  <c r="AC330" i="13" s="1"/>
  <c r="AH333" i="13" s="1"/>
  <c r="Y329" i="13"/>
  <c r="AH331" i="13" s="1"/>
  <c r="L329" i="13"/>
  <c r="G328" i="13"/>
  <c r="L331" i="13" s="1"/>
  <c r="AB327" i="13"/>
  <c r="Z327" i="13" s="1"/>
  <c r="O327" i="13"/>
  <c r="G327" i="13"/>
  <c r="C327" i="13"/>
  <c r="AB326" i="13"/>
  <c r="Z326" i="13" s="1"/>
  <c r="W326" i="13"/>
  <c r="W327" i="13" s="1"/>
  <c r="W328" i="13" s="1"/>
  <c r="O326" i="13"/>
  <c r="AB325" i="13"/>
  <c r="Z325" i="13" s="1"/>
  <c r="O325" i="13"/>
  <c r="F325" i="13"/>
  <c r="D325" i="13" s="1"/>
  <c r="AB324" i="13"/>
  <c r="Z324" i="13"/>
  <c r="O324" i="13"/>
  <c r="F324" i="13"/>
  <c r="D324" i="13" s="1"/>
  <c r="AB323" i="13"/>
  <c r="Z323" i="13"/>
  <c r="O323" i="13"/>
  <c r="F323" i="13"/>
  <c r="D323" i="13" s="1"/>
  <c r="AB322" i="13"/>
  <c r="Z322" i="13"/>
  <c r="O322" i="13"/>
  <c r="F322" i="13"/>
  <c r="D322" i="13"/>
  <c r="AB321" i="13"/>
  <c r="Z321" i="13" s="1"/>
  <c r="O321" i="13"/>
  <c r="F321" i="13"/>
  <c r="D321" i="13"/>
  <c r="AB320" i="13"/>
  <c r="Z320" i="13"/>
  <c r="O320" i="13"/>
  <c r="F320" i="13"/>
  <c r="D320" i="13"/>
  <c r="AB319" i="13"/>
  <c r="Z319" i="13" s="1"/>
  <c r="O319" i="13"/>
  <c r="F319" i="13"/>
  <c r="D319" i="13" s="1"/>
  <c r="AB318" i="13"/>
  <c r="Z318" i="13" s="1"/>
  <c r="O318" i="13"/>
  <c r="F318" i="13"/>
  <c r="D318" i="13"/>
  <c r="AK317" i="13"/>
  <c r="AB317" i="13"/>
  <c r="Z317" i="13"/>
  <c r="O317" i="13"/>
  <c r="F317" i="13"/>
  <c r="D317" i="13"/>
  <c r="AK316" i="13"/>
  <c r="AB316" i="13"/>
  <c r="Z316" i="13" s="1"/>
  <c r="O316" i="13"/>
  <c r="F316" i="13"/>
  <c r="D316" i="13"/>
  <c r="AB315" i="13"/>
  <c r="Z315" i="13" s="1"/>
  <c r="O315" i="13"/>
  <c r="F315" i="13"/>
  <c r="D315" i="13" s="1"/>
  <c r="A315" i="13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B314" i="13"/>
  <c r="Z314" i="13"/>
  <c r="O314" i="13"/>
  <c r="F314" i="13"/>
  <c r="D314" i="13" s="1"/>
  <c r="AB313" i="13"/>
  <c r="Z313" i="13"/>
  <c r="O313" i="13"/>
  <c r="F313" i="13"/>
  <c r="D313" i="13" s="1"/>
  <c r="AB312" i="13"/>
  <c r="Z312" i="13"/>
  <c r="O312" i="13"/>
  <c r="F312" i="13"/>
  <c r="D312" i="13"/>
  <c r="AB311" i="13"/>
  <c r="Z311" i="13" s="1"/>
  <c r="W311" i="13"/>
  <c r="W312" i="13" s="1"/>
  <c r="W313" i="13" s="1"/>
  <c r="W314" i="13" s="1"/>
  <c r="W315" i="13" s="1"/>
  <c r="W316" i="13" s="1"/>
  <c r="W317" i="13" s="1"/>
  <c r="W318" i="13" s="1"/>
  <c r="W319" i="13" s="1"/>
  <c r="W320" i="13" s="1"/>
  <c r="W321" i="13" s="1"/>
  <c r="W322" i="13" s="1"/>
  <c r="W323" i="13" s="1"/>
  <c r="W324" i="13" s="1"/>
  <c r="W325" i="13" s="1"/>
  <c r="O311" i="13"/>
  <c r="F311" i="13"/>
  <c r="D311" i="13" s="1"/>
  <c r="A311" i="13"/>
  <c r="A312" i="13" s="1"/>
  <c r="A313" i="13" s="1"/>
  <c r="A314" i="13" s="1"/>
  <c r="AI310" i="13"/>
  <c r="AH310" i="13"/>
  <c r="AG310" i="13" s="1"/>
  <c r="AD310" i="13"/>
  <c r="AB310" i="13"/>
  <c r="Z310" i="13"/>
  <c r="N310" i="13"/>
  <c r="O310" i="13" s="1"/>
  <c r="M310" i="13"/>
  <c r="L310" i="13"/>
  <c r="K310" i="13" s="1"/>
  <c r="H310" i="13"/>
  <c r="F310" i="13"/>
  <c r="D310" i="13" s="1"/>
  <c r="L301" i="13"/>
  <c r="R299" i="13"/>
  <c r="AA301" i="13" s="1"/>
  <c r="G299" i="13"/>
  <c r="G300" i="13" s="1"/>
  <c r="L303" i="13" s="1"/>
  <c r="C299" i="13"/>
  <c r="AD297" i="13"/>
  <c r="U297" i="13"/>
  <c r="S297" i="13" s="1"/>
  <c r="O297" i="13"/>
  <c r="F297" i="13"/>
  <c r="D297" i="13" s="1"/>
  <c r="AD296" i="13"/>
  <c r="U296" i="13"/>
  <c r="S296" i="13" s="1"/>
  <c r="O296" i="13"/>
  <c r="F296" i="13"/>
  <c r="D296" i="13" s="1"/>
  <c r="AD295" i="13"/>
  <c r="U295" i="13"/>
  <c r="S295" i="13" s="1"/>
  <c r="O295" i="13"/>
  <c r="F295" i="13"/>
  <c r="D295" i="13" s="1"/>
  <c r="AD294" i="13"/>
  <c r="U294" i="13"/>
  <c r="S294" i="13" s="1"/>
  <c r="O294" i="13"/>
  <c r="F294" i="13"/>
  <c r="D294" i="13" s="1"/>
  <c r="AD293" i="13"/>
  <c r="U293" i="13"/>
  <c r="S293" i="13" s="1"/>
  <c r="O293" i="13"/>
  <c r="F293" i="13"/>
  <c r="D293" i="13" s="1"/>
  <c r="AD292" i="13"/>
  <c r="U292" i="13"/>
  <c r="S292" i="13" s="1"/>
  <c r="O292" i="13"/>
  <c r="F292" i="13"/>
  <c r="D292" i="13" s="1"/>
  <c r="AD291" i="13"/>
  <c r="U291" i="13"/>
  <c r="S291" i="13" s="1"/>
  <c r="O291" i="13"/>
  <c r="F291" i="13"/>
  <c r="D291" i="13" s="1"/>
  <c r="AD290" i="13"/>
  <c r="U290" i="13"/>
  <c r="S290" i="13" s="1"/>
  <c r="O290" i="13"/>
  <c r="F290" i="13"/>
  <c r="D290" i="13" s="1"/>
  <c r="AD289" i="13"/>
  <c r="U289" i="13"/>
  <c r="S289" i="13" s="1"/>
  <c r="O289" i="13"/>
  <c r="F289" i="13"/>
  <c r="D289" i="13" s="1"/>
  <c r="AD288" i="13"/>
  <c r="U288" i="13"/>
  <c r="S288" i="13" s="1"/>
  <c r="O288" i="13"/>
  <c r="F288" i="13"/>
  <c r="D288" i="13" s="1"/>
  <c r="AD287" i="13"/>
  <c r="U287" i="13"/>
  <c r="S287" i="13" s="1"/>
  <c r="O287" i="13"/>
  <c r="F287" i="13"/>
  <c r="D287" i="13" s="1"/>
  <c r="AD286" i="13"/>
  <c r="U286" i="13"/>
  <c r="S286" i="13" s="1"/>
  <c r="O286" i="13"/>
  <c r="F286" i="13"/>
  <c r="D286" i="13" s="1"/>
  <c r="AD285" i="13"/>
  <c r="U285" i="13"/>
  <c r="S285" i="13" s="1"/>
  <c r="O285" i="13"/>
  <c r="F285" i="13"/>
  <c r="D285" i="13" s="1"/>
  <c r="AD284" i="13"/>
  <c r="U284" i="13"/>
  <c r="S284" i="13" s="1"/>
  <c r="O284" i="13"/>
  <c r="F284" i="13"/>
  <c r="D284" i="13"/>
  <c r="AD283" i="13"/>
  <c r="U283" i="13"/>
  <c r="S283" i="13" s="1"/>
  <c r="P283" i="13"/>
  <c r="P284" i="13" s="1"/>
  <c r="P285" i="13" s="1"/>
  <c r="P286" i="13" s="1"/>
  <c r="P287" i="13" s="1"/>
  <c r="P288" i="13" s="1"/>
  <c r="P289" i="13" s="1"/>
  <c r="P290" i="13" s="1"/>
  <c r="P291" i="13" s="1"/>
  <c r="P292" i="13" s="1"/>
  <c r="P293" i="13" s="1"/>
  <c r="P294" i="13" s="1"/>
  <c r="P295" i="13" s="1"/>
  <c r="P296" i="13" s="1"/>
  <c r="P297" i="13" s="1"/>
  <c r="P298" i="13" s="1"/>
  <c r="O283" i="13"/>
  <c r="F283" i="13"/>
  <c r="D283" i="13" s="1"/>
  <c r="AD282" i="13"/>
  <c r="U282" i="13"/>
  <c r="S282" i="13" s="1"/>
  <c r="P282" i="13"/>
  <c r="O282" i="13"/>
  <c r="F282" i="13"/>
  <c r="D282" i="13" s="1"/>
  <c r="AD281" i="13"/>
  <c r="V281" i="13"/>
  <c r="U281" i="13"/>
  <c r="S281" i="13"/>
  <c r="P281" i="13"/>
  <c r="I281" i="13"/>
  <c r="H281" i="13" s="1"/>
  <c r="G281" i="13"/>
  <c r="F281" i="13"/>
  <c r="D281" i="13" s="1"/>
  <c r="A281" i="13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D280" i="13"/>
  <c r="AC280" i="13"/>
  <c r="W280" i="13"/>
  <c r="V280" i="13"/>
  <c r="U280" i="13"/>
  <c r="S280" i="13"/>
  <c r="M280" i="13"/>
  <c r="J281" i="13" s="1"/>
  <c r="L280" i="13"/>
  <c r="K280" i="13" s="1"/>
  <c r="H280" i="13"/>
  <c r="F280" i="13"/>
  <c r="D280" i="13" s="1"/>
  <c r="BM271" i="13"/>
  <c r="AP271" i="13"/>
  <c r="BT270" i="13"/>
  <c r="AX270" i="13"/>
  <c r="AI270" i="13"/>
  <c r="T270" i="13"/>
  <c r="G270" i="13"/>
  <c r="L273" i="13" s="1"/>
  <c r="G269" i="13"/>
  <c r="C269" i="13"/>
  <c r="L271" i="13" s="1"/>
  <c r="BO268" i="13"/>
  <c r="BO269" i="13" s="1"/>
  <c r="BT272" i="13" s="1"/>
  <c r="BK268" i="13"/>
  <c r="AK268" i="13"/>
  <c r="BI267" i="13"/>
  <c r="AZ267" i="13"/>
  <c r="AZ268" i="13" s="1"/>
  <c r="BE271" i="13" s="1"/>
  <c r="AV267" i="13"/>
  <c r="BE269" i="13" s="1"/>
  <c r="AK267" i="13"/>
  <c r="AG267" i="13"/>
  <c r="AP269" i="13" s="1"/>
  <c r="V267" i="13"/>
  <c r="V268" i="13" s="1"/>
  <c r="AA271" i="13" s="1"/>
  <c r="R267" i="13"/>
  <c r="AA269" i="13" s="1"/>
  <c r="F267" i="13"/>
  <c r="D267" i="13"/>
  <c r="BV266" i="13"/>
  <c r="BN266" i="13"/>
  <c r="BL266" i="13" s="1"/>
  <c r="F266" i="13"/>
  <c r="D266" i="13"/>
  <c r="BN265" i="13"/>
  <c r="BL265" i="13" s="1"/>
  <c r="AY265" i="13"/>
  <c r="AW265" i="13"/>
  <c r="AJ265" i="13"/>
  <c r="AH265" i="13"/>
  <c r="AC265" i="13"/>
  <c r="U265" i="13"/>
  <c r="S265" i="13" s="1"/>
  <c r="F265" i="13"/>
  <c r="D265" i="13"/>
  <c r="BN264" i="13"/>
  <c r="BL264" i="13" s="1"/>
  <c r="AY264" i="13"/>
  <c r="AW264" i="13" s="1"/>
  <c r="AJ264" i="13"/>
  <c r="AH264" i="13" s="1"/>
  <c r="AC264" i="13"/>
  <c r="U264" i="13"/>
  <c r="S264" i="13" s="1"/>
  <c r="F264" i="13"/>
  <c r="D264" i="13"/>
  <c r="BN263" i="13"/>
  <c r="BL263" i="13" s="1"/>
  <c r="AY263" i="13"/>
  <c r="AW263" i="13" s="1"/>
  <c r="AT263" i="13"/>
  <c r="AT264" i="13" s="1"/>
  <c r="AT265" i="13" s="1"/>
  <c r="AT266" i="13" s="1"/>
  <c r="AJ263" i="13"/>
  <c r="AH263" i="13" s="1"/>
  <c r="AC263" i="13"/>
  <c r="U263" i="13"/>
  <c r="S263" i="13" s="1"/>
  <c r="F263" i="13"/>
  <c r="D263" i="13" s="1"/>
  <c r="BN262" i="13"/>
  <c r="BL262" i="13"/>
  <c r="BI262" i="13"/>
  <c r="BI263" i="13" s="1"/>
  <c r="BI264" i="13" s="1"/>
  <c r="BI265" i="13" s="1"/>
  <c r="AY262" i="13"/>
  <c r="AW262" i="13"/>
  <c r="AT262" i="13"/>
  <c r="AJ262" i="13"/>
  <c r="AH262" i="13" s="1"/>
  <c r="AC262" i="13"/>
  <c r="U262" i="13"/>
  <c r="S262" i="13" s="1"/>
  <c r="F262" i="13"/>
  <c r="D262" i="13" s="1"/>
  <c r="BN261" i="13"/>
  <c r="BL261" i="13" s="1"/>
  <c r="BI261" i="13"/>
  <c r="AY261" i="13"/>
  <c r="AW261" i="13"/>
  <c r="AT261" i="13"/>
  <c r="AJ261" i="13"/>
  <c r="AH261" i="13" s="1"/>
  <c r="AC261" i="13"/>
  <c r="U261" i="13"/>
  <c r="S261" i="13" s="1"/>
  <c r="F261" i="13"/>
  <c r="D261" i="13" s="1"/>
  <c r="BN260" i="13"/>
  <c r="BL260" i="13" s="1"/>
  <c r="AY260" i="13"/>
  <c r="AW260" i="13" s="1"/>
  <c r="AJ260" i="13"/>
  <c r="AH260" i="13"/>
  <c r="AC260" i="13"/>
  <c r="U260" i="13"/>
  <c r="S260" i="13" s="1"/>
  <c r="F260" i="13"/>
  <c r="D260" i="13"/>
  <c r="BN259" i="13"/>
  <c r="BL259" i="13" s="1"/>
  <c r="AY259" i="13"/>
  <c r="AW259" i="13"/>
  <c r="AJ259" i="13"/>
  <c r="AH259" i="13" s="1"/>
  <c r="AC259" i="13"/>
  <c r="U259" i="13"/>
  <c r="S259" i="13" s="1"/>
  <c r="F259" i="13"/>
  <c r="D259" i="13"/>
  <c r="BN258" i="13"/>
  <c r="BL258" i="13"/>
  <c r="AY258" i="13"/>
  <c r="AW258" i="13" s="1"/>
  <c r="AJ258" i="13"/>
  <c r="AH258" i="13" s="1"/>
  <c r="AC258" i="13"/>
  <c r="U258" i="13"/>
  <c r="S258" i="13" s="1"/>
  <c r="F258" i="13"/>
  <c r="D258" i="13"/>
  <c r="BN257" i="13"/>
  <c r="BL257" i="13"/>
  <c r="BI257" i="13"/>
  <c r="BI258" i="13" s="1"/>
  <c r="BI259" i="13" s="1"/>
  <c r="AY257" i="13"/>
  <c r="AW257" i="13"/>
  <c r="AJ257" i="13"/>
  <c r="AH257" i="13" s="1"/>
  <c r="AC257" i="13"/>
  <c r="U257" i="13"/>
  <c r="S257" i="13" s="1"/>
  <c r="F257" i="13"/>
  <c r="D257" i="13"/>
  <c r="BN256" i="13"/>
  <c r="BL256" i="13" s="1"/>
  <c r="AY256" i="13"/>
  <c r="AW256" i="13"/>
  <c r="AJ256" i="13"/>
  <c r="AH256" i="13" s="1"/>
  <c r="AC256" i="13"/>
  <c r="U256" i="13"/>
  <c r="S256" i="13" s="1"/>
  <c r="P256" i="13"/>
  <c r="P257" i="13" s="1"/>
  <c r="P258" i="13" s="1"/>
  <c r="P259" i="13" s="1"/>
  <c r="P260" i="13" s="1"/>
  <c r="P261" i="13" s="1"/>
  <c r="P262" i="13" s="1"/>
  <c r="P263" i="13" s="1"/>
  <c r="P264" i="13" s="1"/>
  <c r="P265" i="13" s="1"/>
  <c r="P266" i="13" s="1"/>
  <c r="F256" i="13"/>
  <c r="D256" i="13" s="1"/>
  <c r="BN255" i="13"/>
  <c r="BL255" i="13" s="1"/>
  <c r="BI255" i="13"/>
  <c r="BI256" i="13" s="1"/>
  <c r="AY255" i="13"/>
  <c r="AW255" i="13"/>
  <c r="AJ255" i="13"/>
  <c r="AH255" i="13"/>
  <c r="AC255" i="13"/>
  <c r="U255" i="13"/>
  <c r="S255" i="13"/>
  <c r="P255" i="13"/>
  <c r="F255" i="13"/>
  <c r="D255" i="13"/>
  <c r="A255" i="13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BN254" i="13"/>
  <c r="BL254" i="13" s="1"/>
  <c r="BI254" i="13"/>
  <c r="AY254" i="13"/>
  <c r="AW254" i="13"/>
  <c r="AT254" i="13"/>
  <c r="AT255" i="13" s="1"/>
  <c r="AT256" i="13" s="1"/>
  <c r="AT257" i="13" s="1"/>
  <c r="AT258" i="13" s="1"/>
  <c r="AT259" i="13" s="1"/>
  <c r="AJ254" i="13"/>
  <c r="AH254" i="13"/>
  <c r="AE254" i="13"/>
  <c r="AE255" i="13" s="1"/>
  <c r="AE256" i="13" s="1"/>
  <c r="AE257" i="13" s="1"/>
  <c r="AE258" i="13" s="1"/>
  <c r="AE259" i="13" s="1"/>
  <c r="AE260" i="13" s="1"/>
  <c r="AE261" i="13" s="1"/>
  <c r="AE262" i="13" s="1"/>
  <c r="AE263" i="13" s="1"/>
  <c r="AE264" i="13" s="1"/>
  <c r="AE265" i="13" s="1"/>
  <c r="AE266" i="13" s="1"/>
  <c r="AC254" i="13"/>
  <c r="U254" i="13"/>
  <c r="S254" i="13"/>
  <c r="F254" i="13"/>
  <c r="D254" i="13"/>
  <c r="BN253" i="13"/>
  <c r="BL253" i="13" s="1"/>
  <c r="AY253" i="13"/>
  <c r="AW253" i="13"/>
  <c r="AJ253" i="13"/>
  <c r="AH253" i="13" s="1"/>
  <c r="AC253" i="13"/>
  <c r="U253" i="13"/>
  <c r="S253" i="13"/>
  <c r="F253" i="13"/>
  <c r="D253" i="13" s="1"/>
  <c r="A253" i="13"/>
  <c r="A254" i="13" s="1"/>
  <c r="BN252" i="13"/>
  <c r="BL252" i="13" s="1"/>
  <c r="BI252" i="13"/>
  <c r="AY252" i="13"/>
  <c r="AW252" i="13" s="1"/>
  <c r="AT252" i="13"/>
  <c r="AJ252" i="13"/>
  <c r="AH252" i="13"/>
  <c r="AE252" i="13"/>
  <c r="AC252" i="13"/>
  <c r="U252" i="13"/>
  <c r="S252" i="13" s="1"/>
  <c r="P252" i="13"/>
  <c r="P253" i="13" s="1"/>
  <c r="P254" i="13" s="1"/>
  <c r="F252" i="13"/>
  <c r="D252" i="13"/>
  <c r="A252" i="13"/>
  <c r="BN251" i="13"/>
  <c r="BL251" i="13"/>
  <c r="BC251" i="13"/>
  <c r="BB251" i="13"/>
  <c r="BA251" i="13" s="1"/>
  <c r="AY251" i="13"/>
  <c r="AW251" i="13"/>
  <c r="AJ251" i="13"/>
  <c r="AH251" i="13"/>
  <c r="AC251" i="13"/>
  <c r="U251" i="13"/>
  <c r="S251" i="13" s="1"/>
  <c r="F251" i="13"/>
  <c r="D251" i="13" s="1"/>
  <c r="BU250" i="13"/>
  <c r="BR251" i="13" s="1"/>
  <c r="BT250" i="13"/>
  <c r="BS250" i="13"/>
  <c r="BP250" i="13"/>
  <c r="BN250" i="13"/>
  <c r="BL250" i="13"/>
  <c r="BF250" i="13"/>
  <c r="BE250" i="13"/>
  <c r="BD250" i="13"/>
  <c r="BA250" i="13"/>
  <c r="AY250" i="13"/>
  <c r="AW250" i="13" s="1"/>
  <c r="AQ250" i="13"/>
  <c r="AN251" i="13" s="1"/>
  <c r="AP250" i="13"/>
  <c r="AO250" i="13"/>
  <c r="AL250" i="13"/>
  <c r="AJ250" i="13"/>
  <c r="AH250" i="13"/>
  <c r="AC250" i="13"/>
  <c r="AB250" i="13"/>
  <c r="AA250" i="13"/>
  <c r="Z250" i="13"/>
  <c r="W250" i="13"/>
  <c r="U250" i="13"/>
  <c r="S250" i="13"/>
  <c r="M250" i="13"/>
  <c r="L250" i="13"/>
  <c r="K250" i="13" s="1"/>
  <c r="H250" i="13"/>
  <c r="F250" i="13"/>
  <c r="D250" i="13" s="1"/>
  <c r="G237" i="13"/>
  <c r="G238" i="13" s="1"/>
  <c r="L241" i="13" s="1"/>
  <c r="C237" i="13"/>
  <c r="L239" i="13" s="1"/>
  <c r="F235" i="13"/>
  <c r="D235" i="13" s="1"/>
  <c r="F234" i="13"/>
  <c r="D234" i="13"/>
  <c r="F233" i="13"/>
  <c r="D233" i="13"/>
  <c r="F232" i="13"/>
  <c r="D232" i="13" s="1"/>
  <c r="F231" i="13"/>
  <c r="D231" i="13" s="1"/>
  <c r="F230" i="13"/>
  <c r="D230" i="13" s="1"/>
  <c r="V229" i="13"/>
  <c r="V230" i="13" s="1"/>
  <c r="AA233" i="13" s="1"/>
  <c r="R229" i="13"/>
  <c r="AA231" i="13" s="1"/>
  <c r="F229" i="13"/>
  <c r="D229" i="13" s="1"/>
  <c r="F228" i="13"/>
  <c r="D228" i="13" s="1"/>
  <c r="U227" i="13"/>
  <c r="S227" i="13"/>
  <c r="F227" i="13"/>
  <c r="D227" i="13" s="1"/>
  <c r="U226" i="13"/>
  <c r="S226" i="13"/>
  <c r="F226" i="13"/>
  <c r="D226" i="13" s="1"/>
  <c r="U225" i="13"/>
  <c r="S225" i="13" s="1"/>
  <c r="F225" i="13"/>
  <c r="D225" i="13" s="1"/>
  <c r="U224" i="13"/>
  <c r="S224" i="13"/>
  <c r="F224" i="13"/>
  <c r="D224" i="13" s="1"/>
  <c r="U223" i="13"/>
  <c r="S223" i="13"/>
  <c r="F223" i="13"/>
  <c r="D223" i="13" s="1"/>
  <c r="U222" i="13"/>
  <c r="S222" i="13"/>
  <c r="F222" i="13"/>
  <c r="D222" i="13" s="1"/>
  <c r="A222" i="13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U221" i="13"/>
  <c r="S221" i="13" s="1"/>
  <c r="F221" i="13"/>
  <c r="D221" i="13" s="1"/>
  <c r="A221" i="13"/>
  <c r="AD220" i="13"/>
  <c r="AC220" i="13"/>
  <c r="U220" i="13"/>
  <c r="S220" i="13" s="1"/>
  <c r="P220" i="13"/>
  <c r="P221" i="13" s="1"/>
  <c r="P222" i="13" s="1"/>
  <c r="P223" i="13" s="1"/>
  <c r="P224" i="13" s="1"/>
  <c r="P225" i="13" s="1"/>
  <c r="P226" i="13" s="1"/>
  <c r="P227" i="13" s="1"/>
  <c r="P228" i="13" s="1"/>
  <c r="F220" i="13"/>
  <c r="D220" i="13" s="1"/>
  <c r="A220" i="13"/>
  <c r="Y219" i="13"/>
  <c r="X219" i="13" s="1"/>
  <c r="W219" i="13" s="1"/>
  <c r="U219" i="13"/>
  <c r="S219" i="13"/>
  <c r="P219" i="13"/>
  <c r="F219" i="13"/>
  <c r="D219" i="13" s="1"/>
  <c r="AB218" i="13"/>
  <c r="AA218" i="13"/>
  <c r="Z218" i="13" s="1"/>
  <c r="W218" i="13"/>
  <c r="V218" i="13"/>
  <c r="U218" i="13"/>
  <c r="S218" i="13"/>
  <c r="M218" i="13"/>
  <c r="L218" i="13"/>
  <c r="K218" i="13" s="1"/>
  <c r="H218" i="13"/>
  <c r="F218" i="13"/>
  <c r="D218" i="13"/>
  <c r="V208" i="13"/>
  <c r="AA211" i="13" s="1"/>
  <c r="G208" i="13"/>
  <c r="L211" i="13" s="1"/>
  <c r="V207" i="13"/>
  <c r="R207" i="13"/>
  <c r="AA209" i="13" s="1"/>
  <c r="G207" i="13"/>
  <c r="C207" i="13"/>
  <c r="L209" i="13" s="1"/>
  <c r="U205" i="13"/>
  <c r="S205" i="13"/>
  <c r="F205" i="13"/>
  <c r="D205" i="13"/>
  <c r="U204" i="13"/>
  <c r="S204" i="13"/>
  <c r="F204" i="13"/>
  <c r="D204" i="13" s="1"/>
  <c r="AP203" i="13"/>
  <c r="U203" i="13"/>
  <c r="S203" i="13" s="1"/>
  <c r="F203" i="13"/>
  <c r="D203" i="13"/>
  <c r="U202" i="13"/>
  <c r="S202" i="13" s="1"/>
  <c r="F202" i="13"/>
  <c r="D202" i="13" s="1"/>
  <c r="AP201" i="13"/>
  <c r="U201" i="13"/>
  <c r="S201" i="13"/>
  <c r="P201" i="13"/>
  <c r="P202" i="13" s="1"/>
  <c r="P203" i="13" s="1"/>
  <c r="P204" i="13" s="1"/>
  <c r="P205" i="13" s="1"/>
  <c r="P206" i="13" s="1"/>
  <c r="F201" i="13"/>
  <c r="D201" i="13" s="1"/>
  <c r="AK200" i="13"/>
  <c r="U200" i="13"/>
  <c r="S200" i="13" s="1"/>
  <c r="F200" i="13"/>
  <c r="D200" i="13" s="1"/>
  <c r="AK199" i="13"/>
  <c r="AG199" i="13"/>
  <c r="U199" i="13"/>
  <c r="S199" i="13" s="1"/>
  <c r="F199" i="13"/>
  <c r="D199" i="13" s="1"/>
  <c r="U198" i="13"/>
  <c r="S198" i="13"/>
  <c r="F198" i="13"/>
  <c r="D198" i="13"/>
  <c r="AJ197" i="13"/>
  <c r="AH197" i="13" s="1"/>
  <c r="U197" i="13"/>
  <c r="S197" i="13" s="1"/>
  <c r="F197" i="13"/>
  <c r="D197" i="13" s="1"/>
  <c r="AJ196" i="13"/>
  <c r="AH196" i="13" s="1"/>
  <c r="AE196" i="13"/>
  <c r="AE197" i="13" s="1"/>
  <c r="AE198" i="13" s="1"/>
  <c r="U196" i="13"/>
  <c r="S196" i="13" s="1"/>
  <c r="F196" i="13"/>
  <c r="D196" i="13" s="1"/>
  <c r="AJ195" i="13"/>
  <c r="AH195" i="13"/>
  <c r="U195" i="13"/>
  <c r="S195" i="13"/>
  <c r="F195" i="13"/>
  <c r="D195" i="13" s="1"/>
  <c r="AJ194" i="13"/>
  <c r="AH194" i="13" s="1"/>
  <c r="U194" i="13"/>
  <c r="S194" i="13" s="1"/>
  <c r="F194" i="13"/>
  <c r="D194" i="13" s="1"/>
  <c r="AJ193" i="13"/>
  <c r="AH193" i="13" s="1"/>
  <c r="U193" i="13"/>
  <c r="S193" i="13" s="1"/>
  <c r="F193" i="13"/>
  <c r="D193" i="13"/>
  <c r="AJ192" i="13"/>
  <c r="AH192" i="13"/>
  <c r="U192" i="13"/>
  <c r="S192" i="13" s="1"/>
  <c r="F192" i="13"/>
  <c r="D192" i="13" s="1"/>
  <c r="AJ191" i="13"/>
  <c r="AH191" i="13" s="1"/>
  <c r="AE191" i="13"/>
  <c r="AE192" i="13" s="1"/>
  <c r="AE193" i="13" s="1"/>
  <c r="AE194" i="13" s="1"/>
  <c r="AE195" i="13" s="1"/>
  <c r="U191" i="13"/>
  <c r="S191" i="13" s="1"/>
  <c r="P191" i="13"/>
  <c r="P192" i="13" s="1"/>
  <c r="P193" i="13" s="1"/>
  <c r="P194" i="13" s="1"/>
  <c r="P195" i="13" s="1"/>
  <c r="P196" i="13" s="1"/>
  <c r="P197" i="13" s="1"/>
  <c r="P198" i="13" s="1"/>
  <c r="P199" i="13" s="1"/>
  <c r="P200" i="13" s="1"/>
  <c r="F191" i="13"/>
  <c r="D191" i="13" s="1"/>
  <c r="AJ190" i="13"/>
  <c r="AH190" i="13" s="1"/>
  <c r="AE190" i="13"/>
  <c r="U190" i="13"/>
  <c r="S190" i="13" s="1"/>
  <c r="P190" i="13"/>
  <c r="F190" i="13"/>
  <c r="D190" i="13" s="1"/>
  <c r="A190" i="13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J189" i="13"/>
  <c r="AH189" i="13" s="1"/>
  <c r="U189" i="13"/>
  <c r="S189" i="13" s="1"/>
  <c r="M189" i="13"/>
  <c r="I189" i="13"/>
  <c r="H189" i="13"/>
  <c r="F189" i="13"/>
  <c r="D189" i="13" s="1"/>
  <c r="AQ188" i="13"/>
  <c r="AP188" i="13"/>
  <c r="AO188" i="13" s="1"/>
  <c r="AL188" i="13"/>
  <c r="AJ188" i="13"/>
  <c r="AH188" i="13" s="1"/>
  <c r="AH199" i="13" s="1"/>
  <c r="AB188" i="13"/>
  <c r="AA188" i="13"/>
  <c r="Z188" i="13"/>
  <c r="W188" i="13"/>
  <c r="U188" i="13"/>
  <c r="S188" i="13" s="1"/>
  <c r="M188" i="13"/>
  <c r="J189" i="13" s="1"/>
  <c r="L189" i="13" s="1"/>
  <c r="K189" i="13" s="1"/>
  <c r="L188" i="13"/>
  <c r="K188" i="13"/>
  <c r="H188" i="13"/>
  <c r="F188" i="13"/>
  <c r="D188" i="13" s="1"/>
  <c r="L179" i="13"/>
  <c r="G177" i="13"/>
  <c r="G178" i="13" s="1"/>
  <c r="L181" i="13" s="1"/>
  <c r="C177" i="13"/>
  <c r="F175" i="13"/>
  <c r="D175" i="13"/>
  <c r="F174" i="13"/>
  <c r="D174" i="13" s="1"/>
  <c r="F173" i="13"/>
  <c r="D173" i="13" s="1"/>
  <c r="F172" i="13"/>
  <c r="D172" i="13"/>
  <c r="F171" i="13"/>
  <c r="D171" i="13" s="1"/>
  <c r="F170" i="13"/>
  <c r="D170" i="13" s="1"/>
  <c r="F169" i="13"/>
  <c r="D169" i="13" s="1"/>
  <c r="A169" i="13"/>
  <c r="A170" i="13" s="1"/>
  <c r="A171" i="13" s="1"/>
  <c r="A172" i="13" s="1"/>
  <c r="A173" i="13" s="1"/>
  <c r="A174" i="13" s="1"/>
  <c r="A175" i="13" s="1"/>
  <c r="A176" i="13" s="1"/>
  <c r="F168" i="13"/>
  <c r="D168" i="13"/>
  <c r="F167" i="13"/>
  <c r="D167" i="13" s="1"/>
  <c r="F166" i="13"/>
  <c r="D166" i="13" s="1"/>
  <c r="A166" i="13"/>
  <c r="A167" i="13" s="1"/>
  <c r="A168" i="13" s="1"/>
  <c r="F165" i="13"/>
  <c r="D165" i="13" s="1"/>
  <c r="F164" i="13"/>
  <c r="D164" i="13"/>
  <c r="F163" i="13"/>
  <c r="D163" i="13" s="1"/>
  <c r="A163" i="13"/>
  <c r="A164" i="13" s="1"/>
  <c r="A165" i="13" s="1"/>
  <c r="F162" i="13"/>
  <c r="D162" i="13" s="1"/>
  <c r="F161" i="13"/>
  <c r="D161" i="13" s="1"/>
  <c r="F160" i="13"/>
  <c r="D160" i="13" s="1"/>
  <c r="A160" i="13"/>
  <c r="A161" i="13" s="1"/>
  <c r="A162" i="13" s="1"/>
  <c r="F159" i="13"/>
  <c r="D159" i="13"/>
  <c r="M158" i="13"/>
  <c r="L158" i="13"/>
  <c r="K158" i="13" s="1"/>
  <c r="H158" i="13"/>
  <c r="F158" i="13"/>
  <c r="D158" i="13"/>
  <c r="G147" i="13"/>
  <c r="G148" i="13" s="1"/>
  <c r="L151" i="13" s="1"/>
  <c r="C147" i="13"/>
  <c r="L149" i="13" s="1"/>
  <c r="F145" i="13"/>
  <c r="D145" i="13"/>
  <c r="F144" i="13"/>
  <c r="D144" i="13" s="1"/>
  <c r="F143" i="13"/>
  <c r="D143" i="13" s="1"/>
  <c r="F142" i="13"/>
  <c r="D142" i="13" s="1"/>
  <c r="F141" i="13"/>
  <c r="D141" i="13"/>
  <c r="F140" i="13"/>
  <c r="D140" i="13" s="1"/>
  <c r="F139" i="13"/>
  <c r="D139" i="13" s="1"/>
  <c r="F138" i="13"/>
  <c r="D138" i="13" s="1"/>
  <c r="F137" i="13"/>
  <c r="D137" i="13"/>
  <c r="F136" i="13"/>
  <c r="D136" i="13" s="1"/>
  <c r="F135" i="13"/>
  <c r="D135" i="13" s="1"/>
  <c r="F134" i="13"/>
  <c r="D134" i="13" s="1"/>
  <c r="F133" i="13"/>
  <c r="D133" i="13"/>
  <c r="F132" i="13"/>
  <c r="D132" i="13" s="1"/>
  <c r="F131" i="13"/>
  <c r="D131" i="13" s="1"/>
  <c r="F130" i="13"/>
  <c r="D130" i="13" s="1"/>
  <c r="A130" i="13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F129" i="13"/>
  <c r="D129" i="13"/>
  <c r="M128" i="13"/>
  <c r="J129" i="13" s="1"/>
  <c r="L128" i="13"/>
  <c r="K128" i="13" s="1"/>
  <c r="H128" i="13"/>
  <c r="F128" i="13"/>
  <c r="D128" i="13" s="1"/>
  <c r="L118" i="13"/>
  <c r="G116" i="13"/>
  <c r="G117" i="13" s="1"/>
  <c r="L120" i="13" s="1"/>
  <c r="C116" i="13"/>
  <c r="F114" i="13"/>
  <c r="D114" i="13" s="1"/>
  <c r="F113" i="13"/>
  <c r="D113" i="13" s="1"/>
  <c r="F112" i="13"/>
  <c r="D112" i="13"/>
  <c r="F111" i="13"/>
  <c r="D111" i="13" s="1"/>
  <c r="F110" i="13"/>
  <c r="D110" i="13" s="1"/>
  <c r="F109" i="13"/>
  <c r="D109" i="13" s="1"/>
  <c r="F108" i="13"/>
  <c r="D108" i="13"/>
  <c r="F107" i="13"/>
  <c r="D107" i="13" s="1"/>
  <c r="F106" i="13"/>
  <c r="D106" i="13" s="1"/>
  <c r="F105" i="13"/>
  <c r="D105" i="13"/>
  <c r="F104" i="13"/>
  <c r="D104" i="13"/>
  <c r="F103" i="13"/>
  <c r="D103" i="13" s="1"/>
  <c r="F102" i="13"/>
  <c r="D102" i="13" s="1"/>
  <c r="F101" i="13"/>
  <c r="D101" i="13" s="1"/>
  <c r="A101" i="13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F100" i="13"/>
  <c r="D100" i="13"/>
  <c r="F99" i="13"/>
  <c r="D99" i="13" s="1"/>
  <c r="A99" i="13"/>
  <c r="A100" i="13" s="1"/>
  <c r="J98" i="13"/>
  <c r="I98" i="13" s="1"/>
  <c r="H98" i="13"/>
  <c r="F98" i="13"/>
  <c r="D98" i="13" s="1"/>
  <c r="M97" i="13"/>
  <c r="L97" i="13"/>
  <c r="K97" i="13" s="1"/>
  <c r="H97" i="13"/>
  <c r="F97" i="13"/>
  <c r="D97" i="13"/>
  <c r="BE89" i="13"/>
  <c r="AZ88" i="13"/>
  <c r="BE91" i="13" s="1"/>
  <c r="AZ87" i="13"/>
  <c r="AV87" i="13"/>
  <c r="N86" i="13"/>
  <c r="AY85" i="13"/>
  <c r="AW85" i="13" s="1"/>
  <c r="N85" i="13"/>
  <c r="L85" i="13"/>
  <c r="AY84" i="13"/>
  <c r="AW84" i="13" s="1"/>
  <c r="N84" i="13"/>
  <c r="AY83" i="13"/>
  <c r="AW83" i="13" s="1"/>
  <c r="N83" i="13"/>
  <c r="L83" i="13"/>
  <c r="AY82" i="13"/>
  <c r="AW82" i="13"/>
  <c r="N82" i="13"/>
  <c r="G82" i="13"/>
  <c r="AY81" i="13"/>
  <c r="AW81" i="13" s="1"/>
  <c r="N81" i="13"/>
  <c r="G81" i="13"/>
  <c r="C81" i="13"/>
  <c r="AY80" i="13"/>
  <c r="AW80" i="13" s="1"/>
  <c r="N80" i="13"/>
  <c r="AY79" i="13"/>
  <c r="AW79" i="13"/>
  <c r="N79" i="13"/>
  <c r="F79" i="13"/>
  <c r="D79" i="13" s="1"/>
  <c r="AY78" i="13"/>
  <c r="AW78" i="13"/>
  <c r="N78" i="13"/>
  <c r="F78" i="13"/>
  <c r="D78" i="13" s="1"/>
  <c r="AY77" i="13"/>
  <c r="AW77" i="13" s="1"/>
  <c r="N77" i="13"/>
  <c r="F77" i="13"/>
  <c r="D77" i="13" s="1"/>
  <c r="AY76" i="13"/>
  <c r="AW76" i="13"/>
  <c r="N76" i="13"/>
  <c r="F76" i="13"/>
  <c r="D76" i="13"/>
  <c r="AY75" i="13"/>
  <c r="AW75" i="13"/>
  <c r="N75" i="13"/>
  <c r="F75" i="13"/>
  <c r="D75" i="13" s="1"/>
  <c r="AY74" i="13"/>
  <c r="AW74" i="13"/>
  <c r="N74" i="13"/>
  <c r="F74" i="13"/>
  <c r="D74" i="13"/>
  <c r="AY73" i="13"/>
  <c r="AW73" i="13" s="1"/>
  <c r="N73" i="13"/>
  <c r="F73" i="13"/>
  <c r="D73" i="13"/>
  <c r="AY72" i="13"/>
  <c r="AW72" i="13" s="1"/>
  <c r="N72" i="13"/>
  <c r="F72" i="13"/>
  <c r="D72" i="13"/>
  <c r="AY71" i="13"/>
  <c r="AW71" i="13" s="1"/>
  <c r="AT71" i="13"/>
  <c r="AT72" i="13" s="1"/>
  <c r="AT73" i="13" s="1"/>
  <c r="AT74" i="13" s="1"/>
  <c r="AT75" i="13" s="1"/>
  <c r="AT76" i="13" s="1"/>
  <c r="AT77" i="13" s="1"/>
  <c r="AT78" i="13" s="1"/>
  <c r="AT79" i="13" s="1"/>
  <c r="AT80" i="13" s="1"/>
  <c r="AT81" i="13" s="1"/>
  <c r="AT82" i="13" s="1"/>
  <c r="AT83" i="13" s="1"/>
  <c r="AT84" i="13" s="1"/>
  <c r="AT85" i="13" s="1"/>
  <c r="AT86" i="13" s="1"/>
  <c r="N71" i="13"/>
  <c r="F71" i="13"/>
  <c r="D71" i="13" s="1"/>
  <c r="AY70" i="13"/>
  <c r="AW70" i="13" s="1"/>
  <c r="AT70" i="13"/>
  <c r="N70" i="13"/>
  <c r="F70" i="13"/>
  <c r="D70" i="13"/>
  <c r="A70" i="13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Y69" i="13"/>
  <c r="AW69" i="13" s="1"/>
  <c r="N69" i="13"/>
  <c r="F69" i="13"/>
  <c r="D69" i="13"/>
  <c r="BF68" i="13"/>
  <c r="BC69" i="13" s="1"/>
  <c r="BE68" i="13"/>
  <c r="BD68" i="13" s="1"/>
  <c r="BA68" i="13"/>
  <c r="AY68" i="13"/>
  <c r="AW68" i="13"/>
  <c r="N68" i="13"/>
  <c r="M68" i="13"/>
  <c r="J69" i="13" s="1"/>
  <c r="I69" i="13" s="1"/>
  <c r="H69" i="13" s="1"/>
  <c r="L68" i="13"/>
  <c r="K68" i="13" s="1"/>
  <c r="H68" i="13"/>
  <c r="F68" i="13"/>
  <c r="D68" i="13" s="1"/>
  <c r="L58" i="13"/>
  <c r="G57" i="13"/>
  <c r="L60" i="13" s="1"/>
  <c r="G56" i="13"/>
  <c r="C56" i="13"/>
  <c r="F54" i="13"/>
  <c r="D54" i="13" s="1"/>
  <c r="F53" i="13"/>
  <c r="D53" i="13" s="1"/>
  <c r="F52" i="13"/>
  <c r="D52" i="13"/>
  <c r="F51" i="13"/>
  <c r="D51" i="13"/>
  <c r="F50" i="13"/>
  <c r="D50" i="13" s="1"/>
  <c r="F49" i="13"/>
  <c r="D49" i="13" s="1"/>
  <c r="F48" i="13"/>
  <c r="D48" i="13" s="1"/>
  <c r="F47" i="13"/>
  <c r="D47" i="13"/>
  <c r="F46" i="13"/>
  <c r="D46" i="13" s="1"/>
  <c r="F45" i="13"/>
  <c r="D45" i="13" s="1"/>
  <c r="F44" i="13"/>
  <c r="D44" i="13"/>
  <c r="F43" i="13"/>
  <c r="D43" i="13"/>
  <c r="F42" i="13"/>
  <c r="D42" i="13" s="1"/>
  <c r="F41" i="13"/>
  <c r="D41" i="13" s="1"/>
  <c r="F40" i="13"/>
  <c r="D40" i="13" s="1"/>
  <c r="A40" i="13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F39" i="13"/>
  <c r="D39" i="13"/>
  <c r="A39" i="13"/>
  <c r="F38" i="13"/>
  <c r="D38" i="13" s="1"/>
  <c r="M37" i="13"/>
  <c r="L37" i="13"/>
  <c r="K37" i="13"/>
  <c r="H37" i="13"/>
  <c r="F37" i="13"/>
  <c r="D37" i="13" s="1"/>
  <c r="L29" i="13"/>
  <c r="G25" i="13"/>
  <c r="G26" i="13" s="1"/>
  <c r="C25" i="13"/>
  <c r="L27" i="13" s="1"/>
  <c r="F23" i="13"/>
  <c r="D23" i="13" s="1"/>
  <c r="F22" i="13"/>
  <c r="D22" i="13"/>
  <c r="F21" i="13"/>
  <c r="D21" i="13"/>
  <c r="F20" i="13"/>
  <c r="D20" i="13" s="1"/>
  <c r="F19" i="13"/>
  <c r="D19" i="13" s="1"/>
  <c r="F18" i="13"/>
  <c r="D18" i="13"/>
  <c r="F17" i="13"/>
  <c r="D17" i="13"/>
  <c r="F16" i="13"/>
  <c r="D16" i="13" s="1"/>
  <c r="F15" i="13"/>
  <c r="D15" i="13" s="1"/>
  <c r="A15" i="13"/>
  <c r="A16" i="13" s="1"/>
  <c r="A17" i="13" s="1"/>
  <c r="A18" i="13" s="1"/>
  <c r="A19" i="13" s="1"/>
  <c r="A20" i="13" s="1"/>
  <c r="A21" i="13" s="1"/>
  <c r="A22" i="13" s="1"/>
  <c r="A23" i="13" s="1"/>
  <c r="A24" i="13" s="1"/>
  <c r="F14" i="13"/>
  <c r="D14" i="13"/>
  <c r="F13" i="13"/>
  <c r="D13" i="13"/>
  <c r="F12" i="13"/>
  <c r="D12" i="13" s="1"/>
  <c r="F11" i="13"/>
  <c r="D11" i="13" s="1"/>
  <c r="A11" i="13"/>
  <c r="A12" i="13" s="1"/>
  <c r="A13" i="13" s="1"/>
  <c r="A14" i="13" s="1"/>
  <c r="F10" i="13"/>
  <c r="D10" i="13"/>
  <c r="F9" i="13"/>
  <c r="D9" i="13"/>
  <c r="F8" i="13"/>
  <c r="D8" i="13" s="1"/>
  <c r="A8" i="13"/>
  <c r="A9" i="13" s="1"/>
  <c r="A10" i="13" s="1"/>
  <c r="F7" i="13"/>
  <c r="D7" i="13" s="1"/>
  <c r="M6" i="13"/>
  <c r="J7" i="13" s="1"/>
  <c r="L6" i="13"/>
  <c r="K6" i="13"/>
  <c r="H6" i="13"/>
  <c r="F6" i="13"/>
  <c r="D6" i="13"/>
  <c r="L377" i="12"/>
  <c r="L374" i="12"/>
  <c r="G372" i="12"/>
  <c r="G373" i="12" s="1"/>
  <c r="L376" i="12" s="1"/>
  <c r="C372" i="12"/>
  <c r="F369" i="12"/>
  <c r="D369" i="12" s="1"/>
  <c r="F368" i="12"/>
  <c r="D368" i="12" s="1"/>
  <c r="F367" i="12"/>
  <c r="D367" i="12"/>
  <c r="F366" i="12"/>
  <c r="D366" i="12" s="1"/>
  <c r="F365" i="12"/>
  <c r="D365" i="12" s="1"/>
  <c r="F364" i="12"/>
  <c r="D364" i="12"/>
  <c r="F363" i="12"/>
  <c r="D363" i="12"/>
  <c r="F362" i="12"/>
  <c r="D362" i="12" s="1"/>
  <c r="F361" i="12"/>
  <c r="D361" i="12" s="1"/>
  <c r="F360" i="12"/>
  <c r="D360" i="12" s="1"/>
  <c r="A360" i="12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F359" i="12"/>
  <c r="D359" i="12"/>
  <c r="F358" i="12"/>
  <c r="D358" i="12" s="1"/>
  <c r="F357" i="12"/>
  <c r="D357" i="12" s="1"/>
  <c r="F356" i="12"/>
  <c r="D356" i="12"/>
  <c r="A356" i="12"/>
  <c r="A357" i="12" s="1"/>
  <c r="A358" i="12" s="1"/>
  <c r="A359" i="12" s="1"/>
  <c r="F355" i="12"/>
  <c r="D355" i="12"/>
  <c r="A355" i="12"/>
  <c r="M354" i="12"/>
  <c r="J355" i="12" s="1"/>
  <c r="L354" i="12"/>
  <c r="K354" i="12" s="1"/>
  <c r="H354" i="12"/>
  <c r="F354" i="12"/>
  <c r="D354" i="12"/>
  <c r="L347" i="12"/>
  <c r="L344" i="12"/>
  <c r="G342" i="12"/>
  <c r="G343" i="12" s="1"/>
  <c r="L346" i="12" s="1"/>
  <c r="C342" i="12"/>
  <c r="F339" i="12"/>
  <c r="D339" i="12" s="1"/>
  <c r="F338" i="12"/>
  <c r="D338" i="12"/>
  <c r="F337" i="12"/>
  <c r="D337" i="12"/>
  <c r="F336" i="12"/>
  <c r="D336" i="12" s="1"/>
  <c r="F335" i="12"/>
  <c r="D335" i="12" s="1"/>
  <c r="F334" i="12"/>
  <c r="D334" i="12" s="1"/>
  <c r="F333" i="12"/>
  <c r="D333" i="12"/>
  <c r="F332" i="12"/>
  <c r="D332" i="12" s="1"/>
  <c r="F331" i="12"/>
  <c r="D331" i="12" s="1"/>
  <c r="F330" i="12"/>
  <c r="D330" i="12"/>
  <c r="F329" i="12"/>
  <c r="D329" i="12"/>
  <c r="F328" i="12"/>
  <c r="D328" i="12" s="1"/>
  <c r="F327" i="12"/>
  <c r="D327" i="12" s="1"/>
  <c r="F326" i="12"/>
  <c r="D326" i="12" s="1"/>
  <c r="A326" i="12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F325" i="12"/>
  <c r="D325" i="12"/>
  <c r="A325" i="12"/>
  <c r="M324" i="12"/>
  <c r="J325" i="12" s="1"/>
  <c r="L324" i="12"/>
  <c r="K324" i="12"/>
  <c r="H324" i="12"/>
  <c r="F324" i="12"/>
  <c r="D324" i="12"/>
  <c r="L317" i="12"/>
  <c r="L314" i="12"/>
  <c r="G312" i="12"/>
  <c r="G313" i="12" s="1"/>
  <c r="L316" i="12" s="1"/>
  <c r="C312" i="12"/>
  <c r="F309" i="12"/>
  <c r="D309" i="12" s="1"/>
  <c r="F308" i="12"/>
  <c r="D308" i="12" s="1"/>
  <c r="F307" i="12"/>
  <c r="D307" i="12"/>
  <c r="F306" i="12"/>
  <c r="D306" i="12" s="1"/>
  <c r="F305" i="12"/>
  <c r="D305" i="12" s="1"/>
  <c r="F304" i="12"/>
  <c r="D304" i="12"/>
  <c r="F303" i="12"/>
  <c r="D303" i="12"/>
  <c r="F302" i="12"/>
  <c r="D302" i="12" s="1"/>
  <c r="F301" i="12"/>
  <c r="D301" i="12" s="1"/>
  <c r="F300" i="12"/>
  <c r="D300" i="12" s="1"/>
  <c r="F299" i="12"/>
  <c r="D299" i="12"/>
  <c r="F298" i="12"/>
  <c r="D298" i="12" s="1"/>
  <c r="F297" i="12"/>
  <c r="D297" i="12" s="1"/>
  <c r="A297" i="12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M296" i="12"/>
  <c r="L296" i="12"/>
  <c r="K296" i="12"/>
  <c r="H296" i="12"/>
  <c r="F296" i="12"/>
  <c r="D296" i="12" s="1"/>
  <c r="L289" i="12"/>
  <c r="L288" i="12"/>
  <c r="G285" i="12"/>
  <c r="G284" i="12"/>
  <c r="C284" i="12"/>
  <c r="L286" i="12" s="1"/>
  <c r="F281" i="12"/>
  <c r="D281" i="12"/>
  <c r="F280" i="12"/>
  <c r="D280" i="12" s="1"/>
  <c r="F279" i="12"/>
  <c r="D279" i="12" s="1"/>
  <c r="F278" i="12"/>
  <c r="D278" i="12"/>
  <c r="F277" i="12"/>
  <c r="D277" i="12"/>
  <c r="F276" i="12"/>
  <c r="D276" i="12" s="1"/>
  <c r="F275" i="12"/>
  <c r="D275" i="12" s="1"/>
  <c r="F274" i="12"/>
  <c r="D274" i="12" s="1"/>
  <c r="F273" i="12"/>
  <c r="D273" i="12"/>
  <c r="F272" i="12"/>
  <c r="D272" i="12" s="1"/>
  <c r="F271" i="12"/>
  <c r="D271" i="12" s="1"/>
  <c r="F270" i="12"/>
  <c r="D270" i="12" s="1"/>
  <c r="A270" i="12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F269" i="12"/>
  <c r="D269" i="12"/>
  <c r="A269" i="12"/>
  <c r="M268" i="12"/>
  <c r="J269" i="12" s="1"/>
  <c r="L268" i="12"/>
  <c r="K268" i="12"/>
  <c r="H268" i="12"/>
  <c r="F268" i="12"/>
  <c r="D268" i="12"/>
  <c r="L261" i="12"/>
  <c r="L258" i="12"/>
  <c r="G256" i="12"/>
  <c r="G257" i="12" s="1"/>
  <c r="L260" i="12" s="1"/>
  <c r="C256" i="12"/>
  <c r="F253" i="12"/>
  <c r="D253" i="12" s="1"/>
  <c r="F252" i="12"/>
  <c r="D252" i="12"/>
  <c r="F251" i="12"/>
  <c r="D251" i="12"/>
  <c r="F250" i="12"/>
  <c r="D250" i="12" s="1"/>
  <c r="F249" i="12"/>
  <c r="D249" i="12" s="1"/>
  <c r="F248" i="12"/>
  <c r="D248" i="12" s="1"/>
  <c r="F247" i="12"/>
  <c r="D247" i="12"/>
  <c r="F246" i="12"/>
  <c r="D246" i="12" s="1"/>
  <c r="F245" i="12"/>
  <c r="D245" i="12" s="1"/>
  <c r="F244" i="12"/>
  <c r="D244" i="12" s="1"/>
  <c r="A244" i="12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F243" i="12"/>
  <c r="D243" i="12"/>
  <c r="F242" i="12"/>
  <c r="D242" i="12" s="1"/>
  <c r="F241" i="12"/>
  <c r="D241" i="12" s="1"/>
  <c r="A241" i="12"/>
  <c r="A242" i="12" s="1"/>
  <c r="A243" i="12" s="1"/>
  <c r="M240" i="12"/>
  <c r="L240" i="12"/>
  <c r="K240" i="12"/>
  <c r="H240" i="12"/>
  <c r="F240" i="12"/>
  <c r="D240" i="12" s="1"/>
  <c r="J241" i="12" s="1"/>
  <c r="L233" i="12"/>
  <c r="L232" i="12"/>
  <c r="G229" i="12"/>
  <c r="G228" i="12"/>
  <c r="C228" i="12"/>
  <c r="L230" i="12" s="1"/>
  <c r="F225" i="12"/>
  <c r="D225" i="12"/>
  <c r="F224" i="12"/>
  <c r="D224" i="12" s="1"/>
  <c r="F223" i="12"/>
  <c r="D223" i="12" s="1"/>
  <c r="F222" i="12"/>
  <c r="D222" i="12" s="1"/>
  <c r="F221" i="12"/>
  <c r="D221" i="12"/>
  <c r="F220" i="12"/>
  <c r="D220" i="12" s="1"/>
  <c r="F219" i="12"/>
  <c r="D219" i="12" s="1"/>
  <c r="F218" i="12"/>
  <c r="D218" i="12"/>
  <c r="F217" i="12"/>
  <c r="D217" i="12"/>
  <c r="F216" i="12"/>
  <c r="D216" i="12" s="1"/>
  <c r="F215" i="12"/>
  <c r="D215" i="12" s="1"/>
  <c r="F214" i="12"/>
  <c r="D214" i="12"/>
  <c r="A214" i="12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F213" i="12"/>
  <c r="D213" i="12"/>
  <c r="A213" i="12"/>
  <c r="M212" i="12"/>
  <c r="J213" i="12" s="1"/>
  <c r="L212" i="12"/>
  <c r="K212" i="12"/>
  <c r="H212" i="12"/>
  <c r="F212" i="12"/>
  <c r="D212" i="12"/>
  <c r="L205" i="12"/>
  <c r="L202" i="12"/>
  <c r="G200" i="12"/>
  <c r="G201" i="12" s="1"/>
  <c r="L204" i="12" s="1"/>
  <c r="C200" i="12"/>
  <c r="F197" i="12"/>
  <c r="D197" i="12" s="1"/>
  <c r="F196" i="12"/>
  <c r="D196" i="12"/>
  <c r="F195" i="12"/>
  <c r="D195" i="12"/>
  <c r="F194" i="12"/>
  <c r="D194" i="12" s="1"/>
  <c r="F193" i="12"/>
  <c r="D193" i="12" s="1"/>
  <c r="F192" i="12"/>
  <c r="D192" i="12" s="1"/>
  <c r="A192" i="12"/>
  <c r="A193" i="12" s="1"/>
  <c r="A194" i="12" s="1"/>
  <c r="A195" i="12" s="1"/>
  <c r="A196" i="12" s="1"/>
  <c r="A197" i="12" s="1"/>
  <c r="A198" i="12" s="1"/>
  <c r="F191" i="12"/>
  <c r="D191" i="12"/>
  <c r="F190" i="12"/>
  <c r="D190" i="12" s="1"/>
  <c r="F189" i="12"/>
  <c r="D189" i="12" s="1"/>
  <c r="F188" i="12"/>
  <c r="D188" i="12"/>
  <c r="A188" i="12"/>
  <c r="A189" i="12" s="1"/>
  <c r="A190" i="12" s="1"/>
  <c r="A191" i="12" s="1"/>
  <c r="F187" i="12"/>
  <c r="D187" i="12"/>
  <c r="F186" i="12"/>
  <c r="D186" i="12" s="1"/>
  <c r="F185" i="12"/>
  <c r="D185" i="12" s="1"/>
  <c r="F184" i="12"/>
  <c r="D184" i="12" s="1"/>
  <c r="A184" i="12"/>
  <c r="A185" i="12" s="1"/>
  <c r="A186" i="12" s="1"/>
  <c r="A187" i="12" s="1"/>
  <c r="F183" i="12"/>
  <c r="D183" i="12"/>
  <c r="A183" i="12"/>
  <c r="M182" i="12"/>
  <c r="J183" i="12" s="1"/>
  <c r="L182" i="12"/>
  <c r="K182" i="12"/>
  <c r="H182" i="12"/>
  <c r="F182" i="12"/>
  <c r="D182" i="12"/>
  <c r="L175" i="12"/>
  <c r="L172" i="12"/>
  <c r="G170" i="12"/>
  <c r="G171" i="12" s="1"/>
  <c r="L174" i="12" s="1"/>
  <c r="C170" i="12"/>
  <c r="F167" i="12"/>
  <c r="D167" i="12" s="1"/>
  <c r="F166" i="12"/>
  <c r="D166" i="12" s="1"/>
  <c r="F165" i="12"/>
  <c r="D165" i="12" s="1"/>
  <c r="F164" i="12"/>
  <c r="D164" i="12" s="1"/>
  <c r="F163" i="12"/>
  <c r="D163" i="12" s="1"/>
  <c r="F162" i="12"/>
  <c r="D162" i="12" s="1"/>
  <c r="F161" i="12"/>
  <c r="D161" i="12" s="1"/>
  <c r="F160" i="12"/>
  <c r="D160" i="12" s="1"/>
  <c r="F159" i="12"/>
  <c r="D159" i="12" s="1"/>
  <c r="F158" i="12"/>
  <c r="D158" i="12" s="1"/>
  <c r="F157" i="12"/>
  <c r="D157" i="12" s="1"/>
  <c r="F156" i="12"/>
  <c r="D156" i="12" s="1"/>
  <c r="F155" i="12"/>
  <c r="D155" i="12" s="1"/>
  <c r="F154" i="12"/>
  <c r="D154" i="12" s="1"/>
  <c r="F153" i="12"/>
  <c r="D153" i="12" s="1"/>
  <c r="F152" i="12"/>
  <c r="D152" i="12" s="1"/>
  <c r="F151" i="12"/>
  <c r="D151" i="12" s="1"/>
  <c r="F150" i="12"/>
  <c r="D150" i="12" s="1"/>
  <c r="M149" i="12"/>
  <c r="L149" i="12"/>
  <c r="K149" i="12"/>
  <c r="H149" i="12"/>
  <c r="F149" i="12"/>
  <c r="D149" i="12"/>
  <c r="L142" i="12"/>
  <c r="G137" i="12"/>
  <c r="G138" i="12" s="1"/>
  <c r="L141" i="12" s="1"/>
  <c r="C137" i="12"/>
  <c r="L139" i="12" s="1"/>
  <c r="F134" i="12"/>
  <c r="D134" i="12" s="1"/>
  <c r="F133" i="12"/>
  <c r="D133" i="12" s="1"/>
  <c r="F132" i="12"/>
  <c r="D132" i="12" s="1"/>
  <c r="F131" i="12"/>
  <c r="D131" i="12" s="1"/>
  <c r="F130" i="12"/>
  <c r="D130" i="12" s="1"/>
  <c r="F129" i="12"/>
  <c r="D129" i="12" s="1"/>
  <c r="F128" i="12"/>
  <c r="D128" i="12" s="1"/>
  <c r="F127" i="12"/>
  <c r="D127" i="12" s="1"/>
  <c r="F126" i="12"/>
  <c r="D126" i="12" s="1"/>
  <c r="F125" i="12"/>
  <c r="D125" i="12" s="1"/>
  <c r="F124" i="12"/>
  <c r="D124" i="12" s="1"/>
  <c r="F123" i="12"/>
  <c r="D123" i="12" s="1"/>
  <c r="F122" i="12"/>
  <c r="D122" i="12" s="1"/>
  <c r="F121" i="12"/>
  <c r="D121" i="12" s="1"/>
  <c r="F120" i="12"/>
  <c r="D120" i="12" s="1"/>
  <c r="F119" i="12"/>
  <c r="D119" i="12" s="1"/>
  <c r="M118" i="12"/>
  <c r="J119" i="12" s="1"/>
  <c r="L118" i="12"/>
  <c r="K118" i="12"/>
  <c r="H118" i="12"/>
  <c r="F118" i="12"/>
  <c r="D118" i="12"/>
  <c r="L111" i="12"/>
  <c r="L108" i="12"/>
  <c r="G106" i="12"/>
  <c r="G107" i="12" s="1"/>
  <c r="L110" i="12" s="1"/>
  <c r="C106" i="12"/>
  <c r="F103" i="12"/>
  <c r="D103" i="12" s="1"/>
  <c r="F102" i="12"/>
  <c r="D102" i="12" s="1"/>
  <c r="F101" i="12"/>
  <c r="D101" i="12"/>
  <c r="F100" i="12"/>
  <c r="D100" i="12" s="1"/>
  <c r="F99" i="12"/>
  <c r="D99" i="12" s="1"/>
  <c r="F98" i="12"/>
  <c r="D98" i="12"/>
  <c r="F97" i="12"/>
  <c r="D97" i="12"/>
  <c r="F96" i="12"/>
  <c r="D96" i="12" s="1"/>
  <c r="F95" i="12"/>
  <c r="D95" i="12" s="1"/>
  <c r="A95" i="12"/>
  <c r="A96" i="12" s="1"/>
  <c r="A97" i="12" s="1"/>
  <c r="A98" i="12" s="1"/>
  <c r="A99" i="12" s="1"/>
  <c r="A100" i="12" s="1"/>
  <c r="A101" i="12" s="1"/>
  <c r="A102" i="12" s="1"/>
  <c r="A103" i="12" s="1"/>
  <c r="A104" i="12" s="1"/>
  <c r="M94" i="12"/>
  <c r="L94" i="12"/>
  <c r="K94" i="12"/>
  <c r="H94" i="12"/>
  <c r="F94" i="12"/>
  <c r="D94" i="12" s="1"/>
  <c r="L87" i="12"/>
  <c r="L86" i="12"/>
  <c r="L84" i="12"/>
  <c r="G83" i="12"/>
  <c r="G82" i="12"/>
  <c r="C82" i="12"/>
  <c r="F79" i="12"/>
  <c r="D79" i="12"/>
  <c r="F78" i="12"/>
  <c r="D78" i="12" s="1"/>
  <c r="F77" i="12"/>
  <c r="D77" i="12" s="1"/>
  <c r="F76" i="12"/>
  <c r="D76" i="12" s="1"/>
  <c r="F75" i="12"/>
  <c r="D75" i="12" s="1"/>
  <c r="F74" i="12"/>
  <c r="D74" i="12" s="1"/>
  <c r="F73" i="12"/>
  <c r="D73" i="12" s="1"/>
  <c r="F72" i="12"/>
  <c r="D72" i="12"/>
  <c r="F71" i="12"/>
  <c r="D71" i="12"/>
  <c r="F70" i="12"/>
  <c r="D70" i="12" s="1"/>
  <c r="F69" i="12"/>
  <c r="D69" i="12" s="1"/>
  <c r="F68" i="12"/>
  <c r="D68" i="12"/>
  <c r="A68" i="12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F67" i="12"/>
  <c r="D67" i="12"/>
  <c r="A67" i="12"/>
  <c r="M66" i="12"/>
  <c r="J67" i="12" s="1"/>
  <c r="M67" i="12" s="1"/>
  <c r="J68" i="12" s="1"/>
  <c r="L66" i="12"/>
  <c r="K66" i="12" s="1"/>
  <c r="H66" i="12"/>
  <c r="F66" i="12"/>
  <c r="D66" i="12"/>
  <c r="L59" i="12"/>
  <c r="L56" i="12"/>
  <c r="G54" i="12"/>
  <c r="G55" i="12" s="1"/>
  <c r="L58" i="12" s="1"/>
  <c r="C54" i="12"/>
  <c r="F51" i="12"/>
  <c r="D51" i="12" s="1"/>
  <c r="F50" i="12"/>
  <c r="D50" i="12" s="1"/>
  <c r="F49" i="12"/>
  <c r="D49" i="12"/>
  <c r="F48" i="12"/>
  <c r="D48" i="12" s="1"/>
  <c r="F47" i="12"/>
  <c r="D47" i="12" s="1"/>
  <c r="F46" i="12"/>
  <c r="D46" i="12"/>
  <c r="A46" i="12"/>
  <c r="A47" i="12" s="1"/>
  <c r="A48" i="12" s="1"/>
  <c r="A49" i="12" s="1"/>
  <c r="A50" i="12" s="1"/>
  <c r="A51" i="12" s="1"/>
  <c r="A52" i="12" s="1"/>
  <c r="F45" i="12"/>
  <c r="D45" i="12" s="1"/>
  <c r="F44" i="12"/>
  <c r="D44" i="12" s="1"/>
  <c r="F43" i="12"/>
  <c r="D43" i="12" s="1"/>
  <c r="F42" i="12"/>
  <c r="D42" i="12"/>
  <c r="A42" i="12"/>
  <c r="A43" i="12" s="1"/>
  <c r="A44" i="12" s="1"/>
  <c r="A45" i="12" s="1"/>
  <c r="F41" i="12"/>
  <c r="D41" i="12"/>
  <c r="F40" i="12"/>
  <c r="D40" i="12" s="1"/>
  <c r="F39" i="12"/>
  <c r="D39" i="12" s="1"/>
  <c r="A39" i="12"/>
  <c r="A40" i="12" s="1"/>
  <c r="A41" i="12" s="1"/>
  <c r="M38" i="12"/>
  <c r="L38" i="12"/>
  <c r="K38" i="12"/>
  <c r="H38" i="12"/>
  <c r="F38" i="12"/>
  <c r="D38" i="12" s="1"/>
  <c r="L31" i="12"/>
  <c r="L30" i="12"/>
  <c r="G27" i="12"/>
  <c r="G26" i="12"/>
  <c r="C26" i="12"/>
  <c r="L28" i="12" s="1"/>
  <c r="F23" i="12"/>
  <c r="D23" i="12" s="1"/>
  <c r="F22" i="12"/>
  <c r="D22" i="12" s="1"/>
  <c r="F21" i="12"/>
  <c r="D21" i="12" s="1"/>
  <c r="F20" i="12"/>
  <c r="D20" i="12"/>
  <c r="F19" i="12"/>
  <c r="D19" i="12"/>
  <c r="F18" i="12"/>
  <c r="D18" i="12" s="1"/>
  <c r="F17" i="12"/>
  <c r="D17" i="12" s="1"/>
  <c r="F16" i="12"/>
  <c r="D16" i="12" s="1"/>
  <c r="F15" i="12"/>
  <c r="D15" i="12" s="1"/>
  <c r="F14" i="12"/>
  <c r="D14" i="12" s="1"/>
  <c r="F13" i="12"/>
  <c r="D13" i="12" s="1"/>
  <c r="F12" i="12"/>
  <c r="D12" i="12"/>
  <c r="F11" i="12"/>
  <c r="D11" i="12"/>
  <c r="F10" i="12"/>
  <c r="D10" i="12" s="1"/>
  <c r="F9" i="12"/>
  <c r="D9" i="12" s="1"/>
  <c r="F8" i="12"/>
  <c r="D8" i="12" s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F7" i="12"/>
  <c r="D7" i="12" s="1"/>
  <c r="A7" i="12"/>
  <c r="M6" i="12"/>
  <c r="J7" i="12" s="1"/>
  <c r="L6" i="12"/>
  <c r="K6" i="12" s="1"/>
  <c r="H6" i="12"/>
  <c r="F6" i="12"/>
  <c r="D6" i="12"/>
  <c r="G302" i="11"/>
  <c r="G303" i="11" s="1"/>
  <c r="L306" i="11" s="1"/>
  <c r="C302" i="11"/>
  <c r="L304" i="11" s="1"/>
  <c r="F300" i="11"/>
  <c r="D300" i="11"/>
  <c r="F299" i="11"/>
  <c r="D299" i="11"/>
  <c r="F298" i="11"/>
  <c r="D298" i="11"/>
  <c r="F297" i="11"/>
  <c r="D297" i="11" s="1"/>
  <c r="F296" i="11"/>
  <c r="D296" i="11" s="1"/>
  <c r="F295" i="11"/>
  <c r="D295" i="11"/>
  <c r="F294" i="11"/>
  <c r="D294" i="11"/>
  <c r="F293" i="11"/>
  <c r="D293" i="11" s="1"/>
  <c r="F292" i="11"/>
  <c r="D292" i="11"/>
  <c r="F291" i="11"/>
  <c r="D291" i="11"/>
  <c r="F290" i="11"/>
  <c r="D290" i="11"/>
  <c r="F289" i="11"/>
  <c r="D289" i="11" s="1"/>
  <c r="F288" i="11"/>
  <c r="D288" i="11" s="1"/>
  <c r="F287" i="11"/>
  <c r="D287" i="11"/>
  <c r="J286" i="11"/>
  <c r="I286" i="11" s="1"/>
  <c r="H286" i="11" s="1"/>
  <c r="F286" i="11"/>
  <c r="D286" i="11"/>
  <c r="A286" i="1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M285" i="11"/>
  <c r="L285" i="11"/>
  <c r="K285" i="11" s="1"/>
  <c r="H285" i="11"/>
  <c r="F285" i="11"/>
  <c r="D285" i="11" s="1"/>
  <c r="G274" i="11"/>
  <c r="G275" i="11" s="1"/>
  <c r="L278" i="11" s="1"/>
  <c r="C274" i="11"/>
  <c r="L276" i="11" s="1"/>
  <c r="F272" i="11"/>
  <c r="D272" i="11" s="1"/>
  <c r="F271" i="11"/>
  <c r="D271" i="11" s="1"/>
  <c r="F270" i="11"/>
  <c r="D270" i="11"/>
  <c r="F269" i="11"/>
  <c r="D269" i="11"/>
  <c r="F268" i="11"/>
  <c r="D268" i="11" s="1"/>
  <c r="F267" i="11"/>
  <c r="D267" i="11" s="1"/>
  <c r="F266" i="11"/>
  <c r="D266" i="11"/>
  <c r="F265" i="11"/>
  <c r="D265" i="11"/>
  <c r="F264" i="11"/>
  <c r="D264" i="11" s="1"/>
  <c r="A264" i="11"/>
  <c r="A265" i="11" s="1"/>
  <c r="A266" i="11" s="1"/>
  <c r="A267" i="11" s="1"/>
  <c r="A268" i="11" s="1"/>
  <c r="A269" i="11" s="1"/>
  <c r="A270" i="11" s="1"/>
  <c r="A271" i="11" s="1"/>
  <c r="A272" i="11" s="1"/>
  <c r="A273" i="11" s="1"/>
  <c r="M263" i="11"/>
  <c r="L263" i="11"/>
  <c r="K263" i="11" s="1"/>
  <c r="H263" i="11"/>
  <c r="F263" i="11"/>
  <c r="D263" i="11"/>
  <c r="L256" i="11"/>
  <c r="L254" i="11"/>
  <c r="G253" i="11"/>
  <c r="G252" i="11"/>
  <c r="C252" i="11"/>
  <c r="F250" i="11"/>
  <c r="D250" i="11"/>
  <c r="F249" i="11"/>
  <c r="D249" i="11" s="1"/>
  <c r="F248" i="11"/>
  <c r="D248" i="11" s="1"/>
  <c r="F247" i="11"/>
  <c r="D247" i="11" s="1"/>
  <c r="F246" i="11"/>
  <c r="D246" i="11" s="1"/>
  <c r="F245" i="11"/>
  <c r="D245" i="11" s="1"/>
  <c r="F244" i="11"/>
  <c r="D244" i="11" s="1"/>
  <c r="F243" i="11"/>
  <c r="D243" i="11" s="1"/>
  <c r="F242" i="11"/>
  <c r="D242" i="11"/>
  <c r="F241" i="11"/>
  <c r="D241" i="11" s="1"/>
  <c r="F240" i="11"/>
  <c r="D240" i="11" s="1"/>
  <c r="F239" i="11"/>
  <c r="D239" i="11"/>
  <c r="F238" i="11"/>
  <c r="D238" i="11"/>
  <c r="F237" i="11"/>
  <c r="D237" i="11" s="1"/>
  <c r="F236" i="11"/>
  <c r="D236" i="11"/>
  <c r="A236" i="1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M235" i="11"/>
  <c r="L235" i="11"/>
  <c r="K235" i="11"/>
  <c r="H235" i="11"/>
  <c r="F235" i="11"/>
  <c r="D235" i="11" s="1"/>
  <c r="L226" i="11"/>
  <c r="G225" i="11"/>
  <c r="L228" i="11" s="1"/>
  <c r="G224" i="11"/>
  <c r="C224" i="11"/>
  <c r="F222" i="11"/>
  <c r="D222" i="11" s="1"/>
  <c r="F221" i="11"/>
  <c r="D221" i="11" s="1"/>
  <c r="F220" i="11"/>
  <c r="D220" i="11" s="1"/>
  <c r="F219" i="11"/>
  <c r="D219" i="11" s="1"/>
  <c r="F218" i="11"/>
  <c r="D218" i="11" s="1"/>
  <c r="F217" i="11"/>
  <c r="D217" i="11" s="1"/>
  <c r="F216" i="11"/>
  <c r="D216" i="11" s="1"/>
  <c r="F215" i="11"/>
  <c r="D215" i="11" s="1"/>
  <c r="F214" i="11"/>
  <c r="D214" i="11" s="1"/>
  <c r="A214" i="11"/>
  <c r="A215" i="11" s="1"/>
  <c r="A216" i="11" s="1"/>
  <c r="A217" i="11" s="1"/>
  <c r="A218" i="11" s="1"/>
  <c r="A219" i="11" s="1"/>
  <c r="A220" i="11" s="1"/>
  <c r="A221" i="11" s="1"/>
  <c r="A222" i="11" s="1"/>
  <c r="A223" i="11" s="1"/>
  <c r="M213" i="11"/>
  <c r="L213" i="11"/>
  <c r="K213" i="11"/>
  <c r="H213" i="11"/>
  <c r="F213" i="11"/>
  <c r="D213" i="11"/>
  <c r="L206" i="11"/>
  <c r="G203" i="11"/>
  <c r="G202" i="11"/>
  <c r="C202" i="11"/>
  <c r="L204" i="11" s="1"/>
  <c r="F200" i="11"/>
  <c r="D200" i="11"/>
  <c r="F199" i="11"/>
  <c r="D199" i="11" s="1"/>
  <c r="F198" i="11"/>
  <c r="D198" i="11"/>
  <c r="F197" i="11"/>
  <c r="D197" i="11"/>
  <c r="F196" i="11"/>
  <c r="D196" i="11" s="1"/>
  <c r="F195" i="11"/>
  <c r="D195" i="11" s="1"/>
  <c r="F194" i="11"/>
  <c r="D194" i="11"/>
  <c r="F193" i="11"/>
  <c r="D193" i="11" s="1"/>
  <c r="F192" i="11"/>
  <c r="D192" i="11" s="1"/>
  <c r="F191" i="11"/>
  <c r="D191" i="11" s="1"/>
  <c r="F190" i="11"/>
  <c r="D190" i="11"/>
  <c r="F189" i="11"/>
  <c r="D189" i="11"/>
  <c r="A189" i="1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F188" i="11"/>
  <c r="D188" i="11" s="1"/>
  <c r="A188" i="11"/>
  <c r="M187" i="11"/>
  <c r="L187" i="11"/>
  <c r="K187" i="11"/>
  <c r="H187" i="11"/>
  <c r="F187" i="11"/>
  <c r="D187" i="11" s="1"/>
  <c r="L178" i="11"/>
  <c r="G176" i="11"/>
  <c r="G177" i="11" s="1"/>
  <c r="L180" i="11" s="1"/>
  <c r="C176" i="11"/>
  <c r="F174" i="11"/>
  <c r="D174" i="11" s="1"/>
  <c r="F173" i="11"/>
  <c r="D173" i="11"/>
  <c r="F172" i="11"/>
  <c r="D172" i="11"/>
  <c r="F171" i="11"/>
  <c r="D171" i="11"/>
  <c r="F170" i="11"/>
  <c r="D170" i="11" s="1"/>
  <c r="F169" i="11"/>
  <c r="D169" i="11"/>
  <c r="F168" i="11"/>
  <c r="D168" i="11"/>
  <c r="F167" i="11"/>
  <c r="D167" i="11"/>
  <c r="F166" i="11"/>
  <c r="D166" i="11" s="1"/>
  <c r="A166" i="11"/>
  <c r="A167" i="11" s="1"/>
  <c r="A168" i="11" s="1"/>
  <c r="A169" i="11" s="1"/>
  <c r="A170" i="11" s="1"/>
  <c r="A171" i="11" s="1"/>
  <c r="A172" i="11" s="1"/>
  <c r="A173" i="11" s="1"/>
  <c r="A174" i="11" s="1"/>
  <c r="A175" i="11" s="1"/>
  <c r="M165" i="11"/>
  <c r="L165" i="11"/>
  <c r="K165" i="11" s="1"/>
  <c r="H165" i="11"/>
  <c r="F165" i="11"/>
  <c r="D165" i="11" s="1"/>
  <c r="D176" i="11" s="1"/>
  <c r="L156" i="11"/>
  <c r="G154" i="11"/>
  <c r="G155" i="11" s="1"/>
  <c r="L158" i="11" s="1"/>
  <c r="C154" i="11"/>
  <c r="F152" i="11"/>
  <c r="D152" i="11"/>
  <c r="F151" i="11"/>
  <c r="D151" i="11" s="1"/>
  <c r="F150" i="11"/>
  <c r="D150" i="11"/>
  <c r="F149" i="11"/>
  <c r="D149" i="11" s="1"/>
  <c r="F148" i="11"/>
  <c r="D148" i="11"/>
  <c r="F147" i="11"/>
  <c r="D147" i="11" s="1"/>
  <c r="F146" i="11"/>
  <c r="D146" i="11"/>
  <c r="F145" i="11"/>
  <c r="D145" i="11" s="1"/>
  <c r="F144" i="11"/>
  <c r="D144" i="11"/>
  <c r="F143" i="11"/>
  <c r="D143" i="11" s="1"/>
  <c r="F142" i="11"/>
  <c r="D142" i="11" s="1"/>
  <c r="F141" i="11"/>
  <c r="D141" i="11" s="1"/>
  <c r="A141" i="1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F140" i="11"/>
  <c r="D140" i="11"/>
  <c r="A140" i="11"/>
  <c r="M139" i="11"/>
  <c r="L139" i="11"/>
  <c r="K139" i="11"/>
  <c r="H139" i="11"/>
  <c r="F139" i="11"/>
  <c r="D139" i="11" s="1"/>
  <c r="L132" i="11"/>
  <c r="G129" i="11"/>
  <c r="G128" i="11"/>
  <c r="C128" i="11"/>
  <c r="L130" i="11" s="1"/>
  <c r="F126" i="11"/>
  <c r="D126" i="11"/>
  <c r="F125" i="11"/>
  <c r="D125" i="11" s="1"/>
  <c r="F124" i="11"/>
  <c r="D124" i="11" s="1"/>
  <c r="F123" i="11"/>
  <c r="D123" i="11"/>
  <c r="F122" i="11"/>
  <c r="D122" i="11" s="1"/>
  <c r="F121" i="11"/>
  <c r="D121" i="11" s="1"/>
  <c r="F120" i="11"/>
  <c r="D120" i="11" s="1"/>
  <c r="F119" i="11"/>
  <c r="D119" i="11"/>
  <c r="F118" i="11"/>
  <c r="D118" i="11"/>
  <c r="A118" i="11"/>
  <c r="A119" i="11" s="1"/>
  <c r="A120" i="11" s="1"/>
  <c r="A121" i="11" s="1"/>
  <c r="A122" i="11" s="1"/>
  <c r="A123" i="11" s="1"/>
  <c r="A124" i="11" s="1"/>
  <c r="A125" i="11" s="1"/>
  <c r="A126" i="11" s="1"/>
  <c r="A127" i="11" s="1"/>
  <c r="F117" i="11"/>
  <c r="D117" i="11" s="1"/>
  <c r="F116" i="11"/>
  <c r="D116" i="11" s="1"/>
  <c r="F115" i="11"/>
  <c r="D115" i="11"/>
  <c r="F114" i="11"/>
  <c r="D114" i="11"/>
  <c r="A114" i="11"/>
  <c r="A115" i="11" s="1"/>
  <c r="A116" i="11" s="1"/>
  <c r="A117" i="11" s="1"/>
  <c r="F113" i="11"/>
  <c r="D113" i="11" s="1"/>
  <c r="F112" i="11"/>
  <c r="D112" i="11" s="1"/>
  <c r="D128" i="11" s="1"/>
  <c r="F111" i="11"/>
  <c r="D111" i="11"/>
  <c r="F110" i="11"/>
  <c r="D110" i="11" s="1"/>
  <c r="A110" i="11"/>
  <c r="A111" i="11" s="1"/>
  <c r="A112" i="11" s="1"/>
  <c r="A113" i="11" s="1"/>
  <c r="F109" i="11"/>
  <c r="D109" i="11" s="1"/>
  <c r="A109" i="11"/>
  <c r="M108" i="11"/>
  <c r="J109" i="11" s="1"/>
  <c r="L108" i="11"/>
  <c r="K108" i="11"/>
  <c r="H108" i="11"/>
  <c r="F108" i="11"/>
  <c r="D108" i="11" s="1"/>
  <c r="L99" i="11"/>
  <c r="G97" i="11"/>
  <c r="G98" i="11" s="1"/>
  <c r="L101" i="11" s="1"/>
  <c r="C97" i="11"/>
  <c r="F95" i="11"/>
  <c r="D95" i="11" s="1"/>
  <c r="F94" i="11"/>
  <c r="D94" i="11"/>
  <c r="F93" i="11"/>
  <c r="D93" i="11"/>
  <c r="F92" i="11"/>
  <c r="D92" i="11"/>
  <c r="F91" i="11"/>
  <c r="D91" i="11" s="1"/>
  <c r="D97" i="11" s="1"/>
  <c r="F90" i="11"/>
  <c r="D90" i="11"/>
  <c r="F89" i="11"/>
  <c r="D89" i="11"/>
  <c r="F88" i="11"/>
  <c r="D88" i="11"/>
  <c r="F87" i="11"/>
  <c r="D87" i="11" s="1"/>
  <c r="F86" i="11"/>
  <c r="D86" i="11"/>
  <c r="F85" i="11"/>
  <c r="D85" i="11"/>
  <c r="F84" i="11"/>
  <c r="D84" i="11"/>
  <c r="F83" i="11"/>
  <c r="D83" i="11" s="1"/>
  <c r="A83" i="1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M82" i="11"/>
  <c r="J83" i="11" s="1"/>
  <c r="L82" i="11"/>
  <c r="K82" i="11" s="1"/>
  <c r="H82" i="11"/>
  <c r="F82" i="11"/>
  <c r="D82" i="11" s="1"/>
  <c r="L73" i="11"/>
  <c r="G71" i="11"/>
  <c r="G72" i="11" s="1"/>
  <c r="L75" i="11" s="1"/>
  <c r="C71" i="11"/>
  <c r="F69" i="11"/>
  <c r="D69" i="11"/>
  <c r="F68" i="11"/>
  <c r="D68" i="11" s="1"/>
  <c r="F67" i="11"/>
  <c r="D67" i="11"/>
  <c r="F66" i="11"/>
  <c r="D66" i="11" s="1"/>
  <c r="F65" i="11"/>
  <c r="D65" i="11"/>
  <c r="F64" i="11"/>
  <c r="D64" i="11" s="1"/>
  <c r="F63" i="11"/>
  <c r="D63" i="11" s="1"/>
  <c r="F62" i="11"/>
  <c r="D62" i="11" s="1"/>
  <c r="A62" i="11"/>
  <c r="A63" i="11" s="1"/>
  <c r="A64" i="11" s="1"/>
  <c r="A65" i="11" s="1"/>
  <c r="A66" i="11" s="1"/>
  <c r="A67" i="11" s="1"/>
  <c r="A68" i="11" s="1"/>
  <c r="A69" i="11" s="1"/>
  <c r="A70" i="11" s="1"/>
  <c r="F61" i="11"/>
  <c r="D61" i="11"/>
  <c r="F60" i="11"/>
  <c r="D60" i="11" s="1"/>
  <c r="F59" i="11"/>
  <c r="D59" i="11"/>
  <c r="F58" i="11"/>
  <c r="D58" i="11" s="1"/>
  <c r="A58" i="11"/>
  <c r="A59" i="11" s="1"/>
  <c r="A60" i="11" s="1"/>
  <c r="A61" i="11" s="1"/>
  <c r="F57" i="11"/>
  <c r="D57" i="11"/>
  <c r="F56" i="11"/>
  <c r="D56" i="11" s="1"/>
  <c r="A56" i="11"/>
  <c r="A57" i="11" s="1"/>
  <c r="F55" i="11"/>
  <c r="D55" i="11" s="1"/>
  <c r="A55" i="11"/>
  <c r="M54" i="11"/>
  <c r="J55" i="11" s="1"/>
  <c r="L54" i="11"/>
  <c r="K54" i="11"/>
  <c r="H54" i="11"/>
  <c r="F54" i="11"/>
  <c r="D54" i="11"/>
  <c r="L45" i="11"/>
  <c r="G44" i="11"/>
  <c r="L47" i="11" s="1"/>
  <c r="G43" i="11"/>
  <c r="C43" i="11"/>
  <c r="F41" i="11"/>
  <c r="D41" i="11" s="1"/>
  <c r="F40" i="11"/>
  <c r="D40" i="11"/>
  <c r="F39" i="11"/>
  <c r="D39" i="11"/>
  <c r="F38" i="11"/>
  <c r="D38" i="11" s="1"/>
  <c r="F37" i="11"/>
  <c r="D37" i="11" s="1"/>
  <c r="F36" i="11"/>
  <c r="D36" i="11"/>
  <c r="F35" i="11"/>
  <c r="D35" i="11" s="1"/>
  <c r="F34" i="11"/>
  <c r="D34" i="11" s="1"/>
  <c r="F33" i="11"/>
  <c r="D33" i="11" s="1"/>
  <c r="F32" i="11"/>
  <c r="D32" i="11"/>
  <c r="F31" i="11"/>
  <c r="D31" i="11" s="1"/>
  <c r="A31" i="1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F30" i="11"/>
  <c r="D30" i="11" s="1"/>
  <c r="F29" i="11"/>
  <c r="D29" i="11" s="1"/>
  <c r="A29" i="11"/>
  <c r="A30" i="11" s="1"/>
  <c r="M28" i="11"/>
  <c r="L28" i="11"/>
  <c r="K28" i="11" s="1"/>
  <c r="H28" i="11"/>
  <c r="F28" i="11"/>
  <c r="D28" i="11" s="1"/>
  <c r="G17" i="11"/>
  <c r="G18" i="11" s="1"/>
  <c r="L21" i="11" s="1"/>
  <c r="C17" i="11"/>
  <c r="L19" i="11" s="1"/>
  <c r="F15" i="11"/>
  <c r="D15" i="11"/>
  <c r="F14" i="11"/>
  <c r="D14" i="11"/>
  <c r="F13" i="11"/>
  <c r="D13" i="11"/>
  <c r="F12" i="11"/>
  <c r="D12" i="11" s="1"/>
  <c r="F11" i="11"/>
  <c r="D11" i="11"/>
  <c r="F10" i="11"/>
  <c r="D10" i="11"/>
  <c r="F9" i="11"/>
  <c r="D9" i="11"/>
  <c r="F8" i="11"/>
  <c r="D8" i="11" s="1"/>
  <c r="F7" i="11"/>
  <c r="D7" i="11"/>
  <c r="A7" i="11"/>
  <c r="A8" i="11" s="1"/>
  <c r="A9" i="11" s="1"/>
  <c r="A10" i="11" s="1"/>
  <c r="A11" i="11" s="1"/>
  <c r="A12" i="11" s="1"/>
  <c r="A13" i="11" s="1"/>
  <c r="A14" i="11" s="1"/>
  <c r="A15" i="11" s="1"/>
  <c r="A16" i="11" s="1"/>
  <c r="M6" i="11"/>
  <c r="L6" i="11"/>
  <c r="K6" i="11"/>
  <c r="H6" i="11"/>
  <c r="F6" i="11"/>
  <c r="D6" i="11" s="1"/>
  <c r="D17" i="11" s="1"/>
  <c r="L448" i="10"/>
  <c r="G447" i="10"/>
  <c r="L450" i="10" s="1"/>
  <c r="G446" i="10"/>
  <c r="C446" i="10"/>
  <c r="F444" i="10"/>
  <c r="D444" i="10"/>
  <c r="F443" i="10"/>
  <c r="D443" i="10"/>
  <c r="F442" i="10"/>
  <c r="D442" i="10" s="1"/>
  <c r="F441" i="10"/>
  <c r="D441" i="10"/>
  <c r="F440" i="10"/>
  <c r="D440" i="10"/>
  <c r="F439" i="10"/>
  <c r="D439" i="10" s="1"/>
  <c r="F438" i="10"/>
  <c r="D438" i="10"/>
  <c r="F437" i="10"/>
  <c r="D437" i="10"/>
  <c r="F436" i="10"/>
  <c r="D436" i="10" s="1"/>
  <c r="F435" i="10"/>
  <c r="D435" i="10"/>
  <c r="F434" i="10"/>
  <c r="D434" i="10"/>
  <c r="F433" i="10"/>
  <c r="D433" i="10" s="1"/>
  <c r="F432" i="10"/>
  <c r="D432" i="10"/>
  <c r="F431" i="10"/>
  <c r="D431" i="10"/>
  <c r="F430" i="10"/>
  <c r="D430" i="10" s="1"/>
  <c r="F429" i="10"/>
  <c r="D429" i="10"/>
  <c r="F428" i="10"/>
  <c r="D428" i="10"/>
  <c r="F427" i="10"/>
  <c r="D427" i="10" s="1"/>
  <c r="J426" i="10"/>
  <c r="I426" i="10" s="1"/>
  <c r="H426" i="10" s="1"/>
  <c r="F426" i="10"/>
  <c r="D426" i="10"/>
  <c r="M425" i="10"/>
  <c r="L425" i="10"/>
  <c r="K425" i="10" s="1"/>
  <c r="H425" i="10"/>
  <c r="F425" i="10"/>
  <c r="D425" i="10" s="1"/>
  <c r="L415" i="10"/>
  <c r="G413" i="10"/>
  <c r="G414" i="10" s="1"/>
  <c r="L417" i="10" s="1"/>
  <c r="C413" i="10"/>
  <c r="F411" i="10"/>
  <c r="D411" i="10" s="1"/>
  <c r="F410" i="10"/>
  <c r="D410" i="10" s="1"/>
  <c r="F409" i="10"/>
  <c r="D409" i="10" s="1"/>
  <c r="F408" i="10"/>
  <c r="D408" i="10" s="1"/>
  <c r="F407" i="10"/>
  <c r="D407" i="10" s="1"/>
  <c r="F406" i="10"/>
  <c r="D406" i="10" s="1"/>
  <c r="F405" i="10"/>
  <c r="D405" i="10" s="1"/>
  <c r="F404" i="10"/>
  <c r="D404" i="10" s="1"/>
  <c r="F403" i="10"/>
  <c r="D403" i="10" s="1"/>
  <c r="F402" i="10"/>
  <c r="D402" i="10" s="1"/>
  <c r="F401" i="10"/>
  <c r="D401" i="10" s="1"/>
  <c r="F400" i="10"/>
  <c r="D400" i="10" s="1"/>
  <c r="F399" i="10"/>
  <c r="D399" i="10" s="1"/>
  <c r="M398" i="10"/>
  <c r="L398" i="10"/>
  <c r="K398" i="10"/>
  <c r="H398" i="10"/>
  <c r="F398" i="10"/>
  <c r="D398" i="10" s="1"/>
  <c r="L390" i="10"/>
  <c r="L388" i="10"/>
  <c r="G387" i="10"/>
  <c r="G386" i="10"/>
  <c r="C386" i="10"/>
  <c r="F384" i="10"/>
  <c r="D384" i="10"/>
  <c r="F383" i="10"/>
  <c r="D383" i="10"/>
  <c r="F382" i="10"/>
  <c r="D382" i="10" s="1"/>
  <c r="F381" i="10"/>
  <c r="D381" i="10"/>
  <c r="F380" i="10"/>
  <c r="D380" i="10"/>
  <c r="F379" i="10"/>
  <c r="D379" i="10"/>
  <c r="F378" i="10"/>
  <c r="D378" i="10"/>
  <c r="F377" i="10"/>
  <c r="D377" i="10"/>
  <c r="F376" i="10"/>
  <c r="D376" i="10" s="1"/>
  <c r="F375" i="10"/>
  <c r="D375" i="10"/>
  <c r="F374" i="10"/>
  <c r="D374" i="10"/>
  <c r="F373" i="10"/>
  <c r="D373" i="10" s="1"/>
  <c r="F372" i="10"/>
  <c r="D372" i="10"/>
  <c r="F371" i="10"/>
  <c r="D371" i="10"/>
  <c r="F370" i="10"/>
  <c r="D370" i="10"/>
  <c r="J369" i="10"/>
  <c r="M369" i="10" s="1"/>
  <c r="J370" i="10" s="1"/>
  <c r="F369" i="10"/>
  <c r="D369" i="10"/>
  <c r="M368" i="10"/>
  <c r="L368" i="10"/>
  <c r="K368" i="10"/>
  <c r="H368" i="10"/>
  <c r="F368" i="10"/>
  <c r="D368" i="10"/>
  <c r="G356" i="10"/>
  <c r="G357" i="10" s="1"/>
  <c r="L360" i="10" s="1"/>
  <c r="C356" i="10"/>
  <c r="L358" i="10" s="1"/>
  <c r="F354" i="10"/>
  <c r="D354" i="10" s="1"/>
  <c r="F353" i="10"/>
  <c r="D353" i="10"/>
  <c r="F352" i="10"/>
  <c r="D352" i="10" s="1"/>
  <c r="F351" i="10"/>
  <c r="D351" i="10"/>
  <c r="F350" i="10"/>
  <c r="D350" i="10"/>
  <c r="F349" i="10"/>
  <c r="D349" i="10" s="1"/>
  <c r="F348" i="10"/>
  <c r="D348" i="10" s="1"/>
  <c r="F347" i="10"/>
  <c r="D347" i="10"/>
  <c r="F346" i="10"/>
  <c r="D346" i="10" s="1"/>
  <c r="F345" i="10"/>
  <c r="D345" i="10"/>
  <c r="F344" i="10"/>
  <c r="D344" i="10"/>
  <c r="F343" i="10"/>
  <c r="D343" i="10" s="1"/>
  <c r="F342" i="10"/>
  <c r="D342" i="10" s="1"/>
  <c r="F341" i="10"/>
  <c r="D341" i="10"/>
  <c r="F340" i="10"/>
  <c r="D340" i="10" s="1"/>
  <c r="F339" i="10"/>
  <c r="D339" i="10"/>
  <c r="F338" i="10"/>
  <c r="D338" i="10"/>
  <c r="F337" i="10"/>
  <c r="D337" i="10" s="1"/>
  <c r="M336" i="10"/>
  <c r="L336" i="10"/>
  <c r="K336" i="10"/>
  <c r="H336" i="10"/>
  <c r="F336" i="10"/>
  <c r="D336" i="10" s="1"/>
  <c r="J337" i="10" s="1"/>
  <c r="L328" i="10"/>
  <c r="L326" i="10"/>
  <c r="G325" i="10"/>
  <c r="G324" i="10"/>
  <c r="C324" i="10"/>
  <c r="F322" i="10"/>
  <c r="D322" i="10"/>
  <c r="F321" i="10"/>
  <c r="D321" i="10"/>
  <c r="F320" i="10"/>
  <c r="D320" i="10"/>
  <c r="F319" i="10"/>
  <c r="D319" i="10"/>
  <c r="F318" i="10"/>
  <c r="D318" i="10"/>
  <c r="F317" i="10"/>
  <c r="D317" i="10"/>
  <c r="F316" i="10"/>
  <c r="D316" i="10"/>
  <c r="F315" i="10"/>
  <c r="D315" i="10"/>
  <c r="F314" i="10"/>
  <c r="D314" i="10"/>
  <c r="F313" i="10"/>
  <c r="D313" i="10" s="1"/>
  <c r="F312" i="10"/>
  <c r="D312" i="10"/>
  <c r="F311" i="10"/>
  <c r="D311" i="10"/>
  <c r="F310" i="10"/>
  <c r="D310" i="10" s="1"/>
  <c r="F309" i="10"/>
  <c r="D309" i="10"/>
  <c r="F308" i="10"/>
  <c r="D308" i="10"/>
  <c r="F307" i="10"/>
  <c r="D307" i="10" s="1"/>
  <c r="F306" i="10"/>
  <c r="D306" i="10"/>
  <c r="F305" i="10"/>
  <c r="D305" i="10"/>
  <c r="F304" i="10"/>
  <c r="D304" i="10" s="1"/>
  <c r="M303" i="10"/>
  <c r="L303" i="10"/>
  <c r="K303" i="10" s="1"/>
  <c r="H303" i="10"/>
  <c r="F303" i="10"/>
  <c r="D303" i="10"/>
  <c r="G291" i="10"/>
  <c r="G292" i="10" s="1"/>
  <c r="L295" i="10" s="1"/>
  <c r="C291" i="10"/>
  <c r="L293" i="10" s="1"/>
  <c r="F289" i="10"/>
  <c r="D289" i="10"/>
  <c r="F288" i="10"/>
  <c r="D288" i="10"/>
  <c r="F287" i="10"/>
  <c r="D287" i="10"/>
  <c r="F286" i="10"/>
  <c r="D286" i="10" s="1"/>
  <c r="F285" i="10"/>
  <c r="D285" i="10"/>
  <c r="F284" i="10"/>
  <c r="D284" i="10"/>
  <c r="F283" i="10"/>
  <c r="D283" i="10"/>
  <c r="F282" i="10"/>
  <c r="D282" i="10" s="1"/>
  <c r="F281" i="10"/>
  <c r="D281" i="10"/>
  <c r="F280" i="10"/>
  <c r="D280" i="10"/>
  <c r="F279" i="10"/>
  <c r="D279" i="10"/>
  <c r="F278" i="10"/>
  <c r="D278" i="10" s="1"/>
  <c r="F277" i="10"/>
  <c r="D277" i="10"/>
  <c r="A277" i="10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F276" i="10"/>
  <c r="D276" i="10"/>
  <c r="F275" i="10"/>
  <c r="D275" i="10"/>
  <c r="F274" i="10"/>
  <c r="D274" i="10" s="1"/>
  <c r="F273" i="10"/>
  <c r="D273" i="10"/>
  <c r="A273" i="10"/>
  <c r="A274" i="10" s="1"/>
  <c r="A275" i="10" s="1"/>
  <c r="A276" i="10" s="1"/>
  <c r="F272" i="10"/>
  <c r="D272" i="10"/>
  <c r="A272" i="10"/>
  <c r="J271" i="10"/>
  <c r="F271" i="10"/>
  <c r="D271" i="10"/>
  <c r="A271" i="10"/>
  <c r="M270" i="10"/>
  <c r="L270" i="10"/>
  <c r="K270" i="10" s="1"/>
  <c r="H270" i="10"/>
  <c r="F270" i="10"/>
  <c r="D270" i="10" s="1"/>
  <c r="L262" i="10"/>
  <c r="L260" i="10"/>
  <c r="G259" i="10"/>
  <c r="G258" i="10"/>
  <c r="C258" i="10"/>
  <c r="F256" i="10"/>
  <c r="D256" i="10" s="1"/>
  <c r="F255" i="10"/>
  <c r="D255" i="10"/>
  <c r="F254" i="10"/>
  <c r="D254" i="10" s="1"/>
  <c r="F253" i="10"/>
  <c r="D253" i="10" s="1"/>
  <c r="F252" i="10"/>
  <c r="D252" i="10" s="1"/>
  <c r="F251" i="10"/>
  <c r="D251" i="10" s="1"/>
  <c r="F250" i="10"/>
  <c r="D250" i="10" s="1"/>
  <c r="F249" i="10"/>
  <c r="D249" i="10" s="1"/>
  <c r="F248" i="10"/>
  <c r="D248" i="10" s="1"/>
  <c r="F247" i="10"/>
  <c r="D247" i="10" s="1"/>
  <c r="F246" i="10"/>
  <c r="D246" i="10" s="1"/>
  <c r="F245" i="10"/>
  <c r="D245" i="10" s="1"/>
  <c r="F244" i="10"/>
  <c r="D244" i="10" s="1"/>
  <c r="F243" i="10"/>
  <c r="D243" i="10" s="1"/>
  <c r="F242" i="10"/>
  <c r="D242" i="10" s="1"/>
  <c r="A242" i="10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F241" i="10"/>
  <c r="D241" i="10" s="1"/>
  <c r="F240" i="10"/>
  <c r="D240" i="10" s="1"/>
  <c r="A240" i="10"/>
  <c r="A241" i="10" s="1"/>
  <c r="F239" i="10"/>
  <c r="D239" i="10" s="1"/>
  <c r="J238" i="10"/>
  <c r="F238" i="10"/>
  <c r="D238" i="10" s="1"/>
  <c r="A238" i="10"/>
  <c r="A239" i="10" s="1"/>
  <c r="M237" i="10"/>
  <c r="L237" i="10"/>
  <c r="K237" i="10"/>
  <c r="H237" i="10"/>
  <c r="F237" i="10"/>
  <c r="D237" i="10"/>
  <c r="L229" i="10"/>
  <c r="G226" i="10"/>
  <c r="G225" i="10"/>
  <c r="C225" i="10"/>
  <c r="L227" i="10" s="1"/>
  <c r="F223" i="10"/>
  <c r="D223" i="10" s="1"/>
  <c r="F222" i="10"/>
  <c r="D222" i="10" s="1"/>
  <c r="F221" i="10"/>
  <c r="D221" i="10"/>
  <c r="F220" i="10"/>
  <c r="D220" i="10"/>
  <c r="F219" i="10"/>
  <c r="D219" i="10" s="1"/>
  <c r="F218" i="10"/>
  <c r="D218" i="10" s="1"/>
  <c r="F217" i="10"/>
  <c r="D217" i="10"/>
  <c r="F216" i="10"/>
  <c r="D216" i="10" s="1"/>
  <c r="F215" i="10"/>
  <c r="D215" i="10" s="1"/>
  <c r="F214" i="10"/>
  <c r="D214" i="10" s="1"/>
  <c r="F213" i="10"/>
  <c r="D213" i="10"/>
  <c r="F212" i="10"/>
  <c r="D212" i="10"/>
  <c r="F211" i="10"/>
  <c r="D211" i="10" s="1"/>
  <c r="F210" i="10"/>
  <c r="D210" i="10" s="1"/>
  <c r="F209" i="10"/>
  <c r="D209" i="10"/>
  <c r="F208" i="10"/>
  <c r="D208" i="10"/>
  <c r="F207" i="10"/>
  <c r="D207" i="10" s="1"/>
  <c r="F206" i="10"/>
  <c r="D206" i="10" s="1"/>
  <c r="F205" i="10"/>
  <c r="D205" i="10"/>
  <c r="A205" i="10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M204" i="10"/>
  <c r="L204" i="10"/>
  <c r="K204" i="10" s="1"/>
  <c r="H204" i="10"/>
  <c r="F204" i="10"/>
  <c r="D204" i="10" s="1"/>
  <c r="L196" i="10"/>
  <c r="L194" i="10"/>
  <c r="G193" i="10"/>
  <c r="G192" i="10"/>
  <c r="C192" i="10"/>
  <c r="F190" i="10"/>
  <c r="D190" i="10"/>
  <c r="F189" i="10"/>
  <c r="D189" i="10"/>
  <c r="F188" i="10"/>
  <c r="D188" i="10" s="1"/>
  <c r="F187" i="10"/>
  <c r="D187" i="10"/>
  <c r="F186" i="10"/>
  <c r="D186" i="10"/>
  <c r="F185" i="10"/>
  <c r="D185" i="10"/>
  <c r="F184" i="10"/>
  <c r="D184" i="10" s="1"/>
  <c r="F183" i="10"/>
  <c r="D183" i="10"/>
  <c r="F182" i="10"/>
  <c r="D182" i="10"/>
  <c r="F181" i="10"/>
  <c r="D181" i="10"/>
  <c r="F180" i="10"/>
  <c r="D180" i="10" s="1"/>
  <c r="F179" i="10"/>
  <c r="D179" i="10"/>
  <c r="F178" i="10"/>
  <c r="D178" i="10"/>
  <c r="F177" i="10"/>
  <c r="D177" i="10"/>
  <c r="F176" i="10"/>
  <c r="D176" i="10" s="1"/>
  <c r="F175" i="10"/>
  <c r="D175" i="10"/>
  <c r="A175" i="10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F174" i="10"/>
  <c r="D174" i="10"/>
  <c r="F173" i="10"/>
  <c r="D173" i="10"/>
  <c r="F172" i="10"/>
  <c r="D172" i="10" s="1"/>
  <c r="A172" i="10"/>
  <c r="A173" i="10" s="1"/>
  <c r="A174" i="10" s="1"/>
  <c r="M171" i="10"/>
  <c r="L171" i="10"/>
  <c r="K171" i="10" s="1"/>
  <c r="H171" i="10"/>
  <c r="F171" i="10"/>
  <c r="D171" i="10" s="1"/>
  <c r="L161" i="10"/>
  <c r="G159" i="10"/>
  <c r="G160" i="10" s="1"/>
  <c r="L163" i="10" s="1"/>
  <c r="C159" i="10"/>
  <c r="F157" i="10"/>
  <c r="D157" i="10"/>
  <c r="F156" i="10"/>
  <c r="D156" i="10" s="1"/>
  <c r="F155" i="10"/>
  <c r="D155" i="10"/>
  <c r="F154" i="10"/>
  <c r="D154" i="10" s="1"/>
  <c r="F153" i="10"/>
  <c r="D153" i="10"/>
  <c r="F152" i="10"/>
  <c r="D152" i="10" s="1"/>
  <c r="F151" i="10"/>
  <c r="D151" i="10"/>
  <c r="F150" i="10"/>
  <c r="D150" i="10" s="1"/>
  <c r="F149" i="10"/>
  <c r="D149" i="10"/>
  <c r="F148" i="10"/>
  <c r="D148" i="10" s="1"/>
  <c r="F147" i="10"/>
  <c r="D147" i="10"/>
  <c r="F146" i="10"/>
  <c r="D146" i="10" s="1"/>
  <c r="F145" i="10"/>
  <c r="D145" i="10"/>
  <c r="F144" i="10"/>
  <c r="D144" i="10" s="1"/>
  <c r="F143" i="10"/>
  <c r="D143" i="10"/>
  <c r="F142" i="10"/>
  <c r="D142" i="10" s="1"/>
  <c r="F141" i="10"/>
  <c r="D141" i="10" s="1"/>
  <c r="F140" i="10"/>
  <c r="D140" i="10" s="1"/>
  <c r="A140" i="10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F139" i="10"/>
  <c r="D139" i="10" s="1"/>
  <c r="A139" i="10"/>
  <c r="M138" i="10"/>
  <c r="J139" i="10" s="1"/>
  <c r="L138" i="10"/>
  <c r="K138" i="10"/>
  <c r="H138" i="10"/>
  <c r="F138" i="10"/>
  <c r="D138" i="10"/>
  <c r="L128" i="10"/>
  <c r="G127" i="10"/>
  <c r="L130" i="10" s="1"/>
  <c r="G126" i="10"/>
  <c r="C126" i="10"/>
  <c r="F124" i="10"/>
  <c r="D124" i="10" s="1"/>
  <c r="F123" i="10"/>
  <c r="D123" i="10"/>
  <c r="F122" i="10"/>
  <c r="D122" i="10"/>
  <c r="F121" i="10"/>
  <c r="D121" i="10" s="1"/>
  <c r="F120" i="10"/>
  <c r="D120" i="10" s="1"/>
  <c r="F119" i="10"/>
  <c r="D119" i="10"/>
  <c r="F118" i="10"/>
  <c r="D118" i="10" s="1"/>
  <c r="F117" i="10"/>
  <c r="D117" i="10" s="1"/>
  <c r="F116" i="10"/>
  <c r="D116" i="10" s="1"/>
  <c r="F115" i="10"/>
  <c r="D115" i="10"/>
  <c r="F114" i="10"/>
  <c r="D114" i="10"/>
  <c r="F113" i="10"/>
  <c r="D113" i="10" s="1"/>
  <c r="F112" i="10"/>
  <c r="D112" i="10" s="1"/>
  <c r="F111" i="10"/>
  <c r="D111" i="10"/>
  <c r="F110" i="10"/>
  <c r="D110" i="10" s="1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F109" i="10"/>
  <c r="D109" i="10" s="1"/>
  <c r="F108" i="10"/>
  <c r="D108" i="10" s="1"/>
  <c r="F107" i="10"/>
  <c r="D107" i="10"/>
  <c r="J106" i="10"/>
  <c r="F106" i="10"/>
  <c r="D106" i="10"/>
  <c r="A106" i="10"/>
  <c r="A107" i="10" s="1"/>
  <c r="A108" i="10" s="1"/>
  <c r="A109" i="10" s="1"/>
  <c r="M105" i="10"/>
  <c r="L105" i="10"/>
  <c r="K105" i="10" s="1"/>
  <c r="H105" i="10"/>
  <c r="F105" i="10"/>
  <c r="D105" i="10" s="1"/>
  <c r="G93" i="10"/>
  <c r="G94" i="10" s="1"/>
  <c r="L97" i="10" s="1"/>
  <c r="C93" i="10"/>
  <c r="L95" i="10" s="1"/>
  <c r="F91" i="10"/>
  <c r="D91" i="10"/>
  <c r="F90" i="10"/>
  <c r="D90" i="10" s="1"/>
  <c r="F89" i="10"/>
  <c r="D89" i="10"/>
  <c r="F88" i="10"/>
  <c r="D88" i="10"/>
  <c r="F87" i="10"/>
  <c r="D87" i="10"/>
  <c r="F86" i="10"/>
  <c r="D86" i="10" s="1"/>
  <c r="F85" i="10"/>
  <c r="D85" i="10"/>
  <c r="F84" i="10"/>
  <c r="D84" i="10"/>
  <c r="F83" i="10"/>
  <c r="D83" i="10"/>
  <c r="F82" i="10"/>
  <c r="D82" i="10" s="1"/>
  <c r="F81" i="10"/>
  <c r="D81" i="10"/>
  <c r="F80" i="10"/>
  <c r="D80" i="10"/>
  <c r="F79" i="10"/>
  <c r="D79" i="10"/>
  <c r="F78" i="10"/>
  <c r="D78" i="10" s="1"/>
  <c r="F77" i="10"/>
  <c r="D77" i="10"/>
  <c r="F76" i="10"/>
  <c r="D76" i="10"/>
  <c r="A76" i="10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F75" i="10"/>
  <c r="D75" i="10"/>
  <c r="F74" i="10"/>
  <c r="D74" i="10" s="1"/>
  <c r="A74" i="10"/>
  <c r="A75" i="10" s="1"/>
  <c r="F73" i="10"/>
  <c r="D73" i="10"/>
  <c r="A73" i="10"/>
  <c r="M72" i="10"/>
  <c r="L72" i="10"/>
  <c r="K72" i="10"/>
  <c r="H72" i="10"/>
  <c r="F72" i="10"/>
  <c r="D72" i="10" s="1"/>
  <c r="L62" i="10"/>
  <c r="G61" i="10"/>
  <c r="L64" i="10" s="1"/>
  <c r="G60" i="10"/>
  <c r="C60" i="10"/>
  <c r="F58" i="10"/>
  <c r="D58" i="10"/>
  <c r="F57" i="10"/>
  <c r="D57" i="10"/>
  <c r="F56" i="10"/>
  <c r="D56" i="10" s="1"/>
  <c r="F55" i="10"/>
  <c r="D55" i="10" s="1"/>
  <c r="F54" i="10"/>
  <c r="D54" i="10" s="1"/>
  <c r="F53" i="10"/>
  <c r="D53" i="10" s="1"/>
  <c r="F52" i="10"/>
  <c r="D52" i="10"/>
  <c r="F51" i="10"/>
  <c r="D51" i="10"/>
  <c r="F50" i="10"/>
  <c r="D50" i="10" s="1"/>
  <c r="F49" i="10"/>
  <c r="D49" i="10"/>
  <c r="F48" i="10"/>
  <c r="D48" i="10"/>
  <c r="F47" i="10"/>
  <c r="D47" i="10"/>
  <c r="F46" i="10"/>
  <c r="D46" i="10" s="1"/>
  <c r="F45" i="10"/>
  <c r="D45" i="10"/>
  <c r="F44" i="10"/>
  <c r="D44" i="10"/>
  <c r="F43" i="10"/>
  <c r="D43" i="10"/>
  <c r="F42" i="10"/>
  <c r="D42" i="10" s="1"/>
  <c r="A42" i="10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F41" i="10"/>
  <c r="D41" i="10"/>
  <c r="F40" i="10"/>
  <c r="D40" i="10"/>
  <c r="A40" i="10"/>
  <c r="A41" i="10" s="1"/>
  <c r="M39" i="10"/>
  <c r="L39" i="10"/>
  <c r="K39" i="10" s="1"/>
  <c r="H39" i="10"/>
  <c r="F39" i="10"/>
  <c r="D39" i="10"/>
  <c r="G28" i="10"/>
  <c r="L31" i="10" s="1"/>
  <c r="G27" i="10"/>
  <c r="C27" i="10"/>
  <c r="L29" i="10" s="1"/>
  <c r="F25" i="10"/>
  <c r="D25" i="10"/>
  <c r="F24" i="10"/>
  <c r="D24" i="10" s="1"/>
  <c r="F23" i="10"/>
  <c r="D23" i="10"/>
  <c r="F22" i="10"/>
  <c r="D22" i="10" s="1"/>
  <c r="F21" i="10"/>
  <c r="D21" i="10"/>
  <c r="F20" i="10"/>
  <c r="D20" i="10" s="1"/>
  <c r="F19" i="10"/>
  <c r="D19" i="10"/>
  <c r="F18" i="10"/>
  <c r="D18" i="10" s="1"/>
  <c r="F17" i="10"/>
  <c r="D17" i="10"/>
  <c r="F16" i="10"/>
  <c r="D16" i="10" s="1"/>
  <c r="F15" i="10"/>
  <c r="D15" i="10"/>
  <c r="F14" i="10"/>
  <c r="D14" i="10" s="1"/>
  <c r="F13" i="10"/>
  <c r="D13" i="10"/>
  <c r="F12" i="10"/>
  <c r="D12" i="10" s="1"/>
  <c r="F11" i="10"/>
  <c r="D11" i="10"/>
  <c r="F10" i="10"/>
  <c r="D10" i="10" s="1"/>
  <c r="F9" i="10"/>
  <c r="D9" i="10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F8" i="10"/>
  <c r="D8" i="10" s="1"/>
  <c r="F7" i="10"/>
  <c r="D7" i="10"/>
  <c r="A7" i="10"/>
  <c r="A8" i="10" s="1"/>
  <c r="M6" i="10"/>
  <c r="L6" i="10"/>
  <c r="K6" i="10"/>
  <c r="H6" i="10"/>
  <c r="F6" i="10"/>
  <c r="D6" i="10"/>
  <c r="L545" i="9"/>
  <c r="G541" i="9"/>
  <c r="G542" i="9" s="1"/>
  <c r="C541" i="9"/>
  <c r="L543" i="9" s="1"/>
  <c r="F539" i="9"/>
  <c r="D539" i="9" s="1"/>
  <c r="F538" i="9"/>
  <c r="D538" i="9" s="1"/>
  <c r="F537" i="9"/>
  <c r="D537" i="9" s="1"/>
  <c r="F536" i="9"/>
  <c r="D536" i="9"/>
  <c r="F535" i="9"/>
  <c r="D535" i="9" s="1"/>
  <c r="F534" i="9"/>
  <c r="D534" i="9" s="1"/>
  <c r="F533" i="9"/>
  <c r="D533" i="9" s="1"/>
  <c r="F532" i="9"/>
  <c r="D532" i="9"/>
  <c r="F531" i="9"/>
  <c r="D531" i="9" s="1"/>
  <c r="F530" i="9"/>
  <c r="D530" i="9" s="1"/>
  <c r="F529" i="9"/>
  <c r="D529" i="9" s="1"/>
  <c r="F528" i="9"/>
  <c r="D528" i="9"/>
  <c r="F527" i="9"/>
  <c r="D527" i="9" s="1"/>
  <c r="F526" i="9"/>
  <c r="D526" i="9" s="1"/>
  <c r="F525" i="9"/>
  <c r="D525" i="9" s="1"/>
  <c r="F524" i="9"/>
  <c r="D524" i="9"/>
  <c r="F523" i="9"/>
  <c r="D523" i="9" s="1"/>
  <c r="A523" i="9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F522" i="9"/>
  <c r="D522" i="9" s="1"/>
  <c r="A522" i="9"/>
  <c r="F521" i="9"/>
  <c r="D521" i="9" s="1"/>
  <c r="A521" i="9"/>
  <c r="F520" i="9"/>
  <c r="D520" i="9" s="1"/>
  <c r="A520" i="9"/>
  <c r="M519" i="9"/>
  <c r="L519" i="9"/>
  <c r="K519" i="9"/>
  <c r="H519" i="9"/>
  <c r="F519" i="9"/>
  <c r="D519" i="9" s="1"/>
  <c r="L509" i="9"/>
  <c r="G508" i="9"/>
  <c r="L511" i="9" s="1"/>
  <c r="G507" i="9"/>
  <c r="C507" i="9"/>
  <c r="F505" i="9"/>
  <c r="D505" i="9"/>
  <c r="F504" i="9"/>
  <c r="D504" i="9"/>
  <c r="F503" i="9"/>
  <c r="D503" i="9"/>
  <c r="F502" i="9"/>
  <c r="D502" i="9"/>
  <c r="F501" i="9"/>
  <c r="D501" i="9"/>
  <c r="F500" i="9"/>
  <c r="D500" i="9"/>
  <c r="F499" i="9"/>
  <c r="D499" i="9"/>
  <c r="F498" i="9"/>
  <c r="D498" i="9"/>
  <c r="F497" i="9"/>
  <c r="D497" i="9"/>
  <c r="F496" i="9"/>
  <c r="D496" i="9"/>
  <c r="F495" i="9"/>
  <c r="D495" i="9" s="1"/>
  <c r="F494" i="9"/>
  <c r="D494" i="9"/>
  <c r="F493" i="9"/>
  <c r="D493" i="9"/>
  <c r="F492" i="9"/>
  <c r="D492" i="9"/>
  <c r="F491" i="9"/>
  <c r="D491" i="9" s="1"/>
  <c r="F490" i="9"/>
  <c r="D490" i="9"/>
  <c r="F489" i="9"/>
  <c r="D489" i="9"/>
  <c r="F488" i="9"/>
  <c r="D488" i="9"/>
  <c r="F487" i="9"/>
  <c r="D487" i="9"/>
  <c r="A487" i="9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F486" i="9"/>
  <c r="D486" i="9"/>
  <c r="A486" i="9"/>
  <c r="M485" i="9"/>
  <c r="J486" i="9" s="1"/>
  <c r="L485" i="9"/>
  <c r="K485" i="9" s="1"/>
  <c r="H485" i="9"/>
  <c r="F485" i="9"/>
  <c r="D485" i="9" s="1"/>
  <c r="L474" i="9"/>
  <c r="G472" i="9"/>
  <c r="G473" i="9" s="1"/>
  <c r="L476" i="9" s="1"/>
  <c r="C472" i="9"/>
  <c r="F470" i="9"/>
  <c r="D470" i="9" s="1"/>
  <c r="F469" i="9"/>
  <c r="D469" i="9"/>
  <c r="F468" i="9"/>
  <c r="D468" i="9" s="1"/>
  <c r="F467" i="9"/>
  <c r="D467" i="9"/>
  <c r="F466" i="9"/>
  <c r="D466" i="9" s="1"/>
  <c r="F465" i="9"/>
  <c r="D465" i="9"/>
  <c r="F464" i="9"/>
  <c r="D464" i="9" s="1"/>
  <c r="F463" i="9"/>
  <c r="D463" i="9"/>
  <c r="F462" i="9"/>
  <c r="D462" i="9" s="1"/>
  <c r="F461" i="9"/>
  <c r="D461" i="9"/>
  <c r="F460" i="9"/>
  <c r="D460" i="9" s="1"/>
  <c r="F459" i="9"/>
  <c r="D459" i="9"/>
  <c r="F458" i="9"/>
  <c r="D458" i="9" s="1"/>
  <c r="F457" i="9"/>
  <c r="D457" i="9"/>
  <c r="F456" i="9"/>
  <c r="D456" i="9" s="1"/>
  <c r="F455" i="9"/>
  <c r="D455" i="9"/>
  <c r="F454" i="9"/>
  <c r="D454" i="9" s="1"/>
  <c r="F453" i="9"/>
  <c r="D453" i="9"/>
  <c r="A453" i="9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F452" i="9"/>
  <c r="D452" i="9" s="1"/>
  <c r="J451" i="9"/>
  <c r="F451" i="9"/>
  <c r="D451" i="9"/>
  <c r="A451" i="9"/>
  <c r="A452" i="9" s="1"/>
  <c r="M450" i="9"/>
  <c r="L450" i="9"/>
  <c r="K450" i="9"/>
  <c r="H450" i="9"/>
  <c r="F450" i="9"/>
  <c r="D450" i="9"/>
  <c r="D472" i="9" s="1"/>
  <c r="L442" i="9"/>
  <c r="G438" i="9"/>
  <c r="G439" i="9" s="1"/>
  <c r="C438" i="9"/>
  <c r="L440" i="9" s="1"/>
  <c r="F436" i="9"/>
  <c r="D436" i="9" s="1"/>
  <c r="F435" i="9"/>
  <c r="D435" i="9" s="1"/>
  <c r="F434" i="9"/>
  <c r="D434" i="9" s="1"/>
  <c r="F433" i="9"/>
  <c r="D433" i="9"/>
  <c r="F432" i="9"/>
  <c r="D432" i="9" s="1"/>
  <c r="F431" i="9"/>
  <c r="D431" i="9" s="1"/>
  <c r="F430" i="9"/>
  <c r="D430" i="9" s="1"/>
  <c r="F429" i="9"/>
  <c r="D429" i="9"/>
  <c r="F428" i="9"/>
  <c r="D428" i="9" s="1"/>
  <c r="F427" i="9"/>
  <c r="D427" i="9" s="1"/>
  <c r="F426" i="9"/>
  <c r="D426" i="9" s="1"/>
  <c r="F425" i="9"/>
  <c r="D425" i="9"/>
  <c r="F424" i="9"/>
  <c r="D424" i="9" s="1"/>
  <c r="F423" i="9"/>
  <c r="D423" i="9" s="1"/>
  <c r="F422" i="9"/>
  <c r="D422" i="9" s="1"/>
  <c r="F421" i="9"/>
  <c r="D421" i="9"/>
  <c r="F420" i="9"/>
  <c r="D420" i="9" s="1"/>
  <c r="F419" i="9"/>
  <c r="D419" i="9" s="1"/>
  <c r="F418" i="9"/>
  <c r="D418" i="9" s="1"/>
  <c r="A418" i="9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F417" i="9"/>
  <c r="D417" i="9" s="1"/>
  <c r="A417" i="9"/>
  <c r="M416" i="9"/>
  <c r="L416" i="9"/>
  <c r="K416" i="9"/>
  <c r="H416" i="9"/>
  <c r="F416" i="9"/>
  <c r="D416" i="9" s="1"/>
  <c r="G405" i="9"/>
  <c r="L408" i="9" s="1"/>
  <c r="G404" i="9"/>
  <c r="C404" i="9"/>
  <c r="F402" i="9"/>
  <c r="D402" i="9"/>
  <c r="F401" i="9"/>
  <c r="D401" i="9" s="1"/>
  <c r="F400" i="9"/>
  <c r="D400" i="9"/>
  <c r="F399" i="9"/>
  <c r="D399" i="9" s="1"/>
  <c r="F398" i="9"/>
  <c r="D398" i="9"/>
  <c r="F397" i="9"/>
  <c r="D397" i="9" s="1"/>
  <c r="F396" i="9"/>
  <c r="D396" i="9"/>
  <c r="F395" i="9"/>
  <c r="D395" i="9" s="1"/>
  <c r="F394" i="9"/>
  <c r="D394" i="9"/>
  <c r="F393" i="9"/>
  <c r="D393" i="9" s="1"/>
  <c r="F392" i="9"/>
  <c r="D392" i="9"/>
  <c r="F391" i="9"/>
  <c r="D391" i="9" s="1"/>
  <c r="F390" i="9"/>
  <c r="D390" i="9"/>
  <c r="F389" i="9"/>
  <c r="D389" i="9" s="1"/>
  <c r="F388" i="9"/>
  <c r="D388" i="9"/>
  <c r="F387" i="9"/>
  <c r="D387" i="9" s="1"/>
  <c r="F386" i="9"/>
  <c r="D386" i="9"/>
  <c r="F385" i="9"/>
  <c r="D385" i="9" s="1"/>
  <c r="F384" i="9"/>
  <c r="D384" i="9"/>
  <c r="A384" i="9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F383" i="9"/>
  <c r="D383" i="9" s="1"/>
  <c r="A383" i="9"/>
  <c r="M382" i="9"/>
  <c r="J383" i="9" s="1"/>
  <c r="L382" i="9"/>
  <c r="K382" i="9"/>
  <c r="H382" i="9"/>
  <c r="F382" i="9"/>
  <c r="D382" i="9"/>
  <c r="G371" i="9"/>
  <c r="L374" i="9" s="1"/>
  <c r="G370" i="9"/>
  <c r="C370" i="9"/>
  <c r="F368" i="9"/>
  <c r="D368" i="9"/>
  <c r="F367" i="9"/>
  <c r="D367" i="9"/>
  <c r="F366" i="9"/>
  <c r="D366" i="9"/>
  <c r="F365" i="9"/>
  <c r="D365" i="9"/>
  <c r="F364" i="9"/>
  <c r="D364" i="9"/>
  <c r="F363" i="9"/>
  <c r="D363" i="9"/>
  <c r="F362" i="9"/>
  <c r="D362" i="9"/>
  <c r="F361" i="9"/>
  <c r="D361" i="9"/>
  <c r="F360" i="9"/>
  <c r="D360" i="9" s="1"/>
  <c r="F359" i="9"/>
  <c r="D359" i="9"/>
  <c r="F358" i="9"/>
  <c r="D358" i="9"/>
  <c r="F357" i="9"/>
  <c r="D357" i="9"/>
  <c r="F356" i="9"/>
  <c r="D356" i="9"/>
  <c r="F355" i="9"/>
  <c r="D355" i="9"/>
  <c r="F354" i="9"/>
  <c r="D354" i="9"/>
  <c r="F353" i="9"/>
  <c r="D353" i="9"/>
  <c r="F352" i="9"/>
  <c r="D352" i="9"/>
  <c r="F351" i="9"/>
  <c r="D351" i="9"/>
  <c r="F350" i="9"/>
  <c r="D350" i="9"/>
  <c r="A350" i="9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F349" i="9"/>
  <c r="D349" i="9" s="1"/>
  <c r="A349" i="9"/>
  <c r="M348" i="9"/>
  <c r="L348" i="9"/>
  <c r="K348" i="9" s="1"/>
  <c r="H348" i="9"/>
  <c r="F348" i="9"/>
  <c r="D348" i="9" s="1"/>
  <c r="D370" i="9" s="1"/>
  <c r="L338" i="9"/>
  <c r="G336" i="9"/>
  <c r="G337" i="9" s="1"/>
  <c r="L340" i="9" s="1"/>
  <c r="C336" i="9"/>
  <c r="F334" i="9"/>
  <c r="D334" i="9" s="1"/>
  <c r="F333" i="9"/>
  <c r="D333" i="9" s="1"/>
  <c r="F332" i="9"/>
  <c r="D332" i="9"/>
  <c r="F331" i="9"/>
  <c r="D331" i="9" s="1"/>
  <c r="F330" i="9"/>
  <c r="D330" i="9" s="1"/>
  <c r="F329" i="9"/>
  <c r="D329" i="9"/>
  <c r="F328" i="9"/>
  <c r="D328" i="9" s="1"/>
  <c r="F327" i="9"/>
  <c r="D327" i="9" s="1"/>
  <c r="F326" i="9"/>
  <c r="D326" i="9"/>
  <c r="M325" i="9"/>
  <c r="J326" i="9" s="1"/>
  <c r="L325" i="9"/>
  <c r="K325" i="9" s="1"/>
  <c r="H325" i="9"/>
  <c r="F325" i="9"/>
  <c r="D325" i="9"/>
  <c r="L315" i="9"/>
  <c r="G313" i="9"/>
  <c r="G314" i="9" s="1"/>
  <c r="L317" i="9" s="1"/>
  <c r="C313" i="9"/>
  <c r="F311" i="9"/>
  <c r="D311" i="9" s="1"/>
  <c r="F310" i="9"/>
  <c r="D310" i="9" s="1"/>
  <c r="F309" i="9"/>
  <c r="D309" i="9"/>
  <c r="F308" i="9"/>
  <c r="D308" i="9" s="1"/>
  <c r="F307" i="9"/>
  <c r="D307" i="9" s="1"/>
  <c r="F306" i="9"/>
  <c r="D306" i="9"/>
  <c r="F305" i="9"/>
  <c r="D305" i="9" s="1"/>
  <c r="F304" i="9"/>
  <c r="D304" i="9" s="1"/>
  <c r="F303" i="9"/>
  <c r="D303" i="9"/>
  <c r="M302" i="9"/>
  <c r="L302" i="9"/>
  <c r="K302" i="9"/>
  <c r="H302" i="9"/>
  <c r="F302" i="9"/>
  <c r="D302" i="9" s="1"/>
  <c r="G290" i="9"/>
  <c r="G291" i="9" s="1"/>
  <c r="L294" i="9" s="1"/>
  <c r="C290" i="9"/>
  <c r="F288" i="9"/>
  <c r="D288" i="9"/>
  <c r="F287" i="9"/>
  <c r="D287" i="9"/>
  <c r="F286" i="9"/>
  <c r="D286" i="9" s="1"/>
  <c r="F285" i="9"/>
  <c r="D285" i="9" s="1"/>
  <c r="F284" i="9"/>
  <c r="D284" i="9"/>
  <c r="L283" i="9"/>
  <c r="K283" i="9" s="1"/>
  <c r="F283" i="9"/>
  <c r="D283" i="9"/>
  <c r="A283" i="9"/>
  <c r="A284" i="9" s="1"/>
  <c r="A285" i="9" s="1"/>
  <c r="A286" i="9" s="1"/>
  <c r="A287" i="9" s="1"/>
  <c r="A288" i="9" s="1"/>
  <c r="A289" i="9" s="1"/>
  <c r="M282" i="9"/>
  <c r="J283" i="9" s="1"/>
  <c r="L282" i="9"/>
  <c r="K282" i="9" s="1"/>
  <c r="H282" i="9"/>
  <c r="F282" i="9"/>
  <c r="D282" i="9"/>
  <c r="G270" i="9"/>
  <c r="G271" i="9" s="1"/>
  <c r="L274" i="9" s="1"/>
  <c r="C270" i="9"/>
  <c r="F268" i="9"/>
  <c r="D268" i="9" s="1"/>
  <c r="F267" i="9"/>
  <c r="D267" i="9" s="1"/>
  <c r="F266" i="9"/>
  <c r="D266" i="9" s="1"/>
  <c r="F265" i="9"/>
  <c r="D265" i="9"/>
  <c r="F264" i="9"/>
  <c r="D264" i="9" s="1"/>
  <c r="F263" i="9"/>
  <c r="D263" i="9" s="1"/>
  <c r="F262" i="9"/>
  <c r="D262" i="9" s="1"/>
  <c r="F261" i="9"/>
  <c r="D261" i="9"/>
  <c r="F260" i="9"/>
  <c r="D260" i="9" s="1"/>
  <c r="A260" i="9"/>
  <c r="A261" i="9" s="1"/>
  <c r="A262" i="9" s="1"/>
  <c r="A263" i="9" s="1"/>
  <c r="A264" i="9" s="1"/>
  <c r="A265" i="9" s="1"/>
  <c r="A266" i="9" s="1"/>
  <c r="A267" i="9" s="1"/>
  <c r="A268" i="9" s="1"/>
  <c r="A269" i="9" s="1"/>
  <c r="F259" i="9"/>
  <c r="D259" i="9" s="1"/>
  <c r="F258" i="9"/>
  <c r="D258" i="9" s="1"/>
  <c r="F257" i="9"/>
  <c r="D257" i="9"/>
  <c r="F256" i="9"/>
  <c r="D256" i="9" s="1"/>
  <c r="F255" i="9"/>
  <c r="D255" i="9" s="1"/>
  <c r="F254" i="9"/>
  <c r="D254" i="9" s="1"/>
  <c r="F253" i="9"/>
  <c r="D253" i="9"/>
  <c r="F252" i="9"/>
  <c r="D252" i="9" s="1"/>
  <c r="A252" i="9"/>
  <c r="A253" i="9" s="1"/>
  <c r="A254" i="9" s="1"/>
  <c r="A255" i="9" s="1"/>
  <c r="A256" i="9" s="1"/>
  <c r="A257" i="9" s="1"/>
  <c r="A258" i="9" s="1"/>
  <c r="A259" i="9" s="1"/>
  <c r="F251" i="9"/>
  <c r="D251" i="9" s="1"/>
  <c r="A251" i="9"/>
  <c r="F250" i="9"/>
  <c r="D250" i="9" s="1"/>
  <c r="A250" i="9"/>
  <c r="F249" i="9"/>
  <c r="D249" i="9"/>
  <c r="A249" i="9"/>
  <c r="M248" i="9"/>
  <c r="L248" i="9"/>
  <c r="K248" i="9"/>
  <c r="H248" i="9"/>
  <c r="F248" i="9"/>
  <c r="D248" i="9" s="1"/>
  <c r="J249" i="9" s="1"/>
  <c r="L240" i="9"/>
  <c r="G237" i="9"/>
  <c r="G236" i="9"/>
  <c r="C236" i="9"/>
  <c r="F234" i="9"/>
  <c r="D234" i="9" s="1"/>
  <c r="F233" i="9"/>
  <c r="D233" i="9"/>
  <c r="F232" i="9"/>
  <c r="D232" i="9" s="1"/>
  <c r="F231" i="9"/>
  <c r="D231" i="9" s="1"/>
  <c r="F230" i="9"/>
  <c r="D230" i="9"/>
  <c r="F229" i="9"/>
  <c r="D229" i="9" s="1"/>
  <c r="F228" i="9"/>
  <c r="D228" i="9" s="1"/>
  <c r="F227" i="9"/>
  <c r="D227" i="9"/>
  <c r="F226" i="9"/>
  <c r="D226" i="9" s="1"/>
  <c r="F225" i="9"/>
  <c r="D225" i="9" s="1"/>
  <c r="F224" i="9"/>
  <c r="D224" i="9"/>
  <c r="F223" i="9"/>
  <c r="D223" i="9" s="1"/>
  <c r="F222" i="9"/>
  <c r="D222" i="9" s="1"/>
  <c r="F221" i="9"/>
  <c r="D221" i="9"/>
  <c r="F220" i="9"/>
  <c r="D220" i="9" s="1"/>
  <c r="F219" i="9"/>
  <c r="D219" i="9" s="1"/>
  <c r="F218" i="9"/>
  <c r="D218" i="9"/>
  <c r="F217" i="9"/>
  <c r="D217" i="9" s="1"/>
  <c r="F216" i="9"/>
  <c r="D216" i="9" s="1"/>
  <c r="F215" i="9"/>
  <c r="D215" i="9"/>
  <c r="F214" i="9"/>
  <c r="D214" i="9" s="1"/>
  <c r="F213" i="9"/>
  <c r="D213" i="9" s="1"/>
  <c r="F212" i="9"/>
  <c r="D212" i="9"/>
  <c r="F211" i="9"/>
  <c r="D211" i="9" s="1"/>
  <c r="F210" i="9"/>
  <c r="D210" i="9" s="1"/>
  <c r="F209" i="9"/>
  <c r="D209" i="9"/>
  <c r="M208" i="9"/>
  <c r="L208" i="9"/>
  <c r="K208" i="9"/>
  <c r="H208" i="9"/>
  <c r="F208" i="9"/>
  <c r="D208" i="9"/>
  <c r="G196" i="9"/>
  <c r="G197" i="9" s="1"/>
  <c r="L200" i="9" s="1"/>
  <c r="C196" i="9"/>
  <c r="F194" i="9"/>
  <c r="D194" i="9"/>
  <c r="F193" i="9"/>
  <c r="D193" i="9" s="1"/>
  <c r="F192" i="9"/>
  <c r="D192" i="9"/>
  <c r="F191" i="9"/>
  <c r="D191" i="9"/>
  <c r="F190" i="9"/>
  <c r="D190" i="9"/>
  <c r="F189" i="9"/>
  <c r="D189" i="9" s="1"/>
  <c r="F188" i="9"/>
  <c r="D188" i="9"/>
  <c r="F187" i="9"/>
  <c r="D187" i="9"/>
  <c r="F186" i="9"/>
  <c r="D186" i="9"/>
  <c r="F185" i="9"/>
  <c r="D185" i="9"/>
  <c r="F184" i="9"/>
  <c r="D184" i="9"/>
  <c r="F183" i="9"/>
  <c r="D183" i="9"/>
  <c r="F182" i="9"/>
  <c r="D182" i="9"/>
  <c r="F181" i="9"/>
  <c r="D181" i="9" s="1"/>
  <c r="F180" i="9"/>
  <c r="D180" i="9"/>
  <c r="F179" i="9"/>
  <c r="D179" i="9"/>
  <c r="F178" i="9"/>
  <c r="D178" i="9"/>
  <c r="F177" i="9"/>
  <c r="D177" i="9"/>
  <c r="A177" i="9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F176" i="9"/>
  <c r="D176" i="9"/>
  <c r="F175" i="9"/>
  <c r="D175" i="9"/>
  <c r="A175" i="9"/>
  <c r="A176" i="9" s="1"/>
  <c r="M174" i="9"/>
  <c r="L174" i="9"/>
  <c r="K174" i="9" s="1"/>
  <c r="H174" i="9"/>
  <c r="F174" i="9"/>
  <c r="D174" i="9"/>
  <c r="G163" i="9"/>
  <c r="L166" i="9" s="1"/>
  <c r="G162" i="9"/>
  <c r="C162" i="9"/>
  <c r="L164" i="9" s="1"/>
  <c r="F160" i="9"/>
  <c r="D160" i="9"/>
  <c r="F159" i="9"/>
  <c r="D159" i="9" s="1"/>
  <c r="F158" i="9"/>
  <c r="D158" i="9"/>
  <c r="F157" i="9"/>
  <c r="D157" i="9" s="1"/>
  <c r="F156" i="9"/>
  <c r="D156" i="9"/>
  <c r="F155" i="9"/>
  <c r="D155" i="9" s="1"/>
  <c r="F154" i="9"/>
  <c r="D154" i="9"/>
  <c r="F153" i="9"/>
  <c r="D153" i="9" s="1"/>
  <c r="F152" i="9"/>
  <c r="D152" i="9"/>
  <c r="F151" i="9"/>
  <c r="D151" i="9" s="1"/>
  <c r="F150" i="9"/>
  <c r="D150" i="9"/>
  <c r="F149" i="9"/>
  <c r="D149" i="9" s="1"/>
  <c r="F148" i="9"/>
  <c r="D148" i="9"/>
  <c r="F147" i="9"/>
  <c r="D147" i="9" s="1"/>
  <c r="F146" i="9"/>
  <c r="D146" i="9"/>
  <c r="F145" i="9"/>
  <c r="D145" i="9" s="1"/>
  <c r="F144" i="9"/>
  <c r="D144" i="9"/>
  <c r="F143" i="9"/>
  <c r="D143" i="9" s="1"/>
  <c r="F142" i="9"/>
  <c r="D142" i="9"/>
  <c r="A142" i="9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M141" i="9"/>
  <c r="J142" i="9" s="1"/>
  <c r="K141" i="9"/>
  <c r="I141" i="9"/>
  <c r="H141" i="9" s="1"/>
  <c r="F141" i="9"/>
  <c r="D141" i="9" s="1"/>
  <c r="A141" i="9"/>
  <c r="M140" i="9"/>
  <c r="J141" i="9" s="1"/>
  <c r="L141" i="9" s="1"/>
  <c r="L140" i="9"/>
  <c r="K140" i="9"/>
  <c r="H140" i="9"/>
  <c r="F140" i="9"/>
  <c r="D140" i="9"/>
  <c r="L130" i="9"/>
  <c r="G128" i="9"/>
  <c r="G129" i="9" s="1"/>
  <c r="L132" i="9" s="1"/>
  <c r="C128" i="9"/>
  <c r="F126" i="9"/>
  <c r="D126" i="9" s="1"/>
  <c r="F125" i="9"/>
  <c r="D125" i="9" s="1"/>
  <c r="F124" i="9"/>
  <c r="D124" i="9" s="1"/>
  <c r="F123" i="9"/>
  <c r="D123" i="9" s="1"/>
  <c r="F122" i="9"/>
  <c r="D122" i="9"/>
  <c r="F121" i="9"/>
  <c r="D121" i="9" s="1"/>
  <c r="F120" i="9"/>
  <c r="D120" i="9" s="1"/>
  <c r="F119" i="9"/>
  <c r="D119" i="9" s="1"/>
  <c r="F118" i="9"/>
  <c r="D118" i="9" s="1"/>
  <c r="F117" i="9"/>
  <c r="D117" i="9" s="1"/>
  <c r="F116" i="9"/>
  <c r="D116" i="9" s="1"/>
  <c r="F115" i="9"/>
  <c r="D115" i="9" s="1"/>
  <c r="F114" i="9"/>
  <c r="D114" i="9" s="1"/>
  <c r="F113" i="9"/>
  <c r="D113" i="9" s="1"/>
  <c r="F112" i="9"/>
  <c r="D112" i="9"/>
  <c r="F111" i="9"/>
  <c r="D111" i="9" s="1"/>
  <c r="F110" i="9"/>
  <c r="D110" i="9"/>
  <c r="F109" i="9"/>
  <c r="D109" i="9" s="1"/>
  <c r="F108" i="9"/>
  <c r="D108" i="9"/>
  <c r="F107" i="9"/>
  <c r="D107" i="9" s="1"/>
  <c r="A107" i="9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M106" i="9"/>
  <c r="J107" i="9" s="1"/>
  <c r="L106" i="9"/>
  <c r="K106" i="9" s="1"/>
  <c r="H106" i="9"/>
  <c r="F106" i="9"/>
  <c r="D106" i="9"/>
  <c r="L98" i="9"/>
  <c r="L96" i="9"/>
  <c r="G94" i="9"/>
  <c r="G95" i="9" s="1"/>
  <c r="C94" i="9"/>
  <c r="F92" i="9"/>
  <c r="D92" i="9"/>
  <c r="F91" i="9"/>
  <c r="D91" i="9" s="1"/>
  <c r="F90" i="9"/>
  <c r="D90" i="9"/>
  <c r="F89" i="9"/>
  <c r="D89" i="9"/>
  <c r="F88" i="9"/>
  <c r="D88" i="9"/>
  <c r="F87" i="9"/>
  <c r="D87" i="9"/>
  <c r="A87" i="9"/>
  <c r="A88" i="9" s="1"/>
  <c r="A89" i="9" s="1"/>
  <c r="A90" i="9" s="1"/>
  <c r="A91" i="9" s="1"/>
  <c r="A92" i="9" s="1"/>
  <c r="A93" i="9" s="1"/>
  <c r="F86" i="9"/>
  <c r="D86" i="9"/>
  <c r="F85" i="9"/>
  <c r="D85" i="9"/>
  <c r="F84" i="9"/>
  <c r="D84" i="9"/>
  <c r="F83" i="9"/>
  <c r="D83" i="9" s="1"/>
  <c r="F82" i="9"/>
  <c r="D82" i="9"/>
  <c r="F81" i="9"/>
  <c r="D81" i="9"/>
  <c r="F80" i="9"/>
  <c r="D80" i="9"/>
  <c r="F79" i="9"/>
  <c r="D79" i="9"/>
  <c r="F78" i="9"/>
  <c r="D78" i="9"/>
  <c r="F77" i="9"/>
  <c r="D77" i="9"/>
  <c r="F76" i="9"/>
  <c r="D76" i="9"/>
  <c r="F75" i="9"/>
  <c r="D75" i="9"/>
  <c r="A75" i="9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F74" i="9"/>
  <c r="D74" i="9"/>
  <c r="F73" i="9"/>
  <c r="D73" i="9"/>
  <c r="A73" i="9"/>
  <c r="A74" i="9" s="1"/>
  <c r="M72" i="9"/>
  <c r="L72" i="9"/>
  <c r="K72" i="9" s="1"/>
  <c r="H72" i="9"/>
  <c r="F72" i="9"/>
  <c r="D72" i="9"/>
  <c r="G60" i="9"/>
  <c r="G61" i="9" s="1"/>
  <c r="L64" i="9" s="1"/>
  <c r="C60" i="9"/>
  <c r="L62" i="9" s="1"/>
  <c r="F58" i="9"/>
  <c r="D58" i="9" s="1"/>
  <c r="F57" i="9"/>
  <c r="D57" i="9"/>
  <c r="F56" i="9"/>
  <c r="D56" i="9" s="1"/>
  <c r="F55" i="9"/>
  <c r="D55" i="9" s="1"/>
  <c r="F54" i="9"/>
  <c r="D54" i="9"/>
  <c r="F53" i="9"/>
  <c r="D53" i="9" s="1"/>
  <c r="F52" i="9"/>
  <c r="D52" i="9" s="1"/>
  <c r="F51" i="9"/>
  <c r="D51" i="9"/>
  <c r="F50" i="9"/>
  <c r="D50" i="9" s="1"/>
  <c r="F49" i="9"/>
  <c r="D49" i="9" s="1"/>
  <c r="F48" i="9"/>
  <c r="D48" i="9"/>
  <c r="F47" i="9"/>
  <c r="D47" i="9" s="1"/>
  <c r="F46" i="9"/>
  <c r="D46" i="9" s="1"/>
  <c r="F45" i="9"/>
  <c r="D45" i="9"/>
  <c r="F44" i="9"/>
  <c r="D44" i="9" s="1"/>
  <c r="F43" i="9"/>
  <c r="D43" i="9" s="1"/>
  <c r="M42" i="9"/>
  <c r="J43" i="9" s="1"/>
  <c r="L42" i="9"/>
  <c r="K42" i="9" s="1"/>
  <c r="H42" i="9"/>
  <c r="F42" i="9"/>
  <c r="D42" i="9" s="1"/>
  <c r="L32" i="9"/>
  <c r="G31" i="9"/>
  <c r="L34" i="9" s="1"/>
  <c r="G30" i="9"/>
  <c r="C30" i="9"/>
  <c r="F28" i="9"/>
  <c r="D28" i="9" s="1"/>
  <c r="F27" i="9"/>
  <c r="D27" i="9"/>
  <c r="F26" i="9"/>
  <c r="D26" i="9"/>
  <c r="F25" i="9"/>
  <c r="D25" i="9"/>
  <c r="F24" i="9"/>
  <c r="D24" i="9"/>
  <c r="F23" i="9"/>
  <c r="D23" i="9"/>
  <c r="F22" i="9"/>
  <c r="D22" i="9"/>
  <c r="F21" i="9"/>
  <c r="D21" i="9"/>
  <c r="F20" i="9"/>
  <c r="D20" i="9"/>
  <c r="F19" i="9"/>
  <c r="D19" i="9" s="1"/>
  <c r="F18" i="9"/>
  <c r="D18" i="9"/>
  <c r="F17" i="9"/>
  <c r="D17" i="9"/>
  <c r="F16" i="9"/>
  <c r="D16" i="9" s="1"/>
  <c r="F15" i="9"/>
  <c r="D15" i="9"/>
  <c r="F14" i="9"/>
  <c r="D14" i="9"/>
  <c r="F13" i="9"/>
  <c r="D13" i="9"/>
  <c r="F12" i="9"/>
  <c r="D12" i="9"/>
  <c r="F11" i="9"/>
  <c r="D11" i="9"/>
  <c r="F10" i="9"/>
  <c r="D10" i="9"/>
  <c r="F9" i="9"/>
  <c r="D9" i="9"/>
  <c r="J8" i="9"/>
  <c r="F8" i="9"/>
  <c r="D8" i="9"/>
  <c r="M7" i="9"/>
  <c r="L7" i="9"/>
  <c r="K7" i="9" s="1"/>
  <c r="H7" i="9"/>
  <c r="F7" i="9"/>
  <c r="D7" i="9"/>
  <c r="L334" i="8"/>
  <c r="G330" i="8"/>
  <c r="G331" i="8" s="1"/>
  <c r="C330" i="8"/>
  <c r="L332" i="8" s="1"/>
  <c r="F328" i="8"/>
  <c r="D328" i="8" s="1"/>
  <c r="F327" i="8"/>
  <c r="D327" i="8" s="1"/>
  <c r="F326" i="8"/>
  <c r="D326" i="8"/>
  <c r="F325" i="8"/>
  <c r="D325" i="8" s="1"/>
  <c r="F324" i="8"/>
  <c r="D324" i="8" s="1"/>
  <c r="F323" i="8"/>
  <c r="D323" i="8" s="1"/>
  <c r="F322" i="8"/>
  <c r="D322" i="8" s="1"/>
  <c r="F321" i="8"/>
  <c r="D321" i="8" s="1"/>
  <c r="F320" i="8"/>
  <c r="D320" i="8"/>
  <c r="F319" i="8"/>
  <c r="D319" i="8" s="1"/>
  <c r="F318" i="8"/>
  <c r="D318" i="8" s="1"/>
  <c r="F317" i="8"/>
  <c r="D317" i="8"/>
  <c r="F316" i="8"/>
  <c r="D316" i="8" s="1"/>
  <c r="F315" i="8"/>
  <c r="D315" i="8" s="1"/>
  <c r="F314" i="8"/>
  <c r="D314" i="8"/>
  <c r="F313" i="8"/>
  <c r="D313" i="8"/>
  <c r="F312" i="8"/>
  <c r="D312" i="8" s="1"/>
  <c r="F311" i="8"/>
  <c r="D311" i="8" s="1"/>
  <c r="F310" i="8"/>
  <c r="D310" i="8"/>
  <c r="F309" i="8"/>
  <c r="D309" i="8" s="1"/>
  <c r="F308" i="8"/>
  <c r="D308" i="8" s="1"/>
  <c r="M307" i="8"/>
  <c r="J308" i="8" s="1"/>
  <c r="L307" i="8"/>
  <c r="K307" i="8"/>
  <c r="H307" i="8"/>
  <c r="F307" i="8"/>
  <c r="D307" i="8"/>
  <c r="L298" i="8"/>
  <c r="G297" i="8"/>
  <c r="L300" i="8" s="1"/>
  <c r="G296" i="8"/>
  <c r="C296" i="8"/>
  <c r="F294" i="8"/>
  <c r="D294" i="8"/>
  <c r="F293" i="8"/>
  <c r="D293" i="8" s="1"/>
  <c r="F292" i="8"/>
  <c r="D292" i="8" s="1"/>
  <c r="F291" i="8"/>
  <c r="D291" i="8"/>
  <c r="F290" i="8"/>
  <c r="D290" i="8" s="1"/>
  <c r="F289" i="8"/>
  <c r="D289" i="8" s="1"/>
  <c r="F288" i="8"/>
  <c r="D288" i="8"/>
  <c r="F287" i="8"/>
  <c r="D287" i="8" s="1"/>
  <c r="F286" i="8"/>
  <c r="D286" i="8" s="1"/>
  <c r="F285" i="8"/>
  <c r="D285" i="8"/>
  <c r="F284" i="8"/>
  <c r="D284" i="8" s="1"/>
  <c r="F283" i="8"/>
  <c r="D283" i="8" s="1"/>
  <c r="F282" i="8"/>
  <c r="D282" i="8"/>
  <c r="F281" i="8"/>
  <c r="D281" i="8" s="1"/>
  <c r="F280" i="8"/>
  <c r="D280" i="8" s="1"/>
  <c r="F279" i="8"/>
  <c r="D279" i="8"/>
  <c r="F278" i="8"/>
  <c r="D278" i="8" s="1"/>
  <c r="F277" i="8"/>
  <c r="D277" i="8" s="1"/>
  <c r="F276" i="8"/>
  <c r="D276" i="8"/>
  <c r="F275" i="8"/>
  <c r="D275" i="8" s="1"/>
  <c r="F274" i="8"/>
  <c r="D274" i="8" s="1"/>
  <c r="M273" i="8"/>
  <c r="L273" i="8"/>
  <c r="K273" i="8" s="1"/>
  <c r="H273" i="8"/>
  <c r="F273" i="8"/>
  <c r="D273" i="8"/>
  <c r="G262" i="8"/>
  <c r="G263" i="8" s="1"/>
  <c r="L266" i="8" s="1"/>
  <c r="C262" i="8"/>
  <c r="L264" i="8" s="1"/>
  <c r="F260" i="8"/>
  <c r="D260" i="8" s="1"/>
  <c r="F259" i="8"/>
  <c r="D259" i="8"/>
  <c r="F258" i="8"/>
  <c r="D258" i="8"/>
  <c r="F257" i="8"/>
  <c r="D257" i="8" s="1"/>
  <c r="F256" i="8"/>
  <c r="D256" i="8" s="1"/>
  <c r="F255" i="8"/>
  <c r="D255" i="8"/>
  <c r="A255" i="8"/>
  <c r="A256" i="8" s="1"/>
  <c r="A257" i="8" s="1"/>
  <c r="A258" i="8" s="1"/>
  <c r="A259" i="8" s="1"/>
  <c r="A260" i="8" s="1"/>
  <c r="A261" i="8" s="1"/>
  <c r="M254" i="8"/>
  <c r="J255" i="8" s="1"/>
  <c r="L254" i="8"/>
  <c r="K254" i="8" s="1"/>
  <c r="H254" i="8"/>
  <c r="F254" i="8"/>
  <c r="D254" i="8"/>
  <c r="G243" i="8"/>
  <c r="G244" i="8" s="1"/>
  <c r="L247" i="8" s="1"/>
  <c r="C243" i="8"/>
  <c r="L245" i="8" s="1"/>
  <c r="F241" i="8"/>
  <c r="D241" i="8"/>
  <c r="F240" i="8"/>
  <c r="D240" i="8" s="1"/>
  <c r="F239" i="8"/>
  <c r="D239" i="8" s="1"/>
  <c r="F238" i="8"/>
  <c r="D238" i="8" s="1"/>
  <c r="F237" i="8"/>
  <c r="D237" i="8"/>
  <c r="F236" i="8"/>
  <c r="D236" i="8" s="1"/>
  <c r="F235" i="8"/>
  <c r="D235" i="8" s="1"/>
  <c r="F234" i="8"/>
  <c r="D234" i="8" s="1"/>
  <c r="F233" i="8"/>
  <c r="D233" i="8"/>
  <c r="F232" i="8"/>
  <c r="D232" i="8" s="1"/>
  <c r="F231" i="8"/>
  <c r="D231" i="8" s="1"/>
  <c r="F230" i="8"/>
  <c r="D230" i="8" s="1"/>
  <c r="F229" i="8"/>
  <c r="D229" i="8"/>
  <c r="F228" i="8"/>
  <c r="D228" i="8" s="1"/>
  <c r="A228" i="8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F227" i="8"/>
  <c r="D227" i="8" s="1"/>
  <c r="A227" i="8"/>
  <c r="M226" i="8"/>
  <c r="L226" i="8"/>
  <c r="K226" i="8" s="1"/>
  <c r="H226" i="8"/>
  <c r="F226" i="8"/>
  <c r="D226" i="8" s="1"/>
  <c r="G215" i="8"/>
  <c r="G216" i="8" s="1"/>
  <c r="L219" i="8" s="1"/>
  <c r="C215" i="8"/>
  <c r="L217" i="8" s="1"/>
  <c r="F213" i="8"/>
  <c r="D213" i="8" s="1"/>
  <c r="F212" i="8"/>
  <c r="D212" i="8" s="1"/>
  <c r="F211" i="8"/>
  <c r="D211" i="8"/>
  <c r="F210" i="8"/>
  <c r="D210" i="8" s="1"/>
  <c r="F209" i="8"/>
  <c r="D209" i="8" s="1"/>
  <c r="F208" i="8"/>
  <c r="D208" i="8"/>
  <c r="F207" i="8"/>
  <c r="D207" i="8" s="1"/>
  <c r="F206" i="8"/>
  <c r="D206" i="8" s="1"/>
  <c r="F205" i="8"/>
  <c r="D205" i="8"/>
  <c r="F204" i="8"/>
  <c r="D204" i="8" s="1"/>
  <c r="F203" i="8"/>
  <c r="D203" i="8" s="1"/>
  <c r="F202" i="8"/>
  <c r="D202" i="8"/>
  <c r="F201" i="8"/>
  <c r="D201" i="8" s="1"/>
  <c r="F200" i="8"/>
  <c r="D200" i="8" s="1"/>
  <c r="F199" i="8"/>
  <c r="D199" i="8"/>
  <c r="F198" i="8"/>
  <c r="D198" i="8" s="1"/>
  <c r="F197" i="8"/>
  <c r="D197" i="8" s="1"/>
  <c r="F196" i="8"/>
  <c r="D196" i="8"/>
  <c r="F195" i="8"/>
  <c r="D195" i="8" s="1"/>
  <c r="J194" i="8"/>
  <c r="F194" i="8"/>
  <c r="D194" i="8" s="1"/>
  <c r="M193" i="8"/>
  <c r="L193" i="8"/>
  <c r="K193" i="8" s="1"/>
  <c r="H193" i="8"/>
  <c r="F193" i="8"/>
  <c r="D193" i="8"/>
  <c r="G182" i="8"/>
  <c r="G183" i="8" s="1"/>
  <c r="L186" i="8" s="1"/>
  <c r="C182" i="8"/>
  <c r="L184" i="8" s="1"/>
  <c r="F180" i="8"/>
  <c r="D180" i="8" s="1"/>
  <c r="F179" i="8"/>
  <c r="D179" i="8"/>
  <c r="F178" i="8"/>
  <c r="D178" i="8"/>
  <c r="F177" i="8"/>
  <c r="D177" i="8" s="1"/>
  <c r="F176" i="8"/>
  <c r="D176" i="8" s="1"/>
  <c r="F175" i="8"/>
  <c r="D175" i="8"/>
  <c r="F174" i="8"/>
  <c r="D174" i="8"/>
  <c r="F173" i="8"/>
  <c r="D173" i="8" s="1"/>
  <c r="A173" i="8"/>
  <c r="A174" i="8" s="1"/>
  <c r="A175" i="8" s="1"/>
  <c r="A176" i="8" s="1"/>
  <c r="A177" i="8" s="1"/>
  <c r="A178" i="8" s="1"/>
  <c r="A179" i="8" s="1"/>
  <c r="A180" i="8" s="1"/>
  <c r="A181" i="8" s="1"/>
  <c r="F172" i="8"/>
  <c r="D172" i="8" s="1"/>
  <c r="F171" i="8"/>
  <c r="D171" i="8"/>
  <c r="F170" i="8"/>
  <c r="D170" i="8"/>
  <c r="F169" i="8"/>
  <c r="D169" i="8" s="1"/>
  <c r="A169" i="8"/>
  <c r="A170" i="8" s="1"/>
  <c r="A171" i="8" s="1"/>
  <c r="A172" i="8" s="1"/>
  <c r="M168" i="8"/>
  <c r="L168" i="8"/>
  <c r="K168" i="8"/>
  <c r="H168" i="8"/>
  <c r="F168" i="8"/>
  <c r="D168" i="8"/>
  <c r="L159" i="8"/>
  <c r="G157" i="8"/>
  <c r="G158" i="8" s="1"/>
  <c r="L161" i="8" s="1"/>
  <c r="C157" i="8"/>
  <c r="F155" i="8"/>
  <c r="D155" i="8" s="1"/>
  <c r="F154" i="8"/>
  <c r="D154" i="8" s="1"/>
  <c r="F153" i="8"/>
  <c r="D153" i="8"/>
  <c r="F152" i="8"/>
  <c r="D152" i="8" s="1"/>
  <c r="F151" i="8"/>
  <c r="D151" i="8" s="1"/>
  <c r="F150" i="8"/>
  <c r="D150" i="8" s="1"/>
  <c r="F149" i="8"/>
  <c r="D149" i="8"/>
  <c r="F148" i="8"/>
  <c r="D148" i="8" s="1"/>
  <c r="F147" i="8"/>
  <c r="D147" i="8" s="1"/>
  <c r="F146" i="8"/>
  <c r="D146" i="8" s="1"/>
  <c r="F145" i="8"/>
  <c r="D145" i="8"/>
  <c r="F144" i="8"/>
  <c r="D144" i="8" s="1"/>
  <c r="F143" i="8"/>
  <c r="D143" i="8" s="1"/>
  <c r="F142" i="8"/>
  <c r="D142" i="8" s="1"/>
  <c r="F141" i="8"/>
  <c r="D141" i="8"/>
  <c r="F140" i="8"/>
  <c r="D140" i="8" s="1"/>
  <c r="F139" i="8"/>
  <c r="D139" i="8" s="1"/>
  <c r="F138" i="8"/>
  <c r="D138" i="8" s="1"/>
  <c r="F137" i="8"/>
  <c r="D137" i="8"/>
  <c r="F136" i="8"/>
  <c r="D136" i="8" s="1"/>
  <c r="A136" i="8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J135" i="8"/>
  <c r="F135" i="8"/>
  <c r="D135" i="8" s="1"/>
  <c r="A135" i="8"/>
  <c r="M134" i="8"/>
  <c r="L134" i="8"/>
  <c r="K134" i="8" s="1"/>
  <c r="H134" i="8"/>
  <c r="F134" i="8"/>
  <c r="D134" i="8" s="1"/>
  <c r="G123" i="8"/>
  <c r="G124" i="8" s="1"/>
  <c r="L127" i="8" s="1"/>
  <c r="C123" i="8"/>
  <c r="L125" i="8" s="1"/>
  <c r="F121" i="8"/>
  <c r="D121" i="8"/>
  <c r="F120" i="8"/>
  <c r="D120" i="8"/>
  <c r="F119" i="8"/>
  <c r="D119" i="8"/>
  <c r="F118" i="8"/>
  <c r="D118" i="8"/>
  <c r="F117" i="8"/>
  <c r="D117" i="8"/>
  <c r="A117" i="8"/>
  <c r="A118" i="8" s="1"/>
  <c r="A119" i="8" s="1"/>
  <c r="A120" i="8" s="1"/>
  <c r="A121" i="8" s="1"/>
  <c r="A122" i="8" s="1"/>
  <c r="F116" i="8"/>
  <c r="D116" i="8"/>
  <c r="F115" i="8"/>
  <c r="D115" i="8"/>
  <c r="F114" i="8"/>
  <c r="D114" i="8"/>
  <c r="F113" i="8"/>
  <c r="D113" i="8"/>
  <c r="F112" i="8"/>
  <c r="D112" i="8"/>
  <c r="F111" i="8"/>
  <c r="D111" i="8"/>
  <c r="F110" i="8"/>
  <c r="D110" i="8"/>
  <c r="F109" i="8"/>
  <c r="D109" i="8"/>
  <c r="A109" i="8"/>
  <c r="A110" i="8" s="1"/>
  <c r="A111" i="8" s="1"/>
  <c r="A112" i="8" s="1"/>
  <c r="A113" i="8" s="1"/>
  <c r="A114" i="8" s="1"/>
  <c r="A115" i="8" s="1"/>
  <c r="A116" i="8" s="1"/>
  <c r="F108" i="8"/>
  <c r="D108" i="8"/>
  <c r="F107" i="8"/>
  <c r="D107" i="8"/>
  <c r="F106" i="8"/>
  <c r="D106" i="8"/>
  <c r="F105" i="8"/>
  <c r="D105" i="8"/>
  <c r="A105" i="8"/>
  <c r="A106" i="8" s="1"/>
  <c r="A107" i="8" s="1"/>
  <c r="A108" i="8" s="1"/>
  <c r="F104" i="8"/>
  <c r="D104" i="8"/>
  <c r="A104" i="8"/>
  <c r="F103" i="8"/>
  <c r="D103" i="8"/>
  <c r="A103" i="8"/>
  <c r="M102" i="8"/>
  <c r="L102" i="8"/>
  <c r="K102" i="8" s="1"/>
  <c r="H102" i="8"/>
  <c r="F102" i="8"/>
  <c r="D102" i="8"/>
  <c r="G91" i="8"/>
  <c r="G92" i="8" s="1"/>
  <c r="L95" i="8" s="1"/>
  <c r="C91" i="8"/>
  <c r="L93" i="8" s="1"/>
  <c r="F89" i="8"/>
  <c r="D89" i="8" s="1"/>
  <c r="F88" i="8"/>
  <c r="D88" i="8"/>
  <c r="F87" i="8"/>
  <c r="D87" i="8"/>
  <c r="F86" i="8"/>
  <c r="D86" i="8" s="1"/>
  <c r="F85" i="8"/>
  <c r="D85" i="8" s="1"/>
  <c r="F84" i="8"/>
  <c r="D84" i="8"/>
  <c r="F83" i="8"/>
  <c r="D83" i="8"/>
  <c r="F82" i="8"/>
  <c r="D82" i="8" s="1"/>
  <c r="F81" i="8"/>
  <c r="D81" i="8" s="1"/>
  <c r="F80" i="8"/>
  <c r="D80" i="8"/>
  <c r="F79" i="8"/>
  <c r="D79" i="8"/>
  <c r="F78" i="8"/>
  <c r="D78" i="8" s="1"/>
  <c r="F77" i="8"/>
  <c r="D77" i="8" s="1"/>
  <c r="F76" i="8"/>
  <c r="D76" i="8"/>
  <c r="F75" i="8"/>
  <c r="D75" i="8"/>
  <c r="F74" i="8"/>
  <c r="D74" i="8" s="1"/>
  <c r="F73" i="8"/>
  <c r="D73" i="8" s="1"/>
  <c r="F72" i="8"/>
  <c r="D72" i="8"/>
  <c r="A72" i="8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J71" i="8"/>
  <c r="F71" i="8"/>
  <c r="D71" i="8"/>
  <c r="A71" i="8"/>
  <c r="M70" i="8"/>
  <c r="L70" i="8"/>
  <c r="K70" i="8"/>
  <c r="H70" i="8"/>
  <c r="F70" i="8"/>
  <c r="D70" i="8"/>
  <c r="L63" i="8"/>
  <c r="L61" i="8"/>
  <c r="G60" i="8"/>
  <c r="G59" i="8"/>
  <c r="C59" i="8"/>
  <c r="F57" i="8"/>
  <c r="D57" i="8" s="1"/>
  <c r="F56" i="8"/>
  <c r="D56" i="8" s="1"/>
  <c r="F55" i="8"/>
  <c r="D55" i="8" s="1"/>
  <c r="F54" i="8"/>
  <c r="D54" i="8"/>
  <c r="F53" i="8"/>
  <c r="D53" i="8" s="1"/>
  <c r="F52" i="8"/>
  <c r="D52" i="8" s="1"/>
  <c r="F51" i="8"/>
  <c r="D51" i="8" s="1"/>
  <c r="F50" i="8"/>
  <c r="D50" i="8"/>
  <c r="F49" i="8"/>
  <c r="D49" i="8" s="1"/>
  <c r="F48" i="8"/>
  <c r="D48" i="8" s="1"/>
  <c r="F47" i="8"/>
  <c r="D47" i="8" s="1"/>
  <c r="F46" i="8"/>
  <c r="D46" i="8"/>
  <c r="F45" i="8"/>
  <c r="D45" i="8" s="1"/>
  <c r="F44" i="8"/>
  <c r="D44" i="8" s="1"/>
  <c r="F43" i="8"/>
  <c r="D43" i="8" s="1"/>
  <c r="F42" i="8"/>
  <c r="D42" i="8"/>
  <c r="F41" i="8"/>
  <c r="D41" i="8" s="1"/>
  <c r="F40" i="8"/>
  <c r="D40" i="8" s="1"/>
  <c r="I39" i="8"/>
  <c r="H39" i="8" s="1"/>
  <c r="F39" i="8"/>
  <c r="D39" i="8" s="1"/>
  <c r="A39" i="8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M38" i="8"/>
  <c r="J39" i="8" s="1"/>
  <c r="L38" i="8"/>
  <c r="K38" i="8"/>
  <c r="H38" i="8"/>
  <c r="F38" i="8"/>
  <c r="D38" i="8" s="1"/>
  <c r="G27" i="8"/>
  <c r="G28" i="8" s="1"/>
  <c r="L31" i="8" s="1"/>
  <c r="C27" i="8"/>
  <c r="L29" i="8" s="1"/>
  <c r="F25" i="8"/>
  <c r="D25" i="8"/>
  <c r="F24" i="8"/>
  <c r="D24" i="8"/>
  <c r="F23" i="8"/>
  <c r="D23" i="8"/>
  <c r="F22" i="8"/>
  <c r="D22" i="8"/>
  <c r="F21" i="8"/>
  <c r="D21" i="8"/>
  <c r="F20" i="8"/>
  <c r="D20" i="8"/>
  <c r="F19" i="8"/>
  <c r="D19" i="8"/>
  <c r="F18" i="8"/>
  <c r="D18" i="8"/>
  <c r="F17" i="8"/>
  <c r="D17" i="8"/>
  <c r="F16" i="8"/>
  <c r="D16" i="8"/>
  <c r="F15" i="8"/>
  <c r="D15" i="8"/>
  <c r="F14" i="8"/>
  <c r="D14" i="8"/>
  <c r="F13" i="8"/>
  <c r="D13" i="8"/>
  <c r="F12" i="8"/>
  <c r="D12" i="8"/>
  <c r="F11" i="8"/>
  <c r="D11" i="8"/>
  <c r="F10" i="8"/>
  <c r="D10" i="8"/>
  <c r="F9" i="8"/>
  <c r="D9" i="8"/>
  <c r="F8" i="8"/>
  <c r="D8" i="8"/>
  <c r="F7" i="8"/>
  <c r="D7" i="8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M6" i="8"/>
  <c r="L6" i="8"/>
  <c r="K6" i="8" s="1"/>
  <c r="H6" i="8"/>
  <c r="F6" i="8"/>
  <c r="D6" i="8" s="1"/>
  <c r="L361" i="7"/>
  <c r="G360" i="7"/>
  <c r="L363" i="7" s="1"/>
  <c r="G359" i="7"/>
  <c r="C359" i="7"/>
  <c r="F357" i="7"/>
  <c r="D357" i="7"/>
  <c r="F356" i="7"/>
  <c r="D356" i="7"/>
  <c r="F355" i="7"/>
  <c r="D355" i="7" s="1"/>
  <c r="F354" i="7"/>
  <c r="D354" i="7" s="1"/>
  <c r="F353" i="7"/>
  <c r="D353" i="7"/>
  <c r="F352" i="7"/>
  <c r="D352" i="7"/>
  <c r="F351" i="7"/>
  <c r="D351" i="7" s="1"/>
  <c r="A351" i="7"/>
  <c r="A352" i="7" s="1"/>
  <c r="A353" i="7" s="1"/>
  <c r="A354" i="7" s="1"/>
  <c r="A355" i="7" s="1"/>
  <c r="A356" i="7" s="1"/>
  <c r="A357" i="7" s="1"/>
  <c r="A358" i="7" s="1"/>
  <c r="F350" i="7"/>
  <c r="D350" i="7" s="1"/>
  <c r="F349" i="7"/>
  <c r="D349" i="7"/>
  <c r="F348" i="7"/>
  <c r="D348" i="7"/>
  <c r="F347" i="7"/>
  <c r="D347" i="7" s="1"/>
  <c r="A347" i="7"/>
  <c r="A348" i="7" s="1"/>
  <c r="A349" i="7" s="1"/>
  <c r="A350" i="7" s="1"/>
  <c r="F346" i="7"/>
  <c r="D346" i="7" s="1"/>
  <c r="F345" i="7"/>
  <c r="D345" i="7"/>
  <c r="F344" i="7"/>
  <c r="D344" i="7"/>
  <c r="F343" i="7"/>
  <c r="D343" i="7" s="1"/>
  <c r="A343" i="7"/>
  <c r="A344" i="7" s="1"/>
  <c r="A345" i="7" s="1"/>
  <c r="A346" i="7" s="1"/>
  <c r="M342" i="7"/>
  <c r="L342" i="7"/>
  <c r="K342" i="7" s="1"/>
  <c r="H342" i="7"/>
  <c r="F342" i="7"/>
  <c r="D342" i="7"/>
  <c r="D359" i="7" s="1"/>
  <c r="L333" i="7"/>
  <c r="G331" i="7"/>
  <c r="G332" i="7" s="1"/>
  <c r="L335" i="7" s="1"/>
  <c r="C331" i="7"/>
  <c r="F329" i="7"/>
  <c r="D329" i="7" s="1"/>
  <c r="F328" i="7"/>
  <c r="D328" i="7" s="1"/>
  <c r="F327" i="7"/>
  <c r="D327" i="7"/>
  <c r="F326" i="7"/>
  <c r="D326" i="7" s="1"/>
  <c r="F325" i="7"/>
  <c r="D325" i="7" s="1"/>
  <c r="F324" i="7"/>
  <c r="D324" i="7" s="1"/>
  <c r="F323" i="7"/>
  <c r="D323" i="7"/>
  <c r="F322" i="7"/>
  <c r="D322" i="7" s="1"/>
  <c r="F321" i="7"/>
  <c r="D321" i="7" s="1"/>
  <c r="F320" i="7"/>
  <c r="D320" i="7" s="1"/>
  <c r="F319" i="7"/>
  <c r="D319" i="7"/>
  <c r="F318" i="7"/>
  <c r="D318" i="7" s="1"/>
  <c r="F317" i="7"/>
  <c r="D317" i="7" s="1"/>
  <c r="F316" i="7"/>
  <c r="D316" i="7" s="1"/>
  <c r="A316" i="7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F315" i="7"/>
  <c r="D315" i="7"/>
  <c r="A315" i="7"/>
  <c r="M314" i="7"/>
  <c r="J315" i="7" s="1"/>
  <c r="L314" i="7"/>
  <c r="K314" i="7"/>
  <c r="H314" i="7"/>
  <c r="F314" i="7"/>
  <c r="D314" i="7"/>
  <c r="G304" i="7"/>
  <c r="L307" i="7" s="1"/>
  <c r="H303" i="7"/>
  <c r="H304" i="7" s="1"/>
  <c r="G303" i="7"/>
  <c r="C303" i="7"/>
  <c r="L305" i="7" s="1"/>
  <c r="F301" i="7"/>
  <c r="D301" i="7" s="1"/>
  <c r="F300" i="7"/>
  <c r="D300" i="7"/>
  <c r="F299" i="7"/>
  <c r="D299" i="7"/>
  <c r="F298" i="7"/>
  <c r="D298" i="7"/>
  <c r="F297" i="7"/>
  <c r="D297" i="7" s="1"/>
  <c r="F296" i="7"/>
  <c r="D296" i="7"/>
  <c r="F295" i="7"/>
  <c r="D295" i="7"/>
  <c r="F294" i="7"/>
  <c r="D294" i="7"/>
  <c r="F293" i="7"/>
  <c r="D293" i="7" s="1"/>
  <c r="F292" i="7"/>
  <c r="D292" i="7"/>
  <c r="F291" i="7"/>
  <c r="D291" i="7"/>
  <c r="F290" i="7"/>
  <c r="D290" i="7"/>
  <c r="F289" i="7"/>
  <c r="D289" i="7" s="1"/>
  <c r="F288" i="7"/>
  <c r="D288" i="7"/>
  <c r="F287" i="7"/>
  <c r="D287" i="7"/>
  <c r="A287" i="7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M286" i="7"/>
  <c r="J287" i="7" s="1"/>
  <c r="L286" i="7"/>
  <c r="K286" i="7" s="1"/>
  <c r="H286" i="7"/>
  <c r="F286" i="7"/>
  <c r="D286" i="7" s="1"/>
  <c r="D303" i="7" s="1"/>
  <c r="D304" i="7" s="1"/>
  <c r="L306" i="7" s="1"/>
  <c r="G275" i="7"/>
  <c r="G276" i="7" s="1"/>
  <c r="L279" i="7" s="1"/>
  <c r="C275" i="7"/>
  <c r="L277" i="7" s="1"/>
  <c r="F273" i="7"/>
  <c r="D273" i="7"/>
  <c r="F272" i="7"/>
  <c r="D272" i="7" s="1"/>
  <c r="F271" i="7"/>
  <c r="D271" i="7" s="1"/>
  <c r="F270" i="7"/>
  <c r="D270" i="7"/>
  <c r="F269" i="7"/>
  <c r="D269" i="7"/>
  <c r="F268" i="7"/>
  <c r="D268" i="7" s="1"/>
  <c r="F267" i="7"/>
  <c r="D267" i="7" s="1"/>
  <c r="F266" i="7"/>
  <c r="D266" i="7"/>
  <c r="F265" i="7"/>
  <c r="D265" i="7"/>
  <c r="F264" i="7"/>
  <c r="D264" i="7" s="1"/>
  <c r="A264" i="7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F263" i="7"/>
  <c r="D263" i="7" s="1"/>
  <c r="F262" i="7"/>
  <c r="D262" i="7"/>
  <c r="F261" i="7"/>
  <c r="D261" i="7"/>
  <c r="F260" i="7"/>
  <c r="D260" i="7" s="1"/>
  <c r="A260" i="7"/>
  <c r="A261" i="7" s="1"/>
  <c r="A262" i="7" s="1"/>
  <c r="A263" i="7" s="1"/>
  <c r="F259" i="7"/>
  <c r="D259" i="7" s="1"/>
  <c r="A259" i="7"/>
  <c r="M258" i="7"/>
  <c r="J259" i="7" s="1"/>
  <c r="L258" i="7"/>
  <c r="K258" i="7"/>
  <c r="H258" i="7"/>
  <c r="F258" i="7"/>
  <c r="D258" i="7" s="1"/>
  <c r="L249" i="7"/>
  <c r="G248" i="7"/>
  <c r="L251" i="7" s="1"/>
  <c r="G247" i="7"/>
  <c r="C247" i="7"/>
  <c r="F245" i="7"/>
  <c r="D245" i="7" s="1"/>
  <c r="F244" i="7"/>
  <c r="D244" i="7"/>
  <c r="F243" i="7"/>
  <c r="D243" i="7" s="1"/>
  <c r="F242" i="7"/>
  <c r="D242" i="7" s="1"/>
  <c r="F241" i="7"/>
  <c r="D241" i="7" s="1"/>
  <c r="F240" i="7"/>
  <c r="D240" i="7"/>
  <c r="F239" i="7"/>
  <c r="D239" i="7" s="1"/>
  <c r="F238" i="7"/>
  <c r="D238" i="7" s="1"/>
  <c r="F237" i="7"/>
  <c r="D237" i="7" s="1"/>
  <c r="F236" i="7"/>
  <c r="D236" i="7"/>
  <c r="F235" i="7"/>
  <c r="D235" i="7" s="1"/>
  <c r="F234" i="7"/>
  <c r="D234" i="7" s="1"/>
  <c r="F233" i="7"/>
  <c r="D233" i="7" s="1"/>
  <c r="F232" i="7"/>
  <c r="D232" i="7"/>
  <c r="F231" i="7"/>
  <c r="D231" i="7" s="1"/>
  <c r="A231" i="7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M230" i="7"/>
  <c r="L230" i="7"/>
  <c r="K230" i="7" s="1"/>
  <c r="H230" i="7"/>
  <c r="F230" i="7"/>
  <c r="D230" i="7"/>
  <c r="J231" i="7" s="1"/>
  <c r="G219" i="7"/>
  <c r="G220" i="7" s="1"/>
  <c r="L223" i="7" s="1"/>
  <c r="C219" i="7"/>
  <c r="L221" i="7" s="1"/>
  <c r="F217" i="7"/>
  <c r="D217" i="7"/>
  <c r="F216" i="7"/>
  <c r="D216" i="7"/>
  <c r="F215" i="7"/>
  <c r="D215" i="7"/>
  <c r="F214" i="7"/>
  <c r="D214" i="7" s="1"/>
  <c r="F213" i="7"/>
  <c r="D213" i="7"/>
  <c r="F212" i="7"/>
  <c r="D212" i="7"/>
  <c r="F211" i="7"/>
  <c r="D211" i="7"/>
  <c r="F210" i="7"/>
  <c r="D210" i="7" s="1"/>
  <c r="F209" i="7"/>
  <c r="D209" i="7"/>
  <c r="F208" i="7"/>
  <c r="D208" i="7"/>
  <c r="F207" i="7"/>
  <c r="D207" i="7"/>
  <c r="F206" i="7"/>
  <c r="D206" i="7" s="1"/>
  <c r="F205" i="7"/>
  <c r="D205" i="7"/>
  <c r="F204" i="7"/>
  <c r="D204" i="7"/>
  <c r="A204" i="7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F203" i="7"/>
  <c r="D203" i="7"/>
  <c r="A203" i="7"/>
  <c r="M202" i="7"/>
  <c r="L202" i="7"/>
  <c r="K202" i="7"/>
  <c r="H202" i="7"/>
  <c r="F202" i="7"/>
  <c r="D202" i="7" s="1"/>
  <c r="L195" i="7"/>
  <c r="G192" i="7"/>
  <c r="G191" i="7"/>
  <c r="C191" i="7"/>
  <c r="L193" i="7" s="1"/>
  <c r="F189" i="7"/>
  <c r="D189" i="7" s="1"/>
  <c r="F188" i="7"/>
  <c r="D188" i="7" s="1"/>
  <c r="F187" i="7"/>
  <c r="D187" i="7" s="1"/>
  <c r="F186" i="7"/>
  <c r="D186" i="7"/>
  <c r="F185" i="7"/>
  <c r="D185" i="7" s="1"/>
  <c r="D191" i="7" s="1"/>
  <c r="F184" i="7"/>
  <c r="D184" i="7" s="1"/>
  <c r="F183" i="7"/>
  <c r="D183" i="7" s="1"/>
  <c r="F182" i="7"/>
  <c r="D182" i="7"/>
  <c r="F181" i="7"/>
  <c r="D181" i="7" s="1"/>
  <c r="F180" i="7"/>
  <c r="D180" i="7" s="1"/>
  <c r="F179" i="7"/>
  <c r="D179" i="7" s="1"/>
  <c r="F178" i="7"/>
  <c r="D178" i="7"/>
  <c r="F177" i="7"/>
  <c r="D177" i="7" s="1"/>
  <c r="F176" i="7"/>
  <c r="D176" i="7" s="1"/>
  <c r="M175" i="7"/>
  <c r="J176" i="7" s="1"/>
  <c r="F175" i="7"/>
  <c r="D175" i="7" s="1"/>
  <c r="A175" i="7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M174" i="7"/>
  <c r="J175" i="7" s="1"/>
  <c r="L174" i="7"/>
  <c r="K174" i="7"/>
  <c r="H174" i="7"/>
  <c r="F174" i="7"/>
  <c r="D174" i="7"/>
  <c r="G163" i="7"/>
  <c r="G164" i="7" s="1"/>
  <c r="L167" i="7" s="1"/>
  <c r="C163" i="7"/>
  <c r="L165" i="7" s="1"/>
  <c r="F161" i="7"/>
  <c r="D161" i="7"/>
  <c r="F160" i="7"/>
  <c r="D160" i="7" s="1"/>
  <c r="F159" i="7"/>
  <c r="D159" i="7" s="1"/>
  <c r="F158" i="7"/>
  <c r="D158" i="7" s="1"/>
  <c r="F157" i="7"/>
  <c r="D157" i="7"/>
  <c r="F156" i="7"/>
  <c r="D156" i="7" s="1"/>
  <c r="F155" i="7"/>
  <c r="D155" i="7" s="1"/>
  <c r="F154" i="7"/>
  <c r="D154" i="7" s="1"/>
  <c r="F153" i="7"/>
  <c r="D153" i="7"/>
  <c r="F152" i="7"/>
  <c r="D152" i="7" s="1"/>
  <c r="F151" i="7"/>
  <c r="D151" i="7" s="1"/>
  <c r="F150" i="7"/>
  <c r="D150" i="7" s="1"/>
  <c r="F149" i="7"/>
  <c r="D149" i="7"/>
  <c r="F148" i="7"/>
  <c r="D148" i="7" s="1"/>
  <c r="F147" i="7"/>
  <c r="D147" i="7" s="1"/>
  <c r="F146" i="7"/>
  <c r="D146" i="7" s="1"/>
  <c r="F145" i="7"/>
  <c r="D145" i="7"/>
  <c r="F144" i="7"/>
  <c r="D144" i="7" s="1"/>
  <c r="A144" i="7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F143" i="7"/>
  <c r="D143" i="7" s="1"/>
  <c r="A143" i="7"/>
  <c r="M142" i="7"/>
  <c r="L142" i="7"/>
  <c r="K142" i="7" s="1"/>
  <c r="H142" i="7"/>
  <c r="F142" i="7"/>
  <c r="D142" i="7" s="1"/>
  <c r="L135" i="7"/>
  <c r="L133" i="7"/>
  <c r="G131" i="7"/>
  <c r="G132" i="7" s="1"/>
  <c r="C131" i="7"/>
  <c r="F129" i="7"/>
  <c r="D129" i="7"/>
  <c r="F128" i="7"/>
  <c r="D128" i="7"/>
  <c r="F127" i="7"/>
  <c r="D127" i="7" s="1"/>
  <c r="F126" i="7"/>
  <c r="D126" i="7"/>
  <c r="F125" i="7"/>
  <c r="D125" i="7"/>
  <c r="F124" i="7"/>
  <c r="D124" i="7"/>
  <c r="F123" i="7"/>
  <c r="D123" i="7" s="1"/>
  <c r="F122" i="7"/>
  <c r="D122" i="7"/>
  <c r="F121" i="7"/>
  <c r="D121" i="7"/>
  <c r="F120" i="7"/>
  <c r="D120" i="7"/>
  <c r="F119" i="7"/>
  <c r="D119" i="7" s="1"/>
  <c r="F118" i="7"/>
  <c r="D118" i="7"/>
  <c r="F117" i="7"/>
  <c r="D117" i="7"/>
  <c r="A117" i="7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F116" i="7"/>
  <c r="D116" i="7"/>
  <c r="A116" i="7"/>
  <c r="F115" i="7"/>
  <c r="D115" i="7" s="1"/>
  <c r="A115" i="7"/>
  <c r="M114" i="7"/>
  <c r="L114" i="7"/>
  <c r="K114" i="7" s="1"/>
  <c r="H114" i="7"/>
  <c r="F114" i="7"/>
  <c r="D114" i="7"/>
  <c r="G103" i="7"/>
  <c r="G104" i="7" s="1"/>
  <c r="L107" i="7" s="1"/>
  <c r="C103" i="7"/>
  <c r="L105" i="7" s="1"/>
  <c r="F101" i="7"/>
  <c r="D101" i="7" s="1"/>
  <c r="F100" i="7"/>
  <c r="D100" i="7" s="1"/>
  <c r="F99" i="7"/>
  <c r="D99" i="7" s="1"/>
  <c r="F98" i="7"/>
  <c r="D98" i="7" s="1"/>
  <c r="F97" i="7"/>
  <c r="D97" i="7" s="1"/>
  <c r="M96" i="7"/>
  <c r="L96" i="7"/>
  <c r="K96" i="7"/>
  <c r="H96" i="7"/>
  <c r="F96" i="7"/>
  <c r="D96" i="7"/>
  <c r="L89" i="7"/>
  <c r="L87" i="7"/>
  <c r="G86" i="7"/>
  <c r="G85" i="7"/>
  <c r="C85" i="7"/>
  <c r="F83" i="7"/>
  <c r="D83" i="7" s="1"/>
  <c r="F82" i="7"/>
  <c r="D82" i="7" s="1"/>
  <c r="F81" i="7"/>
  <c r="D81" i="7" s="1"/>
  <c r="A81" i="7"/>
  <c r="A82" i="7" s="1"/>
  <c r="A83" i="7" s="1"/>
  <c r="A84" i="7" s="1"/>
  <c r="F80" i="7"/>
  <c r="D80" i="7"/>
  <c r="F79" i="7"/>
  <c r="D79" i="7" s="1"/>
  <c r="F78" i="7"/>
  <c r="D78" i="7" s="1"/>
  <c r="F77" i="7"/>
  <c r="D77" i="7" s="1"/>
  <c r="A77" i="7"/>
  <c r="A78" i="7" s="1"/>
  <c r="A79" i="7" s="1"/>
  <c r="A80" i="7" s="1"/>
  <c r="F76" i="7"/>
  <c r="D76" i="7"/>
  <c r="F75" i="7"/>
  <c r="D75" i="7" s="1"/>
  <c r="F74" i="7"/>
  <c r="D74" i="7" s="1"/>
  <c r="F73" i="7"/>
  <c r="D73" i="7" s="1"/>
  <c r="A73" i="7"/>
  <c r="A74" i="7" s="1"/>
  <c r="A75" i="7" s="1"/>
  <c r="A76" i="7" s="1"/>
  <c r="M72" i="7"/>
  <c r="L72" i="7"/>
  <c r="K72" i="7" s="1"/>
  <c r="H72" i="7"/>
  <c r="F72" i="7"/>
  <c r="D72" i="7" s="1"/>
  <c r="G61" i="7"/>
  <c r="G62" i="7" s="1"/>
  <c r="L65" i="7" s="1"/>
  <c r="C61" i="7"/>
  <c r="L63" i="7" s="1"/>
  <c r="A60" i="7"/>
  <c r="F59" i="7"/>
  <c r="D59" i="7"/>
  <c r="F58" i="7"/>
  <c r="D58" i="7" s="1"/>
  <c r="F57" i="7"/>
  <c r="D57" i="7"/>
  <c r="F56" i="7"/>
  <c r="D56" i="7"/>
  <c r="A56" i="7"/>
  <c r="A57" i="7" s="1"/>
  <c r="A58" i="7" s="1"/>
  <c r="A59" i="7" s="1"/>
  <c r="F55" i="7"/>
  <c r="D55" i="7"/>
  <c r="F54" i="7"/>
  <c r="D54" i="7" s="1"/>
  <c r="F53" i="7"/>
  <c r="D53" i="7"/>
  <c r="F52" i="7"/>
  <c r="D52" i="7"/>
  <c r="A52" i="7"/>
  <c r="A53" i="7" s="1"/>
  <c r="A54" i="7" s="1"/>
  <c r="A55" i="7" s="1"/>
  <c r="L51" i="7"/>
  <c r="K51" i="7" s="1"/>
  <c r="J51" i="7"/>
  <c r="F51" i="7"/>
  <c r="D51" i="7"/>
  <c r="A51" i="7"/>
  <c r="M50" i="7"/>
  <c r="L50" i="7"/>
  <c r="K50" i="7"/>
  <c r="H50" i="7"/>
  <c r="F50" i="7"/>
  <c r="D50" i="7" s="1"/>
  <c r="G40" i="7"/>
  <c r="L43" i="7" s="1"/>
  <c r="G39" i="7"/>
  <c r="C39" i="7"/>
  <c r="L41" i="7" s="1"/>
  <c r="F37" i="7"/>
  <c r="D37" i="7" s="1"/>
  <c r="F36" i="7"/>
  <c r="D36" i="7" s="1"/>
  <c r="F35" i="7"/>
  <c r="D35" i="7" s="1"/>
  <c r="F34" i="7"/>
  <c r="D34" i="7"/>
  <c r="F33" i="7"/>
  <c r="D33" i="7" s="1"/>
  <c r="F32" i="7"/>
  <c r="D32" i="7" s="1"/>
  <c r="F31" i="7"/>
  <c r="D31" i="7" s="1"/>
  <c r="F30" i="7"/>
  <c r="D30" i="7"/>
  <c r="F29" i="7"/>
  <c r="D29" i="7" s="1"/>
  <c r="F28" i="7"/>
  <c r="D28" i="7" s="1"/>
  <c r="F27" i="7"/>
  <c r="D27" i="7" s="1"/>
  <c r="F26" i="7"/>
  <c r="D26" i="7"/>
  <c r="F25" i="7"/>
  <c r="D2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F24" i="7"/>
  <c r="D24" i="7" s="1"/>
  <c r="F23" i="7"/>
  <c r="D23" i="7" s="1"/>
  <c r="A23" i="7"/>
  <c r="A24" i="7" s="1"/>
  <c r="M22" i="7"/>
  <c r="L22" i="7"/>
  <c r="K22" i="7"/>
  <c r="H22" i="7"/>
  <c r="F22" i="7"/>
  <c r="D22" i="7"/>
  <c r="G11" i="7"/>
  <c r="G12" i="7" s="1"/>
  <c r="L15" i="7" s="1"/>
  <c r="C11" i="7"/>
  <c r="L13" i="7" s="1"/>
  <c r="F9" i="7"/>
  <c r="D9" i="7"/>
  <c r="F8" i="7"/>
  <c r="D8" i="7" s="1"/>
  <c r="F7" i="7"/>
  <c r="D7" i="7" s="1"/>
  <c r="M6" i="7"/>
  <c r="L6" i="7"/>
  <c r="K6" i="7" s="1"/>
  <c r="H6" i="7"/>
  <c r="F6" i="7"/>
  <c r="D6" i="7" s="1"/>
  <c r="D11" i="7" s="1"/>
  <c r="L424" i="6"/>
  <c r="G423" i="6"/>
  <c r="L426" i="6" s="1"/>
  <c r="G422" i="6"/>
  <c r="C422" i="6"/>
  <c r="F420" i="6"/>
  <c r="D420" i="6" s="1"/>
  <c r="F419" i="6"/>
  <c r="D419" i="6"/>
  <c r="F418" i="6"/>
  <c r="D418" i="6" s="1"/>
  <c r="F417" i="6"/>
  <c r="D417" i="6" s="1"/>
  <c r="F416" i="6"/>
  <c r="D416" i="6" s="1"/>
  <c r="F415" i="6"/>
  <c r="D415" i="6"/>
  <c r="F414" i="6"/>
  <c r="D414" i="6" s="1"/>
  <c r="F413" i="6"/>
  <c r="D413" i="6" s="1"/>
  <c r="F412" i="6"/>
  <c r="D412" i="6" s="1"/>
  <c r="F411" i="6"/>
  <c r="D411" i="6"/>
  <c r="F410" i="6"/>
  <c r="D410" i="6" s="1"/>
  <c r="F409" i="6"/>
  <c r="D409" i="6" s="1"/>
  <c r="F408" i="6"/>
  <c r="D408" i="6" s="1"/>
  <c r="F407" i="6"/>
  <c r="D407" i="6"/>
  <c r="F406" i="6"/>
  <c r="D406" i="6" s="1"/>
  <c r="F405" i="6"/>
  <c r="D405" i="6" s="1"/>
  <c r="M404" i="6"/>
  <c r="I404" i="6"/>
  <c r="H404" i="6" s="1"/>
  <c r="F404" i="6"/>
  <c r="D404" i="6" s="1"/>
  <c r="A404" i="6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M403" i="6"/>
  <c r="J404" i="6" s="1"/>
  <c r="L404" i="6" s="1"/>
  <c r="K404" i="6" s="1"/>
  <c r="L403" i="6"/>
  <c r="K403" i="6" s="1"/>
  <c r="H403" i="6"/>
  <c r="F403" i="6"/>
  <c r="D403" i="6"/>
  <c r="G391" i="6"/>
  <c r="G392" i="6" s="1"/>
  <c r="L395" i="6" s="1"/>
  <c r="C391" i="6"/>
  <c r="L393" i="6" s="1"/>
  <c r="F389" i="6"/>
  <c r="D389" i="6"/>
  <c r="F388" i="6"/>
  <c r="D388" i="6"/>
  <c r="F387" i="6"/>
  <c r="D387" i="6" s="1"/>
  <c r="F386" i="6"/>
  <c r="D386" i="6" s="1"/>
  <c r="F385" i="6"/>
  <c r="D385" i="6"/>
  <c r="F384" i="6"/>
  <c r="D384" i="6"/>
  <c r="F383" i="6"/>
  <c r="D383" i="6" s="1"/>
  <c r="F382" i="6"/>
  <c r="D382" i="6" s="1"/>
  <c r="F381" i="6"/>
  <c r="D381" i="6"/>
  <c r="D391" i="6" s="1"/>
  <c r="F380" i="6"/>
  <c r="D380" i="6"/>
  <c r="F379" i="6"/>
  <c r="D379" i="6" s="1"/>
  <c r="F378" i="6"/>
  <c r="D378" i="6" s="1"/>
  <c r="F377" i="6"/>
  <c r="D377" i="6"/>
  <c r="F376" i="6"/>
  <c r="D376" i="6"/>
  <c r="F375" i="6"/>
  <c r="D375" i="6" s="1"/>
  <c r="F374" i="6"/>
  <c r="D374" i="6" s="1"/>
  <c r="A374" i="6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F373" i="6"/>
  <c r="D373" i="6"/>
  <c r="A373" i="6"/>
  <c r="M372" i="6"/>
  <c r="J373" i="6" s="1"/>
  <c r="L372" i="6"/>
  <c r="K372" i="6"/>
  <c r="H372" i="6"/>
  <c r="F372" i="6"/>
  <c r="D372" i="6" s="1"/>
  <c r="G360" i="6"/>
  <c r="G361" i="6" s="1"/>
  <c r="L364" i="6" s="1"/>
  <c r="C360" i="6"/>
  <c r="L362" i="6" s="1"/>
  <c r="F358" i="6"/>
  <c r="D358" i="6"/>
  <c r="F357" i="6"/>
  <c r="D357" i="6"/>
  <c r="F356" i="6"/>
  <c r="D356" i="6" s="1"/>
  <c r="F355" i="6"/>
  <c r="D355" i="6"/>
  <c r="F354" i="6"/>
  <c r="D354" i="6"/>
  <c r="F353" i="6"/>
  <c r="D353" i="6"/>
  <c r="F352" i="6"/>
  <c r="D352" i="6"/>
  <c r="F351" i="6"/>
  <c r="D351" i="6"/>
  <c r="F350" i="6"/>
  <c r="D350" i="6" s="1"/>
  <c r="F349" i="6"/>
  <c r="D349" i="6"/>
  <c r="F348" i="6"/>
  <c r="D348" i="6"/>
  <c r="F347" i="6"/>
  <c r="D347" i="6" s="1"/>
  <c r="F346" i="6"/>
  <c r="D346" i="6" s="1"/>
  <c r="F345" i="6"/>
  <c r="D345" i="6" s="1"/>
  <c r="F344" i="6"/>
  <c r="D344" i="6"/>
  <c r="F343" i="6"/>
  <c r="D343" i="6" s="1"/>
  <c r="F342" i="6"/>
  <c r="D342" i="6" s="1"/>
  <c r="A342" i="6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M341" i="6"/>
  <c r="J342" i="6" s="1"/>
  <c r="L341" i="6"/>
  <c r="K341" i="6"/>
  <c r="H341" i="6"/>
  <c r="F341" i="6"/>
  <c r="D341" i="6" s="1"/>
  <c r="G329" i="6"/>
  <c r="G330" i="6" s="1"/>
  <c r="L333" i="6" s="1"/>
  <c r="C329" i="6"/>
  <c r="L331" i="6" s="1"/>
  <c r="F327" i="6"/>
  <c r="D327" i="6" s="1"/>
  <c r="F326" i="6"/>
  <c r="D326" i="6" s="1"/>
  <c r="F325" i="6"/>
  <c r="D325" i="6"/>
  <c r="F324" i="6"/>
  <c r="D324" i="6" s="1"/>
  <c r="F323" i="6"/>
  <c r="D323" i="6" s="1"/>
  <c r="F322" i="6"/>
  <c r="D322" i="6" s="1"/>
  <c r="F321" i="6"/>
  <c r="D321" i="6"/>
  <c r="F320" i="6"/>
  <c r="D320" i="6" s="1"/>
  <c r="F319" i="6"/>
  <c r="D319" i="6" s="1"/>
  <c r="F318" i="6"/>
  <c r="D318" i="6" s="1"/>
  <c r="F317" i="6"/>
  <c r="D317" i="6"/>
  <c r="F316" i="6"/>
  <c r="D316" i="6" s="1"/>
  <c r="F315" i="6"/>
  <c r="D315" i="6" s="1"/>
  <c r="F314" i="6"/>
  <c r="D314" i="6" s="1"/>
  <c r="F313" i="6"/>
  <c r="D313" i="6"/>
  <c r="F312" i="6"/>
  <c r="D312" i="6" s="1"/>
  <c r="F311" i="6"/>
  <c r="D311" i="6" s="1"/>
  <c r="A311" i="6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M310" i="6"/>
  <c r="L310" i="6"/>
  <c r="K310" i="6" s="1"/>
  <c r="H310" i="6"/>
  <c r="F310" i="6"/>
  <c r="D310" i="6" s="1"/>
  <c r="L302" i="6"/>
  <c r="L300" i="6"/>
  <c r="G299" i="6"/>
  <c r="G298" i="6"/>
  <c r="C298" i="6"/>
  <c r="F296" i="6"/>
  <c r="D296" i="6"/>
  <c r="F295" i="6"/>
  <c r="D295" i="6" s="1"/>
  <c r="F294" i="6"/>
  <c r="D294" i="6" s="1"/>
  <c r="F293" i="6"/>
  <c r="D293" i="6"/>
  <c r="F292" i="6"/>
  <c r="D292" i="6"/>
  <c r="F291" i="6"/>
  <c r="D291" i="6" s="1"/>
  <c r="F290" i="6"/>
  <c r="D290" i="6" s="1"/>
  <c r="F289" i="6"/>
  <c r="D289" i="6"/>
  <c r="F288" i="6"/>
  <c r="D288" i="6"/>
  <c r="F287" i="6"/>
  <c r="D287" i="6" s="1"/>
  <c r="F286" i="6"/>
  <c r="D286" i="6" s="1"/>
  <c r="F285" i="6"/>
  <c r="D285" i="6"/>
  <c r="A285" i="6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F284" i="6"/>
  <c r="D284" i="6"/>
  <c r="F283" i="6"/>
  <c r="D283" i="6" s="1"/>
  <c r="F282" i="6"/>
  <c r="D282" i="6" s="1"/>
  <c r="F281" i="6"/>
  <c r="D281" i="6"/>
  <c r="A281" i="6"/>
  <c r="A282" i="6" s="1"/>
  <c r="A283" i="6" s="1"/>
  <c r="A284" i="6" s="1"/>
  <c r="F280" i="6"/>
  <c r="D280" i="6"/>
  <c r="A280" i="6"/>
  <c r="M279" i="6"/>
  <c r="L279" i="6"/>
  <c r="K279" i="6"/>
  <c r="H279" i="6"/>
  <c r="F279" i="6"/>
  <c r="D279" i="6" s="1"/>
  <c r="G267" i="6"/>
  <c r="G268" i="6" s="1"/>
  <c r="L271" i="6" s="1"/>
  <c r="C267" i="6"/>
  <c r="L269" i="6" s="1"/>
  <c r="D266" i="6"/>
  <c r="F265" i="6"/>
  <c r="D265" i="6"/>
  <c r="F264" i="6"/>
  <c r="D264" i="6"/>
  <c r="A264" i="6"/>
  <c r="A265" i="6" s="1"/>
  <c r="A266" i="6" s="1"/>
  <c r="F263" i="6"/>
  <c r="D263" i="6"/>
  <c r="F262" i="6"/>
  <c r="D262" i="6" s="1"/>
  <c r="F261" i="6"/>
  <c r="D261" i="6" s="1"/>
  <c r="F260" i="6"/>
  <c r="D260" i="6"/>
  <c r="A260" i="6"/>
  <c r="A261" i="6" s="1"/>
  <c r="A262" i="6" s="1"/>
  <c r="A263" i="6" s="1"/>
  <c r="F259" i="6"/>
  <c r="D259" i="6"/>
  <c r="A259" i="6"/>
  <c r="M258" i="6"/>
  <c r="L258" i="6"/>
  <c r="K258" i="6" s="1"/>
  <c r="H258" i="6"/>
  <c r="F258" i="6"/>
  <c r="D258" i="6" s="1"/>
  <c r="G246" i="6"/>
  <c r="G247" i="6" s="1"/>
  <c r="L250" i="6" s="1"/>
  <c r="C246" i="6"/>
  <c r="L248" i="6" s="1"/>
  <c r="F245" i="6"/>
  <c r="D245" i="6" s="1"/>
  <c r="F244" i="6"/>
  <c r="D244" i="6" s="1"/>
  <c r="F243" i="6"/>
  <c r="D243" i="6" s="1"/>
  <c r="F242" i="6"/>
  <c r="D242" i="6" s="1"/>
  <c r="F241" i="6"/>
  <c r="D241" i="6"/>
  <c r="F240" i="6"/>
  <c r="D240" i="6" s="1"/>
  <c r="F239" i="6"/>
  <c r="D239" i="6" s="1"/>
  <c r="F238" i="6"/>
  <c r="D238" i="6" s="1"/>
  <c r="F237" i="6"/>
  <c r="D237" i="6" s="1"/>
  <c r="F236" i="6"/>
  <c r="D236" i="6" s="1"/>
  <c r="F235" i="6"/>
  <c r="D235" i="6" s="1"/>
  <c r="F234" i="6"/>
  <c r="D234" i="6" s="1"/>
  <c r="F233" i="6"/>
  <c r="D233" i="6" s="1"/>
  <c r="F232" i="6"/>
  <c r="D232" i="6" s="1"/>
  <c r="F231" i="6"/>
  <c r="D231" i="6" s="1"/>
  <c r="F230" i="6"/>
  <c r="D230" i="6" s="1"/>
  <c r="F229" i="6"/>
  <c r="D229" i="6" s="1"/>
  <c r="F228" i="6"/>
  <c r="D228" i="6" s="1"/>
  <c r="F227" i="6"/>
  <c r="D227" i="6" s="1"/>
  <c r="F226" i="6"/>
  <c r="D226" i="6" s="1"/>
  <c r="M225" i="6"/>
  <c r="J226" i="6" s="1"/>
  <c r="L225" i="6"/>
  <c r="K225" i="6" s="1"/>
  <c r="H225" i="6"/>
  <c r="F225" i="6"/>
  <c r="D225" i="6"/>
  <c r="L215" i="6"/>
  <c r="G214" i="6"/>
  <c r="L217" i="6" s="1"/>
  <c r="G213" i="6"/>
  <c r="C213" i="6"/>
  <c r="F211" i="6"/>
  <c r="D211" i="6" s="1"/>
  <c r="F210" i="6"/>
  <c r="D210" i="6" s="1"/>
  <c r="F209" i="6"/>
  <c r="D209" i="6"/>
  <c r="A209" i="6"/>
  <c r="A210" i="6" s="1"/>
  <c r="A211" i="6" s="1"/>
  <c r="A212" i="6" s="1"/>
  <c r="F208" i="6"/>
  <c r="D208" i="6"/>
  <c r="F207" i="6"/>
  <c r="D207" i="6" s="1"/>
  <c r="F206" i="6"/>
  <c r="D206" i="6" s="1"/>
  <c r="F205" i="6"/>
  <c r="D205" i="6"/>
  <c r="F204" i="6"/>
  <c r="D204" i="6"/>
  <c r="F203" i="6"/>
  <c r="D203" i="6" s="1"/>
  <c r="F202" i="6"/>
  <c r="D202" i="6" s="1"/>
  <c r="F201" i="6"/>
  <c r="D201" i="6" s="1"/>
  <c r="F200" i="6"/>
  <c r="D200" i="6"/>
  <c r="F199" i="6"/>
  <c r="D199" i="6" s="1"/>
  <c r="F198" i="6"/>
  <c r="D198" i="6" s="1"/>
  <c r="F197" i="6"/>
  <c r="D197" i="6"/>
  <c r="A197" i="6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F196" i="6"/>
  <c r="D196" i="6"/>
  <c r="F195" i="6"/>
  <c r="D195" i="6" s="1"/>
  <c r="F194" i="6"/>
  <c r="D194" i="6" s="1"/>
  <c r="A194" i="6"/>
  <c r="A195" i="6" s="1"/>
  <c r="A196" i="6" s="1"/>
  <c r="M193" i="6"/>
  <c r="L193" i="6"/>
  <c r="K193" i="6" s="1"/>
  <c r="H193" i="6"/>
  <c r="F193" i="6"/>
  <c r="D193" i="6" s="1"/>
  <c r="L185" i="6"/>
  <c r="L183" i="6"/>
  <c r="G182" i="6"/>
  <c r="G181" i="6"/>
  <c r="C181" i="6"/>
  <c r="F179" i="6"/>
  <c r="D179" i="6"/>
  <c r="F178" i="6"/>
  <c r="D178" i="6" s="1"/>
  <c r="F177" i="6"/>
  <c r="D177" i="6" s="1"/>
  <c r="F176" i="6"/>
  <c r="D176" i="6"/>
  <c r="F175" i="6"/>
  <c r="D175" i="6"/>
  <c r="F174" i="6"/>
  <c r="D174" i="6" s="1"/>
  <c r="F173" i="6"/>
  <c r="D173" i="6"/>
  <c r="F172" i="6"/>
  <c r="D172" i="6"/>
  <c r="F171" i="6"/>
  <c r="D171" i="6"/>
  <c r="F170" i="6"/>
  <c r="D170" i="6" s="1"/>
  <c r="F169" i="6"/>
  <c r="D169" i="6"/>
  <c r="F168" i="6"/>
  <c r="D168" i="6"/>
  <c r="A168" i="6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F167" i="6"/>
  <c r="D167" i="6"/>
  <c r="A167" i="6"/>
  <c r="M166" i="6"/>
  <c r="L166" i="6"/>
  <c r="K166" i="6" s="1"/>
  <c r="H166" i="6"/>
  <c r="F166" i="6"/>
  <c r="D166" i="6" s="1"/>
  <c r="G154" i="6"/>
  <c r="G155" i="6" s="1"/>
  <c r="L158" i="6" s="1"/>
  <c r="C154" i="6"/>
  <c r="L156" i="6" s="1"/>
  <c r="F153" i="6"/>
  <c r="D153" i="6" s="1"/>
  <c r="F152" i="6"/>
  <c r="D152" i="6" s="1"/>
  <c r="F151" i="6"/>
  <c r="D151" i="6" s="1"/>
  <c r="F150" i="6"/>
  <c r="D150" i="6" s="1"/>
  <c r="F149" i="6"/>
  <c r="D149" i="6"/>
  <c r="F148" i="6"/>
  <c r="D148" i="6" s="1"/>
  <c r="F147" i="6"/>
  <c r="D147" i="6" s="1"/>
  <c r="F146" i="6"/>
  <c r="D146" i="6"/>
  <c r="F145" i="6"/>
  <c r="D145" i="6" s="1"/>
  <c r="F144" i="6"/>
  <c r="D144" i="6" s="1"/>
  <c r="F143" i="6"/>
  <c r="D143" i="6"/>
  <c r="F142" i="6"/>
  <c r="D142" i="6" s="1"/>
  <c r="F141" i="6"/>
  <c r="D141" i="6" s="1"/>
  <c r="F140" i="6"/>
  <c r="D140" i="6" s="1"/>
  <c r="F139" i="6"/>
  <c r="D139" i="6" s="1"/>
  <c r="F138" i="6"/>
  <c r="D138" i="6" s="1"/>
  <c r="F137" i="6"/>
  <c r="D137" i="6"/>
  <c r="F136" i="6"/>
  <c r="D136" i="6" s="1"/>
  <c r="F135" i="6"/>
  <c r="D135" i="6" s="1"/>
  <c r="F134" i="6"/>
  <c r="D134" i="6" s="1"/>
  <c r="F133" i="6"/>
  <c r="D133" i="6" s="1"/>
  <c r="M132" i="6"/>
  <c r="J133" i="6" s="1"/>
  <c r="L132" i="6"/>
  <c r="K132" i="6" s="1"/>
  <c r="H132" i="6"/>
  <c r="F132" i="6"/>
  <c r="D132" i="6"/>
  <c r="G120" i="6"/>
  <c r="G121" i="6" s="1"/>
  <c r="L124" i="6" s="1"/>
  <c r="C120" i="6"/>
  <c r="L122" i="6" s="1"/>
  <c r="F118" i="6"/>
  <c r="D118" i="6" s="1"/>
  <c r="F117" i="6"/>
  <c r="D117" i="6"/>
  <c r="F116" i="6"/>
  <c r="D116" i="6"/>
  <c r="F115" i="6"/>
  <c r="D115" i="6" s="1"/>
  <c r="F114" i="6"/>
  <c r="D114" i="6" s="1"/>
  <c r="F113" i="6"/>
  <c r="D113" i="6"/>
  <c r="F112" i="6"/>
  <c r="D112" i="6"/>
  <c r="F111" i="6"/>
  <c r="D111" i="6" s="1"/>
  <c r="F110" i="6"/>
  <c r="D110" i="6" s="1"/>
  <c r="F109" i="6"/>
  <c r="D109" i="6"/>
  <c r="F108" i="6"/>
  <c r="D108" i="6"/>
  <c r="F107" i="6"/>
  <c r="D107" i="6" s="1"/>
  <c r="F106" i="6"/>
  <c r="D106" i="6" s="1"/>
  <c r="F105" i="6"/>
  <c r="D105" i="6"/>
  <c r="A105" i="6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F104" i="6"/>
  <c r="D104" i="6"/>
  <c r="F103" i="6"/>
  <c r="D103" i="6" s="1"/>
  <c r="F102" i="6"/>
  <c r="D102" i="6" s="1"/>
  <c r="A102" i="6"/>
  <c r="A103" i="6" s="1"/>
  <c r="A104" i="6" s="1"/>
  <c r="M101" i="6"/>
  <c r="J102" i="6" s="1"/>
  <c r="I102" i="6" s="1"/>
  <c r="H102" i="6" s="1"/>
  <c r="L101" i="6"/>
  <c r="K101" i="6" s="1"/>
  <c r="H101" i="6"/>
  <c r="F101" i="6"/>
  <c r="D101" i="6"/>
  <c r="L91" i="6"/>
  <c r="G90" i="6"/>
  <c r="L93" i="6" s="1"/>
  <c r="G89" i="6"/>
  <c r="C89" i="6"/>
  <c r="F87" i="6"/>
  <c r="D87" i="6"/>
  <c r="F86" i="6"/>
  <c r="D86" i="6"/>
  <c r="F85" i="6"/>
  <c r="D85" i="6"/>
  <c r="F84" i="6"/>
  <c r="D84" i="6" s="1"/>
  <c r="F83" i="6"/>
  <c r="D83" i="6"/>
  <c r="F82" i="6"/>
  <c r="D82" i="6"/>
  <c r="F81" i="6"/>
  <c r="D81" i="6"/>
  <c r="A81" i="6"/>
  <c r="A82" i="6" s="1"/>
  <c r="A83" i="6" s="1"/>
  <c r="A84" i="6" s="1"/>
  <c r="A85" i="6" s="1"/>
  <c r="A86" i="6" s="1"/>
  <c r="A87" i="6" s="1"/>
  <c r="A88" i="6" s="1"/>
  <c r="F80" i="6"/>
  <c r="D80" i="6" s="1"/>
  <c r="F79" i="6"/>
  <c r="D79" i="6"/>
  <c r="F78" i="6"/>
  <c r="D78" i="6"/>
  <c r="F77" i="6"/>
  <c r="D77" i="6" s="1"/>
  <c r="F76" i="6"/>
  <c r="D76" i="6" s="1"/>
  <c r="F75" i="6"/>
  <c r="D75" i="6"/>
  <c r="F74" i="6"/>
  <c r="D74" i="6"/>
  <c r="F73" i="6"/>
  <c r="D73" i="6" s="1"/>
  <c r="A73" i="6"/>
  <c r="A74" i="6" s="1"/>
  <c r="A75" i="6" s="1"/>
  <c r="A76" i="6" s="1"/>
  <c r="A77" i="6" s="1"/>
  <c r="A78" i="6" s="1"/>
  <c r="A79" i="6" s="1"/>
  <c r="A80" i="6" s="1"/>
  <c r="F72" i="6"/>
  <c r="D72" i="6" s="1"/>
  <c r="A72" i="6"/>
  <c r="F71" i="6"/>
  <c r="D71" i="6"/>
  <c r="A71" i="6"/>
  <c r="M70" i="6"/>
  <c r="J71" i="6" s="1"/>
  <c r="L70" i="6"/>
  <c r="K70" i="6"/>
  <c r="H70" i="6"/>
  <c r="F70" i="6"/>
  <c r="D70" i="6"/>
  <c r="G57" i="6"/>
  <c r="G58" i="6" s="1"/>
  <c r="L61" i="6" s="1"/>
  <c r="C57" i="6"/>
  <c r="L59" i="6" s="1"/>
  <c r="F55" i="6"/>
  <c r="D55" i="6" s="1"/>
  <c r="F54" i="6"/>
  <c r="D54" i="6"/>
  <c r="F53" i="6"/>
  <c r="D53" i="6" s="1"/>
  <c r="F52" i="6"/>
  <c r="D52" i="6" s="1"/>
  <c r="F51" i="6"/>
  <c r="D51" i="6"/>
  <c r="F50" i="6"/>
  <c r="D50" i="6"/>
  <c r="F49" i="6"/>
  <c r="D49" i="6" s="1"/>
  <c r="F48" i="6"/>
  <c r="D48" i="6" s="1"/>
  <c r="F47" i="6"/>
  <c r="D47" i="6"/>
  <c r="F46" i="6"/>
  <c r="D46" i="6"/>
  <c r="F45" i="6"/>
  <c r="D45" i="6" s="1"/>
  <c r="F44" i="6"/>
  <c r="D44" i="6" s="1"/>
  <c r="F43" i="6"/>
  <c r="D43" i="6"/>
  <c r="F42" i="6"/>
  <c r="D42" i="6"/>
  <c r="F41" i="6"/>
  <c r="D41" i="6" s="1"/>
  <c r="F40" i="6"/>
  <c r="D40" i="6" s="1"/>
  <c r="F39" i="6"/>
  <c r="D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M38" i="6"/>
  <c r="L38" i="6"/>
  <c r="K38" i="6"/>
  <c r="H38" i="6"/>
  <c r="F38" i="6"/>
  <c r="D38" i="6" s="1"/>
  <c r="G27" i="6"/>
  <c r="L30" i="6" s="1"/>
  <c r="G26" i="6"/>
  <c r="C26" i="6"/>
  <c r="L28" i="6" s="1"/>
  <c r="F24" i="6"/>
  <c r="D24" i="6" s="1"/>
  <c r="F23" i="6"/>
  <c r="D23" i="6" s="1"/>
  <c r="F22" i="6"/>
  <c r="D22" i="6"/>
  <c r="F21" i="6"/>
  <c r="D21" i="6"/>
  <c r="F20" i="6"/>
  <c r="D20" i="6" s="1"/>
  <c r="F19" i="6"/>
  <c r="D19" i="6" s="1"/>
  <c r="F18" i="6"/>
  <c r="D18" i="6"/>
  <c r="F17" i="6"/>
  <c r="D17" i="6"/>
  <c r="F16" i="6"/>
  <c r="D16" i="6" s="1"/>
  <c r="F15" i="6"/>
  <c r="D15" i="6" s="1"/>
  <c r="F14" i="6"/>
  <c r="D14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F13" i="6"/>
  <c r="D13" i="6"/>
  <c r="F12" i="6"/>
  <c r="D12" i="6" s="1"/>
  <c r="F11" i="6"/>
  <c r="D11" i="6"/>
  <c r="F10" i="6"/>
  <c r="D10" i="6"/>
  <c r="F9" i="6"/>
  <c r="D9" i="6"/>
  <c r="A9" i="6"/>
  <c r="A10" i="6" s="1"/>
  <c r="A11" i="6" s="1"/>
  <c r="A12" i="6" s="1"/>
  <c r="A13" i="6" s="1"/>
  <c r="F8" i="6"/>
  <c r="D8" i="6" s="1"/>
  <c r="A8" i="6"/>
  <c r="M7" i="6"/>
  <c r="L7" i="6"/>
  <c r="K7" i="6"/>
  <c r="H7" i="6"/>
  <c r="F7" i="6"/>
  <c r="D7" i="6"/>
  <c r="J8" i="6" s="1"/>
  <c r="L593" i="5"/>
  <c r="L591" i="5"/>
  <c r="G589" i="5"/>
  <c r="G590" i="5" s="1"/>
  <c r="C589" i="5"/>
  <c r="F587" i="5"/>
  <c r="D587" i="5" s="1"/>
  <c r="F586" i="5"/>
  <c r="D586" i="5" s="1"/>
  <c r="F585" i="5"/>
  <c r="D585" i="5" s="1"/>
  <c r="F584" i="5"/>
  <c r="D584" i="5" s="1"/>
  <c r="A584" i="5"/>
  <c r="A585" i="5" s="1"/>
  <c r="A586" i="5" s="1"/>
  <c r="A587" i="5" s="1"/>
  <c r="A588" i="5" s="1"/>
  <c r="F583" i="5"/>
  <c r="D583" i="5" s="1"/>
  <c r="A583" i="5"/>
  <c r="M582" i="5"/>
  <c r="L582" i="5"/>
  <c r="K582" i="5" s="1"/>
  <c r="H582" i="5"/>
  <c r="F582" i="5"/>
  <c r="D582" i="5" s="1"/>
  <c r="D589" i="5" s="1"/>
  <c r="G571" i="5"/>
  <c r="G572" i="5" s="1"/>
  <c r="L575" i="5" s="1"/>
  <c r="C571" i="5"/>
  <c r="L573" i="5" s="1"/>
  <c r="F569" i="5"/>
  <c r="D569" i="5" s="1"/>
  <c r="F568" i="5"/>
  <c r="D568" i="5" s="1"/>
  <c r="A568" i="5"/>
  <c r="A569" i="5" s="1"/>
  <c r="A570" i="5" s="1"/>
  <c r="F567" i="5"/>
  <c r="D567" i="5"/>
  <c r="F566" i="5"/>
  <c r="D566" i="5" s="1"/>
  <c r="J565" i="5"/>
  <c r="M565" i="5" s="1"/>
  <c r="F565" i="5"/>
  <c r="D565" i="5"/>
  <c r="J566" i="5" s="1"/>
  <c r="A565" i="5"/>
  <c r="A566" i="5" s="1"/>
  <c r="A567" i="5" s="1"/>
  <c r="M564" i="5"/>
  <c r="L564" i="5"/>
  <c r="K564" i="5" s="1"/>
  <c r="H564" i="5"/>
  <c r="F564" i="5"/>
  <c r="D564" i="5" s="1"/>
  <c r="D571" i="5" s="1"/>
  <c r="D572" i="5" s="1"/>
  <c r="L574" i="5" s="1"/>
  <c r="L557" i="5"/>
  <c r="L555" i="5"/>
  <c r="G554" i="5"/>
  <c r="G553" i="5"/>
  <c r="C553" i="5"/>
  <c r="F551" i="5"/>
  <c r="D551" i="5"/>
  <c r="F550" i="5"/>
  <c r="D550" i="5" s="1"/>
  <c r="F549" i="5"/>
  <c r="D549" i="5" s="1"/>
  <c r="F548" i="5"/>
  <c r="D548" i="5"/>
  <c r="A548" i="5"/>
  <c r="A549" i="5" s="1"/>
  <c r="A550" i="5" s="1"/>
  <c r="A551" i="5" s="1"/>
  <c r="A552" i="5" s="1"/>
  <c r="F547" i="5"/>
  <c r="D547" i="5"/>
  <c r="A547" i="5"/>
  <c r="M546" i="5"/>
  <c r="L546" i="5"/>
  <c r="K546" i="5" s="1"/>
  <c r="H546" i="5"/>
  <c r="F546" i="5"/>
  <c r="D546" i="5" s="1"/>
  <c r="L539" i="5"/>
  <c r="G535" i="5"/>
  <c r="G536" i="5" s="1"/>
  <c r="C535" i="5"/>
  <c r="L537" i="5" s="1"/>
  <c r="F533" i="5"/>
  <c r="D533" i="5" s="1"/>
  <c r="F532" i="5"/>
  <c r="D532" i="5" s="1"/>
  <c r="F531" i="5"/>
  <c r="D531" i="5" s="1"/>
  <c r="F530" i="5"/>
  <c r="D530" i="5" s="1"/>
  <c r="J529" i="5"/>
  <c r="F529" i="5"/>
  <c r="D529" i="5"/>
  <c r="A529" i="5"/>
  <c r="A530" i="5" s="1"/>
  <c r="A531" i="5" s="1"/>
  <c r="A532" i="5" s="1"/>
  <c r="A533" i="5" s="1"/>
  <c r="A534" i="5" s="1"/>
  <c r="M528" i="5"/>
  <c r="L528" i="5"/>
  <c r="K528" i="5" s="1"/>
  <c r="H528" i="5"/>
  <c r="F528" i="5"/>
  <c r="D528" i="5"/>
  <c r="L519" i="5"/>
  <c r="G517" i="5"/>
  <c r="G518" i="5" s="1"/>
  <c r="L521" i="5" s="1"/>
  <c r="C517" i="5"/>
  <c r="F515" i="5"/>
  <c r="D515" i="5"/>
  <c r="F514" i="5"/>
  <c r="D514" i="5"/>
  <c r="F513" i="5"/>
  <c r="D513" i="5"/>
  <c r="F512" i="5"/>
  <c r="D512" i="5"/>
  <c r="F511" i="5"/>
  <c r="D511" i="5"/>
  <c r="A511" i="5"/>
  <c r="A512" i="5" s="1"/>
  <c r="A513" i="5" s="1"/>
  <c r="A514" i="5" s="1"/>
  <c r="A515" i="5" s="1"/>
  <c r="A516" i="5" s="1"/>
  <c r="M510" i="5"/>
  <c r="L510" i="5"/>
  <c r="K510" i="5" s="1"/>
  <c r="H510" i="5"/>
  <c r="F510" i="5"/>
  <c r="D510" i="5"/>
  <c r="J511" i="5" s="1"/>
  <c r="G499" i="5"/>
  <c r="G500" i="5" s="1"/>
  <c r="L503" i="5" s="1"/>
  <c r="C499" i="5"/>
  <c r="L501" i="5" s="1"/>
  <c r="F497" i="5"/>
  <c r="D497" i="5"/>
  <c r="F496" i="5"/>
  <c r="D496" i="5"/>
  <c r="F495" i="5"/>
  <c r="D495" i="5" s="1"/>
  <c r="F494" i="5"/>
  <c r="D494" i="5" s="1"/>
  <c r="A494" i="5"/>
  <c r="A495" i="5" s="1"/>
  <c r="A496" i="5" s="1"/>
  <c r="A497" i="5" s="1"/>
  <c r="A498" i="5" s="1"/>
  <c r="F493" i="5"/>
  <c r="D493" i="5"/>
  <c r="A493" i="5"/>
  <c r="M492" i="5"/>
  <c r="L492" i="5"/>
  <c r="K492" i="5" s="1"/>
  <c r="H492" i="5"/>
  <c r="F492" i="5"/>
  <c r="D492" i="5" s="1"/>
  <c r="L483" i="5"/>
  <c r="G481" i="5"/>
  <c r="G482" i="5" s="1"/>
  <c r="L485" i="5" s="1"/>
  <c r="C481" i="5"/>
  <c r="F479" i="5"/>
  <c r="D479" i="5" s="1"/>
  <c r="F478" i="5"/>
  <c r="D478" i="5" s="1"/>
  <c r="A478" i="5"/>
  <c r="A479" i="5" s="1"/>
  <c r="A480" i="5" s="1"/>
  <c r="F477" i="5"/>
  <c r="D477" i="5" s="1"/>
  <c r="A477" i="5"/>
  <c r="F476" i="5"/>
  <c r="D476" i="5" s="1"/>
  <c r="A476" i="5"/>
  <c r="J475" i="5"/>
  <c r="F475" i="5"/>
  <c r="D475" i="5"/>
  <c r="A475" i="5"/>
  <c r="M474" i="5"/>
  <c r="L474" i="5"/>
  <c r="K474" i="5"/>
  <c r="H474" i="5"/>
  <c r="F474" i="5"/>
  <c r="D474" i="5"/>
  <c r="L467" i="5"/>
  <c r="G464" i="5"/>
  <c r="G463" i="5"/>
  <c r="C463" i="5"/>
  <c r="L465" i="5" s="1"/>
  <c r="F461" i="5"/>
  <c r="D461" i="5"/>
  <c r="F460" i="5"/>
  <c r="D460" i="5" s="1"/>
  <c r="F459" i="5"/>
  <c r="D459" i="5"/>
  <c r="A459" i="5"/>
  <c r="A460" i="5" s="1"/>
  <c r="A461" i="5" s="1"/>
  <c r="A462" i="5" s="1"/>
  <c r="F458" i="5"/>
  <c r="D458" i="5" s="1"/>
  <c r="A458" i="5"/>
  <c r="F457" i="5"/>
  <c r="D457" i="5"/>
  <c r="A457" i="5"/>
  <c r="M456" i="5"/>
  <c r="J457" i="5" s="1"/>
  <c r="L456" i="5"/>
  <c r="K456" i="5" s="1"/>
  <c r="H456" i="5"/>
  <c r="F456" i="5"/>
  <c r="D456" i="5"/>
  <c r="G445" i="5"/>
  <c r="G446" i="5" s="1"/>
  <c r="L449" i="5" s="1"/>
  <c r="C445" i="5"/>
  <c r="L447" i="5" s="1"/>
  <c r="F443" i="5"/>
  <c r="D443" i="5" s="1"/>
  <c r="F442" i="5"/>
  <c r="D442" i="5"/>
  <c r="F441" i="5"/>
  <c r="D441" i="5"/>
  <c r="A441" i="5"/>
  <c r="A442" i="5" s="1"/>
  <c r="A443" i="5" s="1"/>
  <c r="A444" i="5" s="1"/>
  <c r="F440" i="5"/>
  <c r="D440" i="5" s="1"/>
  <c r="F439" i="5"/>
  <c r="D439" i="5"/>
  <c r="A439" i="5"/>
  <c r="A440" i="5" s="1"/>
  <c r="M438" i="5"/>
  <c r="L438" i="5"/>
  <c r="K438" i="5" s="1"/>
  <c r="H438" i="5"/>
  <c r="F438" i="5"/>
  <c r="D438" i="5"/>
  <c r="L429" i="5"/>
  <c r="G428" i="5"/>
  <c r="L431" i="5" s="1"/>
  <c r="G427" i="5"/>
  <c r="C427" i="5"/>
  <c r="F425" i="5"/>
  <c r="D425" i="5"/>
  <c r="F424" i="5"/>
  <c r="D424" i="5"/>
  <c r="F423" i="5"/>
  <c r="D423" i="5" s="1"/>
  <c r="F422" i="5"/>
  <c r="D422" i="5" s="1"/>
  <c r="F421" i="5"/>
  <c r="D421" i="5"/>
  <c r="A421" i="5"/>
  <c r="A422" i="5" s="1"/>
  <c r="A423" i="5" s="1"/>
  <c r="A424" i="5" s="1"/>
  <c r="A425" i="5" s="1"/>
  <c r="A426" i="5" s="1"/>
  <c r="M420" i="5"/>
  <c r="L420" i="5"/>
  <c r="K420" i="5"/>
  <c r="H420" i="5"/>
  <c r="F420" i="5"/>
  <c r="D420" i="5" s="1"/>
  <c r="L413" i="5"/>
  <c r="G410" i="5"/>
  <c r="G409" i="5"/>
  <c r="C409" i="5"/>
  <c r="L411" i="5" s="1"/>
  <c r="F407" i="5"/>
  <c r="D407" i="5" s="1"/>
  <c r="F406" i="5"/>
  <c r="D406" i="5" s="1"/>
  <c r="F405" i="5"/>
  <c r="D405" i="5" s="1"/>
  <c r="F404" i="5"/>
  <c r="D404" i="5" s="1"/>
  <c r="F403" i="5"/>
  <c r="D403" i="5" s="1"/>
  <c r="D409" i="5" s="1"/>
  <c r="A403" i="5"/>
  <c r="A404" i="5" s="1"/>
  <c r="A405" i="5" s="1"/>
  <c r="A406" i="5" s="1"/>
  <c r="A407" i="5" s="1"/>
  <c r="A408" i="5" s="1"/>
  <c r="M402" i="5"/>
  <c r="J403" i="5" s="1"/>
  <c r="L402" i="5"/>
  <c r="K402" i="5"/>
  <c r="H402" i="5"/>
  <c r="F402" i="5"/>
  <c r="D402" i="5" s="1"/>
  <c r="G392" i="5"/>
  <c r="L395" i="5" s="1"/>
  <c r="G391" i="5"/>
  <c r="D391" i="5"/>
  <c r="C391" i="5"/>
  <c r="L393" i="5" s="1"/>
  <c r="F389" i="5"/>
  <c r="D389" i="5" s="1"/>
  <c r="F388" i="5"/>
  <c r="D388" i="5" s="1"/>
  <c r="F387" i="5"/>
  <c r="D387" i="5"/>
  <c r="F386" i="5"/>
  <c r="D386" i="5"/>
  <c r="A386" i="5"/>
  <c r="A387" i="5" s="1"/>
  <c r="A388" i="5" s="1"/>
  <c r="A389" i="5" s="1"/>
  <c r="A390" i="5" s="1"/>
  <c r="F385" i="5"/>
  <c r="D385" i="5" s="1"/>
  <c r="A385" i="5"/>
  <c r="M384" i="5"/>
  <c r="L384" i="5"/>
  <c r="K384" i="5" s="1"/>
  <c r="H384" i="5"/>
  <c r="F384" i="5"/>
  <c r="D384" i="5" s="1"/>
  <c r="J385" i="5" s="1"/>
  <c r="L375" i="5"/>
  <c r="G373" i="5"/>
  <c r="G374" i="5" s="1"/>
  <c r="L377" i="5" s="1"/>
  <c r="C373" i="5"/>
  <c r="F371" i="5"/>
  <c r="D371" i="5" s="1"/>
  <c r="F370" i="5"/>
  <c r="D370" i="5" s="1"/>
  <c r="F369" i="5"/>
  <c r="D369" i="5" s="1"/>
  <c r="F368" i="5"/>
  <c r="D368" i="5" s="1"/>
  <c r="D373" i="5" s="1"/>
  <c r="F367" i="5"/>
  <c r="D367" i="5" s="1"/>
  <c r="A367" i="5"/>
  <c r="A368" i="5" s="1"/>
  <c r="A369" i="5" s="1"/>
  <c r="A370" i="5" s="1"/>
  <c r="A371" i="5" s="1"/>
  <c r="A372" i="5" s="1"/>
  <c r="M366" i="5"/>
  <c r="L366" i="5"/>
  <c r="K366" i="5" s="1"/>
  <c r="H366" i="5"/>
  <c r="F366" i="5"/>
  <c r="D366" i="5"/>
  <c r="G356" i="5"/>
  <c r="L359" i="5" s="1"/>
  <c r="G355" i="5"/>
  <c r="C355" i="5"/>
  <c r="L357" i="5" s="1"/>
  <c r="F353" i="5"/>
  <c r="D353" i="5"/>
  <c r="F352" i="5"/>
  <c r="D352" i="5" s="1"/>
  <c r="F351" i="5"/>
  <c r="D351" i="5" s="1"/>
  <c r="A351" i="5"/>
  <c r="A352" i="5" s="1"/>
  <c r="A353" i="5" s="1"/>
  <c r="A354" i="5" s="1"/>
  <c r="F350" i="5"/>
  <c r="D350" i="5" s="1"/>
  <c r="A350" i="5"/>
  <c r="F349" i="5"/>
  <c r="D349" i="5"/>
  <c r="A349" i="5"/>
  <c r="M348" i="5"/>
  <c r="L348" i="5"/>
  <c r="K348" i="5"/>
  <c r="H348" i="5"/>
  <c r="F348" i="5"/>
  <c r="D348" i="5"/>
  <c r="D355" i="5" s="1"/>
  <c r="H355" i="5" s="1"/>
  <c r="H356" i="5" s="1"/>
  <c r="L341" i="5"/>
  <c r="L339" i="5"/>
  <c r="G338" i="5"/>
  <c r="G337" i="5"/>
  <c r="C337" i="5"/>
  <c r="F335" i="5"/>
  <c r="D335" i="5" s="1"/>
  <c r="F334" i="5"/>
  <c r="D334" i="5" s="1"/>
  <c r="F333" i="5"/>
  <c r="D333" i="5" s="1"/>
  <c r="A333" i="5"/>
  <c r="A334" i="5" s="1"/>
  <c r="A335" i="5" s="1"/>
  <c r="A336" i="5" s="1"/>
  <c r="F332" i="5"/>
  <c r="D332" i="5"/>
  <c r="A332" i="5"/>
  <c r="F331" i="5"/>
  <c r="D331" i="5" s="1"/>
  <c r="D337" i="5" s="1"/>
  <c r="A331" i="5"/>
  <c r="M330" i="5"/>
  <c r="J331" i="5" s="1"/>
  <c r="L330" i="5"/>
  <c r="K330" i="5" s="1"/>
  <c r="H330" i="5"/>
  <c r="F330" i="5"/>
  <c r="D330" i="5"/>
  <c r="G319" i="5"/>
  <c r="G320" i="5" s="1"/>
  <c r="L323" i="5" s="1"/>
  <c r="C319" i="5"/>
  <c r="L321" i="5" s="1"/>
  <c r="F317" i="5"/>
  <c r="D317" i="5"/>
  <c r="F316" i="5"/>
  <c r="D316" i="5"/>
  <c r="F315" i="5"/>
  <c r="D315" i="5"/>
  <c r="F314" i="5"/>
  <c r="D314" i="5" s="1"/>
  <c r="F313" i="5"/>
  <c r="D313" i="5"/>
  <c r="A313" i="5"/>
  <c r="A314" i="5" s="1"/>
  <c r="A315" i="5" s="1"/>
  <c r="A316" i="5" s="1"/>
  <c r="A317" i="5" s="1"/>
  <c r="A318" i="5" s="1"/>
  <c r="M312" i="5"/>
  <c r="L312" i="5"/>
  <c r="K312" i="5" s="1"/>
  <c r="H312" i="5"/>
  <c r="F312" i="5"/>
  <c r="D312" i="5" s="1"/>
  <c r="L305" i="5"/>
  <c r="L304" i="5"/>
  <c r="L303" i="5"/>
  <c r="L301" i="5"/>
  <c r="G300" i="5"/>
  <c r="G299" i="5"/>
  <c r="C299" i="5"/>
  <c r="F297" i="5"/>
  <c r="D297" i="5"/>
  <c r="F296" i="5"/>
  <c r="D296" i="5"/>
  <c r="F295" i="5"/>
  <c r="D295" i="5"/>
  <c r="F294" i="5"/>
  <c r="D294" i="5"/>
  <c r="F293" i="5"/>
  <c r="D293" i="5"/>
  <c r="F292" i="5"/>
  <c r="D292" i="5" s="1"/>
  <c r="F291" i="5"/>
  <c r="D291" i="5"/>
  <c r="F290" i="5"/>
  <c r="D290" i="5"/>
  <c r="F289" i="5"/>
  <c r="D289" i="5" s="1"/>
  <c r="D299" i="5" s="1"/>
  <c r="M288" i="5"/>
  <c r="L288" i="5"/>
  <c r="K288" i="5" s="1"/>
  <c r="H288" i="5"/>
  <c r="F288" i="5"/>
  <c r="D288" i="5" s="1"/>
  <c r="J289" i="5" s="1"/>
  <c r="G278" i="5"/>
  <c r="L281" i="5" s="1"/>
  <c r="G277" i="5"/>
  <c r="C277" i="5"/>
  <c r="L279" i="5" s="1"/>
  <c r="F275" i="5"/>
  <c r="D275" i="5" s="1"/>
  <c r="F274" i="5"/>
  <c r="D274" i="5"/>
  <c r="F273" i="5"/>
  <c r="D273" i="5" s="1"/>
  <c r="F272" i="5"/>
  <c r="D272" i="5" s="1"/>
  <c r="F271" i="5"/>
  <c r="D271" i="5"/>
  <c r="F270" i="5"/>
  <c r="D270" i="5" s="1"/>
  <c r="M269" i="5"/>
  <c r="L269" i="5"/>
  <c r="K269" i="5" s="1"/>
  <c r="H269" i="5"/>
  <c r="F269" i="5"/>
  <c r="D269" i="5" s="1"/>
  <c r="L262" i="5"/>
  <c r="L261" i="5"/>
  <c r="G256" i="5"/>
  <c r="G257" i="5" s="1"/>
  <c r="L260" i="5" s="1"/>
  <c r="C256" i="5"/>
  <c r="L258" i="5" s="1"/>
  <c r="F254" i="5"/>
  <c r="D254" i="5" s="1"/>
  <c r="F253" i="5"/>
  <c r="D253" i="5" s="1"/>
  <c r="F252" i="5"/>
  <c r="D252" i="5" s="1"/>
  <c r="F251" i="5"/>
  <c r="D251" i="5"/>
  <c r="F250" i="5"/>
  <c r="D250" i="5" s="1"/>
  <c r="F249" i="5"/>
  <c r="D249" i="5" s="1"/>
  <c r="A249" i="5"/>
  <c r="A250" i="5" s="1"/>
  <c r="A251" i="5" s="1"/>
  <c r="A252" i="5" s="1"/>
  <c r="A253" i="5" s="1"/>
  <c r="A254" i="5" s="1"/>
  <c r="A255" i="5" s="1"/>
  <c r="M248" i="5"/>
  <c r="L248" i="5"/>
  <c r="K248" i="5"/>
  <c r="H248" i="5"/>
  <c r="F248" i="5"/>
  <c r="D248" i="5" s="1"/>
  <c r="D256" i="5" s="1"/>
  <c r="L239" i="5"/>
  <c r="G237" i="5"/>
  <c r="G238" i="5" s="1"/>
  <c r="L241" i="5" s="1"/>
  <c r="C237" i="5"/>
  <c r="F236" i="5"/>
  <c r="D236" i="5"/>
  <c r="F235" i="5"/>
  <c r="D235" i="5" s="1"/>
  <c r="F234" i="5"/>
  <c r="D234" i="5"/>
  <c r="F233" i="5"/>
  <c r="D233" i="5"/>
  <c r="F232" i="5"/>
  <c r="D232" i="5"/>
  <c r="F231" i="5"/>
  <c r="D231" i="5" s="1"/>
  <c r="F230" i="5"/>
  <c r="D230" i="5"/>
  <c r="A230" i="5"/>
  <c r="A231" i="5" s="1"/>
  <c r="A232" i="5" s="1"/>
  <c r="A233" i="5" s="1"/>
  <c r="A234" i="5" s="1"/>
  <c r="A235" i="5" s="1"/>
  <c r="A236" i="5" s="1"/>
  <c r="M229" i="5"/>
  <c r="L229" i="5"/>
  <c r="K229" i="5" s="1"/>
  <c r="H229" i="5"/>
  <c r="F229" i="5"/>
  <c r="D229" i="5" s="1"/>
  <c r="L220" i="5"/>
  <c r="G219" i="5"/>
  <c r="L222" i="5" s="1"/>
  <c r="G218" i="5"/>
  <c r="C218" i="5"/>
  <c r="F216" i="5"/>
  <c r="D216" i="5" s="1"/>
  <c r="F215" i="5"/>
  <c r="D215" i="5"/>
  <c r="F214" i="5"/>
  <c r="D214" i="5" s="1"/>
  <c r="F213" i="5"/>
  <c r="D213" i="5" s="1"/>
  <c r="A213" i="5"/>
  <c r="A214" i="5" s="1"/>
  <c r="A215" i="5" s="1"/>
  <c r="A216" i="5" s="1"/>
  <c r="A217" i="5" s="1"/>
  <c r="F212" i="5"/>
  <c r="D212" i="5" s="1"/>
  <c r="A212" i="5"/>
  <c r="F211" i="5"/>
  <c r="D211" i="5"/>
  <c r="A211" i="5"/>
  <c r="M210" i="5"/>
  <c r="L210" i="5"/>
  <c r="K210" i="5"/>
  <c r="H210" i="5"/>
  <c r="F210" i="5"/>
  <c r="D210" i="5"/>
  <c r="J211" i="5" s="1"/>
  <c r="L203" i="5"/>
  <c r="L201" i="5"/>
  <c r="G200" i="5"/>
  <c r="G199" i="5"/>
  <c r="C199" i="5"/>
  <c r="F197" i="5"/>
  <c r="D197" i="5" s="1"/>
  <c r="F196" i="5"/>
  <c r="D196" i="5" s="1"/>
  <c r="F195" i="5"/>
  <c r="D195" i="5" s="1"/>
  <c r="A195" i="5"/>
  <c r="A196" i="5" s="1"/>
  <c r="A197" i="5" s="1"/>
  <c r="A198" i="5" s="1"/>
  <c r="F194" i="5"/>
  <c r="D194" i="5" s="1"/>
  <c r="D199" i="5" s="1"/>
  <c r="A194" i="5"/>
  <c r="F193" i="5"/>
  <c r="D193" i="5" s="1"/>
  <c r="A193" i="5"/>
  <c r="M192" i="5"/>
  <c r="J193" i="5" s="1"/>
  <c r="L192" i="5"/>
  <c r="K192" i="5" s="1"/>
  <c r="H192" i="5"/>
  <c r="F192" i="5"/>
  <c r="D192" i="5"/>
  <c r="G181" i="5"/>
  <c r="G182" i="5" s="1"/>
  <c r="L185" i="5" s="1"/>
  <c r="C181" i="5"/>
  <c r="L183" i="5" s="1"/>
  <c r="F179" i="5"/>
  <c r="D179" i="5"/>
  <c r="F178" i="5"/>
  <c r="D178" i="5"/>
  <c r="A178" i="5"/>
  <c r="A179" i="5" s="1"/>
  <c r="A180" i="5" s="1"/>
  <c r="F177" i="5"/>
  <c r="D177" i="5"/>
  <c r="F176" i="5"/>
  <c r="D176" i="5" s="1"/>
  <c r="F175" i="5"/>
  <c r="D175" i="5"/>
  <c r="A175" i="5"/>
  <c r="A176" i="5" s="1"/>
  <c r="A177" i="5" s="1"/>
  <c r="M174" i="5"/>
  <c r="J175" i="5" s="1"/>
  <c r="L174" i="5"/>
  <c r="K174" i="5" s="1"/>
  <c r="H174" i="5"/>
  <c r="F174" i="5"/>
  <c r="D174" i="5" s="1"/>
  <c r="L165" i="5"/>
  <c r="G164" i="5"/>
  <c r="L167" i="5" s="1"/>
  <c r="G163" i="5"/>
  <c r="C163" i="5"/>
  <c r="F161" i="5"/>
  <c r="D161" i="5" s="1"/>
  <c r="F160" i="5"/>
  <c r="D160" i="5"/>
  <c r="F159" i="5"/>
  <c r="D159" i="5" s="1"/>
  <c r="F158" i="5"/>
  <c r="D158" i="5" s="1"/>
  <c r="A158" i="5"/>
  <c r="A159" i="5" s="1"/>
  <c r="A160" i="5" s="1"/>
  <c r="A161" i="5" s="1"/>
  <c r="A162" i="5" s="1"/>
  <c r="M157" i="5"/>
  <c r="J158" i="5" s="1"/>
  <c r="F157" i="5"/>
  <c r="D157" i="5" s="1"/>
  <c r="A157" i="5"/>
  <c r="M156" i="5"/>
  <c r="J157" i="5" s="1"/>
  <c r="L156" i="5"/>
  <c r="K156" i="5"/>
  <c r="H156" i="5"/>
  <c r="F156" i="5"/>
  <c r="D156" i="5"/>
  <c r="G145" i="5"/>
  <c r="G146" i="5" s="1"/>
  <c r="L149" i="5" s="1"/>
  <c r="D145" i="5"/>
  <c r="C145" i="5"/>
  <c r="L147" i="5" s="1"/>
  <c r="F143" i="5"/>
  <c r="D143" i="5" s="1"/>
  <c r="F142" i="5"/>
  <c r="D142" i="5" s="1"/>
  <c r="F141" i="5"/>
  <c r="D141" i="5" s="1"/>
  <c r="F140" i="5"/>
  <c r="D140" i="5" s="1"/>
  <c r="A140" i="5"/>
  <c r="A141" i="5" s="1"/>
  <c r="A142" i="5" s="1"/>
  <c r="A143" i="5" s="1"/>
  <c r="A144" i="5" s="1"/>
  <c r="J139" i="5"/>
  <c r="F139" i="5"/>
  <c r="D139" i="5" s="1"/>
  <c r="A139" i="5"/>
  <c r="M138" i="5"/>
  <c r="L138" i="5"/>
  <c r="K138" i="5"/>
  <c r="H138" i="5"/>
  <c r="F138" i="5"/>
  <c r="D138" i="5" s="1"/>
  <c r="G128" i="5"/>
  <c r="L131" i="5" s="1"/>
  <c r="G127" i="5"/>
  <c r="C127" i="5"/>
  <c r="L129" i="5" s="1"/>
  <c r="F125" i="5"/>
  <c r="D125" i="5" s="1"/>
  <c r="F124" i="5"/>
  <c r="D124" i="5"/>
  <c r="F123" i="5"/>
  <c r="D123" i="5"/>
  <c r="A123" i="5"/>
  <c r="A124" i="5" s="1"/>
  <c r="A125" i="5" s="1"/>
  <c r="A126" i="5" s="1"/>
  <c r="F122" i="5"/>
  <c r="D122" i="5"/>
  <c r="A122" i="5"/>
  <c r="F121" i="5"/>
  <c r="D121" i="5" s="1"/>
  <c r="A121" i="5"/>
  <c r="M120" i="5"/>
  <c r="L120" i="5"/>
  <c r="K120" i="5" s="1"/>
  <c r="H120" i="5"/>
  <c r="F120" i="5"/>
  <c r="D120" i="5" s="1"/>
  <c r="L111" i="5"/>
  <c r="G109" i="5"/>
  <c r="G110" i="5" s="1"/>
  <c r="L113" i="5" s="1"/>
  <c r="C109" i="5"/>
  <c r="F107" i="5"/>
  <c r="D107" i="5" s="1"/>
  <c r="A107" i="5"/>
  <c r="A108" i="5" s="1"/>
  <c r="F106" i="5"/>
  <c r="D106" i="5" s="1"/>
  <c r="F105" i="5"/>
  <c r="D105" i="5"/>
  <c r="F104" i="5"/>
  <c r="D104" i="5" s="1"/>
  <c r="F103" i="5"/>
  <c r="D103" i="5" s="1"/>
  <c r="A103" i="5"/>
  <c r="A104" i="5" s="1"/>
  <c r="A105" i="5" s="1"/>
  <c r="A106" i="5" s="1"/>
  <c r="M102" i="5"/>
  <c r="J103" i="5" s="1"/>
  <c r="L102" i="5"/>
  <c r="K102" i="5"/>
  <c r="H102" i="5"/>
  <c r="F102" i="5"/>
  <c r="D102" i="5" s="1"/>
  <c r="L93" i="5"/>
  <c r="G91" i="5"/>
  <c r="G92" i="5" s="1"/>
  <c r="L95" i="5" s="1"/>
  <c r="C91" i="5"/>
  <c r="F89" i="5"/>
  <c r="D89" i="5" s="1"/>
  <c r="F88" i="5"/>
  <c r="D88" i="5"/>
  <c r="F87" i="5"/>
  <c r="D87" i="5" s="1"/>
  <c r="F86" i="5"/>
  <c r="D86" i="5" s="1"/>
  <c r="J85" i="5"/>
  <c r="I85" i="5" s="1"/>
  <c r="H85" i="5" s="1"/>
  <c r="F85" i="5"/>
  <c r="D85" i="5" s="1"/>
  <c r="A85" i="5"/>
  <c r="A86" i="5" s="1"/>
  <c r="A87" i="5" s="1"/>
  <c r="A88" i="5" s="1"/>
  <c r="A89" i="5" s="1"/>
  <c r="A90" i="5" s="1"/>
  <c r="M84" i="5"/>
  <c r="L84" i="5"/>
  <c r="K84" i="5" s="1"/>
  <c r="H84" i="5"/>
  <c r="F84" i="5"/>
  <c r="D84" i="5" s="1"/>
  <c r="L77" i="5"/>
  <c r="G74" i="5"/>
  <c r="G73" i="5"/>
  <c r="C73" i="5"/>
  <c r="L75" i="5" s="1"/>
  <c r="A72" i="5"/>
  <c r="F71" i="5"/>
  <c r="D71" i="5"/>
  <c r="F70" i="5"/>
  <c r="D70" i="5" s="1"/>
  <c r="F69" i="5"/>
  <c r="D69" i="5"/>
  <c r="F68" i="5"/>
  <c r="D68" i="5"/>
  <c r="A68" i="5"/>
  <c r="A69" i="5" s="1"/>
  <c r="A70" i="5" s="1"/>
  <c r="A71" i="5" s="1"/>
  <c r="F67" i="5"/>
  <c r="D67" i="5"/>
  <c r="A67" i="5"/>
  <c r="M66" i="5"/>
  <c r="L66" i="5"/>
  <c r="K66" i="5"/>
  <c r="H66" i="5"/>
  <c r="F66" i="5"/>
  <c r="D66" i="5" s="1"/>
  <c r="G56" i="5"/>
  <c r="L59" i="5" s="1"/>
  <c r="G55" i="5"/>
  <c r="C55" i="5"/>
  <c r="L57" i="5" s="1"/>
  <c r="F53" i="5"/>
  <c r="D53" i="5" s="1"/>
  <c r="F52" i="5"/>
  <c r="D52" i="5" s="1"/>
  <c r="F51" i="5"/>
  <c r="D51" i="5" s="1"/>
  <c r="A51" i="5"/>
  <c r="A52" i="5" s="1"/>
  <c r="A53" i="5" s="1"/>
  <c r="A54" i="5" s="1"/>
  <c r="F50" i="5"/>
  <c r="D50" i="5"/>
  <c r="F49" i="5"/>
  <c r="D49" i="5" s="1"/>
  <c r="A49" i="5"/>
  <c r="A50" i="5" s="1"/>
  <c r="M48" i="5"/>
  <c r="L48" i="5"/>
  <c r="K48" i="5" s="1"/>
  <c r="H48" i="5"/>
  <c r="F48" i="5"/>
  <c r="D48" i="5"/>
  <c r="J49" i="5" s="1"/>
  <c r="L39" i="5"/>
  <c r="G37" i="5"/>
  <c r="G38" i="5" s="1"/>
  <c r="L41" i="5" s="1"/>
  <c r="C37" i="5"/>
  <c r="F35" i="5"/>
  <c r="D35" i="5"/>
  <c r="F34" i="5"/>
  <c r="D34" i="5" s="1"/>
  <c r="F33" i="5"/>
  <c r="D33" i="5"/>
  <c r="F32" i="5"/>
  <c r="D32" i="5" s="1"/>
  <c r="J31" i="5"/>
  <c r="F31" i="5"/>
  <c r="D31" i="5"/>
  <c r="A31" i="5"/>
  <c r="A32" i="5" s="1"/>
  <c r="A33" i="5" s="1"/>
  <c r="A34" i="5" s="1"/>
  <c r="A35" i="5" s="1"/>
  <c r="A36" i="5" s="1"/>
  <c r="M30" i="5"/>
  <c r="L30" i="5"/>
  <c r="K30" i="5" s="1"/>
  <c r="H30" i="5"/>
  <c r="F30" i="5"/>
  <c r="D30" i="5" s="1"/>
  <c r="D37" i="5" s="1"/>
  <c r="H37" i="5" s="1"/>
  <c r="H38" i="5" s="1"/>
  <c r="G19" i="5"/>
  <c r="G20" i="5" s="1"/>
  <c r="L23" i="5" s="1"/>
  <c r="C19" i="5"/>
  <c r="L21" i="5" s="1"/>
  <c r="F17" i="5"/>
  <c r="D17" i="5"/>
  <c r="F16" i="5"/>
  <c r="D16" i="5"/>
  <c r="F15" i="5"/>
  <c r="D15" i="5" s="1"/>
  <c r="F14" i="5"/>
  <c r="D14" i="5"/>
  <c r="F13" i="5"/>
  <c r="D13" i="5"/>
  <c r="F12" i="5"/>
  <c r="D12" i="5"/>
  <c r="F11" i="5"/>
  <c r="D11" i="5" s="1"/>
  <c r="F10" i="5"/>
  <c r="D10" i="5"/>
  <c r="F9" i="5"/>
  <c r="D9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F8" i="5"/>
  <c r="D8" i="5"/>
  <c r="A8" i="5"/>
  <c r="F7" i="5"/>
  <c r="D7" i="5" s="1"/>
  <c r="A7" i="5"/>
  <c r="M6" i="5"/>
  <c r="L6" i="5"/>
  <c r="K6" i="5" s="1"/>
  <c r="H6" i="5"/>
  <c r="F6" i="5"/>
  <c r="D6" i="5" s="1"/>
  <c r="G430" i="4"/>
  <c r="G431" i="4" s="1"/>
  <c r="L434" i="4" s="1"/>
  <c r="C430" i="4"/>
  <c r="F428" i="4"/>
  <c r="D428" i="4"/>
  <c r="F427" i="4"/>
  <c r="D427" i="4"/>
  <c r="F426" i="4"/>
  <c r="D426" i="4" s="1"/>
  <c r="F425" i="4"/>
  <c r="D425" i="4"/>
  <c r="F424" i="4"/>
  <c r="D424" i="4"/>
  <c r="F423" i="4"/>
  <c r="D423" i="4"/>
  <c r="F422" i="4"/>
  <c r="D422" i="4" s="1"/>
  <c r="F421" i="4"/>
  <c r="D421" i="4"/>
  <c r="F420" i="4"/>
  <c r="D420" i="4"/>
  <c r="F419" i="4"/>
  <c r="D419" i="4"/>
  <c r="F418" i="4"/>
  <c r="D418" i="4" s="1"/>
  <c r="F417" i="4"/>
  <c r="D417" i="4"/>
  <c r="F416" i="4"/>
  <c r="D416" i="4"/>
  <c r="A416" i="4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F415" i="4"/>
  <c r="D415" i="4"/>
  <c r="A415" i="4"/>
  <c r="F414" i="4"/>
  <c r="D414" i="4" s="1"/>
  <c r="A414" i="4"/>
  <c r="M413" i="4"/>
  <c r="L413" i="4"/>
  <c r="K413" i="4" s="1"/>
  <c r="H413" i="4"/>
  <c r="F413" i="4"/>
  <c r="D413" i="4" s="1"/>
  <c r="G401" i="4"/>
  <c r="G402" i="4" s="1"/>
  <c r="L405" i="4" s="1"/>
  <c r="C401" i="4"/>
  <c r="F399" i="4"/>
  <c r="D399" i="4"/>
  <c r="F398" i="4"/>
  <c r="D398" i="4"/>
  <c r="F397" i="4"/>
  <c r="D397" i="4" s="1"/>
  <c r="F396" i="4"/>
  <c r="D396" i="4"/>
  <c r="F395" i="4"/>
  <c r="D395" i="4"/>
  <c r="F394" i="4"/>
  <c r="D394" i="4"/>
  <c r="F393" i="4"/>
  <c r="D393" i="4" s="1"/>
  <c r="F392" i="4"/>
  <c r="D392" i="4"/>
  <c r="F391" i="4"/>
  <c r="D391" i="4"/>
  <c r="F390" i="4"/>
  <c r="D390" i="4"/>
  <c r="F389" i="4"/>
  <c r="D389" i="4" s="1"/>
  <c r="F388" i="4"/>
  <c r="D388" i="4"/>
  <c r="F387" i="4"/>
  <c r="D387" i="4"/>
  <c r="A387" i="4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F386" i="4"/>
  <c r="D386" i="4"/>
  <c r="A386" i="4"/>
  <c r="F385" i="4"/>
  <c r="D385" i="4" s="1"/>
  <c r="A385" i="4"/>
  <c r="M384" i="4"/>
  <c r="L384" i="4"/>
  <c r="K384" i="4" s="1"/>
  <c r="H384" i="4"/>
  <c r="F384" i="4"/>
  <c r="D384" i="4" s="1"/>
  <c r="G372" i="4"/>
  <c r="G373" i="4" s="1"/>
  <c r="L376" i="4" s="1"/>
  <c r="C372" i="4"/>
  <c r="F370" i="4"/>
  <c r="D370" i="4"/>
  <c r="F369" i="4"/>
  <c r="D369" i="4"/>
  <c r="F368" i="4"/>
  <c r="D368" i="4" s="1"/>
  <c r="F367" i="4"/>
  <c r="D367" i="4"/>
  <c r="F366" i="4"/>
  <c r="D366" i="4"/>
  <c r="F365" i="4"/>
  <c r="D365" i="4"/>
  <c r="F364" i="4"/>
  <c r="D364" i="4" s="1"/>
  <c r="F363" i="4"/>
  <c r="D363" i="4"/>
  <c r="F362" i="4"/>
  <c r="D362" i="4"/>
  <c r="F361" i="4"/>
  <c r="D361" i="4"/>
  <c r="F360" i="4"/>
  <c r="D360" i="4" s="1"/>
  <c r="F359" i="4"/>
  <c r="D359" i="4"/>
  <c r="F358" i="4"/>
  <c r="D358" i="4"/>
  <c r="A358" i="4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F357" i="4"/>
  <c r="D357" i="4"/>
  <c r="A357" i="4"/>
  <c r="F356" i="4"/>
  <c r="D356" i="4" s="1"/>
  <c r="A356" i="4"/>
  <c r="M355" i="4"/>
  <c r="J356" i="4" s="1"/>
  <c r="L355" i="4"/>
  <c r="K355" i="4" s="1"/>
  <c r="H355" i="4"/>
  <c r="F355" i="4"/>
  <c r="D355" i="4" s="1"/>
  <c r="G343" i="4"/>
  <c r="G344" i="4" s="1"/>
  <c r="L347" i="4" s="1"/>
  <c r="C343" i="4"/>
  <c r="F341" i="4"/>
  <c r="D341" i="4"/>
  <c r="F340" i="4"/>
  <c r="D340" i="4"/>
  <c r="F339" i="4"/>
  <c r="D339" i="4" s="1"/>
  <c r="F338" i="4"/>
  <c r="D338" i="4"/>
  <c r="F337" i="4"/>
  <c r="D337" i="4"/>
  <c r="F336" i="4"/>
  <c r="D336" i="4"/>
  <c r="F335" i="4"/>
  <c r="D335" i="4" s="1"/>
  <c r="F334" i="4"/>
  <c r="D334" i="4"/>
  <c r="F333" i="4"/>
  <c r="D333" i="4"/>
  <c r="F332" i="4"/>
  <c r="D332" i="4"/>
  <c r="F331" i="4"/>
  <c r="D331" i="4" s="1"/>
  <c r="F330" i="4"/>
  <c r="D330" i="4"/>
  <c r="F329" i="4"/>
  <c r="D329" i="4"/>
  <c r="A329" i="4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F328" i="4"/>
  <c r="D328" i="4"/>
  <c r="A328" i="4"/>
  <c r="F327" i="4"/>
  <c r="D327" i="4" s="1"/>
  <c r="A327" i="4"/>
  <c r="M326" i="4"/>
  <c r="L326" i="4"/>
  <c r="K326" i="4" s="1"/>
  <c r="H326" i="4"/>
  <c r="F326" i="4"/>
  <c r="D326" i="4" s="1"/>
  <c r="D343" i="4" s="1"/>
  <c r="L318" i="4"/>
  <c r="G315" i="4"/>
  <c r="C314" i="4"/>
  <c r="C317" i="4" s="1"/>
  <c r="F312" i="4"/>
  <c r="D312" i="4"/>
  <c r="F311" i="4"/>
  <c r="D311" i="4"/>
  <c r="F310" i="4"/>
  <c r="D310" i="4"/>
  <c r="F309" i="4"/>
  <c r="D309" i="4" s="1"/>
  <c r="F308" i="4"/>
  <c r="D308" i="4"/>
  <c r="F307" i="4"/>
  <c r="D307" i="4" s="1"/>
  <c r="F306" i="4"/>
  <c r="D306" i="4"/>
  <c r="F305" i="4"/>
  <c r="D305" i="4" s="1"/>
  <c r="F304" i="4"/>
  <c r="D304" i="4"/>
  <c r="F303" i="4"/>
  <c r="D303" i="4" s="1"/>
  <c r="F302" i="4"/>
  <c r="D302" i="4"/>
  <c r="F301" i="4"/>
  <c r="D301" i="4" s="1"/>
  <c r="F300" i="4"/>
  <c r="D300" i="4"/>
  <c r="F299" i="4"/>
  <c r="D299" i="4" s="1"/>
  <c r="A299" i="4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J298" i="4"/>
  <c r="F298" i="4"/>
  <c r="D298" i="4" s="1"/>
  <c r="A298" i="4"/>
  <c r="M297" i="4"/>
  <c r="L297" i="4"/>
  <c r="K297" i="4"/>
  <c r="H297" i="4"/>
  <c r="F297" i="4"/>
  <c r="D297" i="4"/>
  <c r="L289" i="4"/>
  <c r="C288" i="4"/>
  <c r="G285" i="4"/>
  <c r="G286" i="4" s="1"/>
  <c r="C285" i="4"/>
  <c r="L287" i="4" s="1"/>
  <c r="F283" i="4"/>
  <c r="D283" i="4" s="1"/>
  <c r="F282" i="4"/>
  <c r="D282" i="4" s="1"/>
  <c r="F281" i="4"/>
  <c r="D281" i="4" s="1"/>
  <c r="F280" i="4"/>
  <c r="D280" i="4" s="1"/>
  <c r="F279" i="4"/>
  <c r="D279" i="4" s="1"/>
  <c r="F278" i="4"/>
  <c r="D278" i="4" s="1"/>
  <c r="F277" i="4"/>
  <c r="D277" i="4" s="1"/>
  <c r="F276" i="4"/>
  <c r="D276" i="4" s="1"/>
  <c r="A276" i="4"/>
  <c r="A277" i="4" s="1"/>
  <c r="A278" i="4" s="1"/>
  <c r="A279" i="4" s="1"/>
  <c r="A280" i="4" s="1"/>
  <c r="A281" i="4" s="1"/>
  <c r="A282" i="4" s="1"/>
  <c r="A283" i="4" s="1"/>
  <c r="A284" i="4" s="1"/>
  <c r="F275" i="4"/>
  <c r="D275" i="4" s="1"/>
  <c r="F274" i="4"/>
  <c r="D274" i="4" s="1"/>
  <c r="F273" i="4"/>
  <c r="D273" i="4" s="1"/>
  <c r="F272" i="4"/>
  <c r="D272" i="4" s="1"/>
  <c r="F271" i="4"/>
  <c r="D271" i="4" s="1"/>
  <c r="A271" i="4"/>
  <c r="A272" i="4" s="1"/>
  <c r="A273" i="4" s="1"/>
  <c r="A274" i="4" s="1"/>
  <c r="A275" i="4" s="1"/>
  <c r="F270" i="4"/>
  <c r="D270" i="4" s="1"/>
  <c r="A270" i="4"/>
  <c r="J269" i="4"/>
  <c r="F269" i="4"/>
  <c r="D269" i="4" s="1"/>
  <c r="A269" i="4"/>
  <c r="M268" i="4"/>
  <c r="L268" i="4"/>
  <c r="K268" i="4"/>
  <c r="H268" i="4"/>
  <c r="F268" i="4"/>
  <c r="D268" i="4"/>
  <c r="C259" i="4"/>
  <c r="G256" i="4"/>
  <c r="G257" i="4" s="1"/>
  <c r="L260" i="4" s="1"/>
  <c r="C256" i="4"/>
  <c r="L258" i="4" s="1"/>
  <c r="F254" i="4"/>
  <c r="D254" i="4" s="1"/>
  <c r="F253" i="4"/>
  <c r="D253" i="4" s="1"/>
  <c r="F252" i="4"/>
  <c r="D252" i="4" s="1"/>
  <c r="F251" i="4"/>
  <c r="D251" i="4" s="1"/>
  <c r="F250" i="4"/>
  <c r="D250" i="4" s="1"/>
  <c r="F249" i="4"/>
  <c r="D249" i="4" s="1"/>
  <c r="F248" i="4"/>
  <c r="D248" i="4" s="1"/>
  <c r="F247" i="4"/>
  <c r="D247" i="4" s="1"/>
  <c r="F246" i="4"/>
  <c r="D246" i="4" s="1"/>
  <c r="F245" i="4"/>
  <c r="D245" i="4" s="1"/>
  <c r="F244" i="4"/>
  <c r="D244" i="4" s="1"/>
  <c r="F243" i="4"/>
  <c r="D243" i="4" s="1"/>
  <c r="F242" i="4"/>
  <c r="D242" i="4" s="1"/>
  <c r="F241" i="4"/>
  <c r="D241" i="4" s="1"/>
  <c r="A241" i="4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J240" i="4"/>
  <c r="F240" i="4"/>
  <c r="D240" i="4" s="1"/>
  <c r="A240" i="4"/>
  <c r="M239" i="4"/>
  <c r="L239" i="4"/>
  <c r="K239" i="4"/>
  <c r="H239" i="4"/>
  <c r="F239" i="4"/>
  <c r="D239" i="4"/>
  <c r="L231" i="4"/>
  <c r="C230" i="4"/>
  <c r="L229" i="4"/>
  <c r="G227" i="4"/>
  <c r="G228" i="4" s="1"/>
  <c r="C227" i="4"/>
  <c r="F225" i="4"/>
  <c r="D225" i="4" s="1"/>
  <c r="F224" i="4"/>
  <c r="D224" i="4" s="1"/>
  <c r="F223" i="4"/>
  <c r="D223" i="4" s="1"/>
  <c r="F222" i="4"/>
  <c r="D222" i="4" s="1"/>
  <c r="F221" i="4"/>
  <c r="D221" i="4" s="1"/>
  <c r="F220" i="4"/>
  <c r="D220" i="4" s="1"/>
  <c r="F219" i="4"/>
  <c r="D219" i="4" s="1"/>
  <c r="F218" i="4"/>
  <c r="D218" i="4" s="1"/>
  <c r="F217" i="4"/>
  <c r="D217" i="4" s="1"/>
  <c r="F216" i="4"/>
  <c r="D216" i="4" s="1"/>
  <c r="F215" i="4"/>
  <c r="D215" i="4" s="1"/>
  <c r="F214" i="4"/>
  <c r="D214" i="4" s="1"/>
  <c r="F213" i="4"/>
  <c r="D213" i="4" s="1"/>
  <c r="F212" i="4"/>
  <c r="D212" i="4" s="1"/>
  <c r="A212" i="4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F211" i="4"/>
  <c r="D211" i="4" s="1"/>
  <c r="A211" i="4"/>
  <c r="M210" i="4"/>
  <c r="L210" i="4"/>
  <c r="K210" i="4"/>
  <c r="H210" i="4"/>
  <c r="F210" i="4"/>
  <c r="D210" i="4"/>
  <c r="J211" i="4" s="1"/>
  <c r="L202" i="4"/>
  <c r="C201" i="4"/>
  <c r="G198" i="4"/>
  <c r="G199" i="4" s="1"/>
  <c r="C198" i="4"/>
  <c r="L200" i="4" s="1"/>
  <c r="A197" i="4"/>
  <c r="F196" i="4"/>
  <c r="D196" i="4" s="1"/>
  <c r="F195" i="4"/>
  <c r="D195" i="4" s="1"/>
  <c r="F194" i="4"/>
  <c r="D194" i="4" s="1"/>
  <c r="F193" i="4"/>
  <c r="D193" i="4" s="1"/>
  <c r="F192" i="4"/>
  <c r="D192" i="4" s="1"/>
  <c r="F191" i="4"/>
  <c r="D191" i="4" s="1"/>
  <c r="F190" i="4"/>
  <c r="D190" i="4" s="1"/>
  <c r="F189" i="4"/>
  <c r="D189" i="4" s="1"/>
  <c r="F188" i="4"/>
  <c r="D188" i="4" s="1"/>
  <c r="F187" i="4"/>
  <c r="D187" i="4" s="1"/>
  <c r="F186" i="4"/>
  <c r="D186" i="4" s="1"/>
  <c r="F185" i="4"/>
  <c r="D185" i="4" s="1"/>
  <c r="F184" i="4"/>
  <c r="D184" i="4" s="1"/>
  <c r="A184" i="4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F183" i="4"/>
  <c r="D183" i="4" s="1"/>
  <c r="A183" i="4"/>
  <c r="J182" i="4"/>
  <c r="F182" i="4"/>
  <c r="D182" i="4" s="1"/>
  <c r="A182" i="4"/>
  <c r="M181" i="4"/>
  <c r="L181" i="4"/>
  <c r="K181" i="4"/>
  <c r="H181" i="4"/>
  <c r="F181" i="4"/>
  <c r="D181" i="4"/>
  <c r="L173" i="4"/>
  <c r="C172" i="4"/>
  <c r="G169" i="4"/>
  <c r="G170" i="4" s="1"/>
  <c r="C169" i="4"/>
  <c r="L171" i="4" s="1"/>
  <c r="F167" i="4"/>
  <c r="D167" i="4" s="1"/>
  <c r="F166" i="4"/>
  <c r="D166" i="4" s="1"/>
  <c r="F165" i="4"/>
  <c r="D165" i="4" s="1"/>
  <c r="F164" i="4"/>
  <c r="D164" i="4" s="1"/>
  <c r="F163" i="4"/>
  <c r="D163" i="4" s="1"/>
  <c r="F162" i="4"/>
  <c r="D162" i="4" s="1"/>
  <c r="F161" i="4"/>
  <c r="D161" i="4" s="1"/>
  <c r="F160" i="4"/>
  <c r="D160" i="4" s="1"/>
  <c r="F159" i="4"/>
  <c r="D159" i="4" s="1"/>
  <c r="F158" i="4"/>
  <c r="D158" i="4" s="1"/>
  <c r="A158" i="4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F157" i="4"/>
  <c r="D157" i="4" s="1"/>
  <c r="F156" i="4"/>
  <c r="D156" i="4" s="1"/>
  <c r="F155" i="4"/>
  <c r="D155" i="4" s="1"/>
  <c r="F154" i="4"/>
  <c r="D154" i="4" s="1"/>
  <c r="A154" i="4"/>
  <c r="A155" i="4" s="1"/>
  <c r="A156" i="4" s="1"/>
  <c r="A157" i="4" s="1"/>
  <c r="F153" i="4"/>
  <c r="D153" i="4" s="1"/>
  <c r="A153" i="4"/>
  <c r="M152" i="4"/>
  <c r="L152" i="4"/>
  <c r="K152" i="4"/>
  <c r="H152" i="4"/>
  <c r="F152" i="4"/>
  <c r="D152" i="4"/>
  <c r="C143" i="4"/>
  <c r="L142" i="4"/>
  <c r="G140" i="4"/>
  <c r="G141" i="4" s="1"/>
  <c r="L144" i="4" s="1"/>
  <c r="C140" i="4"/>
  <c r="F138" i="4"/>
  <c r="D138" i="4" s="1"/>
  <c r="F137" i="4"/>
  <c r="D137" i="4" s="1"/>
  <c r="F136" i="4"/>
  <c r="D136" i="4" s="1"/>
  <c r="F135" i="4"/>
  <c r="D135" i="4" s="1"/>
  <c r="F134" i="4"/>
  <c r="D134" i="4" s="1"/>
  <c r="F133" i="4"/>
  <c r="D133" i="4" s="1"/>
  <c r="F132" i="4"/>
  <c r="D132" i="4" s="1"/>
  <c r="F131" i="4"/>
  <c r="D131" i="4" s="1"/>
  <c r="F130" i="4"/>
  <c r="D130" i="4" s="1"/>
  <c r="A130" i="4"/>
  <c r="A131" i="4" s="1"/>
  <c r="A132" i="4" s="1"/>
  <c r="A133" i="4" s="1"/>
  <c r="A134" i="4" s="1"/>
  <c r="A135" i="4" s="1"/>
  <c r="A136" i="4" s="1"/>
  <c r="A137" i="4" s="1"/>
  <c r="A138" i="4" s="1"/>
  <c r="A139" i="4" s="1"/>
  <c r="F129" i="4"/>
  <c r="D129" i="4" s="1"/>
  <c r="F128" i="4"/>
  <c r="D128" i="4" s="1"/>
  <c r="F127" i="4"/>
  <c r="D127" i="4" s="1"/>
  <c r="A127" i="4"/>
  <c r="A128" i="4" s="1"/>
  <c r="A129" i="4" s="1"/>
  <c r="F126" i="4"/>
  <c r="D126" i="4" s="1"/>
  <c r="A126" i="4"/>
  <c r="F125" i="4"/>
  <c r="D125" i="4" s="1"/>
  <c r="A125" i="4"/>
  <c r="J124" i="4"/>
  <c r="F124" i="4"/>
  <c r="D124" i="4" s="1"/>
  <c r="D140" i="4" s="1"/>
  <c r="A124" i="4"/>
  <c r="M123" i="4"/>
  <c r="L123" i="4"/>
  <c r="K123" i="4"/>
  <c r="H123" i="4"/>
  <c r="F123" i="4"/>
  <c r="D123" i="4"/>
  <c r="C114" i="4"/>
  <c r="L113" i="4"/>
  <c r="G111" i="4"/>
  <c r="G112" i="4" s="1"/>
  <c r="L115" i="4" s="1"/>
  <c r="C111" i="4"/>
  <c r="F109" i="4"/>
  <c r="D109" i="4"/>
  <c r="F108" i="4"/>
  <c r="D108" i="4"/>
  <c r="F107" i="4"/>
  <c r="D107" i="4" s="1"/>
  <c r="F106" i="4"/>
  <c r="D106" i="4"/>
  <c r="F105" i="4"/>
  <c r="D105" i="4" s="1"/>
  <c r="F104" i="4"/>
  <c r="D104" i="4"/>
  <c r="F103" i="4"/>
  <c r="D103" i="4" s="1"/>
  <c r="F102" i="4"/>
  <c r="D102" i="4"/>
  <c r="F101" i="4"/>
  <c r="D101" i="4" s="1"/>
  <c r="F100" i="4"/>
  <c r="D100" i="4"/>
  <c r="F99" i="4"/>
  <c r="D99" i="4" s="1"/>
  <c r="F98" i="4"/>
  <c r="D98" i="4"/>
  <c r="F97" i="4"/>
  <c r="D97" i="4" s="1"/>
  <c r="F96" i="4"/>
  <c r="D96" i="4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I95" i="4"/>
  <c r="H95" i="4" s="1"/>
  <c r="F95" i="4"/>
  <c r="D95" i="4" s="1"/>
  <c r="A95" i="4"/>
  <c r="M94" i="4"/>
  <c r="J95" i="4" s="1"/>
  <c r="L94" i="4"/>
  <c r="K94" i="4" s="1"/>
  <c r="H94" i="4"/>
  <c r="F94" i="4"/>
  <c r="D94" i="4"/>
  <c r="D111" i="4" s="1"/>
  <c r="C85" i="4"/>
  <c r="L84" i="4"/>
  <c r="G82" i="4"/>
  <c r="G83" i="4" s="1"/>
  <c r="L86" i="4" s="1"/>
  <c r="C82" i="4"/>
  <c r="F80" i="4"/>
  <c r="D80" i="4" s="1"/>
  <c r="F79" i="4"/>
  <c r="D79" i="4"/>
  <c r="F78" i="4"/>
  <c r="D78" i="4" s="1"/>
  <c r="F77" i="4"/>
  <c r="D77" i="4"/>
  <c r="F76" i="4"/>
  <c r="D76" i="4" s="1"/>
  <c r="F75" i="4"/>
  <c r="D75" i="4"/>
  <c r="F74" i="4"/>
  <c r="D74" i="4" s="1"/>
  <c r="F73" i="4"/>
  <c r="D73" i="4"/>
  <c r="F72" i="4"/>
  <c r="D72" i="4" s="1"/>
  <c r="F71" i="4"/>
  <c r="D71" i="4"/>
  <c r="F70" i="4"/>
  <c r="D70" i="4" s="1"/>
  <c r="F69" i="4"/>
  <c r="D69" i="4"/>
  <c r="A69" i="4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F68" i="4"/>
  <c r="D68" i="4" s="1"/>
  <c r="F67" i="4"/>
  <c r="D67" i="4"/>
  <c r="A67" i="4"/>
  <c r="A68" i="4" s="1"/>
  <c r="I66" i="4"/>
  <c r="H66" i="4"/>
  <c r="F66" i="4"/>
  <c r="D66" i="4" s="1"/>
  <c r="A66" i="4"/>
  <c r="M65" i="4"/>
  <c r="J66" i="4" s="1"/>
  <c r="L65" i="4"/>
  <c r="K65" i="4" s="1"/>
  <c r="H65" i="4"/>
  <c r="F65" i="4"/>
  <c r="D65" i="4"/>
  <c r="C56" i="4"/>
  <c r="L55" i="4"/>
  <c r="G53" i="4"/>
  <c r="G54" i="4" s="1"/>
  <c r="L57" i="4" s="1"/>
  <c r="C53" i="4"/>
  <c r="F51" i="4"/>
  <c r="D51" i="4" s="1"/>
  <c r="F50" i="4"/>
  <c r="D50" i="4"/>
  <c r="F49" i="4"/>
  <c r="D49" i="4" s="1"/>
  <c r="F48" i="4"/>
  <c r="D48" i="4"/>
  <c r="F47" i="4"/>
  <c r="D47" i="4" s="1"/>
  <c r="F46" i="4"/>
  <c r="D46" i="4"/>
  <c r="F45" i="4"/>
  <c r="D45" i="4" s="1"/>
  <c r="F44" i="4"/>
  <c r="D44" i="4"/>
  <c r="A44" i="4"/>
  <c r="A45" i="4" s="1"/>
  <c r="A46" i="4" s="1"/>
  <c r="A47" i="4" s="1"/>
  <c r="A48" i="4" s="1"/>
  <c r="A49" i="4" s="1"/>
  <c r="A50" i="4" s="1"/>
  <c r="A51" i="4" s="1"/>
  <c r="A52" i="4" s="1"/>
  <c r="F43" i="4"/>
  <c r="D43" i="4" s="1"/>
  <c r="F42" i="4"/>
  <c r="D42" i="4"/>
  <c r="F41" i="4"/>
  <c r="D41" i="4" s="1"/>
  <c r="F40" i="4"/>
  <c r="D40" i="4"/>
  <c r="A40" i="4"/>
  <c r="A41" i="4" s="1"/>
  <c r="A42" i="4" s="1"/>
  <c r="A43" i="4" s="1"/>
  <c r="F39" i="4"/>
  <c r="D39" i="4" s="1"/>
  <c r="F38" i="4"/>
  <c r="D38" i="4"/>
  <c r="F37" i="4"/>
  <c r="D37" i="4" s="1"/>
  <c r="A37" i="4"/>
  <c r="A38" i="4" s="1"/>
  <c r="A39" i="4" s="1"/>
  <c r="M36" i="4"/>
  <c r="J37" i="4" s="1"/>
  <c r="L36" i="4"/>
  <c r="K36" i="4" s="1"/>
  <c r="H36" i="4"/>
  <c r="F36" i="4"/>
  <c r="D36" i="4"/>
  <c r="C27" i="4"/>
  <c r="L26" i="4"/>
  <c r="G25" i="4"/>
  <c r="L28" i="4" s="1"/>
  <c r="G24" i="4"/>
  <c r="C24" i="4"/>
  <c r="F22" i="4"/>
  <c r="D22" i="4" s="1"/>
  <c r="F21" i="4"/>
  <c r="D21" i="4"/>
  <c r="F20" i="4"/>
  <c r="D20" i="4" s="1"/>
  <c r="F19" i="4"/>
  <c r="D19" i="4"/>
  <c r="F18" i="4"/>
  <c r="D18" i="4" s="1"/>
  <c r="F17" i="4"/>
  <c r="D17" i="4"/>
  <c r="F16" i="4"/>
  <c r="D16" i="4" s="1"/>
  <c r="F15" i="4"/>
  <c r="D15" i="4"/>
  <c r="F14" i="4"/>
  <c r="D14" i="4" s="1"/>
  <c r="F13" i="4"/>
  <c r="D13" i="4"/>
  <c r="F12" i="4"/>
  <c r="D12" i="4" s="1"/>
  <c r="F11" i="4"/>
  <c r="D11" i="4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F10" i="4"/>
  <c r="D10" i="4" s="1"/>
  <c r="F9" i="4"/>
  <c r="D9" i="4"/>
  <c r="I8" i="4"/>
  <c r="H8" i="4" s="1"/>
  <c r="F8" i="4"/>
  <c r="D8" i="4" s="1"/>
  <c r="A8" i="4"/>
  <c r="A9" i="4" s="1"/>
  <c r="A10" i="4" s="1"/>
  <c r="M7" i="4"/>
  <c r="J8" i="4" s="1"/>
  <c r="L7" i="4"/>
  <c r="K7" i="4" s="1"/>
  <c r="H7" i="4"/>
  <c r="F7" i="4"/>
  <c r="D7" i="4"/>
  <c r="L354" i="3"/>
  <c r="L353" i="3"/>
  <c r="L351" i="3"/>
  <c r="G350" i="3"/>
  <c r="G349" i="3"/>
  <c r="C349" i="3"/>
  <c r="F346" i="3"/>
  <c r="D346" i="3" s="1"/>
  <c r="F345" i="3"/>
  <c r="D345" i="3"/>
  <c r="F344" i="3"/>
  <c r="D344" i="3" s="1"/>
  <c r="F343" i="3"/>
  <c r="D343" i="3"/>
  <c r="F342" i="3"/>
  <c r="D342" i="3" s="1"/>
  <c r="F341" i="3"/>
  <c r="D341" i="3"/>
  <c r="F340" i="3"/>
  <c r="D340" i="3" s="1"/>
  <c r="F339" i="3"/>
  <c r="D339" i="3"/>
  <c r="F338" i="3"/>
  <c r="D338" i="3" s="1"/>
  <c r="F337" i="3"/>
  <c r="D337" i="3"/>
  <c r="F336" i="3"/>
  <c r="D336" i="3" s="1"/>
  <c r="F335" i="3"/>
  <c r="D335" i="3"/>
  <c r="A335" i="3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F334" i="3"/>
  <c r="D334" i="3" s="1"/>
  <c r="A334" i="3"/>
  <c r="M333" i="3"/>
  <c r="J334" i="3" s="1"/>
  <c r="L333" i="3"/>
  <c r="K333" i="3" s="1"/>
  <c r="H333" i="3"/>
  <c r="F333" i="3"/>
  <c r="D333" i="3"/>
  <c r="L326" i="3"/>
  <c r="L323" i="3"/>
  <c r="G321" i="3"/>
  <c r="G322" i="3" s="1"/>
  <c r="L325" i="3" s="1"/>
  <c r="C321" i="3"/>
  <c r="F318" i="3"/>
  <c r="D318" i="3" s="1"/>
  <c r="F317" i="3"/>
  <c r="D317" i="3"/>
  <c r="F316" i="3"/>
  <c r="D316" i="3" s="1"/>
  <c r="F315" i="3"/>
  <c r="D315" i="3"/>
  <c r="F314" i="3"/>
  <c r="D314" i="3" s="1"/>
  <c r="F313" i="3"/>
  <c r="D313" i="3"/>
  <c r="F312" i="3"/>
  <c r="D312" i="3" s="1"/>
  <c r="F311" i="3"/>
  <c r="D311" i="3"/>
  <c r="F310" i="3"/>
  <c r="D310" i="3" s="1"/>
  <c r="F309" i="3"/>
  <c r="D309" i="3"/>
  <c r="F308" i="3"/>
  <c r="D308" i="3" s="1"/>
  <c r="F307" i="3"/>
  <c r="D307" i="3"/>
  <c r="I306" i="3"/>
  <c r="H306" i="3"/>
  <c r="F306" i="3"/>
  <c r="D306" i="3" s="1"/>
  <c r="A306" i="3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M305" i="3"/>
  <c r="J306" i="3" s="1"/>
  <c r="L305" i="3"/>
  <c r="K305" i="3" s="1"/>
  <c r="H305" i="3"/>
  <c r="F305" i="3"/>
  <c r="D305" i="3"/>
  <c r="L298" i="3"/>
  <c r="L297" i="3"/>
  <c r="L295" i="3"/>
  <c r="G294" i="3"/>
  <c r="G293" i="3"/>
  <c r="C293" i="3"/>
  <c r="F290" i="3"/>
  <c r="D290" i="3" s="1"/>
  <c r="F289" i="3"/>
  <c r="D289" i="3"/>
  <c r="F288" i="3"/>
  <c r="D288" i="3" s="1"/>
  <c r="F287" i="3"/>
  <c r="D287" i="3"/>
  <c r="F286" i="3"/>
  <c r="D286" i="3" s="1"/>
  <c r="F285" i="3"/>
  <c r="D285" i="3"/>
  <c r="F284" i="3"/>
  <c r="D284" i="3" s="1"/>
  <c r="F283" i="3"/>
  <c r="D283" i="3"/>
  <c r="A283" i="3"/>
  <c r="A284" i="3" s="1"/>
  <c r="A285" i="3" s="1"/>
  <c r="A286" i="3" s="1"/>
  <c r="A287" i="3" s="1"/>
  <c r="A288" i="3" s="1"/>
  <c r="A289" i="3" s="1"/>
  <c r="A290" i="3" s="1"/>
  <c r="A291" i="3" s="1"/>
  <c r="F282" i="3"/>
  <c r="D282" i="3" s="1"/>
  <c r="F281" i="3"/>
  <c r="D281" i="3"/>
  <c r="F280" i="3"/>
  <c r="D280" i="3" s="1"/>
  <c r="F279" i="3"/>
  <c r="D279" i="3"/>
  <c r="A279" i="3"/>
  <c r="A280" i="3" s="1"/>
  <c r="A281" i="3" s="1"/>
  <c r="A282" i="3" s="1"/>
  <c r="F278" i="3"/>
  <c r="D278" i="3" s="1"/>
  <c r="A278" i="3"/>
  <c r="M277" i="3"/>
  <c r="J278" i="3" s="1"/>
  <c r="L277" i="3"/>
  <c r="K277" i="3"/>
  <c r="H277" i="3"/>
  <c r="F277" i="3"/>
  <c r="D277" i="3"/>
  <c r="L270" i="3"/>
  <c r="L267" i="3"/>
  <c r="G265" i="3"/>
  <c r="G266" i="3" s="1"/>
  <c r="L269" i="3" s="1"/>
  <c r="C265" i="3"/>
  <c r="F262" i="3"/>
  <c r="D262" i="3" s="1"/>
  <c r="F261" i="3"/>
  <c r="D261" i="3"/>
  <c r="F260" i="3"/>
  <c r="D260" i="3" s="1"/>
  <c r="F259" i="3"/>
  <c r="D259" i="3"/>
  <c r="F258" i="3"/>
  <c r="D258" i="3" s="1"/>
  <c r="F257" i="3"/>
  <c r="D257" i="3"/>
  <c r="F256" i="3"/>
  <c r="D256" i="3" s="1"/>
  <c r="F255" i="3"/>
  <c r="D255" i="3"/>
  <c r="F254" i="3"/>
  <c r="D254" i="3" s="1"/>
  <c r="F253" i="3"/>
  <c r="D253" i="3"/>
  <c r="A253" i="3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F252" i="3"/>
  <c r="D252" i="3" s="1"/>
  <c r="F251" i="3"/>
  <c r="D251" i="3"/>
  <c r="M250" i="3"/>
  <c r="J251" i="3" s="1"/>
  <c r="J250" i="3"/>
  <c r="L250" i="3" s="1"/>
  <c r="K250" i="3" s="1"/>
  <c r="I250" i="3"/>
  <c r="H250" i="3" s="1"/>
  <c r="F250" i="3"/>
  <c r="D250" i="3" s="1"/>
  <c r="A250" i="3"/>
  <c r="A251" i="3" s="1"/>
  <c r="A252" i="3" s="1"/>
  <c r="M249" i="3"/>
  <c r="L249" i="3"/>
  <c r="K249" i="3" s="1"/>
  <c r="H249" i="3"/>
  <c r="F249" i="3"/>
  <c r="D249" i="3"/>
  <c r="L242" i="3"/>
  <c r="L241" i="3"/>
  <c r="L239" i="3"/>
  <c r="G238" i="3"/>
  <c r="G237" i="3"/>
  <c r="C237" i="3"/>
  <c r="F234" i="3"/>
  <c r="D234" i="3" s="1"/>
  <c r="F233" i="3"/>
  <c r="D233" i="3"/>
  <c r="F232" i="3"/>
  <c r="D232" i="3" s="1"/>
  <c r="F231" i="3"/>
  <c r="D231" i="3"/>
  <c r="F230" i="3"/>
  <c r="D230" i="3" s="1"/>
  <c r="F229" i="3"/>
  <c r="D229" i="3"/>
  <c r="F228" i="3"/>
  <c r="D228" i="3" s="1"/>
  <c r="F227" i="3"/>
  <c r="D227" i="3"/>
  <c r="F226" i="3"/>
  <c r="D226" i="3" s="1"/>
  <c r="F225" i="3"/>
  <c r="D225" i="3"/>
  <c r="F224" i="3"/>
  <c r="D224" i="3" s="1"/>
  <c r="F223" i="3"/>
  <c r="D223" i="3"/>
  <c r="F222" i="3"/>
  <c r="D222" i="3" s="1"/>
  <c r="F221" i="3"/>
  <c r="D221" i="3"/>
  <c r="F220" i="3"/>
  <c r="D220" i="3" s="1"/>
  <c r="F219" i="3"/>
  <c r="D219" i="3"/>
  <c r="F218" i="3"/>
  <c r="D218" i="3" s="1"/>
  <c r="F217" i="3"/>
  <c r="D217" i="3"/>
  <c r="F216" i="3"/>
  <c r="D216" i="3" s="1"/>
  <c r="F215" i="3"/>
  <c r="D215" i="3"/>
  <c r="A215" i="3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F214" i="3"/>
  <c r="D214" i="3" s="1"/>
  <c r="A214" i="3"/>
  <c r="M213" i="3"/>
  <c r="J214" i="3" s="1"/>
  <c r="L213" i="3"/>
  <c r="K213" i="3" s="1"/>
  <c r="H213" i="3"/>
  <c r="F213" i="3"/>
  <c r="D213" i="3"/>
  <c r="L206" i="3"/>
  <c r="L203" i="3"/>
  <c r="G201" i="3"/>
  <c r="G202" i="3" s="1"/>
  <c r="L205" i="3" s="1"/>
  <c r="C201" i="3"/>
  <c r="F198" i="3"/>
  <c r="D198" i="3" s="1"/>
  <c r="F197" i="3"/>
  <c r="D197" i="3"/>
  <c r="F196" i="3"/>
  <c r="D196" i="3" s="1"/>
  <c r="F195" i="3"/>
  <c r="D195" i="3"/>
  <c r="F194" i="3"/>
  <c r="D194" i="3" s="1"/>
  <c r="F193" i="3"/>
  <c r="D193" i="3"/>
  <c r="F192" i="3"/>
  <c r="D192" i="3" s="1"/>
  <c r="F191" i="3"/>
  <c r="D191" i="3"/>
  <c r="F190" i="3"/>
  <c r="D190" i="3" s="1"/>
  <c r="F189" i="3"/>
  <c r="D189" i="3"/>
  <c r="F188" i="3"/>
  <c r="D188" i="3" s="1"/>
  <c r="F187" i="3"/>
  <c r="D187" i="3"/>
  <c r="F186" i="3"/>
  <c r="D186" i="3" s="1"/>
  <c r="F185" i="3"/>
  <c r="D185" i="3"/>
  <c r="A185" i="3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F184" i="3"/>
  <c r="D184" i="3" s="1"/>
  <c r="A184" i="3"/>
  <c r="M183" i="3"/>
  <c r="J184" i="3" s="1"/>
  <c r="L183" i="3"/>
  <c r="K183" i="3" s="1"/>
  <c r="H183" i="3"/>
  <c r="F183" i="3"/>
  <c r="D183" i="3"/>
  <c r="L176" i="3"/>
  <c r="L173" i="3"/>
  <c r="G171" i="3"/>
  <c r="G172" i="3" s="1"/>
  <c r="L175" i="3" s="1"/>
  <c r="C171" i="3"/>
  <c r="F168" i="3"/>
  <c r="D168" i="3" s="1"/>
  <c r="F167" i="3"/>
  <c r="D167" i="3"/>
  <c r="F166" i="3"/>
  <c r="D166" i="3" s="1"/>
  <c r="F165" i="3"/>
  <c r="D165" i="3"/>
  <c r="F164" i="3"/>
  <c r="D164" i="3" s="1"/>
  <c r="F163" i="3"/>
  <c r="D163" i="3"/>
  <c r="F162" i="3"/>
  <c r="D162" i="3" s="1"/>
  <c r="F161" i="3"/>
  <c r="D161" i="3"/>
  <c r="F160" i="3"/>
  <c r="D160" i="3" s="1"/>
  <c r="F159" i="3"/>
  <c r="D159" i="3"/>
  <c r="F158" i="3"/>
  <c r="D158" i="3" s="1"/>
  <c r="F157" i="3"/>
  <c r="D157" i="3"/>
  <c r="F156" i="3"/>
  <c r="D156" i="3" s="1"/>
  <c r="F155" i="3"/>
  <c r="D155" i="3"/>
  <c r="A155" i="3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M154" i="3"/>
  <c r="L154" i="3"/>
  <c r="K154" i="3" s="1"/>
  <c r="H154" i="3"/>
  <c r="F154" i="3"/>
  <c r="D154" i="3" s="1"/>
  <c r="L147" i="3"/>
  <c r="G143" i="3"/>
  <c r="L146" i="3" s="1"/>
  <c r="G142" i="3"/>
  <c r="C142" i="3"/>
  <c r="L144" i="3" s="1"/>
  <c r="F139" i="3"/>
  <c r="D139" i="3"/>
  <c r="F138" i="3"/>
  <c r="D138" i="3" s="1"/>
  <c r="F137" i="3"/>
  <c r="D137" i="3"/>
  <c r="F136" i="3"/>
  <c r="D136" i="3" s="1"/>
  <c r="F135" i="3"/>
  <c r="D135" i="3"/>
  <c r="F134" i="3"/>
  <c r="D134" i="3" s="1"/>
  <c r="F133" i="3"/>
  <c r="D133" i="3"/>
  <c r="F132" i="3"/>
  <c r="D132" i="3" s="1"/>
  <c r="F131" i="3"/>
  <c r="D131" i="3"/>
  <c r="F130" i="3"/>
  <c r="D130" i="3" s="1"/>
  <c r="F129" i="3"/>
  <c r="D129" i="3"/>
  <c r="F128" i="3"/>
  <c r="D128" i="3" s="1"/>
  <c r="F127" i="3"/>
  <c r="D127" i="3"/>
  <c r="F126" i="3"/>
  <c r="D126" i="3" s="1"/>
  <c r="F125" i="3"/>
  <c r="D125" i="3"/>
  <c r="F124" i="3"/>
  <c r="D124" i="3" s="1"/>
  <c r="F123" i="3"/>
  <c r="D123" i="3"/>
  <c r="F122" i="3"/>
  <c r="D122" i="3" s="1"/>
  <c r="F121" i="3"/>
  <c r="D121" i="3"/>
  <c r="A121" i="3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F120" i="3"/>
  <c r="D120" i="3" s="1"/>
  <c r="F119" i="3"/>
  <c r="D119" i="3"/>
  <c r="M118" i="3"/>
  <c r="J118" i="3"/>
  <c r="L118" i="3" s="1"/>
  <c r="K118" i="3" s="1"/>
  <c r="I118" i="3"/>
  <c r="H118" i="3"/>
  <c r="F118" i="3"/>
  <c r="D118" i="3" s="1"/>
  <c r="A118" i="3"/>
  <c r="A119" i="3" s="1"/>
  <c r="A120" i="3" s="1"/>
  <c r="M117" i="3"/>
  <c r="L117" i="3"/>
  <c r="K117" i="3" s="1"/>
  <c r="H117" i="3"/>
  <c r="F117" i="3"/>
  <c r="D117" i="3"/>
  <c r="L110" i="3"/>
  <c r="L107" i="3"/>
  <c r="G105" i="3"/>
  <c r="G106" i="3" s="1"/>
  <c r="L109" i="3" s="1"/>
  <c r="D105" i="3"/>
  <c r="C105" i="3"/>
  <c r="F102" i="3"/>
  <c r="D102" i="3" s="1"/>
  <c r="F101" i="3"/>
  <c r="D101" i="3"/>
  <c r="F100" i="3"/>
  <c r="D100" i="3" s="1"/>
  <c r="F99" i="3"/>
  <c r="D99" i="3"/>
  <c r="F98" i="3"/>
  <c r="D98" i="3" s="1"/>
  <c r="F97" i="3"/>
  <c r="D97" i="3"/>
  <c r="F96" i="3"/>
  <c r="D96" i="3" s="1"/>
  <c r="F95" i="3"/>
  <c r="D95" i="3"/>
  <c r="F94" i="3"/>
  <c r="D94" i="3" s="1"/>
  <c r="F93" i="3"/>
  <c r="D93" i="3"/>
  <c r="F92" i="3"/>
  <c r="D92" i="3" s="1"/>
  <c r="F91" i="3"/>
  <c r="D91" i="3"/>
  <c r="A91" i="3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F90" i="3"/>
  <c r="D90" i="3" s="1"/>
  <c r="A90" i="3"/>
  <c r="M89" i="3"/>
  <c r="J90" i="3" s="1"/>
  <c r="L89" i="3"/>
  <c r="K89" i="3"/>
  <c r="H89" i="3"/>
  <c r="F89" i="3"/>
  <c r="D89" i="3"/>
  <c r="L82" i="3"/>
  <c r="L79" i="3"/>
  <c r="G77" i="3"/>
  <c r="G78" i="3" s="1"/>
  <c r="L81" i="3" s="1"/>
  <c r="C77" i="3"/>
  <c r="F74" i="3"/>
  <c r="D74" i="3" s="1"/>
  <c r="F73" i="3"/>
  <c r="D73" i="3"/>
  <c r="F72" i="3"/>
  <c r="D72" i="3" s="1"/>
  <c r="F71" i="3"/>
  <c r="D71" i="3"/>
  <c r="F70" i="3"/>
  <c r="D70" i="3" s="1"/>
  <c r="F69" i="3"/>
  <c r="D69" i="3"/>
  <c r="F68" i="3"/>
  <c r="D68" i="3" s="1"/>
  <c r="F67" i="3"/>
  <c r="D67" i="3"/>
  <c r="F66" i="3"/>
  <c r="D66" i="3" s="1"/>
  <c r="F65" i="3"/>
  <c r="D65" i="3"/>
  <c r="D77" i="3" s="1"/>
  <c r="D78" i="3" s="1"/>
  <c r="L80" i="3" s="1"/>
  <c r="F64" i="3"/>
  <c r="D64" i="3" s="1"/>
  <c r="K63" i="3"/>
  <c r="H63" i="3"/>
  <c r="F63" i="3"/>
  <c r="D63" i="3" s="1"/>
  <c r="J64" i="3" s="1"/>
  <c r="J62" i="3"/>
  <c r="F62" i="3"/>
  <c r="D62" i="3"/>
  <c r="A62" i="3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M61" i="3"/>
  <c r="L61" i="3"/>
  <c r="K61" i="3" s="1"/>
  <c r="H61" i="3"/>
  <c r="F61" i="3"/>
  <c r="D61" i="3" s="1"/>
  <c r="L54" i="3"/>
  <c r="G50" i="3"/>
  <c r="L53" i="3" s="1"/>
  <c r="G49" i="3"/>
  <c r="C49" i="3"/>
  <c r="L51" i="3" s="1"/>
  <c r="F46" i="3"/>
  <c r="D46" i="3"/>
  <c r="F45" i="3"/>
  <c r="D45" i="3" s="1"/>
  <c r="F44" i="3"/>
  <c r="D44" i="3"/>
  <c r="F43" i="3"/>
  <c r="D43" i="3" s="1"/>
  <c r="F42" i="3"/>
  <c r="D42" i="3"/>
  <c r="F41" i="3"/>
  <c r="D41" i="3" s="1"/>
  <c r="F40" i="3"/>
  <c r="D40" i="3"/>
  <c r="A40" i="3"/>
  <c r="A41" i="3" s="1"/>
  <c r="A42" i="3" s="1"/>
  <c r="A43" i="3" s="1"/>
  <c r="A44" i="3" s="1"/>
  <c r="A45" i="3" s="1"/>
  <c r="A46" i="3" s="1"/>
  <c r="A47" i="3" s="1"/>
  <c r="F39" i="3"/>
  <c r="D39" i="3" s="1"/>
  <c r="F38" i="3"/>
  <c r="D38" i="3"/>
  <c r="F37" i="3"/>
  <c r="D37" i="3" s="1"/>
  <c r="J36" i="3"/>
  <c r="F36" i="3"/>
  <c r="D36" i="3"/>
  <c r="A36" i="3"/>
  <c r="A37" i="3" s="1"/>
  <c r="A38" i="3" s="1"/>
  <c r="A39" i="3" s="1"/>
  <c r="M35" i="3"/>
  <c r="L35" i="3"/>
  <c r="K35" i="3" s="1"/>
  <c r="H35" i="3"/>
  <c r="F35" i="3"/>
  <c r="D35" i="3" s="1"/>
  <c r="L28" i="3"/>
  <c r="G24" i="3"/>
  <c r="L27" i="3" s="1"/>
  <c r="G23" i="3"/>
  <c r="C23" i="3"/>
  <c r="L25" i="3" s="1"/>
  <c r="F20" i="3"/>
  <c r="D20" i="3"/>
  <c r="F19" i="3"/>
  <c r="D19" i="3" s="1"/>
  <c r="F18" i="3"/>
  <c r="D18" i="3"/>
  <c r="F17" i="3"/>
  <c r="D17" i="3" s="1"/>
  <c r="F16" i="3"/>
  <c r="D16" i="3"/>
  <c r="F15" i="3"/>
  <c r="D15" i="3" s="1"/>
  <c r="F14" i="3"/>
  <c r="D14" i="3"/>
  <c r="F13" i="3"/>
  <c r="D13" i="3" s="1"/>
  <c r="F12" i="3"/>
  <c r="D12" i="3"/>
  <c r="F11" i="3"/>
  <c r="D11" i="3" s="1"/>
  <c r="F10" i="3"/>
  <c r="D10" i="3"/>
  <c r="F9" i="3"/>
  <c r="D9" i="3" s="1"/>
  <c r="F8" i="3"/>
  <c r="D8" i="3"/>
  <c r="M7" i="3"/>
  <c r="J8" i="3" s="1"/>
  <c r="J7" i="3"/>
  <c r="L7" i="3" s="1"/>
  <c r="K7" i="3" s="1"/>
  <c r="I7" i="3"/>
  <c r="H7" i="3"/>
  <c r="F7" i="3"/>
  <c r="D7" i="3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M6" i="3"/>
  <c r="L6" i="3"/>
  <c r="K6" i="3" s="1"/>
  <c r="H6" i="3"/>
  <c r="F6" i="3"/>
  <c r="D6" i="3"/>
  <c r="G23" i="2"/>
  <c r="G24" i="2" s="1"/>
  <c r="L27" i="2" s="1"/>
  <c r="C23" i="2"/>
  <c r="L25" i="2" s="1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F7" i="2"/>
  <c r="D7" i="2"/>
  <c r="A7" i="2"/>
  <c r="M6" i="2"/>
  <c r="L6" i="2"/>
  <c r="K6" i="2"/>
  <c r="H6" i="2"/>
  <c r="F6" i="2"/>
  <c r="D6" i="2" s="1"/>
  <c r="L467" i="1"/>
  <c r="G466" i="1"/>
  <c r="L469" i="1" s="1"/>
  <c r="G465" i="1"/>
  <c r="C465" i="1"/>
  <c r="F463" i="1"/>
  <c r="D463" i="1" s="1"/>
  <c r="F462" i="1"/>
  <c r="D462" i="1" s="1"/>
  <c r="F461" i="1"/>
  <c r="D461" i="1"/>
  <c r="F460" i="1"/>
  <c r="D460" i="1"/>
  <c r="F459" i="1"/>
  <c r="D459" i="1" s="1"/>
  <c r="F458" i="1"/>
  <c r="D458" i="1" s="1"/>
  <c r="F457" i="1"/>
  <c r="D457" i="1"/>
  <c r="F456" i="1"/>
  <c r="D456" i="1"/>
  <c r="F455" i="1"/>
  <c r="D455" i="1" s="1"/>
  <c r="F454" i="1"/>
  <c r="D454" i="1" s="1"/>
  <c r="F453" i="1"/>
  <c r="D453" i="1"/>
  <c r="F452" i="1"/>
  <c r="D452" i="1" s="1"/>
  <c r="F451" i="1"/>
  <c r="D451" i="1" s="1"/>
  <c r="D465" i="1" s="1"/>
  <c r="A451" i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F450" i="1"/>
  <c r="D450" i="1" s="1"/>
  <c r="A450" i="1"/>
  <c r="M449" i="1"/>
  <c r="J450" i="1" s="1"/>
  <c r="L449" i="1"/>
  <c r="K449" i="1"/>
  <c r="H449" i="1"/>
  <c r="F449" i="1"/>
  <c r="D449" i="1"/>
  <c r="L442" i="1"/>
  <c r="L440" i="1"/>
  <c r="G438" i="1"/>
  <c r="G439" i="1" s="1"/>
  <c r="C438" i="1"/>
  <c r="F436" i="1"/>
  <c r="D436" i="1" s="1"/>
  <c r="F435" i="1"/>
  <c r="D435" i="1"/>
  <c r="F434" i="1"/>
  <c r="D434" i="1" s="1"/>
  <c r="F433" i="1"/>
  <c r="D433" i="1"/>
  <c r="F432" i="1"/>
  <c r="D432" i="1" s="1"/>
  <c r="F431" i="1"/>
  <c r="D431" i="1"/>
  <c r="F430" i="1"/>
  <c r="D430" i="1" s="1"/>
  <c r="F429" i="1"/>
  <c r="D429" i="1"/>
  <c r="F428" i="1"/>
  <c r="D428" i="1" s="1"/>
  <c r="F427" i="1"/>
  <c r="D427" i="1"/>
  <c r="F426" i="1"/>
  <c r="D426" i="1" s="1"/>
  <c r="F425" i="1"/>
  <c r="D425" i="1"/>
  <c r="A425" i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F424" i="1"/>
  <c r="D424" i="1" s="1"/>
  <c r="A424" i="1"/>
  <c r="M423" i="1"/>
  <c r="L423" i="1"/>
  <c r="K423" i="1"/>
  <c r="H423" i="1"/>
  <c r="F423" i="1"/>
  <c r="D423" i="1" s="1"/>
  <c r="D438" i="1" s="1"/>
  <c r="G412" i="1"/>
  <c r="G413" i="1" s="1"/>
  <c r="L416" i="1" s="1"/>
  <c r="C412" i="1"/>
  <c r="L414" i="1" s="1"/>
  <c r="F410" i="1"/>
  <c r="D410" i="1"/>
  <c r="F409" i="1"/>
  <c r="D409" i="1"/>
  <c r="F408" i="1"/>
  <c r="D408" i="1"/>
  <c r="F407" i="1"/>
  <c r="D407" i="1"/>
  <c r="F406" i="1"/>
  <c r="D406" i="1" s="1"/>
  <c r="F405" i="1"/>
  <c r="D405" i="1"/>
  <c r="A405" i="1"/>
  <c r="A406" i="1" s="1"/>
  <c r="A407" i="1" s="1"/>
  <c r="A408" i="1" s="1"/>
  <c r="A409" i="1" s="1"/>
  <c r="A410" i="1" s="1"/>
  <c r="A411" i="1" s="1"/>
  <c r="F404" i="1"/>
  <c r="D404" i="1"/>
  <c r="F403" i="1"/>
  <c r="D403" i="1"/>
  <c r="F402" i="1"/>
  <c r="D402" i="1" s="1"/>
  <c r="F401" i="1"/>
  <c r="D401" i="1"/>
  <c r="F400" i="1"/>
  <c r="D400" i="1"/>
  <c r="F399" i="1"/>
  <c r="D399" i="1"/>
  <c r="F398" i="1"/>
  <c r="D398" i="1"/>
  <c r="F397" i="1"/>
  <c r="D397" i="1"/>
  <c r="A397" i="1"/>
  <c r="A398" i="1" s="1"/>
  <c r="A399" i="1" s="1"/>
  <c r="A400" i="1" s="1"/>
  <c r="A401" i="1" s="1"/>
  <c r="A402" i="1" s="1"/>
  <c r="A403" i="1" s="1"/>
  <c r="A404" i="1" s="1"/>
  <c r="F396" i="1"/>
  <c r="D396" i="1"/>
  <c r="F395" i="1"/>
  <c r="D395" i="1"/>
  <c r="A395" i="1"/>
  <c r="A396" i="1" s="1"/>
  <c r="F394" i="1"/>
  <c r="D394" i="1" s="1"/>
  <c r="A394" i="1"/>
  <c r="M393" i="1"/>
  <c r="L393" i="1"/>
  <c r="K393" i="1"/>
  <c r="H393" i="1"/>
  <c r="F393" i="1"/>
  <c r="D393" i="1" s="1"/>
  <c r="L384" i="1"/>
  <c r="G383" i="1"/>
  <c r="L386" i="1" s="1"/>
  <c r="G382" i="1"/>
  <c r="C382" i="1"/>
  <c r="F380" i="1"/>
  <c r="D380" i="1" s="1"/>
  <c r="F379" i="1"/>
  <c r="D379" i="1"/>
  <c r="F378" i="1"/>
  <c r="D378" i="1"/>
  <c r="F377" i="1"/>
  <c r="D377" i="1"/>
  <c r="F376" i="1"/>
  <c r="D376" i="1" s="1"/>
  <c r="F375" i="1"/>
  <c r="D375" i="1" s="1"/>
  <c r="F374" i="1"/>
  <c r="D374" i="1"/>
  <c r="F373" i="1"/>
  <c r="D373" i="1"/>
  <c r="F372" i="1"/>
  <c r="D372" i="1" s="1"/>
  <c r="F371" i="1"/>
  <c r="D371" i="1" s="1"/>
  <c r="F370" i="1"/>
  <c r="D370" i="1"/>
  <c r="F369" i="1"/>
  <c r="D369" i="1"/>
  <c r="F368" i="1"/>
  <c r="D368" i="1" s="1"/>
  <c r="F367" i="1"/>
  <c r="D367" i="1" s="1"/>
  <c r="F366" i="1"/>
  <c r="D366" i="1"/>
  <c r="F365" i="1"/>
  <c r="D365" i="1"/>
  <c r="L364" i="1"/>
  <c r="K364" i="1"/>
  <c r="F364" i="1"/>
  <c r="D364" i="1" s="1"/>
  <c r="A364" i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M363" i="1"/>
  <c r="L363" i="1"/>
  <c r="K363" i="1"/>
  <c r="H363" i="1"/>
  <c r="F363" i="1"/>
  <c r="D363" i="1"/>
  <c r="J364" i="1" s="1"/>
  <c r="I364" i="1" s="1"/>
  <c r="H364" i="1" s="1"/>
  <c r="G352" i="1"/>
  <c r="G353" i="1" s="1"/>
  <c r="L356" i="1" s="1"/>
  <c r="C352" i="1"/>
  <c r="L354" i="1" s="1"/>
  <c r="F350" i="1"/>
  <c r="D350" i="1"/>
  <c r="F349" i="1"/>
  <c r="D349" i="1" s="1"/>
  <c r="F348" i="1"/>
  <c r="D348" i="1"/>
  <c r="F347" i="1"/>
  <c r="D347" i="1" s="1"/>
  <c r="F346" i="1"/>
  <c r="D346" i="1"/>
  <c r="F345" i="1"/>
  <c r="D345" i="1" s="1"/>
  <c r="F344" i="1"/>
  <c r="D344" i="1"/>
  <c r="F343" i="1"/>
  <c r="D343" i="1" s="1"/>
  <c r="F342" i="1"/>
  <c r="D342" i="1"/>
  <c r="F341" i="1"/>
  <c r="D341" i="1" s="1"/>
  <c r="F340" i="1"/>
  <c r="D340" i="1"/>
  <c r="F339" i="1"/>
  <c r="D339" i="1" s="1"/>
  <c r="F338" i="1"/>
  <c r="D338" i="1"/>
  <c r="F337" i="1"/>
  <c r="D337" i="1" s="1"/>
  <c r="F336" i="1"/>
  <c r="D336" i="1"/>
  <c r="F335" i="1"/>
  <c r="D335" i="1" s="1"/>
  <c r="L334" i="1"/>
  <c r="K334" i="1" s="1"/>
  <c r="F334" i="1"/>
  <c r="D334" i="1"/>
  <c r="A334" i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M333" i="1"/>
  <c r="L333" i="1"/>
  <c r="K333" i="1"/>
  <c r="H333" i="1"/>
  <c r="F333" i="1"/>
  <c r="D333" i="1" s="1"/>
  <c r="J334" i="1" s="1"/>
  <c r="L326" i="1"/>
  <c r="L324" i="1"/>
  <c r="G323" i="1"/>
  <c r="G322" i="1"/>
  <c r="C322" i="1"/>
  <c r="F320" i="1"/>
  <c r="D320" i="1"/>
  <c r="F319" i="1"/>
  <c r="D319" i="1"/>
  <c r="F318" i="1"/>
  <c r="D318" i="1" s="1"/>
  <c r="F317" i="1"/>
  <c r="D317" i="1"/>
  <c r="F316" i="1"/>
  <c r="D316" i="1"/>
  <c r="F315" i="1"/>
  <c r="D315" i="1"/>
  <c r="F314" i="1"/>
  <c r="D314" i="1" s="1"/>
  <c r="F313" i="1"/>
  <c r="D313" i="1"/>
  <c r="F312" i="1"/>
  <c r="D312" i="1"/>
  <c r="F311" i="1"/>
  <c r="D311" i="1"/>
  <c r="F310" i="1"/>
  <c r="D310" i="1" s="1"/>
  <c r="F309" i="1"/>
  <c r="D309" i="1"/>
  <c r="F308" i="1"/>
  <c r="D308" i="1"/>
  <c r="F307" i="1"/>
  <c r="D307" i="1"/>
  <c r="F306" i="1"/>
  <c r="D306" i="1" s="1"/>
  <c r="F305" i="1"/>
  <c r="D305" i="1"/>
  <c r="F304" i="1"/>
  <c r="D304" i="1"/>
  <c r="A304" i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M303" i="1"/>
  <c r="J304" i="1" s="1"/>
  <c r="L303" i="1"/>
  <c r="K303" i="1" s="1"/>
  <c r="H303" i="1"/>
  <c r="F303" i="1"/>
  <c r="D303" i="1"/>
  <c r="G292" i="1"/>
  <c r="G293" i="1" s="1"/>
  <c r="L296" i="1" s="1"/>
  <c r="C292" i="1"/>
  <c r="L294" i="1" s="1"/>
  <c r="F290" i="1"/>
  <c r="D290" i="1"/>
  <c r="F289" i="1"/>
  <c r="D289" i="1" s="1"/>
  <c r="F288" i="1"/>
  <c r="D288" i="1"/>
  <c r="F287" i="1"/>
  <c r="D287" i="1" s="1"/>
  <c r="F286" i="1"/>
  <c r="D286" i="1"/>
  <c r="F285" i="1"/>
  <c r="D285" i="1" s="1"/>
  <c r="F284" i="1"/>
  <c r="D284" i="1"/>
  <c r="F283" i="1"/>
  <c r="D283" i="1" s="1"/>
  <c r="F282" i="1"/>
  <c r="D282" i="1"/>
  <c r="F281" i="1"/>
  <c r="D281" i="1" s="1"/>
  <c r="F280" i="1"/>
  <c r="D280" i="1"/>
  <c r="F279" i="1"/>
  <c r="D279" i="1" s="1"/>
  <c r="F278" i="1"/>
  <c r="D278" i="1"/>
  <c r="F277" i="1"/>
  <c r="D277" i="1" s="1"/>
  <c r="A277" i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F276" i="1"/>
  <c r="D276" i="1"/>
  <c r="A276" i="1"/>
  <c r="F275" i="1"/>
  <c r="D275" i="1" s="1"/>
  <c r="A275" i="1"/>
  <c r="J274" i="1"/>
  <c r="F274" i="1"/>
  <c r="D274" i="1"/>
  <c r="A274" i="1"/>
  <c r="M273" i="1"/>
  <c r="L273" i="1"/>
  <c r="K273" i="1"/>
  <c r="H273" i="1"/>
  <c r="F273" i="1"/>
  <c r="D273" i="1"/>
  <c r="L266" i="1"/>
  <c r="L264" i="1"/>
  <c r="G263" i="1"/>
  <c r="G262" i="1"/>
  <c r="C262" i="1"/>
  <c r="F260" i="1"/>
  <c r="D260" i="1"/>
  <c r="F259" i="1"/>
  <c r="D259" i="1"/>
  <c r="F258" i="1"/>
  <c r="D258" i="1"/>
  <c r="F257" i="1"/>
  <c r="D257" i="1"/>
  <c r="F256" i="1"/>
  <c r="D256" i="1"/>
  <c r="F255" i="1"/>
  <c r="D255" i="1"/>
  <c r="F254" i="1"/>
  <c r="D254" i="1"/>
  <c r="F253" i="1"/>
  <c r="D253" i="1"/>
  <c r="F252" i="1"/>
  <c r="D252" i="1"/>
  <c r="F251" i="1"/>
  <c r="D251" i="1"/>
  <c r="F250" i="1"/>
  <c r="D250" i="1"/>
  <c r="F249" i="1"/>
  <c r="D249" i="1"/>
  <c r="F248" i="1"/>
  <c r="D248" i="1"/>
  <c r="F247" i="1"/>
  <c r="D247" i="1"/>
  <c r="F246" i="1"/>
  <c r="D246" i="1"/>
  <c r="F245" i="1"/>
  <c r="D245" i="1"/>
  <c r="F244" i="1"/>
  <c r="D244" i="1"/>
  <c r="F243" i="1"/>
  <c r="D243" i="1"/>
  <c r="F242" i="1"/>
  <c r="D242" i="1"/>
  <c r="F241" i="1"/>
  <c r="D241" i="1"/>
  <c r="F240" i="1"/>
  <c r="D240" i="1"/>
  <c r="F239" i="1"/>
  <c r="D239" i="1"/>
  <c r="F238" i="1"/>
  <c r="D238" i="1"/>
  <c r="F237" i="1"/>
  <c r="D237" i="1"/>
  <c r="M236" i="1"/>
  <c r="J237" i="1" s="1"/>
  <c r="L236" i="1"/>
  <c r="K236" i="1" s="1"/>
  <c r="H236" i="1"/>
  <c r="F236" i="1"/>
  <c r="D236" i="1"/>
  <c r="G225" i="1"/>
  <c r="G226" i="1" s="1"/>
  <c r="L229" i="1" s="1"/>
  <c r="C225" i="1"/>
  <c r="L227" i="1" s="1"/>
  <c r="F223" i="1"/>
  <c r="D223" i="1" s="1"/>
  <c r="F222" i="1"/>
  <c r="D222" i="1"/>
  <c r="F221" i="1"/>
  <c r="D221" i="1" s="1"/>
  <c r="F220" i="1"/>
  <c r="D220" i="1" s="1"/>
  <c r="F219" i="1"/>
  <c r="D219" i="1"/>
  <c r="F218" i="1"/>
  <c r="D218" i="1" s="1"/>
  <c r="F217" i="1"/>
  <c r="D217" i="1" s="1"/>
  <c r="F216" i="1"/>
  <c r="D216" i="1"/>
  <c r="F215" i="1"/>
  <c r="D215" i="1" s="1"/>
  <c r="F214" i="1"/>
  <c r="D214" i="1" s="1"/>
  <c r="F213" i="1"/>
  <c r="D213" i="1"/>
  <c r="F212" i="1"/>
  <c r="D212" i="1" s="1"/>
  <c r="F211" i="1"/>
  <c r="D211" i="1" s="1"/>
  <c r="F210" i="1"/>
  <c r="D210" i="1"/>
  <c r="F209" i="1"/>
  <c r="D209" i="1" s="1"/>
  <c r="F208" i="1"/>
  <c r="D208" i="1" s="1"/>
  <c r="F207" i="1"/>
  <c r="D207" i="1"/>
  <c r="F206" i="1"/>
  <c r="D206" i="1" s="1"/>
  <c r="F205" i="1"/>
  <c r="D205" i="1" s="1"/>
  <c r="F204" i="1"/>
  <c r="D204" i="1"/>
  <c r="F203" i="1"/>
  <c r="D203" i="1" s="1"/>
  <c r="F202" i="1"/>
  <c r="D202" i="1" s="1"/>
  <c r="F201" i="1"/>
  <c r="D201" i="1"/>
  <c r="M200" i="1"/>
  <c r="F200" i="1"/>
  <c r="D200" i="1" s="1"/>
  <c r="M199" i="1"/>
  <c r="J200" i="1" s="1"/>
  <c r="L199" i="1"/>
  <c r="K199" i="1"/>
  <c r="H199" i="1"/>
  <c r="F199" i="1"/>
  <c r="D199" i="1" s="1"/>
  <c r="L192" i="1"/>
  <c r="L190" i="1"/>
  <c r="G189" i="1"/>
  <c r="G188" i="1"/>
  <c r="C188" i="1"/>
  <c r="F186" i="1"/>
  <c r="D186" i="1"/>
  <c r="F185" i="1"/>
  <c r="D185" i="1"/>
  <c r="F184" i="1"/>
  <c r="D184" i="1"/>
  <c r="F183" i="1"/>
  <c r="D183" i="1"/>
  <c r="F182" i="1"/>
  <c r="D182" i="1"/>
  <c r="F181" i="1"/>
  <c r="D181" i="1"/>
  <c r="F180" i="1"/>
  <c r="D180" i="1"/>
  <c r="F179" i="1"/>
  <c r="D179" i="1"/>
  <c r="F178" i="1"/>
  <c r="D178" i="1"/>
  <c r="F177" i="1"/>
  <c r="D177" i="1"/>
  <c r="F176" i="1"/>
  <c r="D176" i="1"/>
  <c r="F175" i="1"/>
  <c r="D175" i="1"/>
  <c r="F174" i="1"/>
  <c r="D174" i="1"/>
  <c r="F173" i="1"/>
  <c r="D173" i="1"/>
  <c r="F172" i="1"/>
  <c r="D172" i="1"/>
  <c r="F171" i="1"/>
  <c r="D171" i="1"/>
  <c r="F170" i="1"/>
  <c r="D170" i="1"/>
  <c r="F169" i="1"/>
  <c r="D169" i="1"/>
  <c r="F168" i="1"/>
  <c r="D168" i="1"/>
  <c r="F167" i="1"/>
  <c r="D167" i="1"/>
  <c r="F166" i="1"/>
  <c r="D166" i="1"/>
  <c r="F165" i="1"/>
  <c r="D165" i="1"/>
  <c r="F164" i="1"/>
  <c r="D164" i="1"/>
  <c r="F163" i="1"/>
  <c r="D163" i="1"/>
  <c r="M162" i="1"/>
  <c r="J163" i="1" s="1"/>
  <c r="L162" i="1"/>
  <c r="K162" i="1" s="1"/>
  <c r="H162" i="1"/>
  <c r="F162" i="1"/>
  <c r="D162" i="1"/>
  <c r="D188" i="1" s="1"/>
  <c r="L153" i="1"/>
  <c r="G151" i="1"/>
  <c r="G152" i="1" s="1"/>
  <c r="L155" i="1" s="1"/>
  <c r="C151" i="1"/>
  <c r="F149" i="1"/>
  <c r="D149" i="1"/>
  <c r="F148" i="1"/>
  <c r="D148" i="1" s="1"/>
  <c r="F147" i="1"/>
  <c r="D147" i="1"/>
  <c r="F146" i="1"/>
  <c r="D146" i="1" s="1"/>
  <c r="F145" i="1"/>
  <c r="D145" i="1"/>
  <c r="F144" i="1"/>
  <c r="D144" i="1" s="1"/>
  <c r="F143" i="1"/>
  <c r="D143" i="1"/>
  <c r="F142" i="1"/>
  <c r="D142" i="1" s="1"/>
  <c r="F141" i="1"/>
  <c r="D141" i="1"/>
  <c r="F140" i="1"/>
  <c r="D140" i="1" s="1"/>
  <c r="F139" i="1"/>
  <c r="D139" i="1"/>
  <c r="F138" i="1"/>
  <c r="D138" i="1" s="1"/>
  <c r="F137" i="1"/>
  <c r="D137" i="1"/>
  <c r="F136" i="1"/>
  <c r="D136" i="1" s="1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F135" i="1"/>
  <c r="D135" i="1"/>
  <c r="A135" i="1"/>
  <c r="F134" i="1"/>
  <c r="D134" i="1" s="1"/>
  <c r="A134" i="1"/>
  <c r="F133" i="1"/>
  <c r="D133" i="1"/>
  <c r="A133" i="1"/>
  <c r="M132" i="1"/>
  <c r="L132" i="1"/>
  <c r="K132" i="1"/>
  <c r="H132" i="1"/>
  <c r="F132" i="1"/>
  <c r="D132" i="1" s="1"/>
  <c r="L125" i="1"/>
  <c r="L123" i="1"/>
  <c r="G122" i="1"/>
  <c r="G121" i="1"/>
  <c r="C121" i="1"/>
  <c r="F119" i="1"/>
  <c r="D119" i="1"/>
  <c r="F118" i="1"/>
  <c r="D118" i="1"/>
  <c r="F117" i="1"/>
  <c r="D117" i="1" s="1"/>
  <c r="F116" i="1"/>
  <c r="D116" i="1"/>
  <c r="F115" i="1"/>
  <c r="D115" i="1"/>
  <c r="F114" i="1"/>
  <c r="D114" i="1"/>
  <c r="F113" i="1"/>
  <c r="D113" i="1" s="1"/>
  <c r="F112" i="1"/>
  <c r="D112" i="1"/>
  <c r="F111" i="1"/>
  <c r="D111" i="1"/>
  <c r="F110" i="1"/>
  <c r="D110" i="1"/>
  <c r="F109" i="1"/>
  <c r="D109" i="1" s="1"/>
  <c r="F108" i="1"/>
  <c r="D108" i="1"/>
  <c r="F107" i="1"/>
  <c r="D107" i="1"/>
  <c r="F106" i="1"/>
  <c r="D106" i="1"/>
  <c r="F105" i="1"/>
  <c r="D105" i="1" s="1"/>
  <c r="F104" i="1"/>
  <c r="D104" i="1"/>
  <c r="F103" i="1"/>
  <c r="D103" i="1"/>
  <c r="A103" i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M102" i="1"/>
  <c r="J103" i="1" s="1"/>
  <c r="L102" i="1"/>
  <c r="K102" i="1" s="1"/>
  <c r="H102" i="1"/>
  <c r="F102" i="1"/>
  <c r="D102" i="1"/>
  <c r="G91" i="1"/>
  <c r="G92" i="1" s="1"/>
  <c r="L95" i="1" s="1"/>
  <c r="C91" i="1"/>
  <c r="L93" i="1" s="1"/>
  <c r="F89" i="1"/>
  <c r="D89" i="1"/>
  <c r="F88" i="1"/>
  <c r="D88" i="1" s="1"/>
  <c r="F87" i="1"/>
  <c r="D87" i="1"/>
  <c r="F86" i="1"/>
  <c r="D86" i="1" s="1"/>
  <c r="F85" i="1"/>
  <c r="D85" i="1"/>
  <c r="F84" i="1"/>
  <c r="D84" i="1" s="1"/>
  <c r="F83" i="1"/>
  <c r="D83" i="1"/>
  <c r="F82" i="1"/>
  <c r="D82" i="1" s="1"/>
  <c r="F81" i="1"/>
  <c r="D81" i="1"/>
  <c r="F80" i="1"/>
  <c r="D80" i="1" s="1"/>
  <c r="F79" i="1"/>
  <c r="D79" i="1"/>
  <c r="F78" i="1"/>
  <c r="D78" i="1" s="1"/>
  <c r="F77" i="1"/>
  <c r="D77" i="1"/>
  <c r="F76" i="1"/>
  <c r="D76" i="1" s="1"/>
  <c r="A76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F75" i="1"/>
  <c r="D75" i="1"/>
  <c r="A75" i="1"/>
  <c r="F74" i="1"/>
  <c r="D74" i="1" s="1"/>
  <c r="A74" i="1"/>
  <c r="J73" i="1"/>
  <c r="F73" i="1"/>
  <c r="D73" i="1"/>
  <c r="A73" i="1"/>
  <c r="M72" i="1"/>
  <c r="L72" i="1"/>
  <c r="K72" i="1"/>
  <c r="H72" i="1"/>
  <c r="F72" i="1"/>
  <c r="D72" i="1"/>
  <c r="L65" i="1"/>
  <c r="L63" i="1"/>
  <c r="G62" i="1"/>
  <c r="G61" i="1"/>
  <c r="C61" i="1"/>
  <c r="F59" i="1"/>
  <c r="D59" i="1" s="1"/>
  <c r="F58" i="1"/>
  <c r="D58" i="1"/>
  <c r="F57" i="1"/>
  <c r="D57" i="1" s="1"/>
  <c r="F56" i="1"/>
  <c r="D56" i="1"/>
  <c r="F55" i="1"/>
  <c r="D55" i="1" s="1"/>
  <c r="F54" i="1"/>
  <c r="D54" i="1"/>
  <c r="F53" i="1"/>
  <c r="D53" i="1" s="1"/>
  <c r="F52" i="1"/>
  <c r="D52" i="1"/>
  <c r="F51" i="1"/>
  <c r="D51" i="1" s="1"/>
  <c r="F50" i="1"/>
  <c r="D50" i="1"/>
  <c r="F49" i="1"/>
  <c r="D49" i="1" s="1"/>
  <c r="F48" i="1"/>
  <c r="D48" i="1"/>
  <c r="F47" i="1"/>
  <c r="D47" i="1" s="1"/>
  <c r="F46" i="1"/>
  <c r="D46" i="1"/>
  <c r="J45" i="1"/>
  <c r="M45" i="1" s="1"/>
  <c r="J46" i="1" s="1"/>
  <c r="I45" i="1"/>
  <c r="H45" i="1" s="1"/>
  <c r="F45" i="1"/>
  <c r="D45" i="1" s="1"/>
  <c r="A45" i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M44" i="1"/>
  <c r="L44" i="1"/>
  <c r="K44" i="1" s="1"/>
  <c r="H44" i="1"/>
  <c r="F44" i="1"/>
  <c r="D44" i="1"/>
  <c r="L35" i="1"/>
  <c r="G33" i="1"/>
  <c r="G34" i="1" s="1"/>
  <c r="L37" i="1" s="1"/>
  <c r="C33" i="1"/>
  <c r="F31" i="1"/>
  <c r="D31" i="1"/>
  <c r="F30" i="1"/>
  <c r="D30" i="1" s="1"/>
  <c r="F29" i="1"/>
  <c r="D29" i="1"/>
  <c r="F28" i="1"/>
  <c r="D28" i="1"/>
  <c r="F27" i="1"/>
  <c r="D27" i="1"/>
  <c r="F26" i="1"/>
  <c r="D26" i="1" s="1"/>
  <c r="F25" i="1"/>
  <c r="D25" i="1"/>
  <c r="F24" i="1"/>
  <c r="D24" i="1"/>
  <c r="F23" i="1"/>
  <c r="D23" i="1"/>
  <c r="F22" i="1"/>
  <c r="D22" i="1" s="1"/>
  <c r="F21" i="1"/>
  <c r="D21" i="1"/>
  <c r="F20" i="1"/>
  <c r="D20" i="1"/>
  <c r="F19" i="1"/>
  <c r="D19" i="1"/>
  <c r="F18" i="1"/>
  <c r="D18" i="1" s="1"/>
  <c r="F17" i="1"/>
  <c r="D17" i="1"/>
  <c r="F16" i="1"/>
  <c r="D16" i="1"/>
  <c r="F15" i="1"/>
  <c r="D15" i="1"/>
  <c r="F14" i="1"/>
  <c r="D14" i="1" s="1"/>
  <c r="F13" i="1"/>
  <c r="D13" i="1"/>
  <c r="F12" i="1"/>
  <c r="D12" i="1"/>
  <c r="F11" i="1"/>
  <c r="D11" i="1"/>
  <c r="F10" i="1"/>
  <c r="D10" i="1" s="1"/>
  <c r="F9" i="1"/>
  <c r="D9" i="1"/>
  <c r="F8" i="1"/>
  <c r="D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F7" i="1"/>
  <c r="D7" i="1"/>
  <c r="A7" i="1"/>
  <c r="M6" i="1"/>
  <c r="L6" i="1"/>
  <c r="K6" i="1"/>
  <c r="H6" i="1"/>
  <c r="F6" i="1"/>
  <c r="D6" i="1" s="1"/>
  <c r="D33" i="1" s="1"/>
  <c r="J259" i="6" l="1"/>
  <c r="D91" i="1"/>
  <c r="D121" i="1"/>
  <c r="D292" i="1"/>
  <c r="D322" i="1"/>
  <c r="J119" i="3"/>
  <c r="M46" i="1"/>
  <c r="J47" i="1" s="1"/>
  <c r="I46" i="1"/>
  <c r="H46" i="1" s="1"/>
  <c r="L200" i="1"/>
  <c r="K200" i="1" s="1"/>
  <c r="I200" i="1"/>
  <c r="H200" i="1" s="1"/>
  <c r="M62" i="3"/>
  <c r="J63" i="3" s="1"/>
  <c r="L62" i="3"/>
  <c r="K62" i="3" s="1"/>
  <c r="I62" i="3"/>
  <c r="H62" i="3" s="1"/>
  <c r="H77" i="3"/>
  <c r="H78" i="3" s="1"/>
  <c r="D141" i="4"/>
  <c r="L143" i="4" s="1"/>
  <c r="H140" i="4"/>
  <c r="H141" i="4" s="1"/>
  <c r="D23" i="2"/>
  <c r="J7" i="2"/>
  <c r="M356" i="4"/>
  <c r="J357" i="4" s="1"/>
  <c r="L356" i="4"/>
  <c r="K356" i="4" s="1"/>
  <c r="I356" i="4"/>
  <c r="H356" i="4" s="1"/>
  <c r="H33" i="1"/>
  <c r="H34" i="1" s="1"/>
  <c r="D34" i="1"/>
  <c r="L36" i="1" s="1"/>
  <c r="J201" i="1"/>
  <c r="L46" i="1"/>
  <c r="K46" i="1" s="1"/>
  <c r="L103" i="1"/>
  <c r="K103" i="1" s="1"/>
  <c r="I103" i="1"/>
  <c r="H103" i="1" s="1"/>
  <c r="M103" i="1"/>
  <c r="J104" i="1" s="1"/>
  <c r="L304" i="1"/>
  <c r="K304" i="1" s="1"/>
  <c r="I304" i="1"/>
  <c r="H304" i="1" s="1"/>
  <c r="M304" i="1"/>
  <c r="J305" i="1" s="1"/>
  <c r="D171" i="3"/>
  <c r="J155" i="3"/>
  <c r="H111" i="4"/>
  <c r="H112" i="4" s="1"/>
  <c r="D112" i="4"/>
  <c r="L114" i="4" s="1"/>
  <c r="M334" i="1"/>
  <c r="J335" i="1" s="1"/>
  <c r="I334" i="1"/>
  <c r="H334" i="1" s="1"/>
  <c r="D439" i="1"/>
  <c r="L441" i="1" s="1"/>
  <c r="H438" i="1"/>
  <c r="H439" i="1" s="1"/>
  <c r="D412" i="1"/>
  <c r="D382" i="1"/>
  <c r="M8" i="3"/>
  <c r="J9" i="3" s="1"/>
  <c r="I8" i="3"/>
  <c r="H8" i="3" s="1"/>
  <c r="L8" i="3"/>
  <c r="K8" i="3" s="1"/>
  <c r="D200" i="5"/>
  <c r="L202" i="5" s="1"/>
  <c r="H199" i="5"/>
  <c r="H200" i="5" s="1"/>
  <c r="D262" i="1"/>
  <c r="D189" i="1"/>
  <c r="L191" i="1" s="1"/>
  <c r="H188" i="1"/>
  <c r="H189" i="1" s="1"/>
  <c r="M73" i="1"/>
  <c r="J74" i="1" s="1"/>
  <c r="L73" i="1"/>
  <c r="K73" i="1" s="1"/>
  <c r="I73" i="1"/>
  <c r="H73" i="1" s="1"/>
  <c r="D225" i="1"/>
  <c r="M237" i="1"/>
  <c r="J238" i="1" s="1"/>
  <c r="L237" i="1"/>
  <c r="K237" i="1" s="1"/>
  <c r="I237" i="1"/>
  <c r="H237" i="1" s="1"/>
  <c r="M274" i="1"/>
  <c r="J275" i="1" s="1"/>
  <c r="L274" i="1"/>
  <c r="K274" i="1" s="1"/>
  <c r="I274" i="1"/>
  <c r="H274" i="1" s="1"/>
  <c r="D19" i="5"/>
  <c r="J7" i="5"/>
  <c r="H465" i="1"/>
  <c r="H466" i="1" s="1"/>
  <c r="D466" i="1"/>
  <c r="L468" i="1" s="1"/>
  <c r="D151" i="1"/>
  <c r="J133" i="1"/>
  <c r="M163" i="1"/>
  <c r="J164" i="1" s="1"/>
  <c r="L163" i="1"/>
  <c r="K163" i="1" s="1"/>
  <c r="I163" i="1"/>
  <c r="H163" i="1" s="1"/>
  <c r="M450" i="1"/>
  <c r="J451" i="1" s="1"/>
  <c r="L450" i="1"/>
  <c r="K450" i="1" s="1"/>
  <c r="I450" i="1"/>
  <c r="H450" i="1" s="1"/>
  <c r="D106" i="3"/>
  <c r="L108" i="3" s="1"/>
  <c r="H105" i="3"/>
  <c r="H106" i="3" s="1"/>
  <c r="H145" i="5"/>
  <c r="H146" i="5" s="1"/>
  <c r="D146" i="5"/>
  <c r="L148" i="5" s="1"/>
  <c r="J7" i="1"/>
  <c r="D61" i="1"/>
  <c r="D352" i="1"/>
  <c r="D344" i="4"/>
  <c r="L346" i="4" s="1"/>
  <c r="H343" i="4"/>
  <c r="H344" i="4" s="1"/>
  <c r="D257" i="5"/>
  <c r="L259" i="5" s="1"/>
  <c r="H256" i="5"/>
  <c r="H257" i="5" s="1"/>
  <c r="D374" i="5"/>
  <c r="L376" i="5" s="1"/>
  <c r="H373" i="5"/>
  <c r="H374" i="5" s="1"/>
  <c r="D23" i="3"/>
  <c r="D321" i="3"/>
  <c r="D349" i="3"/>
  <c r="M66" i="4"/>
  <c r="J67" i="4" s="1"/>
  <c r="L66" i="4"/>
  <c r="K66" i="4" s="1"/>
  <c r="D372" i="4"/>
  <c r="D154" i="6"/>
  <c r="I90" i="3"/>
  <c r="H90" i="3" s="1"/>
  <c r="L90" i="3"/>
  <c r="K90" i="3" s="1"/>
  <c r="D293" i="3"/>
  <c r="M251" i="3"/>
  <c r="J252" i="3" s="1"/>
  <c r="I251" i="3"/>
  <c r="H251" i="3" s="1"/>
  <c r="D24" i="4"/>
  <c r="M269" i="4"/>
  <c r="J270" i="4" s="1"/>
  <c r="I269" i="4"/>
  <c r="D401" i="4"/>
  <c r="J385" i="4"/>
  <c r="L85" i="5"/>
  <c r="K85" i="5" s="1"/>
  <c r="M85" i="5"/>
  <c r="J86" i="5" s="1"/>
  <c r="M158" i="5"/>
  <c r="J159" i="5" s="1"/>
  <c r="L158" i="5"/>
  <c r="K158" i="5" s="1"/>
  <c r="I158" i="5"/>
  <c r="H158" i="5" s="1"/>
  <c r="M8" i="4"/>
  <c r="J9" i="4" s="1"/>
  <c r="L8" i="4"/>
  <c r="K8" i="4" s="1"/>
  <c r="D49" i="3"/>
  <c r="M90" i="3"/>
  <c r="J91" i="3" s="1"/>
  <c r="D82" i="4"/>
  <c r="J327" i="4"/>
  <c r="D430" i="4"/>
  <c r="J414" i="4"/>
  <c r="M211" i="5"/>
  <c r="J212" i="5" s="1"/>
  <c r="L211" i="5"/>
  <c r="K211" i="5" s="1"/>
  <c r="I211" i="5"/>
  <c r="H211" i="5" s="1"/>
  <c r="D300" i="5"/>
  <c r="L302" i="5" s="1"/>
  <c r="H299" i="5"/>
  <c r="H300" i="5" s="1"/>
  <c r="D192" i="7"/>
  <c r="L194" i="7" s="1"/>
  <c r="H191" i="7"/>
  <c r="H192" i="7" s="1"/>
  <c r="I64" i="3"/>
  <c r="H64" i="3" s="1"/>
  <c r="L64" i="3"/>
  <c r="K64" i="3" s="1"/>
  <c r="I184" i="3"/>
  <c r="H184" i="3" s="1"/>
  <c r="M184" i="3"/>
  <c r="J185" i="3" s="1"/>
  <c r="L184" i="3"/>
  <c r="K184" i="3" s="1"/>
  <c r="I31" i="5"/>
  <c r="H31" i="5" s="1"/>
  <c r="M31" i="5"/>
  <c r="J32" i="5" s="1"/>
  <c r="M175" i="5"/>
  <c r="J176" i="5" s="1"/>
  <c r="L175" i="5"/>
  <c r="K175" i="5" s="1"/>
  <c r="I175" i="5"/>
  <c r="H175" i="5" s="1"/>
  <c r="D338" i="5"/>
  <c r="L340" i="5" s="1"/>
  <c r="H337" i="5"/>
  <c r="H338" i="5" s="1"/>
  <c r="D427" i="5"/>
  <c r="M364" i="1"/>
  <c r="J365" i="1" s="1"/>
  <c r="L251" i="3"/>
  <c r="K251" i="3" s="1"/>
  <c r="L124" i="4"/>
  <c r="K124" i="4" s="1"/>
  <c r="I124" i="4"/>
  <c r="H124" i="4" s="1"/>
  <c r="M124" i="4"/>
  <c r="J125" i="4" s="1"/>
  <c r="L31" i="5"/>
  <c r="K31" i="5" s="1"/>
  <c r="D127" i="5"/>
  <c r="J121" i="5"/>
  <c r="D590" i="5"/>
  <c r="L592" i="5" s="1"/>
  <c r="H589" i="5"/>
  <c r="H590" i="5" s="1"/>
  <c r="L45" i="1"/>
  <c r="K45" i="1" s="1"/>
  <c r="J394" i="1"/>
  <c r="J424" i="1"/>
  <c r="D201" i="3"/>
  <c r="M37" i="4"/>
  <c r="J38" i="4" s="1"/>
  <c r="L37" i="4"/>
  <c r="K37" i="4" s="1"/>
  <c r="M385" i="5"/>
  <c r="J386" i="5" s="1"/>
  <c r="L385" i="5"/>
  <c r="K385" i="5" s="1"/>
  <c r="I385" i="5"/>
  <c r="H385" i="5" s="1"/>
  <c r="D410" i="5"/>
  <c r="L412" i="5" s="1"/>
  <c r="H409" i="5"/>
  <c r="H410" i="5" s="1"/>
  <c r="L566" i="5"/>
  <c r="K566" i="5" s="1"/>
  <c r="I566" i="5"/>
  <c r="H566" i="5" s="1"/>
  <c r="M566" i="5"/>
  <c r="J567" i="5" s="1"/>
  <c r="M95" i="4"/>
  <c r="J96" i="4" s="1"/>
  <c r="L95" i="4"/>
  <c r="K95" i="4" s="1"/>
  <c r="J67" i="5"/>
  <c r="D73" i="5"/>
  <c r="I214" i="3"/>
  <c r="H214" i="3" s="1"/>
  <c r="M214" i="3"/>
  <c r="J215" i="3" s="1"/>
  <c r="L214" i="3"/>
  <c r="K214" i="3" s="1"/>
  <c r="D53" i="4"/>
  <c r="M211" i="4"/>
  <c r="J212" i="4" s="1"/>
  <c r="L211" i="4"/>
  <c r="K211" i="4" s="1"/>
  <c r="I211" i="4"/>
  <c r="H211" i="4" s="1"/>
  <c r="M36" i="3"/>
  <c r="J37" i="3" s="1"/>
  <c r="L36" i="3"/>
  <c r="K36" i="3" s="1"/>
  <c r="I36" i="3"/>
  <c r="H36" i="3" s="1"/>
  <c r="M64" i="3"/>
  <c r="J65" i="3" s="1"/>
  <c r="D142" i="3"/>
  <c r="D265" i="3"/>
  <c r="I278" i="3"/>
  <c r="H278" i="3" s="1"/>
  <c r="M278" i="3"/>
  <c r="J279" i="3" s="1"/>
  <c r="L278" i="3"/>
  <c r="K278" i="3" s="1"/>
  <c r="D237" i="3"/>
  <c r="M306" i="3"/>
  <c r="J307" i="3" s="1"/>
  <c r="L306" i="3"/>
  <c r="K306" i="3" s="1"/>
  <c r="I334" i="3"/>
  <c r="H334" i="3" s="1"/>
  <c r="M334" i="3"/>
  <c r="J335" i="3" s="1"/>
  <c r="L334" i="3"/>
  <c r="K334" i="3" s="1"/>
  <c r="I37" i="4"/>
  <c r="H37" i="4" s="1"/>
  <c r="M289" i="5"/>
  <c r="J290" i="5" s="1"/>
  <c r="L289" i="5"/>
  <c r="K289" i="5" s="1"/>
  <c r="I289" i="5"/>
  <c r="H289" i="5" s="1"/>
  <c r="D55" i="5"/>
  <c r="J270" i="5"/>
  <c r="L475" i="5"/>
  <c r="K475" i="5" s="1"/>
  <c r="M475" i="5"/>
  <c r="J476" i="5" s="1"/>
  <c r="I475" i="5"/>
  <c r="H475" i="5" s="1"/>
  <c r="M529" i="5"/>
  <c r="J530" i="5" s="1"/>
  <c r="L529" i="5"/>
  <c r="K529" i="5" s="1"/>
  <c r="I529" i="5"/>
  <c r="H529" i="5" s="1"/>
  <c r="D553" i="5"/>
  <c r="J547" i="5"/>
  <c r="D169" i="4"/>
  <c r="M298" i="4"/>
  <c r="J299" i="4" s="1"/>
  <c r="L298" i="4"/>
  <c r="K298" i="4" s="1"/>
  <c r="I298" i="4"/>
  <c r="H298" i="4" s="1"/>
  <c r="M49" i="5"/>
  <c r="J50" i="5" s="1"/>
  <c r="L49" i="5"/>
  <c r="K49" i="5" s="1"/>
  <c r="I49" i="5"/>
  <c r="H49" i="5" s="1"/>
  <c r="M103" i="5"/>
  <c r="J104" i="5" s="1"/>
  <c r="L103" i="5"/>
  <c r="K103" i="5" s="1"/>
  <c r="I103" i="5"/>
  <c r="H103" i="5" s="1"/>
  <c r="M139" i="5"/>
  <c r="J140" i="5" s="1"/>
  <c r="L139" i="5"/>
  <c r="K139" i="5" s="1"/>
  <c r="I139" i="5"/>
  <c r="H139" i="5" s="1"/>
  <c r="L331" i="5"/>
  <c r="K331" i="5" s="1"/>
  <c r="I331" i="5"/>
  <c r="H331" i="5" s="1"/>
  <c r="M331" i="5"/>
  <c r="J332" i="5" s="1"/>
  <c r="D392" i="5"/>
  <c r="L394" i="5" s="1"/>
  <c r="H391" i="5"/>
  <c r="H392" i="5" s="1"/>
  <c r="M511" i="5"/>
  <c r="J512" i="5" s="1"/>
  <c r="L511" i="5"/>
  <c r="K511" i="5" s="1"/>
  <c r="I511" i="5"/>
  <c r="H511" i="5" s="1"/>
  <c r="D57" i="6"/>
  <c r="I71" i="6"/>
  <c r="H71" i="6" s="1"/>
  <c r="M71" i="6"/>
  <c r="J72" i="6" s="1"/>
  <c r="L71" i="6"/>
  <c r="K71" i="6" s="1"/>
  <c r="D314" i="4"/>
  <c r="D356" i="5"/>
  <c r="L358" i="5" s="1"/>
  <c r="D445" i="5"/>
  <c r="D499" i="5"/>
  <c r="M240" i="4"/>
  <c r="J241" i="4" s="1"/>
  <c r="L240" i="4"/>
  <c r="K240" i="4" s="1"/>
  <c r="I240" i="4"/>
  <c r="H240" i="4" s="1"/>
  <c r="D237" i="5"/>
  <c r="D319" i="5"/>
  <c r="M287" i="7"/>
  <c r="J288" i="7" s="1"/>
  <c r="L287" i="7"/>
  <c r="K287" i="7" s="1"/>
  <c r="I287" i="7"/>
  <c r="H287" i="7" s="1"/>
  <c r="M308" i="8"/>
  <c r="J309" i="8" s="1"/>
  <c r="L308" i="8"/>
  <c r="K308" i="8" s="1"/>
  <c r="I308" i="8"/>
  <c r="H308" i="8" s="1"/>
  <c r="D285" i="4"/>
  <c r="D163" i="5"/>
  <c r="J421" i="5"/>
  <c r="I457" i="5"/>
  <c r="H457" i="5" s="1"/>
  <c r="M457" i="5"/>
  <c r="J458" i="5" s="1"/>
  <c r="L457" i="5"/>
  <c r="K457" i="5" s="1"/>
  <c r="C346" i="4"/>
  <c r="L345" i="4"/>
  <c r="C375" i="4"/>
  <c r="L374" i="4"/>
  <c r="C404" i="4"/>
  <c r="L403" i="4"/>
  <c r="C433" i="4"/>
  <c r="L432" i="4"/>
  <c r="L193" i="5"/>
  <c r="K193" i="5" s="1"/>
  <c r="I193" i="5"/>
  <c r="H193" i="5" s="1"/>
  <c r="M193" i="5"/>
  <c r="J194" i="5" s="1"/>
  <c r="D218" i="5"/>
  <c r="J249" i="5"/>
  <c r="D120" i="6"/>
  <c r="D246" i="6"/>
  <c r="D360" i="6"/>
  <c r="M182" i="4"/>
  <c r="J183" i="4" s="1"/>
  <c r="L182" i="4"/>
  <c r="K182" i="4" s="1"/>
  <c r="I182" i="4"/>
  <c r="H182" i="4" s="1"/>
  <c r="D256" i="4"/>
  <c r="D91" i="5"/>
  <c r="J230" i="5"/>
  <c r="J313" i="5"/>
  <c r="M403" i="5"/>
  <c r="J404" i="5" s="1"/>
  <c r="L403" i="5"/>
  <c r="K403" i="5" s="1"/>
  <c r="M8" i="6"/>
  <c r="J9" i="6" s="1"/>
  <c r="I8" i="6"/>
  <c r="H8" i="6" s="1"/>
  <c r="L8" i="6"/>
  <c r="K8" i="6" s="1"/>
  <c r="D329" i="6"/>
  <c r="D392" i="6"/>
  <c r="L394" i="6" s="1"/>
  <c r="H391" i="6"/>
  <c r="H392" i="6" s="1"/>
  <c r="D227" i="4"/>
  <c r="D109" i="5"/>
  <c r="D277" i="5"/>
  <c r="H571" i="5"/>
  <c r="H572" i="5" s="1"/>
  <c r="J153" i="4"/>
  <c r="D38" i="5"/>
  <c r="L40" i="5" s="1"/>
  <c r="J349" i="5"/>
  <c r="D481" i="5"/>
  <c r="D535" i="5"/>
  <c r="M176" i="7"/>
  <c r="J177" i="7" s="1"/>
  <c r="L176" i="7"/>
  <c r="K176" i="7" s="1"/>
  <c r="I176" i="7"/>
  <c r="H176" i="7" s="1"/>
  <c r="M259" i="7"/>
  <c r="J260" i="7" s="1"/>
  <c r="L259" i="7"/>
  <c r="K259" i="7" s="1"/>
  <c r="I259" i="7"/>
  <c r="H259" i="7" s="1"/>
  <c r="D360" i="7"/>
  <c r="L362" i="7" s="1"/>
  <c r="H359" i="7"/>
  <c r="H360" i="7" s="1"/>
  <c r="D296" i="8"/>
  <c r="D198" i="4"/>
  <c r="I157" i="5"/>
  <c r="H157" i="5" s="1"/>
  <c r="L157" i="5"/>
  <c r="K157" i="5" s="1"/>
  <c r="D181" i="5"/>
  <c r="I403" i="5"/>
  <c r="H403" i="5" s="1"/>
  <c r="I133" i="6"/>
  <c r="H133" i="6" s="1"/>
  <c r="M133" i="6"/>
  <c r="J134" i="6" s="1"/>
  <c r="L133" i="6"/>
  <c r="K133" i="6" s="1"/>
  <c r="D213" i="6"/>
  <c r="M226" i="6"/>
  <c r="J227" i="6" s="1"/>
  <c r="L226" i="6"/>
  <c r="K226" i="6" s="1"/>
  <c r="D298" i="6"/>
  <c r="J280" i="6"/>
  <c r="J7" i="7"/>
  <c r="D163" i="7"/>
  <c r="J143" i="7"/>
  <c r="L231" i="7"/>
  <c r="K231" i="7" s="1"/>
  <c r="I231" i="7"/>
  <c r="H231" i="7" s="1"/>
  <c r="M231" i="7"/>
  <c r="J232" i="7" s="1"/>
  <c r="J439" i="5"/>
  <c r="J39" i="6"/>
  <c r="I226" i="6"/>
  <c r="H226" i="6" s="1"/>
  <c r="D26" i="6"/>
  <c r="D181" i="6"/>
  <c r="J167" i="6"/>
  <c r="I342" i="6"/>
  <c r="H342" i="6" s="1"/>
  <c r="M342" i="6"/>
  <c r="J343" i="6" s="1"/>
  <c r="L342" i="6"/>
  <c r="K342" i="6" s="1"/>
  <c r="J493" i="5"/>
  <c r="M259" i="6"/>
  <c r="J260" i="6" s="1"/>
  <c r="J311" i="6"/>
  <c r="L373" i="6"/>
  <c r="K373" i="6" s="1"/>
  <c r="M373" i="6"/>
  <c r="J374" i="6" s="1"/>
  <c r="I373" i="6"/>
  <c r="H373" i="6" s="1"/>
  <c r="D247" i="7"/>
  <c r="D91" i="8"/>
  <c r="I142" i="9"/>
  <c r="H142" i="9" s="1"/>
  <c r="M142" i="9"/>
  <c r="J143" i="9" s="1"/>
  <c r="L142" i="9"/>
  <c r="K142" i="9" s="1"/>
  <c r="J194" i="6"/>
  <c r="I565" i="5"/>
  <c r="H565" i="5" s="1"/>
  <c r="L316" i="4"/>
  <c r="D463" i="5"/>
  <c r="D517" i="5"/>
  <c r="J583" i="5"/>
  <c r="D89" i="6"/>
  <c r="D267" i="6"/>
  <c r="H11" i="7"/>
  <c r="H12" i="7" s="1"/>
  <c r="D12" i="7"/>
  <c r="L14" i="7" s="1"/>
  <c r="D39" i="7"/>
  <c r="J367" i="5"/>
  <c r="L565" i="5"/>
  <c r="K565" i="5" s="1"/>
  <c r="M102" i="6"/>
  <c r="J103" i="6" s="1"/>
  <c r="L102" i="6"/>
  <c r="K102" i="6" s="1"/>
  <c r="I135" i="8"/>
  <c r="H135" i="8" s="1"/>
  <c r="M135" i="8"/>
  <c r="J136" i="8" s="1"/>
  <c r="L135" i="8"/>
  <c r="K135" i="8" s="1"/>
  <c r="D243" i="8"/>
  <c r="J227" i="8"/>
  <c r="M107" i="9"/>
  <c r="J108" i="9" s="1"/>
  <c r="L107" i="9"/>
  <c r="K107" i="9" s="1"/>
  <c r="I107" i="9"/>
  <c r="H107" i="9" s="1"/>
  <c r="D331" i="7"/>
  <c r="M39" i="8"/>
  <c r="J40" i="8" s="1"/>
  <c r="L39" i="8"/>
  <c r="K39" i="8" s="1"/>
  <c r="I194" i="8"/>
  <c r="H194" i="8" s="1"/>
  <c r="M194" i="8"/>
  <c r="J195" i="8" s="1"/>
  <c r="I175" i="7"/>
  <c r="H175" i="7" s="1"/>
  <c r="L175" i="7"/>
  <c r="K175" i="7" s="1"/>
  <c r="M71" i="8"/>
  <c r="J72" i="8" s="1"/>
  <c r="L71" i="8"/>
  <c r="K71" i="8" s="1"/>
  <c r="I71" i="8"/>
  <c r="H71" i="8" s="1"/>
  <c r="L194" i="8"/>
  <c r="K194" i="8" s="1"/>
  <c r="I255" i="8"/>
  <c r="H255" i="8" s="1"/>
  <c r="L255" i="8"/>
  <c r="K255" i="8" s="1"/>
  <c r="J23" i="7"/>
  <c r="I51" i="7"/>
  <c r="H51" i="7" s="1"/>
  <c r="M51" i="7"/>
  <c r="J52" i="7" s="1"/>
  <c r="D131" i="7"/>
  <c r="D215" i="8"/>
  <c r="M255" i="8"/>
  <c r="J256" i="8" s="1"/>
  <c r="J274" i="8"/>
  <c r="M43" i="9"/>
  <c r="J44" i="9" s="1"/>
  <c r="L43" i="9"/>
  <c r="K43" i="9" s="1"/>
  <c r="I43" i="9"/>
  <c r="H43" i="9" s="1"/>
  <c r="J405" i="6"/>
  <c r="D128" i="9"/>
  <c r="D313" i="9"/>
  <c r="D422" i="6"/>
  <c r="D27" i="8"/>
  <c r="D59" i="8"/>
  <c r="I8" i="9"/>
  <c r="H8" i="9" s="1"/>
  <c r="M8" i="9"/>
  <c r="J9" i="9" s="1"/>
  <c r="D103" i="7"/>
  <c r="J203" i="7"/>
  <c r="D219" i="7"/>
  <c r="D123" i="8"/>
  <c r="J103" i="8"/>
  <c r="D262" i="8"/>
  <c r="L8" i="9"/>
  <c r="K8" i="9" s="1"/>
  <c r="D61" i="7"/>
  <c r="D85" i="7"/>
  <c r="J73" i="7"/>
  <c r="J115" i="7"/>
  <c r="M315" i="7"/>
  <c r="J316" i="7" s="1"/>
  <c r="L315" i="7"/>
  <c r="K315" i="7" s="1"/>
  <c r="I315" i="7"/>
  <c r="H315" i="7" s="1"/>
  <c r="D182" i="8"/>
  <c r="D196" i="9"/>
  <c r="D275" i="7"/>
  <c r="J7" i="8"/>
  <c r="D157" i="8"/>
  <c r="D270" i="9"/>
  <c r="J97" i="7"/>
  <c r="D60" i="9"/>
  <c r="D290" i="9"/>
  <c r="I451" i="9"/>
  <c r="H451" i="9" s="1"/>
  <c r="M451" i="9"/>
  <c r="J452" i="9" s="1"/>
  <c r="L451" i="9"/>
  <c r="K451" i="9" s="1"/>
  <c r="D177" i="11"/>
  <c r="L179" i="11" s="1"/>
  <c r="H176" i="11"/>
  <c r="H177" i="11" s="1"/>
  <c r="D94" i="9"/>
  <c r="D371" i="9"/>
  <c r="L373" i="9" s="1"/>
  <c r="H370" i="9"/>
  <c r="H371" i="9" s="1"/>
  <c r="D18" i="11"/>
  <c r="L20" i="11" s="1"/>
  <c r="H17" i="11"/>
  <c r="H18" i="11" s="1"/>
  <c r="L249" i="9"/>
  <c r="K249" i="9" s="1"/>
  <c r="I249" i="9"/>
  <c r="H249" i="9" s="1"/>
  <c r="M249" i="9"/>
  <c r="J250" i="9" s="1"/>
  <c r="L383" i="9"/>
  <c r="K383" i="9" s="1"/>
  <c r="I383" i="9"/>
  <c r="H383" i="9" s="1"/>
  <c r="D438" i="9"/>
  <c r="J417" i="9"/>
  <c r="D473" i="9"/>
  <c r="L475" i="9" s="1"/>
  <c r="H472" i="9"/>
  <c r="H473" i="9" s="1"/>
  <c r="J343" i="7"/>
  <c r="J169" i="8"/>
  <c r="D30" i="9"/>
  <c r="I283" i="9"/>
  <c r="H283" i="9" s="1"/>
  <c r="M283" i="9"/>
  <c r="J284" i="9" s="1"/>
  <c r="M486" i="9"/>
  <c r="J487" i="9" s="1"/>
  <c r="L486" i="9"/>
  <c r="K486" i="9" s="1"/>
  <c r="I486" i="9"/>
  <c r="H486" i="9" s="1"/>
  <c r="D27" i="10"/>
  <c r="J7" i="10"/>
  <c r="I271" i="10"/>
  <c r="H271" i="10" s="1"/>
  <c r="M271" i="10"/>
  <c r="J272" i="10" s="1"/>
  <c r="L271" i="10"/>
  <c r="K271" i="10" s="1"/>
  <c r="D98" i="11"/>
  <c r="L100" i="11" s="1"/>
  <c r="H97" i="11"/>
  <c r="H98" i="11" s="1"/>
  <c r="D129" i="11"/>
  <c r="L131" i="11" s="1"/>
  <c r="H128" i="11"/>
  <c r="H129" i="11" s="1"/>
  <c r="J73" i="9"/>
  <c r="M383" i="9"/>
  <c r="J384" i="9" s="1"/>
  <c r="D330" i="8"/>
  <c r="D162" i="9"/>
  <c r="J175" i="9"/>
  <c r="J209" i="9"/>
  <c r="J303" i="9"/>
  <c r="D60" i="10"/>
  <c r="D126" i="10"/>
  <c r="M238" i="10"/>
  <c r="J239" i="10" s="1"/>
  <c r="L238" i="10"/>
  <c r="K238" i="10" s="1"/>
  <c r="I238" i="10"/>
  <c r="H238" i="10" s="1"/>
  <c r="D106" i="12"/>
  <c r="J95" i="12"/>
  <c r="J349" i="9"/>
  <c r="D43" i="11"/>
  <c r="M109" i="11"/>
  <c r="J110" i="11" s="1"/>
  <c r="L109" i="11"/>
  <c r="K109" i="11" s="1"/>
  <c r="I109" i="11"/>
  <c r="H109" i="11" s="1"/>
  <c r="M183" i="12"/>
  <c r="J184" i="12" s="1"/>
  <c r="L183" i="12"/>
  <c r="K183" i="12" s="1"/>
  <c r="I183" i="12"/>
  <c r="H183" i="12" s="1"/>
  <c r="D225" i="10"/>
  <c r="D291" i="10"/>
  <c r="M337" i="10"/>
  <c r="J338" i="10" s="1"/>
  <c r="L337" i="10"/>
  <c r="K337" i="10" s="1"/>
  <c r="I337" i="10"/>
  <c r="H337" i="10" s="1"/>
  <c r="M370" i="10"/>
  <c r="J371" i="10" s="1"/>
  <c r="L370" i="10"/>
  <c r="K370" i="10" s="1"/>
  <c r="I370" i="10"/>
  <c r="H370" i="10" s="1"/>
  <c r="J40" i="10"/>
  <c r="M326" i="9"/>
  <c r="J327" i="9" s="1"/>
  <c r="L326" i="9"/>
  <c r="K326" i="9" s="1"/>
  <c r="I326" i="9"/>
  <c r="H326" i="9" s="1"/>
  <c r="D356" i="10"/>
  <c r="D236" i="9"/>
  <c r="D336" i="9"/>
  <c r="D507" i="9"/>
  <c r="D93" i="10"/>
  <c r="J205" i="10"/>
  <c r="D413" i="10"/>
  <c r="D224" i="11"/>
  <c r="J214" i="11"/>
  <c r="D404" i="9"/>
  <c r="L106" i="10"/>
  <c r="K106" i="10" s="1"/>
  <c r="I106" i="10"/>
  <c r="H106" i="10" s="1"/>
  <c r="BF69" i="13"/>
  <c r="BC70" i="13" s="1"/>
  <c r="BE69" i="13"/>
  <c r="BD69" i="13" s="1"/>
  <c r="BB69" i="13"/>
  <c r="BA69" i="13" s="1"/>
  <c r="D541" i="9"/>
  <c r="J520" i="9"/>
  <c r="M106" i="10"/>
  <c r="J107" i="10" s="1"/>
  <c r="D258" i="10"/>
  <c r="D26" i="12"/>
  <c r="J38" i="13"/>
  <c r="D56" i="13"/>
  <c r="D81" i="13"/>
  <c r="D159" i="10"/>
  <c r="D386" i="10"/>
  <c r="J399" i="10"/>
  <c r="M55" i="11"/>
  <c r="J56" i="11" s="1"/>
  <c r="L55" i="11"/>
  <c r="K55" i="11" s="1"/>
  <c r="I55" i="11"/>
  <c r="H55" i="11" s="1"/>
  <c r="J166" i="11"/>
  <c r="D312" i="12"/>
  <c r="J297" i="12"/>
  <c r="J7" i="11"/>
  <c r="L286" i="11"/>
  <c r="K286" i="11" s="1"/>
  <c r="S207" i="13"/>
  <c r="Y189" i="13"/>
  <c r="J73" i="10"/>
  <c r="M426" i="10"/>
  <c r="J427" i="10" s="1"/>
  <c r="L426" i="10"/>
  <c r="K426" i="10" s="1"/>
  <c r="M83" i="11"/>
  <c r="J84" i="11" s="1"/>
  <c r="L83" i="11"/>
  <c r="K83" i="11" s="1"/>
  <c r="J140" i="11"/>
  <c r="D154" i="11"/>
  <c r="D202" i="11"/>
  <c r="D252" i="11"/>
  <c r="M286" i="11"/>
  <c r="J287" i="11" s="1"/>
  <c r="D170" i="12"/>
  <c r="J150" i="12"/>
  <c r="M241" i="12"/>
  <c r="J242" i="12" s="1"/>
  <c r="L241" i="12"/>
  <c r="K241" i="12" s="1"/>
  <c r="I241" i="12"/>
  <c r="H241" i="12" s="1"/>
  <c r="D192" i="10"/>
  <c r="M213" i="12"/>
  <c r="J214" i="12" s="1"/>
  <c r="L213" i="12"/>
  <c r="K213" i="12" s="1"/>
  <c r="I213" i="12"/>
  <c r="H213" i="12" s="1"/>
  <c r="J251" i="13"/>
  <c r="D269" i="13"/>
  <c r="J304" i="10"/>
  <c r="D324" i="10"/>
  <c r="M68" i="12"/>
  <c r="J69" i="12" s="1"/>
  <c r="L68" i="12"/>
  <c r="K68" i="12" s="1"/>
  <c r="I68" i="12"/>
  <c r="H68" i="12" s="1"/>
  <c r="M139" i="10"/>
  <c r="J140" i="10" s="1"/>
  <c r="L139" i="10"/>
  <c r="K139" i="10" s="1"/>
  <c r="I139" i="10"/>
  <c r="H139" i="10" s="1"/>
  <c r="J29" i="11"/>
  <c r="D302" i="11"/>
  <c r="D228" i="12"/>
  <c r="M325" i="12"/>
  <c r="J326" i="12" s="1"/>
  <c r="L325" i="12"/>
  <c r="K325" i="12" s="1"/>
  <c r="I325" i="12"/>
  <c r="H325" i="12" s="1"/>
  <c r="J172" i="10"/>
  <c r="D446" i="10"/>
  <c r="I83" i="11"/>
  <c r="H83" i="11" s="1"/>
  <c r="J188" i="11"/>
  <c r="J236" i="11"/>
  <c r="D274" i="11"/>
  <c r="D54" i="12"/>
  <c r="J39" i="12"/>
  <c r="D82" i="12"/>
  <c r="D284" i="12"/>
  <c r="D177" i="13"/>
  <c r="AL199" i="13"/>
  <c r="AL200" i="13" s="1"/>
  <c r="AH200" i="13"/>
  <c r="AP202" i="13" s="1"/>
  <c r="D71" i="11"/>
  <c r="AQ251" i="13"/>
  <c r="AN252" i="13" s="1"/>
  <c r="AP251" i="13"/>
  <c r="AO251" i="13" s="1"/>
  <c r="AM251" i="13"/>
  <c r="AL251" i="13" s="1"/>
  <c r="D207" i="13"/>
  <c r="BQ251" i="13"/>
  <c r="BP251" i="13" s="1"/>
  <c r="BU251" i="13"/>
  <c r="BR252" i="13" s="1"/>
  <c r="BT251" i="13"/>
  <c r="BS251" i="13" s="1"/>
  <c r="BE251" i="13"/>
  <c r="BD251" i="13" s="1"/>
  <c r="BF251" i="13"/>
  <c r="BC252" i="13" s="1"/>
  <c r="M355" i="12"/>
  <c r="J356" i="12" s="1"/>
  <c r="L355" i="12"/>
  <c r="K355" i="12" s="1"/>
  <c r="I355" i="12"/>
  <c r="H355" i="12" s="1"/>
  <c r="D147" i="13"/>
  <c r="D200" i="12"/>
  <c r="M7" i="13"/>
  <c r="J8" i="13" s="1"/>
  <c r="L7" i="13"/>
  <c r="K7" i="13" s="1"/>
  <c r="I7" i="13"/>
  <c r="H7" i="13" s="1"/>
  <c r="M98" i="13"/>
  <c r="J99" i="13" s="1"/>
  <c r="L98" i="13"/>
  <c r="K98" i="13" s="1"/>
  <c r="S479" i="13"/>
  <c r="AA481" i="13" s="1"/>
  <c r="W478" i="13"/>
  <c r="W479" i="13" s="1"/>
  <c r="L7" i="12"/>
  <c r="K7" i="12" s="1"/>
  <c r="I7" i="12"/>
  <c r="H7" i="12" s="1"/>
  <c r="D137" i="12"/>
  <c r="D25" i="13"/>
  <c r="L69" i="13"/>
  <c r="K69" i="13" s="1"/>
  <c r="D237" i="13"/>
  <c r="J264" i="11"/>
  <c r="M69" i="13"/>
  <c r="J70" i="13" s="1"/>
  <c r="M129" i="13"/>
  <c r="J130" i="13" s="1"/>
  <c r="L129" i="13"/>
  <c r="K129" i="13" s="1"/>
  <c r="I129" i="13"/>
  <c r="H129" i="13" s="1"/>
  <c r="J159" i="13"/>
  <c r="I369" i="10"/>
  <c r="H369" i="10" s="1"/>
  <c r="J190" i="13"/>
  <c r="D116" i="13"/>
  <c r="BL268" i="13"/>
  <c r="M7" i="12"/>
  <c r="J8" i="12" s="1"/>
  <c r="D342" i="12"/>
  <c r="J219" i="13"/>
  <c r="AH267" i="13"/>
  <c r="L369" i="10"/>
  <c r="K369" i="10" s="1"/>
  <c r="M119" i="12"/>
  <c r="J120" i="12" s="1"/>
  <c r="L119" i="12"/>
  <c r="K119" i="12" s="1"/>
  <c r="I119" i="12"/>
  <c r="H119" i="12" s="1"/>
  <c r="D256" i="12"/>
  <c r="M269" i="12"/>
  <c r="J270" i="12" s="1"/>
  <c r="L269" i="12"/>
  <c r="K269" i="12" s="1"/>
  <c r="I269" i="12"/>
  <c r="H269" i="12" s="1"/>
  <c r="D372" i="12"/>
  <c r="AW87" i="13"/>
  <c r="AB219" i="13"/>
  <c r="Y220" i="13" s="1"/>
  <c r="AA219" i="13"/>
  <c r="Z219" i="13" s="1"/>
  <c r="J35" i="14"/>
  <c r="D49" i="14"/>
  <c r="L67" i="12"/>
  <c r="K67" i="12" s="1"/>
  <c r="I67" i="12"/>
  <c r="H67" i="12" s="1"/>
  <c r="AN189" i="13"/>
  <c r="AB280" i="13"/>
  <c r="Y281" i="13" s="1"/>
  <c r="AA280" i="13"/>
  <c r="Z280" i="13" s="1"/>
  <c r="V299" i="13"/>
  <c r="V300" i="13" s="1"/>
  <c r="AA303" i="13" s="1"/>
  <c r="D587" i="13"/>
  <c r="J571" i="13"/>
  <c r="S229" i="13"/>
  <c r="S267" i="13"/>
  <c r="AW267" i="13"/>
  <c r="M284" i="14"/>
  <c r="J285" i="14" s="1"/>
  <c r="L284" i="14"/>
  <c r="K284" i="14" s="1"/>
  <c r="I284" i="14"/>
  <c r="H284" i="14" s="1"/>
  <c r="H530" i="13"/>
  <c r="H531" i="13" s="1"/>
  <c r="D531" i="13"/>
  <c r="L533" i="13" s="1"/>
  <c r="S532" i="13"/>
  <c r="M149" i="14"/>
  <c r="J150" i="14" s="1"/>
  <c r="L149" i="14"/>
  <c r="K149" i="14" s="1"/>
  <c r="I149" i="14"/>
  <c r="H149" i="14" s="1"/>
  <c r="H363" i="15"/>
  <c r="H364" i="15" s="1"/>
  <c r="D364" i="15"/>
  <c r="M367" i="15" s="1"/>
  <c r="Y251" i="13"/>
  <c r="H244" i="14"/>
  <c r="H245" i="14" s="1"/>
  <c r="D245" i="14"/>
  <c r="L247" i="14" s="1"/>
  <c r="M281" i="13"/>
  <c r="J282" i="13" s="1"/>
  <c r="L281" i="13"/>
  <c r="K281" i="13" s="1"/>
  <c r="J367" i="13"/>
  <c r="D559" i="13"/>
  <c r="D352" i="14"/>
  <c r="J94" i="15"/>
  <c r="S299" i="13"/>
  <c r="AF311" i="13"/>
  <c r="Z329" i="13"/>
  <c r="D439" i="13"/>
  <c r="D136" i="14"/>
  <c r="M311" i="14"/>
  <c r="J312" i="14" s="1"/>
  <c r="I311" i="14"/>
  <c r="H311" i="14" s="1"/>
  <c r="L311" i="14"/>
  <c r="K311" i="14" s="1"/>
  <c r="M543" i="13"/>
  <c r="J544" i="13" s="1"/>
  <c r="L543" i="13"/>
  <c r="K543" i="13" s="1"/>
  <c r="J8" i="14"/>
  <c r="D22" i="14"/>
  <c r="D107" i="14"/>
  <c r="J91" i="14"/>
  <c r="D217" i="14"/>
  <c r="J203" i="14"/>
  <c r="D151" i="15"/>
  <c r="D169" i="15" s="1"/>
  <c r="F169" i="15"/>
  <c r="I120" i="14"/>
  <c r="H120" i="14" s="1"/>
  <c r="M120" i="14"/>
  <c r="J121" i="14" s="1"/>
  <c r="J176" i="14"/>
  <c r="D190" i="14"/>
  <c r="Y451" i="13"/>
  <c r="D502" i="13"/>
  <c r="J514" i="13"/>
  <c r="Y515" i="13"/>
  <c r="M149" i="17"/>
  <c r="J150" i="17" s="1"/>
  <c r="L149" i="17"/>
  <c r="K149" i="17" s="1"/>
  <c r="I149" i="17"/>
  <c r="H149" i="17" s="1"/>
  <c r="D411" i="13"/>
  <c r="J395" i="13"/>
  <c r="L120" i="14"/>
  <c r="K120" i="14" s="1"/>
  <c r="F25" i="15"/>
  <c r="D435" i="16"/>
  <c r="M437" i="16" s="1"/>
  <c r="H434" i="16"/>
  <c r="H435" i="16" s="1"/>
  <c r="D327" i="13"/>
  <c r="D355" i="13"/>
  <c r="D383" i="13"/>
  <c r="I543" i="13"/>
  <c r="H543" i="13" s="1"/>
  <c r="D325" i="14"/>
  <c r="D299" i="13"/>
  <c r="D198" i="15"/>
  <c r="D474" i="13"/>
  <c r="J451" i="13"/>
  <c r="I486" i="13"/>
  <c r="H486" i="13" s="1"/>
  <c r="M486" i="13"/>
  <c r="J487" i="13" s="1"/>
  <c r="D163" i="14"/>
  <c r="D271" i="14"/>
  <c r="J257" i="14"/>
  <c r="J311" i="13"/>
  <c r="J339" i="13"/>
  <c r="D78" i="14"/>
  <c r="J62" i="14"/>
  <c r="AA514" i="13"/>
  <c r="Z514" i="13" s="1"/>
  <c r="M230" i="14"/>
  <c r="J231" i="14" s="1"/>
  <c r="L230" i="14"/>
  <c r="K230" i="14" s="1"/>
  <c r="I230" i="14"/>
  <c r="H230" i="14" s="1"/>
  <c r="I338" i="14"/>
  <c r="H338" i="14" s="1"/>
  <c r="M338" i="14"/>
  <c r="J339" i="14" s="1"/>
  <c r="D25" i="15"/>
  <c r="J241" i="15"/>
  <c r="M345" i="15"/>
  <c r="J346" i="15" s="1"/>
  <c r="I345" i="15"/>
  <c r="H345" i="15" s="1"/>
  <c r="L345" i="15"/>
  <c r="K345" i="15" s="1"/>
  <c r="D27" i="16"/>
  <c r="D303" i="16"/>
  <c r="M305" i="16" s="1"/>
  <c r="H302" i="16"/>
  <c r="H303" i="16" s="1"/>
  <c r="J423" i="13"/>
  <c r="M270" i="15"/>
  <c r="J271" i="15" s="1"/>
  <c r="L270" i="15"/>
  <c r="K270" i="15" s="1"/>
  <c r="I270" i="15"/>
  <c r="H270" i="15" s="1"/>
  <c r="L338" i="14"/>
  <c r="K338" i="14" s="1"/>
  <c r="J7" i="15"/>
  <c r="D332" i="15"/>
  <c r="D50" i="15"/>
  <c r="L182" i="15"/>
  <c r="K182" i="15" s="1"/>
  <c r="M182" i="15"/>
  <c r="J183" i="15" s="1"/>
  <c r="M63" i="15"/>
  <c r="L63" i="15"/>
  <c r="K63" i="15" s="1"/>
  <c r="D305" i="15"/>
  <c r="F50" i="15"/>
  <c r="I182" i="15"/>
  <c r="H182" i="15" s="1"/>
  <c r="D269" i="16"/>
  <c r="F81" i="15"/>
  <c r="D298" i="14"/>
  <c r="M38" i="15"/>
  <c r="J39" i="15" s="1"/>
  <c r="L38" i="15"/>
  <c r="K38" i="15" s="1"/>
  <c r="D120" i="15"/>
  <c r="D139" i="15" s="1"/>
  <c r="F139" i="15"/>
  <c r="D276" i="15"/>
  <c r="F363" i="15"/>
  <c r="J8" i="16"/>
  <c r="D95" i="16"/>
  <c r="D335" i="16"/>
  <c r="F198" i="15"/>
  <c r="J211" i="15"/>
  <c r="D240" i="15"/>
  <c r="D257" i="15" s="1"/>
  <c r="F257" i="15"/>
  <c r="I282" i="16"/>
  <c r="H282" i="16" s="1"/>
  <c r="M282" i="16"/>
  <c r="J283" i="16" s="1"/>
  <c r="L282" i="16"/>
  <c r="K282" i="16" s="1"/>
  <c r="D137" i="17"/>
  <c r="M119" i="25"/>
  <c r="J120" i="25" s="1"/>
  <c r="L119" i="25"/>
  <c r="K119" i="25" s="1"/>
  <c r="I119" i="25"/>
  <c r="H119" i="25" s="1"/>
  <c r="D63" i="15"/>
  <c r="D81" i="15" s="1"/>
  <c r="M108" i="16"/>
  <c r="J109" i="16" s="1"/>
  <c r="L108" i="16"/>
  <c r="K108" i="16" s="1"/>
  <c r="I108" i="16"/>
  <c r="H108" i="16" s="1"/>
  <c r="D167" i="16"/>
  <c r="D33" i="20"/>
  <c r="L35" i="20" s="1"/>
  <c r="H32" i="20"/>
  <c r="H33" i="20" s="1"/>
  <c r="D113" i="20"/>
  <c r="L115" i="20" s="1"/>
  <c r="H112" i="20"/>
  <c r="H113" i="20" s="1"/>
  <c r="J289" i="15"/>
  <c r="M73" i="16"/>
  <c r="J74" i="16" s="1"/>
  <c r="I73" i="16"/>
  <c r="H73" i="16" s="1"/>
  <c r="H217" i="17"/>
  <c r="H218" i="17" s="1"/>
  <c r="D218" i="17"/>
  <c r="L220" i="17" s="1"/>
  <c r="I7" i="18"/>
  <c r="H7" i="18" s="1"/>
  <c r="M7" i="18"/>
  <c r="J8" i="18" s="1"/>
  <c r="L7" i="18"/>
  <c r="K7" i="18" s="1"/>
  <c r="F332" i="15"/>
  <c r="L40" i="16"/>
  <c r="K40" i="16" s="1"/>
  <c r="I40" i="16"/>
  <c r="H40" i="16" s="1"/>
  <c r="D94" i="15"/>
  <c r="D108" i="15" s="1"/>
  <c r="F276" i="15"/>
  <c r="D60" i="16"/>
  <c r="L73" i="16"/>
  <c r="K73" i="16" s="1"/>
  <c r="D56" i="18"/>
  <c r="M58" i="18" s="1"/>
  <c r="H55" i="18"/>
  <c r="H56" i="18" s="1"/>
  <c r="M40" i="16"/>
  <c r="J41" i="16" s="1"/>
  <c r="D236" i="16"/>
  <c r="M316" i="16"/>
  <c r="J317" i="16" s="1"/>
  <c r="L316" i="16"/>
  <c r="K316" i="16" s="1"/>
  <c r="I316" i="16"/>
  <c r="H316" i="16" s="1"/>
  <c r="D54" i="17"/>
  <c r="D228" i="15"/>
  <c r="J318" i="15"/>
  <c r="L7" i="16"/>
  <c r="K7" i="16" s="1"/>
  <c r="I7" i="16"/>
  <c r="H7" i="16" s="1"/>
  <c r="D368" i="16"/>
  <c r="D401" i="16"/>
  <c r="D132" i="23"/>
  <c r="L134" i="23" s="1"/>
  <c r="H131" i="23"/>
  <c r="H132" i="23" s="1"/>
  <c r="M199" i="27"/>
  <c r="J200" i="27" s="1"/>
  <c r="L199" i="27"/>
  <c r="K199" i="27" s="1"/>
  <c r="D22" i="17"/>
  <c r="M230" i="17"/>
  <c r="J231" i="17" s="1"/>
  <c r="L230" i="17"/>
  <c r="K230" i="17" s="1"/>
  <c r="I230" i="17"/>
  <c r="H230" i="17" s="1"/>
  <c r="J414" i="16"/>
  <c r="D193" i="19"/>
  <c r="L194" i="19" s="1"/>
  <c r="H192" i="19"/>
  <c r="H193" i="19" s="1"/>
  <c r="L381" i="16"/>
  <c r="K381" i="16" s="1"/>
  <c r="D109" i="17"/>
  <c r="L121" i="17"/>
  <c r="K121" i="17" s="1"/>
  <c r="M121" i="17"/>
  <c r="J122" i="17" s="1"/>
  <c r="I121" i="17"/>
  <c r="H121" i="17" s="1"/>
  <c r="J180" i="16"/>
  <c r="M381" i="16"/>
  <c r="J382" i="16" s="1"/>
  <c r="H191" i="17"/>
  <c r="H192" i="17" s="1"/>
  <c r="D192" i="17"/>
  <c r="L194" i="17" s="1"/>
  <c r="M8" i="17"/>
  <c r="J9" i="17" s="1"/>
  <c r="I8" i="17"/>
  <c r="H8" i="17" s="1"/>
  <c r="D271" i="17"/>
  <c r="D131" i="16"/>
  <c r="D115" i="18"/>
  <c r="J97" i="18"/>
  <c r="M144" i="16"/>
  <c r="J145" i="16" s="1"/>
  <c r="J216" i="16"/>
  <c r="J348" i="16"/>
  <c r="D245" i="17"/>
  <c r="J249" i="16"/>
  <c r="L315" i="16"/>
  <c r="K315" i="16" s="1"/>
  <c r="L8" i="17"/>
  <c r="K8" i="17" s="1"/>
  <c r="D80" i="17"/>
  <c r="D85" i="18"/>
  <c r="D272" i="20"/>
  <c r="J260" i="20"/>
  <c r="D163" i="17"/>
  <c r="I157" i="18"/>
  <c r="H157" i="18" s="1"/>
  <c r="M157" i="18"/>
  <c r="J158" i="18" s="1"/>
  <c r="L157" i="18"/>
  <c r="K157" i="18" s="1"/>
  <c r="L256" i="18"/>
  <c r="K256" i="18" s="1"/>
  <c r="M256" i="18"/>
  <c r="J257" i="18" s="1"/>
  <c r="I256" i="18"/>
  <c r="H256" i="18" s="1"/>
  <c r="J257" i="17"/>
  <c r="J34" i="17"/>
  <c r="M37" i="18"/>
  <c r="J38" i="18" s="1"/>
  <c r="L37" i="18"/>
  <c r="K37" i="18" s="1"/>
  <c r="I37" i="18"/>
  <c r="H37" i="18" s="1"/>
  <c r="H142" i="19"/>
  <c r="H143" i="19" s="1"/>
  <c r="D143" i="19"/>
  <c r="L144" i="19" s="1"/>
  <c r="J67" i="18"/>
  <c r="D166" i="18"/>
  <c r="I178" i="18"/>
  <c r="H178" i="18" s="1"/>
  <c r="M178" i="18"/>
  <c r="J179" i="18" s="1"/>
  <c r="L178" i="18"/>
  <c r="K178" i="18" s="1"/>
  <c r="J66" i="17"/>
  <c r="M127" i="18"/>
  <c r="J128" i="18" s="1"/>
  <c r="L127" i="18"/>
  <c r="K127" i="18" s="1"/>
  <c r="I127" i="18"/>
  <c r="H127" i="18" s="1"/>
  <c r="D25" i="18"/>
  <c r="D384" i="18"/>
  <c r="M92" i="17"/>
  <c r="J93" i="17" s="1"/>
  <c r="L92" i="17"/>
  <c r="K92" i="17" s="1"/>
  <c r="M175" i="17"/>
  <c r="J176" i="17" s="1"/>
  <c r="L175" i="17"/>
  <c r="K175" i="17" s="1"/>
  <c r="I175" i="17"/>
  <c r="H175" i="17" s="1"/>
  <c r="L229" i="17"/>
  <c r="K229" i="17" s="1"/>
  <c r="I229" i="17"/>
  <c r="H229" i="17" s="1"/>
  <c r="J203" i="17"/>
  <c r="D274" i="18"/>
  <c r="M316" i="18"/>
  <c r="J317" i="18" s="1"/>
  <c r="L316" i="18"/>
  <c r="K316" i="18" s="1"/>
  <c r="M232" i="19"/>
  <c r="J233" i="19" s="1"/>
  <c r="L232" i="19"/>
  <c r="K232" i="19" s="1"/>
  <c r="I232" i="19"/>
  <c r="H232" i="19" s="1"/>
  <c r="D304" i="18"/>
  <c r="D356" i="18"/>
  <c r="D46" i="19"/>
  <c r="J30" i="19"/>
  <c r="D118" i="19"/>
  <c r="M125" i="20"/>
  <c r="J126" i="20" s="1"/>
  <c r="L125" i="20"/>
  <c r="K125" i="20" s="1"/>
  <c r="I125" i="20"/>
  <c r="H125" i="20" s="1"/>
  <c r="D221" i="18"/>
  <c r="J208" i="18"/>
  <c r="M58" i="19"/>
  <c r="J59" i="19" s="1"/>
  <c r="L58" i="19"/>
  <c r="K58" i="19" s="1"/>
  <c r="D54" i="20"/>
  <c r="L37" i="21"/>
  <c r="I183" i="19"/>
  <c r="H183" i="19" s="1"/>
  <c r="M183" i="19"/>
  <c r="J184" i="19" s="1"/>
  <c r="L183" i="19"/>
  <c r="K183" i="19" s="1"/>
  <c r="M233" i="18"/>
  <c r="J234" i="18" s="1"/>
  <c r="L233" i="18"/>
  <c r="K233" i="18" s="1"/>
  <c r="D334" i="18"/>
  <c r="D68" i="19"/>
  <c r="J130" i="19"/>
  <c r="M286" i="18"/>
  <c r="J287" i="18" s="1"/>
  <c r="L286" i="18"/>
  <c r="K286" i="18" s="1"/>
  <c r="I286" i="18"/>
  <c r="H286" i="18" s="1"/>
  <c r="D93" i="20"/>
  <c r="L95" i="20" s="1"/>
  <c r="H92" i="20"/>
  <c r="H93" i="20" s="1"/>
  <c r="I241" i="20"/>
  <c r="H241" i="20" s="1"/>
  <c r="M241" i="20"/>
  <c r="J242" i="20" s="1"/>
  <c r="L241" i="20"/>
  <c r="K241" i="20" s="1"/>
  <c r="M346" i="18"/>
  <c r="J347" i="18" s="1"/>
  <c r="L346" i="18"/>
  <c r="K346" i="18" s="1"/>
  <c r="I346" i="18"/>
  <c r="H346" i="18" s="1"/>
  <c r="M80" i="19"/>
  <c r="J81" i="19" s="1"/>
  <c r="L80" i="19"/>
  <c r="K80" i="19" s="1"/>
  <c r="I80" i="19"/>
  <c r="H80" i="19" s="1"/>
  <c r="M108" i="19"/>
  <c r="J109" i="19" s="1"/>
  <c r="L108" i="19"/>
  <c r="K108" i="19" s="1"/>
  <c r="I108" i="19"/>
  <c r="H108" i="19" s="1"/>
  <c r="M304" i="19"/>
  <c r="J305" i="19" s="1"/>
  <c r="L304" i="19"/>
  <c r="K304" i="19" s="1"/>
  <c r="I304" i="19"/>
  <c r="H304" i="19" s="1"/>
  <c r="J8" i="19"/>
  <c r="D18" i="19"/>
  <c r="D292" i="19"/>
  <c r="D145" i="18"/>
  <c r="D196" i="18"/>
  <c r="D244" i="18"/>
  <c r="D96" i="19"/>
  <c r="I282" i="19"/>
  <c r="H282" i="19" s="1"/>
  <c r="M282" i="19"/>
  <c r="J283" i="19" s="1"/>
  <c r="L282" i="19"/>
  <c r="K282" i="19" s="1"/>
  <c r="J368" i="18"/>
  <c r="D171" i="19"/>
  <c r="D12" i="20"/>
  <c r="J7" i="20"/>
  <c r="D160" i="20"/>
  <c r="D228" i="20"/>
  <c r="M85" i="21"/>
  <c r="J86" i="21" s="1"/>
  <c r="L85" i="21"/>
  <c r="K85" i="21" s="1"/>
  <c r="I85" i="21"/>
  <c r="H85" i="21" s="1"/>
  <c r="M172" i="20"/>
  <c r="J173" i="20" s="1"/>
  <c r="L172" i="20"/>
  <c r="K172" i="20" s="1"/>
  <c r="I172" i="20"/>
  <c r="H172" i="20" s="1"/>
  <c r="M216" i="20"/>
  <c r="J217" i="20" s="1"/>
  <c r="L216" i="20"/>
  <c r="K216" i="20" s="1"/>
  <c r="I216" i="20"/>
  <c r="H216" i="20" s="1"/>
  <c r="M7" i="21"/>
  <c r="J8" i="21" s="1"/>
  <c r="L7" i="21"/>
  <c r="K7" i="21" s="1"/>
  <c r="I7" i="21"/>
  <c r="H7" i="21" s="1"/>
  <c r="L115" i="21"/>
  <c r="J85" i="20"/>
  <c r="M196" i="20"/>
  <c r="J197" i="20" s="1"/>
  <c r="L196" i="20"/>
  <c r="K196" i="20" s="1"/>
  <c r="I196" i="20"/>
  <c r="H196" i="20" s="1"/>
  <c r="D220" i="19"/>
  <c r="J44" i="20"/>
  <c r="D73" i="20"/>
  <c r="L148" i="20"/>
  <c r="K148" i="20" s="1"/>
  <c r="I148" i="20"/>
  <c r="H148" i="20" s="1"/>
  <c r="J154" i="19"/>
  <c r="D242" i="19"/>
  <c r="M254" i="19"/>
  <c r="J255" i="19" s="1"/>
  <c r="L254" i="19"/>
  <c r="K254" i="19" s="1"/>
  <c r="D204" i="20"/>
  <c r="D248" i="20"/>
  <c r="M124" i="21"/>
  <c r="J125" i="21" s="1"/>
  <c r="L124" i="21"/>
  <c r="K124" i="21" s="1"/>
  <c r="J104" i="20"/>
  <c r="D92" i="24"/>
  <c r="L94" i="24" s="1"/>
  <c r="H91" i="24"/>
  <c r="H92" i="24" s="1"/>
  <c r="D270" i="19"/>
  <c r="D314" i="19"/>
  <c r="M148" i="20"/>
  <c r="J149" i="20" s="1"/>
  <c r="D111" i="21"/>
  <c r="J204" i="19"/>
  <c r="D342" i="19"/>
  <c r="I46" i="21"/>
  <c r="H46" i="21" s="1"/>
  <c r="M46" i="21"/>
  <c r="J47" i="21" s="1"/>
  <c r="L46" i="21"/>
  <c r="K46" i="21" s="1"/>
  <c r="D178" i="21"/>
  <c r="H177" i="21"/>
  <c r="M217" i="21"/>
  <c r="J218" i="21" s="1"/>
  <c r="L217" i="21"/>
  <c r="K217" i="21" s="1"/>
  <c r="I217" i="21"/>
  <c r="H217" i="21" s="1"/>
  <c r="D136" i="20"/>
  <c r="D184" i="20"/>
  <c r="J326" i="19"/>
  <c r="L7" i="22"/>
  <c r="K7" i="22" s="1"/>
  <c r="M7" i="22"/>
  <c r="J8" i="22" s="1"/>
  <c r="I7" i="22"/>
  <c r="H7" i="22" s="1"/>
  <c r="D76" i="22"/>
  <c r="D217" i="23"/>
  <c r="J201" i="23"/>
  <c r="D173" i="22"/>
  <c r="D201" i="22"/>
  <c r="J24" i="20"/>
  <c r="I240" i="20"/>
  <c r="H240" i="20" s="1"/>
  <c r="J163" i="21"/>
  <c r="D80" i="23"/>
  <c r="L82" i="23" s="1"/>
  <c r="H79" i="23"/>
  <c r="H80" i="23" s="1"/>
  <c r="D150" i="21"/>
  <c r="M190" i="21"/>
  <c r="J191" i="21" s="1"/>
  <c r="L190" i="21"/>
  <c r="K190" i="21" s="1"/>
  <c r="I190" i="21"/>
  <c r="H190" i="21" s="1"/>
  <c r="D20" i="24"/>
  <c r="L22" i="24" s="1"/>
  <c r="H19" i="24"/>
  <c r="H20" i="24" s="1"/>
  <c r="J66" i="20"/>
  <c r="L240" i="20"/>
  <c r="K240" i="20" s="1"/>
  <c r="L247" i="21"/>
  <c r="D23" i="23"/>
  <c r="D33" i="21"/>
  <c r="D72" i="21"/>
  <c r="D246" i="23"/>
  <c r="L248" i="23" s="1"/>
  <c r="H245" i="23"/>
  <c r="H246" i="23" s="1"/>
  <c r="D35" i="22"/>
  <c r="D132" i="22"/>
  <c r="I35" i="23"/>
  <c r="H35" i="23" s="1"/>
  <c r="M35" i="23"/>
  <c r="J36" i="23" s="1"/>
  <c r="L35" i="23"/>
  <c r="K35" i="23" s="1"/>
  <c r="D107" i="23"/>
  <c r="J63" i="23"/>
  <c r="M145" i="22"/>
  <c r="J146" i="22" s="1"/>
  <c r="L145" i="22"/>
  <c r="K145" i="22" s="1"/>
  <c r="D243" i="21"/>
  <c r="D189" i="23"/>
  <c r="J173" i="23"/>
  <c r="D308" i="24"/>
  <c r="L310" i="24" s="1"/>
  <c r="H307" i="24"/>
  <c r="H308" i="24" s="1"/>
  <c r="D204" i="21"/>
  <c r="D101" i="22"/>
  <c r="M114" i="22"/>
  <c r="J115" i="22" s="1"/>
  <c r="L114" i="22"/>
  <c r="K114" i="22" s="1"/>
  <c r="M186" i="22"/>
  <c r="J187" i="22" s="1"/>
  <c r="L186" i="22"/>
  <c r="K186" i="22" s="1"/>
  <c r="M7" i="23"/>
  <c r="J8" i="23" s="1"/>
  <c r="L7" i="23"/>
  <c r="K7" i="23" s="1"/>
  <c r="I7" i="23"/>
  <c r="H7" i="23" s="1"/>
  <c r="I91" i="23"/>
  <c r="H91" i="23" s="1"/>
  <c r="M91" i="23"/>
  <c r="J92" i="23" s="1"/>
  <c r="L91" i="23"/>
  <c r="K91" i="23" s="1"/>
  <c r="D222" i="25"/>
  <c r="L224" i="25" s="1"/>
  <c r="H221" i="25"/>
  <c r="H222" i="25" s="1"/>
  <c r="D164" i="24"/>
  <c r="L166" i="24" s="1"/>
  <c r="H163" i="24"/>
  <c r="H164" i="24" s="1"/>
  <c r="I145" i="22"/>
  <c r="H145" i="22" s="1"/>
  <c r="D289" i="23"/>
  <c r="J283" i="23"/>
  <c r="D67" i="24"/>
  <c r="I271" i="24"/>
  <c r="H271" i="24" s="1"/>
  <c r="M271" i="24"/>
  <c r="J272" i="24" s="1"/>
  <c r="L271" i="24"/>
  <c r="K271" i="24" s="1"/>
  <c r="M329" i="23"/>
  <c r="J330" i="23" s="1"/>
  <c r="L329" i="23"/>
  <c r="K329" i="23" s="1"/>
  <c r="M89" i="22"/>
  <c r="J90" i="22" s="1"/>
  <c r="L89" i="22"/>
  <c r="K89" i="22" s="1"/>
  <c r="I186" i="22"/>
  <c r="H186" i="22" s="1"/>
  <c r="J48" i="22"/>
  <c r="M257" i="23"/>
  <c r="J258" i="23" s="1"/>
  <c r="L367" i="24"/>
  <c r="K367" i="24" s="1"/>
  <c r="M367" i="24"/>
  <c r="J368" i="24" s="1"/>
  <c r="I367" i="24"/>
  <c r="H367" i="24" s="1"/>
  <c r="D161" i="23"/>
  <c r="D284" i="24"/>
  <c r="L286" i="24" s="1"/>
  <c r="H283" i="24"/>
  <c r="H284" i="24" s="1"/>
  <c r="M223" i="24"/>
  <c r="J224" i="24" s="1"/>
  <c r="L223" i="24"/>
  <c r="K223" i="24" s="1"/>
  <c r="I223" i="24"/>
  <c r="H223" i="24" s="1"/>
  <c r="D271" i="23"/>
  <c r="M301" i="23"/>
  <c r="J302" i="23" s="1"/>
  <c r="L301" i="23"/>
  <c r="K301" i="23" s="1"/>
  <c r="L55" i="24"/>
  <c r="K55" i="24" s="1"/>
  <c r="M55" i="24"/>
  <c r="J56" i="24" s="1"/>
  <c r="I55" i="24"/>
  <c r="H55" i="24" s="1"/>
  <c r="M127" i="24"/>
  <c r="J128" i="24" s="1"/>
  <c r="L127" i="24"/>
  <c r="K127" i="24" s="1"/>
  <c r="I127" i="24"/>
  <c r="H127" i="24" s="1"/>
  <c r="L119" i="23"/>
  <c r="K119" i="23" s="1"/>
  <c r="I119" i="23"/>
  <c r="H119" i="23" s="1"/>
  <c r="J229" i="23"/>
  <c r="D345" i="23"/>
  <c r="M343" i="24"/>
  <c r="J344" i="24" s="1"/>
  <c r="L343" i="24"/>
  <c r="K343" i="24" s="1"/>
  <c r="I343" i="24"/>
  <c r="H343" i="24" s="1"/>
  <c r="D51" i="23"/>
  <c r="M143" i="23"/>
  <c r="J144" i="23" s="1"/>
  <c r="L143" i="23"/>
  <c r="K143" i="23" s="1"/>
  <c r="I143" i="23"/>
  <c r="H143" i="23" s="1"/>
  <c r="D317" i="23"/>
  <c r="D80" i="25"/>
  <c r="L82" i="25" s="1"/>
  <c r="H79" i="25"/>
  <c r="H80" i="25" s="1"/>
  <c r="M119" i="23"/>
  <c r="J120" i="23" s="1"/>
  <c r="D43" i="24"/>
  <c r="AB8" i="26"/>
  <c r="Y9" i="26" s="1"/>
  <c r="AA8" i="26"/>
  <c r="Z8" i="26" s="1"/>
  <c r="X8" i="26"/>
  <c r="W8" i="26" s="1"/>
  <c r="D259" i="24"/>
  <c r="I391" i="24"/>
  <c r="H391" i="24" s="1"/>
  <c r="M391" i="24"/>
  <c r="J392" i="24" s="1"/>
  <c r="L391" i="24"/>
  <c r="K391" i="24" s="1"/>
  <c r="I35" i="25"/>
  <c r="H35" i="25" s="1"/>
  <c r="M35" i="25"/>
  <c r="J36" i="25" s="1"/>
  <c r="L35" i="25"/>
  <c r="K35" i="25" s="1"/>
  <c r="H163" i="25"/>
  <c r="H164" i="25" s="1"/>
  <c r="D164" i="25"/>
  <c r="L166" i="25" s="1"/>
  <c r="D331" i="24"/>
  <c r="J79" i="24"/>
  <c r="D191" i="25"/>
  <c r="M233" i="25"/>
  <c r="J234" i="25" s="1"/>
  <c r="L233" i="25"/>
  <c r="K233" i="25" s="1"/>
  <c r="I233" i="25"/>
  <c r="H233" i="25" s="1"/>
  <c r="J7" i="24"/>
  <c r="D115" i="24"/>
  <c r="J151" i="24"/>
  <c r="D211" i="24"/>
  <c r="M175" i="24"/>
  <c r="J176" i="24" s="1"/>
  <c r="L175" i="24"/>
  <c r="K175" i="24" s="1"/>
  <c r="I175" i="24"/>
  <c r="H175" i="24" s="1"/>
  <c r="J295" i="24"/>
  <c r="J319" i="24"/>
  <c r="D23" i="25"/>
  <c r="D379" i="24"/>
  <c r="J31" i="24"/>
  <c r="D139" i="24"/>
  <c r="D235" i="24"/>
  <c r="M103" i="24"/>
  <c r="J104" i="24" s="1"/>
  <c r="L103" i="24"/>
  <c r="K103" i="24" s="1"/>
  <c r="D187" i="24"/>
  <c r="J247" i="24"/>
  <c r="J7" i="25"/>
  <c r="D51" i="25"/>
  <c r="J199" i="24"/>
  <c r="J64" i="25"/>
  <c r="D333" i="25"/>
  <c r="D389" i="25"/>
  <c r="J373" i="25"/>
  <c r="J147" i="25"/>
  <c r="D20" i="26"/>
  <c r="D445" i="25"/>
  <c r="J429" i="25"/>
  <c r="D355" i="24"/>
  <c r="D107" i="25"/>
  <c r="M203" i="25"/>
  <c r="J204" i="25" s="1"/>
  <c r="L203" i="25"/>
  <c r="K203" i="25" s="1"/>
  <c r="M345" i="25"/>
  <c r="J346" i="25" s="1"/>
  <c r="L345" i="25"/>
  <c r="K345" i="25" s="1"/>
  <c r="I345" i="25"/>
  <c r="H345" i="25" s="1"/>
  <c r="L63" i="25"/>
  <c r="K63" i="25" s="1"/>
  <c r="I63" i="25"/>
  <c r="H63" i="25" s="1"/>
  <c r="L261" i="25"/>
  <c r="K261" i="25" s="1"/>
  <c r="I261" i="25"/>
  <c r="H261" i="25" s="1"/>
  <c r="D42" i="26"/>
  <c r="D403" i="24"/>
  <c r="M401" i="25"/>
  <c r="J402" i="25" s="1"/>
  <c r="L401" i="25"/>
  <c r="K401" i="25" s="1"/>
  <c r="I401" i="25"/>
  <c r="H401" i="25" s="1"/>
  <c r="D135" i="25"/>
  <c r="D277" i="25"/>
  <c r="I32" i="26"/>
  <c r="H32" i="26" s="1"/>
  <c r="M32" i="26"/>
  <c r="J33" i="26" s="1"/>
  <c r="L32" i="26"/>
  <c r="K32" i="26" s="1"/>
  <c r="J91" i="25"/>
  <c r="M261" i="25"/>
  <c r="J262" i="25" s="1"/>
  <c r="J317" i="25"/>
  <c r="D140" i="27"/>
  <c r="L142" i="27" s="1"/>
  <c r="H139" i="27"/>
  <c r="H140" i="27" s="1"/>
  <c r="L86" i="26"/>
  <c r="N86" i="26"/>
  <c r="I55" i="27"/>
  <c r="H55" i="27" s="1"/>
  <c r="M55" i="27"/>
  <c r="J56" i="27" s="1"/>
  <c r="L55" i="27"/>
  <c r="K55" i="27" s="1"/>
  <c r="J175" i="25"/>
  <c r="M289" i="25"/>
  <c r="J290" i="25" s="1"/>
  <c r="L289" i="25"/>
  <c r="K289" i="25" s="1"/>
  <c r="D305" i="25"/>
  <c r="D417" i="25"/>
  <c r="D84" i="28"/>
  <c r="L86" i="28" s="1"/>
  <c r="H83" i="28"/>
  <c r="H84" i="28" s="1"/>
  <c r="D63" i="26"/>
  <c r="D249" i="25"/>
  <c r="J9" i="26"/>
  <c r="D361" i="25"/>
  <c r="M31" i="27"/>
  <c r="J32" i="27" s="1"/>
  <c r="L31" i="27"/>
  <c r="K31" i="27" s="1"/>
  <c r="J54" i="26"/>
  <c r="K7" i="26"/>
  <c r="I7" i="27"/>
  <c r="H7" i="27" s="1"/>
  <c r="D187" i="27"/>
  <c r="I8" i="26"/>
  <c r="H8" i="26" s="1"/>
  <c r="D43" i="27"/>
  <c r="M7" i="27"/>
  <c r="J8" i="27" s="1"/>
  <c r="D262" i="27"/>
  <c r="D84" i="26"/>
  <c r="D67" i="27"/>
  <c r="D163" i="27"/>
  <c r="S20" i="26"/>
  <c r="L8" i="26"/>
  <c r="K8" i="26" s="1"/>
  <c r="D19" i="27"/>
  <c r="D239" i="27"/>
  <c r="J225" i="27"/>
  <c r="L79" i="27"/>
  <c r="K79" i="27" s="1"/>
  <c r="I79" i="27"/>
  <c r="H79" i="27" s="1"/>
  <c r="M79" i="27"/>
  <c r="J80" i="27" s="1"/>
  <c r="M205" i="28"/>
  <c r="J206" i="28" s="1"/>
  <c r="L205" i="28"/>
  <c r="K205" i="28" s="1"/>
  <c r="I205" i="28"/>
  <c r="H205" i="28" s="1"/>
  <c r="I9" i="26"/>
  <c r="H9" i="26" s="1"/>
  <c r="J76" i="26"/>
  <c r="D91" i="27"/>
  <c r="D40" i="28"/>
  <c r="L42" i="28" s="1"/>
  <c r="H39" i="28"/>
  <c r="H40" i="28" s="1"/>
  <c r="I51" i="28"/>
  <c r="H51" i="28" s="1"/>
  <c r="L51" i="28"/>
  <c r="K51" i="28" s="1"/>
  <c r="D172" i="28"/>
  <c r="L174" i="28" s="1"/>
  <c r="H171" i="28"/>
  <c r="H172" i="28" s="1"/>
  <c r="D115" i="27"/>
  <c r="M51" i="28"/>
  <c r="J52" i="28" s="1"/>
  <c r="H149" i="28"/>
  <c r="H150" i="28" s="1"/>
  <c r="D150" i="28"/>
  <c r="L152" i="28" s="1"/>
  <c r="J127" i="27"/>
  <c r="J29" i="28"/>
  <c r="D128" i="28"/>
  <c r="L130" i="28" s="1"/>
  <c r="H127" i="28"/>
  <c r="H128" i="28" s="1"/>
  <c r="D213" i="27"/>
  <c r="L7" i="28"/>
  <c r="K7" i="28" s="1"/>
  <c r="I7" i="28"/>
  <c r="H7" i="28" s="1"/>
  <c r="D61" i="28"/>
  <c r="D216" i="28"/>
  <c r="L218" i="28" s="1"/>
  <c r="J251" i="27"/>
  <c r="M7" i="28"/>
  <c r="J8" i="28" s="1"/>
  <c r="M103" i="27"/>
  <c r="J104" i="27" s="1"/>
  <c r="L103" i="27"/>
  <c r="K103" i="27" s="1"/>
  <c r="I103" i="27"/>
  <c r="H103" i="27" s="1"/>
  <c r="M175" i="27"/>
  <c r="J176" i="27" s="1"/>
  <c r="L175" i="27"/>
  <c r="K175" i="27" s="1"/>
  <c r="M151" i="27"/>
  <c r="J152" i="27" s="1"/>
  <c r="D17" i="28"/>
  <c r="I95" i="28"/>
  <c r="H95" i="28" s="1"/>
  <c r="M95" i="28"/>
  <c r="J96" i="28" s="1"/>
  <c r="L95" i="28"/>
  <c r="K95" i="28" s="1"/>
  <c r="D237" i="28"/>
  <c r="M74" i="28"/>
  <c r="J75" i="28" s="1"/>
  <c r="L74" i="28"/>
  <c r="K74" i="28" s="1"/>
  <c r="D414" i="28"/>
  <c r="L416" i="28" s="1"/>
  <c r="H413" i="28"/>
  <c r="H414" i="28" s="1"/>
  <c r="J162" i="28"/>
  <c r="M183" i="28"/>
  <c r="J184" i="28" s="1"/>
  <c r="L183" i="28"/>
  <c r="K183" i="28" s="1"/>
  <c r="I183" i="28"/>
  <c r="H183" i="28" s="1"/>
  <c r="D193" i="28"/>
  <c r="H369" i="28"/>
  <c r="H370" i="28" s="1"/>
  <c r="D370" i="28"/>
  <c r="L372" i="28" s="1"/>
  <c r="D501" i="28"/>
  <c r="M117" i="28"/>
  <c r="J118" i="28" s="1"/>
  <c r="L117" i="28"/>
  <c r="K117" i="28" s="1"/>
  <c r="I117" i="28"/>
  <c r="H117" i="28" s="1"/>
  <c r="I139" i="28"/>
  <c r="H139" i="28" s="1"/>
  <c r="M139" i="28"/>
  <c r="J140" i="28" s="1"/>
  <c r="L139" i="28"/>
  <c r="K139" i="28" s="1"/>
  <c r="D105" i="28"/>
  <c r="D458" i="28"/>
  <c r="L460" i="28" s="1"/>
  <c r="H457" i="28"/>
  <c r="H458" i="28" s="1"/>
  <c r="M469" i="28"/>
  <c r="J470" i="28" s="1"/>
  <c r="L469" i="28"/>
  <c r="K469" i="28" s="1"/>
  <c r="I469" i="28"/>
  <c r="H469" i="28" s="1"/>
  <c r="L73" i="28"/>
  <c r="K73" i="28" s="1"/>
  <c r="D259" i="28"/>
  <c r="D281" i="28"/>
  <c r="J227" i="28"/>
  <c r="M425" i="28"/>
  <c r="J426" i="28" s="1"/>
  <c r="L425" i="28"/>
  <c r="K425" i="28" s="1"/>
  <c r="I425" i="28"/>
  <c r="H425" i="28" s="1"/>
  <c r="L557" i="28"/>
  <c r="K557" i="28" s="1"/>
  <c r="M557" i="28"/>
  <c r="J558" i="28" s="1"/>
  <c r="I557" i="28"/>
  <c r="H557" i="28" s="1"/>
  <c r="D611" i="28"/>
  <c r="M315" i="28"/>
  <c r="J316" i="28" s="1"/>
  <c r="L315" i="28"/>
  <c r="K315" i="28" s="1"/>
  <c r="I315" i="28"/>
  <c r="H315" i="28" s="1"/>
  <c r="J249" i="28"/>
  <c r="M293" i="28"/>
  <c r="J294" i="28" s="1"/>
  <c r="L293" i="28"/>
  <c r="K293" i="28" s="1"/>
  <c r="M381" i="28"/>
  <c r="J382" i="28" s="1"/>
  <c r="L381" i="28"/>
  <c r="K381" i="28" s="1"/>
  <c r="J271" i="28"/>
  <c r="J447" i="28"/>
  <c r="D479" i="28"/>
  <c r="J359" i="28"/>
  <c r="D347" i="28"/>
  <c r="D391" i="28"/>
  <c r="D523" i="28"/>
  <c r="L535" i="28"/>
  <c r="K535" i="28" s="1"/>
  <c r="M535" i="28"/>
  <c r="J536" i="28" s="1"/>
  <c r="M403" i="28"/>
  <c r="J404" i="28" s="1"/>
  <c r="L403" i="28"/>
  <c r="K403" i="28" s="1"/>
  <c r="I403" i="28"/>
  <c r="H403" i="28" s="1"/>
  <c r="D435" i="28"/>
  <c r="J513" i="28"/>
  <c r="D303" i="28"/>
  <c r="D325" i="28"/>
  <c r="M337" i="28"/>
  <c r="J338" i="28" s="1"/>
  <c r="L337" i="28"/>
  <c r="K337" i="28" s="1"/>
  <c r="I337" i="28"/>
  <c r="H337" i="28" s="1"/>
  <c r="D545" i="28"/>
  <c r="J601" i="28"/>
  <c r="D567" i="28"/>
  <c r="D589" i="28"/>
  <c r="J491" i="28"/>
  <c r="J579" i="28"/>
  <c r="I259" i="6" l="1"/>
  <c r="H259" i="6" s="1"/>
  <c r="L259" i="6"/>
  <c r="K259" i="6" s="1"/>
  <c r="D82" i="15"/>
  <c r="M85" i="15" s="1"/>
  <c r="H81" i="15"/>
  <c r="H82" i="15" s="1"/>
  <c r="H108" i="15"/>
  <c r="H109" i="15" s="1"/>
  <c r="D109" i="15"/>
  <c r="M112" i="15" s="1"/>
  <c r="I302" i="23"/>
  <c r="H302" i="23" s="1"/>
  <c r="L302" i="23"/>
  <c r="K302" i="23" s="1"/>
  <c r="M302" i="23"/>
  <c r="J303" i="23" s="1"/>
  <c r="M326" i="19"/>
  <c r="J327" i="19" s="1"/>
  <c r="L326" i="19"/>
  <c r="K326" i="19" s="1"/>
  <c r="I326" i="19"/>
  <c r="H326" i="19" s="1"/>
  <c r="M121" i="14"/>
  <c r="J122" i="14" s="1"/>
  <c r="L121" i="14"/>
  <c r="K121" i="14" s="1"/>
  <c r="I121" i="14"/>
  <c r="H121" i="14" s="1"/>
  <c r="M172" i="10"/>
  <c r="J173" i="10" s="1"/>
  <c r="L172" i="10"/>
  <c r="K172" i="10" s="1"/>
  <c r="I172" i="10"/>
  <c r="H172" i="10" s="1"/>
  <c r="I150" i="12"/>
  <c r="H150" i="12" s="1"/>
  <c r="M150" i="12"/>
  <c r="J151" i="12" s="1"/>
  <c r="L150" i="12"/>
  <c r="K150" i="12" s="1"/>
  <c r="I239" i="10"/>
  <c r="H239" i="10" s="1"/>
  <c r="M239" i="10"/>
  <c r="J240" i="10" s="1"/>
  <c r="L239" i="10"/>
  <c r="K239" i="10" s="1"/>
  <c r="M97" i="7"/>
  <c r="J98" i="7" s="1"/>
  <c r="L97" i="7"/>
  <c r="K97" i="7" s="1"/>
  <c r="I97" i="7"/>
  <c r="H97" i="7" s="1"/>
  <c r="D546" i="28"/>
  <c r="L548" i="28" s="1"/>
  <c r="H545" i="28"/>
  <c r="H546" i="28" s="1"/>
  <c r="D436" i="28"/>
  <c r="L438" i="28" s="1"/>
  <c r="H435" i="28"/>
  <c r="H436" i="28" s="1"/>
  <c r="M271" i="28"/>
  <c r="J272" i="28" s="1"/>
  <c r="L271" i="28"/>
  <c r="K271" i="28" s="1"/>
  <c r="I271" i="28"/>
  <c r="H271" i="28" s="1"/>
  <c r="D18" i="28"/>
  <c r="L20" i="28" s="1"/>
  <c r="H17" i="28"/>
  <c r="H18" i="28" s="1"/>
  <c r="I206" i="28"/>
  <c r="H206" i="28" s="1"/>
  <c r="M206" i="28"/>
  <c r="J207" i="28" s="1"/>
  <c r="L206" i="28"/>
  <c r="K206" i="28" s="1"/>
  <c r="D64" i="26"/>
  <c r="L66" i="26" s="1"/>
  <c r="H63" i="26"/>
  <c r="H64" i="26" s="1"/>
  <c r="M199" i="24"/>
  <c r="J200" i="24" s="1"/>
  <c r="L199" i="24"/>
  <c r="K199" i="24" s="1"/>
  <c r="I199" i="24"/>
  <c r="H199" i="24" s="1"/>
  <c r="I319" i="24"/>
  <c r="H319" i="24" s="1"/>
  <c r="M319" i="24"/>
  <c r="J320" i="24" s="1"/>
  <c r="L319" i="24"/>
  <c r="K319" i="24" s="1"/>
  <c r="H191" i="25"/>
  <c r="H192" i="25" s="1"/>
  <c r="D192" i="25"/>
  <c r="L194" i="25" s="1"/>
  <c r="M283" i="23"/>
  <c r="J284" i="23" s="1"/>
  <c r="L283" i="23"/>
  <c r="K283" i="23" s="1"/>
  <c r="I283" i="23"/>
  <c r="H283" i="23" s="1"/>
  <c r="M8" i="23"/>
  <c r="J9" i="23" s="1"/>
  <c r="L8" i="23"/>
  <c r="K8" i="23" s="1"/>
  <c r="I8" i="23"/>
  <c r="H8" i="23" s="1"/>
  <c r="D34" i="21"/>
  <c r="H33" i="21"/>
  <c r="D151" i="21"/>
  <c r="H150" i="21"/>
  <c r="I8" i="22"/>
  <c r="H8" i="22" s="1"/>
  <c r="M8" i="22"/>
  <c r="J9" i="22" s="1"/>
  <c r="L8" i="22"/>
  <c r="K8" i="22" s="1"/>
  <c r="D249" i="20"/>
  <c r="L251" i="20" s="1"/>
  <c r="H248" i="20"/>
  <c r="H249" i="20" s="1"/>
  <c r="M283" i="19"/>
  <c r="J284" i="19" s="1"/>
  <c r="L283" i="19"/>
  <c r="K283" i="19" s="1"/>
  <c r="I283" i="19"/>
  <c r="H283" i="19" s="1"/>
  <c r="M30" i="19"/>
  <c r="J31" i="19" s="1"/>
  <c r="L30" i="19"/>
  <c r="K30" i="19" s="1"/>
  <c r="I30" i="19"/>
  <c r="H30" i="19" s="1"/>
  <c r="I318" i="15"/>
  <c r="H318" i="15" s="1"/>
  <c r="M318" i="15"/>
  <c r="J319" i="15" s="1"/>
  <c r="L318" i="15"/>
  <c r="K318" i="15" s="1"/>
  <c r="M289" i="15"/>
  <c r="J290" i="15" s="1"/>
  <c r="L289" i="15"/>
  <c r="K289" i="15" s="1"/>
  <c r="I289" i="15"/>
  <c r="H289" i="15" s="1"/>
  <c r="M120" i="25"/>
  <c r="J121" i="25" s="1"/>
  <c r="L120" i="25"/>
  <c r="K120" i="25" s="1"/>
  <c r="I120" i="25"/>
  <c r="H120" i="25" s="1"/>
  <c r="M423" i="13"/>
  <c r="J424" i="13" s="1"/>
  <c r="L423" i="13"/>
  <c r="K423" i="13" s="1"/>
  <c r="I423" i="13"/>
  <c r="H423" i="13" s="1"/>
  <c r="D191" i="14"/>
  <c r="L193" i="14" s="1"/>
  <c r="H190" i="14"/>
  <c r="H191" i="14" s="1"/>
  <c r="I8" i="14"/>
  <c r="H8" i="14" s="1"/>
  <c r="L8" i="14"/>
  <c r="K8" i="14" s="1"/>
  <c r="M8" i="14"/>
  <c r="J9" i="14" s="1"/>
  <c r="D353" i="14"/>
  <c r="L355" i="14" s="1"/>
  <c r="H352" i="14"/>
  <c r="H353" i="14" s="1"/>
  <c r="M150" i="14"/>
  <c r="J151" i="14" s="1"/>
  <c r="L150" i="14"/>
  <c r="K150" i="14" s="1"/>
  <c r="I150" i="14"/>
  <c r="H150" i="14" s="1"/>
  <c r="BL269" i="13"/>
  <c r="BT271" i="13" s="1"/>
  <c r="BP268" i="13"/>
  <c r="BP269" i="13" s="1"/>
  <c r="D26" i="13"/>
  <c r="L28" i="13" s="1"/>
  <c r="H25" i="13"/>
  <c r="H26" i="13" s="1"/>
  <c r="D148" i="13"/>
  <c r="L150" i="13" s="1"/>
  <c r="H147" i="13"/>
  <c r="H148" i="13" s="1"/>
  <c r="AP252" i="13"/>
  <c r="AO252" i="13" s="1"/>
  <c r="AQ252" i="13"/>
  <c r="AN253" i="13" s="1"/>
  <c r="AM252" i="13"/>
  <c r="AL252" i="13" s="1"/>
  <c r="I427" i="10"/>
  <c r="H427" i="10" s="1"/>
  <c r="M427" i="10"/>
  <c r="J428" i="10" s="1"/>
  <c r="L427" i="10"/>
  <c r="K427" i="10" s="1"/>
  <c r="I399" i="10"/>
  <c r="H399" i="10" s="1"/>
  <c r="M399" i="10"/>
  <c r="J400" i="10" s="1"/>
  <c r="L399" i="10"/>
  <c r="K399" i="10" s="1"/>
  <c r="H236" i="9"/>
  <c r="H237" i="9" s="1"/>
  <c r="D237" i="9"/>
  <c r="L239" i="9" s="1"/>
  <c r="D292" i="10"/>
  <c r="L294" i="10" s="1"/>
  <c r="H291" i="10"/>
  <c r="H292" i="10" s="1"/>
  <c r="M284" i="9"/>
  <c r="J285" i="9" s="1"/>
  <c r="L284" i="9"/>
  <c r="K284" i="9" s="1"/>
  <c r="I284" i="9"/>
  <c r="H284" i="9" s="1"/>
  <c r="D291" i="9"/>
  <c r="L293" i="9" s="1"/>
  <c r="H290" i="9"/>
  <c r="H291" i="9" s="1"/>
  <c r="M115" i="7"/>
  <c r="J116" i="7" s="1"/>
  <c r="L115" i="7"/>
  <c r="K115" i="7" s="1"/>
  <c r="I115" i="7"/>
  <c r="H115" i="7" s="1"/>
  <c r="D216" i="8"/>
  <c r="L218" i="8" s="1"/>
  <c r="H215" i="8"/>
  <c r="H216" i="8" s="1"/>
  <c r="L136" i="8"/>
  <c r="K136" i="8" s="1"/>
  <c r="I136" i="8"/>
  <c r="H136" i="8" s="1"/>
  <c r="M136" i="8"/>
  <c r="J137" i="8" s="1"/>
  <c r="D518" i="5"/>
  <c r="L520" i="5" s="1"/>
  <c r="H517" i="5"/>
  <c r="H518" i="5" s="1"/>
  <c r="M439" i="5"/>
  <c r="J440" i="5" s="1"/>
  <c r="L439" i="5"/>
  <c r="K439" i="5" s="1"/>
  <c r="I439" i="5"/>
  <c r="H439" i="5" s="1"/>
  <c r="D110" i="5"/>
  <c r="L112" i="5" s="1"/>
  <c r="H109" i="5"/>
  <c r="H110" i="5" s="1"/>
  <c r="D92" i="5"/>
  <c r="L94" i="5" s="1"/>
  <c r="H91" i="5"/>
  <c r="H92" i="5" s="1"/>
  <c r="M421" i="5"/>
  <c r="J422" i="5" s="1"/>
  <c r="L421" i="5"/>
  <c r="K421" i="5" s="1"/>
  <c r="I421" i="5"/>
  <c r="H421" i="5" s="1"/>
  <c r="I512" i="5"/>
  <c r="H512" i="5" s="1"/>
  <c r="M512" i="5"/>
  <c r="J513" i="5" s="1"/>
  <c r="L512" i="5"/>
  <c r="K512" i="5" s="1"/>
  <c r="H49" i="3"/>
  <c r="H50" i="3" s="1"/>
  <c r="D50" i="3"/>
  <c r="L52" i="3" s="1"/>
  <c r="D25" i="4"/>
  <c r="L27" i="4" s="1"/>
  <c r="H24" i="4"/>
  <c r="H25" i="4" s="1"/>
  <c r="H23" i="3"/>
  <c r="H24" i="3" s="1"/>
  <c r="D24" i="3"/>
  <c r="L26" i="3" s="1"/>
  <c r="M7" i="5"/>
  <c r="J8" i="5" s="1"/>
  <c r="L7" i="5"/>
  <c r="K7" i="5" s="1"/>
  <c r="I7" i="5"/>
  <c r="H7" i="5" s="1"/>
  <c r="I382" i="28"/>
  <c r="H382" i="28" s="1"/>
  <c r="M382" i="28"/>
  <c r="J383" i="28" s="1"/>
  <c r="L382" i="28"/>
  <c r="K382" i="28" s="1"/>
  <c r="I344" i="24"/>
  <c r="H344" i="24" s="1"/>
  <c r="M344" i="24"/>
  <c r="J345" i="24" s="1"/>
  <c r="L344" i="24"/>
  <c r="K344" i="24" s="1"/>
  <c r="M85" i="20"/>
  <c r="J86" i="20" s="1"/>
  <c r="L85" i="20"/>
  <c r="K85" i="20" s="1"/>
  <c r="I85" i="20"/>
  <c r="H85" i="20" s="1"/>
  <c r="M382" i="16"/>
  <c r="J383" i="16" s="1"/>
  <c r="L382" i="16"/>
  <c r="K382" i="16" s="1"/>
  <c r="I382" i="16"/>
  <c r="H382" i="16" s="1"/>
  <c r="AB281" i="13"/>
  <c r="Y282" i="13" s="1"/>
  <c r="AA281" i="13"/>
  <c r="Z281" i="13" s="1"/>
  <c r="X281" i="13"/>
  <c r="W281" i="13" s="1"/>
  <c r="D263" i="1"/>
  <c r="L265" i="1" s="1"/>
  <c r="H262" i="1"/>
  <c r="H263" i="1" s="1"/>
  <c r="I579" i="28"/>
  <c r="H579" i="28" s="1"/>
  <c r="M579" i="28"/>
  <c r="J580" i="28" s="1"/>
  <c r="L579" i="28"/>
  <c r="K579" i="28" s="1"/>
  <c r="M491" i="28"/>
  <c r="J492" i="28" s="1"/>
  <c r="L491" i="28"/>
  <c r="K491" i="28" s="1"/>
  <c r="I491" i="28"/>
  <c r="H491" i="28" s="1"/>
  <c r="H105" i="28"/>
  <c r="H106" i="28" s="1"/>
  <c r="D106" i="28"/>
  <c r="L108" i="28" s="1"/>
  <c r="M152" i="27"/>
  <c r="J153" i="27" s="1"/>
  <c r="L152" i="27"/>
  <c r="K152" i="27" s="1"/>
  <c r="I152" i="27"/>
  <c r="H152" i="27" s="1"/>
  <c r="D214" i="27"/>
  <c r="L216" i="27" s="1"/>
  <c r="H213" i="27"/>
  <c r="H214" i="27" s="1"/>
  <c r="L80" i="27"/>
  <c r="K80" i="27" s="1"/>
  <c r="M80" i="27"/>
  <c r="J81" i="27" s="1"/>
  <c r="I80" i="27"/>
  <c r="H80" i="27" s="1"/>
  <c r="S21" i="26"/>
  <c r="AA22" i="26" s="1"/>
  <c r="W20" i="26"/>
  <c r="W21" i="26" s="1"/>
  <c r="I204" i="25"/>
  <c r="H204" i="25" s="1"/>
  <c r="M204" i="25"/>
  <c r="J205" i="25" s="1"/>
  <c r="L204" i="25"/>
  <c r="K204" i="25" s="1"/>
  <c r="D52" i="25"/>
  <c r="L54" i="25" s="1"/>
  <c r="H51" i="25"/>
  <c r="H52" i="25" s="1"/>
  <c r="I295" i="24"/>
  <c r="H295" i="24" s="1"/>
  <c r="M295" i="24"/>
  <c r="J296" i="24" s="1"/>
  <c r="L295" i="24"/>
  <c r="K295" i="24" s="1"/>
  <c r="M79" i="24"/>
  <c r="J80" i="24" s="1"/>
  <c r="L79" i="24"/>
  <c r="K79" i="24" s="1"/>
  <c r="I79" i="24"/>
  <c r="H79" i="24" s="1"/>
  <c r="M258" i="23"/>
  <c r="J259" i="23" s="1"/>
  <c r="L258" i="23"/>
  <c r="K258" i="23" s="1"/>
  <c r="I258" i="23"/>
  <c r="H258" i="23" s="1"/>
  <c r="D290" i="23"/>
  <c r="L292" i="23" s="1"/>
  <c r="H289" i="23"/>
  <c r="H290" i="23" s="1"/>
  <c r="I146" i="22"/>
  <c r="H146" i="22" s="1"/>
  <c r="M146" i="22"/>
  <c r="J147" i="22" s="1"/>
  <c r="L146" i="22"/>
  <c r="K146" i="22" s="1"/>
  <c r="D343" i="19"/>
  <c r="L344" i="19" s="1"/>
  <c r="H342" i="19"/>
  <c r="H343" i="19" s="1"/>
  <c r="D205" i="20"/>
  <c r="L207" i="20" s="1"/>
  <c r="H204" i="20"/>
  <c r="H205" i="20" s="1"/>
  <c r="M197" i="20"/>
  <c r="J198" i="20" s="1"/>
  <c r="L197" i="20"/>
  <c r="K197" i="20" s="1"/>
  <c r="I197" i="20"/>
  <c r="H197" i="20" s="1"/>
  <c r="M173" i="20"/>
  <c r="J174" i="20" s="1"/>
  <c r="L173" i="20"/>
  <c r="K173" i="20" s="1"/>
  <c r="I173" i="20"/>
  <c r="H173" i="20" s="1"/>
  <c r="D47" i="19"/>
  <c r="L48" i="19" s="1"/>
  <c r="H46" i="19"/>
  <c r="H47" i="19" s="1"/>
  <c r="L179" i="18"/>
  <c r="K179" i="18" s="1"/>
  <c r="I179" i="18"/>
  <c r="H179" i="18" s="1"/>
  <c r="M179" i="18"/>
  <c r="J180" i="18" s="1"/>
  <c r="I257" i="18"/>
  <c r="H257" i="18" s="1"/>
  <c r="M257" i="18"/>
  <c r="J258" i="18" s="1"/>
  <c r="L257" i="18"/>
  <c r="K257" i="18" s="1"/>
  <c r="I249" i="16"/>
  <c r="H249" i="16" s="1"/>
  <c r="M249" i="16"/>
  <c r="J250" i="16" s="1"/>
  <c r="L249" i="16"/>
  <c r="K249" i="16" s="1"/>
  <c r="D229" i="15"/>
  <c r="M232" i="15" s="1"/>
  <c r="H228" i="15"/>
  <c r="H229" i="15" s="1"/>
  <c r="D138" i="17"/>
  <c r="L140" i="17" s="1"/>
  <c r="H137" i="17"/>
  <c r="H138" i="17" s="1"/>
  <c r="D277" i="15"/>
  <c r="M280" i="15" s="1"/>
  <c r="H276" i="15"/>
  <c r="H277" i="15" s="1"/>
  <c r="J64" i="15"/>
  <c r="I451" i="13"/>
  <c r="H451" i="13" s="1"/>
  <c r="M451" i="13"/>
  <c r="J452" i="13" s="1"/>
  <c r="L451" i="13"/>
  <c r="K451" i="13" s="1"/>
  <c r="I176" i="14"/>
  <c r="H176" i="14" s="1"/>
  <c r="L176" i="14"/>
  <c r="K176" i="14" s="1"/>
  <c r="M176" i="14"/>
  <c r="J177" i="14" s="1"/>
  <c r="D560" i="13"/>
  <c r="L562" i="13" s="1"/>
  <c r="H559" i="13"/>
  <c r="H560" i="13" s="1"/>
  <c r="S533" i="13"/>
  <c r="AA535" i="13" s="1"/>
  <c r="W532" i="13"/>
  <c r="W533" i="13" s="1"/>
  <c r="D117" i="13"/>
  <c r="L119" i="13" s="1"/>
  <c r="H116" i="13"/>
  <c r="H117" i="13" s="1"/>
  <c r="D138" i="12"/>
  <c r="L140" i="12" s="1"/>
  <c r="H137" i="12"/>
  <c r="H138" i="12" s="1"/>
  <c r="D72" i="11"/>
  <c r="L74" i="11" s="1"/>
  <c r="H71" i="11"/>
  <c r="H72" i="11" s="1"/>
  <c r="D447" i="10"/>
  <c r="L449" i="10" s="1"/>
  <c r="H446" i="10"/>
  <c r="H447" i="10" s="1"/>
  <c r="I242" i="12"/>
  <c r="H242" i="12" s="1"/>
  <c r="M242" i="12"/>
  <c r="J243" i="12" s="1"/>
  <c r="L242" i="12"/>
  <c r="K242" i="12" s="1"/>
  <c r="I73" i="10"/>
  <c r="H73" i="10" s="1"/>
  <c r="M73" i="10"/>
  <c r="J74" i="10" s="1"/>
  <c r="L73" i="10"/>
  <c r="K73" i="10" s="1"/>
  <c r="D387" i="10"/>
  <c r="L389" i="10" s="1"/>
  <c r="H386" i="10"/>
  <c r="H387" i="10" s="1"/>
  <c r="BF70" i="13"/>
  <c r="BC71" i="13" s="1"/>
  <c r="BE70" i="13"/>
  <c r="BD70" i="13" s="1"/>
  <c r="BB70" i="13"/>
  <c r="BA70" i="13" s="1"/>
  <c r="D357" i="10"/>
  <c r="L359" i="10" s="1"/>
  <c r="H356" i="10"/>
  <c r="H357" i="10" s="1"/>
  <c r="H225" i="10"/>
  <c r="H226" i="10" s="1"/>
  <c r="D226" i="10"/>
  <c r="L228" i="10" s="1"/>
  <c r="H60" i="9"/>
  <c r="H61" i="9" s="1"/>
  <c r="D61" i="9"/>
  <c r="L63" i="9" s="1"/>
  <c r="L73" i="7"/>
  <c r="K73" i="7" s="1"/>
  <c r="M73" i="7"/>
  <c r="J74" i="7" s="1"/>
  <c r="I73" i="7"/>
  <c r="H73" i="7" s="1"/>
  <c r="D60" i="8"/>
  <c r="L62" i="8" s="1"/>
  <c r="H59" i="8"/>
  <c r="H60" i="8" s="1"/>
  <c r="D132" i="7"/>
  <c r="L134" i="7" s="1"/>
  <c r="H131" i="7"/>
  <c r="H132" i="7" s="1"/>
  <c r="M195" i="8"/>
  <c r="J196" i="8" s="1"/>
  <c r="L195" i="8"/>
  <c r="K195" i="8" s="1"/>
  <c r="I195" i="8"/>
  <c r="H195" i="8" s="1"/>
  <c r="D464" i="5"/>
  <c r="L466" i="5" s="1"/>
  <c r="H463" i="5"/>
  <c r="H464" i="5" s="1"/>
  <c r="M311" i="6"/>
  <c r="J312" i="6" s="1"/>
  <c r="L311" i="6"/>
  <c r="K311" i="6" s="1"/>
  <c r="I311" i="6"/>
  <c r="H311" i="6" s="1"/>
  <c r="M232" i="7"/>
  <c r="J233" i="7" s="1"/>
  <c r="L232" i="7"/>
  <c r="K232" i="7" s="1"/>
  <c r="I232" i="7"/>
  <c r="H232" i="7" s="1"/>
  <c r="M134" i="6"/>
  <c r="J135" i="6" s="1"/>
  <c r="L134" i="6"/>
  <c r="K134" i="6" s="1"/>
  <c r="I134" i="6"/>
  <c r="H134" i="6" s="1"/>
  <c r="M260" i="7"/>
  <c r="J261" i="7" s="1"/>
  <c r="L260" i="7"/>
  <c r="K260" i="7" s="1"/>
  <c r="I260" i="7"/>
  <c r="H260" i="7" s="1"/>
  <c r="D228" i="4"/>
  <c r="L230" i="4" s="1"/>
  <c r="H227" i="4"/>
  <c r="H228" i="4" s="1"/>
  <c r="D257" i="4"/>
  <c r="L259" i="4" s="1"/>
  <c r="H256" i="4"/>
  <c r="H257" i="4" s="1"/>
  <c r="D164" i="5"/>
  <c r="L166" i="5" s="1"/>
  <c r="H163" i="5"/>
  <c r="H164" i="5" s="1"/>
  <c r="I241" i="4"/>
  <c r="H241" i="4" s="1"/>
  <c r="L241" i="4"/>
  <c r="K241" i="4" s="1"/>
  <c r="M241" i="4"/>
  <c r="J242" i="4" s="1"/>
  <c r="I476" i="5"/>
  <c r="H476" i="5" s="1"/>
  <c r="M476" i="5"/>
  <c r="J477" i="5" s="1"/>
  <c r="L476" i="5"/>
  <c r="K476" i="5" s="1"/>
  <c r="M307" i="3"/>
  <c r="J308" i="3" s="1"/>
  <c r="I307" i="3"/>
  <c r="H307" i="3" s="1"/>
  <c r="L307" i="3"/>
  <c r="K307" i="3" s="1"/>
  <c r="D20" i="5"/>
  <c r="L22" i="5" s="1"/>
  <c r="H19" i="5"/>
  <c r="H20" i="5" s="1"/>
  <c r="I335" i="1"/>
  <c r="H335" i="1" s="1"/>
  <c r="M335" i="1"/>
  <c r="J336" i="1" s="1"/>
  <c r="L335" i="1"/>
  <c r="K335" i="1" s="1"/>
  <c r="L201" i="1"/>
  <c r="K201" i="1" s="1"/>
  <c r="I201" i="1"/>
  <c r="H201" i="1" s="1"/>
  <c r="M201" i="1"/>
  <c r="J202" i="1" s="1"/>
  <c r="D86" i="7"/>
  <c r="L88" i="7" s="1"/>
  <c r="H85" i="7"/>
  <c r="H86" i="7" s="1"/>
  <c r="M50" i="5"/>
  <c r="J51" i="5" s="1"/>
  <c r="L50" i="5"/>
  <c r="K50" i="5" s="1"/>
  <c r="I50" i="5"/>
  <c r="H50" i="5" s="1"/>
  <c r="D238" i="3"/>
  <c r="L240" i="3" s="1"/>
  <c r="H237" i="3"/>
  <c r="H238" i="3" s="1"/>
  <c r="D568" i="28"/>
  <c r="L570" i="28" s="1"/>
  <c r="H567" i="28"/>
  <c r="H568" i="28" s="1"/>
  <c r="I404" i="28"/>
  <c r="H404" i="28" s="1"/>
  <c r="M404" i="28"/>
  <c r="J405" i="28" s="1"/>
  <c r="L404" i="28"/>
  <c r="K404" i="28" s="1"/>
  <c r="I426" i="28"/>
  <c r="H426" i="28" s="1"/>
  <c r="M426" i="28"/>
  <c r="J427" i="28" s="1"/>
  <c r="L426" i="28"/>
  <c r="K426" i="28" s="1"/>
  <c r="L140" i="28"/>
  <c r="K140" i="28" s="1"/>
  <c r="I140" i="28"/>
  <c r="H140" i="28" s="1"/>
  <c r="M140" i="28"/>
  <c r="J141" i="28" s="1"/>
  <c r="I162" i="28"/>
  <c r="H162" i="28" s="1"/>
  <c r="M162" i="28"/>
  <c r="J163" i="28" s="1"/>
  <c r="L162" i="28"/>
  <c r="K162" i="28" s="1"/>
  <c r="M176" i="27"/>
  <c r="J177" i="27" s="1"/>
  <c r="L176" i="27"/>
  <c r="K176" i="27" s="1"/>
  <c r="I176" i="27"/>
  <c r="H176" i="27" s="1"/>
  <c r="D68" i="27"/>
  <c r="L70" i="27" s="1"/>
  <c r="H67" i="27"/>
  <c r="H68" i="27" s="1"/>
  <c r="H403" i="24"/>
  <c r="H404" i="24" s="1"/>
  <c r="D404" i="24"/>
  <c r="L406" i="24" s="1"/>
  <c r="D356" i="24"/>
  <c r="L358" i="24" s="1"/>
  <c r="H355" i="24"/>
  <c r="H356" i="24" s="1"/>
  <c r="M247" i="24"/>
  <c r="J248" i="24" s="1"/>
  <c r="L247" i="24"/>
  <c r="K247" i="24" s="1"/>
  <c r="I247" i="24"/>
  <c r="H247" i="24" s="1"/>
  <c r="D44" i="24"/>
  <c r="L46" i="24" s="1"/>
  <c r="H43" i="24"/>
  <c r="H44" i="24" s="1"/>
  <c r="H345" i="23"/>
  <c r="H346" i="23" s="1"/>
  <c r="D346" i="23"/>
  <c r="L348" i="23" s="1"/>
  <c r="D272" i="23"/>
  <c r="L274" i="23" s="1"/>
  <c r="H271" i="23"/>
  <c r="H272" i="23" s="1"/>
  <c r="D108" i="23"/>
  <c r="L110" i="23" s="1"/>
  <c r="H107" i="23"/>
  <c r="H108" i="23" s="1"/>
  <c r="I163" i="21"/>
  <c r="H163" i="21" s="1"/>
  <c r="M163" i="21"/>
  <c r="J164" i="21" s="1"/>
  <c r="L163" i="21"/>
  <c r="K163" i="21" s="1"/>
  <c r="H184" i="20"/>
  <c r="H185" i="20" s="1"/>
  <c r="D185" i="20"/>
  <c r="L187" i="20" s="1"/>
  <c r="H111" i="21"/>
  <c r="D112" i="21"/>
  <c r="I255" i="19"/>
  <c r="H255" i="19" s="1"/>
  <c r="M255" i="19"/>
  <c r="J256" i="19" s="1"/>
  <c r="L255" i="19"/>
  <c r="K255" i="19" s="1"/>
  <c r="D245" i="18"/>
  <c r="M247" i="18" s="1"/>
  <c r="H244" i="18"/>
  <c r="H245" i="18" s="1"/>
  <c r="D55" i="20"/>
  <c r="L57" i="20" s="1"/>
  <c r="H54" i="20"/>
  <c r="H55" i="20" s="1"/>
  <c r="D305" i="18"/>
  <c r="M307" i="18" s="1"/>
  <c r="H304" i="18"/>
  <c r="H305" i="18" s="1"/>
  <c r="L176" i="17"/>
  <c r="K176" i="17" s="1"/>
  <c r="M176" i="17"/>
  <c r="J177" i="17" s="1"/>
  <c r="I176" i="17"/>
  <c r="H176" i="17" s="1"/>
  <c r="D167" i="18"/>
  <c r="M169" i="18" s="1"/>
  <c r="H166" i="18"/>
  <c r="H167" i="18" s="1"/>
  <c r="I348" i="16"/>
  <c r="H348" i="16" s="1"/>
  <c r="M348" i="16"/>
  <c r="J349" i="16" s="1"/>
  <c r="L348" i="16"/>
  <c r="K348" i="16" s="1"/>
  <c r="M180" i="16"/>
  <c r="J181" i="16" s="1"/>
  <c r="L180" i="16"/>
  <c r="K180" i="16" s="1"/>
  <c r="I180" i="16"/>
  <c r="H180" i="16" s="1"/>
  <c r="D23" i="17"/>
  <c r="L25" i="17" s="1"/>
  <c r="H22" i="17"/>
  <c r="H23" i="17" s="1"/>
  <c r="M283" i="16"/>
  <c r="J284" i="16" s="1"/>
  <c r="L283" i="16"/>
  <c r="K283" i="16" s="1"/>
  <c r="I283" i="16"/>
  <c r="H283" i="16" s="1"/>
  <c r="D140" i="15"/>
  <c r="M143" i="15" s="1"/>
  <c r="H139" i="15"/>
  <c r="H140" i="15" s="1"/>
  <c r="D28" i="16"/>
  <c r="M30" i="16" s="1"/>
  <c r="H27" i="16"/>
  <c r="H28" i="16" s="1"/>
  <c r="D199" i="15"/>
  <c r="M202" i="15" s="1"/>
  <c r="H198" i="15"/>
  <c r="H199" i="15" s="1"/>
  <c r="M395" i="13"/>
  <c r="J396" i="13" s="1"/>
  <c r="L395" i="13"/>
  <c r="K395" i="13" s="1"/>
  <c r="I395" i="13"/>
  <c r="H395" i="13" s="1"/>
  <c r="AQ189" i="13"/>
  <c r="AN190" i="13" s="1"/>
  <c r="AP189" i="13"/>
  <c r="AO189" i="13" s="1"/>
  <c r="AM189" i="13"/>
  <c r="AL189" i="13" s="1"/>
  <c r="H256" i="12"/>
  <c r="H257" i="12" s="1"/>
  <c r="D257" i="12"/>
  <c r="L259" i="12" s="1"/>
  <c r="M356" i="12"/>
  <c r="J357" i="12" s="1"/>
  <c r="L356" i="12"/>
  <c r="K356" i="12" s="1"/>
  <c r="I356" i="12"/>
  <c r="H356" i="12" s="1"/>
  <c r="D325" i="10"/>
  <c r="L327" i="10" s="1"/>
  <c r="H324" i="10"/>
  <c r="H325" i="10" s="1"/>
  <c r="D171" i="12"/>
  <c r="L173" i="12" s="1"/>
  <c r="H170" i="12"/>
  <c r="H171" i="12" s="1"/>
  <c r="W207" i="13"/>
  <c r="W208" i="13" s="1"/>
  <c r="S208" i="13"/>
  <c r="AA210" i="13" s="1"/>
  <c r="H81" i="13"/>
  <c r="H82" i="13" s="1"/>
  <c r="D82" i="13"/>
  <c r="L84" i="13" s="1"/>
  <c r="D127" i="10"/>
  <c r="L129" i="10" s="1"/>
  <c r="H126" i="10"/>
  <c r="H127" i="10" s="1"/>
  <c r="M169" i="8"/>
  <c r="J170" i="8" s="1"/>
  <c r="L169" i="8"/>
  <c r="K169" i="8" s="1"/>
  <c r="I169" i="8"/>
  <c r="H169" i="8" s="1"/>
  <c r="H270" i="9"/>
  <c r="H271" i="9" s="1"/>
  <c r="D271" i="9"/>
  <c r="L273" i="9" s="1"/>
  <c r="H61" i="7"/>
  <c r="H62" i="7" s="1"/>
  <c r="D62" i="7"/>
  <c r="L64" i="7" s="1"/>
  <c r="D423" i="6"/>
  <c r="L425" i="6" s="1"/>
  <c r="H422" i="6"/>
  <c r="H423" i="6" s="1"/>
  <c r="M103" i="6"/>
  <c r="J104" i="6" s="1"/>
  <c r="L103" i="6"/>
  <c r="K103" i="6" s="1"/>
  <c r="I103" i="6"/>
  <c r="H103" i="6" s="1"/>
  <c r="L493" i="5"/>
  <c r="K493" i="5" s="1"/>
  <c r="I493" i="5"/>
  <c r="H493" i="5" s="1"/>
  <c r="M493" i="5"/>
  <c r="J494" i="5" s="1"/>
  <c r="D446" i="5"/>
  <c r="L448" i="5" s="1"/>
  <c r="H445" i="5"/>
  <c r="H446" i="5" s="1"/>
  <c r="M332" i="5"/>
  <c r="J333" i="5" s="1"/>
  <c r="L332" i="5"/>
  <c r="K332" i="5" s="1"/>
  <c r="I332" i="5"/>
  <c r="H332" i="5" s="1"/>
  <c r="I270" i="5"/>
  <c r="H270" i="5" s="1"/>
  <c r="L270" i="5"/>
  <c r="K270" i="5" s="1"/>
  <c r="M270" i="5"/>
  <c r="J271" i="5" s="1"/>
  <c r="D54" i="4"/>
  <c r="L56" i="4" s="1"/>
  <c r="H53" i="4"/>
  <c r="H54" i="4" s="1"/>
  <c r="M121" i="5"/>
  <c r="J122" i="5" s="1"/>
  <c r="I121" i="5"/>
  <c r="H121" i="5" s="1"/>
  <c r="L121" i="5"/>
  <c r="K121" i="5" s="1"/>
  <c r="D294" i="3"/>
  <c r="L296" i="3" s="1"/>
  <c r="H293" i="3"/>
  <c r="H294" i="3" s="1"/>
  <c r="AA189" i="13"/>
  <c r="Z189" i="13" s="1"/>
  <c r="X189" i="13"/>
  <c r="W189" i="13" s="1"/>
  <c r="AB189" i="13"/>
  <c r="Y190" i="13" s="1"/>
  <c r="M601" i="28"/>
  <c r="J602" i="28" s="1"/>
  <c r="I601" i="28"/>
  <c r="H601" i="28" s="1"/>
  <c r="L601" i="28"/>
  <c r="K601" i="28" s="1"/>
  <c r="M536" i="28"/>
  <c r="J537" i="28" s="1"/>
  <c r="L536" i="28"/>
  <c r="K536" i="28" s="1"/>
  <c r="I536" i="28"/>
  <c r="H536" i="28" s="1"/>
  <c r="M294" i="28"/>
  <c r="J295" i="28" s="1"/>
  <c r="L294" i="28"/>
  <c r="K294" i="28" s="1"/>
  <c r="I294" i="28"/>
  <c r="H294" i="28" s="1"/>
  <c r="M227" i="28"/>
  <c r="J228" i="28" s="1"/>
  <c r="L227" i="28"/>
  <c r="K227" i="28" s="1"/>
  <c r="I227" i="28"/>
  <c r="H227" i="28" s="1"/>
  <c r="L29" i="28"/>
  <c r="K29" i="28" s="1"/>
  <c r="I29" i="28"/>
  <c r="H29" i="28" s="1"/>
  <c r="M29" i="28"/>
  <c r="J30" i="28" s="1"/>
  <c r="H91" i="27"/>
  <c r="H92" i="27" s="1"/>
  <c r="D92" i="27"/>
  <c r="L94" i="27" s="1"/>
  <c r="D85" i="26"/>
  <c r="L87" i="26" s="1"/>
  <c r="H84" i="26"/>
  <c r="H85" i="26" s="1"/>
  <c r="D418" i="25"/>
  <c r="L420" i="25" s="1"/>
  <c r="H417" i="25"/>
  <c r="H418" i="25" s="1"/>
  <c r="M317" i="25"/>
  <c r="J318" i="25" s="1"/>
  <c r="L317" i="25"/>
  <c r="K317" i="25" s="1"/>
  <c r="I317" i="25"/>
  <c r="H317" i="25" s="1"/>
  <c r="D43" i="26"/>
  <c r="L45" i="26" s="1"/>
  <c r="H42" i="26"/>
  <c r="H43" i="26" s="1"/>
  <c r="M429" i="25"/>
  <c r="J430" i="25" s="1"/>
  <c r="I429" i="25"/>
  <c r="H429" i="25" s="1"/>
  <c r="L429" i="25"/>
  <c r="K429" i="25" s="1"/>
  <c r="D188" i="24"/>
  <c r="L190" i="24" s="1"/>
  <c r="H187" i="24"/>
  <c r="H188" i="24" s="1"/>
  <c r="L176" i="24"/>
  <c r="K176" i="24" s="1"/>
  <c r="I176" i="24"/>
  <c r="H176" i="24" s="1"/>
  <c r="M176" i="24"/>
  <c r="J177" i="24" s="1"/>
  <c r="M120" i="23"/>
  <c r="J121" i="23" s="1"/>
  <c r="L120" i="23"/>
  <c r="K120" i="23" s="1"/>
  <c r="I120" i="23"/>
  <c r="H120" i="23" s="1"/>
  <c r="I229" i="23"/>
  <c r="H229" i="23" s="1"/>
  <c r="M229" i="23"/>
  <c r="J230" i="23" s="1"/>
  <c r="L229" i="23"/>
  <c r="K229" i="23" s="1"/>
  <c r="I115" i="22"/>
  <c r="H115" i="22" s="1"/>
  <c r="M115" i="22"/>
  <c r="J116" i="22" s="1"/>
  <c r="L115" i="22"/>
  <c r="K115" i="22" s="1"/>
  <c r="D137" i="20"/>
  <c r="L139" i="20" s="1"/>
  <c r="H136" i="20"/>
  <c r="H137" i="20" s="1"/>
  <c r="M149" i="20"/>
  <c r="J150" i="20" s="1"/>
  <c r="L149" i="20"/>
  <c r="K149" i="20" s="1"/>
  <c r="I149" i="20"/>
  <c r="H149" i="20" s="1"/>
  <c r="D243" i="19"/>
  <c r="L244" i="19" s="1"/>
  <c r="H242" i="19"/>
  <c r="H243" i="19" s="1"/>
  <c r="L86" i="21"/>
  <c r="K86" i="21" s="1"/>
  <c r="M86" i="21"/>
  <c r="J87" i="21" s="1"/>
  <c r="I86" i="21"/>
  <c r="H86" i="21" s="1"/>
  <c r="H196" i="18"/>
  <c r="H197" i="18" s="1"/>
  <c r="D197" i="18"/>
  <c r="M199" i="18" s="1"/>
  <c r="M287" i="18"/>
  <c r="J288" i="18" s="1"/>
  <c r="L287" i="18"/>
  <c r="K287" i="18" s="1"/>
  <c r="I287" i="18"/>
  <c r="H287" i="18" s="1"/>
  <c r="I67" i="18"/>
  <c r="H67" i="18" s="1"/>
  <c r="L67" i="18"/>
  <c r="K67" i="18" s="1"/>
  <c r="M67" i="18"/>
  <c r="J68" i="18" s="1"/>
  <c r="L158" i="18"/>
  <c r="K158" i="18" s="1"/>
  <c r="M158" i="18"/>
  <c r="J159" i="18" s="1"/>
  <c r="I158" i="18"/>
  <c r="H158" i="18" s="1"/>
  <c r="M216" i="16"/>
  <c r="J217" i="16" s="1"/>
  <c r="I216" i="16"/>
  <c r="H216" i="16" s="1"/>
  <c r="L216" i="16"/>
  <c r="K216" i="16" s="1"/>
  <c r="D51" i="15"/>
  <c r="M54" i="15" s="1"/>
  <c r="H50" i="15"/>
  <c r="H51" i="15" s="1"/>
  <c r="M62" i="14"/>
  <c r="J63" i="14" s="1"/>
  <c r="L62" i="14"/>
  <c r="K62" i="14" s="1"/>
  <c r="I62" i="14"/>
  <c r="H62" i="14" s="1"/>
  <c r="D300" i="13"/>
  <c r="L302" i="13" s="1"/>
  <c r="H299" i="13"/>
  <c r="H300" i="13" s="1"/>
  <c r="D412" i="13"/>
  <c r="L414" i="13" s="1"/>
  <c r="H411" i="13"/>
  <c r="H412" i="13" s="1"/>
  <c r="I282" i="13"/>
  <c r="H282" i="13" s="1"/>
  <c r="L282" i="13"/>
  <c r="K282" i="13" s="1"/>
  <c r="M282" i="13"/>
  <c r="J283" i="13" s="1"/>
  <c r="I159" i="13"/>
  <c r="H159" i="13" s="1"/>
  <c r="M159" i="13"/>
  <c r="J160" i="13" s="1"/>
  <c r="L159" i="13"/>
  <c r="K159" i="13" s="1"/>
  <c r="BF252" i="13"/>
  <c r="BC253" i="13" s="1"/>
  <c r="BE252" i="13"/>
  <c r="BD252" i="13" s="1"/>
  <c r="BB252" i="13"/>
  <c r="BA252" i="13" s="1"/>
  <c r="D178" i="13"/>
  <c r="L180" i="13" s="1"/>
  <c r="H177" i="13"/>
  <c r="H178" i="13" s="1"/>
  <c r="I304" i="10"/>
  <c r="H304" i="10" s="1"/>
  <c r="M304" i="10"/>
  <c r="J305" i="10" s="1"/>
  <c r="L304" i="10"/>
  <c r="K304" i="10" s="1"/>
  <c r="L287" i="11"/>
  <c r="K287" i="11" s="1"/>
  <c r="M287" i="11"/>
  <c r="J288" i="11" s="1"/>
  <c r="I287" i="11"/>
  <c r="H287" i="11" s="1"/>
  <c r="D57" i="13"/>
  <c r="L59" i="13" s="1"/>
  <c r="H56" i="13"/>
  <c r="H57" i="13" s="1"/>
  <c r="H404" i="9"/>
  <c r="H405" i="9" s="1"/>
  <c r="D405" i="9"/>
  <c r="L407" i="9" s="1"/>
  <c r="M327" i="9"/>
  <c r="J328" i="9" s="1"/>
  <c r="L327" i="9"/>
  <c r="K327" i="9" s="1"/>
  <c r="I327" i="9"/>
  <c r="H327" i="9" s="1"/>
  <c r="M184" i="12"/>
  <c r="J185" i="12" s="1"/>
  <c r="L184" i="12"/>
  <c r="K184" i="12" s="1"/>
  <c r="I184" i="12"/>
  <c r="H184" i="12" s="1"/>
  <c r="D61" i="10"/>
  <c r="L63" i="10" s="1"/>
  <c r="H60" i="10"/>
  <c r="H61" i="10" s="1"/>
  <c r="M343" i="7"/>
  <c r="J344" i="7" s="1"/>
  <c r="L343" i="7"/>
  <c r="K343" i="7" s="1"/>
  <c r="I343" i="7"/>
  <c r="H343" i="7" s="1"/>
  <c r="H157" i="8"/>
  <c r="H158" i="8" s="1"/>
  <c r="D158" i="8"/>
  <c r="L160" i="8" s="1"/>
  <c r="D314" i="9"/>
  <c r="L316" i="9" s="1"/>
  <c r="H313" i="9"/>
  <c r="H314" i="9" s="1"/>
  <c r="L23" i="7"/>
  <c r="K23" i="7" s="1"/>
  <c r="M23" i="7"/>
  <c r="J24" i="7" s="1"/>
  <c r="I23" i="7"/>
  <c r="H23" i="7" s="1"/>
  <c r="I40" i="8"/>
  <c r="H40" i="8" s="1"/>
  <c r="M40" i="8"/>
  <c r="J41" i="8" s="1"/>
  <c r="L40" i="8"/>
  <c r="K40" i="8" s="1"/>
  <c r="M194" i="6"/>
  <c r="J195" i="6" s="1"/>
  <c r="L194" i="6"/>
  <c r="K194" i="6" s="1"/>
  <c r="I194" i="6"/>
  <c r="H194" i="6" s="1"/>
  <c r="I143" i="7"/>
  <c r="H143" i="7" s="1"/>
  <c r="M143" i="7"/>
  <c r="J144" i="7" s="1"/>
  <c r="L143" i="7"/>
  <c r="K143" i="7" s="1"/>
  <c r="D182" i="5"/>
  <c r="L184" i="5" s="1"/>
  <c r="H181" i="5"/>
  <c r="H182" i="5" s="1"/>
  <c r="M177" i="7"/>
  <c r="J178" i="7" s="1"/>
  <c r="L177" i="7"/>
  <c r="K177" i="7" s="1"/>
  <c r="I177" i="7"/>
  <c r="H177" i="7" s="1"/>
  <c r="H329" i="6"/>
  <c r="H330" i="6" s="1"/>
  <c r="D330" i="6"/>
  <c r="L332" i="6" s="1"/>
  <c r="I183" i="4"/>
  <c r="H183" i="4" s="1"/>
  <c r="L183" i="4"/>
  <c r="K183" i="4" s="1"/>
  <c r="M183" i="4"/>
  <c r="J184" i="4" s="1"/>
  <c r="D56" i="5"/>
  <c r="L58" i="5" s="1"/>
  <c r="H55" i="5"/>
  <c r="H56" i="5" s="1"/>
  <c r="M279" i="3"/>
  <c r="J280" i="3" s="1"/>
  <c r="L279" i="3"/>
  <c r="K279" i="3" s="1"/>
  <c r="I279" i="3"/>
  <c r="H279" i="3" s="1"/>
  <c r="D128" i="5"/>
  <c r="L130" i="5" s="1"/>
  <c r="H127" i="5"/>
  <c r="H128" i="5" s="1"/>
  <c r="M176" i="5"/>
  <c r="J177" i="5" s="1"/>
  <c r="I176" i="5"/>
  <c r="H176" i="5" s="1"/>
  <c r="L176" i="5"/>
  <c r="K176" i="5" s="1"/>
  <c r="I451" i="1"/>
  <c r="H451" i="1" s="1"/>
  <c r="M451" i="1"/>
  <c r="J452" i="1" s="1"/>
  <c r="L451" i="1"/>
  <c r="K451" i="1" s="1"/>
  <c r="L275" i="1"/>
  <c r="K275" i="1" s="1"/>
  <c r="I275" i="1"/>
  <c r="H275" i="1" s="1"/>
  <c r="M275" i="1"/>
  <c r="J276" i="1" s="1"/>
  <c r="M155" i="3"/>
  <c r="J156" i="3" s="1"/>
  <c r="L155" i="3"/>
  <c r="K155" i="3" s="1"/>
  <c r="I155" i="3"/>
  <c r="H155" i="3" s="1"/>
  <c r="I7" i="25"/>
  <c r="H7" i="25" s="1"/>
  <c r="M7" i="25"/>
  <c r="J8" i="25" s="1"/>
  <c r="L7" i="25"/>
  <c r="K7" i="25" s="1"/>
  <c r="M109" i="19"/>
  <c r="J110" i="19" s="1"/>
  <c r="L109" i="19"/>
  <c r="K109" i="19" s="1"/>
  <c r="I109" i="19"/>
  <c r="H109" i="19" s="1"/>
  <c r="I544" i="13"/>
  <c r="H544" i="13" s="1"/>
  <c r="M544" i="13"/>
  <c r="J545" i="13" s="1"/>
  <c r="L544" i="13"/>
  <c r="K544" i="13" s="1"/>
  <c r="I90" i="22"/>
  <c r="H90" i="22" s="1"/>
  <c r="M90" i="22"/>
  <c r="J91" i="22" s="1"/>
  <c r="L90" i="22"/>
  <c r="K90" i="22" s="1"/>
  <c r="D102" i="22"/>
  <c r="L104" i="22" s="1"/>
  <c r="L106" i="22" s="1"/>
  <c r="H101" i="22"/>
  <c r="H102" i="22" s="1"/>
  <c r="L36" i="23"/>
  <c r="K36" i="23" s="1"/>
  <c r="I36" i="23"/>
  <c r="H36" i="23" s="1"/>
  <c r="M36" i="23"/>
  <c r="J37" i="23" s="1"/>
  <c r="M24" i="20"/>
  <c r="J25" i="20" s="1"/>
  <c r="L24" i="20"/>
  <c r="K24" i="20" s="1"/>
  <c r="I24" i="20"/>
  <c r="H24" i="20" s="1"/>
  <c r="D315" i="19"/>
  <c r="L316" i="19" s="1"/>
  <c r="H314" i="19"/>
  <c r="H315" i="19" s="1"/>
  <c r="M154" i="19"/>
  <c r="J155" i="19" s="1"/>
  <c r="I154" i="19"/>
  <c r="H154" i="19" s="1"/>
  <c r="L154" i="19"/>
  <c r="K154" i="19" s="1"/>
  <c r="D229" i="20"/>
  <c r="L231" i="20" s="1"/>
  <c r="H228" i="20"/>
  <c r="H229" i="20" s="1"/>
  <c r="D146" i="18"/>
  <c r="M148" i="18" s="1"/>
  <c r="H145" i="18"/>
  <c r="H146" i="18" s="1"/>
  <c r="M81" i="19"/>
  <c r="J82" i="19" s="1"/>
  <c r="L81" i="19"/>
  <c r="K81" i="19" s="1"/>
  <c r="I81" i="19"/>
  <c r="H81" i="19" s="1"/>
  <c r="I130" i="19"/>
  <c r="H130" i="19" s="1"/>
  <c r="M130" i="19"/>
  <c r="J131" i="19" s="1"/>
  <c r="L130" i="19"/>
  <c r="K130" i="19" s="1"/>
  <c r="I59" i="19"/>
  <c r="H59" i="19" s="1"/>
  <c r="M59" i="19"/>
  <c r="J60" i="19" s="1"/>
  <c r="L59" i="19"/>
  <c r="K59" i="19" s="1"/>
  <c r="I93" i="17"/>
  <c r="H93" i="17" s="1"/>
  <c r="M93" i="17"/>
  <c r="J94" i="17" s="1"/>
  <c r="L93" i="17"/>
  <c r="K93" i="17" s="1"/>
  <c r="L145" i="16"/>
  <c r="K145" i="16" s="1"/>
  <c r="I145" i="16"/>
  <c r="H145" i="16" s="1"/>
  <c r="M145" i="16"/>
  <c r="J146" i="16" s="1"/>
  <c r="I122" i="17"/>
  <c r="H122" i="17" s="1"/>
  <c r="M122" i="17"/>
  <c r="J123" i="17" s="1"/>
  <c r="L122" i="17"/>
  <c r="K122" i="17" s="1"/>
  <c r="I200" i="27"/>
  <c r="H200" i="27" s="1"/>
  <c r="M200" i="27"/>
  <c r="J201" i="27" s="1"/>
  <c r="L200" i="27"/>
  <c r="K200" i="27" s="1"/>
  <c r="M317" i="16"/>
  <c r="J318" i="16" s="1"/>
  <c r="L317" i="16"/>
  <c r="K317" i="16" s="1"/>
  <c r="I317" i="16"/>
  <c r="H317" i="16" s="1"/>
  <c r="H167" i="16"/>
  <c r="H168" i="16" s="1"/>
  <c r="D168" i="16"/>
  <c r="M170" i="16" s="1"/>
  <c r="M39" i="15"/>
  <c r="J40" i="15" s="1"/>
  <c r="I39" i="15"/>
  <c r="H39" i="15" s="1"/>
  <c r="L39" i="15"/>
  <c r="K39" i="15" s="1"/>
  <c r="D333" i="15"/>
  <c r="M336" i="15" s="1"/>
  <c r="H332" i="15"/>
  <c r="H333" i="15" s="1"/>
  <c r="D79" i="14"/>
  <c r="L81" i="14" s="1"/>
  <c r="H78" i="14"/>
  <c r="H79" i="14" s="1"/>
  <c r="D170" i="15"/>
  <c r="M173" i="15" s="1"/>
  <c r="H169" i="15"/>
  <c r="H170" i="15" s="1"/>
  <c r="M312" i="14"/>
  <c r="J313" i="14" s="1"/>
  <c r="L312" i="14"/>
  <c r="K312" i="14" s="1"/>
  <c r="I312" i="14"/>
  <c r="H312" i="14" s="1"/>
  <c r="D285" i="12"/>
  <c r="L287" i="12" s="1"/>
  <c r="H284" i="12"/>
  <c r="H285" i="12" s="1"/>
  <c r="M326" i="12"/>
  <c r="J327" i="12" s="1"/>
  <c r="L326" i="12"/>
  <c r="K326" i="12" s="1"/>
  <c r="I326" i="12"/>
  <c r="H326" i="12" s="1"/>
  <c r="H269" i="13"/>
  <c r="H270" i="13" s="1"/>
  <c r="D270" i="13"/>
  <c r="L272" i="13" s="1"/>
  <c r="H252" i="11"/>
  <c r="H253" i="11" s="1"/>
  <c r="D253" i="11"/>
  <c r="L255" i="11" s="1"/>
  <c r="M7" i="11"/>
  <c r="J8" i="11" s="1"/>
  <c r="L7" i="11"/>
  <c r="K7" i="11" s="1"/>
  <c r="I7" i="11"/>
  <c r="H7" i="11" s="1"/>
  <c r="I38" i="13"/>
  <c r="H38" i="13" s="1"/>
  <c r="M38" i="13"/>
  <c r="J39" i="13" s="1"/>
  <c r="L38" i="13"/>
  <c r="K38" i="13" s="1"/>
  <c r="M214" i="11"/>
  <c r="J215" i="11" s="1"/>
  <c r="L214" i="11"/>
  <c r="K214" i="11" s="1"/>
  <c r="I214" i="11"/>
  <c r="H214" i="11" s="1"/>
  <c r="I40" i="10"/>
  <c r="H40" i="10" s="1"/>
  <c r="L40" i="10"/>
  <c r="K40" i="10" s="1"/>
  <c r="M40" i="10"/>
  <c r="J41" i="10" s="1"/>
  <c r="I303" i="9"/>
  <c r="H303" i="9" s="1"/>
  <c r="M303" i="9"/>
  <c r="J304" i="9" s="1"/>
  <c r="L303" i="9"/>
  <c r="K303" i="9" s="1"/>
  <c r="L272" i="10"/>
  <c r="K272" i="10" s="1"/>
  <c r="M272" i="10"/>
  <c r="J273" i="10" s="1"/>
  <c r="I272" i="10"/>
  <c r="H272" i="10" s="1"/>
  <c r="M7" i="8"/>
  <c r="J8" i="8" s="1"/>
  <c r="L7" i="8"/>
  <c r="K7" i="8" s="1"/>
  <c r="I7" i="8"/>
  <c r="H7" i="8" s="1"/>
  <c r="D263" i="8"/>
  <c r="L265" i="8" s="1"/>
  <c r="H262" i="8"/>
  <c r="H263" i="8" s="1"/>
  <c r="D129" i="9"/>
  <c r="L131" i="9" s="1"/>
  <c r="H128" i="9"/>
  <c r="H129" i="9" s="1"/>
  <c r="H331" i="7"/>
  <c r="H332" i="7" s="1"/>
  <c r="D332" i="7"/>
  <c r="L334" i="7" s="1"/>
  <c r="I367" i="5"/>
  <c r="H367" i="5" s="1"/>
  <c r="L367" i="5"/>
  <c r="K367" i="5" s="1"/>
  <c r="M367" i="5"/>
  <c r="J368" i="5" s="1"/>
  <c r="M343" i="6"/>
  <c r="J344" i="6" s="1"/>
  <c r="L343" i="6"/>
  <c r="K343" i="6" s="1"/>
  <c r="I343" i="6"/>
  <c r="H343" i="6" s="1"/>
  <c r="D164" i="7"/>
  <c r="L166" i="7" s="1"/>
  <c r="H163" i="7"/>
  <c r="H164" i="7" s="1"/>
  <c r="H535" i="5"/>
  <c r="H536" i="5" s="1"/>
  <c r="D536" i="5"/>
  <c r="L538" i="5" s="1"/>
  <c r="D361" i="6"/>
  <c r="L363" i="6" s="1"/>
  <c r="H360" i="6"/>
  <c r="H361" i="6" s="1"/>
  <c r="M309" i="8"/>
  <c r="J310" i="8" s="1"/>
  <c r="L309" i="8"/>
  <c r="K309" i="8" s="1"/>
  <c r="I309" i="8"/>
  <c r="H309" i="8" s="1"/>
  <c r="D315" i="4"/>
  <c r="L317" i="4" s="1"/>
  <c r="H314" i="4"/>
  <c r="H315" i="4" s="1"/>
  <c r="I299" i="4"/>
  <c r="H299" i="4" s="1"/>
  <c r="L299" i="4"/>
  <c r="K299" i="4" s="1"/>
  <c r="M299" i="4"/>
  <c r="J300" i="4" s="1"/>
  <c r="M215" i="3"/>
  <c r="J216" i="3" s="1"/>
  <c r="L215" i="3"/>
  <c r="K215" i="3" s="1"/>
  <c r="I215" i="3"/>
  <c r="H215" i="3" s="1"/>
  <c r="L32" i="5"/>
  <c r="K32" i="5" s="1"/>
  <c r="I32" i="5"/>
  <c r="H32" i="5" s="1"/>
  <c r="M32" i="5"/>
  <c r="J33" i="5" s="1"/>
  <c r="M159" i="5"/>
  <c r="J160" i="5" s="1"/>
  <c r="L159" i="5"/>
  <c r="K159" i="5" s="1"/>
  <c r="I159" i="5"/>
  <c r="H159" i="5" s="1"/>
  <c r="D172" i="3"/>
  <c r="L174" i="3" s="1"/>
  <c r="H171" i="3"/>
  <c r="H172" i="3" s="1"/>
  <c r="D590" i="28"/>
  <c r="L592" i="28" s="1"/>
  <c r="H589" i="28"/>
  <c r="H590" i="28" s="1"/>
  <c r="H163" i="27"/>
  <c r="H164" i="27" s="1"/>
  <c r="D164" i="27"/>
  <c r="L166" i="27" s="1"/>
  <c r="D332" i="24"/>
  <c r="L334" i="24" s="1"/>
  <c r="H331" i="24"/>
  <c r="H332" i="24" s="1"/>
  <c r="I69" i="12"/>
  <c r="H69" i="12" s="1"/>
  <c r="M69" i="12"/>
  <c r="J70" i="12" s="1"/>
  <c r="L69" i="12"/>
  <c r="K69" i="12" s="1"/>
  <c r="D282" i="28"/>
  <c r="L284" i="28" s="1"/>
  <c r="H281" i="28"/>
  <c r="H282" i="28" s="1"/>
  <c r="H305" i="25"/>
  <c r="H306" i="25" s="1"/>
  <c r="D306" i="25"/>
  <c r="L308" i="25" s="1"/>
  <c r="D446" i="25"/>
  <c r="L448" i="25" s="1"/>
  <c r="H445" i="25"/>
  <c r="H446" i="25" s="1"/>
  <c r="D212" i="24"/>
  <c r="L214" i="24" s="1"/>
  <c r="H211" i="24"/>
  <c r="H212" i="24" s="1"/>
  <c r="D524" i="28"/>
  <c r="L526" i="28" s="1"/>
  <c r="H523" i="28"/>
  <c r="H524" i="28" s="1"/>
  <c r="D260" i="28"/>
  <c r="L262" i="28" s="1"/>
  <c r="H259" i="28"/>
  <c r="H260" i="28" s="1"/>
  <c r="M104" i="27"/>
  <c r="J105" i="27" s="1"/>
  <c r="L104" i="27"/>
  <c r="K104" i="27" s="1"/>
  <c r="I104" i="27"/>
  <c r="H104" i="27" s="1"/>
  <c r="L225" i="27"/>
  <c r="K225" i="27" s="1"/>
  <c r="I225" i="27"/>
  <c r="H225" i="27" s="1"/>
  <c r="M225" i="27"/>
  <c r="J226" i="27" s="1"/>
  <c r="M54" i="26"/>
  <c r="J55" i="26" s="1"/>
  <c r="L54" i="26"/>
  <c r="K54" i="26" s="1"/>
  <c r="I54" i="26"/>
  <c r="H54" i="26" s="1"/>
  <c r="M91" i="25"/>
  <c r="J92" i="25" s="1"/>
  <c r="L91" i="25"/>
  <c r="K91" i="25" s="1"/>
  <c r="I91" i="25"/>
  <c r="H91" i="25" s="1"/>
  <c r="D21" i="26"/>
  <c r="L23" i="26" s="1"/>
  <c r="H20" i="26"/>
  <c r="H21" i="26" s="1"/>
  <c r="M104" i="24"/>
  <c r="J105" i="24" s="1"/>
  <c r="I104" i="24"/>
  <c r="H104" i="24" s="1"/>
  <c r="L104" i="24"/>
  <c r="K104" i="24" s="1"/>
  <c r="M151" i="24"/>
  <c r="J152" i="24" s="1"/>
  <c r="L151" i="24"/>
  <c r="K151" i="24" s="1"/>
  <c r="I151" i="24"/>
  <c r="H151" i="24" s="1"/>
  <c r="M36" i="25"/>
  <c r="J37" i="25" s="1"/>
  <c r="L36" i="25"/>
  <c r="K36" i="25" s="1"/>
  <c r="I36" i="25"/>
  <c r="H36" i="25" s="1"/>
  <c r="I224" i="24"/>
  <c r="H224" i="24" s="1"/>
  <c r="M224" i="24"/>
  <c r="J225" i="24" s="1"/>
  <c r="L224" i="24"/>
  <c r="K224" i="24" s="1"/>
  <c r="H204" i="21"/>
  <c r="D205" i="21"/>
  <c r="M66" i="20"/>
  <c r="J67" i="20" s="1"/>
  <c r="L66" i="20"/>
  <c r="K66" i="20" s="1"/>
  <c r="I66" i="20"/>
  <c r="H66" i="20" s="1"/>
  <c r="H201" i="22"/>
  <c r="H202" i="22" s="1"/>
  <c r="D202" i="22"/>
  <c r="L204" i="22" s="1"/>
  <c r="L206" i="22" s="1"/>
  <c r="D271" i="19"/>
  <c r="L272" i="19" s="1"/>
  <c r="H270" i="19"/>
  <c r="H271" i="19" s="1"/>
  <c r="D161" i="20"/>
  <c r="L163" i="20" s="1"/>
  <c r="H160" i="20"/>
  <c r="H161" i="20" s="1"/>
  <c r="D293" i="19"/>
  <c r="L294" i="19" s="1"/>
  <c r="H292" i="19"/>
  <c r="H293" i="19" s="1"/>
  <c r="D69" i="19"/>
  <c r="L70" i="19" s="1"/>
  <c r="H68" i="19"/>
  <c r="H69" i="19" s="1"/>
  <c r="M208" i="18"/>
  <c r="J209" i="18" s="1"/>
  <c r="L208" i="18"/>
  <c r="K208" i="18" s="1"/>
  <c r="I208" i="18"/>
  <c r="H208" i="18" s="1"/>
  <c r="M233" i="19"/>
  <c r="J234" i="19" s="1"/>
  <c r="L233" i="19"/>
  <c r="K233" i="19" s="1"/>
  <c r="I233" i="19"/>
  <c r="H233" i="19" s="1"/>
  <c r="D385" i="18"/>
  <c r="M387" i="18" s="1"/>
  <c r="H384" i="18"/>
  <c r="H385" i="18" s="1"/>
  <c r="D164" i="17"/>
  <c r="L166" i="17" s="1"/>
  <c r="H163" i="17"/>
  <c r="H164" i="17" s="1"/>
  <c r="M97" i="18"/>
  <c r="J98" i="18" s="1"/>
  <c r="L97" i="18"/>
  <c r="K97" i="18" s="1"/>
  <c r="I97" i="18"/>
  <c r="H97" i="18" s="1"/>
  <c r="H236" i="16"/>
  <c r="H237" i="16" s="1"/>
  <c r="D237" i="16"/>
  <c r="M239" i="16" s="1"/>
  <c r="L8" i="18"/>
  <c r="K8" i="18" s="1"/>
  <c r="I8" i="18"/>
  <c r="H8" i="18" s="1"/>
  <c r="M8" i="18"/>
  <c r="J9" i="18" s="1"/>
  <c r="D258" i="15"/>
  <c r="M261" i="15" s="1"/>
  <c r="H257" i="15"/>
  <c r="H258" i="15" s="1"/>
  <c r="H298" i="14"/>
  <c r="H299" i="14" s="1"/>
  <c r="D299" i="14"/>
  <c r="L301" i="14" s="1"/>
  <c r="L7" i="15"/>
  <c r="K7" i="15" s="1"/>
  <c r="M7" i="15"/>
  <c r="J8" i="15" s="1"/>
  <c r="I7" i="15"/>
  <c r="H7" i="15" s="1"/>
  <c r="L346" i="15"/>
  <c r="K346" i="15" s="1"/>
  <c r="M346" i="15"/>
  <c r="J347" i="15" s="1"/>
  <c r="I346" i="15"/>
  <c r="H346" i="15" s="1"/>
  <c r="M339" i="13"/>
  <c r="J340" i="13" s="1"/>
  <c r="L339" i="13"/>
  <c r="K339" i="13" s="1"/>
  <c r="I339" i="13"/>
  <c r="H339" i="13" s="1"/>
  <c r="D326" i="14"/>
  <c r="L328" i="14" s="1"/>
  <c r="H325" i="14"/>
  <c r="H326" i="14" s="1"/>
  <c r="J121" i="15"/>
  <c r="D137" i="14"/>
  <c r="L139" i="14" s="1"/>
  <c r="H136" i="14"/>
  <c r="H137" i="14" s="1"/>
  <c r="I285" i="14"/>
  <c r="H285" i="14" s="1"/>
  <c r="L285" i="14"/>
  <c r="K285" i="14" s="1"/>
  <c r="M285" i="14"/>
  <c r="J286" i="14" s="1"/>
  <c r="D50" i="14"/>
  <c r="L52" i="14" s="1"/>
  <c r="H49" i="14"/>
  <c r="H50" i="14" s="1"/>
  <c r="M120" i="12"/>
  <c r="J121" i="12" s="1"/>
  <c r="L120" i="12"/>
  <c r="K120" i="12" s="1"/>
  <c r="I120" i="12"/>
  <c r="H120" i="12" s="1"/>
  <c r="D83" i="12"/>
  <c r="L85" i="12" s="1"/>
  <c r="H82" i="12"/>
  <c r="H83" i="12" s="1"/>
  <c r="D229" i="12"/>
  <c r="L231" i="12" s="1"/>
  <c r="H228" i="12"/>
  <c r="H229" i="12" s="1"/>
  <c r="M251" i="13"/>
  <c r="J252" i="13" s="1"/>
  <c r="L251" i="13"/>
  <c r="K251" i="13" s="1"/>
  <c r="I251" i="13"/>
  <c r="H251" i="13" s="1"/>
  <c r="D203" i="11"/>
  <c r="L205" i="11" s="1"/>
  <c r="H202" i="11"/>
  <c r="H203" i="11" s="1"/>
  <c r="M297" i="12"/>
  <c r="J298" i="12" s="1"/>
  <c r="L297" i="12"/>
  <c r="K297" i="12" s="1"/>
  <c r="I297" i="12"/>
  <c r="H297" i="12" s="1"/>
  <c r="D27" i="12"/>
  <c r="L29" i="12" s="1"/>
  <c r="H26" i="12"/>
  <c r="H27" i="12" s="1"/>
  <c r="D225" i="11"/>
  <c r="L227" i="11" s="1"/>
  <c r="H224" i="11"/>
  <c r="H225" i="11" s="1"/>
  <c r="M209" i="9"/>
  <c r="J210" i="9" s="1"/>
  <c r="I209" i="9"/>
  <c r="H209" i="9" s="1"/>
  <c r="L209" i="9"/>
  <c r="K209" i="9" s="1"/>
  <c r="H94" i="9"/>
  <c r="H95" i="9" s="1"/>
  <c r="D95" i="9"/>
  <c r="L97" i="9" s="1"/>
  <c r="H275" i="7"/>
  <c r="H276" i="7" s="1"/>
  <c r="D276" i="7"/>
  <c r="L278" i="7" s="1"/>
  <c r="M103" i="8"/>
  <c r="J104" i="8" s="1"/>
  <c r="L103" i="8"/>
  <c r="K103" i="8" s="1"/>
  <c r="I103" i="8"/>
  <c r="H103" i="8" s="1"/>
  <c r="M405" i="6"/>
  <c r="J406" i="6" s="1"/>
  <c r="I405" i="6"/>
  <c r="H405" i="6" s="1"/>
  <c r="L405" i="6"/>
  <c r="K405" i="6" s="1"/>
  <c r="D40" i="7"/>
  <c r="L42" i="7" s="1"/>
  <c r="H39" i="7"/>
  <c r="H40" i="7" s="1"/>
  <c r="L143" i="9"/>
  <c r="K143" i="9" s="1"/>
  <c r="I143" i="9"/>
  <c r="H143" i="9" s="1"/>
  <c r="M143" i="9"/>
  <c r="J144" i="9" s="1"/>
  <c r="L7" i="7"/>
  <c r="K7" i="7" s="1"/>
  <c r="M7" i="7"/>
  <c r="J8" i="7" s="1"/>
  <c r="I7" i="7"/>
  <c r="H7" i="7" s="1"/>
  <c r="H481" i="5"/>
  <c r="H482" i="5" s="1"/>
  <c r="D482" i="5"/>
  <c r="L484" i="5" s="1"/>
  <c r="D247" i="6"/>
  <c r="L249" i="6" s="1"/>
  <c r="H246" i="6"/>
  <c r="H247" i="6" s="1"/>
  <c r="D170" i="4"/>
  <c r="L172" i="4" s="1"/>
  <c r="H169" i="4"/>
  <c r="H170" i="4" s="1"/>
  <c r="D266" i="3"/>
  <c r="L268" i="3" s="1"/>
  <c r="H265" i="3"/>
  <c r="H266" i="3" s="1"/>
  <c r="I386" i="5"/>
  <c r="H386" i="5" s="1"/>
  <c r="M386" i="5"/>
  <c r="J387" i="5" s="1"/>
  <c r="L386" i="5"/>
  <c r="K386" i="5" s="1"/>
  <c r="I125" i="4"/>
  <c r="H125" i="4" s="1"/>
  <c r="L125" i="4"/>
  <c r="K125" i="4" s="1"/>
  <c r="M125" i="4"/>
  <c r="J126" i="4" s="1"/>
  <c r="I212" i="5"/>
  <c r="H212" i="5" s="1"/>
  <c r="L212" i="5"/>
  <c r="K212" i="5" s="1"/>
  <c r="M212" i="5"/>
  <c r="J213" i="5" s="1"/>
  <c r="I86" i="5"/>
  <c r="H86" i="5" s="1"/>
  <c r="M86" i="5"/>
  <c r="J87" i="5" s="1"/>
  <c r="L86" i="5"/>
  <c r="K86" i="5" s="1"/>
  <c r="D155" i="6"/>
  <c r="L157" i="6" s="1"/>
  <c r="H154" i="6"/>
  <c r="H155" i="6" s="1"/>
  <c r="M305" i="1"/>
  <c r="J306" i="1" s="1"/>
  <c r="L305" i="1"/>
  <c r="K305" i="1" s="1"/>
  <c r="I305" i="1"/>
  <c r="H305" i="1" s="1"/>
  <c r="I357" i="4"/>
  <c r="H357" i="4" s="1"/>
  <c r="M357" i="4"/>
  <c r="J358" i="4" s="1"/>
  <c r="L357" i="4"/>
  <c r="K357" i="4" s="1"/>
  <c r="I47" i="1"/>
  <c r="H47" i="1" s="1"/>
  <c r="M47" i="1"/>
  <c r="J48" i="1" s="1"/>
  <c r="L47" i="1"/>
  <c r="K47" i="1" s="1"/>
  <c r="M184" i="28"/>
  <c r="J185" i="28" s="1"/>
  <c r="L184" i="28"/>
  <c r="K184" i="28" s="1"/>
  <c r="I184" i="28"/>
  <c r="H184" i="28" s="1"/>
  <c r="I402" i="25"/>
  <c r="H402" i="25" s="1"/>
  <c r="L402" i="25"/>
  <c r="K402" i="25" s="1"/>
  <c r="M402" i="25"/>
  <c r="J403" i="25" s="1"/>
  <c r="D24" i="23"/>
  <c r="L26" i="23" s="1"/>
  <c r="H23" i="23"/>
  <c r="H24" i="23" s="1"/>
  <c r="H54" i="17"/>
  <c r="H55" i="17" s="1"/>
  <c r="D55" i="17"/>
  <c r="L57" i="17" s="1"/>
  <c r="I231" i="14"/>
  <c r="H231" i="14" s="1"/>
  <c r="L231" i="14"/>
  <c r="K231" i="14" s="1"/>
  <c r="M231" i="14"/>
  <c r="J232" i="14" s="1"/>
  <c r="M270" i="12"/>
  <c r="J271" i="12" s="1"/>
  <c r="L270" i="12"/>
  <c r="K270" i="12" s="1"/>
  <c r="I270" i="12"/>
  <c r="H270" i="12" s="1"/>
  <c r="H159" i="10"/>
  <c r="H160" i="10" s="1"/>
  <c r="D160" i="10"/>
  <c r="L162" i="10" s="1"/>
  <c r="D31" i="9"/>
  <c r="L33" i="9" s="1"/>
  <c r="H30" i="9"/>
  <c r="H31" i="9" s="1"/>
  <c r="L52" i="7"/>
  <c r="K52" i="7" s="1"/>
  <c r="I52" i="7"/>
  <c r="H52" i="7" s="1"/>
  <c r="M52" i="7"/>
  <c r="J53" i="7" s="1"/>
  <c r="D500" i="5"/>
  <c r="L502" i="5" s="1"/>
  <c r="H499" i="5"/>
  <c r="H500" i="5" s="1"/>
  <c r="D392" i="28"/>
  <c r="L394" i="28" s="1"/>
  <c r="H391" i="28"/>
  <c r="H392" i="28" s="1"/>
  <c r="M75" i="28"/>
  <c r="J76" i="28" s="1"/>
  <c r="L75" i="28"/>
  <c r="K75" i="28" s="1"/>
  <c r="I75" i="28"/>
  <c r="H75" i="28" s="1"/>
  <c r="L8" i="28"/>
  <c r="K8" i="28" s="1"/>
  <c r="I8" i="28"/>
  <c r="H8" i="28" s="1"/>
  <c r="M8" i="28"/>
  <c r="J9" i="28" s="1"/>
  <c r="L76" i="26"/>
  <c r="K76" i="26" s="1"/>
  <c r="M76" i="26"/>
  <c r="J77" i="26" s="1"/>
  <c r="I76" i="26"/>
  <c r="H76" i="26" s="1"/>
  <c r="D240" i="27"/>
  <c r="L242" i="27" s="1"/>
  <c r="H239" i="27"/>
  <c r="H240" i="27" s="1"/>
  <c r="D263" i="27"/>
  <c r="L265" i="27" s="1"/>
  <c r="H262" i="27"/>
  <c r="H263" i="27" s="1"/>
  <c r="I290" i="25"/>
  <c r="H290" i="25" s="1"/>
  <c r="M290" i="25"/>
  <c r="J291" i="25" s="1"/>
  <c r="L290" i="25"/>
  <c r="K290" i="25" s="1"/>
  <c r="M147" i="25"/>
  <c r="J148" i="25" s="1"/>
  <c r="L147" i="25"/>
  <c r="K147" i="25" s="1"/>
  <c r="I147" i="25"/>
  <c r="H147" i="25" s="1"/>
  <c r="D236" i="24"/>
  <c r="L238" i="24" s="1"/>
  <c r="H235" i="24"/>
  <c r="H236" i="24" s="1"/>
  <c r="D116" i="24"/>
  <c r="L118" i="24" s="1"/>
  <c r="H115" i="24"/>
  <c r="H116" i="24" s="1"/>
  <c r="D318" i="23"/>
  <c r="L320" i="23" s="1"/>
  <c r="H317" i="23"/>
  <c r="H318" i="23" s="1"/>
  <c r="I330" i="23"/>
  <c r="H330" i="23" s="1"/>
  <c r="M330" i="23"/>
  <c r="J331" i="23" s="1"/>
  <c r="L330" i="23"/>
  <c r="K330" i="23" s="1"/>
  <c r="D133" i="22"/>
  <c r="L135" i="22" s="1"/>
  <c r="L137" i="22" s="1"/>
  <c r="H132" i="22"/>
  <c r="H133" i="22" s="1"/>
  <c r="D174" i="22"/>
  <c r="L176" i="22" s="1"/>
  <c r="L178" i="22" s="1"/>
  <c r="H173" i="22"/>
  <c r="H174" i="22" s="1"/>
  <c r="M218" i="21"/>
  <c r="J219" i="21" s="1"/>
  <c r="L218" i="21"/>
  <c r="K218" i="21" s="1"/>
  <c r="I218" i="21"/>
  <c r="H218" i="21" s="1"/>
  <c r="I8" i="21"/>
  <c r="H8" i="21" s="1"/>
  <c r="M8" i="21"/>
  <c r="J9" i="21" s="1"/>
  <c r="L8" i="21"/>
  <c r="K8" i="21" s="1"/>
  <c r="M7" i="20"/>
  <c r="J8" i="20" s="1"/>
  <c r="L7" i="20"/>
  <c r="K7" i="20" s="1"/>
  <c r="I7" i="20"/>
  <c r="H7" i="20" s="1"/>
  <c r="D19" i="19"/>
  <c r="L20" i="19" s="1"/>
  <c r="H18" i="19"/>
  <c r="H19" i="19" s="1"/>
  <c r="H334" i="18"/>
  <c r="H335" i="18" s="1"/>
  <c r="D335" i="18"/>
  <c r="M337" i="18" s="1"/>
  <c r="D222" i="18"/>
  <c r="M224" i="18" s="1"/>
  <c r="H221" i="18"/>
  <c r="H222" i="18" s="1"/>
  <c r="H25" i="18"/>
  <c r="H26" i="18" s="1"/>
  <c r="D26" i="18"/>
  <c r="M28" i="18" s="1"/>
  <c r="M260" i="20"/>
  <c r="J261" i="20" s="1"/>
  <c r="I260" i="20"/>
  <c r="H260" i="20" s="1"/>
  <c r="L260" i="20"/>
  <c r="K260" i="20" s="1"/>
  <c r="D116" i="18"/>
  <c r="M118" i="18" s="1"/>
  <c r="H115" i="18"/>
  <c r="H116" i="18" s="1"/>
  <c r="D110" i="17"/>
  <c r="L112" i="17" s="1"/>
  <c r="H109" i="17"/>
  <c r="H110" i="17" s="1"/>
  <c r="M41" i="16"/>
  <c r="J42" i="16" s="1"/>
  <c r="L41" i="16"/>
  <c r="K41" i="16" s="1"/>
  <c r="I41" i="16"/>
  <c r="H41" i="16" s="1"/>
  <c r="M211" i="15"/>
  <c r="J212" i="15" s="1"/>
  <c r="L211" i="15"/>
  <c r="K211" i="15" s="1"/>
  <c r="I211" i="15"/>
  <c r="H211" i="15" s="1"/>
  <c r="L241" i="15"/>
  <c r="K241" i="15" s="1"/>
  <c r="I241" i="15"/>
  <c r="H241" i="15" s="1"/>
  <c r="M241" i="15"/>
  <c r="J242" i="15" s="1"/>
  <c r="M311" i="13"/>
  <c r="J312" i="13" s="1"/>
  <c r="L311" i="13"/>
  <c r="K311" i="13" s="1"/>
  <c r="I311" i="13"/>
  <c r="H311" i="13" s="1"/>
  <c r="I150" i="17"/>
  <c r="H150" i="17" s="1"/>
  <c r="M150" i="17"/>
  <c r="J151" i="17" s="1"/>
  <c r="L150" i="17"/>
  <c r="K150" i="17" s="1"/>
  <c r="M203" i="14"/>
  <c r="J204" i="14" s="1"/>
  <c r="L203" i="14"/>
  <c r="K203" i="14" s="1"/>
  <c r="I203" i="14"/>
  <c r="H203" i="14" s="1"/>
  <c r="D440" i="13"/>
  <c r="L442" i="13" s="1"/>
  <c r="H439" i="13"/>
  <c r="H440" i="13" s="1"/>
  <c r="AA251" i="13"/>
  <c r="Z251" i="13" s="1"/>
  <c r="AB251" i="13"/>
  <c r="Y252" i="13" s="1"/>
  <c r="X251" i="13"/>
  <c r="W251" i="13" s="1"/>
  <c r="AW268" i="13"/>
  <c r="BE270" i="13" s="1"/>
  <c r="BA267" i="13"/>
  <c r="BA268" i="13" s="1"/>
  <c r="M35" i="14"/>
  <c r="J36" i="14" s="1"/>
  <c r="L35" i="14"/>
  <c r="K35" i="14" s="1"/>
  <c r="I35" i="14"/>
  <c r="H35" i="14" s="1"/>
  <c r="M130" i="13"/>
  <c r="J131" i="13" s="1"/>
  <c r="L130" i="13"/>
  <c r="K130" i="13" s="1"/>
  <c r="I130" i="13"/>
  <c r="H130" i="13" s="1"/>
  <c r="I99" i="13"/>
  <c r="H99" i="13" s="1"/>
  <c r="M99" i="13"/>
  <c r="J100" i="13" s="1"/>
  <c r="L99" i="13"/>
  <c r="K99" i="13" s="1"/>
  <c r="BQ252" i="13"/>
  <c r="BP252" i="13" s="1"/>
  <c r="BU252" i="13"/>
  <c r="BR253" i="13" s="1"/>
  <c r="BT252" i="13"/>
  <c r="BS252" i="13" s="1"/>
  <c r="L39" i="12"/>
  <c r="K39" i="12" s="1"/>
  <c r="I39" i="12"/>
  <c r="H39" i="12" s="1"/>
  <c r="M39" i="12"/>
  <c r="J40" i="12" s="1"/>
  <c r="D303" i="11"/>
  <c r="L305" i="11" s="1"/>
  <c r="H302" i="11"/>
  <c r="H303" i="11" s="1"/>
  <c r="D155" i="11"/>
  <c r="L157" i="11" s="1"/>
  <c r="H154" i="11"/>
  <c r="H155" i="11" s="1"/>
  <c r="D313" i="12"/>
  <c r="L315" i="12" s="1"/>
  <c r="H312" i="12"/>
  <c r="H313" i="12" s="1"/>
  <c r="D259" i="10"/>
  <c r="L261" i="10" s="1"/>
  <c r="H258" i="10"/>
  <c r="H259" i="10" s="1"/>
  <c r="D414" i="10"/>
  <c r="L416" i="10" s="1"/>
  <c r="H413" i="10"/>
  <c r="H414" i="10" s="1"/>
  <c r="M110" i="11"/>
  <c r="J111" i="11" s="1"/>
  <c r="L110" i="11"/>
  <c r="K110" i="11" s="1"/>
  <c r="I110" i="11"/>
  <c r="H110" i="11" s="1"/>
  <c r="I175" i="9"/>
  <c r="H175" i="9" s="1"/>
  <c r="M175" i="9"/>
  <c r="J176" i="9" s="1"/>
  <c r="L175" i="9"/>
  <c r="K175" i="9" s="1"/>
  <c r="I7" i="10"/>
  <c r="H7" i="10" s="1"/>
  <c r="M7" i="10"/>
  <c r="J8" i="10" s="1"/>
  <c r="L7" i="10"/>
  <c r="K7" i="10" s="1"/>
  <c r="M417" i="9"/>
  <c r="J418" i="9" s="1"/>
  <c r="L417" i="9"/>
  <c r="K417" i="9" s="1"/>
  <c r="I417" i="9"/>
  <c r="H417" i="9" s="1"/>
  <c r="D197" i="9"/>
  <c r="L199" i="9" s="1"/>
  <c r="H196" i="9"/>
  <c r="H197" i="9" s="1"/>
  <c r="D124" i="8"/>
  <c r="L126" i="8" s="1"/>
  <c r="H123" i="8"/>
  <c r="H124" i="8" s="1"/>
  <c r="I167" i="6"/>
  <c r="H167" i="6" s="1"/>
  <c r="L167" i="6"/>
  <c r="K167" i="6" s="1"/>
  <c r="M167" i="6"/>
  <c r="J168" i="6" s="1"/>
  <c r="I280" i="6"/>
  <c r="H280" i="6" s="1"/>
  <c r="M280" i="6"/>
  <c r="J281" i="6" s="1"/>
  <c r="L280" i="6"/>
  <c r="K280" i="6" s="1"/>
  <c r="D199" i="4"/>
  <c r="L201" i="4" s="1"/>
  <c r="H198" i="4"/>
  <c r="H199" i="4" s="1"/>
  <c r="M349" i="5"/>
  <c r="J350" i="5" s="1"/>
  <c r="L349" i="5"/>
  <c r="K349" i="5" s="1"/>
  <c r="I349" i="5"/>
  <c r="H349" i="5" s="1"/>
  <c r="I9" i="6"/>
  <c r="H9" i="6" s="1"/>
  <c r="M9" i="6"/>
  <c r="J10" i="6" s="1"/>
  <c r="L9" i="6"/>
  <c r="K9" i="6" s="1"/>
  <c r="D121" i="6"/>
  <c r="L123" i="6" s="1"/>
  <c r="H120" i="6"/>
  <c r="H121" i="6" s="1"/>
  <c r="I72" i="6"/>
  <c r="H72" i="6" s="1"/>
  <c r="M72" i="6"/>
  <c r="J73" i="6" s="1"/>
  <c r="L72" i="6"/>
  <c r="K72" i="6" s="1"/>
  <c r="I547" i="5"/>
  <c r="H547" i="5" s="1"/>
  <c r="M547" i="5"/>
  <c r="J548" i="5" s="1"/>
  <c r="L547" i="5"/>
  <c r="K547" i="5" s="1"/>
  <c r="M290" i="5"/>
  <c r="J291" i="5" s="1"/>
  <c r="L290" i="5"/>
  <c r="K290" i="5" s="1"/>
  <c r="I290" i="5"/>
  <c r="H290" i="5" s="1"/>
  <c r="D143" i="3"/>
  <c r="L145" i="3" s="1"/>
  <c r="H142" i="3"/>
  <c r="H143" i="3" s="1"/>
  <c r="D74" i="5"/>
  <c r="L76" i="5" s="1"/>
  <c r="H73" i="5"/>
  <c r="H74" i="5" s="1"/>
  <c r="M414" i="4"/>
  <c r="J415" i="4" s="1"/>
  <c r="L414" i="4"/>
  <c r="K414" i="4" s="1"/>
  <c r="I414" i="4"/>
  <c r="H414" i="4" s="1"/>
  <c r="D373" i="4"/>
  <c r="L375" i="4" s="1"/>
  <c r="H372" i="4"/>
  <c r="H373" i="4" s="1"/>
  <c r="H352" i="1"/>
  <c r="H353" i="1" s="1"/>
  <c r="D353" i="1"/>
  <c r="L355" i="1" s="1"/>
  <c r="M164" i="1"/>
  <c r="J165" i="1" s="1"/>
  <c r="I164" i="1"/>
  <c r="H164" i="1" s="1"/>
  <c r="L164" i="1"/>
  <c r="K164" i="1" s="1"/>
  <c r="M238" i="1"/>
  <c r="J239" i="1" s="1"/>
  <c r="L238" i="1"/>
  <c r="K238" i="1" s="1"/>
  <c r="I238" i="1"/>
  <c r="H238" i="1" s="1"/>
  <c r="I9" i="3"/>
  <c r="H9" i="3" s="1"/>
  <c r="L9" i="3"/>
  <c r="K9" i="3" s="1"/>
  <c r="M9" i="3"/>
  <c r="J10" i="3" s="1"/>
  <c r="M7" i="2"/>
  <c r="J8" i="2" s="1"/>
  <c r="I7" i="2"/>
  <c r="H7" i="2" s="1"/>
  <c r="L7" i="2"/>
  <c r="K7" i="2" s="1"/>
  <c r="M119" i="3"/>
  <c r="J120" i="3" s="1"/>
  <c r="I119" i="3"/>
  <c r="H119" i="3" s="1"/>
  <c r="L119" i="3"/>
  <c r="K119" i="3" s="1"/>
  <c r="D108" i="25"/>
  <c r="L110" i="25" s="1"/>
  <c r="H107" i="25"/>
  <c r="H108" i="25" s="1"/>
  <c r="M48" i="22"/>
  <c r="J49" i="22" s="1"/>
  <c r="L48" i="22"/>
  <c r="K48" i="22" s="1"/>
  <c r="I48" i="22"/>
  <c r="H48" i="22" s="1"/>
  <c r="M204" i="19"/>
  <c r="J205" i="19" s="1"/>
  <c r="I204" i="19"/>
  <c r="H204" i="19" s="1"/>
  <c r="L204" i="19"/>
  <c r="K204" i="19" s="1"/>
  <c r="D357" i="18"/>
  <c r="M359" i="18" s="1"/>
  <c r="H356" i="18"/>
  <c r="H357" i="18" s="1"/>
  <c r="L231" i="17"/>
  <c r="K231" i="17" s="1"/>
  <c r="M231" i="17"/>
  <c r="J232" i="17" s="1"/>
  <c r="I231" i="17"/>
  <c r="H231" i="17" s="1"/>
  <c r="H474" i="13"/>
  <c r="H475" i="13" s="1"/>
  <c r="D475" i="13"/>
  <c r="L477" i="13" s="1"/>
  <c r="M367" i="13"/>
  <c r="J368" i="13" s="1"/>
  <c r="L367" i="13"/>
  <c r="K367" i="13" s="1"/>
  <c r="I367" i="13"/>
  <c r="H367" i="13" s="1"/>
  <c r="M118" i="28"/>
  <c r="J119" i="28" s="1"/>
  <c r="L118" i="28"/>
  <c r="K118" i="28" s="1"/>
  <c r="I118" i="28"/>
  <c r="H118" i="28" s="1"/>
  <c r="M338" i="28"/>
  <c r="J339" i="28" s="1"/>
  <c r="L338" i="28"/>
  <c r="K338" i="28" s="1"/>
  <c r="I338" i="28"/>
  <c r="H338" i="28" s="1"/>
  <c r="D348" i="28"/>
  <c r="L350" i="28" s="1"/>
  <c r="H347" i="28"/>
  <c r="H348" i="28" s="1"/>
  <c r="I316" i="28"/>
  <c r="H316" i="28" s="1"/>
  <c r="M316" i="28"/>
  <c r="J317" i="28" s="1"/>
  <c r="L316" i="28"/>
  <c r="K316" i="28" s="1"/>
  <c r="D502" i="28"/>
  <c r="L504" i="28" s="1"/>
  <c r="H501" i="28"/>
  <c r="H502" i="28" s="1"/>
  <c r="D238" i="28"/>
  <c r="L240" i="28" s="1"/>
  <c r="H237" i="28"/>
  <c r="H238" i="28" s="1"/>
  <c r="I251" i="27"/>
  <c r="H251" i="27" s="1"/>
  <c r="M251" i="27"/>
  <c r="J252" i="27" s="1"/>
  <c r="L251" i="27"/>
  <c r="K251" i="27" s="1"/>
  <c r="L52" i="28"/>
  <c r="K52" i="28" s="1"/>
  <c r="I52" i="28"/>
  <c r="H52" i="28" s="1"/>
  <c r="M52" i="28"/>
  <c r="J53" i="28" s="1"/>
  <c r="D20" i="27"/>
  <c r="L22" i="27" s="1"/>
  <c r="H19" i="27"/>
  <c r="H20" i="27" s="1"/>
  <c r="I8" i="27"/>
  <c r="H8" i="27" s="1"/>
  <c r="M8" i="27"/>
  <c r="J9" i="27" s="1"/>
  <c r="L8" i="27"/>
  <c r="K8" i="27" s="1"/>
  <c r="I32" i="27"/>
  <c r="H32" i="27" s="1"/>
  <c r="M32" i="27"/>
  <c r="J33" i="27" s="1"/>
  <c r="L32" i="27"/>
  <c r="K32" i="27" s="1"/>
  <c r="M175" i="25"/>
  <c r="J176" i="25" s="1"/>
  <c r="L175" i="25"/>
  <c r="K175" i="25" s="1"/>
  <c r="I175" i="25"/>
  <c r="H175" i="25" s="1"/>
  <c r="M33" i="26"/>
  <c r="J34" i="26" s="1"/>
  <c r="I33" i="26"/>
  <c r="H33" i="26" s="1"/>
  <c r="L33" i="26"/>
  <c r="K33" i="26" s="1"/>
  <c r="M373" i="25"/>
  <c r="J374" i="25" s="1"/>
  <c r="I373" i="25"/>
  <c r="H373" i="25" s="1"/>
  <c r="L373" i="25"/>
  <c r="K373" i="25" s="1"/>
  <c r="H139" i="24"/>
  <c r="H140" i="24" s="1"/>
  <c r="D140" i="24"/>
  <c r="L142" i="24" s="1"/>
  <c r="I7" i="24"/>
  <c r="H7" i="24" s="1"/>
  <c r="L7" i="24"/>
  <c r="K7" i="24" s="1"/>
  <c r="M7" i="24"/>
  <c r="J8" i="24" s="1"/>
  <c r="M92" i="23"/>
  <c r="J93" i="23" s="1"/>
  <c r="L92" i="23"/>
  <c r="K92" i="23" s="1"/>
  <c r="I92" i="23"/>
  <c r="H92" i="23" s="1"/>
  <c r="D36" i="22"/>
  <c r="L38" i="22" s="1"/>
  <c r="L40" i="22" s="1"/>
  <c r="H35" i="22"/>
  <c r="H36" i="22" s="1"/>
  <c r="I201" i="23"/>
  <c r="H201" i="23" s="1"/>
  <c r="M201" i="23"/>
  <c r="J202" i="23" s="1"/>
  <c r="L201" i="23"/>
  <c r="K201" i="23" s="1"/>
  <c r="D74" i="20"/>
  <c r="L76" i="20" s="1"/>
  <c r="H73" i="20"/>
  <c r="H74" i="20" s="1"/>
  <c r="H12" i="20"/>
  <c r="H13" i="20" s="1"/>
  <c r="D13" i="20"/>
  <c r="L15" i="20" s="1"/>
  <c r="I8" i="19"/>
  <c r="H8" i="19" s="1"/>
  <c r="M8" i="19"/>
  <c r="J9" i="19" s="1"/>
  <c r="L8" i="19"/>
  <c r="K8" i="19" s="1"/>
  <c r="M347" i="18"/>
  <c r="J348" i="18" s="1"/>
  <c r="L347" i="18"/>
  <c r="K347" i="18" s="1"/>
  <c r="I347" i="18"/>
  <c r="H347" i="18" s="1"/>
  <c r="I317" i="18"/>
  <c r="H317" i="18" s="1"/>
  <c r="M317" i="18"/>
  <c r="J318" i="18" s="1"/>
  <c r="L317" i="18"/>
  <c r="K317" i="18" s="1"/>
  <c r="D273" i="20"/>
  <c r="L275" i="20" s="1"/>
  <c r="H272" i="20"/>
  <c r="H273" i="20" s="1"/>
  <c r="D132" i="16"/>
  <c r="M134" i="16" s="1"/>
  <c r="H131" i="16"/>
  <c r="H132" i="16" s="1"/>
  <c r="D402" i="16"/>
  <c r="M404" i="16" s="1"/>
  <c r="H401" i="16"/>
  <c r="H402" i="16" s="1"/>
  <c r="M109" i="16"/>
  <c r="J110" i="16" s="1"/>
  <c r="I109" i="16"/>
  <c r="H109" i="16" s="1"/>
  <c r="L109" i="16"/>
  <c r="K109" i="16" s="1"/>
  <c r="H269" i="16"/>
  <c r="H270" i="16" s="1"/>
  <c r="D270" i="16"/>
  <c r="M272" i="16" s="1"/>
  <c r="M257" i="14"/>
  <c r="J258" i="14" s="1"/>
  <c r="L257" i="14"/>
  <c r="K257" i="14" s="1"/>
  <c r="I257" i="14"/>
  <c r="H257" i="14" s="1"/>
  <c r="D384" i="13"/>
  <c r="L386" i="13" s="1"/>
  <c r="H383" i="13"/>
  <c r="H384" i="13" s="1"/>
  <c r="AB515" i="13"/>
  <c r="Y516" i="13" s="1"/>
  <c r="AA515" i="13"/>
  <c r="Z515" i="13" s="1"/>
  <c r="X515" i="13"/>
  <c r="W515" i="13" s="1"/>
  <c r="H217" i="14"/>
  <c r="H218" i="14" s="1"/>
  <c r="D218" i="14"/>
  <c r="L220" i="14" s="1"/>
  <c r="AD329" i="13"/>
  <c r="AD330" i="13" s="1"/>
  <c r="Z330" i="13"/>
  <c r="AH332" i="13" s="1"/>
  <c r="W267" i="13"/>
  <c r="W268" i="13" s="1"/>
  <c r="S268" i="13"/>
  <c r="AA270" i="13" s="1"/>
  <c r="AH268" i="13"/>
  <c r="AP270" i="13" s="1"/>
  <c r="AL267" i="13"/>
  <c r="AL268" i="13" s="1"/>
  <c r="M70" i="13"/>
  <c r="J71" i="13" s="1"/>
  <c r="L70" i="13"/>
  <c r="K70" i="13" s="1"/>
  <c r="I70" i="13"/>
  <c r="H70" i="13" s="1"/>
  <c r="D55" i="12"/>
  <c r="L57" i="12" s="1"/>
  <c r="H54" i="12"/>
  <c r="H55" i="12" s="1"/>
  <c r="I29" i="11"/>
  <c r="H29" i="11" s="1"/>
  <c r="M29" i="11"/>
  <c r="J30" i="11" s="1"/>
  <c r="L29" i="11"/>
  <c r="K29" i="11" s="1"/>
  <c r="I140" i="11"/>
  <c r="H140" i="11" s="1"/>
  <c r="M140" i="11"/>
  <c r="J141" i="11" s="1"/>
  <c r="L140" i="11"/>
  <c r="K140" i="11" s="1"/>
  <c r="M166" i="11"/>
  <c r="J167" i="11" s="1"/>
  <c r="L166" i="11"/>
  <c r="K166" i="11" s="1"/>
  <c r="I166" i="11"/>
  <c r="H166" i="11" s="1"/>
  <c r="L107" i="10"/>
  <c r="K107" i="10" s="1"/>
  <c r="M107" i="10"/>
  <c r="J108" i="10" s="1"/>
  <c r="I107" i="10"/>
  <c r="H107" i="10" s="1"/>
  <c r="M205" i="10"/>
  <c r="J206" i="10" s="1"/>
  <c r="L205" i="10"/>
  <c r="K205" i="10" s="1"/>
  <c r="I205" i="10"/>
  <c r="H205" i="10" s="1"/>
  <c r="I371" i="10"/>
  <c r="H371" i="10" s="1"/>
  <c r="M371" i="10"/>
  <c r="J372" i="10" s="1"/>
  <c r="L371" i="10"/>
  <c r="K371" i="10" s="1"/>
  <c r="D44" i="11"/>
  <c r="L46" i="11" s="1"/>
  <c r="H43" i="11"/>
  <c r="H44" i="11" s="1"/>
  <c r="D163" i="9"/>
  <c r="L165" i="9" s="1"/>
  <c r="H162" i="9"/>
  <c r="H163" i="9" s="1"/>
  <c r="D28" i="10"/>
  <c r="L30" i="10" s="1"/>
  <c r="H27" i="10"/>
  <c r="H28" i="10" s="1"/>
  <c r="D439" i="9"/>
  <c r="L441" i="9" s="1"/>
  <c r="H438" i="9"/>
  <c r="H439" i="9" s="1"/>
  <c r="D183" i="8"/>
  <c r="L185" i="8" s="1"/>
  <c r="H182" i="8"/>
  <c r="H183" i="8" s="1"/>
  <c r="D220" i="7"/>
  <c r="L222" i="7" s="1"/>
  <c r="H219" i="7"/>
  <c r="H220" i="7" s="1"/>
  <c r="I108" i="9"/>
  <c r="H108" i="9" s="1"/>
  <c r="M108" i="9"/>
  <c r="J109" i="9" s="1"/>
  <c r="L108" i="9"/>
  <c r="K108" i="9" s="1"/>
  <c r="D92" i="8"/>
  <c r="L94" i="8" s="1"/>
  <c r="H91" i="8"/>
  <c r="H92" i="8" s="1"/>
  <c r="H181" i="6"/>
  <c r="H182" i="6" s="1"/>
  <c r="D182" i="6"/>
  <c r="L184" i="6" s="1"/>
  <c r="H298" i="6"/>
  <c r="H299" i="6" s="1"/>
  <c r="D299" i="6"/>
  <c r="L301" i="6" s="1"/>
  <c r="D297" i="8"/>
  <c r="L299" i="8" s="1"/>
  <c r="H296" i="8"/>
  <c r="H297" i="8" s="1"/>
  <c r="M249" i="5"/>
  <c r="J250" i="5" s="1"/>
  <c r="L249" i="5"/>
  <c r="K249" i="5" s="1"/>
  <c r="I249" i="5"/>
  <c r="H249" i="5" s="1"/>
  <c r="M288" i="7"/>
  <c r="J289" i="7" s="1"/>
  <c r="L288" i="7"/>
  <c r="K288" i="7" s="1"/>
  <c r="I288" i="7"/>
  <c r="H288" i="7" s="1"/>
  <c r="L140" i="5"/>
  <c r="K140" i="5" s="1"/>
  <c r="M140" i="5"/>
  <c r="J141" i="5" s="1"/>
  <c r="I140" i="5"/>
  <c r="H140" i="5" s="1"/>
  <c r="H553" i="5"/>
  <c r="H554" i="5" s="1"/>
  <c r="D554" i="5"/>
  <c r="L556" i="5" s="1"/>
  <c r="M65" i="3"/>
  <c r="J66" i="3" s="1"/>
  <c r="L65" i="3"/>
  <c r="K65" i="3" s="1"/>
  <c r="I65" i="3"/>
  <c r="H65" i="3" s="1"/>
  <c r="I67" i="5"/>
  <c r="H67" i="5" s="1"/>
  <c r="M67" i="5"/>
  <c r="J68" i="5" s="1"/>
  <c r="L67" i="5"/>
  <c r="K67" i="5" s="1"/>
  <c r="M38" i="4"/>
  <c r="J39" i="4" s="1"/>
  <c r="I38" i="4"/>
  <c r="H38" i="4" s="1"/>
  <c r="L38" i="4"/>
  <c r="K38" i="4" s="1"/>
  <c r="M185" i="3"/>
  <c r="J186" i="3" s="1"/>
  <c r="L185" i="3"/>
  <c r="K185" i="3" s="1"/>
  <c r="I185" i="3"/>
  <c r="H185" i="3" s="1"/>
  <c r="D431" i="4"/>
  <c r="L433" i="4" s="1"/>
  <c r="H430" i="4"/>
  <c r="H431" i="4" s="1"/>
  <c r="M385" i="4"/>
  <c r="J386" i="4" s="1"/>
  <c r="L385" i="4"/>
  <c r="K385" i="4" s="1"/>
  <c r="I385" i="4"/>
  <c r="H385" i="4" s="1"/>
  <c r="D62" i="1"/>
  <c r="L64" i="1" s="1"/>
  <c r="H61" i="1"/>
  <c r="H62" i="1" s="1"/>
  <c r="M133" i="1"/>
  <c r="J134" i="1" s="1"/>
  <c r="I133" i="1"/>
  <c r="H133" i="1" s="1"/>
  <c r="L133" i="1"/>
  <c r="K133" i="1" s="1"/>
  <c r="H225" i="1"/>
  <c r="H226" i="1" s="1"/>
  <c r="D226" i="1"/>
  <c r="L228" i="1" s="1"/>
  <c r="H382" i="1"/>
  <c r="H383" i="1" s="1"/>
  <c r="D383" i="1"/>
  <c r="L385" i="1" s="1"/>
  <c r="D24" i="2"/>
  <c r="L26" i="2" s="1"/>
  <c r="H23" i="2"/>
  <c r="H24" i="2" s="1"/>
  <c r="D323" i="1"/>
  <c r="L325" i="1" s="1"/>
  <c r="H322" i="1"/>
  <c r="H323" i="1" s="1"/>
  <c r="I187" i="22"/>
  <c r="H187" i="22" s="1"/>
  <c r="M187" i="22"/>
  <c r="J188" i="22" s="1"/>
  <c r="L187" i="22"/>
  <c r="K187" i="22" s="1"/>
  <c r="H96" i="19"/>
  <c r="H97" i="19" s="1"/>
  <c r="D97" i="19"/>
  <c r="L98" i="19" s="1"/>
  <c r="D116" i="27"/>
  <c r="L118" i="27" s="1"/>
  <c r="H115" i="27"/>
  <c r="H116" i="27" s="1"/>
  <c r="D362" i="25"/>
  <c r="L364" i="25" s="1"/>
  <c r="H361" i="25"/>
  <c r="H362" i="25" s="1"/>
  <c r="D390" i="25"/>
  <c r="L392" i="25" s="1"/>
  <c r="H389" i="25"/>
  <c r="H390" i="25" s="1"/>
  <c r="I31" i="24"/>
  <c r="H31" i="24" s="1"/>
  <c r="M31" i="24"/>
  <c r="J32" i="24" s="1"/>
  <c r="L31" i="24"/>
  <c r="K31" i="24" s="1"/>
  <c r="L392" i="24"/>
  <c r="K392" i="24" s="1"/>
  <c r="M392" i="24"/>
  <c r="J393" i="24" s="1"/>
  <c r="I392" i="24"/>
  <c r="H392" i="24" s="1"/>
  <c r="L128" i="24"/>
  <c r="K128" i="24" s="1"/>
  <c r="M128" i="24"/>
  <c r="J129" i="24" s="1"/>
  <c r="I128" i="24"/>
  <c r="H128" i="24" s="1"/>
  <c r="D162" i="23"/>
  <c r="L164" i="23" s="1"/>
  <c r="H161" i="23"/>
  <c r="H162" i="23" s="1"/>
  <c r="L272" i="24"/>
  <c r="K272" i="24" s="1"/>
  <c r="I272" i="24"/>
  <c r="H272" i="24" s="1"/>
  <c r="M272" i="24"/>
  <c r="J273" i="24" s="1"/>
  <c r="M173" i="23"/>
  <c r="J174" i="23" s="1"/>
  <c r="L173" i="23"/>
  <c r="K173" i="23" s="1"/>
  <c r="I173" i="23"/>
  <c r="H173" i="23" s="1"/>
  <c r="D218" i="23"/>
  <c r="L220" i="23" s="1"/>
  <c r="H217" i="23"/>
  <c r="H218" i="23" s="1"/>
  <c r="H178" i="21"/>
  <c r="L180" i="21"/>
  <c r="L182" i="21" s="1"/>
  <c r="I104" i="20"/>
  <c r="H104" i="20" s="1"/>
  <c r="M104" i="20"/>
  <c r="J105" i="20" s="1"/>
  <c r="L104" i="20"/>
  <c r="K104" i="20" s="1"/>
  <c r="M44" i="20"/>
  <c r="J45" i="20" s="1"/>
  <c r="L44" i="20"/>
  <c r="K44" i="20" s="1"/>
  <c r="I44" i="20"/>
  <c r="H44" i="20" s="1"/>
  <c r="D172" i="19"/>
  <c r="L173" i="19" s="1"/>
  <c r="H171" i="19"/>
  <c r="H172" i="19" s="1"/>
  <c r="I234" i="18"/>
  <c r="H234" i="18" s="1"/>
  <c r="L234" i="18"/>
  <c r="K234" i="18" s="1"/>
  <c r="M234" i="18"/>
  <c r="J235" i="18" s="1"/>
  <c r="D275" i="18"/>
  <c r="M277" i="18" s="1"/>
  <c r="H274" i="18"/>
  <c r="H275" i="18" s="1"/>
  <c r="M38" i="18"/>
  <c r="J39" i="18" s="1"/>
  <c r="L38" i="18"/>
  <c r="K38" i="18" s="1"/>
  <c r="I38" i="18"/>
  <c r="H38" i="18" s="1"/>
  <c r="D86" i="18"/>
  <c r="M88" i="18" s="1"/>
  <c r="H85" i="18"/>
  <c r="H86" i="18" s="1"/>
  <c r="D272" i="17"/>
  <c r="L274" i="17" s="1"/>
  <c r="H271" i="17"/>
  <c r="H272" i="17" s="1"/>
  <c r="D369" i="16"/>
  <c r="M371" i="16" s="1"/>
  <c r="H368" i="16"/>
  <c r="H369" i="16" s="1"/>
  <c r="D336" i="16"/>
  <c r="M338" i="16" s="1"/>
  <c r="H335" i="16"/>
  <c r="H336" i="16" s="1"/>
  <c r="D26" i="15"/>
  <c r="M29" i="15" s="1"/>
  <c r="H25" i="15"/>
  <c r="H26" i="15" s="1"/>
  <c r="D272" i="14"/>
  <c r="L274" i="14" s="1"/>
  <c r="H271" i="14"/>
  <c r="H272" i="14" s="1"/>
  <c r="H355" i="13"/>
  <c r="H356" i="13" s="1"/>
  <c r="D356" i="13"/>
  <c r="L358" i="13" s="1"/>
  <c r="M514" i="13"/>
  <c r="J515" i="13" s="1"/>
  <c r="L514" i="13"/>
  <c r="K514" i="13" s="1"/>
  <c r="I514" i="13"/>
  <c r="H514" i="13" s="1"/>
  <c r="M91" i="14"/>
  <c r="J92" i="14" s="1"/>
  <c r="L91" i="14"/>
  <c r="K91" i="14" s="1"/>
  <c r="I91" i="14"/>
  <c r="H91" i="14" s="1"/>
  <c r="AE311" i="13"/>
  <c r="AD311" i="13" s="1"/>
  <c r="AH311" i="13"/>
  <c r="AG311" i="13" s="1"/>
  <c r="AI311" i="13"/>
  <c r="AF312" i="13" s="1"/>
  <c r="W229" i="13"/>
  <c r="W230" i="13" s="1"/>
  <c r="S230" i="13"/>
  <c r="AA232" i="13" s="1"/>
  <c r="X220" i="13"/>
  <c r="W220" i="13" s="1"/>
  <c r="AB220" i="13"/>
  <c r="Y221" i="13" s="1"/>
  <c r="AA220" i="13"/>
  <c r="Z220" i="13" s="1"/>
  <c r="L219" i="13"/>
  <c r="K219" i="13" s="1"/>
  <c r="M219" i="13"/>
  <c r="J220" i="13" s="1"/>
  <c r="I219" i="13"/>
  <c r="H219" i="13" s="1"/>
  <c r="M264" i="11"/>
  <c r="J265" i="11" s="1"/>
  <c r="L264" i="11"/>
  <c r="K264" i="11" s="1"/>
  <c r="I264" i="11"/>
  <c r="H264" i="11" s="1"/>
  <c r="H207" i="13"/>
  <c r="H208" i="13" s="1"/>
  <c r="D208" i="13"/>
  <c r="L210" i="13" s="1"/>
  <c r="H274" i="11"/>
  <c r="H275" i="11" s="1"/>
  <c r="D275" i="11"/>
  <c r="L277" i="11" s="1"/>
  <c r="M214" i="12"/>
  <c r="J215" i="12" s="1"/>
  <c r="L214" i="12"/>
  <c r="K214" i="12" s="1"/>
  <c r="I214" i="12"/>
  <c r="H214" i="12" s="1"/>
  <c r="M520" i="9"/>
  <c r="J521" i="9" s="1"/>
  <c r="L520" i="9"/>
  <c r="K520" i="9" s="1"/>
  <c r="I520" i="9"/>
  <c r="H520" i="9" s="1"/>
  <c r="H93" i="10"/>
  <c r="H94" i="10" s="1"/>
  <c r="D94" i="10"/>
  <c r="L96" i="10" s="1"/>
  <c r="M349" i="9"/>
  <c r="J350" i="9" s="1"/>
  <c r="L349" i="9"/>
  <c r="K349" i="9" s="1"/>
  <c r="I349" i="9"/>
  <c r="H349" i="9" s="1"/>
  <c r="D331" i="8"/>
  <c r="L333" i="8" s="1"/>
  <c r="H330" i="8"/>
  <c r="H331" i="8" s="1"/>
  <c r="I203" i="7"/>
  <c r="H203" i="7" s="1"/>
  <c r="M203" i="7"/>
  <c r="J204" i="7" s="1"/>
  <c r="L203" i="7"/>
  <c r="K203" i="7" s="1"/>
  <c r="L44" i="9"/>
  <c r="K44" i="9" s="1"/>
  <c r="I44" i="9"/>
  <c r="H44" i="9" s="1"/>
  <c r="M44" i="9"/>
  <c r="J45" i="9" s="1"/>
  <c r="I227" i="8"/>
  <c r="H227" i="8" s="1"/>
  <c r="M227" i="8"/>
  <c r="J228" i="8" s="1"/>
  <c r="L227" i="8"/>
  <c r="K227" i="8" s="1"/>
  <c r="D268" i="6"/>
  <c r="L270" i="6" s="1"/>
  <c r="H267" i="6"/>
  <c r="H268" i="6" s="1"/>
  <c r="D248" i="7"/>
  <c r="L250" i="7" s="1"/>
  <c r="H247" i="7"/>
  <c r="H248" i="7" s="1"/>
  <c r="D27" i="6"/>
  <c r="L29" i="6" s="1"/>
  <c r="H26" i="6"/>
  <c r="H27" i="6" s="1"/>
  <c r="M153" i="4"/>
  <c r="J154" i="4" s="1"/>
  <c r="L153" i="4"/>
  <c r="K153" i="4" s="1"/>
  <c r="I153" i="4"/>
  <c r="H153" i="4" s="1"/>
  <c r="I404" i="5"/>
  <c r="H404" i="5" s="1"/>
  <c r="L404" i="5"/>
  <c r="K404" i="5" s="1"/>
  <c r="M404" i="5"/>
  <c r="J405" i="5" s="1"/>
  <c r="D219" i="5"/>
  <c r="L221" i="5" s="1"/>
  <c r="H218" i="5"/>
  <c r="H219" i="5" s="1"/>
  <c r="D320" i="5"/>
  <c r="L322" i="5" s="1"/>
  <c r="H319" i="5"/>
  <c r="H320" i="5" s="1"/>
  <c r="D58" i="6"/>
  <c r="L60" i="6" s="1"/>
  <c r="H57" i="6"/>
  <c r="H58" i="6" s="1"/>
  <c r="D202" i="3"/>
  <c r="L204" i="3" s="1"/>
  <c r="H201" i="3"/>
  <c r="H202" i="3" s="1"/>
  <c r="M327" i="4"/>
  <c r="J328" i="4" s="1"/>
  <c r="L327" i="4"/>
  <c r="K327" i="4" s="1"/>
  <c r="I327" i="4"/>
  <c r="H327" i="4" s="1"/>
  <c r="D402" i="4"/>
  <c r="L404" i="4" s="1"/>
  <c r="H401" i="4"/>
  <c r="H402" i="4" s="1"/>
  <c r="M67" i="4"/>
  <c r="J68" i="4" s="1"/>
  <c r="I67" i="4"/>
  <c r="H67" i="4" s="1"/>
  <c r="L67" i="4"/>
  <c r="K67" i="4" s="1"/>
  <c r="I7" i="1"/>
  <c r="H7" i="1" s="1"/>
  <c r="M7" i="1"/>
  <c r="J8" i="1" s="1"/>
  <c r="L7" i="1"/>
  <c r="K7" i="1" s="1"/>
  <c r="D152" i="1"/>
  <c r="L154" i="1" s="1"/>
  <c r="H151" i="1"/>
  <c r="H152" i="1" s="1"/>
  <c r="D413" i="1"/>
  <c r="L415" i="1" s="1"/>
  <c r="H412" i="1"/>
  <c r="H413" i="1" s="1"/>
  <c r="M104" i="1"/>
  <c r="J105" i="1" s="1"/>
  <c r="L104" i="1"/>
  <c r="K104" i="1" s="1"/>
  <c r="I104" i="1"/>
  <c r="H104" i="1" s="1"/>
  <c r="H292" i="1"/>
  <c r="H293" i="1" s="1"/>
  <c r="D293" i="1"/>
  <c r="L295" i="1" s="1"/>
  <c r="D188" i="27"/>
  <c r="L190" i="27" s="1"/>
  <c r="H187" i="27"/>
  <c r="H188" i="27" s="1"/>
  <c r="M63" i="23"/>
  <c r="J64" i="23" s="1"/>
  <c r="L63" i="23"/>
  <c r="K63" i="23" s="1"/>
  <c r="I63" i="23"/>
  <c r="H63" i="23" s="1"/>
  <c r="M183" i="15"/>
  <c r="J184" i="15" s="1"/>
  <c r="L183" i="15"/>
  <c r="K183" i="15" s="1"/>
  <c r="I183" i="15"/>
  <c r="H183" i="15" s="1"/>
  <c r="D28" i="8"/>
  <c r="L30" i="8" s="1"/>
  <c r="H27" i="8"/>
  <c r="H28" i="8" s="1"/>
  <c r="L260" i="6"/>
  <c r="K260" i="6" s="1"/>
  <c r="I260" i="6"/>
  <c r="H260" i="6" s="1"/>
  <c r="M260" i="6"/>
  <c r="J261" i="6" s="1"/>
  <c r="D286" i="4"/>
  <c r="L288" i="4" s="1"/>
  <c r="H285" i="4"/>
  <c r="H286" i="4" s="1"/>
  <c r="I212" i="4"/>
  <c r="H212" i="4" s="1"/>
  <c r="L212" i="4"/>
  <c r="K212" i="4" s="1"/>
  <c r="M212" i="4"/>
  <c r="J213" i="4" s="1"/>
  <c r="M9" i="4"/>
  <c r="J10" i="4" s="1"/>
  <c r="I9" i="4"/>
  <c r="H9" i="4" s="1"/>
  <c r="L9" i="4"/>
  <c r="K9" i="4" s="1"/>
  <c r="I249" i="28"/>
  <c r="H249" i="28" s="1"/>
  <c r="M249" i="28"/>
  <c r="J250" i="28" s="1"/>
  <c r="L249" i="28"/>
  <c r="K249" i="28" s="1"/>
  <c r="M127" i="27"/>
  <c r="J128" i="27" s="1"/>
  <c r="I127" i="27"/>
  <c r="H127" i="27" s="1"/>
  <c r="L127" i="27"/>
  <c r="K127" i="27" s="1"/>
  <c r="M262" i="25"/>
  <c r="J263" i="25" s="1"/>
  <c r="L262" i="25"/>
  <c r="K262" i="25" s="1"/>
  <c r="I262" i="25"/>
  <c r="H262" i="25" s="1"/>
  <c r="I359" i="28"/>
  <c r="H359" i="28" s="1"/>
  <c r="M359" i="28"/>
  <c r="J360" i="28" s="1"/>
  <c r="L359" i="28"/>
  <c r="K359" i="28" s="1"/>
  <c r="D304" i="28"/>
  <c r="L306" i="28" s="1"/>
  <c r="H303" i="28"/>
  <c r="H304" i="28" s="1"/>
  <c r="D480" i="28"/>
  <c r="L482" i="28" s="1"/>
  <c r="H479" i="28"/>
  <c r="H480" i="28" s="1"/>
  <c r="L470" i="28"/>
  <c r="K470" i="28" s="1"/>
  <c r="I470" i="28"/>
  <c r="H470" i="28" s="1"/>
  <c r="M470" i="28"/>
  <c r="J471" i="28" s="1"/>
  <c r="L96" i="28"/>
  <c r="K96" i="28" s="1"/>
  <c r="I96" i="28"/>
  <c r="H96" i="28" s="1"/>
  <c r="M96" i="28"/>
  <c r="J97" i="28" s="1"/>
  <c r="M9" i="26"/>
  <c r="J10" i="26" s="1"/>
  <c r="L9" i="26"/>
  <c r="K9" i="26" s="1"/>
  <c r="H277" i="25"/>
  <c r="H278" i="25" s="1"/>
  <c r="D278" i="25"/>
  <c r="L280" i="25" s="1"/>
  <c r="D380" i="24"/>
  <c r="L382" i="24" s="1"/>
  <c r="H379" i="24"/>
  <c r="H380" i="24" s="1"/>
  <c r="M144" i="23"/>
  <c r="J145" i="23" s="1"/>
  <c r="L144" i="23"/>
  <c r="K144" i="23" s="1"/>
  <c r="I144" i="23"/>
  <c r="H144" i="23" s="1"/>
  <c r="D190" i="23"/>
  <c r="L192" i="23" s="1"/>
  <c r="H189" i="23"/>
  <c r="H190" i="23" s="1"/>
  <c r="D77" i="22"/>
  <c r="L79" i="22" s="1"/>
  <c r="L81" i="22" s="1"/>
  <c r="H76" i="22"/>
  <c r="H77" i="22" s="1"/>
  <c r="D221" i="19"/>
  <c r="L222" i="19" s="1"/>
  <c r="H220" i="19"/>
  <c r="H221" i="19" s="1"/>
  <c r="M217" i="20"/>
  <c r="J218" i="20" s="1"/>
  <c r="L217" i="20"/>
  <c r="K217" i="20" s="1"/>
  <c r="I217" i="20"/>
  <c r="H217" i="20" s="1"/>
  <c r="I368" i="18"/>
  <c r="H368" i="18" s="1"/>
  <c r="M368" i="18"/>
  <c r="J369" i="18" s="1"/>
  <c r="L368" i="18"/>
  <c r="K368" i="18" s="1"/>
  <c r="L242" i="20"/>
  <c r="K242" i="20" s="1"/>
  <c r="M242" i="20"/>
  <c r="J243" i="20" s="1"/>
  <c r="I242" i="20"/>
  <c r="H242" i="20" s="1"/>
  <c r="M126" i="20"/>
  <c r="J127" i="20" s="1"/>
  <c r="L126" i="20"/>
  <c r="K126" i="20" s="1"/>
  <c r="I126" i="20"/>
  <c r="H126" i="20" s="1"/>
  <c r="M203" i="17"/>
  <c r="J204" i="17" s="1"/>
  <c r="L203" i="17"/>
  <c r="K203" i="17" s="1"/>
  <c r="I203" i="17"/>
  <c r="H203" i="17" s="1"/>
  <c r="M128" i="18"/>
  <c r="J129" i="18" s="1"/>
  <c r="L128" i="18"/>
  <c r="K128" i="18" s="1"/>
  <c r="I128" i="18"/>
  <c r="H128" i="18" s="1"/>
  <c r="I34" i="17"/>
  <c r="H34" i="17" s="1"/>
  <c r="M34" i="17"/>
  <c r="J35" i="17" s="1"/>
  <c r="L34" i="17"/>
  <c r="K34" i="17" s="1"/>
  <c r="D81" i="17"/>
  <c r="L83" i="17" s="1"/>
  <c r="H80" i="17"/>
  <c r="H81" i="17" s="1"/>
  <c r="D96" i="16"/>
  <c r="M98" i="16" s="1"/>
  <c r="H95" i="16"/>
  <c r="H96" i="16" s="1"/>
  <c r="I271" i="15"/>
  <c r="H271" i="15" s="1"/>
  <c r="M271" i="15"/>
  <c r="J272" i="15" s="1"/>
  <c r="L271" i="15"/>
  <c r="K271" i="15" s="1"/>
  <c r="M339" i="14"/>
  <c r="J340" i="14" s="1"/>
  <c r="L339" i="14"/>
  <c r="K339" i="14" s="1"/>
  <c r="I339" i="14"/>
  <c r="H339" i="14" s="1"/>
  <c r="D164" i="14"/>
  <c r="L166" i="14" s="1"/>
  <c r="H163" i="14"/>
  <c r="H164" i="14" s="1"/>
  <c r="D328" i="13"/>
  <c r="L330" i="13" s="1"/>
  <c r="H327" i="13"/>
  <c r="H328" i="13" s="1"/>
  <c r="D503" i="13"/>
  <c r="L505" i="13" s="1"/>
  <c r="H502" i="13"/>
  <c r="H503" i="13" s="1"/>
  <c r="D108" i="14"/>
  <c r="L110" i="14" s="1"/>
  <c r="H107" i="14"/>
  <c r="H108" i="14" s="1"/>
  <c r="S300" i="13"/>
  <c r="AA302" i="13" s="1"/>
  <c r="W299" i="13"/>
  <c r="W300" i="13" s="1"/>
  <c r="I571" i="13"/>
  <c r="H571" i="13" s="1"/>
  <c r="M571" i="13"/>
  <c r="J572" i="13" s="1"/>
  <c r="L571" i="13"/>
  <c r="K571" i="13" s="1"/>
  <c r="AW88" i="13"/>
  <c r="BE90" i="13" s="1"/>
  <c r="BA87" i="13"/>
  <c r="BA88" i="13" s="1"/>
  <c r="D343" i="12"/>
  <c r="L345" i="12" s="1"/>
  <c r="H342" i="12"/>
  <c r="H343" i="12" s="1"/>
  <c r="D238" i="13"/>
  <c r="L240" i="13" s="1"/>
  <c r="H237" i="13"/>
  <c r="H238" i="13" s="1"/>
  <c r="M8" i="13"/>
  <c r="J9" i="13" s="1"/>
  <c r="L8" i="13"/>
  <c r="K8" i="13" s="1"/>
  <c r="I8" i="13"/>
  <c r="H8" i="13" s="1"/>
  <c r="M236" i="11"/>
  <c r="J237" i="11" s="1"/>
  <c r="L236" i="11"/>
  <c r="K236" i="11" s="1"/>
  <c r="I236" i="11"/>
  <c r="H236" i="11" s="1"/>
  <c r="D193" i="10"/>
  <c r="L195" i="10" s="1"/>
  <c r="H192" i="10"/>
  <c r="H193" i="10" s="1"/>
  <c r="I84" i="11"/>
  <c r="H84" i="11" s="1"/>
  <c r="M84" i="11"/>
  <c r="J85" i="11" s="1"/>
  <c r="L84" i="11"/>
  <c r="K84" i="11" s="1"/>
  <c r="D542" i="9"/>
  <c r="L544" i="9" s="1"/>
  <c r="H541" i="9"/>
  <c r="H542" i="9" s="1"/>
  <c r="D508" i="9"/>
  <c r="L510" i="9" s="1"/>
  <c r="H507" i="9"/>
  <c r="H508" i="9" s="1"/>
  <c r="M95" i="12"/>
  <c r="J96" i="12" s="1"/>
  <c r="L95" i="12"/>
  <c r="K95" i="12" s="1"/>
  <c r="I95" i="12"/>
  <c r="H95" i="12" s="1"/>
  <c r="M384" i="9"/>
  <c r="J385" i="9" s="1"/>
  <c r="L384" i="9"/>
  <c r="K384" i="9" s="1"/>
  <c r="I384" i="9"/>
  <c r="H384" i="9" s="1"/>
  <c r="L452" i="9"/>
  <c r="K452" i="9" s="1"/>
  <c r="I452" i="9"/>
  <c r="H452" i="9" s="1"/>
  <c r="M452" i="9"/>
  <c r="J453" i="9" s="1"/>
  <c r="D104" i="7"/>
  <c r="L106" i="7" s="1"/>
  <c r="H103" i="7"/>
  <c r="H104" i="7" s="1"/>
  <c r="I274" i="8"/>
  <c r="H274" i="8" s="1"/>
  <c r="M274" i="8"/>
  <c r="J275" i="8" s="1"/>
  <c r="L274" i="8"/>
  <c r="K274" i="8" s="1"/>
  <c r="I72" i="8"/>
  <c r="H72" i="8" s="1"/>
  <c r="L72" i="8"/>
  <c r="K72" i="8" s="1"/>
  <c r="M72" i="8"/>
  <c r="J73" i="8" s="1"/>
  <c r="D244" i="8"/>
  <c r="L246" i="8" s="1"/>
  <c r="H243" i="8"/>
  <c r="H244" i="8" s="1"/>
  <c r="D90" i="6"/>
  <c r="L92" i="6" s="1"/>
  <c r="H89" i="6"/>
  <c r="H90" i="6" s="1"/>
  <c r="I227" i="6"/>
  <c r="H227" i="6" s="1"/>
  <c r="M227" i="6"/>
  <c r="J228" i="6" s="1"/>
  <c r="L227" i="6"/>
  <c r="K227" i="6" s="1"/>
  <c r="M313" i="5"/>
  <c r="J314" i="5" s="1"/>
  <c r="I313" i="5"/>
  <c r="H313" i="5" s="1"/>
  <c r="L313" i="5"/>
  <c r="K313" i="5" s="1"/>
  <c r="M194" i="5"/>
  <c r="J195" i="5" s="1"/>
  <c r="L194" i="5"/>
  <c r="K194" i="5" s="1"/>
  <c r="I194" i="5"/>
  <c r="H194" i="5" s="1"/>
  <c r="M458" i="5"/>
  <c r="J459" i="5" s="1"/>
  <c r="L458" i="5"/>
  <c r="K458" i="5" s="1"/>
  <c r="I458" i="5"/>
  <c r="H458" i="5" s="1"/>
  <c r="D238" i="5"/>
  <c r="L240" i="5" s="1"/>
  <c r="H237" i="5"/>
  <c r="H238" i="5" s="1"/>
  <c r="M335" i="3"/>
  <c r="J336" i="3" s="1"/>
  <c r="L335" i="3"/>
  <c r="K335" i="3" s="1"/>
  <c r="I335" i="3"/>
  <c r="H335" i="3" s="1"/>
  <c r="M96" i="4"/>
  <c r="J97" i="4" s="1"/>
  <c r="I96" i="4"/>
  <c r="H96" i="4" s="1"/>
  <c r="L96" i="4"/>
  <c r="K96" i="4" s="1"/>
  <c r="L424" i="1"/>
  <c r="K424" i="1" s="1"/>
  <c r="M424" i="1"/>
  <c r="J425" i="1" s="1"/>
  <c r="I424" i="1"/>
  <c r="H424" i="1" s="1"/>
  <c r="L365" i="1"/>
  <c r="K365" i="1" s="1"/>
  <c r="I365" i="1"/>
  <c r="H365" i="1" s="1"/>
  <c r="M365" i="1"/>
  <c r="J366" i="1" s="1"/>
  <c r="D83" i="4"/>
  <c r="L85" i="4" s="1"/>
  <c r="H82" i="4"/>
  <c r="H83" i="4" s="1"/>
  <c r="L269" i="4"/>
  <c r="K269" i="4" s="1"/>
  <c r="L270" i="4"/>
  <c r="K270" i="4" s="1"/>
  <c r="H269" i="4"/>
  <c r="D350" i="3"/>
  <c r="L352" i="3" s="1"/>
  <c r="H349" i="3"/>
  <c r="H350" i="3" s="1"/>
  <c r="D122" i="1"/>
  <c r="L124" i="1" s="1"/>
  <c r="H121" i="1"/>
  <c r="H122" i="1" s="1"/>
  <c r="AB9" i="26"/>
  <c r="Y10" i="26" s="1"/>
  <c r="AA9" i="26"/>
  <c r="Z9" i="26" s="1"/>
  <c r="X9" i="26"/>
  <c r="W9" i="26" s="1"/>
  <c r="D246" i="17"/>
  <c r="L248" i="17" s="1"/>
  <c r="H245" i="17"/>
  <c r="H246" i="17" s="1"/>
  <c r="I190" i="13"/>
  <c r="H190" i="13" s="1"/>
  <c r="M190" i="13"/>
  <c r="J191" i="13" s="1"/>
  <c r="L190" i="13"/>
  <c r="K190" i="13" s="1"/>
  <c r="I252" i="3"/>
  <c r="H252" i="3" s="1"/>
  <c r="M252" i="3"/>
  <c r="J253" i="3" s="1"/>
  <c r="L252" i="3"/>
  <c r="K252" i="3" s="1"/>
  <c r="D326" i="28"/>
  <c r="L328" i="28" s="1"/>
  <c r="H325" i="28"/>
  <c r="H326" i="28" s="1"/>
  <c r="D612" i="28"/>
  <c r="L614" i="28" s="1"/>
  <c r="H611" i="28"/>
  <c r="H612" i="28" s="1"/>
  <c r="H61" i="28"/>
  <c r="H62" i="28" s="1"/>
  <c r="D62" i="28"/>
  <c r="L64" i="28" s="1"/>
  <c r="D44" i="27"/>
  <c r="L46" i="27" s="1"/>
  <c r="H43" i="27"/>
  <c r="H44" i="27" s="1"/>
  <c r="L56" i="27"/>
  <c r="K56" i="27" s="1"/>
  <c r="I56" i="27"/>
  <c r="H56" i="27" s="1"/>
  <c r="M56" i="27"/>
  <c r="J57" i="27" s="1"/>
  <c r="D334" i="25"/>
  <c r="L336" i="25" s="1"/>
  <c r="H333" i="25"/>
  <c r="H334" i="25" s="1"/>
  <c r="M513" i="28"/>
  <c r="J514" i="28" s="1"/>
  <c r="L513" i="28"/>
  <c r="K513" i="28" s="1"/>
  <c r="I513" i="28"/>
  <c r="H513" i="28" s="1"/>
  <c r="M447" i="28"/>
  <c r="J448" i="28" s="1"/>
  <c r="I447" i="28"/>
  <c r="H447" i="28" s="1"/>
  <c r="L447" i="28"/>
  <c r="K447" i="28" s="1"/>
  <c r="I558" i="28"/>
  <c r="H558" i="28" s="1"/>
  <c r="M558" i="28"/>
  <c r="J559" i="28" s="1"/>
  <c r="L558" i="28"/>
  <c r="K558" i="28" s="1"/>
  <c r="D194" i="28"/>
  <c r="L196" i="28" s="1"/>
  <c r="H193" i="28"/>
  <c r="H194" i="28" s="1"/>
  <c r="D250" i="25"/>
  <c r="L252" i="25" s="1"/>
  <c r="H249" i="25"/>
  <c r="H250" i="25" s="1"/>
  <c r="D136" i="25"/>
  <c r="L138" i="25" s="1"/>
  <c r="H135" i="25"/>
  <c r="H136" i="25" s="1"/>
  <c r="M346" i="25"/>
  <c r="J347" i="25" s="1"/>
  <c r="I346" i="25"/>
  <c r="H346" i="25" s="1"/>
  <c r="L346" i="25"/>
  <c r="K346" i="25" s="1"/>
  <c r="M64" i="25"/>
  <c r="J65" i="25" s="1"/>
  <c r="L64" i="25"/>
  <c r="K64" i="25" s="1"/>
  <c r="I64" i="25"/>
  <c r="H64" i="25" s="1"/>
  <c r="D24" i="25"/>
  <c r="L26" i="25" s="1"/>
  <c r="H23" i="25"/>
  <c r="H24" i="25" s="1"/>
  <c r="M234" i="25"/>
  <c r="J235" i="25" s="1"/>
  <c r="I234" i="25"/>
  <c r="H234" i="25" s="1"/>
  <c r="L234" i="25"/>
  <c r="K234" i="25" s="1"/>
  <c r="D260" i="24"/>
  <c r="L262" i="24" s="1"/>
  <c r="H259" i="24"/>
  <c r="H260" i="24" s="1"/>
  <c r="D52" i="23"/>
  <c r="L54" i="23" s="1"/>
  <c r="H51" i="23"/>
  <c r="H52" i="23" s="1"/>
  <c r="M56" i="24"/>
  <c r="J57" i="24" s="1"/>
  <c r="I56" i="24"/>
  <c r="H56" i="24" s="1"/>
  <c r="L56" i="24"/>
  <c r="K56" i="24" s="1"/>
  <c r="I368" i="24"/>
  <c r="H368" i="24" s="1"/>
  <c r="M368" i="24"/>
  <c r="J369" i="24" s="1"/>
  <c r="L368" i="24"/>
  <c r="K368" i="24" s="1"/>
  <c r="D68" i="24"/>
  <c r="L70" i="24" s="1"/>
  <c r="H67" i="24"/>
  <c r="H68" i="24" s="1"/>
  <c r="D244" i="21"/>
  <c r="H243" i="21"/>
  <c r="D73" i="21"/>
  <c r="H72" i="21"/>
  <c r="M191" i="21"/>
  <c r="J192" i="21" s="1"/>
  <c r="L191" i="21"/>
  <c r="K191" i="21" s="1"/>
  <c r="I191" i="21"/>
  <c r="H191" i="21" s="1"/>
  <c r="M47" i="21"/>
  <c r="J48" i="21" s="1"/>
  <c r="L47" i="21"/>
  <c r="K47" i="21" s="1"/>
  <c r="I47" i="21"/>
  <c r="H47" i="21" s="1"/>
  <c r="I125" i="21"/>
  <c r="H125" i="21" s="1"/>
  <c r="M125" i="21"/>
  <c r="J126" i="21" s="1"/>
  <c r="L125" i="21"/>
  <c r="K125" i="21" s="1"/>
  <c r="M305" i="19"/>
  <c r="J306" i="19" s="1"/>
  <c r="L305" i="19"/>
  <c r="K305" i="19" s="1"/>
  <c r="I305" i="19"/>
  <c r="H305" i="19" s="1"/>
  <c r="L184" i="19"/>
  <c r="K184" i="19" s="1"/>
  <c r="I184" i="19"/>
  <c r="H184" i="19" s="1"/>
  <c r="M184" i="19"/>
  <c r="J185" i="19" s="1"/>
  <c r="D119" i="19"/>
  <c r="L120" i="19" s="1"/>
  <c r="H118" i="19"/>
  <c r="H119" i="19" s="1"/>
  <c r="L66" i="17"/>
  <c r="K66" i="17" s="1"/>
  <c r="M66" i="17"/>
  <c r="J67" i="17" s="1"/>
  <c r="I66" i="17"/>
  <c r="H66" i="17" s="1"/>
  <c r="M257" i="17"/>
  <c r="J258" i="17" s="1"/>
  <c r="L257" i="17"/>
  <c r="K257" i="17" s="1"/>
  <c r="I257" i="17"/>
  <c r="H257" i="17" s="1"/>
  <c r="M9" i="17"/>
  <c r="J10" i="17" s="1"/>
  <c r="L9" i="17"/>
  <c r="K9" i="17" s="1"/>
  <c r="I9" i="17"/>
  <c r="H9" i="17" s="1"/>
  <c r="I414" i="16"/>
  <c r="H414" i="16" s="1"/>
  <c r="M414" i="16"/>
  <c r="J415" i="16" s="1"/>
  <c r="L414" i="16"/>
  <c r="K414" i="16" s="1"/>
  <c r="H60" i="16"/>
  <c r="H61" i="16" s="1"/>
  <c r="D61" i="16"/>
  <c r="M63" i="16" s="1"/>
  <c r="M74" i="16"/>
  <c r="J75" i="16" s="1"/>
  <c r="L74" i="16"/>
  <c r="K74" i="16" s="1"/>
  <c r="I74" i="16"/>
  <c r="H74" i="16" s="1"/>
  <c r="M8" i="16"/>
  <c r="J9" i="16" s="1"/>
  <c r="L8" i="16"/>
  <c r="K8" i="16" s="1"/>
  <c r="I8" i="16"/>
  <c r="H8" i="16" s="1"/>
  <c r="D306" i="15"/>
  <c r="M309" i="15" s="1"/>
  <c r="H305" i="15"/>
  <c r="H306" i="15" s="1"/>
  <c r="J152" i="15"/>
  <c r="M487" i="13"/>
  <c r="J488" i="13" s="1"/>
  <c r="L487" i="13"/>
  <c r="K487" i="13" s="1"/>
  <c r="I487" i="13"/>
  <c r="H487" i="13" s="1"/>
  <c r="AA451" i="13"/>
  <c r="Z451" i="13" s="1"/>
  <c r="X451" i="13"/>
  <c r="W451" i="13" s="1"/>
  <c r="AB451" i="13"/>
  <c r="Y452" i="13" s="1"/>
  <c r="D23" i="14"/>
  <c r="L25" i="14" s="1"/>
  <c r="H22" i="14"/>
  <c r="H23" i="14" s="1"/>
  <c r="I94" i="15"/>
  <c r="H94" i="15" s="1"/>
  <c r="M94" i="15"/>
  <c r="J95" i="15" s="1"/>
  <c r="L94" i="15"/>
  <c r="K94" i="15" s="1"/>
  <c r="D588" i="13"/>
  <c r="L590" i="13" s="1"/>
  <c r="H587" i="13"/>
  <c r="H588" i="13" s="1"/>
  <c r="D373" i="12"/>
  <c r="L375" i="12" s="1"/>
  <c r="H372" i="12"/>
  <c r="H373" i="12" s="1"/>
  <c r="M8" i="12"/>
  <c r="J9" i="12" s="1"/>
  <c r="L8" i="12"/>
  <c r="K8" i="12" s="1"/>
  <c r="I8" i="12"/>
  <c r="H8" i="12" s="1"/>
  <c r="D201" i="12"/>
  <c r="L203" i="12" s="1"/>
  <c r="H200" i="12"/>
  <c r="H201" i="12" s="1"/>
  <c r="M188" i="11"/>
  <c r="J189" i="11" s="1"/>
  <c r="L188" i="11"/>
  <c r="K188" i="11" s="1"/>
  <c r="I188" i="11"/>
  <c r="H188" i="11" s="1"/>
  <c r="M140" i="10"/>
  <c r="J141" i="10" s="1"/>
  <c r="L140" i="10"/>
  <c r="K140" i="10" s="1"/>
  <c r="I140" i="10"/>
  <c r="H140" i="10" s="1"/>
  <c r="M56" i="11"/>
  <c r="J57" i="11" s="1"/>
  <c r="L56" i="11"/>
  <c r="K56" i="11" s="1"/>
  <c r="I56" i="11"/>
  <c r="H56" i="11" s="1"/>
  <c r="D337" i="9"/>
  <c r="L339" i="9" s="1"/>
  <c r="H336" i="9"/>
  <c r="H337" i="9" s="1"/>
  <c r="L338" i="10"/>
  <c r="K338" i="10" s="1"/>
  <c r="I338" i="10"/>
  <c r="H338" i="10" s="1"/>
  <c r="M338" i="10"/>
  <c r="J339" i="10" s="1"/>
  <c r="D107" i="12"/>
  <c r="L109" i="12" s="1"/>
  <c r="H106" i="12"/>
  <c r="H107" i="12" s="1"/>
  <c r="I73" i="9"/>
  <c r="H73" i="9" s="1"/>
  <c r="L73" i="9"/>
  <c r="K73" i="9" s="1"/>
  <c r="M73" i="9"/>
  <c r="J74" i="9" s="1"/>
  <c r="M487" i="9"/>
  <c r="J488" i="9" s="1"/>
  <c r="L487" i="9"/>
  <c r="K487" i="9" s="1"/>
  <c r="I487" i="9"/>
  <c r="H487" i="9" s="1"/>
  <c r="L250" i="9"/>
  <c r="K250" i="9" s="1"/>
  <c r="I250" i="9"/>
  <c r="H250" i="9" s="1"/>
  <c r="M250" i="9"/>
  <c r="J251" i="9" s="1"/>
  <c r="M316" i="7"/>
  <c r="J317" i="7" s="1"/>
  <c r="L316" i="7"/>
  <c r="K316" i="7" s="1"/>
  <c r="I316" i="7"/>
  <c r="H316" i="7" s="1"/>
  <c r="M9" i="9"/>
  <c r="J10" i="9" s="1"/>
  <c r="L9" i="9"/>
  <c r="K9" i="9" s="1"/>
  <c r="I9" i="9"/>
  <c r="H9" i="9" s="1"/>
  <c r="M256" i="8"/>
  <c r="J257" i="8" s="1"/>
  <c r="L256" i="8"/>
  <c r="K256" i="8" s="1"/>
  <c r="I256" i="8"/>
  <c r="H256" i="8" s="1"/>
  <c r="I583" i="5"/>
  <c r="H583" i="5" s="1"/>
  <c r="L583" i="5"/>
  <c r="K583" i="5" s="1"/>
  <c r="M583" i="5"/>
  <c r="J584" i="5" s="1"/>
  <c r="I374" i="6"/>
  <c r="H374" i="6" s="1"/>
  <c r="M374" i="6"/>
  <c r="J375" i="6" s="1"/>
  <c r="L374" i="6"/>
  <c r="K374" i="6" s="1"/>
  <c r="M39" i="6"/>
  <c r="J40" i="6" s="1"/>
  <c r="L39" i="6"/>
  <c r="K39" i="6" s="1"/>
  <c r="I39" i="6"/>
  <c r="H39" i="6" s="1"/>
  <c r="H213" i="6"/>
  <c r="H214" i="6" s="1"/>
  <c r="D214" i="6"/>
  <c r="L216" i="6" s="1"/>
  <c r="H277" i="5"/>
  <c r="H278" i="5" s="1"/>
  <c r="D278" i="5"/>
  <c r="L280" i="5" s="1"/>
  <c r="M230" i="5"/>
  <c r="J231" i="5" s="1"/>
  <c r="I230" i="5"/>
  <c r="H230" i="5" s="1"/>
  <c r="L230" i="5"/>
  <c r="K230" i="5" s="1"/>
  <c r="M104" i="5"/>
  <c r="J105" i="5" s="1"/>
  <c r="L104" i="5"/>
  <c r="K104" i="5" s="1"/>
  <c r="I104" i="5"/>
  <c r="H104" i="5" s="1"/>
  <c r="L530" i="5"/>
  <c r="K530" i="5" s="1"/>
  <c r="I530" i="5"/>
  <c r="H530" i="5" s="1"/>
  <c r="M530" i="5"/>
  <c r="J531" i="5" s="1"/>
  <c r="L37" i="3"/>
  <c r="K37" i="3" s="1"/>
  <c r="M37" i="3"/>
  <c r="J38" i="3" s="1"/>
  <c r="I37" i="3"/>
  <c r="H37" i="3" s="1"/>
  <c r="I567" i="5"/>
  <c r="H567" i="5" s="1"/>
  <c r="M567" i="5"/>
  <c r="J568" i="5" s="1"/>
  <c r="L567" i="5"/>
  <c r="K567" i="5" s="1"/>
  <c r="M394" i="1"/>
  <c r="J395" i="1" s="1"/>
  <c r="I394" i="1"/>
  <c r="H394" i="1" s="1"/>
  <c r="L394" i="1"/>
  <c r="K394" i="1" s="1"/>
  <c r="D428" i="5"/>
  <c r="L430" i="5" s="1"/>
  <c r="H427" i="5"/>
  <c r="H428" i="5" s="1"/>
  <c r="M91" i="3"/>
  <c r="J92" i="3" s="1"/>
  <c r="L91" i="3"/>
  <c r="K91" i="3" s="1"/>
  <c r="I91" i="3"/>
  <c r="H91" i="3" s="1"/>
  <c r="I270" i="4"/>
  <c r="H270" i="4" s="1"/>
  <c r="M270" i="4"/>
  <c r="J271" i="4" s="1"/>
  <c r="L271" i="4" s="1"/>
  <c r="K271" i="4" s="1"/>
  <c r="D322" i="3"/>
  <c r="L324" i="3" s="1"/>
  <c r="H321" i="3"/>
  <c r="H322" i="3" s="1"/>
  <c r="L74" i="1"/>
  <c r="K74" i="1" s="1"/>
  <c r="I74" i="1"/>
  <c r="H74" i="1" s="1"/>
  <c r="M74" i="1"/>
  <c r="J75" i="1" s="1"/>
  <c r="H91" i="1"/>
  <c r="H92" i="1" s="1"/>
  <c r="D92" i="1"/>
  <c r="L94" i="1" s="1"/>
  <c r="M602" i="28" l="1"/>
  <c r="J603" i="28" s="1"/>
  <c r="L602" i="28"/>
  <c r="K602" i="28" s="1"/>
  <c r="I602" i="28"/>
  <c r="H602" i="28" s="1"/>
  <c r="I104" i="6"/>
  <c r="H104" i="6" s="1"/>
  <c r="M104" i="6"/>
  <c r="J105" i="6" s="1"/>
  <c r="L104" i="6"/>
  <c r="K104" i="6" s="1"/>
  <c r="M256" i="19"/>
  <c r="J257" i="19" s="1"/>
  <c r="L256" i="19"/>
  <c r="K256" i="19" s="1"/>
  <c r="I256" i="19"/>
  <c r="H256" i="19" s="1"/>
  <c r="L427" i="28"/>
  <c r="K427" i="28" s="1"/>
  <c r="I427" i="28"/>
  <c r="H427" i="28" s="1"/>
  <c r="M427" i="28"/>
  <c r="J428" i="28" s="1"/>
  <c r="I308" i="3"/>
  <c r="H308" i="3" s="1"/>
  <c r="M308" i="3"/>
  <c r="J309" i="3" s="1"/>
  <c r="L308" i="3"/>
  <c r="K308" i="3" s="1"/>
  <c r="I312" i="6"/>
  <c r="H312" i="6" s="1"/>
  <c r="L312" i="6"/>
  <c r="K312" i="6" s="1"/>
  <c r="M312" i="6"/>
  <c r="J313" i="6" s="1"/>
  <c r="M64" i="15"/>
  <c r="J65" i="15" s="1"/>
  <c r="I64" i="15"/>
  <c r="H64" i="15" s="1"/>
  <c r="L64" i="15"/>
  <c r="K64" i="15" s="1"/>
  <c r="M383" i="16"/>
  <c r="J384" i="16" s="1"/>
  <c r="L383" i="16"/>
  <c r="K383" i="16" s="1"/>
  <c r="I383" i="16"/>
  <c r="H383" i="16" s="1"/>
  <c r="I8" i="5"/>
  <c r="H8" i="5" s="1"/>
  <c r="M8" i="5"/>
  <c r="J9" i="5" s="1"/>
  <c r="L8" i="5"/>
  <c r="K8" i="5" s="1"/>
  <c r="I422" i="5"/>
  <c r="H422" i="5" s="1"/>
  <c r="M422" i="5"/>
  <c r="J423" i="5" s="1"/>
  <c r="L422" i="5"/>
  <c r="K422" i="5" s="1"/>
  <c r="I290" i="15"/>
  <c r="H290" i="15" s="1"/>
  <c r="M290" i="15"/>
  <c r="J291" i="15" s="1"/>
  <c r="L290" i="15"/>
  <c r="K290" i="15" s="1"/>
  <c r="I284" i="23"/>
  <c r="H284" i="23" s="1"/>
  <c r="M284" i="23"/>
  <c r="J285" i="23" s="1"/>
  <c r="L284" i="23"/>
  <c r="K284" i="23" s="1"/>
  <c r="L207" i="28"/>
  <c r="K207" i="28" s="1"/>
  <c r="I207" i="28"/>
  <c r="H207" i="28" s="1"/>
  <c r="M207" i="28"/>
  <c r="J208" i="28" s="1"/>
  <c r="M258" i="17"/>
  <c r="J259" i="17" s="1"/>
  <c r="L258" i="17"/>
  <c r="K258" i="17" s="1"/>
  <c r="I258" i="17"/>
  <c r="H258" i="17" s="1"/>
  <c r="L246" i="21"/>
  <c r="L248" i="21" s="1"/>
  <c r="H244" i="21"/>
  <c r="M336" i="3"/>
  <c r="J337" i="3" s="1"/>
  <c r="L336" i="3"/>
  <c r="K336" i="3" s="1"/>
  <c r="I336" i="3"/>
  <c r="H336" i="3" s="1"/>
  <c r="I340" i="14"/>
  <c r="H340" i="14" s="1"/>
  <c r="L340" i="14"/>
  <c r="K340" i="14" s="1"/>
  <c r="M340" i="14"/>
  <c r="J341" i="14" s="1"/>
  <c r="M369" i="18"/>
  <c r="J370" i="18" s="1"/>
  <c r="L369" i="18"/>
  <c r="K369" i="18" s="1"/>
  <c r="I369" i="18"/>
  <c r="H369" i="18" s="1"/>
  <c r="M64" i="23"/>
  <c r="J65" i="23" s="1"/>
  <c r="L64" i="23"/>
  <c r="K64" i="23" s="1"/>
  <c r="I64" i="23"/>
  <c r="H64" i="23" s="1"/>
  <c r="I154" i="4"/>
  <c r="H154" i="4" s="1"/>
  <c r="L154" i="4"/>
  <c r="K154" i="4" s="1"/>
  <c r="M154" i="4"/>
  <c r="J155" i="4" s="1"/>
  <c r="M235" i="18"/>
  <c r="J236" i="18" s="1"/>
  <c r="L235" i="18"/>
  <c r="K235" i="18" s="1"/>
  <c r="I235" i="18"/>
  <c r="H235" i="18" s="1"/>
  <c r="I129" i="24"/>
  <c r="H129" i="24" s="1"/>
  <c r="M129" i="24"/>
  <c r="J130" i="24" s="1"/>
  <c r="L129" i="24"/>
  <c r="K129" i="24" s="1"/>
  <c r="L66" i="3"/>
  <c r="K66" i="3" s="1"/>
  <c r="I66" i="3"/>
  <c r="H66" i="3" s="1"/>
  <c r="M66" i="3"/>
  <c r="J67" i="3" s="1"/>
  <c r="M372" i="10"/>
  <c r="J373" i="10" s="1"/>
  <c r="L372" i="10"/>
  <c r="K372" i="10" s="1"/>
  <c r="I372" i="10"/>
  <c r="H372" i="10" s="1"/>
  <c r="M141" i="11"/>
  <c r="J142" i="11" s="1"/>
  <c r="L141" i="11"/>
  <c r="K141" i="11" s="1"/>
  <c r="I141" i="11"/>
  <c r="H141" i="11" s="1"/>
  <c r="M252" i="27"/>
  <c r="J253" i="27" s="1"/>
  <c r="L252" i="27"/>
  <c r="K252" i="27" s="1"/>
  <c r="I252" i="27"/>
  <c r="H252" i="27" s="1"/>
  <c r="M126" i="4"/>
  <c r="J127" i="4" s="1"/>
  <c r="L126" i="4"/>
  <c r="K126" i="4" s="1"/>
  <c r="I126" i="4"/>
  <c r="H126" i="4" s="1"/>
  <c r="M406" i="6"/>
  <c r="J407" i="6" s="1"/>
  <c r="L406" i="6"/>
  <c r="K406" i="6" s="1"/>
  <c r="I406" i="6"/>
  <c r="H406" i="6" s="1"/>
  <c r="L98" i="18"/>
  <c r="K98" i="18" s="1"/>
  <c r="I98" i="18"/>
  <c r="H98" i="18" s="1"/>
  <c r="M98" i="18"/>
  <c r="J99" i="18" s="1"/>
  <c r="L207" i="21"/>
  <c r="L209" i="21" s="1"/>
  <c r="H205" i="21"/>
  <c r="M300" i="4"/>
  <c r="J301" i="4" s="1"/>
  <c r="L300" i="4"/>
  <c r="K300" i="4" s="1"/>
  <c r="I300" i="4"/>
  <c r="H300" i="4" s="1"/>
  <c r="M318" i="16"/>
  <c r="J319" i="16" s="1"/>
  <c r="L318" i="16"/>
  <c r="K318" i="16" s="1"/>
  <c r="I318" i="16"/>
  <c r="H318" i="16" s="1"/>
  <c r="AA190" i="13"/>
  <c r="Z190" i="13" s="1"/>
  <c r="AB190" i="13"/>
  <c r="Y191" i="13" s="1"/>
  <c r="X190" i="13"/>
  <c r="W190" i="13" s="1"/>
  <c r="M74" i="10"/>
  <c r="J75" i="10" s="1"/>
  <c r="L74" i="10"/>
  <c r="K74" i="10" s="1"/>
  <c r="I74" i="10"/>
  <c r="H74" i="10" s="1"/>
  <c r="M180" i="18"/>
  <c r="J181" i="18" s="1"/>
  <c r="L180" i="18"/>
  <c r="K180" i="18" s="1"/>
  <c r="I180" i="18"/>
  <c r="H180" i="18" s="1"/>
  <c r="M492" i="28"/>
  <c r="J493" i="28" s="1"/>
  <c r="I492" i="28"/>
  <c r="H492" i="28" s="1"/>
  <c r="L492" i="28"/>
  <c r="K492" i="28" s="1"/>
  <c r="L9" i="22"/>
  <c r="K9" i="22" s="1"/>
  <c r="M9" i="22"/>
  <c r="J10" i="22" s="1"/>
  <c r="I9" i="22"/>
  <c r="H9" i="22" s="1"/>
  <c r="L98" i="7"/>
  <c r="K98" i="7" s="1"/>
  <c r="I98" i="7"/>
  <c r="H98" i="7" s="1"/>
  <c r="M98" i="7"/>
  <c r="J99" i="7" s="1"/>
  <c r="M122" i="14"/>
  <c r="J123" i="14" s="1"/>
  <c r="L122" i="14"/>
  <c r="K122" i="14" s="1"/>
  <c r="I122" i="14"/>
  <c r="H122" i="14" s="1"/>
  <c r="I263" i="25"/>
  <c r="H263" i="25" s="1"/>
  <c r="M263" i="25"/>
  <c r="J264" i="25" s="1"/>
  <c r="L263" i="25"/>
  <c r="K263" i="25" s="1"/>
  <c r="M216" i="3"/>
  <c r="J217" i="3" s="1"/>
  <c r="L216" i="3"/>
  <c r="K216" i="3" s="1"/>
  <c r="I216" i="3"/>
  <c r="H216" i="3" s="1"/>
  <c r="M488" i="9"/>
  <c r="J489" i="9" s="1"/>
  <c r="L488" i="9"/>
  <c r="K488" i="9" s="1"/>
  <c r="I488" i="9"/>
  <c r="H488" i="9" s="1"/>
  <c r="M33" i="27"/>
  <c r="J34" i="27" s="1"/>
  <c r="L33" i="27"/>
  <c r="K33" i="27" s="1"/>
  <c r="I33" i="27"/>
  <c r="H33" i="27" s="1"/>
  <c r="M8" i="25"/>
  <c r="J9" i="25" s="1"/>
  <c r="L8" i="25"/>
  <c r="K8" i="25" s="1"/>
  <c r="I8" i="25"/>
  <c r="H8" i="25" s="1"/>
  <c r="I195" i="6"/>
  <c r="H195" i="6" s="1"/>
  <c r="M195" i="6"/>
  <c r="J196" i="6" s="1"/>
  <c r="L195" i="6"/>
  <c r="K195" i="6" s="1"/>
  <c r="M202" i="1"/>
  <c r="J203" i="1" s="1"/>
  <c r="L202" i="1"/>
  <c r="K202" i="1" s="1"/>
  <c r="I202" i="1"/>
  <c r="H202" i="1" s="1"/>
  <c r="I477" i="5"/>
  <c r="H477" i="5" s="1"/>
  <c r="M477" i="5"/>
  <c r="J478" i="5" s="1"/>
  <c r="L477" i="5"/>
  <c r="K477" i="5" s="1"/>
  <c r="M80" i="24"/>
  <c r="J81" i="24" s="1"/>
  <c r="L80" i="24"/>
  <c r="K80" i="24" s="1"/>
  <c r="I80" i="24"/>
  <c r="H80" i="24" s="1"/>
  <c r="L81" i="27"/>
  <c r="K81" i="27" s="1"/>
  <c r="I81" i="27"/>
  <c r="H81" i="27" s="1"/>
  <c r="M81" i="27"/>
  <c r="J82" i="27" s="1"/>
  <c r="M319" i="15"/>
  <c r="J320" i="15" s="1"/>
  <c r="L319" i="15"/>
  <c r="K319" i="15" s="1"/>
  <c r="I319" i="15"/>
  <c r="H319" i="15" s="1"/>
  <c r="I96" i="12"/>
  <c r="H96" i="12" s="1"/>
  <c r="M96" i="12"/>
  <c r="J97" i="12" s="1"/>
  <c r="L96" i="12"/>
  <c r="K96" i="12" s="1"/>
  <c r="M250" i="5"/>
  <c r="J251" i="5" s="1"/>
  <c r="L250" i="5"/>
  <c r="K250" i="5" s="1"/>
  <c r="I250" i="5"/>
  <c r="H250" i="5" s="1"/>
  <c r="I242" i="15"/>
  <c r="H242" i="15" s="1"/>
  <c r="M242" i="15"/>
  <c r="J243" i="15" s="1"/>
  <c r="L242" i="15"/>
  <c r="K242" i="15" s="1"/>
  <c r="M531" i="5"/>
  <c r="J532" i="5" s="1"/>
  <c r="L531" i="5"/>
  <c r="K531" i="5" s="1"/>
  <c r="I531" i="5"/>
  <c r="H531" i="5" s="1"/>
  <c r="L366" i="1"/>
  <c r="K366" i="1" s="1"/>
  <c r="I366" i="1"/>
  <c r="H366" i="1" s="1"/>
  <c r="M366" i="1"/>
  <c r="J367" i="1" s="1"/>
  <c r="I120" i="3"/>
  <c r="H120" i="3" s="1"/>
  <c r="L120" i="3"/>
  <c r="K120" i="3" s="1"/>
  <c r="M120" i="3"/>
  <c r="J121" i="3" s="1"/>
  <c r="L10" i="6"/>
  <c r="K10" i="6" s="1"/>
  <c r="I10" i="6"/>
  <c r="H10" i="6" s="1"/>
  <c r="M10" i="6"/>
  <c r="J11" i="6" s="1"/>
  <c r="BE253" i="13"/>
  <c r="BD253" i="13" s="1"/>
  <c r="BF253" i="13"/>
  <c r="BC254" i="13" s="1"/>
  <c r="BB253" i="13"/>
  <c r="BA253" i="13" s="1"/>
  <c r="L121" i="23"/>
  <c r="K121" i="23" s="1"/>
  <c r="M121" i="23"/>
  <c r="J122" i="23" s="1"/>
  <c r="I121" i="23"/>
  <c r="H121" i="23" s="1"/>
  <c r="M74" i="9"/>
  <c r="J75" i="9" s="1"/>
  <c r="L74" i="9"/>
  <c r="K74" i="9" s="1"/>
  <c r="I74" i="9"/>
  <c r="H74" i="9" s="1"/>
  <c r="I57" i="11"/>
  <c r="H57" i="11" s="1"/>
  <c r="M57" i="11"/>
  <c r="J58" i="11" s="1"/>
  <c r="L57" i="11"/>
  <c r="K57" i="11" s="1"/>
  <c r="I67" i="17"/>
  <c r="H67" i="17" s="1"/>
  <c r="M67" i="17"/>
  <c r="J68" i="17" s="1"/>
  <c r="L67" i="17"/>
  <c r="K67" i="17" s="1"/>
  <c r="M514" i="28"/>
  <c r="J515" i="28" s="1"/>
  <c r="L514" i="28"/>
  <c r="K514" i="28" s="1"/>
  <c r="I514" i="28"/>
  <c r="H514" i="28" s="1"/>
  <c r="AB10" i="26"/>
  <c r="Y11" i="26" s="1"/>
  <c r="X10" i="26"/>
  <c r="W10" i="26" s="1"/>
  <c r="AA10" i="26"/>
  <c r="Z10" i="26" s="1"/>
  <c r="M9" i="13"/>
  <c r="J10" i="13" s="1"/>
  <c r="L9" i="13"/>
  <c r="K9" i="13" s="1"/>
  <c r="I9" i="13"/>
  <c r="H9" i="13" s="1"/>
  <c r="M272" i="15"/>
  <c r="J273" i="15" s="1"/>
  <c r="L272" i="15"/>
  <c r="K272" i="15" s="1"/>
  <c r="I272" i="15"/>
  <c r="H272" i="15" s="1"/>
  <c r="M128" i="27"/>
  <c r="J129" i="27" s="1"/>
  <c r="L128" i="27"/>
  <c r="K128" i="27" s="1"/>
  <c r="I128" i="27"/>
  <c r="H128" i="27" s="1"/>
  <c r="M261" i="6"/>
  <c r="J262" i="6" s="1"/>
  <c r="L261" i="6"/>
  <c r="K261" i="6" s="1"/>
  <c r="I261" i="6"/>
  <c r="H261" i="6" s="1"/>
  <c r="M204" i="7"/>
  <c r="J205" i="7" s="1"/>
  <c r="L204" i="7"/>
  <c r="K204" i="7" s="1"/>
  <c r="I204" i="7"/>
  <c r="H204" i="7" s="1"/>
  <c r="M318" i="18"/>
  <c r="J319" i="18" s="1"/>
  <c r="L318" i="18"/>
  <c r="K318" i="18" s="1"/>
  <c r="I318" i="18"/>
  <c r="H318" i="18" s="1"/>
  <c r="I261" i="20"/>
  <c r="H261" i="20" s="1"/>
  <c r="M261" i="20"/>
  <c r="J262" i="20" s="1"/>
  <c r="L261" i="20"/>
  <c r="K261" i="20" s="1"/>
  <c r="M201" i="27"/>
  <c r="J202" i="27" s="1"/>
  <c r="L201" i="27"/>
  <c r="K201" i="27" s="1"/>
  <c r="I201" i="27"/>
  <c r="H201" i="27" s="1"/>
  <c r="M60" i="19"/>
  <c r="J61" i="19" s="1"/>
  <c r="L60" i="19"/>
  <c r="K60" i="19" s="1"/>
  <c r="I60" i="19"/>
  <c r="H60" i="19" s="1"/>
  <c r="I177" i="5"/>
  <c r="H177" i="5" s="1"/>
  <c r="M177" i="5"/>
  <c r="J178" i="5" s="1"/>
  <c r="L177" i="5"/>
  <c r="K177" i="5" s="1"/>
  <c r="M344" i="7"/>
  <c r="J345" i="7" s="1"/>
  <c r="L344" i="7"/>
  <c r="K344" i="7" s="1"/>
  <c r="I344" i="7"/>
  <c r="H344" i="7" s="1"/>
  <c r="M63" i="14"/>
  <c r="J64" i="14" s="1"/>
  <c r="L63" i="14"/>
  <c r="K63" i="14" s="1"/>
  <c r="I63" i="14"/>
  <c r="H63" i="14" s="1"/>
  <c r="M150" i="20"/>
  <c r="J151" i="20" s="1"/>
  <c r="L150" i="20"/>
  <c r="K150" i="20" s="1"/>
  <c r="I150" i="20"/>
  <c r="H150" i="20" s="1"/>
  <c r="I177" i="24"/>
  <c r="H177" i="24" s="1"/>
  <c r="M177" i="24"/>
  <c r="J178" i="24" s="1"/>
  <c r="L177" i="24"/>
  <c r="K177" i="24" s="1"/>
  <c r="M318" i="25"/>
  <c r="J319" i="25" s="1"/>
  <c r="L318" i="25"/>
  <c r="K318" i="25" s="1"/>
  <c r="I318" i="25"/>
  <c r="H318" i="25" s="1"/>
  <c r="M228" i="28"/>
  <c r="J229" i="28" s="1"/>
  <c r="L228" i="28"/>
  <c r="K228" i="28" s="1"/>
  <c r="I228" i="28"/>
  <c r="H228" i="28" s="1"/>
  <c r="AQ190" i="13"/>
  <c r="AN191" i="13" s="1"/>
  <c r="AP190" i="13"/>
  <c r="AO190" i="13" s="1"/>
  <c r="AM190" i="13"/>
  <c r="AL190" i="13" s="1"/>
  <c r="M284" i="16"/>
  <c r="J285" i="16" s="1"/>
  <c r="L284" i="16"/>
  <c r="K284" i="16" s="1"/>
  <c r="I284" i="16"/>
  <c r="H284" i="16" s="1"/>
  <c r="I177" i="17"/>
  <c r="H177" i="17" s="1"/>
  <c r="M177" i="17"/>
  <c r="J178" i="17" s="1"/>
  <c r="L177" i="17"/>
  <c r="K177" i="17" s="1"/>
  <c r="L405" i="28"/>
  <c r="K405" i="28" s="1"/>
  <c r="M405" i="28"/>
  <c r="J406" i="28" s="1"/>
  <c r="I405" i="28"/>
  <c r="H405" i="28" s="1"/>
  <c r="M261" i="7"/>
  <c r="J262" i="7" s="1"/>
  <c r="L261" i="7"/>
  <c r="K261" i="7" s="1"/>
  <c r="I261" i="7"/>
  <c r="H261" i="7" s="1"/>
  <c r="M580" i="28"/>
  <c r="J581" i="28" s="1"/>
  <c r="L580" i="28"/>
  <c r="K580" i="28" s="1"/>
  <c r="I580" i="28"/>
  <c r="H580" i="28" s="1"/>
  <c r="I86" i="20"/>
  <c r="H86" i="20" s="1"/>
  <c r="M86" i="20"/>
  <c r="J87" i="20" s="1"/>
  <c r="L86" i="20"/>
  <c r="K86" i="20" s="1"/>
  <c r="M240" i="10"/>
  <c r="J241" i="10" s="1"/>
  <c r="L240" i="10"/>
  <c r="K240" i="10" s="1"/>
  <c r="I240" i="10"/>
  <c r="H240" i="10" s="1"/>
  <c r="I306" i="19"/>
  <c r="H306" i="19" s="1"/>
  <c r="M306" i="19"/>
  <c r="J307" i="19" s="1"/>
  <c r="L306" i="19"/>
  <c r="K306" i="19" s="1"/>
  <c r="I176" i="25"/>
  <c r="H176" i="25" s="1"/>
  <c r="M176" i="25"/>
  <c r="J177" i="25" s="1"/>
  <c r="L176" i="25"/>
  <c r="K176" i="25" s="1"/>
  <c r="L92" i="3"/>
  <c r="K92" i="3" s="1"/>
  <c r="M92" i="3"/>
  <c r="J93" i="3" s="1"/>
  <c r="I92" i="3"/>
  <c r="H92" i="3" s="1"/>
  <c r="M145" i="23"/>
  <c r="J146" i="23" s="1"/>
  <c r="L145" i="23"/>
  <c r="K145" i="23" s="1"/>
  <c r="I145" i="23"/>
  <c r="H145" i="23" s="1"/>
  <c r="L8" i="20"/>
  <c r="K8" i="20" s="1"/>
  <c r="I8" i="20"/>
  <c r="H8" i="20" s="1"/>
  <c r="M8" i="20"/>
  <c r="J9" i="20" s="1"/>
  <c r="L121" i="15"/>
  <c r="K121" i="15" s="1"/>
  <c r="M121" i="15"/>
  <c r="J122" i="15" s="1"/>
  <c r="I121" i="15"/>
  <c r="H121" i="15" s="1"/>
  <c r="M235" i="25"/>
  <c r="J236" i="25" s="1"/>
  <c r="L235" i="25"/>
  <c r="K235" i="25" s="1"/>
  <c r="I235" i="25"/>
  <c r="H235" i="25" s="1"/>
  <c r="L8" i="7"/>
  <c r="K8" i="7" s="1"/>
  <c r="I8" i="7"/>
  <c r="H8" i="7" s="1"/>
  <c r="M8" i="7"/>
  <c r="J9" i="7" s="1"/>
  <c r="I104" i="8"/>
  <c r="H104" i="8" s="1"/>
  <c r="M104" i="8"/>
  <c r="J105" i="8" s="1"/>
  <c r="L104" i="8"/>
  <c r="K104" i="8" s="1"/>
  <c r="M225" i="24"/>
  <c r="J226" i="24" s="1"/>
  <c r="L225" i="24"/>
  <c r="K225" i="24" s="1"/>
  <c r="I225" i="24"/>
  <c r="H225" i="24" s="1"/>
  <c r="M105" i="27"/>
  <c r="J106" i="27" s="1"/>
  <c r="L105" i="27"/>
  <c r="K105" i="27" s="1"/>
  <c r="I105" i="27"/>
  <c r="H105" i="27" s="1"/>
  <c r="L41" i="8"/>
  <c r="K41" i="8" s="1"/>
  <c r="I41" i="8"/>
  <c r="H41" i="8" s="1"/>
  <c r="M41" i="8"/>
  <c r="J42" i="8" s="1"/>
  <c r="M160" i="13"/>
  <c r="J161" i="13" s="1"/>
  <c r="L160" i="13"/>
  <c r="K160" i="13" s="1"/>
  <c r="I160" i="13"/>
  <c r="H160" i="13" s="1"/>
  <c r="L333" i="5"/>
  <c r="K333" i="5" s="1"/>
  <c r="I333" i="5"/>
  <c r="H333" i="5" s="1"/>
  <c r="M333" i="5"/>
  <c r="J334" i="5" s="1"/>
  <c r="I177" i="27"/>
  <c r="H177" i="27" s="1"/>
  <c r="M177" i="27"/>
  <c r="J178" i="27" s="1"/>
  <c r="L177" i="27"/>
  <c r="K177" i="27" s="1"/>
  <c r="M242" i="4"/>
  <c r="J243" i="4" s="1"/>
  <c r="L242" i="4"/>
  <c r="K242" i="4" s="1"/>
  <c r="I242" i="4"/>
  <c r="H242" i="4" s="1"/>
  <c r="M243" i="12"/>
  <c r="J244" i="12" s="1"/>
  <c r="L243" i="12"/>
  <c r="K243" i="12" s="1"/>
  <c r="I243" i="12"/>
  <c r="H243" i="12" s="1"/>
  <c r="M296" i="24"/>
  <c r="J297" i="24" s="1"/>
  <c r="L296" i="24"/>
  <c r="K296" i="24" s="1"/>
  <c r="I296" i="24"/>
  <c r="H296" i="24" s="1"/>
  <c r="M400" i="10"/>
  <c r="J401" i="10" s="1"/>
  <c r="L400" i="10"/>
  <c r="K400" i="10" s="1"/>
  <c r="I400" i="10"/>
  <c r="H400" i="10" s="1"/>
  <c r="L153" i="21"/>
  <c r="L155" i="21" s="1"/>
  <c r="H151" i="21"/>
  <c r="M320" i="24"/>
  <c r="J321" i="24" s="1"/>
  <c r="L320" i="24"/>
  <c r="K320" i="24" s="1"/>
  <c r="I320" i="24"/>
  <c r="H320" i="24" s="1"/>
  <c r="I327" i="19"/>
  <c r="H327" i="19" s="1"/>
  <c r="M327" i="19"/>
  <c r="J328" i="19" s="1"/>
  <c r="L327" i="19"/>
  <c r="K327" i="19" s="1"/>
  <c r="L265" i="11"/>
  <c r="K265" i="11" s="1"/>
  <c r="I265" i="11"/>
  <c r="H265" i="11" s="1"/>
  <c r="M265" i="11"/>
  <c r="J266" i="11" s="1"/>
  <c r="L94" i="17"/>
  <c r="K94" i="17" s="1"/>
  <c r="M94" i="17"/>
  <c r="J95" i="17" s="1"/>
  <c r="I94" i="17"/>
  <c r="H94" i="17" s="1"/>
  <c r="M126" i="21"/>
  <c r="J127" i="21" s="1"/>
  <c r="L126" i="21"/>
  <c r="K126" i="21" s="1"/>
  <c r="I126" i="21"/>
  <c r="H126" i="21" s="1"/>
  <c r="I92" i="14"/>
  <c r="H92" i="14" s="1"/>
  <c r="L92" i="14"/>
  <c r="K92" i="14" s="1"/>
  <c r="M92" i="14"/>
  <c r="J93" i="14" s="1"/>
  <c r="I339" i="28"/>
  <c r="H339" i="28" s="1"/>
  <c r="M339" i="28"/>
  <c r="J340" i="28" s="1"/>
  <c r="L339" i="28"/>
  <c r="K339" i="28" s="1"/>
  <c r="M186" i="3"/>
  <c r="J187" i="3" s="1"/>
  <c r="L186" i="3"/>
  <c r="K186" i="3" s="1"/>
  <c r="I186" i="3"/>
  <c r="H186" i="3" s="1"/>
  <c r="M30" i="11"/>
  <c r="J31" i="11" s="1"/>
  <c r="L30" i="11"/>
  <c r="K30" i="11" s="1"/>
  <c r="I30" i="11"/>
  <c r="H30" i="11" s="1"/>
  <c r="L202" i="23"/>
  <c r="K202" i="23" s="1"/>
  <c r="I202" i="23"/>
  <c r="H202" i="23" s="1"/>
  <c r="M202" i="23"/>
  <c r="J203" i="23" s="1"/>
  <c r="I291" i="5"/>
  <c r="H291" i="5" s="1"/>
  <c r="M291" i="5"/>
  <c r="J292" i="5" s="1"/>
  <c r="L291" i="5"/>
  <c r="K291" i="5" s="1"/>
  <c r="M9" i="21"/>
  <c r="J10" i="21" s="1"/>
  <c r="L9" i="21"/>
  <c r="K9" i="21" s="1"/>
  <c r="I9" i="21"/>
  <c r="H9" i="21" s="1"/>
  <c r="M76" i="28"/>
  <c r="J77" i="28" s="1"/>
  <c r="I76" i="28"/>
  <c r="H76" i="28" s="1"/>
  <c r="L76" i="28"/>
  <c r="K76" i="28" s="1"/>
  <c r="M306" i="1"/>
  <c r="J307" i="1" s="1"/>
  <c r="L306" i="1"/>
  <c r="K306" i="1" s="1"/>
  <c r="I306" i="1"/>
  <c r="H306" i="1" s="1"/>
  <c r="I75" i="1"/>
  <c r="H75" i="1" s="1"/>
  <c r="M75" i="1"/>
  <c r="J76" i="1" s="1"/>
  <c r="L75" i="1"/>
  <c r="K75" i="1" s="1"/>
  <c r="M40" i="6"/>
  <c r="J41" i="6" s="1"/>
  <c r="I40" i="6"/>
  <c r="H40" i="6" s="1"/>
  <c r="L40" i="6"/>
  <c r="K40" i="6" s="1"/>
  <c r="I10" i="9"/>
  <c r="H10" i="9" s="1"/>
  <c r="L10" i="9"/>
  <c r="K10" i="9" s="1"/>
  <c r="M10" i="9"/>
  <c r="J11" i="9" s="1"/>
  <c r="M488" i="13"/>
  <c r="J489" i="13" s="1"/>
  <c r="L488" i="13"/>
  <c r="K488" i="13" s="1"/>
  <c r="I488" i="13"/>
  <c r="H488" i="13" s="1"/>
  <c r="M369" i="24"/>
  <c r="J370" i="24" s="1"/>
  <c r="L369" i="24"/>
  <c r="K369" i="24" s="1"/>
  <c r="I369" i="24"/>
  <c r="H369" i="24" s="1"/>
  <c r="M204" i="17"/>
  <c r="J205" i="17" s="1"/>
  <c r="L204" i="17"/>
  <c r="K204" i="17" s="1"/>
  <c r="I204" i="17"/>
  <c r="H204" i="17" s="1"/>
  <c r="I218" i="20"/>
  <c r="H218" i="20" s="1"/>
  <c r="M218" i="20"/>
  <c r="J219" i="20" s="1"/>
  <c r="L218" i="20"/>
  <c r="K218" i="20" s="1"/>
  <c r="M250" i="28"/>
  <c r="J251" i="28" s="1"/>
  <c r="L250" i="28"/>
  <c r="K250" i="28" s="1"/>
  <c r="I250" i="28"/>
  <c r="H250" i="28" s="1"/>
  <c r="M215" i="12"/>
  <c r="J216" i="12" s="1"/>
  <c r="I215" i="12"/>
  <c r="H215" i="12" s="1"/>
  <c r="L215" i="12"/>
  <c r="K215" i="12" s="1"/>
  <c r="AB221" i="13"/>
  <c r="Y222" i="13" s="1"/>
  <c r="AA221" i="13"/>
  <c r="Z221" i="13" s="1"/>
  <c r="X221" i="13"/>
  <c r="W221" i="13" s="1"/>
  <c r="M515" i="13"/>
  <c r="J516" i="13" s="1"/>
  <c r="L515" i="13"/>
  <c r="K515" i="13" s="1"/>
  <c r="I515" i="13"/>
  <c r="H515" i="13" s="1"/>
  <c r="I141" i="5"/>
  <c r="H141" i="5" s="1"/>
  <c r="M141" i="5"/>
  <c r="J142" i="5" s="1"/>
  <c r="L141" i="5"/>
  <c r="K141" i="5" s="1"/>
  <c r="I206" i="10"/>
  <c r="H206" i="10" s="1"/>
  <c r="M206" i="10"/>
  <c r="J207" i="10" s="1"/>
  <c r="L206" i="10"/>
  <c r="K206" i="10" s="1"/>
  <c r="M9" i="27"/>
  <c r="J10" i="27" s="1"/>
  <c r="L9" i="27"/>
  <c r="K9" i="27" s="1"/>
  <c r="I9" i="27"/>
  <c r="H9" i="27" s="1"/>
  <c r="I119" i="28"/>
  <c r="H119" i="28" s="1"/>
  <c r="M119" i="28"/>
  <c r="J120" i="28" s="1"/>
  <c r="L119" i="28"/>
  <c r="K119" i="28" s="1"/>
  <c r="M8" i="2"/>
  <c r="J9" i="2" s="1"/>
  <c r="L8" i="2"/>
  <c r="K8" i="2" s="1"/>
  <c r="I8" i="2"/>
  <c r="H8" i="2" s="1"/>
  <c r="I40" i="12"/>
  <c r="H40" i="12" s="1"/>
  <c r="M40" i="12"/>
  <c r="J41" i="12" s="1"/>
  <c r="L40" i="12"/>
  <c r="K40" i="12" s="1"/>
  <c r="M204" i="14"/>
  <c r="J205" i="14" s="1"/>
  <c r="L204" i="14"/>
  <c r="K204" i="14" s="1"/>
  <c r="I204" i="14"/>
  <c r="H204" i="14" s="1"/>
  <c r="M212" i="15"/>
  <c r="J213" i="15" s="1"/>
  <c r="L212" i="15"/>
  <c r="K212" i="15" s="1"/>
  <c r="I212" i="15"/>
  <c r="H212" i="15" s="1"/>
  <c r="L387" i="5"/>
  <c r="K387" i="5" s="1"/>
  <c r="M387" i="5"/>
  <c r="J388" i="5" s="1"/>
  <c r="I387" i="5"/>
  <c r="H387" i="5" s="1"/>
  <c r="M344" i="6"/>
  <c r="J345" i="6" s="1"/>
  <c r="L344" i="6"/>
  <c r="K344" i="6" s="1"/>
  <c r="I344" i="6"/>
  <c r="H344" i="6" s="1"/>
  <c r="M8" i="8"/>
  <c r="J9" i="8" s="1"/>
  <c r="L8" i="8"/>
  <c r="K8" i="8" s="1"/>
  <c r="I8" i="8"/>
  <c r="H8" i="8" s="1"/>
  <c r="I215" i="11"/>
  <c r="H215" i="11" s="1"/>
  <c r="M215" i="11"/>
  <c r="J216" i="11" s="1"/>
  <c r="L215" i="11"/>
  <c r="K215" i="11" s="1"/>
  <c r="I155" i="19"/>
  <c r="H155" i="19" s="1"/>
  <c r="M155" i="19"/>
  <c r="J156" i="19" s="1"/>
  <c r="L155" i="19"/>
  <c r="K155" i="19" s="1"/>
  <c r="M91" i="22"/>
  <c r="J92" i="22" s="1"/>
  <c r="L91" i="22"/>
  <c r="K91" i="22" s="1"/>
  <c r="I91" i="22"/>
  <c r="H91" i="22" s="1"/>
  <c r="M288" i="11"/>
  <c r="J289" i="11" s="1"/>
  <c r="I288" i="11"/>
  <c r="H288" i="11" s="1"/>
  <c r="L288" i="11"/>
  <c r="K288" i="11" s="1"/>
  <c r="M288" i="18"/>
  <c r="J289" i="18" s="1"/>
  <c r="L288" i="18"/>
  <c r="K288" i="18" s="1"/>
  <c r="I288" i="18"/>
  <c r="H288" i="18" s="1"/>
  <c r="M196" i="8"/>
  <c r="J197" i="8" s="1"/>
  <c r="L196" i="8"/>
  <c r="K196" i="8" s="1"/>
  <c r="I196" i="8"/>
  <c r="H196" i="8" s="1"/>
  <c r="L147" i="22"/>
  <c r="K147" i="22" s="1"/>
  <c r="I147" i="22"/>
  <c r="H147" i="22" s="1"/>
  <c r="M147" i="22"/>
  <c r="J148" i="22" s="1"/>
  <c r="M345" i="24"/>
  <c r="J346" i="24" s="1"/>
  <c r="L345" i="24"/>
  <c r="K345" i="24" s="1"/>
  <c r="I345" i="24"/>
  <c r="H345" i="24" s="1"/>
  <c r="I116" i="7"/>
  <c r="H116" i="7" s="1"/>
  <c r="M116" i="7"/>
  <c r="J117" i="7" s="1"/>
  <c r="L116" i="7"/>
  <c r="K116" i="7" s="1"/>
  <c r="M303" i="23"/>
  <c r="J304" i="23" s="1"/>
  <c r="L303" i="23"/>
  <c r="K303" i="23" s="1"/>
  <c r="I303" i="23"/>
  <c r="H303" i="23" s="1"/>
  <c r="I347" i="25"/>
  <c r="H347" i="25" s="1"/>
  <c r="M347" i="25"/>
  <c r="J348" i="25" s="1"/>
  <c r="L347" i="25"/>
  <c r="K347" i="25" s="1"/>
  <c r="I471" i="28"/>
  <c r="H471" i="28" s="1"/>
  <c r="M471" i="28"/>
  <c r="J472" i="28" s="1"/>
  <c r="L471" i="28"/>
  <c r="K471" i="28" s="1"/>
  <c r="M148" i="25"/>
  <c r="J149" i="25" s="1"/>
  <c r="L148" i="25"/>
  <c r="K148" i="25" s="1"/>
  <c r="I148" i="25"/>
  <c r="H148" i="25" s="1"/>
  <c r="M9" i="12"/>
  <c r="J10" i="12" s="1"/>
  <c r="L9" i="12"/>
  <c r="K9" i="12" s="1"/>
  <c r="I9" i="12"/>
  <c r="H9" i="12" s="1"/>
  <c r="M129" i="18"/>
  <c r="J130" i="18" s="1"/>
  <c r="L129" i="18"/>
  <c r="K129" i="18" s="1"/>
  <c r="I129" i="18"/>
  <c r="H129" i="18" s="1"/>
  <c r="L8" i="1"/>
  <c r="K8" i="1" s="1"/>
  <c r="I8" i="1"/>
  <c r="H8" i="1" s="1"/>
  <c r="M8" i="1"/>
  <c r="J9" i="1" s="1"/>
  <c r="M331" i="23"/>
  <c r="J332" i="23" s="1"/>
  <c r="L331" i="23"/>
  <c r="K331" i="23" s="1"/>
  <c r="I331" i="23"/>
  <c r="H331" i="23" s="1"/>
  <c r="I131" i="13"/>
  <c r="H131" i="13" s="1"/>
  <c r="M131" i="13"/>
  <c r="J132" i="13" s="1"/>
  <c r="L131" i="13"/>
  <c r="K131" i="13" s="1"/>
  <c r="I141" i="10"/>
  <c r="H141" i="10" s="1"/>
  <c r="M141" i="10"/>
  <c r="J142" i="10" s="1"/>
  <c r="L141" i="10"/>
  <c r="K141" i="10" s="1"/>
  <c r="M152" i="15"/>
  <c r="J153" i="15" s="1"/>
  <c r="L152" i="15"/>
  <c r="K152" i="15" s="1"/>
  <c r="I152" i="15"/>
  <c r="H152" i="15" s="1"/>
  <c r="M415" i="16"/>
  <c r="J416" i="16" s="1"/>
  <c r="L415" i="16"/>
  <c r="K415" i="16" s="1"/>
  <c r="I415" i="16"/>
  <c r="H415" i="16" s="1"/>
  <c r="M48" i="21"/>
  <c r="J49" i="21" s="1"/>
  <c r="L48" i="21"/>
  <c r="K48" i="21" s="1"/>
  <c r="I48" i="21"/>
  <c r="H48" i="21" s="1"/>
  <c r="M57" i="27"/>
  <c r="J58" i="27" s="1"/>
  <c r="L57" i="27"/>
  <c r="K57" i="27" s="1"/>
  <c r="I57" i="27"/>
  <c r="H57" i="27" s="1"/>
  <c r="M253" i="3"/>
  <c r="J254" i="3" s="1"/>
  <c r="L253" i="3"/>
  <c r="K253" i="3" s="1"/>
  <c r="I253" i="3"/>
  <c r="H253" i="3" s="1"/>
  <c r="M425" i="1"/>
  <c r="J426" i="1" s="1"/>
  <c r="I425" i="1"/>
  <c r="H425" i="1" s="1"/>
  <c r="L425" i="1"/>
  <c r="K425" i="1" s="1"/>
  <c r="M459" i="5"/>
  <c r="J460" i="5" s="1"/>
  <c r="L459" i="5"/>
  <c r="K459" i="5" s="1"/>
  <c r="I459" i="5"/>
  <c r="H459" i="5" s="1"/>
  <c r="L85" i="11"/>
  <c r="K85" i="11" s="1"/>
  <c r="I85" i="11"/>
  <c r="H85" i="11" s="1"/>
  <c r="M85" i="11"/>
  <c r="J86" i="11" s="1"/>
  <c r="I68" i="4"/>
  <c r="H68" i="4" s="1"/>
  <c r="M68" i="4"/>
  <c r="J69" i="4" s="1"/>
  <c r="L68" i="4"/>
  <c r="K68" i="4" s="1"/>
  <c r="I174" i="23"/>
  <c r="H174" i="23" s="1"/>
  <c r="M174" i="23"/>
  <c r="J175" i="23" s="1"/>
  <c r="L174" i="23"/>
  <c r="K174" i="23" s="1"/>
  <c r="L188" i="22"/>
  <c r="K188" i="22" s="1"/>
  <c r="I188" i="22"/>
  <c r="H188" i="22" s="1"/>
  <c r="M188" i="22"/>
  <c r="J189" i="22" s="1"/>
  <c r="I134" i="1"/>
  <c r="H134" i="1" s="1"/>
  <c r="M134" i="1"/>
  <c r="J135" i="1" s="1"/>
  <c r="L134" i="1"/>
  <c r="K134" i="1" s="1"/>
  <c r="I374" i="25"/>
  <c r="H374" i="25" s="1"/>
  <c r="M374" i="25"/>
  <c r="J375" i="25" s="1"/>
  <c r="L374" i="25"/>
  <c r="K374" i="25" s="1"/>
  <c r="M205" i="19"/>
  <c r="J206" i="19" s="1"/>
  <c r="L205" i="19"/>
  <c r="K205" i="19" s="1"/>
  <c r="I205" i="19"/>
  <c r="H205" i="19" s="1"/>
  <c r="M10" i="3"/>
  <c r="J11" i="3" s="1"/>
  <c r="L10" i="3"/>
  <c r="K10" i="3" s="1"/>
  <c r="I10" i="3"/>
  <c r="H10" i="3" s="1"/>
  <c r="L548" i="5"/>
  <c r="K548" i="5" s="1"/>
  <c r="I548" i="5"/>
  <c r="H548" i="5" s="1"/>
  <c r="M548" i="5"/>
  <c r="J549" i="5" s="1"/>
  <c r="I350" i="5"/>
  <c r="H350" i="5" s="1"/>
  <c r="L350" i="5"/>
  <c r="K350" i="5" s="1"/>
  <c r="M350" i="5"/>
  <c r="J351" i="5" s="1"/>
  <c r="M111" i="11"/>
  <c r="J112" i="11" s="1"/>
  <c r="L111" i="11"/>
  <c r="K111" i="11" s="1"/>
  <c r="I111" i="11"/>
  <c r="H111" i="11" s="1"/>
  <c r="M271" i="12"/>
  <c r="J272" i="12" s="1"/>
  <c r="L271" i="12"/>
  <c r="K271" i="12" s="1"/>
  <c r="I271" i="12"/>
  <c r="H271" i="12" s="1"/>
  <c r="M144" i="9"/>
  <c r="J145" i="9" s="1"/>
  <c r="L144" i="9"/>
  <c r="K144" i="9" s="1"/>
  <c r="I144" i="9"/>
  <c r="H144" i="9" s="1"/>
  <c r="I298" i="12"/>
  <c r="H298" i="12" s="1"/>
  <c r="M298" i="12"/>
  <c r="J299" i="12" s="1"/>
  <c r="L298" i="12"/>
  <c r="K298" i="12" s="1"/>
  <c r="I121" i="12"/>
  <c r="H121" i="12" s="1"/>
  <c r="M121" i="12"/>
  <c r="J122" i="12" s="1"/>
  <c r="L121" i="12"/>
  <c r="K121" i="12" s="1"/>
  <c r="M9" i="18"/>
  <c r="J10" i="18" s="1"/>
  <c r="L9" i="18"/>
  <c r="K9" i="18" s="1"/>
  <c r="I9" i="18"/>
  <c r="H9" i="18" s="1"/>
  <c r="I70" i="12"/>
  <c r="H70" i="12" s="1"/>
  <c r="M70" i="12"/>
  <c r="J71" i="12" s="1"/>
  <c r="L70" i="12"/>
  <c r="K70" i="12" s="1"/>
  <c r="M160" i="5"/>
  <c r="J161" i="5" s="1"/>
  <c r="L160" i="5"/>
  <c r="K160" i="5" s="1"/>
  <c r="I160" i="5"/>
  <c r="H160" i="5" s="1"/>
  <c r="M368" i="5"/>
  <c r="J369" i="5" s="1"/>
  <c r="L368" i="5"/>
  <c r="K368" i="5" s="1"/>
  <c r="I368" i="5"/>
  <c r="H368" i="5" s="1"/>
  <c r="M327" i="12"/>
  <c r="J328" i="12" s="1"/>
  <c r="L327" i="12"/>
  <c r="K327" i="12" s="1"/>
  <c r="I327" i="12"/>
  <c r="H327" i="12" s="1"/>
  <c r="L123" i="17"/>
  <c r="K123" i="17" s="1"/>
  <c r="I123" i="17"/>
  <c r="H123" i="17" s="1"/>
  <c r="M123" i="17"/>
  <c r="J124" i="17" s="1"/>
  <c r="M131" i="19"/>
  <c r="J132" i="19" s="1"/>
  <c r="L131" i="19"/>
  <c r="K131" i="19" s="1"/>
  <c r="I131" i="19"/>
  <c r="H131" i="19" s="1"/>
  <c r="L156" i="3"/>
  <c r="K156" i="3" s="1"/>
  <c r="M156" i="3"/>
  <c r="J157" i="3" s="1"/>
  <c r="I156" i="3"/>
  <c r="H156" i="3" s="1"/>
  <c r="M178" i="7"/>
  <c r="J179" i="7" s="1"/>
  <c r="L178" i="7"/>
  <c r="K178" i="7" s="1"/>
  <c r="I178" i="7"/>
  <c r="H178" i="7" s="1"/>
  <c r="M283" i="13"/>
  <c r="J284" i="13" s="1"/>
  <c r="L283" i="13"/>
  <c r="K283" i="13" s="1"/>
  <c r="I283" i="13"/>
  <c r="H283" i="13" s="1"/>
  <c r="M295" i="28"/>
  <c r="J296" i="28" s="1"/>
  <c r="L295" i="28"/>
  <c r="K295" i="28" s="1"/>
  <c r="I295" i="28"/>
  <c r="H295" i="28" s="1"/>
  <c r="M396" i="13"/>
  <c r="J397" i="13" s="1"/>
  <c r="L396" i="13"/>
  <c r="K396" i="13" s="1"/>
  <c r="I396" i="13"/>
  <c r="H396" i="13" s="1"/>
  <c r="L163" i="28"/>
  <c r="K163" i="28" s="1"/>
  <c r="I163" i="28"/>
  <c r="H163" i="28" s="1"/>
  <c r="M163" i="28"/>
  <c r="J164" i="28" s="1"/>
  <c r="M336" i="1"/>
  <c r="J337" i="1" s="1"/>
  <c r="L336" i="1"/>
  <c r="K336" i="1" s="1"/>
  <c r="I336" i="1"/>
  <c r="H336" i="1" s="1"/>
  <c r="I135" i="6"/>
  <c r="H135" i="6" s="1"/>
  <c r="M135" i="6"/>
  <c r="J136" i="6" s="1"/>
  <c r="L135" i="6"/>
  <c r="K135" i="6" s="1"/>
  <c r="M177" i="14"/>
  <c r="J178" i="14" s="1"/>
  <c r="L177" i="14"/>
  <c r="K177" i="14" s="1"/>
  <c r="I177" i="14"/>
  <c r="H177" i="14" s="1"/>
  <c r="M424" i="13"/>
  <c r="J425" i="13" s="1"/>
  <c r="L424" i="13"/>
  <c r="K424" i="13" s="1"/>
  <c r="I424" i="13"/>
  <c r="H424" i="13" s="1"/>
  <c r="I31" i="19"/>
  <c r="H31" i="19" s="1"/>
  <c r="M31" i="19"/>
  <c r="J32" i="19" s="1"/>
  <c r="L31" i="19"/>
  <c r="K31" i="19" s="1"/>
  <c r="L36" i="21"/>
  <c r="L38" i="21" s="1"/>
  <c r="H34" i="21"/>
  <c r="M272" i="28"/>
  <c r="J273" i="28" s="1"/>
  <c r="L272" i="28"/>
  <c r="K272" i="28" s="1"/>
  <c r="I272" i="28"/>
  <c r="H272" i="28" s="1"/>
  <c r="M151" i="12"/>
  <c r="J152" i="12" s="1"/>
  <c r="L151" i="12"/>
  <c r="K151" i="12" s="1"/>
  <c r="I151" i="12"/>
  <c r="H151" i="12" s="1"/>
  <c r="M100" i="13"/>
  <c r="J101" i="13" s="1"/>
  <c r="L100" i="13"/>
  <c r="K100" i="13" s="1"/>
  <c r="I100" i="13"/>
  <c r="H100" i="13" s="1"/>
  <c r="M403" i="25"/>
  <c r="J404" i="25" s="1"/>
  <c r="L403" i="25"/>
  <c r="K403" i="25" s="1"/>
  <c r="I403" i="25"/>
  <c r="H403" i="25" s="1"/>
  <c r="I375" i="6"/>
  <c r="H375" i="6" s="1"/>
  <c r="M375" i="6"/>
  <c r="J376" i="6" s="1"/>
  <c r="L375" i="6"/>
  <c r="K375" i="6" s="1"/>
  <c r="M185" i="19"/>
  <c r="J186" i="19" s="1"/>
  <c r="L185" i="19"/>
  <c r="K185" i="19" s="1"/>
  <c r="I185" i="19"/>
  <c r="H185" i="19" s="1"/>
  <c r="M273" i="24"/>
  <c r="J274" i="24" s="1"/>
  <c r="L273" i="24"/>
  <c r="K273" i="24" s="1"/>
  <c r="I273" i="24"/>
  <c r="H273" i="24" s="1"/>
  <c r="M32" i="24"/>
  <c r="J33" i="24" s="1"/>
  <c r="L32" i="24"/>
  <c r="K32" i="24" s="1"/>
  <c r="I32" i="24"/>
  <c r="H32" i="24" s="1"/>
  <c r="I39" i="4"/>
  <c r="H39" i="4" s="1"/>
  <c r="M39" i="4"/>
  <c r="J40" i="4" s="1"/>
  <c r="L39" i="4"/>
  <c r="K39" i="4" s="1"/>
  <c r="L108" i="10"/>
  <c r="K108" i="10" s="1"/>
  <c r="I108" i="10"/>
  <c r="H108" i="10" s="1"/>
  <c r="M108" i="10"/>
  <c r="J109" i="10" s="1"/>
  <c r="M110" i="16"/>
  <c r="J111" i="16" s="1"/>
  <c r="L110" i="16"/>
  <c r="K110" i="16" s="1"/>
  <c r="I110" i="16"/>
  <c r="H110" i="16" s="1"/>
  <c r="I348" i="18"/>
  <c r="H348" i="18" s="1"/>
  <c r="M348" i="18"/>
  <c r="J349" i="18" s="1"/>
  <c r="L348" i="18"/>
  <c r="K348" i="18" s="1"/>
  <c r="M36" i="14"/>
  <c r="J37" i="14" s="1"/>
  <c r="L36" i="14"/>
  <c r="K36" i="14" s="1"/>
  <c r="I36" i="14"/>
  <c r="H36" i="14" s="1"/>
  <c r="M151" i="17"/>
  <c r="J152" i="17" s="1"/>
  <c r="L151" i="17"/>
  <c r="K151" i="17" s="1"/>
  <c r="I151" i="17"/>
  <c r="H151" i="17" s="1"/>
  <c r="L232" i="14"/>
  <c r="K232" i="14" s="1"/>
  <c r="I232" i="14"/>
  <c r="H232" i="14" s="1"/>
  <c r="M232" i="14"/>
  <c r="J233" i="14" s="1"/>
  <c r="M185" i="28"/>
  <c r="J186" i="28" s="1"/>
  <c r="L185" i="28"/>
  <c r="K185" i="28" s="1"/>
  <c r="I185" i="28"/>
  <c r="H185" i="28" s="1"/>
  <c r="M340" i="13"/>
  <c r="J341" i="13" s="1"/>
  <c r="L340" i="13"/>
  <c r="K340" i="13" s="1"/>
  <c r="I340" i="13"/>
  <c r="H340" i="13" s="1"/>
  <c r="M92" i="25"/>
  <c r="J93" i="25" s="1"/>
  <c r="L92" i="25"/>
  <c r="K92" i="25" s="1"/>
  <c r="I92" i="25"/>
  <c r="H92" i="25" s="1"/>
  <c r="M33" i="5"/>
  <c r="J34" i="5" s="1"/>
  <c r="L33" i="5"/>
  <c r="K33" i="5" s="1"/>
  <c r="I33" i="5"/>
  <c r="H33" i="5" s="1"/>
  <c r="M273" i="10"/>
  <c r="J274" i="10" s="1"/>
  <c r="I273" i="10"/>
  <c r="H273" i="10" s="1"/>
  <c r="L273" i="10"/>
  <c r="K273" i="10" s="1"/>
  <c r="M39" i="13"/>
  <c r="J40" i="13" s="1"/>
  <c r="L39" i="13"/>
  <c r="K39" i="13" s="1"/>
  <c r="I39" i="13"/>
  <c r="H39" i="13" s="1"/>
  <c r="I276" i="1"/>
  <c r="H276" i="1" s="1"/>
  <c r="L276" i="1"/>
  <c r="K276" i="1" s="1"/>
  <c r="M276" i="1"/>
  <c r="J277" i="1" s="1"/>
  <c r="M24" i="7"/>
  <c r="J25" i="7" s="1"/>
  <c r="I24" i="7"/>
  <c r="H24" i="7" s="1"/>
  <c r="L24" i="7"/>
  <c r="K24" i="7" s="1"/>
  <c r="M116" i="22"/>
  <c r="J117" i="22" s="1"/>
  <c r="L116" i="22"/>
  <c r="K116" i="22" s="1"/>
  <c r="I116" i="22"/>
  <c r="H116" i="22" s="1"/>
  <c r="M494" i="5"/>
  <c r="J495" i="5" s="1"/>
  <c r="L494" i="5"/>
  <c r="K494" i="5" s="1"/>
  <c r="I494" i="5"/>
  <c r="H494" i="5" s="1"/>
  <c r="M164" i="21"/>
  <c r="J165" i="21" s="1"/>
  <c r="L164" i="21"/>
  <c r="K164" i="21" s="1"/>
  <c r="I164" i="21"/>
  <c r="H164" i="21" s="1"/>
  <c r="I248" i="24"/>
  <c r="H248" i="24" s="1"/>
  <c r="M248" i="24"/>
  <c r="J249" i="24" s="1"/>
  <c r="L248" i="24"/>
  <c r="K248" i="24" s="1"/>
  <c r="M440" i="5"/>
  <c r="J441" i="5" s="1"/>
  <c r="L440" i="5"/>
  <c r="K440" i="5" s="1"/>
  <c r="I440" i="5"/>
  <c r="H440" i="5" s="1"/>
  <c r="M428" i="10"/>
  <c r="J429" i="10" s="1"/>
  <c r="L428" i="10"/>
  <c r="K428" i="10" s="1"/>
  <c r="I428" i="10"/>
  <c r="H428" i="10" s="1"/>
  <c r="M314" i="5"/>
  <c r="J315" i="5" s="1"/>
  <c r="I314" i="5"/>
  <c r="H314" i="5" s="1"/>
  <c r="L314" i="5"/>
  <c r="K314" i="5" s="1"/>
  <c r="L168" i="6"/>
  <c r="K168" i="6" s="1"/>
  <c r="I168" i="6"/>
  <c r="H168" i="6" s="1"/>
  <c r="M168" i="6"/>
  <c r="J169" i="6" s="1"/>
  <c r="I8" i="15"/>
  <c r="H8" i="15" s="1"/>
  <c r="M8" i="15"/>
  <c r="J9" i="15" s="1"/>
  <c r="L8" i="15"/>
  <c r="K8" i="15" s="1"/>
  <c r="L110" i="19"/>
  <c r="K110" i="19" s="1"/>
  <c r="I110" i="19"/>
  <c r="H110" i="19" s="1"/>
  <c r="M110" i="19"/>
  <c r="J111" i="19" s="1"/>
  <c r="L75" i="16"/>
  <c r="K75" i="16" s="1"/>
  <c r="I75" i="16"/>
  <c r="H75" i="16" s="1"/>
  <c r="M75" i="16"/>
  <c r="J76" i="16" s="1"/>
  <c r="M176" i="9"/>
  <c r="J177" i="9" s="1"/>
  <c r="L176" i="9"/>
  <c r="K176" i="9" s="1"/>
  <c r="I176" i="9"/>
  <c r="H176" i="9" s="1"/>
  <c r="I291" i="25"/>
  <c r="H291" i="25" s="1"/>
  <c r="M291" i="25"/>
  <c r="J292" i="25" s="1"/>
  <c r="L291" i="25"/>
  <c r="K291" i="25" s="1"/>
  <c r="L105" i="24"/>
  <c r="K105" i="24" s="1"/>
  <c r="I105" i="24"/>
  <c r="H105" i="24" s="1"/>
  <c r="M105" i="24"/>
  <c r="J106" i="24" s="1"/>
  <c r="L114" i="21"/>
  <c r="L116" i="21" s="1"/>
  <c r="H112" i="21"/>
  <c r="M105" i="5"/>
  <c r="J106" i="5" s="1"/>
  <c r="L105" i="5"/>
  <c r="K105" i="5" s="1"/>
  <c r="I105" i="5"/>
  <c r="H105" i="5" s="1"/>
  <c r="I317" i="7"/>
  <c r="H317" i="7" s="1"/>
  <c r="M317" i="7"/>
  <c r="J318" i="7" s="1"/>
  <c r="L317" i="7"/>
  <c r="K317" i="7" s="1"/>
  <c r="M339" i="10"/>
  <c r="J340" i="10" s="1"/>
  <c r="L339" i="10"/>
  <c r="K339" i="10" s="1"/>
  <c r="I339" i="10"/>
  <c r="H339" i="10" s="1"/>
  <c r="M95" i="15"/>
  <c r="J96" i="15" s="1"/>
  <c r="L95" i="15"/>
  <c r="K95" i="15" s="1"/>
  <c r="I95" i="15"/>
  <c r="H95" i="15" s="1"/>
  <c r="M559" i="28"/>
  <c r="J560" i="28" s="1"/>
  <c r="I559" i="28"/>
  <c r="H559" i="28" s="1"/>
  <c r="L559" i="28"/>
  <c r="K559" i="28" s="1"/>
  <c r="M73" i="8"/>
  <c r="J74" i="8" s="1"/>
  <c r="L73" i="8"/>
  <c r="K73" i="8" s="1"/>
  <c r="I73" i="8"/>
  <c r="H73" i="8" s="1"/>
  <c r="M127" i="20"/>
  <c r="J128" i="20" s="1"/>
  <c r="L127" i="20"/>
  <c r="K127" i="20" s="1"/>
  <c r="I127" i="20"/>
  <c r="H127" i="20" s="1"/>
  <c r="M10" i="26"/>
  <c r="J11" i="26" s="1"/>
  <c r="I10" i="26"/>
  <c r="H10" i="26" s="1"/>
  <c r="L10" i="26"/>
  <c r="K10" i="26" s="1"/>
  <c r="L360" i="28"/>
  <c r="K360" i="28" s="1"/>
  <c r="M360" i="28"/>
  <c r="J361" i="28" s="1"/>
  <c r="I360" i="28"/>
  <c r="H360" i="28" s="1"/>
  <c r="L105" i="1"/>
  <c r="K105" i="1" s="1"/>
  <c r="M105" i="1"/>
  <c r="J106" i="1" s="1"/>
  <c r="I105" i="1"/>
  <c r="H105" i="1" s="1"/>
  <c r="M405" i="5"/>
  <c r="J406" i="5" s="1"/>
  <c r="L405" i="5"/>
  <c r="K405" i="5" s="1"/>
  <c r="I405" i="5"/>
  <c r="H405" i="5" s="1"/>
  <c r="M45" i="20"/>
  <c r="J46" i="20" s="1"/>
  <c r="L45" i="20"/>
  <c r="K45" i="20" s="1"/>
  <c r="I45" i="20"/>
  <c r="H45" i="20" s="1"/>
  <c r="M317" i="28"/>
  <c r="J318" i="28" s="1"/>
  <c r="L317" i="28"/>
  <c r="K317" i="28" s="1"/>
  <c r="I317" i="28"/>
  <c r="H317" i="28" s="1"/>
  <c r="M368" i="13"/>
  <c r="J369" i="13" s="1"/>
  <c r="L368" i="13"/>
  <c r="K368" i="13" s="1"/>
  <c r="I368" i="13"/>
  <c r="H368" i="13" s="1"/>
  <c r="M42" i="16"/>
  <c r="J43" i="16" s="1"/>
  <c r="L42" i="16"/>
  <c r="K42" i="16" s="1"/>
  <c r="I42" i="16"/>
  <c r="H42" i="16" s="1"/>
  <c r="M219" i="21"/>
  <c r="J220" i="21" s="1"/>
  <c r="L219" i="21"/>
  <c r="K219" i="21" s="1"/>
  <c r="I219" i="21"/>
  <c r="H219" i="21" s="1"/>
  <c r="L87" i="5"/>
  <c r="K87" i="5" s="1"/>
  <c r="I87" i="5"/>
  <c r="H87" i="5" s="1"/>
  <c r="M87" i="5"/>
  <c r="J88" i="5" s="1"/>
  <c r="I234" i="19"/>
  <c r="H234" i="19" s="1"/>
  <c r="M234" i="19"/>
  <c r="J235" i="19" s="1"/>
  <c r="L234" i="19"/>
  <c r="K234" i="19" s="1"/>
  <c r="M37" i="25"/>
  <c r="J38" i="25" s="1"/>
  <c r="L37" i="25"/>
  <c r="K37" i="25" s="1"/>
  <c r="I37" i="25"/>
  <c r="H37" i="25" s="1"/>
  <c r="I310" i="8"/>
  <c r="H310" i="8" s="1"/>
  <c r="L310" i="8"/>
  <c r="K310" i="8" s="1"/>
  <c r="M310" i="8"/>
  <c r="J311" i="8" s="1"/>
  <c r="M40" i="15"/>
  <c r="J41" i="15" s="1"/>
  <c r="L40" i="15"/>
  <c r="K40" i="15" s="1"/>
  <c r="I40" i="15"/>
  <c r="H40" i="15" s="1"/>
  <c r="M146" i="16"/>
  <c r="J147" i="16" s="1"/>
  <c r="L146" i="16"/>
  <c r="K146" i="16" s="1"/>
  <c r="I146" i="16"/>
  <c r="H146" i="16" s="1"/>
  <c r="M545" i="13"/>
  <c r="J546" i="13" s="1"/>
  <c r="L545" i="13"/>
  <c r="K545" i="13" s="1"/>
  <c r="I545" i="13"/>
  <c r="H545" i="13" s="1"/>
  <c r="M280" i="3"/>
  <c r="J281" i="3" s="1"/>
  <c r="L280" i="3"/>
  <c r="K280" i="3" s="1"/>
  <c r="I280" i="3"/>
  <c r="H280" i="3" s="1"/>
  <c r="M185" i="12"/>
  <c r="J186" i="12" s="1"/>
  <c r="L185" i="12"/>
  <c r="K185" i="12" s="1"/>
  <c r="I185" i="12"/>
  <c r="H185" i="12" s="1"/>
  <c r="M305" i="10"/>
  <c r="J306" i="10" s="1"/>
  <c r="L305" i="10"/>
  <c r="K305" i="10" s="1"/>
  <c r="I305" i="10"/>
  <c r="H305" i="10" s="1"/>
  <c r="M217" i="16"/>
  <c r="J218" i="16" s="1"/>
  <c r="L217" i="16"/>
  <c r="K217" i="16" s="1"/>
  <c r="I217" i="16"/>
  <c r="H217" i="16" s="1"/>
  <c r="I122" i="5"/>
  <c r="H122" i="5" s="1"/>
  <c r="M122" i="5"/>
  <c r="J123" i="5" s="1"/>
  <c r="L122" i="5"/>
  <c r="K122" i="5" s="1"/>
  <c r="L181" i="16"/>
  <c r="K181" i="16" s="1"/>
  <c r="M181" i="16"/>
  <c r="J182" i="16" s="1"/>
  <c r="I181" i="16"/>
  <c r="H181" i="16" s="1"/>
  <c r="I141" i="28"/>
  <c r="H141" i="28" s="1"/>
  <c r="M141" i="28"/>
  <c r="J142" i="28" s="1"/>
  <c r="L141" i="28"/>
  <c r="K141" i="28" s="1"/>
  <c r="M250" i="16"/>
  <c r="J251" i="16" s="1"/>
  <c r="L250" i="16"/>
  <c r="K250" i="16" s="1"/>
  <c r="I250" i="16"/>
  <c r="H250" i="16" s="1"/>
  <c r="M174" i="20"/>
  <c r="J175" i="20" s="1"/>
  <c r="L174" i="20"/>
  <c r="K174" i="20" s="1"/>
  <c r="I174" i="20"/>
  <c r="H174" i="20" s="1"/>
  <c r="I153" i="27"/>
  <c r="H153" i="27" s="1"/>
  <c r="M153" i="27"/>
  <c r="J154" i="27" s="1"/>
  <c r="L153" i="27"/>
  <c r="K153" i="27" s="1"/>
  <c r="M383" i="28"/>
  <c r="J384" i="28" s="1"/>
  <c r="L383" i="28"/>
  <c r="K383" i="28" s="1"/>
  <c r="I383" i="28"/>
  <c r="H383" i="28" s="1"/>
  <c r="M513" i="5"/>
  <c r="J514" i="5" s="1"/>
  <c r="L513" i="5"/>
  <c r="K513" i="5" s="1"/>
  <c r="I513" i="5"/>
  <c r="H513" i="5" s="1"/>
  <c r="I151" i="14"/>
  <c r="H151" i="14" s="1"/>
  <c r="M151" i="14"/>
  <c r="J152" i="14" s="1"/>
  <c r="L151" i="14"/>
  <c r="K151" i="14" s="1"/>
  <c r="I200" i="24"/>
  <c r="H200" i="24" s="1"/>
  <c r="M200" i="24"/>
  <c r="J201" i="24" s="1"/>
  <c r="L200" i="24"/>
  <c r="K200" i="24" s="1"/>
  <c r="AB452" i="13"/>
  <c r="Y453" i="13" s="1"/>
  <c r="AA452" i="13"/>
  <c r="Z452" i="13" s="1"/>
  <c r="X452" i="13"/>
  <c r="W452" i="13" s="1"/>
  <c r="M358" i="4"/>
  <c r="J359" i="4" s="1"/>
  <c r="L358" i="4"/>
  <c r="K358" i="4" s="1"/>
  <c r="I358" i="4"/>
  <c r="H358" i="4" s="1"/>
  <c r="M257" i="8"/>
  <c r="J258" i="8" s="1"/>
  <c r="L257" i="8"/>
  <c r="K257" i="8" s="1"/>
  <c r="I257" i="8"/>
  <c r="H257" i="8" s="1"/>
  <c r="M453" i="9"/>
  <c r="J454" i="9" s="1"/>
  <c r="L453" i="9"/>
  <c r="K453" i="9" s="1"/>
  <c r="I453" i="9"/>
  <c r="H453" i="9" s="1"/>
  <c r="M584" i="5"/>
  <c r="J585" i="5" s="1"/>
  <c r="L584" i="5"/>
  <c r="K584" i="5" s="1"/>
  <c r="I584" i="5"/>
  <c r="H584" i="5" s="1"/>
  <c r="M65" i="25"/>
  <c r="J66" i="25" s="1"/>
  <c r="L65" i="25"/>
  <c r="K65" i="25" s="1"/>
  <c r="I65" i="25"/>
  <c r="H65" i="25" s="1"/>
  <c r="M385" i="9"/>
  <c r="J386" i="9" s="1"/>
  <c r="L385" i="9"/>
  <c r="K385" i="9" s="1"/>
  <c r="I385" i="9"/>
  <c r="H385" i="9" s="1"/>
  <c r="M68" i="5"/>
  <c r="J69" i="5" s="1"/>
  <c r="L68" i="5"/>
  <c r="K68" i="5" s="1"/>
  <c r="I68" i="5"/>
  <c r="H68" i="5" s="1"/>
  <c r="M289" i="7"/>
  <c r="J290" i="7" s="1"/>
  <c r="L289" i="7"/>
  <c r="K289" i="7" s="1"/>
  <c r="I289" i="7"/>
  <c r="H289" i="7" s="1"/>
  <c r="X516" i="13"/>
  <c r="W516" i="13" s="1"/>
  <c r="AA516" i="13"/>
  <c r="Z516" i="13" s="1"/>
  <c r="AB516" i="13"/>
  <c r="Y517" i="13" s="1"/>
  <c r="M9" i="19"/>
  <c r="J10" i="19" s="1"/>
  <c r="L9" i="19"/>
  <c r="K9" i="19" s="1"/>
  <c r="I9" i="19"/>
  <c r="H9" i="19" s="1"/>
  <c r="M34" i="26"/>
  <c r="J35" i="26" s="1"/>
  <c r="I34" i="26"/>
  <c r="H34" i="26" s="1"/>
  <c r="L34" i="26"/>
  <c r="K34" i="26" s="1"/>
  <c r="M53" i="28"/>
  <c r="J54" i="28" s="1"/>
  <c r="L53" i="28"/>
  <c r="K53" i="28" s="1"/>
  <c r="I53" i="28"/>
  <c r="H53" i="28" s="1"/>
  <c r="I49" i="22"/>
  <c r="H49" i="22" s="1"/>
  <c r="M49" i="22"/>
  <c r="J50" i="22" s="1"/>
  <c r="L49" i="22"/>
  <c r="K49" i="22" s="1"/>
  <c r="I415" i="4"/>
  <c r="H415" i="4" s="1"/>
  <c r="M415" i="4"/>
  <c r="J416" i="4" s="1"/>
  <c r="L415" i="4"/>
  <c r="K415" i="4" s="1"/>
  <c r="M73" i="6"/>
  <c r="J74" i="6" s="1"/>
  <c r="L73" i="6"/>
  <c r="K73" i="6" s="1"/>
  <c r="I73" i="6"/>
  <c r="H73" i="6" s="1"/>
  <c r="M418" i="9"/>
  <c r="J419" i="9" s="1"/>
  <c r="L418" i="9"/>
  <c r="K418" i="9" s="1"/>
  <c r="I418" i="9"/>
  <c r="H418" i="9" s="1"/>
  <c r="BU253" i="13"/>
  <c r="BR254" i="13" s="1"/>
  <c r="BT253" i="13"/>
  <c r="BS253" i="13" s="1"/>
  <c r="BQ253" i="13"/>
  <c r="BP253" i="13" s="1"/>
  <c r="M77" i="26"/>
  <c r="J78" i="26" s="1"/>
  <c r="I77" i="26"/>
  <c r="H77" i="26" s="1"/>
  <c r="L77" i="26"/>
  <c r="K77" i="26" s="1"/>
  <c r="M53" i="7"/>
  <c r="J54" i="7" s="1"/>
  <c r="I53" i="7"/>
  <c r="H53" i="7" s="1"/>
  <c r="L53" i="7"/>
  <c r="K53" i="7" s="1"/>
  <c r="M48" i="1"/>
  <c r="J49" i="1" s="1"/>
  <c r="L48" i="1"/>
  <c r="K48" i="1" s="1"/>
  <c r="I48" i="1"/>
  <c r="H48" i="1" s="1"/>
  <c r="L286" i="14"/>
  <c r="K286" i="14" s="1"/>
  <c r="I286" i="14"/>
  <c r="H286" i="14" s="1"/>
  <c r="M286" i="14"/>
  <c r="J287" i="14" s="1"/>
  <c r="I347" i="15"/>
  <c r="H347" i="15" s="1"/>
  <c r="L347" i="15"/>
  <c r="K347" i="15" s="1"/>
  <c r="M347" i="15"/>
  <c r="J348" i="15" s="1"/>
  <c r="I87" i="21"/>
  <c r="H87" i="21" s="1"/>
  <c r="M87" i="21"/>
  <c r="J88" i="21" s="1"/>
  <c r="L87" i="21"/>
  <c r="K87" i="21" s="1"/>
  <c r="M537" i="28"/>
  <c r="J538" i="28" s="1"/>
  <c r="L537" i="28"/>
  <c r="K537" i="28" s="1"/>
  <c r="I537" i="28"/>
  <c r="H537" i="28" s="1"/>
  <c r="M170" i="8"/>
  <c r="J171" i="8" s="1"/>
  <c r="L170" i="8"/>
  <c r="K170" i="8" s="1"/>
  <c r="I170" i="8"/>
  <c r="H170" i="8" s="1"/>
  <c r="M233" i="7"/>
  <c r="J234" i="7" s="1"/>
  <c r="L233" i="7"/>
  <c r="K233" i="7" s="1"/>
  <c r="I233" i="7"/>
  <c r="H233" i="7" s="1"/>
  <c r="BE71" i="13"/>
  <c r="BD71" i="13" s="1"/>
  <c r="BB71" i="13"/>
  <c r="BA71" i="13" s="1"/>
  <c r="BF71" i="13"/>
  <c r="BC72" i="13" s="1"/>
  <c r="L205" i="25"/>
  <c r="K205" i="25" s="1"/>
  <c r="M205" i="25"/>
  <c r="J206" i="25" s="1"/>
  <c r="I205" i="25"/>
  <c r="H205" i="25" s="1"/>
  <c r="AB282" i="13"/>
  <c r="Y283" i="13" s="1"/>
  <c r="AA282" i="13"/>
  <c r="Z282" i="13" s="1"/>
  <c r="X282" i="13"/>
  <c r="W282" i="13" s="1"/>
  <c r="M121" i="25"/>
  <c r="J122" i="25" s="1"/>
  <c r="L121" i="25"/>
  <c r="K121" i="25" s="1"/>
  <c r="I121" i="25"/>
  <c r="H121" i="25" s="1"/>
  <c r="M284" i="19"/>
  <c r="J285" i="19" s="1"/>
  <c r="L284" i="19"/>
  <c r="K284" i="19" s="1"/>
  <c r="I284" i="19"/>
  <c r="H284" i="19" s="1"/>
  <c r="I9" i="23"/>
  <c r="H9" i="23" s="1"/>
  <c r="M9" i="23"/>
  <c r="J10" i="23" s="1"/>
  <c r="L9" i="23"/>
  <c r="K9" i="23" s="1"/>
  <c r="M237" i="11"/>
  <c r="J238" i="11" s="1"/>
  <c r="L237" i="11"/>
  <c r="K237" i="11" s="1"/>
  <c r="I237" i="11"/>
  <c r="H237" i="11" s="1"/>
  <c r="M68" i="18"/>
  <c r="J69" i="18" s="1"/>
  <c r="L68" i="18"/>
  <c r="K68" i="18" s="1"/>
  <c r="I68" i="18"/>
  <c r="H68" i="18" s="1"/>
  <c r="I228" i="6"/>
  <c r="H228" i="6" s="1"/>
  <c r="M228" i="6"/>
  <c r="J229" i="6" s="1"/>
  <c r="L228" i="6"/>
  <c r="K228" i="6" s="1"/>
  <c r="M220" i="13"/>
  <c r="J221" i="13" s="1"/>
  <c r="L220" i="13"/>
  <c r="K220" i="13" s="1"/>
  <c r="I220" i="13"/>
  <c r="H220" i="13" s="1"/>
  <c r="M395" i="1"/>
  <c r="J396" i="1" s="1"/>
  <c r="L395" i="1"/>
  <c r="K395" i="1" s="1"/>
  <c r="I395" i="1"/>
  <c r="H395" i="1" s="1"/>
  <c r="M189" i="11"/>
  <c r="J190" i="11" s="1"/>
  <c r="L189" i="11"/>
  <c r="K189" i="11" s="1"/>
  <c r="I189" i="11"/>
  <c r="H189" i="11" s="1"/>
  <c r="L57" i="24"/>
  <c r="K57" i="24" s="1"/>
  <c r="M57" i="24"/>
  <c r="J58" i="24" s="1"/>
  <c r="I57" i="24"/>
  <c r="H57" i="24" s="1"/>
  <c r="L195" i="5"/>
  <c r="K195" i="5" s="1"/>
  <c r="M195" i="5"/>
  <c r="J196" i="5" s="1"/>
  <c r="I195" i="5"/>
  <c r="H195" i="5" s="1"/>
  <c r="M97" i="28"/>
  <c r="J98" i="28" s="1"/>
  <c r="L97" i="28"/>
  <c r="K97" i="28" s="1"/>
  <c r="I97" i="28"/>
  <c r="H97" i="28" s="1"/>
  <c r="I10" i="4"/>
  <c r="H10" i="4" s="1"/>
  <c r="M10" i="4"/>
  <c r="J11" i="4" s="1"/>
  <c r="L10" i="4"/>
  <c r="K10" i="4" s="1"/>
  <c r="L228" i="8"/>
  <c r="K228" i="8" s="1"/>
  <c r="I228" i="8"/>
  <c r="H228" i="8" s="1"/>
  <c r="M228" i="8"/>
  <c r="J229" i="8" s="1"/>
  <c r="I350" i="9"/>
  <c r="H350" i="9" s="1"/>
  <c r="M350" i="9"/>
  <c r="J351" i="9" s="1"/>
  <c r="L350" i="9"/>
  <c r="K350" i="9" s="1"/>
  <c r="AI312" i="13"/>
  <c r="AF313" i="13" s="1"/>
  <c r="AH312" i="13"/>
  <c r="AG312" i="13" s="1"/>
  <c r="AE312" i="13"/>
  <c r="AD312" i="13" s="1"/>
  <c r="M231" i="5"/>
  <c r="J232" i="5" s="1"/>
  <c r="I231" i="5"/>
  <c r="H231" i="5" s="1"/>
  <c r="L231" i="5"/>
  <c r="K231" i="5" s="1"/>
  <c r="I97" i="4"/>
  <c r="H97" i="4" s="1"/>
  <c r="M97" i="4"/>
  <c r="J98" i="4" s="1"/>
  <c r="L97" i="4"/>
  <c r="K97" i="4" s="1"/>
  <c r="M35" i="17"/>
  <c r="J36" i="17" s="1"/>
  <c r="L35" i="17"/>
  <c r="K35" i="17" s="1"/>
  <c r="I35" i="17"/>
  <c r="H35" i="17" s="1"/>
  <c r="M243" i="20"/>
  <c r="J244" i="20" s="1"/>
  <c r="L243" i="20"/>
  <c r="K243" i="20" s="1"/>
  <c r="I243" i="20"/>
  <c r="H243" i="20" s="1"/>
  <c r="M213" i="4"/>
  <c r="J214" i="4" s="1"/>
  <c r="L213" i="4"/>
  <c r="K213" i="4" s="1"/>
  <c r="I213" i="4"/>
  <c r="H213" i="4" s="1"/>
  <c r="M184" i="15"/>
  <c r="J185" i="15" s="1"/>
  <c r="L184" i="15"/>
  <c r="K184" i="15" s="1"/>
  <c r="I184" i="15"/>
  <c r="H184" i="15" s="1"/>
  <c r="I39" i="18"/>
  <c r="H39" i="18" s="1"/>
  <c r="M39" i="18"/>
  <c r="J40" i="18" s="1"/>
  <c r="L39" i="18"/>
  <c r="K39" i="18" s="1"/>
  <c r="M105" i="20"/>
  <c r="J106" i="20" s="1"/>
  <c r="L105" i="20"/>
  <c r="K105" i="20" s="1"/>
  <c r="I105" i="20"/>
  <c r="H105" i="20" s="1"/>
  <c r="L109" i="9"/>
  <c r="K109" i="9" s="1"/>
  <c r="M109" i="9"/>
  <c r="J110" i="9" s="1"/>
  <c r="I109" i="9"/>
  <c r="H109" i="9" s="1"/>
  <c r="I71" i="13"/>
  <c r="H71" i="13" s="1"/>
  <c r="M71" i="13"/>
  <c r="J72" i="13" s="1"/>
  <c r="L71" i="13"/>
  <c r="K71" i="13" s="1"/>
  <c r="M93" i="23"/>
  <c r="J94" i="23" s="1"/>
  <c r="I93" i="23"/>
  <c r="H93" i="23" s="1"/>
  <c r="L93" i="23"/>
  <c r="K93" i="23" s="1"/>
  <c r="L281" i="6"/>
  <c r="K281" i="6" s="1"/>
  <c r="I281" i="6"/>
  <c r="H281" i="6" s="1"/>
  <c r="M281" i="6"/>
  <c r="J282" i="6" s="1"/>
  <c r="M213" i="5"/>
  <c r="J214" i="5" s="1"/>
  <c r="L213" i="5"/>
  <c r="K213" i="5" s="1"/>
  <c r="I213" i="5"/>
  <c r="H213" i="5" s="1"/>
  <c r="I55" i="26"/>
  <c r="H55" i="26" s="1"/>
  <c r="M55" i="26"/>
  <c r="J56" i="26" s="1"/>
  <c r="L55" i="26"/>
  <c r="K55" i="26" s="1"/>
  <c r="M304" i="9"/>
  <c r="J305" i="9" s="1"/>
  <c r="L304" i="9"/>
  <c r="K304" i="9" s="1"/>
  <c r="I304" i="9"/>
  <c r="H304" i="9" s="1"/>
  <c r="M82" i="19"/>
  <c r="J83" i="19" s="1"/>
  <c r="L82" i="19"/>
  <c r="K82" i="19" s="1"/>
  <c r="I82" i="19"/>
  <c r="H82" i="19" s="1"/>
  <c r="M25" i="20"/>
  <c r="J26" i="20" s="1"/>
  <c r="L25" i="20"/>
  <c r="K25" i="20" s="1"/>
  <c r="I25" i="20"/>
  <c r="H25" i="20" s="1"/>
  <c r="L144" i="7"/>
  <c r="K144" i="7" s="1"/>
  <c r="I144" i="7"/>
  <c r="H144" i="7" s="1"/>
  <c r="M144" i="7"/>
  <c r="J145" i="7" s="1"/>
  <c r="I159" i="18"/>
  <c r="H159" i="18" s="1"/>
  <c r="M159" i="18"/>
  <c r="J160" i="18" s="1"/>
  <c r="L159" i="18"/>
  <c r="K159" i="18" s="1"/>
  <c r="M230" i="23"/>
  <c r="J231" i="23" s="1"/>
  <c r="L230" i="23"/>
  <c r="K230" i="23" s="1"/>
  <c r="I230" i="23"/>
  <c r="H230" i="23" s="1"/>
  <c r="I430" i="25"/>
  <c r="H430" i="25" s="1"/>
  <c r="M430" i="25"/>
  <c r="J431" i="25" s="1"/>
  <c r="L430" i="25"/>
  <c r="K430" i="25" s="1"/>
  <c r="M30" i="28"/>
  <c r="J31" i="28" s="1"/>
  <c r="L30" i="28"/>
  <c r="K30" i="28" s="1"/>
  <c r="I30" i="28"/>
  <c r="H30" i="28" s="1"/>
  <c r="M357" i="12"/>
  <c r="J358" i="12" s="1"/>
  <c r="L357" i="12"/>
  <c r="K357" i="12" s="1"/>
  <c r="I357" i="12"/>
  <c r="H357" i="12" s="1"/>
  <c r="M349" i="16"/>
  <c r="J350" i="16" s="1"/>
  <c r="L349" i="16"/>
  <c r="K349" i="16" s="1"/>
  <c r="I349" i="16"/>
  <c r="H349" i="16" s="1"/>
  <c r="M452" i="13"/>
  <c r="J453" i="13" s="1"/>
  <c r="L452" i="13"/>
  <c r="K452" i="13" s="1"/>
  <c r="I452" i="13"/>
  <c r="H452" i="13" s="1"/>
  <c r="M137" i="8"/>
  <c r="J138" i="8" s="1"/>
  <c r="L137" i="8"/>
  <c r="K137" i="8" s="1"/>
  <c r="I137" i="8"/>
  <c r="H137" i="8" s="1"/>
  <c r="M285" i="9"/>
  <c r="J286" i="9" s="1"/>
  <c r="I285" i="9"/>
  <c r="H285" i="9" s="1"/>
  <c r="L285" i="9"/>
  <c r="K285" i="9" s="1"/>
  <c r="AQ253" i="13"/>
  <c r="AN254" i="13" s="1"/>
  <c r="AP253" i="13"/>
  <c r="AO253" i="13" s="1"/>
  <c r="AM253" i="13"/>
  <c r="AL253" i="13" s="1"/>
  <c r="I173" i="10"/>
  <c r="H173" i="10" s="1"/>
  <c r="M173" i="10"/>
  <c r="J174" i="10" s="1"/>
  <c r="L173" i="10"/>
  <c r="K173" i="10" s="1"/>
  <c r="M38" i="3"/>
  <c r="J39" i="3" s="1"/>
  <c r="I38" i="3"/>
  <c r="H38" i="3" s="1"/>
  <c r="L38" i="3"/>
  <c r="K38" i="3" s="1"/>
  <c r="M448" i="28"/>
  <c r="J449" i="28" s="1"/>
  <c r="L448" i="28"/>
  <c r="K448" i="28" s="1"/>
  <c r="I448" i="28"/>
  <c r="H448" i="28" s="1"/>
  <c r="M275" i="8"/>
  <c r="J276" i="8" s="1"/>
  <c r="L275" i="8"/>
  <c r="K275" i="8" s="1"/>
  <c r="I275" i="8"/>
  <c r="H275" i="8" s="1"/>
  <c r="I232" i="17"/>
  <c r="H232" i="17" s="1"/>
  <c r="M232" i="17"/>
  <c r="J233" i="17" s="1"/>
  <c r="L232" i="17"/>
  <c r="K232" i="17" s="1"/>
  <c r="M67" i="20"/>
  <c r="J68" i="20" s="1"/>
  <c r="L67" i="20"/>
  <c r="K67" i="20" s="1"/>
  <c r="I67" i="20"/>
  <c r="H67" i="20" s="1"/>
  <c r="M41" i="10"/>
  <c r="J42" i="10" s="1"/>
  <c r="L41" i="10"/>
  <c r="K41" i="10" s="1"/>
  <c r="I41" i="10"/>
  <c r="H41" i="10" s="1"/>
  <c r="M521" i="9"/>
  <c r="J522" i="9" s="1"/>
  <c r="L521" i="9"/>
  <c r="K521" i="9" s="1"/>
  <c r="I521" i="9"/>
  <c r="H521" i="9" s="1"/>
  <c r="I258" i="14"/>
  <c r="H258" i="14" s="1"/>
  <c r="M258" i="14"/>
  <c r="J259" i="14" s="1"/>
  <c r="L258" i="14"/>
  <c r="K258" i="14" s="1"/>
  <c r="I165" i="1"/>
  <c r="H165" i="1" s="1"/>
  <c r="L165" i="1"/>
  <c r="K165" i="1" s="1"/>
  <c r="M165" i="1"/>
  <c r="J166" i="1" s="1"/>
  <c r="M393" i="24"/>
  <c r="J394" i="24" s="1"/>
  <c r="I393" i="24"/>
  <c r="H393" i="24" s="1"/>
  <c r="L393" i="24"/>
  <c r="K393" i="24" s="1"/>
  <c r="M568" i="5"/>
  <c r="J569" i="5" s="1"/>
  <c r="L568" i="5"/>
  <c r="K568" i="5" s="1"/>
  <c r="I568" i="5"/>
  <c r="H568" i="5" s="1"/>
  <c r="I251" i="9"/>
  <c r="H251" i="9" s="1"/>
  <c r="L251" i="9"/>
  <c r="K251" i="9" s="1"/>
  <c r="M251" i="9"/>
  <c r="J252" i="9" s="1"/>
  <c r="M192" i="21"/>
  <c r="J193" i="21" s="1"/>
  <c r="I192" i="21"/>
  <c r="H192" i="21" s="1"/>
  <c r="L192" i="21"/>
  <c r="K192" i="21" s="1"/>
  <c r="I191" i="13"/>
  <c r="H191" i="13" s="1"/>
  <c r="L191" i="13"/>
  <c r="K191" i="13" s="1"/>
  <c r="M191" i="13"/>
  <c r="J192" i="13" s="1"/>
  <c r="M271" i="4"/>
  <c r="J272" i="4" s="1"/>
  <c r="I271" i="4"/>
  <c r="H271" i="4" s="1"/>
  <c r="M10" i="17"/>
  <c r="J11" i="17" s="1"/>
  <c r="L10" i="17"/>
  <c r="K10" i="17" s="1"/>
  <c r="I10" i="17"/>
  <c r="H10" i="17" s="1"/>
  <c r="M9" i="16"/>
  <c r="J10" i="16" s="1"/>
  <c r="L9" i="16"/>
  <c r="K9" i="16" s="1"/>
  <c r="I9" i="16"/>
  <c r="H9" i="16" s="1"/>
  <c r="L75" i="21"/>
  <c r="L77" i="21" s="1"/>
  <c r="H73" i="21"/>
  <c r="L572" i="13"/>
  <c r="K572" i="13" s="1"/>
  <c r="I572" i="13"/>
  <c r="H572" i="13" s="1"/>
  <c r="M572" i="13"/>
  <c r="J573" i="13" s="1"/>
  <c r="I328" i="4"/>
  <c r="H328" i="4" s="1"/>
  <c r="M328" i="4"/>
  <c r="J329" i="4" s="1"/>
  <c r="L328" i="4"/>
  <c r="K328" i="4" s="1"/>
  <c r="I45" i="9"/>
  <c r="H45" i="9" s="1"/>
  <c r="M45" i="9"/>
  <c r="J46" i="9" s="1"/>
  <c r="L45" i="9"/>
  <c r="K45" i="9" s="1"/>
  <c r="I386" i="4"/>
  <c r="H386" i="4" s="1"/>
  <c r="M386" i="4"/>
  <c r="J387" i="4" s="1"/>
  <c r="L386" i="4"/>
  <c r="K386" i="4" s="1"/>
  <c r="I167" i="11"/>
  <c r="H167" i="11" s="1"/>
  <c r="M167" i="11"/>
  <c r="J168" i="11" s="1"/>
  <c r="L167" i="11"/>
  <c r="K167" i="11" s="1"/>
  <c r="M8" i="24"/>
  <c r="J9" i="24" s="1"/>
  <c r="L8" i="24"/>
  <c r="K8" i="24" s="1"/>
  <c r="I8" i="24"/>
  <c r="H8" i="24" s="1"/>
  <c r="I239" i="1"/>
  <c r="H239" i="1" s="1"/>
  <c r="M239" i="1"/>
  <c r="J240" i="1" s="1"/>
  <c r="L239" i="1"/>
  <c r="K239" i="1" s="1"/>
  <c r="L8" i="10"/>
  <c r="K8" i="10" s="1"/>
  <c r="I8" i="10"/>
  <c r="H8" i="10" s="1"/>
  <c r="M8" i="10"/>
  <c r="J9" i="10" s="1"/>
  <c r="AB252" i="13"/>
  <c r="Y253" i="13" s="1"/>
  <c r="X252" i="13"/>
  <c r="W252" i="13" s="1"/>
  <c r="AA252" i="13"/>
  <c r="Z252" i="13" s="1"/>
  <c r="M312" i="13"/>
  <c r="J313" i="13" s="1"/>
  <c r="L312" i="13"/>
  <c r="K312" i="13" s="1"/>
  <c r="I312" i="13"/>
  <c r="H312" i="13" s="1"/>
  <c r="M9" i="28"/>
  <c r="J10" i="28" s="1"/>
  <c r="I9" i="28"/>
  <c r="H9" i="28" s="1"/>
  <c r="L9" i="28"/>
  <c r="K9" i="28" s="1"/>
  <c r="L210" i="9"/>
  <c r="K210" i="9" s="1"/>
  <c r="I210" i="9"/>
  <c r="H210" i="9" s="1"/>
  <c r="M210" i="9"/>
  <c r="J211" i="9" s="1"/>
  <c r="L252" i="13"/>
  <c r="K252" i="13" s="1"/>
  <c r="M252" i="13"/>
  <c r="J253" i="13" s="1"/>
  <c r="I252" i="13"/>
  <c r="H252" i="13" s="1"/>
  <c r="M209" i="18"/>
  <c r="J210" i="18" s="1"/>
  <c r="L209" i="18"/>
  <c r="K209" i="18" s="1"/>
  <c r="I209" i="18"/>
  <c r="H209" i="18" s="1"/>
  <c r="M152" i="24"/>
  <c r="J153" i="24" s="1"/>
  <c r="L152" i="24"/>
  <c r="K152" i="24" s="1"/>
  <c r="I152" i="24"/>
  <c r="H152" i="24" s="1"/>
  <c r="L226" i="27"/>
  <c r="K226" i="27" s="1"/>
  <c r="I226" i="27"/>
  <c r="H226" i="27" s="1"/>
  <c r="M226" i="27"/>
  <c r="J227" i="27" s="1"/>
  <c r="M8" i="11"/>
  <c r="J9" i="11" s="1"/>
  <c r="L8" i="11"/>
  <c r="K8" i="11" s="1"/>
  <c r="I8" i="11"/>
  <c r="H8" i="11" s="1"/>
  <c r="I313" i="14"/>
  <c r="H313" i="14" s="1"/>
  <c r="L313" i="14"/>
  <c r="K313" i="14" s="1"/>
  <c r="M313" i="14"/>
  <c r="J314" i="14" s="1"/>
  <c r="L37" i="23"/>
  <c r="K37" i="23" s="1"/>
  <c r="M37" i="23"/>
  <c r="J38" i="23" s="1"/>
  <c r="I37" i="23"/>
  <c r="H37" i="23" s="1"/>
  <c r="L452" i="1"/>
  <c r="K452" i="1" s="1"/>
  <c r="I452" i="1"/>
  <c r="H452" i="1" s="1"/>
  <c r="M452" i="1"/>
  <c r="J453" i="1" s="1"/>
  <c r="M184" i="4"/>
  <c r="J185" i="4" s="1"/>
  <c r="L184" i="4"/>
  <c r="K184" i="4" s="1"/>
  <c r="I184" i="4"/>
  <c r="H184" i="4" s="1"/>
  <c r="I328" i="9"/>
  <c r="H328" i="9" s="1"/>
  <c r="L328" i="9"/>
  <c r="K328" i="9" s="1"/>
  <c r="M328" i="9"/>
  <c r="J329" i="9" s="1"/>
  <c r="M271" i="5"/>
  <c r="J272" i="5" s="1"/>
  <c r="L271" i="5"/>
  <c r="K271" i="5" s="1"/>
  <c r="I271" i="5"/>
  <c r="H271" i="5" s="1"/>
  <c r="I51" i="5"/>
  <c r="H51" i="5" s="1"/>
  <c r="L51" i="5"/>
  <c r="K51" i="5" s="1"/>
  <c r="M51" i="5"/>
  <c r="J52" i="5" s="1"/>
  <c r="I74" i="7"/>
  <c r="H74" i="7" s="1"/>
  <c r="M74" i="7"/>
  <c r="J75" i="7" s="1"/>
  <c r="L74" i="7"/>
  <c r="K74" i="7" s="1"/>
  <c r="L258" i="18"/>
  <c r="K258" i="18" s="1"/>
  <c r="I258" i="18"/>
  <c r="H258" i="18" s="1"/>
  <c r="M258" i="18"/>
  <c r="J259" i="18" s="1"/>
  <c r="M198" i="20"/>
  <c r="J199" i="20" s="1"/>
  <c r="L198" i="20"/>
  <c r="K198" i="20" s="1"/>
  <c r="I198" i="20"/>
  <c r="H198" i="20" s="1"/>
  <c r="M259" i="23"/>
  <c r="J260" i="23" s="1"/>
  <c r="L259" i="23"/>
  <c r="K259" i="23" s="1"/>
  <c r="I259" i="23"/>
  <c r="H259" i="23" s="1"/>
  <c r="M9" i="14"/>
  <c r="J10" i="14" s="1"/>
  <c r="L9" i="14"/>
  <c r="K9" i="14" s="1"/>
  <c r="I9" i="14"/>
  <c r="H9" i="14" s="1"/>
  <c r="M61" i="19" l="1"/>
  <c r="J62" i="19" s="1"/>
  <c r="L61" i="19"/>
  <c r="K61" i="19" s="1"/>
  <c r="I61" i="19"/>
  <c r="H61" i="19" s="1"/>
  <c r="I10" i="13"/>
  <c r="H10" i="13" s="1"/>
  <c r="M10" i="13"/>
  <c r="J11" i="13" s="1"/>
  <c r="L10" i="13"/>
  <c r="K10" i="13" s="1"/>
  <c r="M329" i="4"/>
  <c r="J330" i="4" s="1"/>
  <c r="L329" i="4"/>
  <c r="K329" i="4" s="1"/>
  <c r="I329" i="4"/>
  <c r="H329" i="4" s="1"/>
  <c r="AB517" i="13"/>
  <c r="Y518" i="13" s="1"/>
  <c r="AA517" i="13"/>
  <c r="Z517" i="13" s="1"/>
  <c r="X517" i="13"/>
  <c r="W517" i="13" s="1"/>
  <c r="I289" i="18"/>
  <c r="H289" i="18" s="1"/>
  <c r="M289" i="18"/>
  <c r="J290" i="18" s="1"/>
  <c r="L289" i="18"/>
  <c r="K289" i="18" s="1"/>
  <c r="M77" i="28"/>
  <c r="J78" i="28" s="1"/>
  <c r="L77" i="28"/>
  <c r="K77" i="28" s="1"/>
  <c r="I77" i="28"/>
  <c r="H77" i="28" s="1"/>
  <c r="M384" i="16"/>
  <c r="J385" i="16" s="1"/>
  <c r="L384" i="16"/>
  <c r="K384" i="16" s="1"/>
  <c r="I384" i="16"/>
  <c r="H384" i="16" s="1"/>
  <c r="I210" i="18"/>
  <c r="H210" i="18" s="1"/>
  <c r="M210" i="18"/>
  <c r="J211" i="18" s="1"/>
  <c r="L210" i="18"/>
  <c r="K210" i="18" s="1"/>
  <c r="M313" i="13"/>
  <c r="J314" i="13" s="1"/>
  <c r="L313" i="13"/>
  <c r="K313" i="13" s="1"/>
  <c r="I313" i="13"/>
  <c r="H313" i="13" s="1"/>
  <c r="L9" i="24"/>
  <c r="K9" i="24" s="1"/>
  <c r="I9" i="24"/>
  <c r="H9" i="24" s="1"/>
  <c r="M9" i="24"/>
  <c r="J10" i="24" s="1"/>
  <c r="L50" i="22"/>
  <c r="K50" i="22" s="1"/>
  <c r="I50" i="22"/>
  <c r="H50" i="22" s="1"/>
  <c r="M50" i="22"/>
  <c r="J51" i="22" s="1"/>
  <c r="M429" i="10"/>
  <c r="J430" i="10" s="1"/>
  <c r="L429" i="10"/>
  <c r="K429" i="10" s="1"/>
  <c r="I429" i="10"/>
  <c r="H429" i="10" s="1"/>
  <c r="M495" i="5"/>
  <c r="J496" i="5" s="1"/>
  <c r="I495" i="5"/>
  <c r="H495" i="5" s="1"/>
  <c r="L495" i="5"/>
  <c r="K495" i="5" s="1"/>
  <c r="M40" i="13"/>
  <c r="J41" i="13" s="1"/>
  <c r="L40" i="13"/>
  <c r="K40" i="13" s="1"/>
  <c r="I40" i="13"/>
  <c r="H40" i="13" s="1"/>
  <c r="I341" i="13"/>
  <c r="H341" i="13" s="1"/>
  <c r="M341" i="13"/>
  <c r="J342" i="13" s="1"/>
  <c r="L341" i="13"/>
  <c r="K341" i="13" s="1"/>
  <c r="I37" i="14"/>
  <c r="H37" i="14" s="1"/>
  <c r="M37" i="14"/>
  <c r="J38" i="14" s="1"/>
  <c r="L37" i="14"/>
  <c r="K37" i="14" s="1"/>
  <c r="I273" i="28"/>
  <c r="H273" i="28" s="1"/>
  <c r="L273" i="28"/>
  <c r="K273" i="28" s="1"/>
  <c r="M273" i="28"/>
  <c r="J274" i="28" s="1"/>
  <c r="M351" i="5"/>
  <c r="J352" i="5" s="1"/>
  <c r="L351" i="5"/>
  <c r="K351" i="5" s="1"/>
  <c r="I351" i="5"/>
  <c r="H351" i="5" s="1"/>
  <c r="I9" i="1"/>
  <c r="H9" i="1" s="1"/>
  <c r="M9" i="1"/>
  <c r="J10" i="1" s="1"/>
  <c r="L9" i="1"/>
  <c r="K9" i="1" s="1"/>
  <c r="M406" i="28"/>
  <c r="J407" i="28" s="1"/>
  <c r="L406" i="28"/>
  <c r="K406" i="28" s="1"/>
  <c r="I406" i="28"/>
  <c r="H406" i="28" s="1"/>
  <c r="I264" i="25"/>
  <c r="H264" i="25" s="1"/>
  <c r="M264" i="25"/>
  <c r="J265" i="25" s="1"/>
  <c r="L264" i="25"/>
  <c r="K264" i="25" s="1"/>
  <c r="L407" i="6"/>
  <c r="K407" i="6" s="1"/>
  <c r="I407" i="6"/>
  <c r="H407" i="6" s="1"/>
  <c r="M407" i="6"/>
  <c r="J408" i="6" s="1"/>
  <c r="M373" i="10"/>
  <c r="J374" i="10" s="1"/>
  <c r="L373" i="10"/>
  <c r="K373" i="10" s="1"/>
  <c r="I373" i="10"/>
  <c r="H373" i="10" s="1"/>
  <c r="M337" i="3"/>
  <c r="J338" i="3" s="1"/>
  <c r="I337" i="3"/>
  <c r="H337" i="3" s="1"/>
  <c r="L337" i="3"/>
  <c r="K337" i="3" s="1"/>
  <c r="I199" i="20"/>
  <c r="H199" i="20" s="1"/>
  <c r="M199" i="20"/>
  <c r="J200" i="20" s="1"/>
  <c r="L199" i="20"/>
  <c r="K199" i="20" s="1"/>
  <c r="I153" i="24"/>
  <c r="H153" i="24" s="1"/>
  <c r="M153" i="24"/>
  <c r="J154" i="24" s="1"/>
  <c r="L153" i="24"/>
  <c r="K153" i="24" s="1"/>
  <c r="M259" i="14"/>
  <c r="J260" i="14" s="1"/>
  <c r="L259" i="14"/>
  <c r="K259" i="14" s="1"/>
  <c r="I259" i="14"/>
  <c r="H259" i="14" s="1"/>
  <c r="M431" i="25"/>
  <c r="J432" i="25" s="1"/>
  <c r="L431" i="25"/>
  <c r="K431" i="25" s="1"/>
  <c r="I431" i="25"/>
  <c r="H431" i="25" s="1"/>
  <c r="I11" i="9"/>
  <c r="H11" i="9" s="1"/>
  <c r="M11" i="9"/>
  <c r="J12" i="9" s="1"/>
  <c r="L11" i="9"/>
  <c r="K11" i="9" s="1"/>
  <c r="M58" i="11"/>
  <c r="J59" i="11" s="1"/>
  <c r="L58" i="11"/>
  <c r="K58" i="11" s="1"/>
  <c r="I58" i="11"/>
  <c r="H58" i="11" s="1"/>
  <c r="M175" i="23"/>
  <c r="J176" i="23" s="1"/>
  <c r="L175" i="23"/>
  <c r="K175" i="23" s="1"/>
  <c r="I175" i="23"/>
  <c r="H175" i="23" s="1"/>
  <c r="M216" i="11"/>
  <c r="J217" i="11" s="1"/>
  <c r="L216" i="11"/>
  <c r="K216" i="11" s="1"/>
  <c r="I216" i="11"/>
  <c r="H216" i="11" s="1"/>
  <c r="I262" i="7"/>
  <c r="H262" i="7" s="1"/>
  <c r="L262" i="7"/>
  <c r="K262" i="7" s="1"/>
  <c r="M262" i="7"/>
  <c r="J263" i="7" s="1"/>
  <c r="M42" i="8"/>
  <c r="J43" i="8" s="1"/>
  <c r="L42" i="8"/>
  <c r="K42" i="8" s="1"/>
  <c r="I42" i="8"/>
  <c r="H42" i="8" s="1"/>
  <c r="M573" i="13"/>
  <c r="J574" i="13" s="1"/>
  <c r="L573" i="13"/>
  <c r="K573" i="13" s="1"/>
  <c r="I573" i="13"/>
  <c r="H573" i="13" s="1"/>
  <c r="M272" i="4"/>
  <c r="J273" i="4" s="1"/>
  <c r="I272" i="4"/>
  <c r="H272" i="4" s="1"/>
  <c r="L272" i="4"/>
  <c r="K272" i="4" s="1"/>
  <c r="M569" i="5"/>
  <c r="J570" i="5" s="1"/>
  <c r="I570" i="5" s="1"/>
  <c r="H570" i="5" s="1"/>
  <c r="L569" i="5"/>
  <c r="K569" i="5" s="1"/>
  <c r="I569" i="5"/>
  <c r="H569" i="5" s="1"/>
  <c r="I522" i="9"/>
  <c r="H522" i="9" s="1"/>
  <c r="M522" i="9"/>
  <c r="J523" i="9" s="1"/>
  <c r="L522" i="9"/>
  <c r="K522" i="9" s="1"/>
  <c r="M276" i="8"/>
  <c r="J277" i="8" s="1"/>
  <c r="L276" i="8"/>
  <c r="K276" i="8" s="1"/>
  <c r="I276" i="8"/>
  <c r="H276" i="8" s="1"/>
  <c r="AP254" i="13"/>
  <c r="AO254" i="13" s="1"/>
  <c r="AM254" i="13"/>
  <c r="AL254" i="13" s="1"/>
  <c r="AQ254" i="13"/>
  <c r="AN255" i="13" s="1"/>
  <c r="M350" i="16"/>
  <c r="J351" i="16" s="1"/>
  <c r="L350" i="16"/>
  <c r="K350" i="16" s="1"/>
  <c r="I350" i="16"/>
  <c r="H350" i="16" s="1"/>
  <c r="M231" i="23"/>
  <c r="J232" i="23" s="1"/>
  <c r="L231" i="23"/>
  <c r="K231" i="23" s="1"/>
  <c r="I231" i="23"/>
  <c r="H231" i="23" s="1"/>
  <c r="I83" i="19"/>
  <c r="H83" i="19" s="1"/>
  <c r="M83" i="19"/>
  <c r="J84" i="19" s="1"/>
  <c r="L83" i="19"/>
  <c r="K83" i="19" s="1"/>
  <c r="M106" i="20"/>
  <c r="J107" i="20" s="1"/>
  <c r="L106" i="20"/>
  <c r="K106" i="20" s="1"/>
  <c r="I106" i="20"/>
  <c r="H106" i="20" s="1"/>
  <c r="L244" i="20"/>
  <c r="K244" i="20" s="1"/>
  <c r="I244" i="20"/>
  <c r="H244" i="20" s="1"/>
  <c r="M244" i="20"/>
  <c r="J245" i="20" s="1"/>
  <c r="AI313" i="13"/>
  <c r="AF314" i="13" s="1"/>
  <c r="AH313" i="13"/>
  <c r="AG313" i="13" s="1"/>
  <c r="AE313" i="13"/>
  <c r="AD313" i="13" s="1"/>
  <c r="M98" i="28"/>
  <c r="J99" i="28" s="1"/>
  <c r="L98" i="28"/>
  <c r="K98" i="28" s="1"/>
  <c r="I98" i="28"/>
  <c r="H98" i="28" s="1"/>
  <c r="I396" i="1"/>
  <c r="H396" i="1" s="1"/>
  <c r="M396" i="1"/>
  <c r="J397" i="1" s="1"/>
  <c r="L396" i="1"/>
  <c r="K396" i="1" s="1"/>
  <c r="I238" i="11"/>
  <c r="H238" i="11" s="1"/>
  <c r="M238" i="11"/>
  <c r="J239" i="11" s="1"/>
  <c r="L238" i="11"/>
  <c r="K238" i="11" s="1"/>
  <c r="AA283" i="13"/>
  <c r="Z283" i="13" s="1"/>
  <c r="X283" i="13"/>
  <c r="W283" i="13" s="1"/>
  <c r="AB283" i="13"/>
  <c r="Y284" i="13" s="1"/>
  <c r="I171" i="8"/>
  <c r="H171" i="8" s="1"/>
  <c r="L171" i="8"/>
  <c r="K171" i="8" s="1"/>
  <c r="M171" i="8"/>
  <c r="J172" i="8" s="1"/>
  <c r="BU254" i="13"/>
  <c r="BR255" i="13" s="1"/>
  <c r="BQ254" i="13"/>
  <c r="BP254" i="13" s="1"/>
  <c r="BT254" i="13"/>
  <c r="BS254" i="13" s="1"/>
  <c r="I66" i="25"/>
  <c r="H66" i="25" s="1"/>
  <c r="M66" i="25"/>
  <c r="J67" i="25" s="1"/>
  <c r="L66" i="25"/>
  <c r="K66" i="25" s="1"/>
  <c r="M359" i="4"/>
  <c r="J360" i="4" s="1"/>
  <c r="L359" i="4"/>
  <c r="K359" i="4" s="1"/>
  <c r="I359" i="4"/>
  <c r="H359" i="4" s="1"/>
  <c r="M514" i="5"/>
  <c r="J515" i="5" s="1"/>
  <c r="I514" i="5"/>
  <c r="H514" i="5" s="1"/>
  <c r="L514" i="5"/>
  <c r="K514" i="5" s="1"/>
  <c r="M251" i="16"/>
  <c r="J252" i="16" s="1"/>
  <c r="L251" i="16"/>
  <c r="K251" i="16" s="1"/>
  <c r="I251" i="16"/>
  <c r="H251" i="16" s="1"/>
  <c r="M218" i="16"/>
  <c r="J219" i="16" s="1"/>
  <c r="L218" i="16"/>
  <c r="K218" i="16" s="1"/>
  <c r="I218" i="16"/>
  <c r="H218" i="16" s="1"/>
  <c r="M546" i="13"/>
  <c r="J547" i="13" s="1"/>
  <c r="L546" i="13"/>
  <c r="K546" i="13" s="1"/>
  <c r="I546" i="13"/>
  <c r="H546" i="13" s="1"/>
  <c r="M38" i="25"/>
  <c r="J39" i="25" s="1"/>
  <c r="L38" i="25"/>
  <c r="K38" i="25" s="1"/>
  <c r="I38" i="25"/>
  <c r="H38" i="25" s="1"/>
  <c r="I43" i="16"/>
  <c r="H43" i="16" s="1"/>
  <c r="M43" i="16"/>
  <c r="J44" i="16" s="1"/>
  <c r="L43" i="16"/>
  <c r="K43" i="16" s="1"/>
  <c r="I406" i="5"/>
  <c r="H406" i="5" s="1"/>
  <c r="M406" i="5"/>
  <c r="J407" i="5" s="1"/>
  <c r="L406" i="5"/>
  <c r="K406" i="5" s="1"/>
  <c r="I128" i="20"/>
  <c r="H128" i="20" s="1"/>
  <c r="M128" i="20"/>
  <c r="J129" i="20" s="1"/>
  <c r="L128" i="20"/>
  <c r="K128" i="20" s="1"/>
  <c r="M340" i="10"/>
  <c r="J341" i="10" s="1"/>
  <c r="L340" i="10"/>
  <c r="K340" i="10" s="1"/>
  <c r="I340" i="10"/>
  <c r="H340" i="10" s="1"/>
  <c r="I136" i="6"/>
  <c r="H136" i="6" s="1"/>
  <c r="M136" i="6"/>
  <c r="J137" i="6" s="1"/>
  <c r="L136" i="6"/>
  <c r="K136" i="6" s="1"/>
  <c r="M299" i="12"/>
  <c r="J300" i="12" s="1"/>
  <c r="L299" i="12"/>
  <c r="K299" i="12" s="1"/>
  <c r="I299" i="12"/>
  <c r="H299" i="12" s="1"/>
  <c r="L375" i="25"/>
  <c r="K375" i="25" s="1"/>
  <c r="I375" i="25"/>
  <c r="H375" i="25" s="1"/>
  <c r="M375" i="25"/>
  <c r="J376" i="25" s="1"/>
  <c r="M69" i="4"/>
  <c r="J70" i="4" s="1"/>
  <c r="L69" i="4"/>
  <c r="K69" i="4" s="1"/>
  <c r="I69" i="4"/>
  <c r="H69" i="4" s="1"/>
  <c r="L472" i="28"/>
  <c r="K472" i="28" s="1"/>
  <c r="M472" i="28"/>
  <c r="J473" i="28" s="1"/>
  <c r="I472" i="28"/>
  <c r="H472" i="28" s="1"/>
  <c r="I95" i="17"/>
  <c r="H95" i="17" s="1"/>
  <c r="M95" i="17"/>
  <c r="J96" i="17" s="1"/>
  <c r="L95" i="17"/>
  <c r="K95" i="17" s="1"/>
  <c r="M243" i="4"/>
  <c r="J244" i="4" s="1"/>
  <c r="L243" i="4"/>
  <c r="K243" i="4" s="1"/>
  <c r="I243" i="4"/>
  <c r="H243" i="4" s="1"/>
  <c r="I146" i="23"/>
  <c r="H146" i="23" s="1"/>
  <c r="M146" i="23"/>
  <c r="J147" i="23" s="1"/>
  <c r="L146" i="23"/>
  <c r="K146" i="23" s="1"/>
  <c r="M241" i="10"/>
  <c r="J242" i="10" s="1"/>
  <c r="L241" i="10"/>
  <c r="K241" i="10" s="1"/>
  <c r="I241" i="10"/>
  <c r="H241" i="10" s="1"/>
  <c r="I229" i="28"/>
  <c r="H229" i="28" s="1"/>
  <c r="M229" i="28"/>
  <c r="J230" i="28" s="1"/>
  <c r="L229" i="28"/>
  <c r="K229" i="28" s="1"/>
  <c r="I64" i="14"/>
  <c r="H64" i="14" s="1"/>
  <c r="M64" i="14"/>
  <c r="J65" i="14" s="1"/>
  <c r="L64" i="14"/>
  <c r="K64" i="14" s="1"/>
  <c r="I202" i="27"/>
  <c r="H202" i="27" s="1"/>
  <c r="M202" i="27"/>
  <c r="J203" i="27" s="1"/>
  <c r="L202" i="27"/>
  <c r="K202" i="27" s="1"/>
  <c r="M262" i="6"/>
  <c r="J263" i="6" s="1"/>
  <c r="L262" i="6"/>
  <c r="K262" i="6" s="1"/>
  <c r="I262" i="6"/>
  <c r="H262" i="6" s="1"/>
  <c r="AB11" i="26"/>
  <c r="Y12" i="26" s="1"/>
  <c r="AA11" i="26"/>
  <c r="Z11" i="26" s="1"/>
  <c r="X11" i="26"/>
  <c r="W11" i="26" s="1"/>
  <c r="M75" i="9"/>
  <c r="J76" i="9" s="1"/>
  <c r="L75" i="9"/>
  <c r="K75" i="9" s="1"/>
  <c r="I75" i="9"/>
  <c r="H75" i="9" s="1"/>
  <c r="M251" i="5"/>
  <c r="J252" i="5" s="1"/>
  <c r="L251" i="5"/>
  <c r="K251" i="5" s="1"/>
  <c r="I251" i="5"/>
  <c r="H251" i="5" s="1"/>
  <c r="M81" i="24"/>
  <c r="J82" i="24" s="1"/>
  <c r="L81" i="24"/>
  <c r="K81" i="24" s="1"/>
  <c r="I81" i="24"/>
  <c r="H81" i="24" s="1"/>
  <c r="L9" i="25"/>
  <c r="K9" i="25" s="1"/>
  <c r="I9" i="25"/>
  <c r="H9" i="25" s="1"/>
  <c r="M9" i="25"/>
  <c r="J10" i="25" s="1"/>
  <c r="I493" i="28"/>
  <c r="H493" i="28" s="1"/>
  <c r="M493" i="28"/>
  <c r="J494" i="28" s="1"/>
  <c r="L493" i="28"/>
  <c r="K493" i="28" s="1"/>
  <c r="I319" i="16"/>
  <c r="H319" i="16" s="1"/>
  <c r="L319" i="16"/>
  <c r="K319" i="16" s="1"/>
  <c r="M319" i="16"/>
  <c r="J320" i="16" s="1"/>
  <c r="M67" i="3"/>
  <c r="J68" i="3" s="1"/>
  <c r="I67" i="3"/>
  <c r="H67" i="3" s="1"/>
  <c r="L67" i="3"/>
  <c r="K67" i="3" s="1"/>
  <c r="M291" i="15"/>
  <c r="J292" i="15" s="1"/>
  <c r="L291" i="15"/>
  <c r="K291" i="15" s="1"/>
  <c r="I291" i="15"/>
  <c r="H291" i="15" s="1"/>
  <c r="I110" i="9"/>
  <c r="H110" i="9" s="1"/>
  <c r="M110" i="9"/>
  <c r="J111" i="9" s="1"/>
  <c r="L110" i="9"/>
  <c r="K110" i="9" s="1"/>
  <c r="I315" i="5"/>
  <c r="H315" i="5" s="1"/>
  <c r="M315" i="5"/>
  <c r="J316" i="5" s="1"/>
  <c r="L315" i="5"/>
  <c r="K315" i="5" s="1"/>
  <c r="M152" i="12"/>
  <c r="J153" i="12" s="1"/>
  <c r="L152" i="12"/>
  <c r="K152" i="12" s="1"/>
  <c r="I152" i="12"/>
  <c r="H152" i="12" s="1"/>
  <c r="M314" i="14"/>
  <c r="J315" i="14" s="1"/>
  <c r="L314" i="14"/>
  <c r="K314" i="14" s="1"/>
  <c r="I314" i="14"/>
  <c r="H314" i="14" s="1"/>
  <c r="M190" i="11"/>
  <c r="J191" i="11" s="1"/>
  <c r="L190" i="11"/>
  <c r="K190" i="11" s="1"/>
  <c r="I190" i="11"/>
  <c r="H190" i="11" s="1"/>
  <c r="M78" i="26"/>
  <c r="J79" i="26" s="1"/>
  <c r="L78" i="26"/>
  <c r="K78" i="26" s="1"/>
  <c r="I78" i="26"/>
  <c r="H78" i="26" s="1"/>
  <c r="I46" i="20"/>
  <c r="H46" i="20" s="1"/>
  <c r="M46" i="20"/>
  <c r="J47" i="20" s="1"/>
  <c r="L46" i="20"/>
  <c r="K46" i="20" s="1"/>
  <c r="M178" i="14"/>
  <c r="J179" i="14" s="1"/>
  <c r="L178" i="14"/>
  <c r="K178" i="14" s="1"/>
  <c r="I178" i="14"/>
  <c r="H178" i="14" s="1"/>
  <c r="M206" i="19"/>
  <c r="J207" i="19" s="1"/>
  <c r="L206" i="19"/>
  <c r="K206" i="19" s="1"/>
  <c r="I206" i="19"/>
  <c r="H206" i="19" s="1"/>
  <c r="I149" i="25"/>
  <c r="H149" i="25" s="1"/>
  <c r="M149" i="25"/>
  <c r="J150" i="25" s="1"/>
  <c r="L149" i="25"/>
  <c r="K149" i="25" s="1"/>
  <c r="L213" i="15"/>
  <c r="K213" i="15" s="1"/>
  <c r="M213" i="15"/>
  <c r="J214" i="15" s="1"/>
  <c r="I213" i="15"/>
  <c r="H213" i="15" s="1"/>
  <c r="M127" i="21"/>
  <c r="J128" i="21" s="1"/>
  <c r="L127" i="21"/>
  <c r="K127" i="21" s="1"/>
  <c r="I127" i="21"/>
  <c r="H127" i="21" s="1"/>
  <c r="L75" i="7"/>
  <c r="K75" i="7" s="1"/>
  <c r="I75" i="7"/>
  <c r="H75" i="7" s="1"/>
  <c r="M75" i="7"/>
  <c r="J76" i="7" s="1"/>
  <c r="L292" i="25"/>
  <c r="K292" i="25" s="1"/>
  <c r="I292" i="25"/>
  <c r="H292" i="25" s="1"/>
  <c r="M292" i="25"/>
  <c r="J293" i="25" s="1"/>
  <c r="L9" i="15"/>
  <c r="K9" i="15" s="1"/>
  <c r="I9" i="15"/>
  <c r="H9" i="15" s="1"/>
  <c r="M9" i="15"/>
  <c r="J10" i="15" s="1"/>
  <c r="L349" i="18"/>
  <c r="K349" i="18" s="1"/>
  <c r="I349" i="18"/>
  <c r="H349" i="18" s="1"/>
  <c r="M349" i="18"/>
  <c r="J350" i="18" s="1"/>
  <c r="I296" i="28"/>
  <c r="H296" i="28" s="1"/>
  <c r="M296" i="28"/>
  <c r="J297" i="28" s="1"/>
  <c r="L296" i="28"/>
  <c r="K296" i="28" s="1"/>
  <c r="I132" i="19"/>
  <c r="H132" i="19" s="1"/>
  <c r="M132" i="19"/>
  <c r="J133" i="19" s="1"/>
  <c r="L132" i="19"/>
  <c r="K132" i="19" s="1"/>
  <c r="I161" i="5"/>
  <c r="H161" i="5" s="1"/>
  <c r="L161" i="5"/>
  <c r="K161" i="5" s="1"/>
  <c r="M161" i="5"/>
  <c r="J162" i="5" s="1"/>
  <c r="I162" i="5" s="1"/>
  <c r="H162" i="5" s="1"/>
  <c r="M254" i="3"/>
  <c r="J255" i="3" s="1"/>
  <c r="L254" i="3"/>
  <c r="K254" i="3" s="1"/>
  <c r="I254" i="3"/>
  <c r="H254" i="3" s="1"/>
  <c r="M153" i="15"/>
  <c r="J154" i="15" s="1"/>
  <c r="L153" i="15"/>
  <c r="K153" i="15" s="1"/>
  <c r="I153" i="15"/>
  <c r="H153" i="15" s="1"/>
  <c r="M346" i="24"/>
  <c r="J347" i="24" s="1"/>
  <c r="L346" i="24"/>
  <c r="K346" i="24" s="1"/>
  <c r="I346" i="24"/>
  <c r="H346" i="24" s="1"/>
  <c r="M289" i="11"/>
  <c r="J290" i="11" s="1"/>
  <c r="L289" i="11"/>
  <c r="K289" i="11" s="1"/>
  <c r="I289" i="11"/>
  <c r="H289" i="11" s="1"/>
  <c r="I9" i="8"/>
  <c r="H9" i="8" s="1"/>
  <c r="M9" i="8"/>
  <c r="J10" i="8" s="1"/>
  <c r="L9" i="8"/>
  <c r="K9" i="8" s="1"/>
  <c r="M205" i="14"/>
  <c r="J206" i="14" s="1"/>
  <c r="L205" i="14"/>
  <c r="K205" i="14" s="1"/>
  <c r="I205" i="14"/>
  <c r="H205" i="14" s="1"/>
  <c r="M10" i="27"/>
  <c r="J11" i="27" s="1"/>
  <c r="L10" i="27"/>
  <c r="K10" i="27" s="1"/>
  <c r="I10" i="27"/>
  <c r="H10" i="27" s="1"/>
  <c r="X222" i="13"/>
  <c r="W222" i="13" s="1"/>
  <c r="AB222" i="13"/>
  <c r="Y223" i="13" s="1"/>
  <c r="AA222" i="13"/>
  <c r="Z222" i="13" s="1"/>
  <c r="I205" i="17"/>
  <c r="H205" i="17" s="1"/>
  <c r="M205" i="17"/>
  <c r="J206" i="17" s="1"/>
  <c r="L205" i="17"/>
  <c r="K205" i="17" s="1"/>
  <c r="I41" i="6"/>
  <c r="H41" i="6" s="1"/>
  <c r="M41" i="6"/>
  <c r="J42" i="6" s="1"/>
  <c r="L41" i="6"/>
  <c r="K41" i="6" s="1"/>
  <c r="M10" i="21"/>
  <c r="J11" i="21" s="1"/>
  <c r="L10" i="21"/>
  <c r="K10" i="21" s="1"/>
  <c r="I10" i="21"/>
  <c r="H10" i="21" s="1"/>
  <c r="M187" i="3"/>
  <c r="J188" i="3" s="1"/>
  <c r="I187" i="3"/>
  <c r="H187" i="3" s="1"/>
  <c r="L187" i="3"/>
  <c r="K187" i="3" s="1"/>
  <c r="M367" i="1"/>
  <c r="J368" i="1" s="1"/>
  <c r="L367" i="1"/>
  <c r="K367" i="1" s="1"/>
  <c r="I367" i="1"/>
  <c r="H367" i="1" s="1"/>
  <c r="M65" i="15"/>
  <c r="J66" i="15" s="1"/>
  <c r="L65" i="15"/>
  <c r="K65" i="15" s="1"/>
  <c r="I65" i="15"/>
  <c r="H65" i="15" s="1"/>
  <c r="M257" i="19"/>
  <c r="J258" i="19" s="1"/>
  <c r="L257" i="19"/>
  <c r="K257" i="19" s="1"/>
  <c r="I257" i="19"/>
  <c r="H257" i="19" s="1"/>
  <c r="M152" i="17"/>
  <c r="J153" i="17" s="1"/>
  <c r="L152" i="17"/>
  <c r="K152" i="17" s="1"/>
  <c r="I152" i="17"/>
  <c r="H152" i="17" s="1"/>
  <c r="M307" i="19"/>
  <c r="J308" i="19" s="1"/>
  <c r="L307" i="19"/>
  <c r="K307" i="19" s="1"/>
  <c r="I307" i="19"/>
  <c r="H307" i="19" s="1"/>
  <c r="I243" i="15"/>
  <c r="H243" i="15" s="1"/>
  <c r="M243" i="15"/>
  <c r="J244" i="15" s="1"/>
  <c r="L243" i="15"/>
  <c r="K243" i="15" s="1"/>
  <c r="X191" i="13"/>
  <c r="W191" i="13" s="1"/>
  <c r="AB191" i="13"/>
  <c r="Y192" i="13" s="1"/>
  <c r="AA191" i="13"/>
  <c r="Z191" i="13" s="1"/>
  <c r="M428" i="28"/>
  <c r="J429" i="28" s="1"/>
  <c r="L428" i="28"/>
  <c r="K428" i="28" s="1"/>
  <c r="I428" i="28"/>
  <c r="H428" i="28" s="1"/>
  <c r="M329" i="9"/>
  <c r="J330" i="9" s="1"/>
  <c r="L329" i="9"/>
  <c r="K329" i="9" s="1"/>
  <c r="I329" i="9"/>
  <c r="H329" i="9" s="1"/>
  <c r="I453" i="13"/>
  <c r="H453" i="13" s="1"/>
  <c r="M453" i="13"/>
  <c r="J454" i="13" s="1"/>
  <c r="L453" i="13"/>
  <c r="K453" i="13" s="1"/>
  <c r="I232" i="5"/>
  <c r="H232" i="5" s="1"/>
  <c r="M232" i="5"/>
  <c r="J233" i="5" s="1"/>
  <c r="L232" i="5"/>
  <c r="K232" i="5" s="1"/>
  <c r="M122" i="12"/>
  <c r="J123" i="12" s="1"/>
  <c r="L122" i="12"/>
  <c r="K122" i="12" s="1"/>
  <c r="I122" i="12"/>
  <c r="H122" i="12" s="1"/>
  <c r="M161" i="13"/>
  <c r="J162" i="13" s="1"/>
  <c r="L161" i="13"/>
  <c r="K161" i="13" s="1"/>
  <c r="I161" i="13"/>
  <c r="H161" i="13" s="1"/>
  <c r="AP191" i="13"/>
  <c r="AO191" i="13" s="1"/>
  <c r="AQ191" i="13"/>
  <c r="AN192" i="13" s="1"/>
  <c r="AM191" i="13"/>
  <c r="AL191" i="13" s="1"/>
  <c r="M217" i="3"/>
  <c r="J218" i="3" s="1"/>
  <c r="I217" i="3"/>
  <c r="H217" i="3" s="1"/>
  <c r="L217" i="3"/>
  <c r="K217" i="3" s="1"/>
  <c r="M40" i="4"/>
  <c r="J41" i="4" s="1"/>
  <c r="L40" i="4"/>
  <c r="K40" i="4" s="1"/>
  <c r="I40" i="4"/>
  <c r="H40" i="4" s="1"/>
  <c r="M332" i="23"/>
  <c r="J333" i="23" s="1"/>
  <c r="L332" i="23"/>
  <c r="K332" i="23" s="1"/>
  <c r="I332" i="23"/>
  <c r="H332" i="23" s="1"/>
  <c r="M321" i="24"/>
  <c r="J322" i="24" s="1"/>
  <c r="L321" i="24"/>
  <c r="K321" i="24" s="1"/>
  <c r="I321" i="24"/>
  <c r="H321" i="24" s="1"/>
  <c r="M10" i="14"/>
  <c r="J11" i="14" s="1"/>
  <c r="L10" i="14"/>
  <c r="K10" i="14" s="1"/>
  <c r="I10" i="14"/>
  <c r="H10" i="14" s="1"/>
  <c r="M185" i="4"/>
  <c r="J186" i="4" s="1"/>
  <c r="L185" i="4"/>
  <c r="K185" i="4" s="1"/>
  <c r="I185" i="4"/>
  <c r="H185" i="4" s="1"/>
  <c r="I9" i="11"/>
  <c r="H9" i="11" s="1"/>
  <c r="M9" i="11"/>
  <c r="J10" i="11" s="1"/>
  <c r="L9" i="11"/>
  <c r="K9" i="11" s="1"/>
  <c r="AA253" i="13"/>
  <c r="Z253" i="13" s="1"/>
  <c r="AB253" i="13"/>
  <c r="Y254" i="13" s="1"/>
  <c r="X253" i="13"/>
  <c r="W253" i="13" s="1"/>
  <c r="L160" i="18"/>
  <c r="K160" i="18" s="1"/>
  <c r="M160" i="18"/>
  <c r="J161" i="18" s="1"/>
  <c r="I160" i="18"/>
  <c r="H160" i="18" s="1"/>
  <c r="M40" i="18"/>
  <c r="J41" i="18" s="1"/>
  <c r="L40" i="18"/>
  <c r="K40" i="18" s="1"/>
  <c r="I40" i="18"/>
  <c r="H40" i="18" s="1"/>
  <c r="M351" i="9"/>
  <c r="J352" i="9" s="1"/>
  <c r="L351" i="9"/>
  <c r="K351" i="9" s="1"/>
  <c r="I351" i="9"/>
  <c r="H351" i="9" s="1"/>
  <c r="I196" i="5"/>
  <c r="H196" i="5" s="1"/>
  <c r="M196" i="5"/>
  <c r="J197" i="5" s="1"/>
  <c r="L196" i="5"/>
  <c r="K196" i="5" s="1"/>
  <c r="L10" i="23"/>
  <c r="K10" i="23" s="1"/>
  <c r="I10" i="23"/>
  <c r="H10" i="23" s="1"/>
  <c r="M10" i="23"/>
  <c r="J11" i="23" s="1"/>
  <c r="M206" i="25"/>
  <c r="J207" i="25" s="1"/>
  <c r="L206" i="25"/>
  <c r="K206" i="25" s="1"/>
  <c r="I206" i="25"/>
  <c r="H206" i="25" s="1"/>
  <c r="L142" i="28"/>
  <c r="K142" i="28" s="1"/>
  <c r="I142" i="28"/>
  <c r="H142" i="28" s="1"/>
  <c r="M142" i="28"/>
  <c r="J143" i="28" s="1"/>
  <c r="M235" i="19"/>
  <c r="J236" i="19" s="1"/>
  <c r="L235" i="19"/>
  <c r="K235" i="19" s="1"/>
  <c r="I235" i="19"/>
  <c r="H235" i="19" s="1"/>
  <c r="I106" i="1"/>
  <c r="H106" i="1" s="1"/>
  <c r="M106" i="1"/>
  <c r="J107" i="1" s="1"/>
  <c r="L106" i="1"/>
  <c r="K106" i="1" s="1"/>
  <c r="L318" i="7"/>
  <c r="K318" i="7" s="1"/>
  <c r="I318" i="7"/>
  <c r="H318" i="7" s="1"/>
  <c r="M318" i="7"/>
  <c r="J319" i="7" s="1"/>
  <c r="I441" i="5"/>
  <c r="H441" i="5" s="1"/>
  <c r="L441" i="5"/>
  <c r="K441" i="5" s="1"/>
  <c r="M441" i="5"/>
  <c r="J442" i="5" s="1"/>
  <c r="M117" i="22"/>
  <c r="J118" i="22" s="1"/>
  <c r="L117" i="22"/>
  <c r="K117" i="22" s="1"/>
  <c r="I117" i="22"/>
  <c r="H117" i="22" s="1"/>
  <c r="M274" i="10"/>
  <c r="J275" i="10" s="1"/>
  <c r="L274" i="10"/>
  <c r="K274" i="10" s="1"/>
  <c r="I274" i="10"/>
  <c r="H274" i="10" s="1"/>
  <c r="M186" i="28"/>
  <c r="J187" i="28" s="1"/>
  <c r="L186" i="28"/>
  <c r="K186" i="28" s="1"/>
  <c r="I186" i="28"/>
  <c r="H186" i="28" s="1"/>
  <c r="M33" i="24"/>
  <c r="J34" i="24" s="1"/>
  <c r="L33" i="24"/>
  <c r="K33" i="24" s="1"/>
  <c r="I33" i="24"/>
  <c r="H33" i="24" s="1"/>
  <c r="M404" i="25"/>
  <c r="J405" i="25" s="1"/>
  <c r="L404" i="25"/>
  <c r="K404" i="25" s="1"/>
  <c r="I404" i="25"/>
  <c r="H404" i="25" s="1"/>
  <c r="M124" i="17"/>
  <c r="J125" i="17" s="1"/>
  <c r="L124" i="17"/>
  <c r="K124" i="17" s="1"/>
  <c r="I124" i="17"/>
  <c r="H124" i="17" s="1"/>
  <c r="M549" i="5"/>
  <c r="J550" i="5" s="1"/>
  <c r="L549" i="5"/>
  <c r="K549" i="5" s="1"/>
  <c r="I549" i="5"/>
  <c r="H549" i="5" s="1"/>
  <c r="M86" i="11"/>
  <c r="J87" i="11" s="1"/>
  <c r="L86" i="11"/>
  <c r="K86" i="11" s="1"/>
  <c r="I86" i="11"/>
  <c r="H86" i="11" s="1"/>
  <c r="M148" i="22"/>
  <c r="J149" i="22" s="1"/>
  <c r="L148" i="22"/>
  <c r="K148" i="22" s="1"/>
  <c r="I148" i="22"/>
  <c r="H148" i="22" s="1"/>
  <c r="M266" i="11"/>
  <c r="J267" i="11" s="1"/>
  <c r="L266" i="11"/>
  <c r="K266" i="11" s="1"/>
  <c r="I266" i="11"/>
  <c r="H266" i="11" s="1"/>
  <c r="M178" i="27"/>
  <c r="J179" i="27" s="1"/>
  <c r="L178" i="27"/>
  <c r="K178" i="27" s="1"/>
  <c r="I178" i="27"/>
  <c r="H178" i="27" s="1"/>
  <c r="M93" i="3"/>
  <c r="J94" i="3" s="1"/>
  <c r="I93" i="3"/>
  <c r="H93" i="3" s="1"/>
  <c r="L93" i="3"/>
  <c r="K93" i="3" s="1"/>
  <c r="M87" i="20"/>
  <c r="J88" i="20" s="1"/>
  <c r="L87" i="20"/>
  <c r="K87" i="20" s="1"/>
  <c r="I87" i="20"/>
  <c r="H87" i="20" s="1"/>
  <c r="L178" i="17"/>
  <c r="K178" i="17" s="1"/>
  <c r="I178" i="17"/>
  <c r="H178" i="17" s="1"/>
  <c r="M178" i="17"/>
  <c r="J179" i="17" s="1"/>
  <c r="M262" i="20"/>
  <c r="J263" i="20" s="1"/>
  <c r="L262" i="20"/>
  <c r="K262" i="20" s="1"/>
  <c r="I262" i="20"/>
  <c r="H262" i="20" s="1"/>
  <c r="I122" i="23"/>
  <c r="H122" i="23" s="1"/>
  <c r="M122" i="23"/>
  <c r="J123" i="23" s="1"/>
  <c r="L122" i="23"/>
  <c r="K122" i="23" s="1"/>
  <c r="L97" i="12"/>
  <c r="K97" i="12" s="1"/>
  <c r="I97" i="12"/>
  <c r="H97" i="12" s="1"/>
  <c r="M97" i="12"/>
  <c r="J98" i="12" s="1"/>
  <c r="M478" i="5"/>
  <c r="J479" i="5" s="1"/>
  <c r="L478" i="5"/>
  <c r="K478" i="5" s="1"/>
  <c r="I478" i="5"/>
  <c r="H478" i="5" s="1"/>
  <c r="M127" i="4"/>
  <c r="J128" i="4" s="1"/>
  <c r="L127" i="4"/>
  <c r="K127" i="4" s="1"/>
  <c r="I127" i="4"/>
  <c r="H127" i="4" s="1"/>
  <c r="M65" i="23"/>
  <c r="J66" i="23" s="1"/>
  <c r="L65" i="23"/>
  <c r="K65" i="23" s="1"/>
  <c r="I65" i="23"/>
  <c r="H65" i="23" s="1"/>
  <c r="I313" i="6"/>
  <c r="H313" i="6" s="1"/>
  <c r="L313" i="6"/>
  <c r="K313" i="6" s="1"/>
  <c r="M313" i="6"/>
  <c r="J314" i="6" s="1"/>
  <c r="M10" i="28"/>
  <c r="J11" i="28" s="1"/>
  <c r="L10" i="28"/>
  <c r="K10" i="28" s="1"/>
  <c r="I10" i="28"/>
  <c r="H10" i="28" s="1"/>
  <c r="M259" i="18"/>
  <c r="J260" i="18" s="1"/>
  <c r="L259" i="18"/>
  <c r="K259" i="18" s="1"/>
  <c r="I259" i="18"/>
  <c r="H259" i="18" s="1"/>
  <c r="M214" i="5"/>
  <c r="J215" i="5" s="1"/>
  <c r="L214" i="5"/>
  <c r="K214" i="5" s="1"/>
  <c r="I214" i="5"/>
  <c r="H214" i="5" s="1"/>
  <c r="M258" i="8"/>
  <c r="J259" i="8" s="1"/>
  <c r="L258" i="8"/>
  <c r="K258" i="8" s="1"/>
  <c r="I258" i="8"/>
  <c r="H258" i="8" s="1"/>
  <c r="M11" i="26"/>
  <c r="J12" i="26" s="1"/>
  <c r="I11" i="26"/>
  <c r="H11" i="26" s="1"/>
  <c r="L11" i="26"/>
  <c r="K11" i="26" s="1"/>
  <c r="M157" i="3"/>
  <c r="J158" i="3" s="1"/>
  <c r="I157" i="3"/>
  <c r="H157" i="3" s="1"/>
  <c r="L157" i="3"/>
  <c r="K157" i="3" s="1"/>
  <c r="M120" i="28"/>
  <c r="J121" i="28" s="1"/>
  <c r="L120" i="28"/>
  <c r="K120" i="28" s="1"/>
  <c r="I120" i="28"/>
  <c r="H120" i="28" s="1"/>
  <c r="M219" i="20"/>
  <c r="J220" i="20" s="1"/>
  <c r="L219" i="20"/>
  <c r="K219" i="20" s="1"/>
  <c r="I219" i="20"/>
  <c r="H219" i="20" s="1"/>
  <c r="M244" i="12"/>
  <c r="J245" i="12" s="1"/>
  <c r="L244" i="12"/>
  <c r="K244" i="12" s="1"/>
  <c r="I244" i="12"/>
  <c r="H244" i="12" s="1"/>
  <c r="I151" i="20"/>
  <c r="H151" i="20" s="1"/>
  <c r="M151" i="20"/>
  <c r="J152" i="20" s="1"/>
  <c r="L151" i="20"/>
  <c r="K151" i="20" s="1"/>
  <c r="M282" i="6"/>
  <c r="J283" i="6" s="1"/>
  <c r="L282" i="6"/>
  <c r="K282" i="6" s="1"/>
  <c r="I282" i="6"/>
  <c r="H282" i="6" s="1"/>
  <c r="L287" i="14"/>
  <c r="K287" i="14" s="1"/>
  <c r="M287" i="14"/>
  <c r="J288" i="14" s="1"/>
  <c r="I287" i="14"/>
  <c r="H287" i="14" s="1"/>
  <c r="I397" i="13"/>
  <c r="H397" i="13" s="1"/>
  <c r="M397" i="13"/>
  <c r="J398" i="13" s="1"/>
  <c r="L397" i="13"/>
  <c r="K397" i="13" s="1"/>
  <c r="I112" i="11"/>
  <c r="H112" i="11" s="1"/>
  <c r="M112" i="11"/>
  <c r="J113" i="11" s="1"/>
  <c r="L112" i="11"/>
  <c r="K112" i="11" s="1"/>
  <c r="M516" i="13"/>
  <c r="J517" i="13" s="1"/>
  <c r="L516" i="13"/>
  <c r="K516" i="13" s="1"/>
  <c r="I516" i="13"/>
  <c r="H516" i="13" s="1"/>
  <c r="M31" i="11"/>
  <c r="J32" i="11" s="1"/>
  <c r="L31" i="11"/>
  <c r="K31" i="11" s="1"/>
  <c r="I31" i="11"/>
  <c r="H31" i="11" s="1"/>
  <c r="L9" i="7"/>
  <c r="K9" i="7" s="1"/>
  <c r="M9" i="7"/>
  <c r="J10" i="7" s="1"/>
  <c r="I10" i="7" s="1"/>
  <c r="H10" i="7" s="1"/>
  <c r="I9" i="7"/>
  <c r="H9" i="7" s="1"/>
  <c r="L253" i="13"/>
  <c r="K253" i="13" s="1"/>
  <c r="I253" i="13"/>
  <c r="H253" i="13" s="1"/>
  <c r="M253" i="13"/>
  <c r="J254" i="13" s="1"/>
  <c r="L168" i="11"/>
  <c r="K168" i="11" s="1"/>
  <c r="I168" i="11"/>
  <c r="H168" i="11" s="1"/>
  <c r="M168" i="11"/>
  <c r="J169" i="11" s="1"/>
  <c r="L192" i="13"/>
  <c r="K192" i="13" s="1"/>
  <c r="I192" i="13"/>
  <c r="H192" i="13" s="1"/>
  <c r="M192" i="13"/>
  <c r="J193" i="13" s="1"/>
  <c r="M52" i="5"/>
  <c r="J53" i="5" s="1"/>
  <c r="L52" i="5"/>
  <c r="K52" i="5" s="1"/>
  <c r="I52" i="5"/>
  <c r="H52" i="5" s="1"/>
  <c r="L453" i="1"/>
  <c r="K453" i="1" s="1"/>
  <c r="I453" i="1"/>
  <c r="H453" i="1" s="1"/>
  <c r="M453" i="1"/>
  <c r="J454" i="1" s="1"/>
  <c r="M227" i="27"/>
  <c r="J228" i="27" s="1"/>
  <c r="L227" i="27"/>
  <c r="K227" i="27" s="1"/>
  <c r="I227" i="27"/>
  <c r="H227" i="27" s="1"/>
  <c r="L211" i="9"/>
  <c r="K211" i="9" s="1"/>
  <c r="I211" i="9"/>
  <c r="H211" i="9" s="1"/>
  <c r="M211" i="9"/>
  <c r="J212" i="9" s="1"/>
  <c r="M9" i="10"/>
  <c r="J10" i="10" s="1"/>
  <c r="L9" i="10"/>
  <c r="K9" i="10" s="1"/>
  <c r="I9" i="10"/>
  <c r="H9" i="10" s="1"/>
  <c r="L394" i="24"/>
  <c r="K394" i="24" s="1"/>
  <c r="M394" i="24"/>
  <c r="J395" i="24" s="1"/>
  <c r="I394" i="24"/>
  <c r="H394" i="24" s="1"/>
  <c r="M42" i="10"/>
  <c r="J43" i="10" s="1"/>
  <c r="L42" i="10"/>
  <c r="K42" i="10" s="1"/>
  <c r="I42" i="10"/>
  <c r="H42" i="10" s="1"/>
  <c r="M449" i="28"/>
  <c r="J450" i="28" s="1"/>
  <c r="L449" i="28"/>
  <c r="K449" i="28" s="1"/>
  <c r="I449" i="28"/>
  <c r="H449" i="28" s="1"/>
  <c r="M286" i="9"/>
  <c r="J287" i="9" s="1"/>
  <c r="L286" i="9"/>
  <c r="K286" i="9" s="1"/>
  <c r="I286" i="9"/>
  <c r="H286" i="9" s="1"/>
  <c r="I358" i="12"/>
  <c r="H358" i="12" s="1"/>
  <c r="M358" i="12"/>
  <c r="J359" i="12" s="1"/>
  <c r="L358" i="12"/>
  <c r="K358" i="12" s="1"/>
  <c r="M305" i="9"/>
  <c r="J306" i="9" s="1"/>
  <c r="L305" i="9"/>
  <c r="K305" i="9" s="1"/>
  <c r="I305" i="9"/>
  <c r="H305" i="9" s="1"/>
  <c r="L94" i="23"/>
  <c r="K94" i="23" s="1"/>
  <c r="M94" i="23"/>
  <c r="J95" i="23" s="1"/>
  <c r="I94" i="23"/>
  <c r="H94" i="23" s="1"/>
  <c r="L36" i="17"/>
  <c r="K36" i="17" s="1"/>
  <c r="M36" i="17"/>
  <c r="J37" i="17" s="1"/>
  <c r="I36" i="17"/>
  <c r="H36" i="17" s="1"/>
  <c r="L221" i="13"/>
  <c r="K221" i="13" s="1"/>
  <c r="M221" i="13"/>
  <c r="J222" i="13" s="1"/>
  <c r="I221" i="13"/>
  <c r="H221" i="13" s="1"/>
  <c r="I538" i="28"/>
  <c r="H538" i="28" s="1"/>
  <c r="L538" i="28"/>
  <c r="K538" i="28" s="1"/>
  <c r="M538" i="28"/>
  <c r="J539" i="28" s="1"/>
  <c r="M49" i="1"/>
  <c r="J50" i="1" s="1"/>
  <c r="L49" i="1"/>
  <c r="K49" i="1" s="1"/>
  <c r="I49" i="1"/>
  <c r="H49" i="1" s="1"/>
  <c r="I419" i="9"/>
  <c r="H419" i="9" s="1"/>
  <c r="M419" i="9"/>
  <c r="J420" i="9" s="1"/>
  <c r="L419" i="9"/>
  <c r="K419" i="9" s="1"/>
  <c r="M54" i="28"/>
  <c r="J55" i="28" s="1"/>
  <c r="L54" i="28"/>
  <c r="K54" i="28" s="1"/>
  <c r="I54" i="28"/>
  <c r="H54" i="28" s="1"/>
  <c r="I290" i="7"/>
  <c r="H290" i="7" s="1"/>
  <c r="M290" i="7"/>
  <c r="J291" i="7" s="1"/>
  <c r="L290" i="7"/>
  <c r="K290" i="7" s="1"/>
  <c r="L585" i="5"/>
  <c r="K585" i="5" s="1"/>
  <c r="I585" i="5"/>
  <c r="H585" i="5" s="1"/>
  <c r="M585" i="5"/>
  <c r="J586" i="5" s="1"/>
  <c r="AA453" i="13"/>
  <c r="Z453" i="13" s="1"/>
  <c r="X453" i="13"/>
  <c r="W453" i="13" s="1"/>
  <c r="AB453" i="13"/>
  <c r="Y454" i="13" s="1"/>
  <c r="M384" i="28"/>
  <c r="J385" i="28" s="1"/>
  <c r="L384" i="28"/>
  <c r="K384" i="28" s="1"/>
  <c r="I384" i="28"/>
  <c r="H384" i="28" s="1"/>
  <c r="M306" i="10"/>
  <c r="J307" i="10" s="1"/>
  <c r="L306" i="10"/>
  <c r="K306" i="10" s="1"/>
  <c r="I306" i="10"/>
  <c r="H306" i="10" s="1"/>
  <c r="L147" i="16"/>
  <c r="K147" i="16" s="1"/>
  <c r="M147" i="16"/>
  <c r="J148" i="16" s="1"/>
  <c r="I147" i="16"/>
  <c r="H147" i="16" s="1"/>
  <c r="I369" i="13"/>
  <c r="H369" i="13" s="1"/>
  <c r="L369" i="13"/>
  <c r="K369" i="13" s="1"/>
  <c r="M369" i="13"/>
  <c r="J370" i="13" s="1"/>
  <c r="M74" i="8"/>
  <c r="J75" i="8" s="1"/>
  <c r="L74" i="8"/>
  <c r="K74" i="8" s="1"/>
  <c r="I74" i="8"/>
  <c r="H74" i="8" s="1"/>
  <c r="M169" i="6"/>
  <c r="J170" i="6" s="1"/>
  <c r="L169" i="6"/>
  <c r="K169" i="6" s="1"/>
  <c r="I169" i="6"/>
  <c r="H169" i="6" s="1"/>
  <c r="M233" i="14"/>
  <c r="J234" i="14" s="1"/>
  <c r="I233" i="14"/>
  <c r="H233" i="14" s="1"/>
  <c r="L233" i="14"/>
  <c r="K233" i="14" s="1"/>
  <c r="L32" i="19"/>
  <c r="K32" i="19" s="1"/>
  <c r="I32" i="19"/>
  <c r="H32" i="19" s="1"/>
  <c r="M32" i="19"/>
  <c r="J33" i="19" s="1"/>
  <c r="L71" i="12"/>
  <c r="K71" i="12" s="1"/>
  <c r="I71" i="12"/>
  <c r="H71" i="12" s="1"/>
  <c r="M71" i="12"/>
  <c r="J72" i="12" s="1"/>
  <c r="M135" i="1"/>
  <c r="J136" i="1" s="1"/>
  <c r="L135" i="1"/>
  <c r="K135" i="1" s="1"/>
  <c r="I135" i="1"/>
  <c r="H135" i="1" s="1"/>
  <c r="L142" i="10"/>
  <c r="K142" i="10" s="1"/>
  <c r="I142" i="10"/>
  <c r="H142" i="10" s="1"/>
  <c r="M142" i="10"/>
  <c r="J143" i="10" s="1"/>
  <c r="M348" i="25"/>
  <c r="J349" i="25" s="1"/>
  <c r="L348" i="25"/>
  <c r="K348" i="25" s="1"/>
  <c r="I348" i="25"/>
  <c r="H348" i="25" s="1"/>
  <c r="L41" i="12"/>
  <c r="K41" i="12" s="1"/>
  <c r="I41" i="12"/>
  <c r="H41" i="12" s="1"/>
  <c r="M41" i="12"/>
  <c r="J42" i="12" s="1"/>
  <c r="M207" i="10"/>
  <c r="J208" i="10" s="1"/>
  <c r="L207" i="10"/>
  <c r="K207" i="10" s="1"/>
  <c r="I207" i="10"/>
  <c r="H207" i="10" s="1"/>
  <c r="M76" i="1"/>
  <c r="J77" i="1" s="1"/>
  <c r="L76" i="1"/>
  <c r="K76" i="1" s="1"/>
  <c r="I76" i="1"/>
  <c r="H76" i="1" s="1"/>
  <c r="M292" i="5"/>
  <c r="J293" i="5" s="1"/>
  <c r="L292" i="5"/>
  <c r="K292" i="5" s="1"/>
  <c r="I292" i="5"/>
  <c r="H292" i="5" s="1"/>
  <c r="L340" i="28"/>
  <c r="K340" i="28" s="1"/>
  <c r="I340" i="28"/>
  <c r="H340" i="28" s="1"/>
  <c r="M340" i="28"/>
  <c r="J341" i="28" s="1"/>
  <c r="M401" i="10"/>
  <c r="J402" i="10" s="1"/>
  <c r="L401" i="10"/>
  <c r="K401" i="10" s="1"/>
  <c r="I401" i="10"/>
  <c r="H401" i="10" s="1"/>
  <c r="I106" i="27"/>
  <c r="H106" i="27" s="1"/>
  <c r="M106" i="27"/>
  <c r="J107" i="27" s="1"/>
  <c r="L106" i="27"/>
  <c r="K106" i="27" s="1"/>
  <c r="M236" i="25"/>
  <c r="J237" i="25" s="1"/>
  <c r="L236" i="25"/>
  <c r="K236" i="25" s="1"/>
  <c r="I236" i="25"/>
  <c r="H236" i="25" s="1"/>
  <c r="M319" i="25"/>
  <c r="J320" i="25" s="1"/>
  <c r="L319" i="25"/>
  <c r="K319" i="25" s="1"/>
  <c r="I319" i="25"/>
  <c r="H319" i="25" s="1"/>
  <c r="I345" i="7"/>
  <c r="H345" i="7" s="1"/>
  <c r="L345" i="7"/>
  <c r="K345" i="7" s="1"/>
  <c r="M345" i="7"/>
  <c r="J346" i="7" s="1"/>
  <c r="L129" i="27"/>
  <c r="K129" i="27" s="1"/>
  <c r="M129" i="27"/>
  <c r="J130" i="27" s="1"/>
  <c r="I129" i="27"/>
  <c r="H129" i="27" s="1"/>
  <c r="I515" i="28"/>
  <c r="H515" i="28" s="1"/>
  <c r="M515" i="28"/>
  <c r="J516" i="28" s="1"/>
  <c r="L515" i="28"/>
  <c r="K515" i="28" s="1"/>
  <c r="M34" i="27"/>
  <c r="J35" i="27" s="1"/>
  <c r="L34" i="27"/>
  <c r="K34" i="27" s="1"/>
  <c r="I34" i="27"/>
  <c r="H34" i="27" s="1"/>
  <c r="I123" i="14"/>
  <c r="H123" i="14" s="1"/>
  <c r="M123" i="14"/>
  <c r="J124" i="14" s="1"/>
  <c r="L123" i="14"/>
  <c r="K123" i="14" s="1"/>
  <c r="L181" i="18"/>
  <c r="K181" i="18" s="1"/>
  <c r="M181" i="18"/>
  <c r="J182" i="18" s="1"/>
  <c r="I181" i="18"/>
  <c r="H181" i="18" s="1"/>
  <c r="M301" i="4"/>
  <c r="J302" i="4" s="1"/>
  <c r="L301" i="4"/>
  <c r="K301" i="4" s="1"/>
  <c r="I301" i="4"/>
  <c r="H301" i="4" s="1"/>
  <c r="M423" i="5"/>
  <c r="J424" i="5" s="1"/>
  <c r="L423" i="5"/>
  <c r="K423" i="5" s="1"/>
  <c r="I423" i="5"/>
  <c r="H423" i="5" s="1"/>
  <c r="L105" i="6"/>
  <c r="K105" i="6" s="1"/>
  <c r="I105" i="6"/>
  <c r="H105" i="6" s="1"/>
  <c r="M105" i="6"/>
  <c r="J106" i="6" s="1"/>
  <c r="L272" i="5"/>
  <c r="K272" i="5" s="1"/>
  <c r="M272" i="5"/>
  <c r="J273" i="5" s="1"/>
  <c r="I272" i="5"/>
  <c r="H272" i="5" s="1"/>
  <c r="M105" i="8"/>
  <c r="J106" i="8" s="1"/>
  <c r="L105" i="8"/>
  <c r="K105" i="8" s="1"/>
  <c r="I105" i="8"/>
  <c r="H105" i="8" s="1"/>
  <c r="I196" i="6"/>
  <c r="H196" i="6" s="1"/>
  <c r="L196" i="6"/>
  <c r="K196" i="6" s="1"/>
  <c r="M196" i="6"/>
  <c r="J197" i="6" s="1"/>
  <c r="M142" i="11"/>
  <c r="J143" i="11" s="1"/>
  <c r="L142" i="11"/>
  <c r="K142" i="11" s="1"/>
  <c r="I142" i="11"/>
  <c r="H142" i="11" s="1"/>
  <c r="M214" i="4"/>
  <c r="J215" i="4" s="1"/>
  <c r="L214" i="4"/>
  <c r="K214" i="4" s="1"/>
  <c r="I214" i="4"/>
  <c r="H214" i="4" s="1"/>
  <c r="I234" i="7"/>
  <c r="H234" i="7" s="1"/>
  <c r="M234" i="7"/>
  <c r="J235" i="7" s="1"/>
  <c r="L234" i="7"/>
  <c r="K234" i="7" s="1"/>
  <c r="I386" i="9"/>
  <c r="H386" i="9" s="1"/>
  <c r="M386" i="9"/>
  <c r="J387" i="9" s="1"/>
  <c r="L386" i="9"/>
  <c r="K386" i="9" s="1"/>
  <c r="L220" i="21"/>
  <c r="K220" i="21" s="1"/>
  <c r="I220" i="21"/>
  <c r="H220" i="21" s="1"/>
  <c r="M220" i="21"/>
  <c r="J221" i="21" s="1"/>
  <c r="M111" i="19"/>
  <c r="J112" i="19" s="1"/>
  <c r="L111" i="19"/>
  <c r="K111" i="19" s="1"/>
  <c r="I111" i="19"/>
  <c r="H111" i="19" s="1"/>
  <c r="M416" i="16"/>
  <c r="J417" i="16" s="1"/>
  <c r="L416" i="16"/>
  <c r="K416" i="16" s="1"/>
  <c r="I416" i="16"/>
  <c r="H416" i="16" s="1"/>
  <c r="M121" i="3"/>
  <c r="J122" i="3" s="1"/>
  <c r="L121" i="3"/>
  <c r="K121" i="3" s="1"/>
  <c r="I121" i="3"/>
  <c r="H121" i="3" s="1"/>
  <c r="M387" i="4"/>
  <c r="J388" i="4" s="1"/>
  <c r="L387" i="4"/>
  <c r="K387" i="4" s="1"/>
  <c r="I387" i="4"/>
  <c r="H387" i="4" s="1"/>
  <c r="M166" i="1"/>
  <c r="J167" i="1" s="1"/>
  <c r="I166" i="1"/>
  <c r="H166" i="1" s="1"/>
  <c r="L166" i="1"/>
  <c r="K166" i="1" s="1"/>
  <c r="M145" i="7"/>
  <c r="J146" i="7" s="1"/>
  <c r="L145" i="7"/>
  <c r="K145" i="7" s="1"/>
  <c r="I145" i="7"/>
  <c r="H145" i="7" s="1"/>
  <c r="M229" i="8"/>
  <c r="J230" i="8" s="1"/>
  <c r="L229" i="8"/>
  <c r="K229" i="8" s="1"/>
  <c r="I229" i="8"/>
  <c r="H229" i="8" s="1"/>
  <c r="BF72" i="13"/>
  <c r="BC73" i="13" s="1"/>
  <c r="BE72" i="13"/>
  <c r="BD72" i="13" s="1"/>
  <c r="BB72" i="13"/>
  <c r="BA72" i="13" s="1"/>
  <c r="M88" i="5"/>
  <c r="J89" i="5" s="1"/>
  <c r="L88" i="5"/>
  <c r="K88" i="5" s="1"/>
  <c r="I88" i="5"/>
  <c r="H88" i="5" s="1"/>
  <c r="M249" i="24"/>
  <c r="J250" i="24" s="1"/>
  <c r="L249" i="24"/>
  <c r="K249" i="24" s="1"/>
  <c r="I249" i="24"/>
  <c r="H249" i="24" s="1"/>
  <c r="M337" i="1"/>
  <c r="J338" i="1" s="1"/>
  <c r="L337" i="1"/>
  <c r="K337" i="1" s="1"/>
  <c r="I337" i="1"/>
  <c r="H337" i="1" s="1"/>
  <c r="M284" i="13"/>
  <c r="J285" i="13" s="1"/>
  <c r="L284" i="13"/>
  <c r="K284" i="13" s="1"/>
  <c r="I284" i="13"/>
  <c r="H284" i="13" s="1"/>
  <c r="L145" i="9"/>
  <c r="K145" i="9" s="1"/>
  <c r="I145" i="9"/>
  <c r="H145" i="9" s="1"/>
  <c r="M145" i="9"/>
  <c r="J146" i="9" s="1"/>
  <c r="M58" i="27"/>
  <c r="J59" i="27" s="1"/>
  <c r="L58" i="27"/>
  <c r="K58" i="27" s="1"/>
  <c r="I58" i="27"/>
  <c r="H58" i="27" s="1"/>
  <c r="M130" i="18"/>
  <c r="J131" i="18" s="1"/>
  <c r="L130" i="18"/>
  <c r="K130" i="18" s="1"/>
  <c r="I130" i="18"/>
  <c r="H130" i="18" s="1"/>
  <c r="M92" i="22"/>
  <c r="J93" i="22" s="1"/>
  <c r="L92" i="22"/>
  <c r="K92" i="22" s="1"/>
  <c r="I92" i="22"/>
  <c r="H92" i="22" s="1"/>
  <c r="I345" i="6"/>
  <c r="H345" i="6" s="1"/>
  <c r="M345" i="6"/>
  <c r="J346" i="6" s="1"/>
  <c r="L345" i="6"/>
  <c r="K345" i="6" s="1"/>
  <c r="I216" i="12"/>
  <c r="H216" i="12" s="1"/>
  <c r="M216" i="12"/>
  <c r="J217" i="12" s="1"/>
  <c r="L216" i="12"/>
  <c r="K216" i="12" s="1"/>
  <c r="M370" i="24"/>
  <c r="J371" i="24" s="1"/>
  <c r="I370" i="24"/>
  <c r="H370" i="24" s="1"/>
  <c r="L370" i="24"/>
  <c r="K370" i="24" s="1"/>
  <c r="I334" i="5"/>
  <c r="H334" i="5" s="1"/>
  <c r="M334" i="5"/>
  <c r="J335" i="5" s="1"/>
  <c r="L334" i="5"/>
  <c r="K334" i="5" s="1"/>
  <c r="M99" i="7"/>
  <c r="J100" i="7" s="1"/>
  <c r="L99" i="7"/>
  <c r="K99" i="7" s="1"/>
  <c r="I99" i="7"/>
  <c r="H99" i="7" s="1"/>
  <c r="L130" i="24"/>
  <c r="K130" i="24" s="1"/>
  <c r="I130" i="24"/>
  <c r="H130" i="24" s="1"/>
  <c r="M130" i="24"/>
  <c r="J131" i="24" s="1"/>
  <c r="M259" i="17"/>
  <c r="J260" i="17" s="1"/>
  <c r="L259" i="17"/>
  <c r="K259" i="17" s="1"/>
  <c r="I259" i="17"/>
  <c r="H259" i="17" s="1"/>
  <c r="M11" i="4"/>
  <c r="J12" i="4" s="1"/>
  <c r="L11" i="4"/>
  <c r="K11" i="4" s="1"/>
  <c r="I11" i="4"/>
  <c r="H11" i="4" s="1"/>
  <c r="L34" i="5"/>
  <c r="K34" i="5" s="1"/>
  <c r="I34" i="5"/>
  <c r="H34" i="5" s="1"/>
  <c r="M34" i="5"/>
  <c r="J35" i="5" s="1"/>
  <c r="M189" i="22"/>
  <c r="J190" i="22" s="1"/>
  <c r="L189" i="22"/>
  <c r="K189" i="22" s="1"/>
  <c r="I189" i="22"/>
  <c r="H189" i="22" s="1"/>
  <c r="M203" i="23"/>
  <c r="J204" i="23" s="1"/>
  <c r="L203" i="23"/>
  <c r="K203" i="23" s="1"/>
  <c r="I203" i="23"/>
  <c r="H203" i="23" s="1"/>
  <c r="M93" i="14"/>
  <c r="J94" i="14" s="1"/>
  <c r="L93" i="14"/>
  <c r="K93" i="14" s="1"/>
  <c r="I93" i="14"/>
  <c r="H93" i="14" s="1"/>
  <c r="I122" i="15"/>
  <c r="H122" i="15" s="1"/>
  <c r="L122" i="15"/>
  <c r="K122" i="15" s="1"/>
  <c r="M122" i="15"/>
  <c r="J123" i="15" s="1"/>
  <c r="I177" i="25"/>
  <c r="H177" i="25" s="1"/>
  <c r="M177" i="25"/>
  <c r="J178" i="25" s="1"/>
  <c r="L177" i="25"/>
  <c r="K177" i="25" s="1"/>
  <c r="M178" i="24"/>
  <c r="J179" i="24" s="1"/>
  <c r="L178" i="24"/>
  <c r="K178" i="24" s="1"/>
  <c r="I178" i="24"/>
  <c r="H178" i="24" s="1"/>
  <c r="M178" i="5"/>
  <c r="J179" i="5" s="1"/>
  <c r="L178" i="5"/>
  <c r="K178" i="5" s="1"/>
  <c r="I178" i="5"/>
  <c r="H178" i="5" s="1"/>
  <c r="L68" i="17"/>
  <c r="K68" i="17" s="1"/>
  <c r="I68" i="17"/>
  <c r="H68" i="17" s="1"/>
  <c r="M68" i="17"/>
  <c r="J69" i="17" s="1"/>
  <c r="BF254" i="13"/>
  <c r="BC255" i="13" s="1"/>
  <c r="BE254" i="13"/>
  <c r="BD254" i="13" s="1"/>
  <c r="BB254" i="13"/>
  <c r="BA254" i="13" s="1"/>
  <c r="M253" i="27"/>
  <c r="J254" i="27" s="1"/>
  <c r="L253" i="27"/>
  <c r="K253" i="27" s="1"/>
  <c r="I253" i="27"/>
  <c r="H253" i="27" s="1"/>
  <c r="M370" i="18"/>
  <c r="J371" i="18" s="1"/>
  <c r="L370" i="18"/>
  <c r="K370" i="18" s="1"/>
  <c r="I370" i="18"/>
  <c r="H370" i="18" s="1"/>
  <c r="L208" i="28"/>
  <c r="K208" i="28" s="1"/>
  <c r="I208" i="28"/>
  <c r="H208" i="28" s="1"/>
  <c r="M208" i="28"/>
  <c r="J209" i="28" s="1"/>
  <c r="M165" i="21"/>
  <c r="J166" i="21" s="1"/>
  <c r="L165" i="21"/>
  <c r="K165" i="21" s="1"/>
  <c r="I165" i="21"/>
  <c r="H165" i="21" s="1"/>
  <c r="L186" i="19"/>
  <c r="K186" i="19" s="1"/>
  <c r="M186" i="19"/>
  <c r="J187" i="19" s="1"/>
  <c r="I186" i="19"/>
  <c r="H186" i="19" s="1"/>
  <c r="M10" i="22"/>
  <c r="J11" i="22" s="1"/>
  <c r="I10" i="22"/>
  <c r="H10" i="22" s="1"/>
  <c r="L10" i="22"/>
  <c r="K10" i="22" s="1"/>
  <c r="I122" i="25"/>
  <c r="H122" i="25" s="1"/>
  <c r="M122" i="25"/>
  <c r="J123" i="25" s="1"/>
  <c r="L122" i="25"/>
  <c r="K122" i="25" s="1"/>
  <c r="M10" i="19"/>
  <c r="J11" i="19" s="1"/>
  <c r="L10" i="19"/>
  <c r="K10" i="19" s="1"/>
  <c r="I10" i="19"/>
  <c r="H10" i="19" s="1"/>
  <c r="M281" i="3"/>
  <c r="J282" i="3" s="1"/>
  <c r="I281" i="3"/>
  <c r="H281" i="3" s="1"/>
  <c r="L281" i="3"/>
  <c r="K281" i="3" s="1"/>
  <c r="I106" i="24"/>
  <c r="H106" i="24" s="1"/>
  <c r="M106" i="24"/>
  <c r="J107" i="24" s="1"/>
  <c r="L106" i="24"/>
  <c r="K106" i="24" s="1"/>
  <c r="M117" i="7"/>
  <c r="J118" i="7" s="1"/>
  <c r="L117" i="7"/>
  <c r="K117" i="7" s="1"/>
  <c r="I117" i="7"/>
  <c r="H117" i="7" s="1"/>
  <c r="M285" i="23"/>
  <c r="J286" i="23" s="1"/>
  <c r="L285" i="23"/>
  <c r="K285" i="23" s="1"/>
  <c r="I285" i="23"/>
  <c r="H285" i="23" s="1"/>
  <c r="L369" i="5"/>
  <c r="K369" i="5" s="1"/>
  <c r="M369" i="5"/>
  <c r="J370" i="5" s="1"/>
  <c r="I369" i="5"/>
  <c r="H369" i="5" s="1"/>
  <c r="M56" i="26"/>
  <c r="J57" i="26" s="1"/>
  <c r="L56" i="26"/>
  <c r="K56" i="26" s="1"/>
  <c r="I56" i="26"/>
  <c r="H56" i="26" s="1"/>
  <c r="M72" i="13"/>
  <c r="J73" i="13" s="1"/>
  <c r="L72" i="13"/>
  <c r="K72" i="13" s="1"/>
  <c r="I72" i="13"/>
  <c r="H72" i="13" s="1"/>
  <c r="M98" i="4"/>
  <c r="J99" i="4" s="1"/>
  <c r="L98" i="4"/>
  <c r="K98" i="4" s="1"/>
  <c r="I98" i="4"/>
  <c r="H98" i="4" s="1"/>
  <c r="I58" i="24"/>
  <c r="H58" i="24" s="1"/>
  <c r="L58" i="24"/>
  <c r="K58" i="24" s="1"/>
  <c r="M58" i="24"/>
  <c r="J59" i="24" s="1"/>
  <c r="M229" i="6"/>
  <c r="J230" i="6" s="1"/>
  <c r="L229" i="6"/>
  <c r="K229" i="6" s="1"/>
  <c r="I229" i="6"/>
  <c r="H229" i="6" s="1"/>
  <c r="L201" i="24"/>
  <c r="K201" i="24" s="1"/>
  <c r="I201" i="24"/>
  <c r="H201" i="24" s="1"/>
  <c r="M201" i="24"/>
  <c r="J202" i="24" s="1"/>
  <c r="M361" i="28"/>
  <c r="J362" i="28" s="1"/>
  <c r="L361" i="28"/>
  <c r="K361" i="28" s="1"/>
  <c r="I361" i="28"/>
  <c r="H361" i="28" s="1"/>
  <c r="M177" i="9"/>
  <c r="J178" i="9" s="1"/>
  <c r="L177" i="9"/>
  <c r="K177" i="9" s="1"/>
  <c r="I177" i="9"/>
  <c r="H177" i="9" s="1"/>
  <c r="M25" i="7"/>
  <c r="J26" i="7" s="1"/>
  <c r="L25" i="7"/>
  <c r="K25" i="7" s="1"/>
  <c r="I25" i="7"/>
  <c r="H25" i="7" s="1"/>
  <c r="M274" i="24"/>
  <c r="J275" i="24" s="1"/>
  <c r="L274" i="24"/>
  <c r="K274" i="24" s="1"/>
  <c r="I274" i="24"/>
  <c r="H274" i="24" s="1"/>
  <c r="M101" i="13"/>
  <c r="J102" i="13" s="1"/>
  <c r="L101" i="13"/>
  <c r="K101" i="13" s="1"/>
  <c r="I101" i="13"/>
  <c r="H101" i="13" s="1"/>
  <c r="M164" i="28"/>
  <c r="J165" i="28" s="1"/>
  <c r="L164" i="28"/>
  <c r="K164" i="28" s="1"/>
  <c r="I164" i="28"/>
  <c r="H164" i="28" s="1"/>
  <c r="M193" i="21"/>
  <c r="J194" i="21" s="1"/>
  <c r="L193" i="21"/>
  <c r="K193" i="21" s="1"/>
  <c r="I193" i="21"/>
  <c r="H193" i="21" s="1"/>
  <c r="I68" i="20"/>
  <c r="H68" i="20" s="1"/>
  <c r="M68" i="20"/>
  <c r="J69" i="20" s="1"/>
  <c r="L68" i="20"/>
  <c r="K68" i="20" s="1"/>
  <c r="I39" i="3"/>
  <c r="H39" i="3" s="1"/>
  <c r="L39" i="3"/>
  <c r="K39" i="3" s="1"/>
  <c r="M39" i="3"/>
  <c r="J40" i="3" s="1"/>
  <c r="M138" i="8"/>
  <c r="J139" i="8" s="1"/>
  <c r="L138" i="8"/>
  <c r="K138" i="8" s="1"/>
  <c r="I138" i="8"/>
  <c r="H138" i="8" s="1"/>
  <c r="I31" i="28"/>
  <c r="H31" i="28" s="1"/>
  <c r="M31" i="28"/>
  <c r="J32" i="28" s="1"/>
  <c r="L31" i="28"/>
  <c r="K31" i="28" s="1"/>
  <c r="L185" i="15"/>
  <c r="K185" i="15" s="1"/>
  <c r="M185" i="15"/>
  <c r="J186" i="15" s="1"/>
  <c r="I185" i="15"/>
  <c r="H185" i="15" s="1"/>
  <c r="I285" i="19"/>
  <c r="H285" i="19" s="1"/>
  <c r="M285" i="19"/>
  <c r="J286" i="19" s="1"/>
  <c r="L285" i="19"/>
  <c r="K285" i="19" s="1"/>
  <c r="M54" i="7"/>
  <c r="J55" i="7" s="1"/>
  <c r="L54" i="7"/>
  <c r="K54" i="7" s="1"/>
  <c r="I54" i="7"/>
  <c r="H54" i="7" s="1"/>
  <c r="L74" i="6"/>
  <c r="K74" i="6" s="1"/>
  <c r="M74" i="6"/>
  <c r="J75" i="6" s="1"/>
  <c r="I74" i="6"/>
  <c r="H74" i="6" s="1"/>
  <c r="I35" i="26"/>
  <c r="H35" i="26" s="1"/>
  <c r="M35" i="26"/>
  <c r="J36" i="26" s="1"/>
  <c r="L35" i="26"/>
  <c r="K35" i="26" s="1"/>
  <c r="M69" i="5"/>
  <c r="J70" i="5" s="1"/>
  <c r="L69" i="5"/>
  <c r="K69" i="5" s="1"/>
  <c r="I69" i="5"/>
  <c r="H69" i="5" s="1"/>
  <c r="M454" i="9"/>
  <c r="J455" i="9" s="1"/>
  <c r="L454" i="9"/>
  <c r="K454" i="9" s="1"/>
  <c r="I454" i="9"/>
  <c r="H454" i="9" s="1"/>
  <c r="I186" i="12"/>
  <c r="H186" i="12" s="1"/>
  <c r="M186" i="12"/>
  <c r="J187" i="12" s="1"/>
  <c r="L186" i="12"/>
  <c r="K186" i="12" s="1"/>
  <c r="I41" i="15"/>
  <c r="H41" i="15" s="1"/>
  <c r="L41" i="15"/>
  <c r="K41" i="15" s="1"/>
  <c r="M41" i="15"/>
  <c r="J42" i="15" s="1"/>
  <c r="M318" i="28"/>
  <c r="J319" i="28" s="1"/>
  <c r="L318" i="28"/>
  <c r="K318" i="28" s="1"/>
  <c r="I318" i="28"/>
  <c r="H318" i="28" s="1"/>
  <c r="I560" i="28"/>
  <c r="H560" i="28" s="1"/>
  <c r="L560" i="28"/>
  <c r="K560" i="28" s="1"/>
  <c r="M560" i="28"/>
  <c r="J561" i="28" s="1"/>
  <c r="I106" i="5"/>
  <c r="H106" i="5" s="1"/>
  <c r="L106" i="5"/>
  <c r="K106" i="5" s="1"/>
  <c r="M106" i="5"/>
  <c r="J107" i="5" s="1"/>
  <c r="M76" i="16"/>
  <c r="J77" i="16" s="1"/>
  <c r="L76" i="16"/>
  <c r="K76" i="16" s="1"/>
  <c r="I76" i="16"/>
  <c r="H76" i="16" s="1"/>
  <c r="M277" i="1"/>
  <c r="J278" i="1" s="1"/>
  <c r="L277" i="1"/>
  <c r="K277" i="1" s="1"/>
  <c r="I277" i="1"/>
  <c r="H277" i="1" s="1"/>
  <c r="M109" i="10"/>
  <c r="J110" i="10" s="1"/>
  <c r="I109" i="10"/>
  <c r="H109" i="10" s="1"/>
  <c r="L109" i="10"/>
  <c r="K109" i="10" s="1"/>
  <c r="L132" i="13"/>
  <c r="K132" i="13" s="1"/>
  <c r="I132" i="13"/>
  <c r="H132" i="13" s="1"/>
  <c r="M132" i="13"/>
  <c r="J133" i="13" s="1"/>
  <c r="I156" i="19"/>
  <c r="H156" i="19" s="1"/>
  <c r="M156" i="19"/>
  <c r="J157" i="19" s="1"/>
  <c r="L156" i="19"/>
  <c r="K156" i="19" s="1"/>
  <c r="M388" i="5"/>
  <c r="J389" i="5" s="1"/>
  <c r="L388" i="5"/>
  <c r="K388" i="5" s="1"/>
  <c r="I388" i="5"/>
  <c r="H388" i="5" s="1"/>
  <c r="L142" i="5"/>
  <c r="K142" i="5" s="1"/>
  <c r="I142" i="5"/>
  <c r="H142" i="5" s="1"/>
  <c r="M142" i="5"/>
  <c r="J143" i="5" s="1"/>
  <c r="L328" i="19"/>
  <c r="K328" i="19" s="1"/>
  <c r="I328" i="19"/>
  <c r="H328" i="19" s="1"/>
  <c r="M328" i="19"/>
  <c r="J329" i="19" s="1"/>
  <c r="M297" i="24"/>
  <c r="J298" i="24" s="1"/>
  <c r="L297" i="24"/>
  <c r="K297" i="24" s="1"/>
  <c r="I297" i="24"/>
  <c r="H297" i="24" s="1"/>
  <c r="M226" i="24"/>
  <c r="J227" i="24" s="1"/>
  <c r="L226" i="24"/>
  <c r="K226" i="24" s="1"/>
  <c r="I226" i="24"/>
  <c r="H226" i="24" s="1"/>
  <c r="M581" i="28"/>
  <c r="J582" i="28" s="1"/>
  <c r="I581" i="28"/>
  <c r="H581" i="28" s="1"/>
  <c r="L581" i="28"/>
  <c r="K581" i="28" s="1"/>
  <c r="L285" i="16"/>
  <c r="K285" i="16" s="1"/>
  <c r="M285" i="16"/>
  <c r="J286" i="16" s="1"/>
  <c r="I285" i="16"/>
  <c r="H285" i="16" s="1"/>
  <c r="M319" i="18"/>
  <c r="J320" i="18" s="1"/>
  <c r="L319" i="18"/>
  <c r="K319" i="18" s="1"/>
  <c r="I319" i="18"/>
  <c r="H319" i="18" s="1"/>
  <c r="M273" i="15"/>
  <c r="J274" i="15" s="1"/>
  <c r="L273" i="15"/>
  <c r="K273" i="15" s="1"/>
  <c r="I273" i="15"/>
  <c r="H273" i="15" s="1"/>
  <c r="I532" i="5"/>
  <c r="H532" i="5" s="1"/>
  <c r="M532" i="5"/>
  <c r="J533" i="5" s="1"/>
  <c r="L532" i="5"/>
  <c r="K532" i="5" s="1"/>
  <c r="L320" i="15"/>
  <c r="K320" i="15" s="1"/>
  <c r="I320" i="15"/>
  <c r="H320" i="15" s="1"/>
  <c r="M320" i="15"/>
  <c r="J321" i="15" s="1"/>
  <c r="L203" i="1"/>
  <c r="K203" i="1" s="1"/>
  <c r="I203" i="1"/>
  <c r="H203" i="1" s="1"/>
  <c r="M203" i="1"/>
  <c r="J204" i="1" s="1"/>
  <c r="I489" i="9"/>
  <c r="H489" i="9" s="1"/>
  <c r="M489" i="9"/>
  <c r="J490" i="9" s="1"/>
  <c r="L489" i="9"/>
  <c r="K489" i="9" s="1"/>
  <c r="I75" i="10"/>
  <c r="H75" i="10" s="1"/>
  <c r="M75" i="10"/>
  <c r="J76" i="10" s="1"/>
  <c r="L75" i="10"/>
  <c r="K75" i="10" s="1"/>
  <c r="I99" i="18"/>
  <c r="H99" i="18" s="1"/>
  <c r="M99" i="18"/>
  <c r="J100" i="18" s="1"/>
  <c r="L99" i="18"/>
  <c r="K99" i="18" s="1"/>
  <c r="M341" i="14"/>
  <c r="J342" i="14" s="1"/>
  <c r="L341" i="14"/>
  <c r="K341" i="14" s="1"/>
  <c r="I341" i="14"/>
  <c r="H341" i="14" s="1"/>
  <c r="M9" i="5"/>
  <c r="J10" i="5" s="1"/>
  <c r="L9" i="5"/>
  <c r="K9" i="5" s="1"/>
  <c r="I9" i="5"/>
  <c r="H9" i="5" s="1"/>
  <c r="M309" i="3"/>
  <c r="J310" i="3" s="1"/>
  <c r="L309" i="3"/>
  <c r="K309" i="3" s="1"/>
  <c r="I309" i="3"/>
  <c r="H309" i="3" s="1"/>
  <c r="L233" i="17"/>
  <c r="K233" i="17" s="1"/>
  <c r="I233" i="17"/>
  <c r="H233" i="17" s="1"/>
  <c r="M233" i="17"/>
  <c r="J234" i="17" s="1"/>
  <c r="L174" i="10"/>
  <c r="K174" i="10" s="1"/>
  <c r="I174" i="10"/>
  <c r="H174" i="10" s="1"/>
  <c r="M174" i="10"/>
  <c r="J175" i="10" s="1"/>
  <c r="M416" i="4"/>
  <c r="J417" i="4" s="1"/>
  <c r="L416" i="4"/>
  <c r="K416" i="4" s="1"/>
  <c r="I416" i="4"/>
  <c r="H416" i="4" s="1"/>
  <c r="L152" i="14"/>
  <c r="K152" i="14" s="1"/>
  <c r="I152" i="14"/>
  <c r="H152" i="14" s="1"/>
  <c r="M152" i="14"/>
  <c r="J153" i="14" s="1"/>
  <c r="M123" i="5"/>
  <c r="J124" i="5" s="1"/>
  <c r="L123" i="5"/>
  <c r="K123" i="5" s="1"/>
  <c r="I123" i="5"/>
  <c r="H123" i="5" s="1"/>
  <c r="M93" i="25"/>
  <c r="J94" i="25" s="1"/>
  <c r="L93" i="25"/>
  <c r="K93" i="25" s="1"/>
  <c r="I93" i="25"/>
  <c r="H93" i="25" s="1"/>
  <c r="M236" i="18"/>
  <c r="J237" i="18" s="1"/>
  <c r="I236" i="18"/>
  <c r="H236" i="18" s="1"/>
  <c r="L236" i="18"/>
  <c r="K236" i="18" s="1"/>
  <c r="I26" i="20"/>
  <c r="H26" i="20" s="1"/>
  <c r="M26" i="20"/>
  <c r="J27" i="20" s="1"/>
  <c r="L26" i="20"/>
  <c r="K26" i="20" s="1"/>
  <c r="M69" i="18"/>
  <c r="J70" i="18" s="1"/>
  <c r="L69" i="18"/>
  <c r="K69" i="18" s="1"/>
  <c r="I69" i="18"/>
  <c r="H69" i="18" s="1"/>
  <c r="I175" i="20"/>
  <c r="H175" i="20" s="1"/>
  <c r="M175" i="20"/>
  <c r="J176" i="20" s="1"/>
  <c r="L175" i="20"/>
  <c r="K175" i="20" s="1"/>
  <c r="I96" i="15"/>
  <c r="H96" i="15" s="1"/>
  <c r="M96" i="15"/>
  <c r="J97" i="15" s="1"/>
  <c r="L96" i="15"/>
  <c r="K96" i="15" s="1"/>
  <c r="M205" i="7"/>
  <c r="J206" i="7" s="1"/>
  <c r="L205" i="7"/>
  <c r="K205" i="7" s="1"/>
  <c r="I205" i="7"/>
  <c r="H205" i="7" s="1"/>
  <c r="M155" i="4"/>
  <c r="J156" i="4" s="1"/>
  <c r="L155" i="4"/>
  <c r="K155" i="4" s="1"/>
  <c r="I155" i="4"/>
  <c r="H155" i="4" s="1"/>
  <c r="L11" i="17"/>
  <c r="K11" i="17" s="1"/>
  <c r="I11" i="17"/>
  <c r="H11" i="17" s="1"/>
  <c r="M11" i="17"/>
  <c r="J12" i="17" s="1"/>
  <c r="L376" i="6"/>
  <c r="K376" i="6" s="1"/>
  <c r="I376" i="6"/>
  <c r="H376" i="6" s="1"/>
  <c r="M376" i="6"/>
  <c r="J377" i="6" s="1"/>
  <c r="L426" i="1"/>
  <c r="K426" i="1" s="1"/>
  <c r="M426" i="1"/>
  <c r="J427" i="1" s="1"/>
  <c r="I426" i="1"/>
  <c r="H426" i="1" s="1"/>
  <c r="M260" i="23"/>
  <c r="J261" i="23" s="1"/>
  <c r="L260" i="23"/>
  <c r="K260" i="23" s="1"/>
  <c r="I260" i="23"/>
  <c r="H260" i="23" s="1"/>
  <c r="L88" i="21"/>
  <c r="K88" i="21" s="1"/>
  <c r="I88" i="21"/>
  <c r="H88" i="21" s="1"/>
  <c r="M88" i="21"/>
  <c r="J89" i="21" s="1"/>
  <c r="L154" i="27"/>
  <c r="K154" i="27" s="1"/>
  <c r="I154" i="27"/>
  <c r="H154" i="27" s="1"/>
  <c r="M154" i="27"/>
  <c r="J155" i="27" s="1"/>
  <c r="L182" i="16"/>
  <c r="K182" i="16" s="1"/>
  <c r="I182" i="16"/>
  <c r="H182" i="16" s="1"/>
  <c r="M182" i="16"/>
  <c r="J183" i="16" s="1"/>
  <c r="M111" i="16"/>
  <c r="J112" i="16" s="1"/>
  <c r="I111" i="16"/>
  <c r="H111" i="16" s="1"/>
  <c r="L111" i="16"/>
  <c r="K111" i="16" s="1"/>
  <c r="M38" i="23"/>
  <c r="J39" i="23" s="1"/>
  <c r="L38" i="23"/>
  <c r="K38" i="23" s="1"/>
  <c r="I38" i="23"/>
  <c r="H38" i="23" s="1"/>
  <c r="M240" i="1"/>
  <c r="J241" i="1" s="1"/>
  <c r="L240" i="1"/>
  <c r="K240" i="1" s="1"/>
  <c r="I240" i="1"/>
  <c r="H240" i="1" s="1"/>
  <c r="M46" i="9"/>
  <c r="J47" i="9" s="1"/>
  <c r="L46" i="9"/>
  <c r="K46" i="9" s="1"/>
  <c r="I46" i="9"/>
  <c r="H46" i="9" s="1"/>
  <c r="I10" i="16"/>
  <c r="H10" i="16" s="1"/>
  <c r="M10" i="16"/>
  <c r="J11" i="16" s="1"/>
  <c r="L10" i="16"/>
  <c r="K10" i="16" s="1"/>
  <c r="M252" i="9"/>
  <c r="J253" i="9" s="1"/>
  <c r="L252" i="9"/>
  <c r="K252" i="9" s="1"/>
  <c r="I252" i="9"/>
  <c r="H252" i="9" s="1"/>
  <c r="M348" i="15"/>
  <c r="J349" i="15" s="1"/>
  <c r="L348" i="15"/>
  <c r="K348" i="15" s="1"/>
  <c r="I348" i="15"/>
  <c r="H348" i="15" s="1"/>
  <c r="M311" i="8"/>
  <c r="J312" i="8" s="1"/>
  <c r="L311" i="8"/>
  <c r="K311" i="8" s="1"/>
  <c r="I311" i="8"/>
  <c r="H311" i="8" s="1"/>
  <c r="I425" i="13"/>
  <c r="H425" i="13" s="1"/>
  <c r="M425" i="13"/>
  <c r="J426" i="13" s="1"/>
  <c r="L425" i="13"/>
  <c r="K425" i="13" s="1"/>
  <c r="I179" i="7"/>
  <c r="H179" i="7" s="1"/>
  <c r="L179" i="7"/>
  <c r="K179" i="7" s="1"/>
  <c r="M179" i="7"/>
  <c r="J180" i="7" s="1"/>
  <c r="I328" i="12"/>
  <c r="H328" i="12" s="1"/>
  <c r="M328" i="12"/>
  <c r="J329" i="12" s="1"/>
  <c r="L328" i="12"/>
  <c r="K328" i="12" s="1"/>
  <c r="M10" i="18"/>
  <c r="J11" i="18" s="1"/>
  <c r="L10" i="18"/>
  <c r="K10" i="18" s="1"/>
  <c r="I10" i="18"/>
  <c r="H10" i="18" s="1"/>
  <c r="I272" i="12"/>
  <c r="H272" i="12" s="1"/>
  <c r="L272" i="12"/>
  <c r="K272" i="12" s="1"/>
  <c r="M272" i="12"/>
  <c r="J273" i="12" s="1"/>
  <c r="L11" i="3"/>
  <c r="K11" i="3" s="1"/>
  <c r="M11" i="3"/>
  <c r="J12" i="3" s="1"/>
  <c r="I11" i="3"/>
  <c r="H11" i="3" s="1"/>
  <c r="I460" i="5"/>
  <c r="H460" i="5" s="1"/>
  <c r="M460" i="5"/>
  <c r="J461" i="5" s="1"/>
  <c r="L460" i="5"/>
  <c r="K460" i="5" s="1"/>
  <c r="I49" i="21"/>
  <c r="H49" i="21" s="1"/>
  <c r="M49" i="21"/>
  <c r="J50" i="21" s="1"/>
  <c r="L49" i="21"/>
  <c r="K49" i="21" s="1"/>
  <c r="I10" i="12"/>
  <c r="H10" i="12" s="1"/>
  <c r="M10" i="12"/>
  <c r="J11" i="12" s="1"/>
  <c r="L10" i="12"/>
  <c r="K10" i="12" s="1"/>
  <c r="M304" i="23"/>
  <c r="J305" i="23" s="1"/>
  <c r="L304" i="23"/>
  <c r="K304" i="23" s="1"/>
  <c r="I304" i="23"/>
  <c r="H304" i="23" s="1"/>
  <c r="I197" i="8"/>
  <c r="H197" i="8" s="1"/>
  <c r="M197" i="8"/>
  <c r="J198" i="8" s="1"/>
  <c r="L197" i="8"/>
  <c r="K197" i="8" s="1"/>
  <c r="I9" i="2"/>
  <c r="H9" i="2" s="1"/>
  <c r="L9" i="2"/>
  <c r="K9" i="2" s="1"/>
  <c r="M9" i="2"/>
  <c r="J10" i="2" s="1"/>
  <c r="M251" i="28"/>
  <c r="J252" i="28" s="1"/>
  <c r="I251" i="28"/>
  <c r="H251" i="28" s="1"/>
  <c r="L251" i="28"/>
  <c r="K251" i="28" s="1"/>
  <c r="M489" i="13"/>
  <c r="J490" i="13" s="1"/>
  <c r="L489" i="13"/>
  <c r="K489" i="13" s="1"/>
  <c r="I489" i="13"/>
  <c r="H489" i="13" s="1"/>
  <c r="I307" i="1"/>
  <c r="H307" i="1" s="1"/>
  <c r="M307" i="1"/>
  <c r="J308" i="1" s="1"/>
  <c r="L307" i="1"/>
  <c r="K307" i="1" s="1"/>
  <c r="M9" i="20"/>
  <c r="J10" i="20" s="1"/>
  <c r="L9" i="20"/>
  <c r="K9" i="20" s="1"/>
  <c r="I9" i="20"/>
  <c r="H9" i="20" s="1"/>
  <c r="M11" i="6"/>
  <c r="J12" i="6" s="1"/>
  <c r="L11" i="6"/>
  <c r="K11" i="6" s="1"/>
  <c r="I11" i="6"/>
  <c r="H11" i="6" s="1"/>
  <c r="I82" i="27"/>
  <c r="H82" i="27" s="1"/>
  <c r="M82" i="27"/>
  <c r="J83" i="27" s="1"/>
  <c r="L82" i="27"/>
  <c r="K82" i="27" s="1"/>
  <c r="L603" i="28"/>
  <c r="K603" i="28" s="1"/>
  <c r="I603" i="28"/>
  <c r="H603" i="28" s="1"/>
  <c r="M603" i="28"/>
  <c r="J604" i="28" s="1"/>
  <c r="M197" i="6" l="1"/>
  <c r="J198" i="6" s="1"/>
  <c r="L197" i="6"/>
  <c r="K197" i="6" s="1"/>
  <c r="I197" i="6"/>
  <c r="H197" i="6" s="1"/>
  <c r="M341" i="28"/>
  <c r="J342" i="28" s="1"/>
  <c r="L341" i="28"/>
  <c r="K341" i="28" s="1"/>
  <c r="I341" i="28"/>
  <c r="H341" i="28" s="1"/>
  <c r="M42" i="12"/>
  <c r="J43" i="12" s="1"/>
  <c r="L42" i="12"/>
  <c r="K42" i="12" s="1"/>
  <c r="I42" i="12"/>
  <c r="H42" i="12" s="1"/>
  <c r="M72" i="12"/>
  <c r="J73" i="12" s="1"/>
  <c r="L72" i="12"/>
  <c r="K72" i="12" s="1"/>
  <c r="I72" i="12"/>
  <c r="H72" i="12" s="1"/>
  <c r="M454" i="1"/>
  <c r="J455" i="1" s="1"/>
  <c r="L454" i="1"/>
  <c r="K454" i="1" s="1"/>
  <c r="I454" i="1"/>
  <c r="H454" i="1" s="1"/>
  <c r="I254" i="13"/>
  <c r="H254" i="13" s="1"/>
  <c r="M254" i="13"/>
  <c r="J255" i="13" s="1"/>
  <c r="L254" i="13"/>
  <c r="K254" i="13" s="1"/>
  <c r="M319" i="7"/>
  <c r="J320" i="7" s="1"/>
  <c r="L319" i="7"/>
  <c r="K319" i="7" s="1"/>
  <c r="I319" i="7"/>
  <c r="H319" i="7" s="1"/>
  <c r="M10" i="15"/>
  <c r="J11" i="15" s="1"/>
  <c r="L10" i="15"/>
  <c r="K10" i="15" s="1"/>
  <c r="I10" i="15"/>
  <c r="H10" i="15" s="1"/>
  <c r="AP255" i="13"/>
  <c r="AO255" i="13" s="1"/>
  <c r="AM255" i="13"/>
  <c r="AL255" i="13" s="1"/>
  <c r="AQ255" i="13"/>
  <c r="AN256" i="13" s="1"/>
  <c r="M183" i="16"/>
  <c r="J184" i="16" s="1"/>
  <c r="L183" i="16"/>
  <c r="K183" i="16" s="1"/>
  <c r="I183" i="16"/>
  <c r="H183" i="16" s="1"/>
  <c r="L59" i="24"/>
  <c r="K59" i="24" s="1"/>
  <c r="I59" i="24"/>
  <c r="H59" i="24" s="1"/>
  <c r="M59" i="24"/>
  <c r="J60" i="24" s="1"/>
  <c r="I50" i="21"/>
  <c r="H50" i="21" s="1"/>
  <c r="M50" i="21"/>
  <c r="J51" i="21" s="1"/>
  <c r="L50" i="21"/>
  <c r="K50" i="21" s="1"/>
  <c r="M427" i="1"/>
  <c r="J428" i="1" s="1"/>
  <c r="I427" i="1"/>
  <c r="H427" i="1" s="1"/>
  <c r="L427" i="1"/>
  <c r="K427" i="1" s="1"/>
  <c r="M27" i="20"/>
  <c r="J28" i="20" s="1"/>
  <c r="L27" i="20"/>
  <c r="K27" i="20" s="1"/>
  <c r="I27" i="20"/>
  <c r="H27" i="20" s="1"/>
  <c r="L76" i="10"/>
  <c r="K76" i="10" s="1"/>
  <c r="M76" i="10"/>
  <c r="J77" i="10" s="1"/>
  <c r="I76" i="10"/>
  <c r="H76" i="10" s="1"/>
  <c r="M533" i="5"/>
  <c r="J534" i="5" s="1"/>
  <c r="I534" i="5" s="1"/>
  <c r="H534" i="5" s="1"/>
  <c r="L533" i="5"/>
  <c r="K533" i="5" s="1"/>
  <c r="I533" i="5"/>
  <c r="H533" i="5" s="1"/>
  <c r="I370" i="5"/>
  <c r="H370" i="5" s="1"/>
  <c r="M370" i="5"/>
  <c r="J371" i="5" s="1"/>
  <c r="L370" i="5"/>
  <c r="K370" i="5" s="1"/>
  <c r="I187" i="19"/>
  <c r="H187" i="19" s="1"/>
  <c r="M187" i="19"/>
  <c r="J188" i="19" s="1"/>
  <c r="L187" i="19"/>
  <c r="K187" i="19" s="1"/>
  <c r="L387" i="9"/>
  <c r="K387" i="9" s="1"/>
  <c r="I387" i="9"/>
  <c r="H387" i="9" s="1"/>
  <c r="M387" i="9"/>
  <c r="J388" i="9" s="1"/>
  <c r="M222" i="13"/>
  <c r="J223" i="13" s="1"/>
  <c r="L222" i="13"/>
  <c r="K222" i="13" s="1"/>
  <c r="I222" i="13"/>
  <c r="H222" i="13" s="1"/>
  <c r="M359" i="12"/>
  <c r="J360" i="12" s="1"/>
  <c r="L359" i="12"/>
  <c r="K359" i="12" s="1"/>
  <c r="I359" i="12"/>
  <c r="H359" i="12" s="1"/>
  <c r="I395" i="24"/>
  <c r="H395" i="24" s="1"/>
  <c r="M395" i="24"/>
  <c r="J396" i="24" s="1"/>
  <c r="L395" i="24"/>
  <c r="K395" i="24" s="1"/>
  <c r="M113" i="11"/>
  <c r="J114" i="11" s="1"/>
  <c r="L113" i="11"/>
  <c r="K113" i="11" s="1"/>
  <c r="I113" i="11"/>
  <c r="H113" i="11" s="1"/>
  <c r="L152" i="20"/>
  <c r="K152" i="20" s="1"/>
  <c r="I152" i="20"/>
  <c r="H152" i="20" s="1"/>
  <c r="M152" i="20"/>
  <c r="J153" i="20" s="1"/>
  <c r="AB223" i="13"/>
  <c r="Y224" i="13" s="1"/>
  <c r="AA223" i="13"/>
  <c r="Z223" i="13" s="1"/>
  <c r="X223" i="13"/>
  <c r="W223" i="13" s="1"/>
  <c r="M214" i="15"/>
  <c r="J215" i="15" s="1"/>
  <c r="L214" i="15"/>
  <c r="K214" i="15" s="1"/>
  <c r="I214" i="15"/>
  <c r="H214" i="15" s="1"/>
  <c r="M47" i="20"/>
  <c r="J48" i="20" s="1"/>
  <c r="L47" i="20"/>
  <c r="K47" i="20" s="1"/>
  <c r="I47" i="20"/>
  <c r="H47" i="20" s="1"/>
  <c r="M473" i="28"/>
  <c r="J474" i="28" s="1"/>
  <c r="L473" i="28"/>
  <c r="K473" i="28" s="1"/>
  <c r="I473" i="28"/>
  <c r="H473" i="28" s="1"/>
  <c r="M137" i="6"/>
  <c r="J138" i="6" s="1"/>
  <c r="L137" i="6"/>
  <c r="K137" i="6" s="1"/>
  <c r="I137" i="6"/>
  <c r="H137" i="6" s="1"/>
  <c r="L44" i="16"/>
  <c r="K44" i="16" s="1"/>
  <c r="I44" i="16"/>
  <c r="H44" i="16" s="1"/>
  <c r="M44" i="16"/>
  <c r="J45" i="16" s="1"/>
  <c r="M397" i="1"/>
  <c r="J398" i="1" s="1"/>
  <c r="L397" i="1"/>
  <c r="K397" i="1" s="1"/>
  <c r="I397" i="1"/>
  <c r="H397" i="1" s="1"/>
  <c r="M38" i="14"/>
  <c r="J39" i="14" s="1"/>
  <c r="L38" i="14"/>
  <c r="K38" i="14" s="1"/>
  <c r="I38" i="14"/>
  <c r="H38" i="14" s="1"/>
  <c r="M211" i="18"/>
  <c r="J212" i="18" s="1"/>
  <c r="L211" i="18"/>
  <c r="K211" i="18" s="1"/>
  <c r="I211" i="18"/>
  <c r="H211" i="18" s="1"/>
  <c r="I55" i="7"/>
  <c r="H55" i="7" s="1"/>
  <c r="M55" i="7"/>
  <c r="J56" i="7" s="1"/>
  <c r="L55" i="7"/>
  <c r="K55" i="7" s="1"/>
  <c r="I282" i="3"/>
  <c r="H282" i="3" s="1"/>
  <c r="M282" i="3"/>
  <c r="J283" i="3" s="1"/>
  <c r="L282" i="3"/>
  <c r="K282" i="3" s="1"/>
  <c r="M230" i="8"/>
  <c r="J231" i="8" s="1"/>
  <c r="L230" i="8"/>
  <c r="K230" i="8" s="1"/>
  <c r="I230" i="8"/>
  <c r="H230" i="8" s="1"/>
  <c r="M179" i="27"/>
  <c r="J180" i="27" s="1"/>
  <c r="L179" i="27"/>
  <c r="K179" i="27" s="1"/>
  <c r="I179" i="27"/>
  <c r="H179" i="27" s="1"/>
  <c r="M186" i="4"/>
  <c r="J187" i="4" s="1"/>
  <c r="L186" i="4"/>
  <c r="K186" i="4" s="1"/>
  <c r="I186" i="4"/>
  <c r="H186" i="4" s="1"/>
  <c r="I188" i="3"/>
  <c r="H188" i="3" s="1"/>
  <c r="M188" i="3"/>
  <c r="J189" i="3" s="1"/>
  <c r="L188" i="3"/>
  <c r="K188" i="3" s="1"/>
  <c r="I82" i="24"/>
  <c r="H82" i="24" s="1"/>
  <c r="M82" i="24"/>
  <c r="J83" i="24" s="1"/>
  <c r="L82" i="24"/>
  <c r="K82" i="24" s="1"/>
  <c r="M273" i="4"/>
  <c r="J274" i="4" s="1"/>
  <c r="I273" i="4"/>
  <c r="H273" i="4" s="1"/>
  <c r="L273" i="4"/>
  <c r="K273" i="4" s="1"/>
  <c r="L407" i="28"/>
  <c r="K407" i="28" s="1"/>
  <c r="I407" i="28"/>
  <c r="H407" i="28" s="1"/>
  <c r="M407" i="28"/>
  <c r="J408" i="28" s="1"/>
  <c r="L377" i="6"/>
  <c r="K377" i="6" s="1"/>
  <c r="M377" i="6"/>
  <c r="J378" i="6" s="1"/>
  <c r="I377" i="6"/>
  <c r="H377" i="6" s="1"/>
  <c r="M131" i="24"/>
  <c r="J132" i="24" s="1"/>
  <c r="L131" i="24"/>
  <c r="K131" i="24" s="1"/>
  <c r="I131" i="24"/>
  <c r="H131" i="24" s="1"/>
  <c r="M490" i="9"/>
  <c r="J491" i="9" s="1"/>
  <c r="L490" i="9"/>
  <c r="K490" i="9" s="1"/>
  <c r="I490" i="9"/>
  <c r="H490" i="9" s="1"/>
  <c r="M286" i="19"/>
  <c r="J287" i="19" s="1"/>
  <c r="L286" i="19"/>
  <c r="K286" i="19" s="1"/>
  <c r="I286" i="19"/>
  <c r="H286" i="19" s="1"/>
  <c r="L178" i="25"/>
  <c r="K178" i="25" s="1"/>
  <c r="M178" i="25"/>
  <c r="J179" i="25" s="1"/>
  <c r="I178" i="25"/>
  <c r="H178" i="25" s="1"/>
  <c r="M217" i="12"/>
  <c r="J218" i="12" s="1"/>
  <c r="L217" i="12"/>
  <c r="K217" i="12" s="1"/>
  <c r="I217" i="12"/>
  <c r="H217" i="12" s="1"/>
  <c r="L235" i="7"/>
  <c r="K235" i="7" s="1"/>
  <c r="I235" i="7"/>
  <c r="H235" i="7" s="1"/>
  <c r="M235" i="7"/>
  <c r="J236" i="7" s="1"/>
  <c r="I516" i="28"/>
  <c r="H516" i="28" s="1"/>
  <c r="M516" i="28"/>
  <c r="J517" i="28" s="1"/>
  <c r="L516" i="28"/>
  <c r="K516" i="28" s="1"/>
  <c r="M420" i="9"/>
  <c r="J421" i="9" s="1"/>
  <c r="L420" i="9"/>
  <c r="K420" i="9" s="1"/>
  <c r="I420" i="9"/>
  <c r="H420" i="9" s="1"/>
  <c r="M37" i="17"/>
  <c r="J38" i="17" s="1"/>
  <c r="L37" i="17"/>
  <c r="K37" i="17" s="1"/>
  <c r="I37" i="17"/>
  <c r="H37" i="17" s="1"/>
  <c r="M398" i="13"/>
  <c r="J399" i="13" s="1"/>
  <c r="L398" i="13"/>
  <c r="K398" i="13" s="1"/>
  <c r="I398" i="13"/>
  <c r="H398" i="13" s="1"/>
  <c r="L107" i="1"/>
  <c r="K107" i="1" s="1"/>
  <c r="I107" i="1"/>
  <c r="H107" i="1" s="1"/>
  <c r="M107" i="1"/>
  <c r="J108" i="1" s="1"/>
  <c r="I161" i="18"/>
  <c r="H161" i="18" s="1"/>
  <c r="M161" i="18"/>
  <c r="J162" i="18" s="1"/>
  <c r="L161" i="18"/>
  <c r="K161" i="18" s="1"/>
  <c r="M233" i="5"/>
  <c r="J234" i="5" s="1"/>
  <c r="L233" i="5"/>
  <c r="K233" i="5" s="1"/>
  <c r="I233" i="5"/>
  <c r="H233" i="5" s="1"/>
  <c r="AB192" i="13"/>
  <c r="Y193" i="13" s="1"/>
  <c r="AA192" i="13"/>
  <c r="Z192" i="13" s="1"/>
  <c r="X192" i="13"/>
  <c r="W192" i="13" s="1"/>
  <c r="L133" i="19"/>
  <c r="K133" i="19" s="1"/>
  <c r="M133" i="19"/>
  <c r="J134" i="19" s="1"/>
  <c r="I133" i="19"/>
  <c r="H133" i="19" s="1"/>
  <c r="L150" i="25"/>
  <c r="K150" i="25" s="1"/>
  <c r="I150" i="25"/>
  <c r="H150" i="25" s="1"/>
  <c r="M150" i="25"/>
  <c r="J151" i="25" s="1"/>
  <c r="M316" i="5"/>
  <c r="J317" i="5" s="1"/>
  <c r="L316" i="5"/>
  <c r="K316" i="5" s="1"/>
  <c r="I316" i="5"/>
  <c r="H316" i="5" s="1"/>
  <c r="I203" i="27"/>
  <c r="H203" i="27" s="1"/>
  <c r="M203" i="27"/>
  <c r="J204" i="27" s="1"/>
  <c r="L203" i="27"/>
  <c r="K203" i="27" s="1"/>
  <c r="M147" i="23"/>
  <c r="J148" i="23" s="1"/>
  <c r="L147" i="23"/>
  <c r="K147" i="23" s="1"/>
  <c r="I147" i="23"/>
  <c r="H147" i="23" s="1"/>
  <c r="M84" i="19"/>
  <c r="J85" i="19" s="1"/>
  <c r="L84" i="19"/>
  <c r="K84" i="19" s="1"/>
  <c r="I84" i="19"/>
  <c r="H84" i="19" s="1"/>
  <c r="M10" i="1"/>
  <c r="J11" i="1" s="1"/>
  <c r="L10" i="1"/>
  <c r="K10" i="1" s="1"/>
  <c r="I10" i="1"/>
  <c r="H10" i="1" s="1"/>
  <c r="L342" i="13"/>
  <c r="K342" i="13" s="1"/>
  <c r="I342" i="13"/>
  <c r="H342" i="13" s="1"/>
  <c r="M342" i="13"/>
  <c r="J343" i="13" s="1"/>
  <c r="M10" i="2"/>
  <c r="J11" i="2" s="1"/>
  <c r="L10" i="2"/>
  <c r="K10" i="2" s="1"/>
  <c r="I10" i="2"/>
  <c r="H10" i="2" s="1"/>
  <c r="M143" i="5"/>
  <c r="J144" i="5" s="1"/>
  <c r="I144" i="5" s="1"/>
  <c r="H144" i="5" s="1"/>
  <c r="L143" i="5"/>
  <c r="K143" i="5" s="1"/>
  <c r="I143" i="5"/>
  <c r="H143" i="5" s="1"/>
  <c r="I139" i="8"/>
  <c r="H139" i="8" s="1"/>
  <c r="M139" i="8"/>
  <c r="J140" i="8" s="1"/>
  <c r="L139" i="8"/>
  <c r="K139" i="8" s="1"/>
  <c r="I260" i="17"/>
  <c r="H260" i="17" s="1"/>
  <c r="M260" i="17"/>
  <c r="J261" i="17" s="1"/>
  <c r="L260" i="17"/>
  <c r="K260" i="17" s="1"/>
  <c r="L128" i="4"/>
  <c r="K128" i="4" s="1"/>
  <c r="I128" i="4"/>
  <c r="H128" i="4" s="1"/>
  <c r="M128" i="4"/>
  <c r="J129" i="4" s="1"/>
  <c r="M242" i="10"/>
  <c r="J243" i="10" s="1"/>
  <c r="L242" i="10"/>
  <c r="K242" i="10" s="1"/>
  <c r="I242" i="10"/>
  <c r="H242" i="10" s="1"/>
  <c r="M217" i="11"/>
  <c r="J218" i="11" s="1"/>
  <c r="L217" i="11"/>
  <c r="K217" i="11" s="1"/>
  <c r="I217" i="11"/>
  <c r="H217" i="11" s="1"/>
  <c r="M179" i="17"/>
  <c r="J180" i="17" s="1"/>
  <c r="L179" i="17"/>
  <c r="K179" i="17" s="1"/>
  <c r="I179" i="17"/>
  <c r="H179" i="17" s="1"/>
  <c r="M349" i="15"/>
  <c r="J350" i="15" s="1"/>
  <c r="I349" i="15"/>
  <c r="H349" i="15" s="1"/>
  <c r="L349" i="15"/>
  <c r="K349" i="15" s="1"/>
  <c r="M241" i="1"/>
  <c r="J242" i="1" s="1"/>
  <c r="L241" i="1"/>
  <c r="K241" i="1" s="1"/>
  <c r="I241" i="1"/>
  <c r="H241" i="1" s="1"/>
  <c r="M237" i="18"/>
  <c r="J238" i="18" s="1"/>
  <c r="L237" i="18"/>
  <c r="K237" i="18" s="1"/>
  <c r="I237" i="18"/>
  <c r="H237" i="18" s="1"/>
  <c r="M417" i="4"/>
  <c r="J418" i="4" s="1"/>
  <c r="L417" i="4"/>
  <c r="K417" i="4" s="1"/>
  <c r="I417" i="4"/>
  <c r="H417" i="4" s="1"/>
  <c r="M10" i="5"/>
  <c r="J11" i="5" s="1"/>
  <c r="L10" i="5"/>
  <c r="K10" i="5" s="1"/>
  <c r="I10" i="5"/>
  <c r="H10" i="5" s="1"/>
  <c r="I274" i="15"/>
  <c r="H274" i="15" s="1"/>
  <c r="L274" i="15"/>
  <c r="K274" i="15" s="1"/>
  <c r="M274" i="15"/>
  <c r="J275" i="15" s="1"/>
  <c r="I275" i="15" s="1"/>
  <c r="H275" i="15" s="1"/>
  <c r="M227" i="24"/>
  <c r="J228" i="24" s="1"/>
  <c r="L227" i="24"/>
  <c r="K227" i="24" s="1"/>
  <c r="I227" i="24"/>
  <c r="H227" i="24" s="1"/>
  <c r="M389" i="5"/>
  <c r="J390" i="5" s="1"/>
  <c r="I390" i="5" s="1"/>
  <c r="H390" i="5" s="1"/>
  <c r="L389" i="5"/>
  <c r="K389" i="5" s="1"/>
  <c r="I389" i="5"/>
  <c r="H389" i="5" s="1"/>
  <c r="M278" i="1"/>
  <c r="J279" i="1" s="1"/>
  <c r="L278" i="1"/>
  <c r="K278" i="1" s="1"/>
  <c r="I278" i="1"/>
  <c r="H278" i="1" s="1"/>
  <c r="M319" i="28"/>
  <c r="J320" i="28" s="1"/>
  <c r="L319" i="28"/>
  <c r="K319" i="28" s="1"/>
  <c r="I319" i="28"/>
  <c r="H319" i="28" s="1"/>
  <c r="M70" i="5"/>
  <c r="J71" i="5" s="1"/>
  <c r="I70" i="5"/>
  <c r="H70" i="5" s="1"/>
  <c r="L70" i="5"/>
  <c r="K70" i="5" s="1"/>
  <c r="M102" i="13"/>
  <c r="J103" i="13" s="1"/>
  <c r="L102" i="13"/>
  <c r="K102" i="13" s="1"/>
  <c r="I102" i="13"/>
  <c r="H102" i="13" s="1"/>
  <c r="M362" i="28"/>
  <c r="J363" i="28" s="1"/>
  <c r="I362" i="28"/>
  <c r="H362" i="28" s="1"/>
  <c r="L362" i="28"/>
  <c r="K362" i="28" s="1"/>
  <c r="M99" i="4"/>
  <c r="J100" i="4" s="1"/>
  <c r="L99" i="4"/>
  <c r="K99" i="4" s="1"/>
  <c r="I99" i="4"/>
  <c r="H99" i="4" s="1"/>
  <c r="M286" i="23"/>
  <c r="J287" i="23" s="1"/>
  <c r="L286" i="23"/>
  <c r="K286" i="23" s="1"/>
  <c r="I286" i="23"/>
  <c r="H286" i="23" s="1"/>
  <c r="M11" i="19"/>
  <c r="J12" i="19" s="1"/>
  <c r="L11" i="19"/>
  <c r="K11" i="19" s="1"/>
  <c r="I11" i="19"/>
  <c r="H11" i="19" s="1"/>
  <c r="L166" i="21"/>
  <c r="K166" i="21" s="1"/>
  <c r="M166" i="21"/>
  <c r="J167" i="21" s="1"/>
  <c r="I166" i="21"/>
  <c r="H166" i="21" s="1"/>
  <c r="BF255" i="13"/>
  <c r="BC256" i="13" s="1"/>
  <c r="BE255" i="13"/>
  <c r="BD255" i="13" s="1"/>
  <c r="BB255" i="13"/>
  <c r="BA255" i="13" s="1"/>
  <c r="M190" i="22"/>
  <c r="J191" i="22" s="1"/>
  <c r="L190" i="22"/>
  <c r="K190" i="22" s="1"/>
  <c r="I190" i="22"/>
  <c r="H190" i="22" s="1"/>
  <c r="I59" i="27"/>
  <c r="H59" i="27" s="1"/>
  <c r="M59" i="27"/>
  <c r="J60" i="27" s="1"/>
  <c r="L59" i="27"/>
  <c r="K59" i="27" s="1"/>
  <c r="M250" i="24"/>
  <c r="J251" i="24" s="1"/>
  <c r="L250" i="24"/>
  <c r="K250" i="24" s="1"/>
  <c r="I250" i="24"/>
  <c r="H250" i="24" s="1"/>
  <c r="M146" i="7"/>
  <c r="J147" i="7" s="1"/>
  <c r="L146" i="7"/>
  <c r="K146" i="7" s="1"/>
  <c r="I146" i="7"/>
  <c r="H146" i="7" s="1"/>
  <c r="M417" i="16"/>
  <c r="J418" i="16" s="1"/>
  <c r="L417" i="16"/>
  <c r="K417" i="16" s="1"/>
  <c r="I417" i="16"/>
  <c r="H417" i="16" s="1"/>
  <c r="M106" i="8"/>
  <c r="J107" i="8" s="1"/>
  <c r="L106" i="8"/>
  <c r="K106" i="8" s="1"/>
  <c r="I106" i="8"/>
  <c r="H106" i="8" s="1"/>
  <c r="M302" i="4"/>
  <c r="J303" i="4" s="1"/>
  <c r="L302" i="4"/>
  <c r="K302" i="4" s="1"/>
  <c r="I302" i="4"/>
  <c r="H302" i="4" s="1"/>
  <c r="M237" i="25"/>
  <c r="J238" i="25" s="1"/>
  <c r="L237" i="25"/>
  <c r="K237" i="25" s="1"/>
  <c r="I237" i="25"/>
  <c r="H237" i="25" s="1"/>
  <c r="M293" i="5"/>
  <c r="J294" i="5" s="1"/>
  <c r="L293" i="5"/>
  <c r="K293" i="5" s="1"/>
  <c r="I293" i="5"/>
  <c r="H293" i="5" s="1"/>
  <c r="M349" i="25"/>
  <c r="J350" i="25" s="1"/>
  <c r="L349" i="25"/>
  <c r="K349" i="25" s="1"/>
  <c r="I349" i="25"/>
  <c r="H349" i="25" s="1"/>
  <c r="I287" i="9"/>
  <c r="H287" i="9" s="1"/>
  <c r="L287" i="9"/>
  <c r="K287" i="9" s="1"/>
  <c r="M287" i="9"/>
  <c r="J288" i="9" s="1"/>
  <c r="M10" i="10"/>
  <c r="J11" i="10" s="1"/>
  <c r="L10" i="10"/>
  <c r="K10" i="10" s="1"/>
  <c r="I10" i="10"/>
  <c r="H10" i="10" s="1"/>
  <c r="M53" i="5"/>
  <c r="J54" i="5" s="1"/>
  <c r="I54" i="5" s="1"/>
  <c r="H54" i="5" s="1"/>
  <c r="L53" i="5"/>
  <c r="K53" i="5" s="1"/>
  <c r="I53" i="5"/>
  <c r="H53" i="5" s="1"/>
  <c r="M245" i="12"/>
  <c r="J246" i="12" s="1"/>
  <c r="L245" i="12"/>
  <c r="K245" i="12" s="1"/>
  <c r="I245" i="12"/>
  <c r="H245" i="12" s="1"/>
  <c r="M12" i="26"/>
  <c r="J13" i="26" s="1"/>
  <c r="I12" i="26"/>
  <c r="H12" i="26" s="1"/>
  <c r="L12" i="26"/>
  <c r="K12" i="26" s="1"/>
  <c r="M11" i="28"/>
  <c r="J12" i="28" s="1"/>
  <c r="L11" i="28"/>
  <c r="K11" i="28" s="1"/>
  <c r="I11" i="28"/>
  <c r="H11" i="28" s="1"/>
  <c r="L479" i="5"/>
  <c r="K479" i="5" s="1"/>
  <c r="M479" i="5"/>
  <c r="J480" i="5" s="1"/>
  <c r="I480" i="5" s="1"/>
  <c r="H480" i="5" s="1"/>
  <c r="I479" i="5"/>
  <c r="H479" i="5" s="1"/>
  <c r="M267" i="11"/>
  <c r="J268" i="11" s="1"/>
  <c r="I267" i="11"/>
  <c r="H267" i="11" s="1"/>
  <c r="L267" i="11"/>
  <c r="K267" i="11" s="1"/>
  <c r="L125" i="17"/>
  <c r="K125" i="17" s="1"/>
  <c r="I125" i="17"/>
  <c r="H125" i="17" s="1"/>
  <c r="M125" i="17"/>
  <c r="J126" i="17" s="1"/>
  <c r="I275" i="10"/>
  <c r="H275" i="10" s="1"/>
  <c r="M275" i="10"/>
  <c r="J276" i="10" s="1"/>
  <c r="L275" i="10"/>
  <c r="K275" i="10" s="1"/>
  <c r="M11" i="14"/>
  <c r="J12" i="14" s="1"/>
  <c r="L11" i="14"/>
  <c r="K11" i="14" s="1"/>
  <c r="I11" i="14"/>
  <c r="H11" i="14" s="1"/>
  <c r="I218" i="3"/>
  <c r="H218" i="3" s="1"/>
  <c r="M218" i="3"/>
  <c r="J219" i="3" s="1"/>
  <c r="L218" i="3"/>
  <c r="K218" i="3" s="1"/>
  <c r="M258" i="19"/>
  <c r="J259" i="19" s="1"/>
  <c r="L258" i="19"/>
  <c r="K258" i="19" s="1"/>
  <c r="I258" i="19"/>
  <c r="H258" i="19" s="1"/>
  <c r="M11" i="21"/>
  <c r="J12" i="21" s="1"/>
  <c r="L11" i="21"/>
  <c r="K11" i="21" s="1"/>
  <c r="I11" i="21"/>
  <c r="H11" i="21" s="1"/>
  <c r="L11" i="27"/>
  <c r="K11" i="27" s="1"/>
  <c r="M11" i="27"/>
  <c r="J12" i="27" s="1"/>
  <c r="I11" i="27"/>
  <c r="H11" i="27" s="1"/>
  <c r="M347" i="24"/>
  <c r="J348" i="24" s="1"/>
  <c r="L347" i="24"/>
  <c r="K347" i="24" s="1"/>
  <c r="I347" i="24"/>
  <c r="H347" i="24" s="1"/>
  <c r="I79" i="26"/>
  <c r="H79" i="26" s="1"/>
  <c r="M79" i="26"/>
  <c r="J80" i="26" s="1"/>
  <c r="L79" i="26"/>
  <c r="K79" i="26" s="1"/>
  <c r="I252" i="5"/>
  <c r="H252" i="5" s="1"/>
  <c r="L252" i="5"/>
  <c r="K252" i="5" s="1"/>
  <c r="M252" i="5"/>
  <c r="J253" i="5" s="1"/>
  <c r="M70" i="4"/>
  <c r="J71" i="4" s="1"/>
  <c r="L70" i="4"/>
  <c r="K70" i="4" s="1"/>
  <c r="I70" i="4"/>
  <c r="H70" i="4" s="1"/>
  <c r="L341" i="10"/>
  <c r="K341" i="10" s="1"/>
  <c r="I341" i="10"/>
  <c r="H341" i="10" s="1"/>
  <c r="M341" i="10"/>
  <c r="J342" i="10" s="1"/>
  <c r="I39" i="25"/>
  <c r="H39" i="25" s="1"/>
  <c r="M39" i="25"/>
  <c r="J40" i="25" s="1"/>
  <c r="L39" i="25"/>
  <c r="K39" i="25" s="1"/>
  <c r="M515" i="5"/>
  <c r="J516" i="5" s="1"/>
  <c r="I516" i="5" s="1"/>
  <c r="H516" i="5" s="1"/>
  <c r="L515" i="5"/>
  <c r="K515" i="5" s="1"/>
  <c r="I515" i="5"/>
  <c r="H515" i="5" s="1"/>
  <c r="I99" i="28"/>
  <c r="H99" i="28" s="1"/>
  <c r="M99" i="28"/>
  <c r="J100" i="28" s="1"/>
  <c r="L99" i="28"/>
  <c r="K99" i="28" s="1"/>
  <c r="I277" i="8"/>
  <c r="H277" i="8" s="1"/>
  <c r="M277" i="8"/>
  <c r="J278" i="8" s="1"/>
  <c r="L277" i="8"/>
  <c r="K277" i="8" s="1"/>
  <c r="M574" i="13"/>
  <c r="J575" i="13" s="1"/>
  <c r="L574" i="13"/>
  <c r="K574" i="13" s="1"/>
  <c r="I574" i="13"/>
  <c r="H574" i="13" s="1"/>
  <c r="M176" i="23"/>
  <c r="J177" i="23" s="1"/>
  <c r="L176" i="23"/>
  <c r="K176" i="23" s="1"/>
  <c r="I176" i="23"/>
  <c r="H176" i="23" s="1"/>
  <c r="M260" i="14"/>
  <c r="J261" i="14" s="1"/>
  <c r="I260" i="14"/>
  <c r="H260" i="14" s="1"/>
  <c r="L260" i="14"/>
  <c r="K260" i="14" s="1"/>
  <c r="I374" i="10"/>
  <c r="H374" i="10" s="1"/>
  <c r="M374" i="10"/>
  <c r="J375" i="10" s="1"/>
  <c r="L374" i="10"/>
  <c r="K374" i="10" s="1"/>
  <c r="I385" i="16"/>
  <c r="H385" i="16" s="1"/>
  <c r="M385" i="16"/>
  <c r="J386" i="16" s="1"/>
  <c r="L385" i="16"/>
  <c r="K385" i="16" s="1"/>
  <c r="M330" i="4"/>
  <c r="J331" i="4" s="1"/>
  <c r="L330" i="4"/>
  <c r="K330" i="4" s="1"/>
  <c r="I330" i="4"/>
  <c r="H330" i="4" s="1"/>
  <c r="M312" i="8"/>
  <c r="J313" i="8" s="1"/>
  <c r="L312" i="8"/>
  <c r="K312" i="8" s="1"/>
  <c r="I312" i="8"/>
  <c r="H312" i="8" s="1"/>
  <c r="M131" i="18"/>
  <c r="J132" i="18" s="1"/>
  <c r="L131" i="18"/>
  <c r="K131" i="18" s="1"/>
  <c r="I131" i="18"/>
  <c r="H131" i="18" s="1"/>
  <c r="M320" i="25"/>
  <c r="J321" i="25" s="1"/>
  <c r="I320" i="25"/>
  <c r="H320" i="25" s="1"/>
  <c r="L320" i="25"/>
  <c r="K320" i="25" s="1"/>
  <c r="M385" i="28"/>
  <c r="J386" i="28" s="1"/>
  <c r="L385" i="28"/>
  <c r="K385" i="28" s="1"/>
  <c r="I385" i="28"/>
  <c r="H385" i="28" s="1"/>
  <c r="L260" i="18"/>
  <c r="K260" i="18" s="1"/>
  <c r="M260" i="18"/>
  <c r="J261" i="18" s="1"/>
  <c r="I260" i="18"/>
  <c r="H260" i="18" s="1"/>
  <c r="M550" i="5"/>
  <c r="J551" i="5" s="1"/>
  <c r="L550" i="5"/>
  <c r="K550" i="5" s="1"/>
  <c r="I550" i="5"/>
  <c r="H550" i="5" s="1"/>
  <c r="M41" i="18"/>
  <c r="J42" i="18" s="1"/>
  <c r="L41" i="18"/>
  <c r="K41" i="18" s="1"/>
  <c r="I41" i="18"/>
  <c r="H41" i="18" s="1"/>
  <c r="M429" i="28"/>
  <c r="J430" i="28" s="1"/>
  <c r="L429" i="28"/>
  <c r="K429" i="28" s="1"/>
  <c r="I429" i="28"/>
  <c r="H429" i="28" s="1"/>
  <c r="I290" i="11"/>
  <c r="H290" i="11" s="1"/>
  <c r="L290" i="11"/>
  <c r="K290" i="11" s="1"/>
  <c r="M290" i="11"/>
  <c r="J291" i="11" s="1"/>
  <c r="I68" i="3"/>
  <c r="H68" i="3" s="1"/>
  <c r="L68" i="3"/>
  <c r="K68" i="3" s="1"/>
  <c r="M68" i="3"/>
  <c r="J69" i="3" s="1"/>
  <c r="L252" i="16"/>
  <c r="K252" i="16" s="1"/>
  <c r="M252" i="16"/>
  <c r="J253" i="16" s="1"/>
  <c r="I252" i="16"/>
  <c r="H252" i="16" s="1"/>
  <c r="M432" i="25"/>
  <c r="J433" i="25" s="1"/>
  <c r="L432" i="25"/>
  <c r="K432" i="25" s="1"/>
  <c r="I432" i="25"/>
  <c r="H432" i="25" s="1"/>
  <c r="I461" i="5"/>
  <c r="H461" i="5" s="1"/>
  <c r="M461" i="5"/>
  <c r="J462" i="5" s="1"/>
  <c r="I462" i="5" s="1"/>
  <c r="H462" i="5" s="1"/>
  <c r="L461" i="5"/>
  <c r="K461" i="5" s="1"/>
  <c r="M180" i="7"/>
  <c r="J181" i="7" s="1"/>
  <c r="L180" i="7"/>
  <c r="K180" i="7" s="1"/>
  <c r="I180" i="7"/>
  <c r="H180" i="7" s="1"/>
  <c r="M89" i="21"/>
  <c r="J90" i="21" s="1"/>
  <c r="L89" i="21"/>
  <c r="K89" i="21" s="1"/>
  <c r="I89" i="21"/>
  <c r="H89" i="21" s="1"/>
  <c r="M12" i="17"/>
  <c r="J13" i="17" s="1"/>
  <c r="L12" i="17"/>
  <c r="K12" i="17" s="1"/>
  <c r="I12" i="17"/>
  <c r="H12" i="17" s="1"/>
  <c r="M175" i="10"/>
  <c r="J176" i="10" s="1"/>
  <c r="I175" i="10"/>
  <c r="H175" i="10" s="1"/>
  <c r="L175" i="10"/>
  <c r="K175" i="10" s="1"/>
  <c r="L204" i="1"/>
  <c r="K204" i="1" s="1"/>
  <c r="I204" i="1"/>
  <c r="H204" i="1" s="1"/>
  <c r="M204" i="1"/>
  <c r="J205" i="1" s="1"/>
  <c r="M42" i="15"/>
  <c r="J43" i="15" s="1"/>
  <c r="L42" i="15"/>
  <c r="K42" i="15" s="1"/>
  <c r="I42" i="15"/>
  <c r="H42" i="15" s="1"/>
  <c r="M202" i="24"/>
  <c r="J203" i="24" s="1"/>
  <c r="L202" i="24"/>
  <c r="K202" i="24" s="1"/>
  <c r="I202" i="24"/>
  <c r="H202" i="24" s="1"/>
  <c r="M209" i="28"/>
  <c r="J210" i="28" s="1"/>
  <c r="L209" i="28"/>
  <c r="K209" i="28" s="1"/>
  <c r="I209" i="28"/>
  <c r="H209" i="28" s="1"/>
  <c r="M69" i="17"/>
  <c r="J70" i="17" s="1"/>
  <c r="L69" i="17"/>
  <c r="K69" i="17" s="1"/>
  <c r="I69" i="17"/>
  <c r="H69" i="17" s="1"/>
  <c r="M123" i="15"/>
  <c r="J124" i="15" s="1"/>
  <c r="L123" i="15"/>
  <c r="K123" i="15" s="1"/>
  <c r="I123" i="15"/>
  <c r="H123" i="15" s="1"/>
  <c r="I35" i="5"/>
  <c r="H35" i="5" s="1"/>
  <c r="M35" i="5"/>
  <c r="J36" i="5" s="1"/>
  <c r="I36" i="5" s="1"/>
  <c r="H36" i="5" s="1"/>
  <c r="L35" i="5"/>
  <c r="K35" i="5" s="1"/>
  <c r="I146" i="9"/>
  <c r="H146" i="9" s="1"/>
  <c r="M146" i="9"/>
  <c r="J147" i="9" s="1"/>
  <c r="L146" i="9"/>
  <c r="K146" i="9" s="1"/>
  <c r="M143" i="10"/>
  <c r="J144" i="10" s="1"/>
  <c r="L143" i="10"/>
  <c r="K143" i="10" s="1"/>
  <c r="I143" i="10"/>
  <c r="H143" i="10" s="1"/>
  <c r="M586" i="5"/>
  <c r="J587" i="5" s="1"/>
  <c r="L586" i="5"/>
  <c r="K586" i="5" s="1"/>
  <c r="I586" i="5"/>
  <c r="H586" i="5" s="1"/>
  <c r="M212" i="9"/>
  <c r="J213" i="9" s="1"/>
  <c r="I212" i="9"/>
  <c r="H212" i="9" s="1"/>
  <c r="L212" i="9"/>
  <c r="K212" i="9" s="1"/>
  <c r="L193" i="13"/>
  <c r="K193" i="13" s="1"/>
  <c r="M193" i="13"/>
  <c r="J194" i="13" s="1"/>
  <c r="I193" i="13"/>
  <c r="H193" i="13" s="1"/>
  <c r="M314" i="6"/>
  <c r="J315" i="6" s="1"/>
  <c r="L314" i="6"/>
  <c r="K314" i="6" s="1"/>
  <c r="I314" i="6"/>
  <c r="H314" i="6" s="1"/>
  <c r="M98" i="12"/>
  <c r="J99" i="12" s="1"/>
  <c r="L98" i="12"/>
  <c r="K98" i="12" s="1"/>
  <c r="I98" i="12"/>
  <c r="H98" i="12" s="1"/>
  <c r="M76" i="7"/>
  <c r="J77" i="7" s="1"/>
  <c r="L76" i="7"/>
  <c r="K76" i="7" s="1"/>
  <c r="I76" i="7"/>
  <c r="H76" i="7" s="1"/>
  <c r="M376" i="25"/>
  <c r="J377" i="25" s="1"/>
  <c r="L376" i="25"/>
  <c r="K376" i="25" s="1"/>
  <c r="I376" i="25"/>
  <c r="H376" i="25" s="1"/>
  <c r="AB284" i="13"/>
  <c r="Y285" i="13" s="1"/>
  <c r="AA284" i="13"/>
  <c r="Z284" i="13" s="1"/>
  <c r="X284" i="13"/>
  <c r="W284" i="13" s="1"/>
  <c r="L408" i="6"/>
  <c r="K408" i="6" s="1"/>
  <c r="M408" i="6"/>
  <c r="J409" i="6" s="1"/>
  <c r="I408" i="6"/>
  <c r="H408" i="6" s="1"/>
  <c r="M10" i="24"/>
  <c r="J11" i="24" s="1"/>
  <c r="L10" i="24"/>
  <c r="K10" i="24" s="1"/>
  <c r="I10" i="24"/>
  <c r="H10" i="24" s="1"/>
  <c r="M153" i="14"/>
  <c r="J154" i="14" s="1"/>
  <c r="L153" i="14"/>
  <c r="K153" i="14" s="1"/>
  <c r="I153" i="14"/>
  <c r="H153" i="14" s="1"/>
  <c r="M310" i="3"/>
  <c r="J311" i="3" s="1"/>
  <c r="L310" i="3"/>
  <c r="K310" i="3" s="1"/>
  <c r="I310" i="3"/>
  <c r="H310" i="3" s="1"/>
  <c r="M165" i="28"/>
  <c r="J166" i="28" s="1"/>
  <c r="L165" i="28"/>
  <c r="K165" i="28" s="1"/>
  <c r="I165" i="28"/>
  <c r="H165" i="28" s="1"/>
  <c r="I254" i="27"/>
  <c r="H254" i="27" s="1"/>
  <c r="L254" i="27"/>
  <c r="K254" i="27" s="1"/>
  <c r="M254" i="27"/>
  <c r="J255" i="27" s="1"/>
  <c r="M75" i="8"/>
  <c r="J76" i="8" s="1"/>
  <c r="L75" i="8"/>
  <c r="K75" i="8" s="1"/>
  <c r="I75" i="8"/>
  <c r="H75" i="8" s="1"/>
  <c r="I158" i="3"/>
  <c r="H158" i="3" s="1"/>
  <c r="M158" i="3"/>
  <c r="J159" i="3" s="1"/>
  <c r="L158" i="3"/>
  <c r="K158" i="3" s="1"/>
  <c r="M41" i="4"/>
  <c r="J42" i="4" s="1"/>
  <c r="L41" i="4"/>
  <c r="K41" i="4" s="1"/>
  <c r="I41" i="4"/>
  <c r="H41" i="4" s="1"/>
  <c r="I153" i="12"/>
  <c r="H153" i="12" s="1"/>
  <c r="M153" i="12"/>
  <c r="J154" i="12" s="1"/>
  <c r="L153" i="12"/>
  <c r="K153" i="12" s="1"/>
  <c r="BQ255" i="13"/>
  <c r="BP255" i="13" s="1"/>
  <c r="BU255" i="13"/>
  <c r="BR256" i="13" s="1"/>
  <c r="BT255" i="13"/>
  <c r="BS255" i="13" s="1"/>
  <c r="M51" i="22"/>
  <c r="J52" i="22" s="1"/>
  <c r="L51" i="22"/>
  <c r="K51" i="22" s="1"/>
  <c r="I51" i="22"/>
  <c r="H51" i="22" s="1"/>
  <c r="L308" i="1"/>
  <c r="K308" i="1" s="1"/>
  <c r="I308" i="1"/>
  <c r="H308" i="1" s="1"/>
  <c r="M308" i="1"/>
  <c r="J309" i="1" s="1"/>
  <c r="I97" i="15"/>
  <c r="H97" i="15" s="1"/>
  <c r="M97" i="15"/>
  <c r="J98" i="15" s="1"/>
  <c r="L97" i="15"/>
  <c r="K97" i="15" s="1"/>
  <c r="L83" i="27"/>
  <c r="K83" i="27" s="1"/>
  <c r="I83" i="27"/>
  <c r="H83" i="27" s="1"/>
  <c r="M83" i="27"/>
  <c r="J84" i="27" s="1"/>
  <c r="M12" i="3"/>
  <c r="J13" i="3" s="1"/>
  <c r="I12" i="3"/>
  <c r="H12" i="3" s="1"/>
  <c r="L12" i="3"/>
  <c r="K12" i="3" s="1"/>
  <c r="M176" i="20"/>
  <c r="J177" i="20" s="1"/>
  <c r="L176" i="20"/>
  <c r="K176" i="20" s="1"/>
  <c r="I176" i="20"/>
  <c r="H176" i="20" s="1"/>
  <c r="M157" i="19"/>
  <c r="J158" i="19" s="1"/>
  <c r="L157" i="19"/>
  <c r="K157" i="19" s="1"/>
  <c r="I157" i="19"/>
  <c r="H157" i="19" s="1"/>
  <c r="M36" i="26"/>
  <c r="J37" i="26" s="1"/>
  <c r="I36" i="26"/>
  <c r="H36" i="26" s="1"/>
  <c r="L36" i="26"/>
  <c r="K36" i="26" s="1"/>
  <c r="L186" i="15"/>
  <c r="K186" i="15" s="1"/>
  <c r="M186" i="15"/>
  <c r="J187" i="15" s="1"/>
  <c r="I186" i="15"/>
  <c r="H186" i="15" s="1"/>
  <c r="M69" i="20"/>
  <c r="J70" i="20" s="1"/>
  <c r="L69" i="20"/>
  <c r="K69" i="20" s="1"/>
  <c r="I69" i="20"/>
  <c r="H69" i="20" s="1"/>
  <c r="M123" i="25"/>
  <c r="J124" i="25" s="1"/>
  <c r="L123" i="25"/>
  <c r="K123" i="25" s="1"/>
  <c r="I123" i="25"/>
  <c r="H123" i="25" s="1"/>
  <c r="I346" i="6"/>
  <c r="H346" i="6" s="1"/>
  <c r="M346" i="6"/>
  <c r="J347" i="6" s="1"/>
  <c r="L346" i="6"/>
  <c r="K346" i="6" s="1"/>
  <c r="I273" i="5"/>
  <c r="H273" i="5" s="1"/>
  <c r="L273" i="5"/>
  <c r="K273" i="5" s="1"/>
  <c r="M273" i="5"/>
  <c r="J274" i="5" s="1"/>
  <c r="I182" i="18"/>
  <c r="H182" i="18" s="1"/>
  <c r="M182" i="18"/>
  <c r="J183" i="18" s="1"/>
  <c r="L182" i="18"/>
  <c r="K182" i="18" s="1"/>
  <c r="M130" i="27"/>
  <c r="J131" i="27" s="1"/>
  <c r="L130" i="27"/>
  <c r="K130" i="27" s="1"/>
  <c r="I130" i="27"/>
  <c r="H130" i="27" s="1"/>
  <c r="M107" i="27"/>
  <c r="J108" i="27" s="1"/>
  <c r="L107" i="27"/>
  <c r="K107" i="27" s="1"/>
  <c r="I107" i="27"/>
  <c r="H107" i="27" s="1"/>
  <c r="L148" i="16"/>
  <c r="K148" i="16" s="1"/>
  <c r="I148" i="16"/>
  <c r="H148" i="16" s="1"/>
  <c r="M148" i="16"/>
  <c r="J149" i="16" s="1"/>
  <c r="I95" i="23"/>
  <c r="H95" i="23" s="1"/>
  <c r="M95" i="23"/>
  <c r="J96" i="23" s="1"/>
  <c r="L95" i="23"/>
  <c r="K95" i="23" s="1"/>
  <c r="M288" i="14"/>
  <c r="J289" i="14" s="1"/>
  <c r="I288" i="14"/>
  <c r="H288" i="14" s="1"/>
  <c r="L288" i="14"/>
  <c r="K288" i="14" s="1"/>
  <c r="L197" i="5"/>
  <c r="K197" i="5" s="1"/>
  <c r="I197" i="5"/>
  <c r="H197" i="5" s="1"/>
  <c r="M197" i="5"/>
  <c r="J198" i="5" s="1"/>
  <c r="I198" i="5" s="1"/>
  <c r="H198" i="5" s="1"/>
  <c r="AA254" i="13"/>
  <c r="Z254" i="13" s="1"/>
  <c r="AB254" i="13"/>
  <c r="Y255" i="13" s="1"/>
  <c r="X254" i="13"/>
  <c r="W254" i="13" s="1"/>
  <c r="AM192" i="13"/>
  <c r="AL192" i="13" s="1"/>
  <c r="AQ192" i="13"/>
  <c r="AN193" i="13" s="1"/>
  <c r="AP192" i="13"/>
  <c r="AO192" i="13" s="1"/>
  <c r="M454" i="13"/>
  <c r="J455" i="13" s="1"/>
  <c r="L454" i="13"/>
  <c r="K454" i="13" s="1"/>
  <c r="I454" i="13"/>
  <c r="H454" i="13" s="1"/>
  <c r="L244" i="15"/>
  <c r="K244" i="15" s="1"/>
  <c r="I244" i="15"/>
  <c r="H244" i="15" s="1"/>
  <c r="M244" i="15"/>
  <c r="J245" i="15" s="1"/>
  <c r="I42" i="6"/>
  <c r="H42" i="6" s="1"/>
  <c r="L42" i="6"/>
  <c r="K42" i="6" s="1"/>
  <c r="M42" i="6"/>
  <c r="J43" i="6" s="1"/>
  <c r="M297" i="28"/>
  <c r="J298" i="28" s="1"/>
  <c r="L297" i="28"/>
  <c r="K297" i="28" s="1"/>
  <c r="I297" i="28"/>
  <c r="H297" i="28" s="1"/>
  <c r="M111" i="9"/>
  <c r="J112" i="9" s="1"/>
  <c r="L111" i="9"/>
  <c r="K111" i="9" s="1"/>
  <c r="I111" i="9"/>
  <c r="H111" i="9" s="1"/>
  <c r="L494" i="28"/>
  <c r="K494" i="28" s="1"/>
  <c r="M494" i="28"/>
  <c r="J495" i="28" s="1"/>
  <c r="I494" i="28"/>
  <c r="H494" i="28" s="1"/>
  <c r="M65" i="14"/>
  <c r="J66" i="14" s="1"/>
  <c r="L65" i="14"/>
  <c r="K65" i="14" s="1"/>
  <c r="I65" i="14"/>
  <c r="H65" i="14" s="1"/>
  <c r="M129" i="20"/>
  <c r="J130" i="20" s="1"/>
  <c r="L129" i="20"/>
  <c r="K129" i="20" s="1"/>
  <c r="I129" i="20"/>
  <c r="H129" i="20" s="1"/>
  <c r="M523" i="9"/>
  <c r="J524" i="9" s="1"/>
  <c r="L523" i="9"/>
  <c r="K523" i="9" s="1"/>
  <c r="I523" i="9"/>
  <c r="H523" i="9" s="1"/>
  <c r="M154" i="24"/>
  <c r="J155" i="24" s="1"/>
  <c r="L154" i="24"/>
  <c r="K154" i="24" s="1"/>
  <c r="I154" i="24"/>
  <c r="H154" i="24" s="1"/>
  <c r="M11" i="13"/>
  <c r="J12" i="13" s="1"/>
  <c r="L11" i="13"/>
  <c r="K11" i="13" s="1"/>
  <c r="I11" i="13"/>
  <c r="H11" i="13" s="1"/>
  <c r="L561" i="28"/>
  <c r="K561" i="28" s="1"/>
  <c r="M561" i="28"/>
  <c r="J562" i="28" s="1"/>
  <c r="I561" i="28"/>
  <c r="H561" i="28" s="1"/>
  <c r="M10" i="20"/>
  <c r="J11" i="20" s="1"/>
  <c r="I11" i="20" s="1"/>
  <c r="H11" i="20" s="1"/>
  <c r="L10" i="20"/>
  <c r="K10" i="20" s="1"/>
  <c r="I10" i="20"/>
  <c r="H10" i="20" s="1"/>
  <c r="I11" i="18"/>
  <c r="H11" i="18" s="1"/>
  <c r="M11" i="18"/>
  <c r="J12" i="18" s="1"/>
  <c r="L11" i="18"/>
  <c r="K11" i="18" s="1"/>
  <c r="M206" i="7"/>
  <c r="J207" i="7" s="1"/>
  <c r="L206" i="7"/>
  <c r="K206" i="7" s="1"/>
  <c r="I206" i="7"/>
  <c r="H206" i="7" s="1"/>
  <c r="I455" i="9"/>
  <c r="H455" i="9" s="1"/>
  <c r="M455" i="9"/>
  <c r="J456" i="9" s="1"/>
  <c r="L455" i="9"/>
  <c r="K455" i="9" s="1"/>
  <c r="M178" i="9"/>
  <c r="J179" i="9" s="1"/>
  <c r="I178" i="9"/>
  <c r="H178" i="9" s="1"/>
  <c r="L178" i="9"/>
  <c r="K178" i="9" s="1"/>
  <c r="M204" i="23"/>
  <c r="J205" i="23" s="1"/>
  <c r="L204" i="23"/>
  <c r="K204" i="23" s="1"/>
  <c r="I204" i="23"/>
  <c r="H204" i="23" s="1"/>
  <c r="L122" i="3"/>
  <c r="K122" i="3" s="1"/>
  <c r="M122" i="3"/>
  <c r="J123" i="3" s="1"/>
  <c r="I122" i="3"/>
  <c r="H122" i="3" s="1"/>
  <c r="M263" i="20"/>
  <c r="J264" i="20" s="1"/>
  <c r="L263" i="20"/>
  <c r="K263" i="20" s="1"/>
  <c r="I263" i="20"/>
  <c r="H263" i="20" s="1"/>
  <c r="M153" i="17"/>
  <c r="J154" i="17" s="1"/>
  <c r="L153" i="17"/>
  <c r="K153" i="17" s="1"/>
  <c r="I153" i="17"/>
  <c r="H153" i="17" s="1"/>
  <c r="I263" i="6"/>
  <c r="H263" i="6" s="1"/>
  <c r="M263" i="6"/>
  <c r="J264" i="6" s="1"/>
  <c r="L263" i="6"/>
  <c r="K263" i="6" s="1"/>
  <c r="M604" i="28"/>
  <c r="J605" i="28" s="1"/>
  <c r="L604" i="28"/>
  <c r="K604" i="28" s="1"/>
  <c r="I604" i="28"/>
  <c r="H604" i="28" s="1"/>
  <c r="L155" i="27"/>
  <c r="K155" i="27" s="1"/>
  <c r="M155" i="27"/>
  <c r="J156" i="27" s="1"/>
  <c r="I155" i="27"/>
  <c r="H155" i="27" s="1"/>
  <c r="M33" i="19"/>
  <c r="J34" i="19" s="1"/>
  <c r="L33" i="19"/>
  <c r="K33" i="19" s="1"/>
  <c r="I33" i="19"/>
  <c r="H33" i="19" s="1"/>
  <c r="M293" i="25"/>
  <c r="J294" i="25" s="1"/>
  <c r="L293" i="25"/>
  <c r="K293" i="25" s="1"/>
  <c r="I293" i="25"/>
  <c r="H293" i="25" s="1"/>
  <c r="M320" i="16"/>
  <c r="J321" i="16" s="1"/>
  <c r="L320" i="16"/>
  <c r="K320" i="16" s="1"/>
  <c r="I320" i="16"/>
  <c r="H320" i="16" s="1"/>
  <c r="I490" i="13"/>
  <c r="H490" i="13" s="1"/>
  <c r="M490" i="13"/>
  <c r="J491" i="13" s="1"/>
  <c r="L490" i="13"/>
  <c r="K490" i="13" s="1"/>
  <c r="M305" i="23"/>
  <c r="J306" i="23" s="1"/>
  <c r="L305" i="23"/>
  <c r="K305" i="23" s="1"/>
  <c r="I305" i="23"/>
  <c r="H305" i="23" s="1"/>
  <c r="L253" i="9"/>
  <c r="K253" i="9" s="1"/>
  <c r="I253" i="9"/>
  <c r="H253" i="9" s="1"/>
  <c r="M253" i="9"/>
  <c r="J254" i="9" s="1"/>
  <c r="I39" i="23"/>
  <c r="H39" i="23" s="1"/>
  <c r="M39" i="23"/>
  <c r="J40" i="23" s="1"/>
  <c r="L39" i="23"/>
  <c r="K39" i="23" s="1"/>
  <c r="I94" i="25"/>
  <c r="H94" i="25" s="1"/>
  <c r="M94" i="25"/>
  <c r="J95" i="25" s="1"/>
  <c r="L94" i="25"/>
  <c r="K94" i="25" s="1"/>
  <c r="I342" i="14"/>
  <c r="H342" i="14" s="1"/>
  <c r="M342" i="14"/>
  <c r="J343" i="14" s="1"/>
  <c r="L342" i="14"/>
  <c r="K342" i="14" s="1"/>
  <c r="M320" i="18"/>
  <c r="J321" i="18" s="1"/>
  <c r="L320" i="18"/>
  <c r="K320" i="18" s="1"/>
  <c r="I320" i="18"/>
  <c r="H320" i="18" s="1"/>
  <c r="M298" i="24"/>
  <c r="J299" i="24" s="1"/>
  <c r="L298" i="24"/>
  <c r="K298" i="24" s="1"/>
  <c r="I298" i="24"/>
  <c r="H298" i="24" s="1"/>
  <c r="L77" i="16"/>
  <c r="K77" i="16" s="1"/>
  <c r="I77" i="16"/>
  <c r="H77" i="16" s="1"/>
  <c r="M77" i="16"/>
  <c r="J78" i="16" s="1"/>
  <c r="I275" i="24"/>
  <c r="H275" i="24" s="1"/>
  <c r="M275" i="24"/>
  <c r="J276" i="24" s="1"/>
  <c r="L275" i="24"/>
  <c r="K275" i="24" s="1"/>
  <c r="M73" i="13"/>
  <c r="J74" i="13" s="1"/>
  <c r="L73" i="13"/>
  <c r="K73" i="13" s="1"/>
  <c r="I73" i="13"/>
  <c r="H73" i="13" s="1"/>
  <c r="M118" i="7"/>
  <c r="J119" i="7" s="1"/>
  <c r="L118" i="7"/>
  <c r="K118" i="7" s="1"/>
  <c r="I118" i="7"/>
  <c r="H118" i="7" s="1"/>
  <c r="M100" i="7"/>
  <c r="J101" i="7" s="1"/>
  <c r="L100" i="7"/>
  <c r="K100" i="7" s="1"/>
  <c r="I100" i="7"/>
  <c r="H100" i="7" s="1"/>
  <c r="L89" i="5"/>
  <c r="K89" i="5" s="1"/>
  <c r="I89" i="5"/>
  <c r="H89" i="5" s="1"/>
  <c r="M89" i="5"/>
  <c r="J90" i="5" s="1"/>
  <c r="I90" i="5" s="1"/>
  <c r="H90" i="5" s="1"/>
  <c r="M167" i="1"/>
  <c r="J168" i="1" s="1"/>
  <c r="I167" i="1"/>
  <c r="H167" i="1" s="1"/>
  <c r="L167" i="1"/>
  <c r="K167" i="1" s="1"/>
  <c r="M112" i="19"/>
  <c r="J113" i="19" s="1"/>
  <c r="L112" i="19"/>
  <c r="K112" i="19" s="1"/>
  <c r="I112" i="19"/>
  <c r="H112" i="19" s="1"/>
  <c r="M215" i="4"/>
  <c r="J216" i="4" s="1"/>
  <c r="L215" i="4"/>
  <c r="K215" i="4" s="1"/>
  <c r="I215" i="4"/>
  <c r="H215" i="4" s="1"/>
  <c r="M77" i="1"/>
  <c r="J78" i="1" s="1"/>
  <c r="L77" i="1"/>
  <c r="K77" i="1" s="1"/>
  <c r="I77" i="1"/>
  <c r="H77" i="1" s="1"/>
  <c r="M234" i="14"/>
  <c r="J235" i="14" s="1"/>
  <c r="L234" i="14"/>
  <c r="K234" i="14" s="1"/>
  <c r="I234" i="14"/>
  <c r="H234" i="14" s="1"/>
  <c r="M50" i="1"/>
  <c r="J51" i="1" s="1"/>
  <c r="I50" i="1"/>
  <c r="H50" i="1" s="1"/>
  <c r="L50" i="1"/>
  <c r="K50" i="1" s="1"/>
  <c r="L450" i="28"/>
  <c r="K450" i="28" s="1"/>
  <c r="I450" i="28"/>
  <c r="H450" i="28" s="1"/>
  <c r="M450" i="28"/>
  <c r="J451" i="28" s="1"/>
  <c r="M32" i="11"/>
  <c r="J33" i="11" s="1"/>
  <c r="L32" i="11"/>
  <c r="K32" i="11" s="1"/>
  <c r="I32" i="11"/>
  <c r="H32" i="11" s="1"/>
  <c r="M220" i="20"/>
  <c r="J221" i="20" s="1"/>
  <c r="L220" i="20"/>
  <c r="K220" i="20" s="1"/>
  <c r="I220" i="20"/>
  <c r="H220" i="20" s="1"/>
  <c r="I259" i="8"/>
  <c r="H259" i="8" s="1"/>
  <c r="L259" i="8"/>
  <c r="K259" i="8" s="1"/>
  <c r="M259" i="8"/>
  <c r="J260" i="8" s="1"/>
  <c r="M88" i="20"/>
  <c r="J89" i="20" s="1"/>
  <c r="L88" i="20"/>
  <c r="K88" i="20" s="1"/>
  <c r="I88" i="20"/>
  <c r="H88" i="20" s="1"/>
  <c r="M149" i="22"/>
  <c r="J150" i="22" s="1"/>
  <c r="L149" i="22"/>
  <c r="K149" i="22" s="1"/>
  <c r="I149" i="22"/>
  <c r="H149" i="22" s="1"/>
  <c r="M405" i="25"/>
  <c r="J406" i="25" s="1"/>
  <c r="L405" i="25"/>
  <c r="K405" i="25" s="1"/>
  <c r="I405" i="25"/>
  <c r="H405" i="25" s="1"/>
  <c r="I118" i="22"/>
  <c r="H118" i="22" s="1"/>
  <c r="M118" i="22"/>
  <c r="J119" i="22" s="1"/>
  <c r="L118" i="22"/>
  <c r="K118" i="22" s="1"/>
  <c r="M236" i="19"/>
  <c r="J237" i="19" s="1"/>
  <c r="L236" i="19"/>
  <c r="K236" i="19" s="1"/>
  <c r="I236" i="19"/>
  <c r="H236" i="19" s="1"/>
  <c r="M322" i="24"/>
  <c r="J323" i="24" s="1"/>
  <c r="L322" i="24"/>
  <c r="K322" i="24" s="1"/>
  <c r="I322" i="24"/>
  <c r="H322" i="24" s="1"/>
  <c r="I66" i="15"/>
  <c r="H66" i="15" s="1"/>
  <c r="L66" i="15"/>
  <c r="K66" i="15" s="1"/>
  <c r="M66" i="15"/>
  <c r="J67" i="15" s="1"/>
  <c r="M206" i="14"/>
  <c r="J207" i="14" s="1"/>
  <c r="L206" i="14"/>
  <c r="K206" i="14" s="1"/>
  <c r="I206" i="14"/>
  <c r="H206" i="14" s="1"/>
  <c r="L154" i="15"/>
  <c r="K154" i="15" s="1"/>
  <c r="I154" i="15"/>
  <c r="H154" i="15" s="1"/>
  <c r="M154" i="15"/>
  <c r="J155" i="15" s="1"/>
  <c r="M207" i="19"/>
  <c r="J208" i="19" s="1"/>
  <c r="L207" i="19"/>
  <c r="K207" i="19" s="1"/>
  <c r="I207" i="19"/>
  <c r="H207" i="19" s="1"/>
  <c r="I191" i="11"/>
  <c r="H191" i="11" s="1"/>
  <c r="L191" i="11"/>
  <c r="K191" i="11" s="1"/>
  <c r="M191" i="11"/>
  <c r="J192" i="11" s="1"/>
  <c r="M76" i="9"/>
  <c r="J77" i="9" s="1"/>
  <c r="L76" i="9"/>
  <c r="K76" i="9" s="1"/>
  <c r="I76" i="9"/>
  <c r="H76" i="9" s="1"/>
  <c r="M244" i="4"/>
  <c r="J245" i="4" s="1"/>
  <c r="L244" i="4"/>
  <c r="K244" i="4" s="1"/>
  <c r="I244" i="4"/>
  <c r="H244" i="4" s="1"/>
  <c r="M547" i="13"/>
  <c r="J548" i="13" s="1"/>
  <c r="L547" i="13"/>
  <c r="K547" i="13" s="1"/>
  <c r="I547" i="13"/>
  <c r="H547" i="13" s="1"/>
  <c r="M360" i="4"/>
  <c r="J361" i="4" s="1"/>
  <c r="I360" i="4"/>
  <c r="H360" i="4" s="1"/>
  <c r="L360" i="4"/>
  <c r="K360" i="4" s="1"/>
  <c r="AI314" i="13"/>
  <c r="AF315" i="13" s="1"/>
  <c r="AH314" i="13"/>
  <c r="AG314" i="13" s="1"/>
  <c r="AE314" i="13"/>
  <c r="AD314" i="13" s="1"/>
  <c r="M232" i="23"/>
  <c r="J233" i="23" s="1"/>
  <c r="L232" i="23"/>
  <c r="K232" i="23" s="1"/>
  <c r="I232" i="23"/>
  <c r="H232" i="23" s="1"/>
  <c r="M43" i="8"/>
  <c r="J44" i="8" s="1"/>
  <c r="L43" i="8"/>
  <c r="K43" i="8" s="1"/>
  <c r="I43" i="8"/>
  <c r="H43" i="8" s="1"/>
  <c r="M59" i="11"/>
  <c r="J60" i="11" s="1"/>
  <c r="L59" i="11"/>
  <c r="K59" i="11" s="1"/>
  <c r="I59" i="11"/>
  <c r="H59" i="11" s="1"/>
  <c r="M352" i="5"/>
  <c r="J353" i="5" s="1"/>
  <c r="L352" i="5"/>
  <c r="K352" i="5" s="1"/>
  <c r="I352" i="5"/>
  <c r="H352" i="5" s="1"/>
  <c r="M41" i="13"/>
  <c r="J42" i="13" s="1"/>
  <c r="L41" i="13"/>
  <c r="K41" i="13" s="1"/>
  <c r="I41" i="13"/>
  <c r="H41" i="13" s="1"/>
  <c r="M78" i="28"/>
  <c r="J79" i="28" s="1"/>
  <c r="L78" i="28"/>
  <c r="K78" i="28" s="1"/>
  <c r="I78" i="28"/>
  <c r="H78" i="28" s="1"/>
  <c r="L47" i="9"/>
  <c r="K47" i="9" s="1"/>
  <c r="I47" i="9"/>
  <c r="H47" i="9" s="1"/>
  <c r="M47" i="9"/>
  <c r="J48" i="9" s="1"/>
  <c r="I207" i="25"/>
  <c r="H207" i="25" s="1"/>
  <c r="M207" i="25"/>
  <c r="J208" i="25" s="1"/>
  <c r="L207" i="25"/>
  <c r="K207" i="25" s="1"/>
  <c r="I338" i="3"/>
  <c r="H338" i="3" s="1"/>
  <c r="M338" i="3"/>
  <c r="J339" i="3" s="1"/>
  <c r="L338" i="3"/>
  <c r="K338" i="3" s="1"/>
  <c r="M40" i="3"/>
  <c r="J41" i="3" s="1"/>
  <c r="L40" i="3"/>
  <c r="K40" i="3" s="1"/>
  <c r="I40" i="3"/>
  <c r="H40" i="3" s="1"/>
  <c r="AB454" i="13"/>
  <c r="Y455" i="13" s="1"/>
  <c r="AA454" i="13"/>
  <c r="Z454" i="13" s="1"/>
  <c r="X454" i="13"/>
  <c r="W454" i="13" s="1"/>
  <c r="M11" i="23"/>
  <c r="J12" i="23" s="1"/>
  <c r="L11" i="23"/>
  <c r="K11" i="23" s="1"/>
  <c r="I11" i="23"/>
  <c r="H11" i="23" s="1"/>
  <c r="M172" i="8"/>
  <c r="J173" i="8" s="1"/>
  <c r="L172" i="8"/>
  <c r="K172" i="8" s="1"/>
  <c r="I172" i="8"/>
  <c r="H172" i="8" s="1"/>
  <c r="M221" i="21"/>
  <c r="J222" i="21" s="1"/>
  <c r="L221" i="21"/>
  <c r="K221" i="21" s="1"/>
  <c r="I221" i="21"/>
  <c r="H221" i="21" s="1"/>
  <c r="M106" i="6"/>
  <c r="J107" i="6" s="1"/>
  <c r="L106" i="6"/>
  <c r="K106" i="6" s="1"/>
  <c r="I106" i="6"/>
  <c r="H106" i="6" s="1"/>
  <c r="M346" i="7"/>
  <c r="J347" i="7" s="1"/>
  <c r="L346" i="7"/>
  <c r="K346" i="7" s="1"/>
  <c r="I346" i="7"/>
  <c r="H346" i="7" s="1"/>
  <c r="L539" i="28"/>
  <c r="K539" i="28" s="1"/>
  <c r="M539" i="28"/>
  <c r="J540" i="28" s="1"/>
  <c r="I539" i="28"/>
  <c r="H539" i="28" s="1"/>
  <c r="M169" i="11"/>
  <c r="J170" i="11" s="1"/>
  <c r="L169" i="11"/>
  <c r="K169" i="11" s="1"/>
  <c r="I169" i="11"/>
  <c r="H169" i="11" s="1"/>
  <c r="L442" i="5"/>
  <c r="K442" i="5" s="1"/>
  <c r="I442" i="5"/>
  <c r="H442" i="5" s="1"/>
  <c r="M442" i="5"/>
  <c r="J443" i="5" s="1"/>
  <c r="I143" i="28"/>
  <c r="H143" i="28" s="1"/>
  <c r="M143" i="28"/>
  <c r="J144" i="28" s="1"/>
  <c r="L143" i="28"/>
  <c r="K143" i="28" s="1"/>
  <c r="M350" i="18"/>
  <c r="J351" i="18" s="1"/>
  <c r="L350" i="18"/>
  <c r="K350" i="18" s="1"/>
  <c r="I350" i="18"/>
  <c r="H350" i="18" s="1"/>
  <c r="M10" i="25"/>
  <c r="J11" i="25" s="1"/>
  <c r="L10" i="25"/>
  <c r="K10" i="25" s="1"/>
  <c r="I10" i="25"/>
  <c r="H10" i="25" s="1"/>
  <c r="I245" i="20"/>
  <c r="H245" i="20" s="1"/>
  <c r="M245" i="20"/>
  <c r="J246" i="20" s="1"/>
  <c r="L245" i="20"/>
  <c r="K245" i="20" s="1"/>
  <c r="M263" i="7"/>
  <c r="J264" i="7" s="1"/>
  <c r="L263" i="7"/>
  <c r="K263" i="7" s="1"/>
  <c r="I263" i="7"/>
  <c r="H263" i="7" s="1"/>
  <c r="M274" i="28"/>
  <c r="J275" i="28" s="1"/>
  <c r="L274" i="28"/>
  <c r="K274" i="28" s="1"/>
  <c r="I274" i="28"/>
  <c r="H274" i="28" s="1"/>
  <c r="L110" i="10"/>
  <c r="K110" i="10" s="1"/>
  <c r="I110" i="10"/>
  <c r="H110" i="10" s="1"/>
  <c r="M110" i="10"/>
  <c r="J111" i="10" s="1"/>
  <c r="M179" i="24"/>
  <c r="J180" i="24" s="1"/>
  <c r="L179" i="24"/>
  <c r="K179" i="24" s="1"/>
  <c r="I179" i="24"/>
  <c r="H179" i="24" s="1"/>
  <c r="M338" i="1"/>
  <c r="J339" i="1" s="1"/>
  <c r="I338" i="1"/>
  <c r="H338" i="1" s="1"/>
  <c r="L338" i="1"/>
  <c r="K338" i="1" s="1"/>
  <c r="M35" i="27"/>
  <c r="J36" i="27" s="1"/>
  <c r="L35" i="27"/>
  <c r="K35" i="27" s="1"/>
  <c r="I35" i="27"/>
  <c r="H35" i="27" s="1"/>
  <c r="I55" i="28"/>
  <c r="H55" i="28" s="1"/>
  <c r="L55" i="28"/>
  <c r="K55" i="28" s="1"/>
  <c r="M55" i="28"/>
  <c r="J56" i="28" s="1"/>
  <c r="M187" i="28"/>
  <c r="J188" i="28" s="1"/>
  <c r="L187" i="28"/>
  <c r="K187" i="28" s="1"/>
  <c r="I187" i="28"/>
  <c r="H187" i="28" s="1"/>
  <c r="X518" i="13"/>
  <c r="W518" i="13" s="1"/>
  <c r="AA518" i="13"/>
  <c r="Z518" i="13" s="1"/>
  <c r="AB518" i="13"/>
  <c r="Y519" i="13" s="1"/>
  <c r="M329" i="12"/>
  <c r="J330" i="12" s="1"/>
  <c r="L329" i="12"/>
  <c r="K329" i="12" s="1"/>
  <c r="I329" i="12"/>
  <c r="H329" i="12" s="1"/>
  <c r="I321" i="15"/>
  <c r="H321" i="15" s="1"/>
  <c r="M321" i="15"/>
  <c r="J322" i="15" s="1"/>
  <c r="L321" i="15"/>
  <c r="K321" i="15" s="1"/>
  <c r="M329" i="19"/>
  <c r="J330" i="19" s="1"/>
  <c r="L329" i="19"/>
  <c r="K329" i="19" s="1"/>
  <c r="I329" i="19"/>
  <c r="H329" i="19" s="1"/>
  <c r="M133" i="13"/>
  <c r="J134" i="13" s="1"/>
  <c r="L133" i="13"/>
  <c r="K133" i="13" s="1"/>
  <c r="I133" i="13"/>
  <c r="H133" i="13" s="1"/>
  <c r="L11" i="12"/>
  <c r="K11" i="12" s="1"/>
  <c r="I11" i="12"/>
  <c r="H11" i="12" s="1"/>
  <c r="M11" i="12"/>
  <c r="J12" i="12" s="1"/>
  <c r="I426" i="13"/>
  <c r="H426" i="13" s="1"/>
  <c r="M426" i="13"/>
  <c r="J427" i="13" s="1"/>
  <c r="L426" i="13"/>
  <c r="K426" i="13" s="1"/>
  <c r="L11" i="16"/>
  <c r="K11" i="16" s="1"/>
  <c r="I11" i="16"/>
  <c r="H11" i="16" s="1"/>
  <c r="M11" i="16"/>
  <c r="J12" i="16" s="1"/>
  <c r="L100" i="18"/>
  <c r="K100" i="18" s="1"/>
  <c r="M100" i="18"/>
  <c r="J101" i="18" s="1"/>
  <c r="I100" i="18"/>
  <c r="H100" i="18" s="1"/>
  <c r="I286" i="16"/>
  <c r="H286" i="16" s="1"/>
  <c r="M286" i="16"/>
  <c r="J287" i="16" s="1"/>
  <c r="L286" i="16"/>
  <c r="K286" i="16" s="1"/>
  <c r="M187" i="12"/>
  <c r="J188" i="12" s="1"/>
  <c r="L187" i="12"/>
  <c r="K187" i="12" s="1"/>
  <c r="I187" i="12"/>
  <c r="H187" i="12" s="1"/>
  <c r="I75" i="6"/>
  <c r="H75" i="6" s="1"/>
  <c r="M75" i="6"/>
  <c r="J76" i="6" s="1"/>
  <c r="L75" i="6"/>
  <c r="K75" i="6" s="1"/>
  <c r="I32" i="28"/>
  <c r="H32" i="28" s="1"/>
  <c r="M32" i="28"/>
  <c r="J33" i="28" s="1"/>
  <c r="L32" i="28"/>
  <c r="K32" i="28" s="1"/>
  <c r="M107" i="24"/>
  <c r="J108" i="24" s="1"/>
  <c r="L107" i="24"/>
  <c r="K107" i="24" s="1"/>
  <c r="I107" i="24"/>
  <c r="H107" i="24" s="1"/>
  <c r="L335" i="5"/>
  <c r="K335" i="5" s="1"/>
  <c r="I335" i="5"/>
  <c r="H335" i="5" s="1"/>
  <c r="M335" i="5"/>
  <c r="J336" i="5" s="1"/>
  <c r="I336" i="5" s="1"/>
  <c r="H336" i="5" s="1"/>
  <c r="M124" i="14"/>
  <c r="J125" i="14" s="1"/>
  <c r="L124" i="14"/>
  <c r="K124" i="14" s="1"/>
  <c r="I124" i="14"/>
  <c r="H124" i="14" s="1"/>
  <c r="M291" i="7"/>
  <c r="J292" i="7" s="1"/>
  <c r="L291" i="7"/>
  <c r="K291" i="7" s="1"/>
  <c r="I291" i="7"/>
  <c r="H291" i="7" s="1"/>
  <c r="L123" i="23"/>
  <c r="K123" i="23" s="1"/>
  <c r="I123" i="23"/>
  <c r="H123" i="23" s="1"/>
  <c r="M123" i="23"/>
  <c r="J124" i="23" s="1"/>
  <c r="L10" i="11"/>
  <c r="K10" i="11" s="1"/>
  <c r="I10" i="11"/>
  <c r="H10" i="11" s="1"/>
  <c r="M10" i="11"/>
  <c r="J11" i="11" s="1"/>
  <c r="M206" i="17"/>
  <c r="J207" i="17" s="1"/>
  <c r="L206" i="17"/>
  <c r="K206" i="17" s="1"/>
  <c r="I206" i="17"/>
  <c r="H206" i="17" s="1"/>
  <c r="M10" i="8"/>
  <c r="J11" i="8" s="1"/>
  <c r="L10" i="8"/>
  <c r="K10" i="8" s="1"/>
  <c r="I10" i="8"/>
  <c r="H10" i="8" s="1"/>
  <c r="L230" i="28"/>
  <c r="K230" i="28" s="1"/>
  <c r="I230" i="28"/>
  <c r="H230" i="28" s="1"/>
  <c r="M230" i="28"/>
  <c r="J231" i="28" s="1"/>
  <c r="M96" i="17"/>
  <c r="J97" i="17" s="1"/>
  <c r="L96" i="17"/>
  <c r="K96" i="17" s="1"/>
  <c r="I96" i="17"/>
  <c r="H96" i="17" s="1"/>
  <c r="M407" i="5"/>
  <c r="J408" i="5" s="1"/>
  <c r="I408" i="5" s="1"/>
  <c r="H408" i="5" s="1"/>
  <c r="L407" i="5"/>
  <c r="K407" i="5" s="1"/>
  <c r="I407" i="5"/>
  <c r="H407" i="5" s="1"/>
  <c r="L67" i="25"/>
  <c r="K67" i="25" s="1"/>
  <c r="I67" i="25"/>
  <c r="H67" i="25" s="1"/>
  <c r="M67" i="25"/>
  <c r="J68" i="25" s="1"/>
  <c r="L239" i="11"/>
  <c r="K239" i="11" s="1"/>
  <c r="M239" i="11"/>
  <c r="J240" i="11" s="1"/>
  <c r="I239" i="11"/>
  <c r="H239" i="11" s="1"/>
  <c r="M12" i="9"/>
  <c r="J13" i="9" s="1"/>
  <c r="L12" i="9"/>
  <c r="K12" i="9" s="1"/>
  <c r="I12" i="9"/>
  <c r="H12" i="9" s="1"/>
  <c r="M200" i="20"/>
  <c r="J201" i="20" s="1"/>
  <c r="L200" i="20"/>
  <c r="K200" i="20" s="1"/>
  <c r="I200" i="20"/>
  <c r="H200" i="20" s="1"/>
  <c r="L265" i="25"/>
  <c r="K265" i="25" s="1"/>
  <c r="M265" i="25"/>
  <c r="J266" i="25" s="1"/>
  <c r="I265" i="25"/>
  <c r="H265" i="25" s="1"/>
  <c r="M290" i="18"/>
  <c r="J291" i="18" s="1"/>
  <c r="L290" i="18"/>
  <c r="K290" i="18" s="1"/>
  <c r="I290" i="18"/>
  <c r="H290" i="18" s="1"/>
  <c r="L582" i="28"/>
  <c r="K582" i="28" s="1"/>
  <c r="M582" i="28"/>
  <c r="J583" i="28" s="1"/>
  <c r="I582" i="28"/>
  <c r="H582" i="28" s="1"/>
  <c r="L371" i="24"/>
  <c r="K371" i="24" s="1"/>
  <c r="M371" i="24"/>
  <c r="J372" i="24" s="1"/>
  <c r="I371" i="24"/>
  <c r="H371" i="24" s="1"/>
  <c r="L424" i="5"/>
  <c r="K424" i="5" s="1"/>
  <c r="M424" i="5"/>
  <c r="J425" i="5" s="1"/>
  <c r="I424" i="5"/>
  <c r="H424" i="5" s="1"/>
  <c r="M123" i="12"/>
  <c r="J124" i="12" s="1"/>
  <c r="L123" i="12"/>
  <c r="K123" i="12" s="1"/>
  <c r="I123" i="12"/>
  <c r="H123" i="12" s="1"/>
  <c r="M107" i="20"/>
  <c r="J108" i="20" s="1"/>
  <c r="L107" i="20"/>
  <c r="K107" i="20" s="1"/>
  <c r="I107" i="20"/>
  <c r="H107" i="20" s="1"/>
  <c r="I430" i="10"/>
  <c r="H430" i="10" s="1"/>
  <c r="M430" i="10"/>
  <c r="J431" i="10" s="1"/>
  <c r="L430" i="10"/>
  <c r="K430" i="10" s="1"/>
  <c r="M370" i="13"/>
  <c r="J371" i="13" s="1"/>
  <c r="L370" i="13"/>
  <c r="K370" i="13" s="1"/>
  <c r="I370" i="13"/>
  <c r="H370" i="13" s="1"/>
  <c r="M198" i="8"/>
  <c r="J199" i="8" s="1"/>
  <c r="L198" i="8"/>
  <c r="K198" i="8" s="1"/>
  <c r="I198" i="8"/>
  <c r="H198" i="8" s="1"/>
  <c r="M273" i="12"/>
  <c r="J274" i="12" s="1"/>
  <c r="L273" i="12"/>
  <c r="K273" i="12" s="1"/>
  <c r="I273" i="12"/>
  <c r="H273" i="12" s="1"/>
  <c r="M234" i="17"/>
  <c r="J235" i="17" s="1"/>
  <c r="L234" i="17"/>
  <c r="K234" i="17" s="1"/>
  <c r="I234" i="17"/>
  <c r="H234" i="17" s="1"/>
  <c r="M107" i="5"/>
  <c r="J108" i="5" s="1"/>
  <c r="I108" i="5" s="1"/>
  <c r="H108" i="5" s="1"/>
  <c r="L107" i="5"/>
  <c r="K107" i="5" s="1"/>
  <c r="I107" i="5"/>
  <c r="H107" i="5" s="1"/>
  <c r="M12" i="6"/>
  <c r="J13" i="6" s="1"/>
  <c r="L12" i="6"/>
  <c r="K12" i="6" s="1"/>
  <c r="I12" i="6"/>
  <c r="H12" i="6" s="1"/>
  <c r="M252" i="28"/>
  <c r="J253" i="28" s="1"/>
  <c r="L252" i="28"/>
  <c r="K252" i="28" s="1"/>
  <c r="I252" i="28"/>
  <c r="H252" i="28" s="1"/>
  <c r="M112" i="16"/>
  <c r="J113" i="16" s="1"/>
  <c r="L112" i="16"/>
  <c r="K112" i="16" s="1"/>
  <c r="I112" i="16"/>
  <c r="H112" i="16" s="1"/>
  <c r="I261" i="23"/>
  <c r="H261" i="23" s="1"/>
  <c r="M261" i="23"/>
  <c r="J262" i="23" s="1"/>
  <c r="L261" i="23"/>
  <c r="K261" i="23" s="1"/>
  <c r="M156" i="4"/>
  <c r="J157" i="4" s="1"/>
  <c r="L156" i="4"/>
  <c r="K156" i="4" s="1"/>
  <c r="I156" i="4"/>
  <c r="H156" i="4" s="1"/>
  <c r="M70" i="18"/>
  <c r="J71" i="18" s="1"/>
  <c r="L70" i="18"/>
  <c r="K70" i="18" s="1"/>
  <c r="I70" i="18"/>
  <c r="H70" i="18" s="1"/>
  <c r="M124" i="5"/>
  <c r="J125" i="5" s="1"/>
  <c r="L124" i="5"/>
  <c r="K124" i="5" s="1"/>
  <c r="I124" i="5"/>
  <c r="H124" i="5" s="1"/>
  <c r="M194" i="21"/>
  <c r="J195" i="21" s="1"/>
  <c r="L194" i="21"/>
  <c r="K194" i="21" s="1"/>
  <c r="I194" i="21"/>
  <c r="H194" i="21" s="1"/>
  <c r="M26" i="7"/>
  <c r="J27" i="7" s="1"/>
  <c r="L26" i="7"/>
  <c r="K26" i="7" s="1"/>
  <c r="I26" i="7"/>
  <c r="H26" i="7" s="1"/>
  <c r="I230" i="6"/>
  <c r="H230" i="6" s="1"/>
  <c r="M230" i="6"/>
  <c r="J231" i="6" s="1"/>
  <c r="L230" i="6"/>
  <c r="K230" i="6" s="1"/>
  <c r="I57" i="26"/>
  <c r="H57" i="26" s="1"/>
  <c r="M57" i="26"/>
  <c r="J58" i="26" s="1"/>
  <c r="L57" i="26"/>
  <c r="K57" i="26" s="1"/>
  <c r="L11" i="22"/>
  <c r="K11" i="22" s="1"/>
  <c r="M11" i="22"/>
  <c r="J12" i="22" s="1"/>
  <c r="I11" i="22"/>
  <c r="H11" i="22" s="1"/>
  <c r="M371" i="18"/>
  <c r="J372" i="18" s="1"/>
  <c r="L371" i="18"/>
  <c r="K371" i="18" s="1"/>
  <c r="I371" i="18"/>
  <c r="H371" i="18" s="1"/>
  <c r="M179" i="5"/>
  <c r="J180" i="5" s="1"/>
  <c r="I180" i="5" s="1"/>
  <c r="H180" i="5" s="1"/>
  <c r="L179" i="5"/>
  <c r="K179" i="5" s="1"/>
  <c r="I179" i="5"/>
  <c r="H179" i="5" s="1"/>
  <c r="M94" i="14"/>
  <c r="J95" i="14" s="1"/>
  <c r="L94" i="14"/>
  <c r="K94" i="14" s="1"/>
  <c r="I94" i="14"/>
  <c r="H94" i="14" s="1"/>
  <c r="M12" i="4"/>
  <c r="J13" i="4" s="1"/>
  <c r="L12" i="4"/>
  <c r="K12" i="4" s="1"/>
  <c r="I12" i="4"/>
  <c r="H12" i="4" s="1"/>
  <c r="I93" i="22"/>
  <c r="H93" i="22" s="1"/>
  <c r="M93" i="22"/>
  <c r="J94" i="22" s="1"/>
  <c r="L93" i="22"/>
  <c r="K93" i="22" s="1"/>
  <c r="I285" i="13"/>
  <c r="H285" i="13" s="1"/>
  <c r="L285" i="13"/>
  <c r="K285" i="13" s="1"/>
  <c r="M285" i="13"/>
  <c r="J286" i="13" s="1"/>
  <c r="BB73" i="13"/>
  <c r="BA73" i="13" s="1"/>
  <c r="BF73" i="13"/>
  <c r="BC74" i="13" s="1"/>
  <c r="BE73" i="13"/>
  <c r="BD73" i="13" s="1"/>
  <c r="M388" i="4"/>
  <c r="J389" i="4" s="1"/>
  <c r="L388" i="4"/>
  <c r="K388" i="4" s="1"/>
  <c r="I388" i="4"/>
  <c r="H388" i="4" s="1"/>
  <c r="M143" i="11"/>
  <c r="J144" i="11" s="1"/>
  <c r="L143" i="11"/>
  <c r="K143" i="11" s="1"/>
  <c r="I143" i="11"/>
  <c r="H143" i="11" s="1"/>
  <c r="I402" i="10"/>
  <c r="H402" i="10" s="1"/>
  <c r="M402" i="10"/>
  <c r="J403" i="10" s="1"/>
  <c r="L402" i="10"/>
  <c r="K402" i="10" s="1"/>
  <c r="L208" i="10"/>
  <c r="K208" i="10" s="1"/>
  <c r="I208" i="10"/>
  <c r="H208" i="10" s="1"/>
  <c r="M208" i="10"/>
  <c r="J209" i="10" s="1"/>
  <c r="M136" i="1"/>
  <c r="J137" i="1" s="1"/>
  <c r="L136" i="1"/>
  <c r="K136" i="1" s="1"/>
  <c r="I136" i="1"/>
  <c r="H136" i="1" s="1"/>
  <c r="M170" i="6"/>
  <c r="J171" i="6" s="1"/>
  <c r="I170" i="6"/>
  <c r="H170" i="6" s="1"/>
  <c r="L170" i="6"/>
  <c r="K170" i="6" s="1"/>
  <c r="I307" i="10"/>
  <c r="H307" i="10" s="1"/>
  <c r="M307" i="10"/>
  <c r="J308" i="10" s="1"/>
  <c r="L307" i="10"/>
  <c r="K307" i="10" s="1"/>
  <c r="I306" i="9"/>
  <c r="H306" i="9" s="1"/>
  <c r="M306" i="9"/>
  <c r="J307" i="9" s="1"/>
  <c r="L306" i="9"/>
  <c r="K306" i="9" s="1"/>
  <c r="M43" i="10"/>
  <c r="J44" i="10" s="1"/>
  <c r="L43" i="10"/>
  <c r="K43" i="10" s="1"/>
  <c r="I43" i="10"/>
  <c r="H43" i="10" s="1"/>
  <c r="M228" i="27"/>
  <c r="J229" i="27" s="1"/>
  <c r="L228" i="27"/>
  <c r="K228" i="27" s="1"/>
  <c r="I228" i="27"/>
  <c r="H228" i="27" s="1"/>
  <c r="M517" i="13"/>
  <c r="J518" i="13" s="1"/>
  <c r="L517" i="13"/>
  <c r="K517" i="13" s="1"/>
  <c r="I517" i="13"/>
  <c r="H517" i="13" s="1"/>
  <c r="M283" i="6"/>
  <c r="J284" i="6" s="1"/>
  <c r="L283" i="6"/>
  <c r="K283" i="6" s="1"/>
  <c r="I283" i="6"/>
  <c r="H283" i="6" s="1"/>
  <c r="M121" i="28"/>
  <c r="J122" i="28" s="1"/>
  <c r="L121" i="28"/>
  <c r="K121" i="28" s="1"/>
  <c r="I121" i="28"/>
  <c r="H121" i="28" s="1"/>
  <c r="M215" i="5"/>
  <c r="J216" i="5" s="1"/>
  <c r="L215" i="5"/>
  <c r="K215" i="5" s="1"/>
  <c r="I215" i="5"/>
  <c r="H215" i="5" s="1"/>
  <c r="M66" i="23"/>
  <c r="J67" i="23" s="1"/>
  <c r="L66" i="23"/>
  <c r="K66" i="23" s="1"/>
  <c r="I66" i="23"/>
  <c r="H66" i="23" s="1"/>
  <c r="I94" i="3"/>
  <c r="H94" i="3" s="1"/>
  <c r="L94" i="3"/>
  <c r="K94" i="3" s="1"/>
  <c r="M94" i="3"/>
  <c r="J95" i="3" s="1"/>
  <c r="M87" i="11"/>
  <c r="J88" i="11" s="1"/>
  <c r="L87" i="11"/>
  <c r="K87" i="11" s="1"/>
  <c r="I87" i="11"/>
  <c r="H87" i="11" s="1"/>
  <c r="M34" i="24"/>
  <c r="J35" i="24" s="1"/>
  <c r="L34" i="24"/>
  <c r="K34" i="24" s="1"/>
  <c r="I34" i="24"/>
  <c r="H34" i="24" s="1"/>
  <c r="M352" i="9"/>
  <c r="J353" i="9" s="1"/>
  <c r="L352" i="9"/>
  <c r="K352" i="9" s="1"/>
  <c r="I352" i="9"/>
  <c r="H352" i="9" s="1"/>
  <c r="M333" i="23"/>
  <c r="J334" i="23" s="1"/>
  <c r="L333" i="23"/>
  <c r="K333" i="23" s="1"/>
  <c r="I333" i="23"/>
  <c r="H333" i="23" s="1"/>
  <c r="M162" i="13"/>
  <c r="J163" i="13" s="1"/>
  <c r="I162" i="13"/>
  <c r="H162" i="13" s="1"/>
  <c r="L162" i="13"/>
  <c r="K162" i="13" s="1"/>
  <c r="M330" i="9"/>
  <c r="J331" i="9" s="1"/>
  <c r="L330" i="9"/>
  <c r="K330" i="9" s="1"/>
  <c r="I330" i="9"/>
  <c r="H330" i="9" s="1"/>
  <c r="M308" i="19"/>
  <c r="J309" i="19" s="1"/>
  <c r="L308" i="19"/>
  <c r="K308" i="19" s="1"/>
  <c r="I308" i="19"/>
  <c r="H308" i="19" s="1"/>
  <c r="I368" i="1"/>
  <c r="H368" i="1" s="1"/>
  <c r="L368" i="1"/>
  <c r="K368" i="1" s="1"/>
  <c r="M368" i="1"/>
  <c r="J369" i="1" s="1"/>
  <c r="M255" i="3"/>
  <c r="J256" i="3" s="1"/>
  <c r="I255" i="3"/>
  <c r="H255" i="3" s="1"/>
  <c r="L255" i="3"/>
  <c r="K255" i="3" s="1"/>
  <c r="M128" i="21"/>
  <c r="J129" i="21" s="1"/>
  <c r="L128" i="21"/>
  <c r="K128" i="21" s="1"/>
  <c r="I128" i="21"/>
  <c r="H128" i="21" s="1"/>
  <c r="M179" i="14"/>
  <c r="J180" i="14" s="1"/>
  <c r="L179" i="14"/>
  <c r="K179" i="14" s="1"/>
  <c r="I179" i="14"/>
  <c r="H179" i="14" s="1"/>
  <c r="M315" i="14"/>
  <c r="J316" i="14" s="1"/>
  <c r="I315" i="14"/>
  <c r="H315" i="14" s="1"/>
  <c r="L315" i="14"/>
  <c r="K315" i="14" s="1"/>
  <c r="I292" i="15"/>
  <c r="H292" i="15" s="1"/>
  <c r="L292" i="15"/>
  <c r="K292" i="15" s="1"/>
  <c r="M292" i="15"/>
  <c r="J293" i="15" s="1"/>
  <c r="X12" i="26"/>
  <c r="W12" i="26" s="1"/>
  <c r="AB12" i="26"/>
  <c r="Y13" i="26" s="1"/>
  <c r="AA12" i="26"/>
  <c r="Z12" i="26" s="1"/>
  <c r="M300" i="12"/>
  <c r="J301" i="12" s="1"/>
  <c r="L300" i="12"/>
  <c r="K300" i="12" s="1"/>
  <c r="I300" i="12"/>
  <c r="H300" i="12" s="1"/>
  <c r="L219" i="16"/>
  <c r="K219" i="16" s="1"/>
  <c r="M219" i="16"/>
  <c r="J220" i="16" s="1"/>
  <c r="I219" i="16"/>
  <c r="H219" i="16" s="1"/>
  <c r="M351" i="16"/>
  <c r="J352" i="16" s="1"/>
  <c r="L351" i="16"/>
  <c r="K351" i="16" s="1"/>
  <c r="I351" i="16"/>
  <c r="H351" i="16" s="1"/>
  <c r="I496" i="5"/>
  <c r="H496" i="5" s="1"/>
  <c r="M496" i="5"/>
  <c r="J497" i="5" s="1"/>
  <c r="L496" i="5"/>
  <c r="K496" i="5" s="1"/>
  <c r="I314" i="13"/>
  <c r="H314" i="13" s="1"/>
  <c r="M314" i="13"/>
  <c r="J315" i="13" s="1"/>
  <c r="L314" i="13"/>
  <c r="K314" i="13" s="1"/>
  <c r="M62" i="19"/>
  <c r="J63" i="19" s="1"/>
  <c r="L62" i="19"/>
  <c r="K62" i="19" s="1"/>
  <c r="I62" i="19"/>
  <c r="H62" i="19" s="1"/>
  <c r="L84" i="27" l="1"/>
  <c r="K84" i="27" s="1"/>
  <c r="M84" i="27"/>
  <c r="J85" i="27" s="1"/>
  <c r="I84" i="27"/>
  <c r="H84" i="27" s="1"/>
  <c r="I220" i="16"/>
  <c r="H220" i="16" s="1"/>
  <c r="M220" i="16"/>
  <c r="J221" i="16" s="1"/>
  <c r="L220" i="16"/>
  <c r="K220" i="16" s="1"/>
  <c r="M307" i="9"/>
  <c r="J308" i="9" s="1"/>
  <c r="L307" i="9"/>
  <c r="K307" i="9" s="1"/>
  <c r="I307" i="9"/>
  <c r="H307" i="9" s="1"/>
  <c r="BF74" i="13"/>
  <c r="BC75" i="13" s="1"/>
  <c r="BE74" i="13"/>
  <c r="BD74" i="13" s="1"/>
  <c r="BB74" i="13"/>
  <c r="BA74" i="13" s="1"/>
  <c r="M58" i="26"/>
  <c r="J59" i="26" s="1"/>
  <c r="L58" i="26"/>
  <c r="K58" i="26" s="1"/>
  <c r="I58" i="26"/>
  <c r="H58" i="26" s="1"/>
  <c r="M431" i="10"/>
  <c r="J432" i="10" s="1"/>
  <c r="L431" i="10"/>
  <c r="K431" i="10" s="1"/>
  <c r="I431" i="10"/>
  <c r="H431" i="10" s="1"/>
  <c r="I372" i="24"/>
  <c r="H372" i="24" s="1"/>
  <c r="M372" i="24"/>
  <c r="J373" i="24" s="1"/>
  <c r="L372" i="24"/>
  <c r="K372" i="24" s="1"/>
  <c r="I76" i="6"/>
  <c r="H76" i="6" s="1"/>
  <c r="M76" i="6"/>
  <c r="J77" i="6" s="1"/>
  <c r="L76" i="6"/>
  <c r="K76" i="6" s="1"/>
  <c r="L246" i="20"/>
  <c r="K246" i="20" s="1"/>
  <c r="I246" i="20"/>
  <c r="H246" i="20" s="1"/>
  <c r="M246" i="20"/>
  <c r="J247" i="20" s="1"/>
  <c r="I247" i="20" s="1"/>
  <c r="H247" i="20" s="1"/>
  <c r="L264" i="6"/>
  <c r="K264" i="6" s="1"/>
  <c r="I264" i="6"/>
  <c r="H264" i="6" s="1"/>
  <c r="M264" i="6"/>
  <c r="J265" i="6" s="1"/>
  <c r="L12" i="18"/>
  <c r="K12" i="18" s="1"/>
  <c r="I12" i="18"/>
  <c r="H12" i="18" s="1"/>
  <c r="M12" i="18"/>
  <c r="J13" i="18" s="1"/>
  <c r="I495" i="28"/>
  <c r="H495" i="28" s="1"/>
  <c r="M495" i="28"/>
  <c r="J496" i="28" s="1"/>
  <c r="L495" i="28"/>
  <c r="K495" i="28" s="1"/>
  <c r="M347" i="6"/>
  <c r="J348" i="6" s="1"/>
  <c r="L347" i="6"/>
  <c r="K347" i="6" s="1"/>
  <c r="I347" i="6"/>
  <c r="H347" i="6" s="1"/>
  <c r="BT256" i="13"/>
  <c r="BS256" i="13" s="1"/>
  <c r="BU256" i="13"/>
  <c r="BR257" i="13" s="1"/>
  <c r="BQ256" i="13"/>
  <c r="BP256" i="13" s="1"/>
  <c r="I194" i="13"/>
  <c r="H194" i="13" s="1"/>
  <c r="M194" i="13"/>
  <c r="J195" i="13" s="1"/>
  <c r="L194" i="13"/>
  <c r="K194" i="13" s="1"/>
  <c r="L147" i="9"/>
  <c r="K147" i="9" s="1"/>
  <c r="I147" i="9"/>
  <c r="H147" i="9" s="1"/>
  <c r="M147" i="9"/>
  <c r="J148" i="9" s="1"/>
  <c r="I261" i="18"/>
  <c r="H261" i="18" s="1"/>
  <c r="M261" i="18"/>
  <c r="J262" i="18" s="1"/>
  <c r="L261" i="18"/>
  <c r="K261" i="18" s="1"/>
  <c r="L100" i="28"/>
  <c r="K100" i="28" s="1"/>
  <c r="M100" i="28"/>
  <c r="J101" i="28" s="1"/>
  <c r="I100" i="28"/>
  <c r="H100" i="28" s="1"/>
  <c r="I12" i="27"/>
  <c r="H12" i="27" s="1"/>
  <c r="M12" i="27"/>
  <c r="J13" i="27" s="1"/>
  <c r="L12" i="27"/>
  <c r="K12" i="27" s="1"/>
  <c r="L140" i="8"/>
  <c r="K140" i="8" s="1"/>
  <c r="I140" i="8"/>
  <c r="H140" i="8" s="1"/>
  <c r="M140" i="8"/>
  <c r="J141" i="8" s="1"/>
  <c r="M83" i="24"/>
  <c r="J84" i="24" s="1"/>
  <c r="L83" i="24"/>
  <c r="K83" i="24" s="1"/>
  <c r="I83" i="24"/>
  <c r="H83" i="24" s="1"/>
  <c r="M51" i="21"/>
  <c r="J52" i="21" s="1"/>
  <c r="L51" i="21"/>
  <c r="K51" i="21" s="1"/>
  <c r="I51" i="21"/>
  <c r="H51" i="21" s="1"/>
  <c r="M192" i="11"/>
  <c r="J193" i="11" s="1"/>
  <c r="L192" i="11"/>
  <c r="K192" i="11" s="1"/>
  <c r="I192" i="11"/>
  <c r="H192" i="11" s="1"/>
  <c r="M125" i="5"/>
  <c r="J126" i="5" s="1"/>
  <c r="I126" i="5" s="1"/>
  <c r="H126" i="5" s="1"/>
  <c r="I125" i="5"/>
  <c r="H125" i="5" s="1"/>
  <c r="L125" i="5"/>
  <c r="K125" i="5" s="1"/>
  <c r="L180" i="24"/>
  <c r="K180" i="24" s="1"/>
  <c r="M180" i="24"/>
  <c r="J181" i="24" s="1"/>
  <c r="I180" i="24"/>
  <c r="H180" i="24" s="1"/>
  <c r="I321" i="18"/>
  <c r="H321" i="18" s="1"/>
  <c r="M321" i="18"/>
  <c r="J322" i="18" s="1"/>
  <c r="L321" i="18"/>
  <c r="K321" i="18" s="1"/>
  <c r="I313" i="8"/>
  <c r="H313" i="8" s="1"/>
  <c r="M313" i="8"/>
  <c r="J314" i="8" s="1"/>
  <c r="L313" i="8"/>
  <c r="K313" i="8" s="1"/>
  <c r="I12" i="14"/>
  <c r="H12" i="14" s="1"/>
  <c r="L12" i="14"/>
  <c r="K12" i="14" s="1"/>
  <c r="M12" i="14"/>
  <c r="J13" i="14" s="1"/>
  <c r="I418" i="16"/>
  <c r="H418" i="16" s="1"/>
  <c r="M418" i="16"/>
  <c r="J419" i="16" s="1"/>
  <c r="L418" i="16"/>
  <c r="K418" i="16" s="1"/>
  <c r="I71" i="5"/>
  <c r="H71" i="5" s="1"/>
  <c r="M71" i="5"/>
  <c r="J72" i="5" s="1"/>
  <c r="I72" i="5" s="1"/>
  <c r="H72" i="5" s="1"/>
  <c r="L71" i="5"/>
  <c r="K71" i="5" s="1"/>
  <c r="I238" i="18"/>
  <c r="H238" i="18" s="1"/>
  <c r="M238" i="18"/>
  <c r="J239" i="18" s="1"/>
  <c r="L238" i="18"/>
  <c r="K238" i="18" s="1"/>
  <c r="M218" i="11"/>
  <c r="J219" i="11" s="1"/>
  <c r="L218" i="11"/>
  <c r="K218" i="11" s="1"/>
  <c r="I218" i="11"/>
  <c r="H218" i="11" s="1"/>
  <c r="I11" i="1"/>
  <c r="H11" i="1" s="1"/>
  <c r="M11" i="1"/>
  <c r="J12" i="1" s="1"/>
  <c r="L11" i="1"/>
  <c r="K11" i="1" s="1"/>
  <c r="M317" i="5"/>
  <c r="J318" i="5" s="1"/>
  <c r="I318" i="5" s="1"/>
  <c r="H318" i="5" s="1"/>
  <c r="L317" i="5"/>
  <c r="K317" i="5" s="1"/>
  <c r="I317" i="5"/>
  <c r="H317" i="5" s="1"/>
  <c r="M234" i="5"/>
  <c r="J235" i="5" s="1"/>
  <c r="L234" i="5"/>
  <c r="K234" i="5" s="1"/>
  <c r="I234" i="5"/>
  <c r="H234" i="5" s="1"/>
  <c r="M38" i="17"/>
  <c r="J39" i="17" s="1"/>
  <c r="L38" i="17"/>
  <c r="K38" i="17" s="1"/>
  <c r="I38" i="17"/>
  <c r="H38" i="17" s="1"/>
  <c r="M218" i="12"/>
  <c r="J219" i="12" s="1"/>
  <c r="L218" i="12"/>
  <c r="K218" i="12" s="1"/>
  <c r="I218" i="12"/>
  <c r="H218" i="12" s="1"/>
  <c r="L132" i="24"/>
  <c r="K132" i="24" s="1"/>
  <c r="M132" i="24"/>
  <c r="J133" i="24" s="1"/>
  <c r="I132" i="24"/>
  <c r="H132" i="24" s="1"/>
  <c r="M73" i="12"/>
  <c r="J74" i="12" s="1"/>
  <c r="L73" i="12"/>
  <c r="K73" i="12" s="1"/>
  <c r="I73" i="12"/>
  <c r="H73" i="12" s="1"/>
  <c r="M286" i="13"/>
  <c r="J287" i="13" s="1"/>
  <c r="L286" i="13"/>
  <c r="K286" i="13" s="1"/>
  <c r="I286" i="13"/>
  <c r="H286" i="13" s="1"/>
  <c r="M11" i="11"/>
  <c r="J12" i="11" s="1"/>
  <c r="L11" i="11"/>
  <c r="K11" i="11" s="1"/>
  <c r="I11" i="11"/>
  <c r="H11" i="11" s="1"/>
  <c r="L56" i="28"/>
  <c r="K56" i="28" s="1"/>
  <c r="I56" i="28"/>
  <c r="H56" i="28" s="1"/>
  <c r="M56" i="28"/>
  <c r="J57" i="28" s="1"/>
  <c r="M111" i="10"/>
  <c r="J112" i="10" s="1"/>
  <c r="L111" i="10"/>
  <c r="K111" i="10" s="1"/>
  <c r="I111" i="10"/>
  <c r="H111" i="10" s="1"/>
  <c r="M255" i="27"/>
  <c r="J256" i="27" s="1"/>
  <c r="L255" i="27"/>
  <c r="K255" i="27" s="1"/>
  <c r="I255" i="27"/>
  <c r="H255" i="27" s="1"/>
  <c r="M253" i="5"/>
  <c r="J254" i="5" s="1"/>
  <c r="L253" i="5"/>
  <c r="K253" i="5" s="1"/>
  <c r="I253" i="5"/>
  <c r="H253" i="5" s="1"/>
  <c r="M151" i="25"/>
  <c r="J152" i="25" s="1"/>
  <c r="L151" i="25"/>
  <c r="K151" i="25" s="1"/>
  <c r="I151" i="25"/>
  <c r="H151" i="25" s="1"/>
  <c r="M388" i="9"/>
  <c r="J389" i="9" s="1"/>
  <c r="L388" i="9"/>
  <c r="K388" i="9" s="1"/>
  <c r="I388" i="9"/>
  <c r="H388" i="9" s="1"/>
  <c r="M60" i="24"/>
  <c r="J61" i="24" s="1"/>
  <c r="L60" i="24"/>
  <c r="K60" i="24" s="1"/>
  <c r="I60" i="24"/>
  <c r="H60" i="24" s="1"/>
  <c r="I48" i="9"/>
  <c r="H48" i="9" s="1"/>
  <c r="M48" i="9"/>
  <c r="J49" i="9" s="1"/>
  <c r="L48" i="9"/>
  <c r="K48" i="9" s="1"/>
  <c r="M201" i="20"/>
  <c r="J202" i="20" s="1"/>
  <c r="L201" i="20"/>
  <c r="K201" i="20" s="1"/>
  <c r="I201" i="20"/>
  <c r="H201" i="20" s="1"/>
  <c r="M330" i="19"/>
  <c r="J331" i="19" s="1"/>
  <c r="L330" i="19"/>
  <c r="K330" i="19" s="1"/>
  <c r="I330" i="19"/>
  <c r="H330" i="19" s="1"/>
  <c r="I168" i="1"/>
  <c r="H168" i="1" s="1"/>
  <c r="L168" i="1"/>
  <c r="K168" i="1" s="1"/>
  <c r="M168" i="1"/>
  <c r="J169" i="1" s="1"/>
  <c r="M154" i="14"/>
  <c r="J155" i="14" s="1"/>
  <c r="L154" i="14"/>
  <c r="K154" i="14" s="1"/>
  <c r="I154" i="14"/>
  <c r="H154" i="14" s="1"/>
  <c r="M39" i="14"/>
  <c r="J40" i="14" s="1"/>
  <c r="L39" i="14"/>
  <c r="K39" i="14" s="1"/>
  <c r="I39" i="14"/>
  <c r="H39" i="14" s="1"/>
  <c r="I583" i="28"/>
  <c r="H583" i="28" s="1"/>
  <c r="M583" i="28"/>
  <c r="J584" i="28" s="1"/>
  <c r="L583" i="28"/>
  <c r="K583" i="28" s="1"/>
  <c r="M427" i="13"/>
  <c r="J428" i="13" s="1"/>
  <c r="L427" i="13"/>
  <c r="K427" i="13" s="1"/>
  <c r="I427" i="13"/>
  <c r="H427" i="13" s="1"/>
  <c r="M322" i="15"/>
  <c r="J323" i="15" s="1"/>
  <c r="L322" i="15"/>
  <c r="K322" i="15" s="1"/>
  <c r="I322" i="15"/>
  <c r="H322" i="15" s="1"/>
  <c r="L276" i="24"/>
  <c r="K276" i="24" s="1"/>
  <c r="I276" i="24"/>
  <c r="H276" i="24" s="1"/>
  <c r="M276" i="24"/>
  <c r="J277" i="24" s="1"/>
  <c r="M343" i="14"/>
  <c r="J344" i="14" s="1"/>
  <c r="L343" i="14"/>
  <c r="K343" i="14" s="1"/>
  <c r="I343" i="14"/>
  <c r="H343" i="14" s="1"/>
  <c r="M98" i="15"/>
  <c r="J99" i="15" s="1"/>
  <c r="L98" i="15"/>
  <c r="K98" i="15" s="1"/>
  <c r="I98" i="15"/>
  <c r="H98" i="15" s="1"/>
  <c r="M154" i="12"/>
  <c r="J155" i="12" s="1"/>
  <c r="L154" i="12"/>
  <c r="K154" i="12" s="1"/>
  <c r="I154" i="12"/>
  <c r="H154" i="12" s="1"/>
  <c r="L276" i="10"/>
  <c r="K276" i="10" s="1"/>
  <c r="M276" i="10"/>
  <c r="J277" i="10" s="1"/>
  <c r="I276" i="10"/>
  <c r="H276" i="10" s="1"/>
  <c r="L162" i="18"/>
  <c r="K162" i="18" s="1"/>
  <c r="M162" i="18"/>
  <c r="J163" i="18" s="1"/>
  <c r="I162" i="18"/>
  <c r="H162" i="18" s="1"/>
  <c r="I179" i="25"/>
  <c r="H179" i="25" s="1"/>
  <c r="M179" i="25"/>
  <c r="J180" i="25" s="1"/>
  <c r="L179" i="25"/>
  <c r="K179" i="25" s="1"/>
  <c r="I378" i="6"/>
  <c r="H378" i="6" s="1"/>
  <c r="M378" i="6"/>
  <c r="J379" i="6" s="1"/>
  <c r="L378" i="6"/>
  <c r="K378" i="6" s="1"/>
  <c r="M189" i="3"/>
  <c r="J190" i="3" s="1"/>
  <c r="L189" i="3"/>
  <c r="K189" i="3" s="1"/>
  <c r="I189" i="3"/>
  <c r="H189" i="3" s="1"/>
  <c r="M283" i="3"/>
  <c r="J284" i="3" s="1"/>
  <c r="L283" i="3"/>
  <c r="K283" i="3" s="1"/>
  <c r="I283" i="3"/>
  <c r="H283" i="3" s="1"/>
  <c r="M77" i="10"/>
  <c r="J78" i="10" s="1"/>
  <c r="L77" i="10"/>
  <c r="K77" i="10" s="1"/>
  <c r="I77" i="10"/>
  <c r="H77" i="10" s="1"/>
  <c r="L334" i="23"/>
  <c r="K334" i="23" s="1"/>
  <c r="I334" i="23"/>
  <c r="H334" i="23" s="1"/>
  <c r="M334" i="23"/>
  <c r="J335" i="23" s="1"/>
  <c r="M221" i="20"/>
  <c r="J222" i="20" s="1"/>
  <c r="L221" i="20"/>
  <c r="K221" i="20" s="1"/>
  <c r="I221" i="20"/>
  <c r="H221" i="20" s="1"/>
  <c r="I191" i="22"/>
  <c r="H191" i="22" s="1"/>
  <c r="M191" i="22"/>
  <c r="J192" i="22" s="1"/>
  <c r="L191" i="22"/>
  <c r="K191" i="22" s="1"/>
  <c r="I71" i="18"/>
  <c r="H71" i="18" s="1"/>
  <c r="M71" i="18"/>
  <c r="J72" i="18" s="1"/>
  <c r="L71" i="18"/>
  <c r="K71" i="18" s="1"/>
  <c r="I253" i="28"/>
  <c r="H253" i="28" s="1"/>
  <c r="M253" i="28"/>
  <c r="J254" i="28" s="1"/>
  <c r="L253" i="28"/>
  <c r="K253" i="28" s="1"/>
  <c r="M274" i="12"/>
  <c r="J275" i="12" s="1"/>
  <c r="L274" i="12"/>
  <c r="K274" i="12" s="1"/>
  <c r="I274" i="12"/>
  <c r="H274" i="12" s="1"/>
  <c r="I108" i="20"/>
  <c r="H108" i="20" s="1"/>
  <c r="M108" i="20"/>
  <c r="J109" i="20" s="1"/>
  <c r="L108" i="20"/>
  <c r="K108" i="20" s="1"/>
  <c r="I13" i="9"/>
  <c r="H13" i="9" s="1"/>
  <c r="M13" i="9"/>
  <c r="J14" i="9" s="1"/>
  <c r="L13" i="9"/>
  <c r="K13" i="9" s="1"/>
  <c r="I97" i="17"/>
  <c r="H97" i="17" s="1"/>
  <c r="M97" i="17"/>
  <c r="J98" i="17" s="1"/>
  <c r="L97" i="17"/>
  <c r="K97" i="17" s="1"/>
  <c r="M188" i="12"/>
  <c r="J189" i="12" s="1"/>
  <c r="L188" i="12"/>
  <c r="K188" i="12" s="1"/>
  <c r="I188" i="12"/>
  <c r="H188" i="12" s="1"/>
  <c r="I11" i="25"/>
  <c r="H11" i="25" s="1"/>
  <c r="M11" i="25"/>
  <c r="J12" i="25" s="1"/>
  <c r="L11" i="25"/>
  <c r="K11" i="25" s="1"/>
  <c r="M170" i="11"/>
  <c r="J171" i="11" s="1"/>
  <c r="L170" i="11"/>
  <c r="K170" i="11" s="1"/>
  <c r="I170" i="11"/>
  <c r="H170" i="11" s="1"/>
  <c r="I222" i="21"/>
  <c r="H222" i="21" s="1"/>
  <c r="M222" i="21"/>
  <c r="J223" i="21" s="1"/>
  <c r="L222" i="21"/>
  <c r="K222" i="21" s="1"/>
  <c r="L41" i="3"/>
  <c r="K41" i="3" s="1"/>
  <c r="M41" i="3"/>
  <c r="J42" i="3" s="1"/>
  <c r="I41" i="3"/>
  <c r="H41" i="3" s="1"/>
  <c r="M79" i="28"/>
  <c r="J80" i="28" s="1"/>
  <c r="L79" i="28"/>
  <c r="K79" i="28" s="1"/>
  <c r="I79" i="28"/>
  <c r="H79" i="28" s="1"/>
  <c r="I44" i="8"/>
  <c r="H44" i="8" s="1"/>
  <c r="M44" i="8"/>
  <c r="J45" i="8" s="1"/>
  <c r="L44" i="8"/>
  <c r="K44" i="8" s="1"/>
  <c r="I548" i="13"/>
  <c r="H548" i="13" s="1"/>
  <c r="M548" i="13"/>
  <c r="J549" i="13" s="1"/>
  <c r="L548" i="13"/>
  <c r="K548" i="13" s="1"/>
  <c r="M208" i="19"/>
  <c r="J209" i="19" s="1"/>
  <c r="I208" i="19"/>
  <c r="H208" i="19" s="1"/>
  <c r="L208" i="19"/>
  <c r="K208" i="19" s="1"/>
  <c r="I323" i="24"/>
  <c r="H323" i="24" s="1"/>
  <c r="M323" i="24"/>
  <c r="J324" i="24" s="1"/>
  <c r="L323" i="24"/>
  <c r="K323" i="24" s="1"/>
  <c r="I150" i="22"/>
  <c r="H150" i="22" s="1"/>
  <c r="M150" i="22"/>
  <c r="J151" i="22" s="1"/>
  <c r="L150" i="22"/>
  <c r="K150" i="22" s="1"/>
  <c r="I33" i="11"/>
  <c r="H33" i="11" s="1"/>
  <c r="M33" i="11"/>
  <c r="J34" i="11" s="1"/>
  <c r="L33" i="11"/>
  <c r="K33" i="11" s="1"/>
  <c r="L78" i="1"/>
  <c r="K78" i="1" s="1"/>
  <c r="I78" i="1"/>
  <c r="H78" i="1" s="1"/>
  <c r="M78" i="1"/>
  <c r="J79" i="1" s="1"/>
  <c r="I306" i="23"/>
  <c r="H306" i="23" s="1"/>
  <c r="M306" i="23"/>
  <c r="J307" i="23" s="1"/>
  <c r="L306" i="23"/>
  <c r="K306" i="23" s="1"/>
  <c r="M34" i="19"/>
  <c r="J35" i="19" s="1"/>
  <c r="L34" i="19"/>
  <c r="K34" i="19" s="1"/>
  <c r="I34" i="19"/>
  <c r="H34" i="19" s="1"/>
  <c r="I154" i="17"/>
  <c r="H154" i="17" s="1"/>
  <c r="M154" i="17"/>
  <c r="J155" i="17" s="1"/>
  <c r="L154" i="17"/>
  <c r="K154" i="17" s="1"/>
  <c r="I179" i="9"/>
  <c r="H179" i="9" s="1"/>
  <c r="L179" i="9"/>
  <c r="K179" i="9" s="1"/>
  <c r="M179" i="9"/>
  <c r="J180" i="9" s="1"/>
  <c r="M524" i="9"/>
  <c r="J525" i="9" s="1"/>
  <c r="L524" i="9"/>
  <c r="K524" i="9" s="1"/>
  <c r="I524" i="9"/>
  <c r="H524" i="9" s="1"/>
  <c r="I112" i="9"/>
  <c r="H112" i="9" s="1"/>
  <c r="M112" i="9"/>
  <c r="J113" i="9" s="1"/>
  <c r="L112" i="9"/>
  <c r="K112" i="9" s="1"/>
  <c r="I455" i="13"/>
  <c r="H455" i="13" s="1"/>
  <c r="M455" i="13"/>
  <c r="J456" i="13" s="1"/>
  <c r="L455" i="13"/>
  <c r="K455" i="13" s="1"/>
  <c r="I289" i="14"/>
  <c r="H289" i="14" s="1"/>
  <c r="M289" i="14"/>
  <c r="J290" i="14" s="1"/>
  <c r="L289" i="14"/>
  <c r="K289" i="14" s="1"/>
  <c r="M131" i="27"/>
  <c r="J132" i="27" s="1"/>
  <c r="I131" i="27"/>
  <c r="H131" i="27" s="1"/>
  <c r="L131" i="27"/>
  <c r="K131" i="27" s="1"/>
  <c r="M124" i="25"/>
  <c r="J125" i="25" s="1"/>
  <c r="L124" i="25"/>
  <c r="K124" i="25" s="1"/>
  <c r="I124" i="25"/>
  <c r="H124" i="25" s="1"/>
  <c r="I158" i="19"/>
  <c r="H158" i="19" s="1"/>
  <c r="M158" i="19"/>
  <c r="J159" i="19" s="1"/>
  <c r="L158" i="19"/>
  <c r="K158" i="19" s="1"/>
  <c r="I11" i="24"/>
  <c r="H11" i="24" s="1"/>
  <c r="M11" i="24"/>
  <c r="J12" i="24" s="1"/>
  <c r="L11" i="24"/>
  <c r="K11" i="24" s="1"/>
  <c r="L77" i="7"/>
  <c r="K77" i="7" s="1"/>
  <c r="M77" i="7"/>
  <c r="J78" i="7" s="1"/>
  <c r="I77" i="7"/>
  <c r="H77" i="7" s="1"/>
  <c r="L213" i="9"/>
  <c r="K213" i="9" s="1"/>
  <c r="I213" i="9"/>
  <c r="H213" i="9" s="1"/>
  <c r="M213" i="9"/>
  <c r="J214" i="9" s="1"/>
  <c r="M203" i="24"/>
  <c r="J204" i="24" s="1"/>
  <c r="L203" i="24"/>
  <c r="K203" i="24" s="1"/>
  <c r="I203" i="24"/>
  <c r="H203" i="24" s="1"/>
  <c r="M13" i="17"/>
  <c r="J14" i="17" s="1"/>
  <c r="L13" i="17"/>
  <c r="K13" i="17" s="1"/>
  <c r="I13" i="17"/>
  <c r="H13" i="17" s="1"/>
  <c r="M433" i="25"/>
  <c r="J434" i="25" s="1"/>
  <c r="L433" i="25"/>
  <c r="K433" i="25" s="1"/>
  <c r="I433" i="25"/>
  <c r="H433" i="25" s="1"/>
  <c r="I430" i="28"/>
  <c r="H430" i="28" s="1"/>
  <c r="M430" i="28"/>
  <c r="J431" i="28" s="1"/>
  <c r="L430" i="28"/>
  <c r="K430" i="28" s="1"/>
  <c r="M386" i="28"/>
  <c r="J387" i="28" s="1"/>
  <c r="L386" i="28"/>
  <c r="K386" i="28" s="1"/>
  <c r="I386" i="28"/>
  <c r="H386" i="28" s="1"/>
  <c r="M331" i="4"/>
  <c r="J332" i="4" s="1"/>
  <c r="I331" i="4"/>
  <c r="H331" i="4" s="1"/>
  <c r="L331" i="4"/>
  <c r="K331" i="4" s="1"/>
  <c r="M177" i="23"/>
  <c r="J178" i="23" s="1"/>
  <c r="L177" i="23"/>
  <c r="K177" i="23" s="1"/>
  <c r="I177" i="23"/>
  <c r="H177" i="23" s="1"/>
  <c r="I12" i="21"/>
  <c r="H12" i="21" s="1"/>
  <c r="M12" i="21"/>
  <c r="J13" i="21" s="1"/>
  <c r="L12" i="21"/>
  <c r="K12" i="21" s="1"/>
  <c r="M12" i="28"/>
  <c r="J13" i="28" s="1"/>
  <c r="I12" i="28"/>
  <c r="H12" i="28" s="1"/>
  <c r="L12" i="28"/>
  <c r="K12" i="28" s="1"/>
  <c r="I11" i="10"/>
  <c r="H11" i="10" s="1"/>
  <c r="M11" i="10"/>
  <c r="J12" i="10" s="1"/>
  <c r="L11" i="10"/>
  <c r="K11" i="10" s="1"/>
  <c r="M238" i="25"/>
  <c r="J239" i="25" s="1"/>
  <c r="L238" i="25"/>
  <c r="K238" i="25" s="1"/>
  <c r="I238" i="25"/>
  <c r="H238" i="25" s="1"/>
  <c r="I147" i="7"/>
  <c r="H147" i="7" s="1"/>
  <c r="M147" i="7"/>
  <c r="J148" i="7" s="1"/>
  <c r="L147" i="7"/>
  <c r="K147" i="7" s="1"/>
  <c r="BB256" i="13"/>
  <c r="BA256" i="13" s="1"/>
  <c r="BF256" i="13"/>
  <c r="BC257" i="13" s="1"/>
  <c r="BE256" i="13"/>
  <c r="BD256" i="13" s="1"/>
  <c r="M100" i="4"/>
  <c r="J101" i="4" s="1"/>
  <c r="I100" i="4"/>
  <c r="H100" i="4" s="1"/>
  <c r="L100" i="4"/>
  <c r="K100" i="4" s="1"/>
  <c r="I320" i="28"/>
  <c r="H320" i="28" s="1"/>
  <c r="M320" i="28"/>
  <c r="J321" i="28" s="1"/>
  <c r="L320" i="28"/>
  <c r="K320" i="28" s="1"/>
  <c r="I242" i="1"/>
  <c r="H242" i="1" s="1"/>
  <c r="M242" i="1"/>
  <c r="J243" i="1" s="1"/>
  <c r="L242" i="1"/>
  <c r="K242" i="1" s="1"/>
  <c r="I243" i="10"/>
  <c r="H243" i="10" s="1"/>
  <c r="M243" i="10"/>
  <c r="J244" i="10" s="1"/>
  <c r="L243" i="10"/>
  <c r="K243" i="10" s="1"/>
  <c r="M85" i="19"/>
  <c r="J86" i="19" s="1"/>
  <c r="L85" i="19"/>
  <c r="K85" i="19" s="1"/>
  <c r="I85" i="19"/>
  <c r="H85" i="19" s="1"/>
  <c r="M421" i="9"/>
  <c r="J422" i="9" s="1"/>
  <c r="L421" i="9"/>
  <c r="K421" i="9" s="1"/>
  <c r="I421" i="9"/>
  <c r="H421" i="9" s="1"/>
  <c r="M398" i="1"/>
  <c r="J399" i="1" s="1"/>
  <c r="I398" i="1"/>
  <c r="H398" i="1" s="1"/>
  <c r="L398" i="1"/>
  <c r="K398" i="1" s="1"/>
  <c r="M48" i="20"/>
  <c r="J49" i="20" s="1"/>
  <c r="L48" i="20"/>
  <c r="K48" i="20" s="1"/>
  <c r="I48" i="20"/>
  <c r="H48" i="20" s="1"/>
  <c r="M114" i="11"/>
  <c r="J115" i="11" s="1"/>
  <c r="L114" i="11"/>
  <c r="K114" i="11" s="1"/>
  <c r="I114" i="11"/>
  <c r="H114" i="11" s="1"/>
  <c r="M320" i="7"/>
  <c r="J321" i="7" s="1"/>
  <c r="L320" i="7"/>
  <c r="K320" i="7" s="1"/>
  <c r="I320" i="7"/>
  <c r="H320" i="7" s="1"/>
  <c r="M43" i="12"/>
  <c r="J44" i="12" s="1"/>
  <c r="L43" i="12"/>
  <c r="K43" i="12" s="1"/>
  <c r="I43" i="12"/>
  <c r="H43" i="12" s="1"/>
  <c r="I245" i="15"/>
  <c r="H245" i="15" s="1"/>
  <c r="M245" i="15"/>
  <c r="J246" i="15" s="1"/>
  <c r="L245" i="15"/>
  <c r="K245" i="15" s="1"/>
  <c r="I63" i="19"/>
  <c r="H63" i="19" s="1"/>
  <c r="L63" i="19"/>
  <c r="K63" i="19" s="1"/>
  <c r="M63" i="19"/>
  <c r="J64" i="19" s="1"/>
  <c r="I95" i="14"/>
  <c r="H95" i="14" s="1"/>
  <c r="L95" i="14"/>
  <c r="K95" i="14" s="1"/>
  <c r="M95" i="14"/>
  <c r="J96" i="14" s="1"/>
  <c r="M207" i="17"/>
  <c r="J208" i="17" s="1"/>
  <c r="L207" i="17"/>
  <c r="K207" i="17" s="1"/>
  <c r="I207" i="17"/>
  <c r="H207" i="17" s="1"/>
  <c r="M60" i="11"/>
  <c r="J61" i="11" s="1"/>
  <c r="L60" i="11"/>
  <c r="K60" i="11" s="1"/>
  <c r="I60" i="11"/>
  <c r="H60" i="11" s="1"/>
  <c r="M74" i="13"/>
  <c r="J75" i="13" s="1"/>
  <c r="L74" i="13"/>
  <c r="K74" i="13" s="1"/>
  <c r="I74" i="13"/>
  <c r="H74" i="13" s="1"/>
  <c r="I76" i="8"/>
  <c r="H76" i="8" s="1"/>
  <c r="L76" i="8"/>
  <c r="K76" i="8" s="1"/>
  <c r="M76" i="8"/>
  <c r="J77" i="8" s="1"/>
  <c r="M474" i="28"/>
  <c r="J475" i="28" s="1"/>
  <c r="L474" i="28"/>
  <c r="K474" i="28" s="1"/>
  <c r="I474" i="28"/>
  <c r="H474" i="28" s="1"/>
  <c r="M403" i="10"/>
  <c r="J404" i="10" s="1"/>
  <c r="L403" i="10"/>
  <c r="K403" i="10" s="1"/>
  <c r="I403" i="10"/>
  <c r="H403" i="10" s="1"/>
  <c r="M301" i="12"/>
  <c r="J302" i="12" s="1"/>
  <c r="L301" i="12"/>
  <c r="K301" i="12" s="1"/>
  <c r="I301" i="12"/>
  <c r="H301" i="12" s="1"/>
  <c r="I67" i="23"/>
  <c r="H67" i="23" s="1"/>
  <c r="M67" i="23"/>
  <c r="J68" i="23" s="1"/>
  <c r="L67" i="23"/>
  <c r="K67" i="23" s="1"/>
  <c r="M231" i="28"/>
  <c r="J232" i="28" s="1"/>
  <c r="L231" i="28"/>
  <c r="K231" i="28" s="1"/>
  <c r="I231" i="28"/>
  <c r="H231" i="28" s="1"/>
  <c r="M124" i="23"/>
  <c r="J125" i="23" s="1"/>
  <c r="L124" i="23"/>
  <c r="K124" i="23" s="1"/>
  <c r="I124" i="23"/>
  <c r="H124" i="23" s="1"/>
  <c r="M12" i="12"/>
  <c r="J13" i="12" s="1"/>
  <c r="L12" i="12"/>
  <c r="K12" i="12" s="1"/>
  <c r="I12" i="12"/>
  <c r="H12" i="12" s="1"/>
  <c r="I155" i="15"/>
  <c r="H155" i="15" s="1"/>
  <c r="M155" i="15"/>
  <c r="J156" i="15" s="1"/>
  <c r="L155" i="15"/>
  <c r="K155" i="15" s="1"/>
  <c r="M451" i="28"/>
  <c r="J452" i="28" s="1"/>
  <c r="L451" i="28"/>
  <c r="K451" i="28" s="1"/>
  <c r="I451" i="28"/>
  <c r="H451" i="28" s="1"/>
  <c r="L78" i="16"/>
  <c r="K78" i="16" s="1"/>
  <c r="I78" i="16"/>
  <c r="H78" i="16" s="1"/>
  <c r="M78" i="16"/>
  <c r="J79" i="16" s="1"/>
  <c r="M309" i="1"/>
  <c r="J310" i="1" s="1"/>
  <c r="L309" i="1"/>
  <c r="K309" i="1" s="1"/>
  <c r="I309" i="1"/>
  <c r="H309" i="1" s="1"/>
  <c r="I126" i="17"/>
  <c r="H126" i="17" s="1"/>
  <c r="M126" i="17"/>
  <c r="J127" i="17" s="1"/>
  <c r="L126" i="17"/>
  <c r="K126" i="17" s="1"/>
  <c r="M288" i="9"/>
  <c r="J289" i="9" s="1"/>
  <c r="I289" i="9" s="1"/>
  <c r="H289" i="9" s="1"/>
  <c r="L288" i="9"/>
  <c r="K288" i="9" s="1"/>
  <c r="I288" i="9"/>
  <c r="H288" i="9" s="1"/>
  <c r="I129" i="4"/>
  <c r="H129" i="4" s="1"/>
  <c r="L129" i="4"/>
  <c r="K129" i="4" s="1"/>
  <c r="M129" i="4"/>
  <c r="J130" i="4" s="1"/>
  <c r="I108" i="1"/>
  <c r="H108" i="1" s="1"/>
  <c r="M108" i="1"/>
  <c r="J109" i="1" s="1"/>
  <c r="L108" i="1"/>
  <c r="K108" i="1" s="1"/>
  <c r="I408" i="28"/>
  <c r="H408" i="28" s="1"/>
  <c r="M408" i="28"/>
  <c r="J409" i="28" s="1"/>
  <c r="L408" i="28"/>
  <c r="K408" i="28" s="1"/>
  <c r="M45" i="16"/>
  <c r="J46" i="16" s="1"/>
  <c r="L45" i="16"/>
  <c r="K45" i="16" s="1"/>
  <c r="I45" i="16"/>
  <c r="H45" i="16" s="1"/>
  <c r="M12" i="16"/>
  <c r="J13" i="16" s="1"/>
  <c r="L12" i="16"/>
  <c r="K12" i="16" s="1"/>
  <c r="I12" i="16"/>
  <c r="H12" i="16" s="1"/>
  <c r="M188" i="28"/>
  <c r="J189" i="28" s="1"/>
  <c r="L188" i="28"/>
  <c r="K188" i="28" s="1"/>
  <c r="I188" i="28"/>
  <c r="H188" i="28" s="1"/>
  <c r="M261" i="14"/>
  <c r="J262" i="14" s="1"/>
  <c r="L261" i="14"/>
  <c r="K261" i="14" s="1"/>
  <c r="I261" i="14"/>
  <c r="H261" i="14" s="1"/>
  <c r="I294" i="5"/>
  <c r="H294" i="5" s="1"/>
  <c r="M294" i="5"/>
  <c r="J295" i="5" s="1"/>
  <c r="L294" i="5"/>
  <c r="K294" i="5" s="1"/>
  <c r="L223" i="13"/>
  <c r="K223" i="13" s="1"/>
  <c r="M223" i="13"/>
  <c r="J224" i="13" s="1"/>
  <c r="I223" i="13"/>
  <c r="H223" i="13" s="1"/>
  <c r="M353" i="9"/>
  <c r="J354" i="9" s="1"/>
  <c r="L353" i="9"/>
  <c r="K353" i="9" s="1"/>
  <c r="I353" i="9"/>
  <c r="H353" i="9" s="1"/>
  <c r="L497" i="5"/>
  <c r="K497" i="5" s="1"/>
  <c r="I497" i="5"/>
  <c r="H497" i="5" s="1"/>
  <c r="M497" i="5"/>
  <c r="J498" i="5" s="1"/>
  <c r="I498" i="5" s="1"/>
  <c r="H498" i="5" s="1"/>
  <c r="AA13" i="26"/>
  <c r="Z13" i="26" s="1"/>
  <c r="AB13" i="26"/>
  <c r="Y14" i="26" s="1"/>
  <c r="X13" i="26"/>
  <c r="W13" i="26" s="1"/>
  <c r="M94" i="22"/>
  <c r="J95" i="22" s="1"/>
  <c r="L94" i="22"/>
  <c r="K94" i="22" s="1"/>
  <c r="I94" i="22"/>
  <c r="H94" i="22" s="1"/>
  <c r="M240" i="11"/>
  <c r="J241" i="11" s="1"/>
  <c r="L240" i="11"/>
  <c r="K240" i="11" s="1"/>
  <c r="I240" i="11"/>
  <c r="H240" i="11" s="1"/>
  <c r="M287" i="16"/>
  <c r="J288" i="16" s="1"/>
  <c r="L287" i="16"/>
  <c r="K287" i="16" s="1"/>
  <c r="I287" i="16"/>
  <c r="H287" i="16" s="1"/>
  <c r="L540" i="28"/>
  <c r="K540" i="28" s="1"/>
  <c r="I540" i="28"/>
  <c r="H540" i="28" s="1"/>
  <c r="M540" i="28"/>
  <c r="J541" i="28" s="1"/>
  <c r="M339" i="3"/>
  <c r="J340" i="3" s="1"/>
  <c r="L339" i="3"/>
  <c r="K339" i="3" s="1"/>
  <c r="I339" i="3"/>
  <c r="H339" i="3" s="1"/>
  <c r="M95" i="25"/>
  <c r="J96" i="25" s="1"/>
  <c r="L95" i="25"/>
  <c r="K95" i="25" s="1"/>
  <c r="I95" i="25"/>
  <c r="H95" i="25" s="1"/>
  <c r="M491" i="13"/>
  <c r="J492" i="13" s="1"/>
  <c r="L491" i="13"/>
  <c r="K491" i="13" s="1"/>
  <c r="I491" i="13"/>
  <c r="H491" i="13" s="1"/>
  <c r="M156" i="27"/>
  <c r="J157" i="27" s="1"/>
  <c r="L156" i="27"/>
  <c r="K156" i="27" s="1"/>
  <c r="I156" i="27"/>
  <c r="H156" i="27" s="1"/>
  <c r="L456" i="9"/>
  <c r="K456" i="9" s="1"/>
  <c r="I456" i="9"/>
  <c r="H456" i="9" s="1"/>
  <c r="M456" i="9"/>
  <c r="J457" i="9" s="1"/>
  <c r="M562" i="28"/>
  <c r="J563" i="28" s="1"/>
  <c r="L562" i="28"/>
  <c r="K562" i="28" s="1"/>
  <c r="I562" i="28"/>
  <c r="H562" i="28" s="1"/>
  <c r="AM193" i="13"/>
  <c r="AL193" i="13" s="1"/>
  <c r="AP193" i="13"/>
  <c r="AO193" i="13" s="1"/>
  <c r="AQ193" i="13"/>
  <c r="AN194" i="13" s="1"/>
  <c r="M96" i="23"/>
  <c r="J97" i="23" s="1"/>
  <c r="L96" i="23"/>
  <c r="K96" i="23" s="1"/>
  <c r="I96" i="23"/>
  <c r="H96" i="23" s="1"/>
  <c r="L183" i="18"/>
  <c r="K183" i="18" s="1"/>
  <c r="I183" i="18"/>
  <c r="H183" i="18" s="1"/>
  <c r="M183" i="18"/>
  <c r="J184" i="18" s="1"/>
  <c r="M409" i="6"/>
  <c r="J410" i="6" s="1"/>
  <c r="I409" i="6"/>
  <c r="H409" i="6" s="1"/>
  <c r="L409" i="6"/>
  <c r="K409" i="6" s="1"/>
  <c r="I253" i="16"/>
  <c r="H253" i="16" s="1"/>
  <c r="M253" i="16"/>
  <c r="J254" i="16" s="1"/>
  <c r="L253" i="16"/>
  <c r="K253" i="16" s="1"/>
  <c r="M386" i="16"/>
  <c r="J387" i="16" s="1"/>
  <c r="L386" i="16"/>
  <c r="K386" i="16" s="1"/>
  <c r="I386" i="16"/>
  <c r="H386" i="16" s="1"/>
  <c r="M40" i="25"/>
  <c r="J41" i="25" s="1"/>
  <c r="L40" i="25"/>
  <c r="K40" i="25" s="1"/>
  <c r="I40" i="25"/>
  <c r="H40" i="25" s="1"/>
  <c r="L80" i="26"/>
  <c r="K80" i="26" s="1"/>
  <c r="M80" i="26"/>
  <c r="J81" i="26" s="1"/>
  <c r="I80" i="26"/>
  <c r="H80" i="26" s="1"/>
  <c r="I167" i="21"/>
  <c r="H167" i="21" s="1"/>
  <c r="M167" i="21"/>
  <c r="J168" i="21" s="1"/>
  <c r="L167" i="21"/>
  <c r="K167" i="21" s="1"/>
  <c r="M134" i="19"/>
  <c r="J135" i="19" s="1"/>
  <c r="L134" i="19"/>
  <c r="K134" i="19" s="1"/>
  <c r="I134" i="19"/>
  <c r="H134" i="19" s="1"/>
  <c r="L517" i="28"/>
  <c r="K517" i="28" s="1"/>
  <c r="M517" i="28"/>
  <c r="J518" i="28" s="1"/>
  <c r="I517" i="28"/>
  <c r="H517" i="28" s="1"/>
  <c r="L56" i="7"/>
  <c r="K56" i="7" s="1"/>
  <c r="M56" i="7"/>
  <c r="J57" i="7" s="1"/>
  <c r="I56" i="7"/>
  <c r="H56" i="7" s="1"/>
  <c r="L396" i="24"/>
  <c r="K396" i="24" s="1"/>
  <c r="M396" i="24"/>
  <c r="J397" i="24" s="1"/>
  <c r="I396" i="24"/>
  <c r="H396" i="24" s="1"/>
  <c r="L188" i="19"/>
  <c r="K188" i="19" s="1"/>
  <c r="I188" i="19"/>
  <c r="H188" i="19" s="1"/>
  <c r="M188" i="19"/>
  <c r="J189" i="19" s="1"/>
  <c r="I255" i="13"/>
  <c r="H255" i="13" s="1"/>
  <c r="M255" i="13"/>
  <c r="J256" i="13" s="1"/>
  <c r="L255" i="13"/>
  <c r="K255" i="13" s="1"/>
  <c r="M95" i="3"/>
  <c r="J96" i="3" s="1"/>
  <c r="L95" i="3"/>
  <c r="K95" i="3" s="1"/>
  <c r="I95" i="3"/>
  <c r="H95" i="3" s="1"/>
  <c r="M67" i="15"/>
  <c r="J68" i="15" s="1"/>
  <c r="L67" i="15"/>
  <c r="K67" i="15" s="1"/>
  <c r="I67" i="15"/>
  <c r="H67" i="15" s="1"/>
  <c r="L254" i="9"/>
  <c r="K254" i="9" s="1"/>
  <c r="M254" i="9"/>
  <c r="J255" i="9" s="1"/>
  <c r="I254" i="9"/>
  <c r="H254" i="9" s="1"/>
  <c r="M316" i="14"/>
  <c r="J317" i="14" s="1"/>
  <c r="L316" i="14"/>
  <c r="K316" i="14" s="1"/>
  <c r="I316" i="14"/>
  <c r="H316" i="14" s="1"/>
  <c r="I284" i="6"/>
  <c r="H284" i="6" s="1"/>
  <c r="M284" i="6"/>
  <c r="J285" i="6" s="1"/>
  <c r="L284" i="6"/>
  <c r="K284" i="6" s="1"/>
  <c r="I287" i="23"/>
  <c r="H287" i="23" s="1"/>
  <c r="M287" i="23"/>
  <c r="J288" i="23" s="1"/>
  <c r="I288" i="23" s="1"/>
  <c r="H288" i="23" s="1"/>
  <c r="L287" i="23"/>
  <c r="K287" i="23" s="1"/>
  <c r="I228" i="24"/>
  <c r="H228" i="24" s="1"/>
  <c r="M228" i="24"/>
  <c r="J229" i="24" s="1"/>
  <c r="L228" i="24"/>
  <c r="K228" i="24" s="1"/>
  <c r="I231" i="8"/>
  <c r="H231" i="8" s="1"/>
  <c r="M231" i="8"/>
  <c r="J232" i="8" s="1"/>
  <c r="L231" i="8"/>
  <c r="K231" i="8" s="1"/>
  <c r="I180" i="14"/>
  <c r="H180" i="14" s="1"/>
  <c r="L180" i="14"/>
  <c r="K180" i="14" s="1"/>
  <c r="M180" i="14"/>
  <c r="J181" i="14" s="1"/>
  <c r="I129" i="21"/>
  <c r="H129" i="21" s="1"/>
  <c r="M129" i="21"/>
  <c r="J130" i="21" s="1"/>
  <c r="L129" i="21"/>
  <c r="K129" i="21" s="1"/>
  <c r="I216" i="5"/>
  <c r="H216" i="5" s="1"/>
  <c r="L216" i="5"/>
  <c r="K216" i="5" s="1"/>
  <c r="M216" i="5"/>
  <c r="J217" i="5" s="1"/>
  <c r="I217" i="5" s="1"/>
  <c r="H217" i="5" s="1"/>
  <c r="I124" i="12"/>
  <c r="H124" i="12" s="1"/>
  <c r="M124" i="12"/>
  <c r="J125" i="12" s="1"/>
  <c r="L124" i="12"/>
  <c r="K124" i="12" s="1"/>
  <c r="I245" i="4"/>
  <c r="H245" i="4" s="1"/>
  <c r="L245" i="4"/>
  <c r="K245" i="4" s="1"/>
  <c r="M245" i="4"/>
  <c r="J246" i="4" s="1"/>
  <c r="I216" i="4"/>
  <c r="H216" i="4" s="1"/>
  <c r="L216" i="4"/>
  <c r="K216" i="4" s="1"/>
  <c r="M216" i="4"/>
  <c r="J217" i="4" s="1"/>
  <c r="L101" i="7"/>
  <c r="K101" i="7" s="1"/>
  <c r="I101" i="7"/>
  <c r="H101" i="7" s="1"/>
  <c r="M101" i="7"/>
  <c r="J102" i="7" s="1"/>
  <c r="I102" i="7" s="1"/>
  <c r="H102" i="7" s="1"/>
  <c r="M264" i="20"/>
  <c r="J265" i="20" s="1"/>
  <c r="I264" i="20"/>
  <c r="H264" i="20" s="1"/>
  <c r="L264" i="20"/>
  <c r="K264" i="20" s="1"/>
  <c r="M130" i="20"/>
  <c r="J131" i="20" s="1"/>
  <c r="L130" i="20"/>
  <c r="K130" i="20" s="1"/>
  <c r="I130" i="20"/>
  <c r="H130" i="20" s="1"/>
  <c r="M298" i="28"/>
  <c r="J299" i="28" s="1"/>
  <c r="I298" i="28"/>
  <c r="H298" i="28" s="1"/>
  <c r="L298" i="28"/>
  <c r="K298" i="28" s="1"/>
  <c r="M70" i="20"/>
  <c r="J71" i="20" s="1"/>
  <c r="L70" i="20"/>
  <c r="K70" i="20" s="1"/>
  <c r="I70" i="20"/>
  <c r="H70" i="20" s="1"/>
  <c r="M177" i="20"/>
  <c r="J178" i="20" s="1"/>
  <c r="L177" i="20"/>
  <c r="K177" i="20" s="1"/>
  <c r="I177" i="20"/>
  <c r="H177" i="20" s="1"/>
  <c r="M42" i="4"/>
  <c r="J43" i="4" s="1"/>
  <c r="I42" i="4"/>
  <c r="H42" i="4" s="1"/>
  <c r="L42" i="4"/>
  <c r="K42" i="4" s="1"/>
  <c r="I166" i="28"/>
  <c r="H166" i="28" s="1"/>
  <c r="M166" i="28"/>
  <c r="J167" i="28" s="1"/>
  <c r="L166" i="28"/>
  <c r="K166" i="28" s="1"/>
  <c r="M99" i="12"/>
  <c r="J100" i="12" s="1"/>
  <c r="L99" i="12"/>
  <c r="K99" i="12" s="1"/>
  <c r="I99" i="12"/>
  <c r="H99" i="12" s="1"/>
  <c r="I587" i="5"/>
  <c r="H587" i="5" s="1"/>
  <c r="L587" i="5"/>
  <c r="K587" i="5" s="1"/>
  <c r="M587" i="5"/>
  <c r="J588" i="5" s="1"/>
  <c r="I588" i="5" s="1"/>
  <c r="H588" i="5" s="1"/>
  <c r="I124" i="15"/>
  <c r="H124" i="15" s="1"/>
  <c r="M124" i="15"/>
  <c r="J125" i="15" s="1"/>
  <c r="L124" i="15"/>
  <c r="K124" i="15" s="1"/>
  <c r="M43" i="15"/>
  <c r="J44" i="15" s="1"/>
  <c r="I43" i="15"/>
  <c r="H43" i="15" s="1"/>
  <c r="L43" i="15"/>
  <c r="K43" i="15" s="1"/>
  <c r="L90" i="21"/>
  <c r="K90" i="21" s="1"/>
  <c r="M90" i="21"/>
  <c r="J91" i="21" s="1"/>
  <c r="I90" i="21"/>
  <c r="H90" i="21" s="1"/>
  <c r="M42" i="18"/>
  <c r="J43" i="18" s="1"/>
  <c r="L42" i="18"/>
  <c r="K42" i="18" s="1"/>
  <c r="I42" i="18"/>
  <c r="H42" i="18" s="1"/>
  <c r="M321" i="25"/>
  <c r="J322" i="25" s="1"/>
  <c r="L321" i="25"/>
  <c r="K321" i="25" s="1"/>
  <c r="I321" i="25"/>
  <c r="H321" i="25" s="1"/>
  <c r="I575" i="13"/>
  <c r="H575" i="13" s="1"/>
  <c r="M575" i="13"/>
  <c r="J576" i="13" s="1"/>
  <c r="L575" i="13"/>
  <c r="K575" i="13" s="1"/>
  <c r="I259" i="19"/>
  <c r="H259" i="19" s="1"/>
  <c r="M259" i="19"/>
  <c r="J260" i="19" s="1"/>
  <c r="L259" i="19"/>
  <c r="K259" i="19" s="1"/>
  <c r="M13" i="26"/>
  <c r="J14" i="26" s="1"/>
  <c r="L13" i="26"/>
  <c r="K13" i="26" s="1"/>
  <c r="I13" i="26"/>
  <c r="H13" i="26" s="1"/>
  <c r="I303" i="4"/>
  <c r="H303" i="4" s="1"/>
  <c r="L303" i="4"/>
  <c r="K303" i="4" s="1"/>
  <c r="M303" i="4"/>
  <c r="J304" i="4" s="1"/>
  <c r="M251" i="24"/>
  <c r="J252" i="24" s="1"/>
  <c r="L251" i="24"/>
  <c r="K251" i="24" s="1"/>
  <c r="I251" i="24"/>
  <c r="H251" i="24" s="1"/>
  <c r="I363" i="28"/>
  <c r="H363" i="28" s="1"/>
  <c r="M363" i="28"/>
  <c r="J364" i="28" s="1"/>
  <c r="L363" i="28"/>
  <c r="K363" i="28" s="1"/>
  <c r="L279" i="1"/>
  <c r="K279" i="1" s="1"/>
  <c r="I279" i="1"/>
  <c r="H279" i="1" s="1"/>
  <c r="M279" i="1"/>
  <c r="J280" i="1" s="1"/>
  <c r="M11" i="5"/>
  <c r="J12" i="5" s="1"/>
  <c r="I11" i="5"/>
  <c r="H11" i="5" s="1"/>
  <c r="L11" i="5"/>
  <c r="K11" i="5" s="1"/>
  <c r="I350" i="15"/>
  <c r="H350" i="15" s="1"/>
  <c r="M350" i="15"/>
  <c r="J351" i="15" s="1"/>
  <c r="L350" i="15"/>
  <c r="K350" i="15" s="1"/>
  <c r="M11" i="2"/>
  <c r="J12" i="2" s="1"/>
  <c r="I11" i="2"/>
  <c r="H11" i="2" s="1"/>
  <c r="L11" i="2"/>
  <c r="K11" i="2" s="1"/>
  <c r="M148" i="23"/>
  <c r="J149" i="23" s="1"/>
  <c r="L148" i="23"/>
  <c r="K148" i="23" s="1"/>
  <c r="I148" i="23"/>
  <c r="H148" i="23" s="1"/>
  <c r="M287" i="19"/>
  <c r="J288" i="19" s="1"/>
  <c r="L287" i="19"/>
  <c r="K287" i="19" s="1"/>
  <c r="I287" i="19"/>
  <c r="H287" i="19" s="1"/>
  <c r="I187" i="4"/>
  <c r="H187" i="4" s="1"/>
  <c r="L187" i="4"/>
  <c r="K187" i="4" s="1"/>
  <c r="M187" i="4"/>
  <c r="J188" i="4" s="1"/>
  <c r="M215" i="15"/>
  <c r="J216" i="15" s="1"/>
  <c r="L215" i="15"/>
  <c r="K215" i="15" s="1"/>
  <c r="I215" i="15"/>
  <c r="H215" i="15" s="1"/>
  <c r="M28" i="20"/>
  <c r="J29" i="20" s="1"/>
  <c r="L28" i="20"/>
  <c r="K28" i="20" s="1"/>
  <c r="I28" i="20"/>
  <c r="H28" i="20" s="1"/>
  <c r="L184" i="16"/>
  <c r="K184" i="16" s="1"/>
  <c r="M184" i="16"/>
  <c r="J185" i="16" s="1"/>
  <c r="I184" i="16"/>
  <c r="H184" i="16" s="1"/>
  <c r="M342" i="28"/>
  <c r="J343" i="28" s="1"/>
  <c r="L342" i="28"/>
  <c r="K342" i="28" s="1"/>
  <c r="I342" i="28"/>
  <c r="H342" i="28" s="1"/>
  <c r="L369" i="1"/>
  <c r="K369" i="1" s="1"/>
  <c r="I369" i="1"/>
  <c r="H369" i="1" s="1"/>
  <c r="M369" i="1"/>
  <c r="J370" i="1" s="1"/>
  <c r="M125" i="14"/>
  <c r="J126" i="14" s="1"/>
  <c r="L125" i="14"/>
  <c r="K125" i="14" s="1"/>
  <c r="I125" i="14"/>
  <c r="H125" i="14" s="1"/>
  <c r="I361" i="4"/>
  <c r="H361" i="4" s="1"/>
  <c r="M361" i="4"/>
  <c r="J362" i="4" s="1"/>
  <c r="L361" i="4"/>
  <c r="K361" i="4" s="1"/>
  <c r="I205" i="23"/>
  <c r="H205" i="23" s="1"/>
  <c r="M205" i="23"/>
  <c r="J206" i="23" s="1"/>
  <c r="L205" i="23"/>
  <c r="K205" i="23" s="1"/>
  <c r="M108" i="27"/>
  <c r="J109" i="27" s="1"/>
  <c r="L108" i="27"/>
  <c r="K108" i="27" s="1"/>
  <c r="I108" i="27"/>
  <c r="H108" i="27" s="1"/>
  <c r="M315" i="13"/>
  <c r="J316" i="13" s="1"/>
  <c r="L315" i="13"/>
  <c r="K315" i="13" s="1"/>
  <c r="I315" i="13"/>
  <c r="H315" i="13" s="1"/>
  <c r="I35" i="24"/>
  <c r="H35" i="24" s="1"/>
  <c r="M35" i="24"/>
  <c r="J36" i="24" s="1"/>
  <c r="L35" i="24"/>
  <c r="K35" i="24" s="1"/>
  <c r="I372" i="18"/>
  <c r="H372" i="18" s="1"/>
  <c r="M372" i="18"/>
  <c r="J373" i="18" s="1"/>
  <c r="L372" i="18"/>
  <c r="K372" i="18" s="1"/>
  <c r="M157" i="4"/>
  <c r="J158" i="4" s="1"/>
  <c r="L157" i="4"/>
  <c r="K157" i="4" s="1"/>
  <c r="I157" i="4"/>
  <c r="H157" i="4" s="1"/>
  <c r="M199" i="8"/>
  <c r="J200" i="8" s="1"/>
  <c r="L199" i="8"/>
  <c r="K199" i="8" s="1"/>
  <c r="I199" i="8"/>
  <c r="H199" i="8" s="1"/>
  <c r="M291" i="18"/>
  <c r="J292" i="18" s="1"/>
  <c r="L291" i="18"/>
  <c r="K291" i="18" s="1"/>
  <c r="I291" i="18"/>
  <c r="H291" i="18" s="1"/>
  <c r="M275" i="28"/>
  <c r="J276" i="28" s="1"/>
  <c r="L275" i="28"/>
  <c r="K275" i="28" s="1"/>
  <c r="I275" i="28"/>
  <c r="H275" i="28" s="1"/>
  <c r="M173" i="8"/>
  <c r="J174" i="8" s="1"/>
  <c r="L173" i="8"/>
  <c r="K173" i="8" s="1"/>
  <c r="I173" i="8"/>
  <c r="H173" i="8" s="1"/>
  <c r="AB519" i="13"/>
  <c r="Y520" i="13" s="1"/>
  <c r="AA519" i="13"/>
  <c r="Z519" i="13" s="1"/>
  <c r="X519" i="13"/>
  <c r="W519" i="13" s="1"/>
  <c r="M260" i="8"/>
  <c r="J261" i="8" s="1"/>
  <c r="I261" i="8" s="1"/>
  <c r="H261" i="8" s="1"/>
  <c r="L260" i="8"/>
  <c r="K260" i="8" s="1"/>
  <c r="I260" i="8"/>
  <c r="H260" i="8" s="1"/>
  <c r="M43" i="6"/>
  <c r="J44" i="6" s="1"/>
  <c r="L43" i="6"/>
  <c r="K43" i="6" s="1"/>
  <c r="I43" i="6"/>
  <c r="H43" i="6" s="1"/>
  <c r="M149" i="16"/>
  <c r="J150" i="16" s="1"/>
  <c r="L149" i="16"/>
  <c r="K149" i="16" s="1"/>
  <c r="I149" i="16"/>
  <c r="H149" i="16" s="1"/>
  <c r="M274" i="5"/>
  <c r="J275" i="5" s="1"/>
  <c r="L274" i="5"/>
  <c r="K274" i="5" s="1"/>
  <c r="I274" i="5"/>
  <c r="H274" i="5" s="1"/>
  <c r="M205" i="1"/>
  <c r="J206" i="1" s="1"/>
  <c r="L205" i="1"/>
  <c r="K205" i="1" s="1"/>
  <c r="I205" i="1"/>
  <c r="H205" i="1" s="1"/>
  <c r="M69" i="3"/>
  <c r="J70" i="3" s="1"/>
  <c r="L69" i="3"/>
  <c r="K69" i="3" s="1"/>
  <c r="I69" i="3"/>
  <c r="H69" i="3" s="1"/>
  <c r="M342" i="10"/>
  <c r="J343" i="10" s="1"/>
  <c r="L342" i="10"/>
  <c r="K342" i="10" s="1"/>
  <c r="I342" i="10"/>
  <c r="H342" i="10" s="1"/>
  <c r="M343" i="13"/>
  <c r="J344" i="13" s="1"/>
  <c r="L343" i="13"/>
  <c r="K343" i="13" s="1"/>
  <c r="I343" i="13"/>
  <c r="H343" i="13" s="1"/>
  <c r="M236" i="7"/>
  <c r="J237" i="7" s="1"/>
  <c r="L236" i="7"/>
  <c r="K236" i="7" s="1"/>
  <c r="I236" i="7"/>
  <c r="H236" i="7" s="1"/>
  <c r="AP256" i="13"/>
  <c r="AO256" i="13" s="1"/>
  <c r="AM256" i="13"/>
  <c r="AL256" i="13" s="1"/>
  <c r="AQ256" i="13"/>
  <c r="AN257" i="13" s="1"/>
  <c r="M443" i="5"/>
  <c r="J444" i="5" s="1"/>
  <c r="I444" i="5" s="1"/>
  <c r="H444" i="5" s="1"/>
  <c r="I443" i="5"/>
  <c r="H443" i="5" s="1"/>
  <c r="L443" i="5"/>
  <c r="K443" i="5" s="1"/>
  <c r="M291" i="11"/>
  <c r="J292" i="11" s="1"/>
  <c r="L291" i="11"/>
  <c r="K291" i="11" s="1"/>
  <c r="I291" i="11"/>
  <c r="H291" i="11" s="1"/>
  <c r="M113" i="16"/>
  <c r="J114" i="16" s="1"/>
  <c r="I113" i="16"/>
  <c r="H113" i="16" s="1"/>
  <c r="L113" i="16"/>
  <c r="K113" i="16" s="1"/>
  <c r="AA455" i="13"/>
  <c r="Z455" i="13" s="1"/>
  <c r="X455" i="13"/>
  <c r="W455" i="13" s="1"/>
  <c r="AB455" i="13"/>
  <c r="Y456" i="13" s="1"/>
  <c r="I235" i="14"/>
  <c r="H235" i="14" s="1"/>
  <c r="L235" i="14"/>
  <c r="K235" i="14" s="1"/>
  <c r="M235" i="14"/>
  <c r="J236" i="14" s="1"/>
  <c r="M377" i="25"/>
  <c r="J378" i="25" s="1"/>
  <c r="L377" i="25"/>
  <c r="K377" i="25" s="1"/>
  <c r="I377" i="25"/>
  <c r="H377" i="25" s="1"/>
  <c r="M176" i="10"/>
  <c r="J177" i="10" s="1"/>
  <c r="L176" i="10"/>
  <c r="K176" i="10" s="1"/>
  <c r="I176" i="10"/>
  <c r="H176" i="10" s="1"/>
  <c r="M71" i="4"/>
  <c r="J72" i="4" s="1"/>
  <c r="I71" i="4"/>
  <c r="H71" i="4" s="1"/>
  <c r="L71" i="4"/>
  <c r="K71" i="4" s="1"/>
  <c r="L11" i="15"/>
  <c r="K11" i="15" s="1"/>
  <c r="M11" i="15"/>
  <c r="J12" i="15" s="1"/>
  <c r="I11" i="15"/>
  <c r="H11" i="15" s="1"/>
  <c r="I309" i="19"/>
  <c r="H309" i="19" s="1"/>
  <c r="M309" i="19"/>
  <c r="J310" i="19" s="1"/>
  <c r="L309" i="19"/>
  <c r="K309" i="19" s="1"/>
  <c r="L229" i="27"/>
  <c r="K229" i="27" s="1"/>
  <c r="I229" i="27"/>
  <c r="H229" i="27" s="1"/>
  <c r="M229" i="27"/>
  <c r="J230" i="27" s="1"/>
  <c r="M108" i="24"/>
  <c r="J109" i="24" s="1"/>
  <c r="I108" i="24"/>
  <c r="H108" i="24" s="1"/>
  <c r="L108" i="24"/>
  <c r="K108" i="24" s="1"/>
  <c r="I36" i="27"/>
  <c r="H36" i="27" s="1"/>
  <c r="M36" i="27"/>
  <c r="J37" i="27" s="1"/>
  <c r="L36" i="27"/>
  <c r="K36" i="27" s="1"/>
  <c r="I233" i="23"/>
  <c r="H233" i="23" s="1"/>
  <c r="M233" i="23"/>
  <c r="J234" i="23" s="1"/>
  <c r="L233" i="23"/>
  <c r="K233" i="23" s="1"/>
  <c r="I293" i="15"/>
  <c r="H293" i="15" s="1"/>
  <c r="L293" i="15"/>
  <c r="K293" i="15" s="1"/>
  <c r="M293" i="15"/>
  <c r="J294" i="15" s="1"/>
  <c r="M68" i="25"/>
  <c r="J69" i="25" s="1"/>
  <c r="L68" i="25"/>
  <c r="K68" i="25" s="1"/>
  <c r="I68" i="25"/>
  <c r="H68" i="25" s="1"/>
  <c r="I12" i="22"/>
  <c r="H12" i="22" s="1"/>
  <c r="M12" i="22"/>
  <c r="J13" i="22" s="1"/>
  <c r="L12" i="22"/>
  <c r="K12" i="22" s="1"/>
  <c r="M262" i="23"/>
  <c r="J263" i="23" s="1"/>
  <c r="L262" i="23"/>
  <c r="K262" i="23" s="1"/>
  <c r="I262" i="23"/>
  <c r="H262" i="23" s="1"/>
  <c r="L425" i="5"/>
  <c r="K425" i="5" s="1"/>
  <c r="I425" i="5"/>
  <c r="H425" i="5" s="1"/>
  <c r="M425" i="5"/>
  <c r="J426" i="5" s="1"/>
  <c r="I426" i="5" s="1"/>
  <c r="H426" i="5" s="1"/>
  <c r="M266" i="25"/>
  <c r="J267" i="25" s="1"/>
  <c r="L266" i="25"/>
  <c r="K266" i="25" s="1"/>
  <c r="I266" i="25"/>
  <c r="H266" i="25" s="1"/>
  <c r="L33" i="28"/>
  <c r="K33" i="28" s="1"/>
  <c r="I33" i="28"/>
  <c r="H33" i="28" s="1"/>
  <c r="M33" i="28"/>
  <c r="J34" i="28" s="1"/>
  <c r="M101" i="18"/>
  <c r="J102" i="18" s="1"/>
  <c r="L101" i="18"/>
  <c r="K101" i="18" s="1"/>
  <c r="I101" i="18"/>
  <c r="H101" i="18" s="1"/>
  <c r="L144" i="28"/>
  <c r="K144" i="28" s="1"/>
  <c r="I144" i="28"/>
  <c r="H144" i="28" s="1"/>
  <c r="M144" i="28"/>
  <c r="J145" i="28" s="1"/>
  <c r="I208" i="25"/>
  <c r="H208" i="25" s="1"/>
  <c r="M208" i="25"/>
  <c r="J209" i="25" s="1"/>
  <c r="L208" i="25"/>
  <c r="K208" i="25" s="1"/>
  <c r="M119" i="22"/>
  <c r="J120" i="22" s="1"/>
  <c r="L119" i="22"/>
  <c r="K119" i="22" s="1"/>
  <c r="I119" i="22"/>
  <c r="H119" i="22" s="1"/>
  <c r="L40" i="23"/>
  <c r="K40" i="23" s="1"/>
  <c r="I40" i="23"/>
  <c r="H40" i="23" s="1"/>
  <c r="M40" i="23"/>
  <c r="J41" i="23" s="1"/>
  <c r="M123" i="3"/>
  <c r="J124" i="3" s="1"/>
  <c r="I123" i="3"/>
  <c r="H123" i="3" s="1"/>
  <c r="L123" i="3"/>
  <c r="K123" i="3" s="1"/>
  <c r="AA255" i="13"/>
  <c r="Z255" i="13" s="1"/>
  <c r="AB255" i="13"/>
  <c r="Y256" i="13" s="1"/>
  <c r="X255" i="13"/>
  <c r="W255" i="13" s="1"/>
  <c r="L187" i="15"/>
  <c r="K187" i="15" s="1"/>
  <c r="I187" i="15"/>
  <c r="H187" i="15" s="1"/>
  <c r="M187" i="15"/>
  <c r="J188" i="15" s="1"/>
  <c r="M159" i="3"/>
  <c r="J160" i="3" s="1"/>
  <c r="L159" i="3"/>
  <c r="K159" i="3" s="1"/>
  <c r="I159" i="3"/>
  <c r="H159" i="3" s="1"/>
  <c r="M375" i="10"/>
  <c r="J376" i="10" s="1"/>
  <c r="L375" i="10"/>
  <c r="K375" i="10" s="1"/>
  <c r="I375" i="10"/>
  <c r="H375" i="10" s="1"/>
  <c r="M278" i="8"/>
  <c r="J279" i="8" s="1"/>
  <c r="L278" i="8"/>
  <c r="K278" i="8" s="1"/>
  <c r="I278" i="8"/>
  <c r="H278" i="8" s="1"/>
  <c r="M219" i="3"/>
  <c r="J220" i="3" s="1"/>
  <c r="L219" i="3"/>
  <c r="K219" i="3" s="1"/>
  <c r="I219" i="3"/>
  <c r="H219" i="3" s="1"/>
  <c r="M60" i="27"/>
  <c r="J61" i="27" s="1"/>
  <c r="L60" i="27"/>
  <c r="K60" i="27" s="1"/>
  <c r="I60" i="27"/>
  <c r="H60" i="27" s="1"/>
  <c r="M261" i="17"/>
  <c r="J262" i="17" s="1"/>
  <c r="L261" i="17"/>
  <c r="K261" i="17" s="1"/>
  <c r="I261" i="17"/>
  <c r="H261" i="17" s="1"/>
  <c r="M204" i="27"/>
  <c r="J205" i="27" s="1"/>
  <c r="L204" i="27"/>
  <c r="K204" i="27" s="1"/>
  <c r="I204" i="27"/>
  <c r="H204" i="27" s="1"/>
  <c r="I371" i="5"/>
  <c r="H371" i="5" s="1"/>
  <c r="M371" i="5"/>
  <c r="J372" i="5" s="1"/>
  <c r="I372" i="5" s="1"/>
  <c r="H372" i="5" s="1"/>
  <c r="L371" i="5"/>
  <c r="K371" i="5" s="1"/>
  <c r="M209" i="10"/>
  <c r="J210" i="10" s="1"/>
  <c r="L209" i="10"/>
  <c r="K209" i="10" s="1"/>
  <c r="I209" i="10"/>
  <c r="H209" i="10" s="1"/>
  <c r="M153" i="20"/>
  <c r="J154" i="20" s="1"/>
  <c r="L153" i="20"/>
  <c r="K153" i="20" s="1"/>
  <c r="I153" i="20"/>
  <c r="H153" i="20" s="1"/>
  <c r="L235" i="17"/>
  <c r="K235" i="17" s="1"/>
  <c r="M235" i="17"/>
  <c r="J236" i="17" s="1"/>
  <c r="I235" i="17"/>
  <c r="H235" i="17" s="1"/>
  <c r="M107" i="6"/>
  <c r="J108" i="6" s="1"/>
  <c r="I107" i="6"/>
  <c r="H107" i="6" s="1"/>
  <c r="L107" i="6"/>
  <c r="K107" i="6" s="1"/>
  <c r="I406" i="25"/>
  <c r="H406" i="25" s="1"/>
  <c r="M406" i="25"/>
  <c r="J407" i="25" s="1"/>
  <c r="L406" i="25"/>
  <c r="K406" i="25" s="1"/>
  <c r="I294" i="25"/>
  <c r="H294" i="25" s="1"/>
  <c r="M294" i="25"/>
  <c r="J295" i="25" s="1"/>
  <c r="L294" i="25"/>
  <c r="K294" i="25" s="1"/>
  <c r="M155" i="24"/>
  <c r="J156" i="24" s="1"/>
  <c r="L155" i="24"/>
  <c r="K155" i="24" s="1"/>
  <c r="I155" i="24"/>
  <c r="H155" i="24" s="1"/>
  <c r="M37" i="26"/>
  <c r="J38" i="26" s="1"/>
  <c r="I37" i="26"/>
  <c r="H37" i="26" s="1"/>
  <c r="L37" i="26"/>
  <c r="K37" i="26" s="1"/>
  <c r="I210" i="28"/>
  <c r="H210" i="28" s="1"/>
  <c r="M210" i="28"/>
  <c r="J211" i="28" s="1"/>
  <c r="L210" i="28"/>
  <c r="K210" i="28" s="1"/>
  <c r="M308" i="10"/>
  <c r="J309" i="10" s="1"/>
  <c r="L308" i="10"/>
  <c r="K308" i="10" s="1"/>
  <c r="I308" i="10"/>
  <c r="H308" i="10" s="1"/>
  <c r="I231" i="6"/>
  <c r="H231" i="6" s="1"/>
  <c r="M231" i="6"/>
  <c r="J232" i="6" s="1"/>
  <c r="L231" i="6"/>
  <c r="K231" i="6" s="1"/>
  <c r="M518" i="13"/>
  <c r="J519" i="13" s="1"/>
  <c r="L518" i="13"/>
  <c r="K518" i="13" s="1"/>
  <c r="I518" i="13"/>
  <c r="H518" i="13" s="1"/>
  <c r="I331" i="9"/>
  <c r="H331" i="9" s="1"/>
  <c r="M331" i="9"/>
  <c r="J332" i="9" s="1"/>
  <c r="L331" i="9"/>
  <c r="K331" i="9" s="1"/>
  <c r="I171" i="6"/>
  <c r="H171" i="6" s="1"/>
  <c r="L171" i="6"/>
  <c r="K171" i="6" s="1"/>
  <c r="M171" i="6"/>
  <c r="J172" i="6" s="1"/>
  <c r="I144" i="11"/>
  <c r="H144" i="11" s="1"/>
  <c r="M144" i="11"/>
  <c r="J145" i="11" s="1"/>
  <c r="L144" i="11"/>
  <c r="K144" i="11" s="1"/>
  <c r="L27" i="7"/>
  <c r="K27" i="7" s="1"/>
  <c r="I27" i="7"/>
  <c r="H27" i="7" s="1"/>
  <c r="M27" i="7"/>
  <c r="J28" i="7" s="1"/>
  <c r="I13" i="6"/>
  <c r="H13" i="6" s="1"/>
  <c r="M13" i="6"/>
  <c r="J14" i="6" s="1"/>
  <c r="L13" i="6"/>
  <c r="K13" i="6" s="1"/>
  <c r="M330" i="12"/>
  <c r="J331" i="12" s="1"/>
  <c r="L330" i="12"/>
  <c r="K330" i="12" s="1"/>
  <c r="I330" i="12"/>
  <c r="H330" i="12" s="1"/>
  <c r="M351" i="18"/>
  <c r="J352" i="18" s="1"/>
  <c r="L351" i="18"/>
  <c r="K351" i="18" s="1"/>
  <c r="I351" i="18"/>
  <c r="H351" i="18" s="1"/>
  <c r="I42" i="13"/>
  <c r="H42" i="13" s="1"/>
  <c r="M42" i="13"/>
  <c r="J43" i="13" s="1"/>
  <c r="L42" i="13"/>
  <c r="K42" i="13" s="1"/>
  <c r="I237" i="19"/>
  <c r="H237" i="19" s="1"/>
  <c r="L237" i="19"/>
  <c r="K237" i="19" s="1"/>
  <c r="M237" i="19"/>
  <c r="J238" i="19" s="1"/>
  <c r="I89" i="20"/>
  <c r="H89" i="20" s="1"/>
  <c r="M89" i="20"/>
  <c r="J90" i="20" s="1"/>
  <c r="L89" i="20"/>
  <c r="K89" i="20" s="1"/>
  <c r="I352" i="16"/>
  <c r="H352" i="16" s="1"/>
  <c r="M352" i="16"/>
  <c r="J353" i="16" s="1"/>
  <c r="L352" i="16"/>
  <c r="K352" i="16" s="1"/>
  <c r="I256" i="3"/>
  <c r="H256" i="3" s="1"/>
  <c r="M256" i="3"/>
  <c r="J257" i="3" s="1"/>
  <c r="L256" i="3"/>
  <c r="K256" i="3" s="1"/>
  <c r="M163" i="13"/>
  <c r="J164" i="13" s="1"/>
  <c r="L163" i="13"/>
  <c r="K163" i="13" s="1"/>
  <c r="I163" i="13"/>
  <c r="H163" i="13" s="1"/>
  <c r="I88" i="11"/>
  <c r="H88" i="11" s="1"/>
  <c r="M88" i="11"/>
  <c r="J89" i="11" s="1"/>
  <c r="L88" i="11"/>
  <c r="K88" i="11" s="1"/>
  <c r="I122" i="28"/>
  <c r="H122" i="28" s="1"/>
  <c r="L122" i="28"/>
  <c r="K122" i="28" s="1"/>
  <c r="M122" i="28"/>
  <c r="J123" i="28" s="1"/>
  <c r="I44" i="10"/>
  <c r="H44" i="10" s="1"/>
  <c r="M44" i="10"/>
  <c r="J45" i="10" s="1"/>
  <c r="L44" i="10"/>
  <c r="K44" i="10" s="1"/>
  <c r="M137" i="1"/>
  <c r="J138" i="1" s="1"/>
  <c r="I137" i="1"/>
  <c r="H137" i="1" s="1"/>
  <c r="L137" i="1"/>
  <c r="K137" i="1" s="1"/>
  <c r="M389" i="4"/>
  <c r="J390" i="4" s="1"/>
  <c r="I389" i="4"/>
  <c r="H389" i="4" s="1"/>
  <c r="L389" i="4"/>
  <c r="K389" i="4" s="1"/>
  <c r="M13" i="4"/>
  <c r="J14" i="4" s="1"/>
  <c r="I13" i="4"/>
  <c r="H13" i="4" s="1"/>
  <c r="L13" i="4"/>
  <c r="K13" i="4" s="1"/>
  <c r="L195" i="21"/>
  <c r="K195" i="21" s="1"/>
  <c r="I195" i="21"/>
  <c r="H195" i="21" s="1"/>
  <c r="M195" i="21"/>
  <c r="J196" i="21" s="1"/>
  <c r="M371" i="13"/>
  <c r="J372" i="13" s="1"/>
  <c r="L371" i="13"/>
  <c r="K371" i="13" s="1"/>
  <c r="I371" i="13"/>
  <c r="H371" i="13" s="1"/>
  <c r="M11" i="8"/>
  <c r="J12" i="8" s="1"/>
  <c r="L11" i="8"/>
  <c r="K11" i="8" s="1"/>
  <c r="I11" i="8"/>
  <c r="H11" i="8" s="1"/>
  <c r="M292" i="7"/>
  <c r="J293" i="7" s="1"/>
  <c r="L292" i="7"/>
  <c r="K292" i="7" s="1"/>
  <c r="I292" i="7"/>
  <c r="H292" i="7" s="1"/>
  <c r="M134" i="13"/>
  <c r="J135" i="13" s="1"/>
  <c r="L134" i="13"/>
  <c r="K134" i="13" s="1"/>
  <c r="I134" i="13"/>
  <c r="H134" i="13" s="1"/>
  <c r="I339" i="1"/>
  <c r="H339" i="1" s="1"/>
  <c r="M339" i="1"/>
  <c r="J340" i="1" s="1"/>
  <c r="L339" i="1"/>
  <c r="K339" i="1" s="1"/>
  <c r="M264" i="7"/>
  <c r="J265" i="7" s="1"/>
  <c r="L264" i="7"/>
  <c r="K264" i="7" s="1"/>
  <c r="I264" i="7"/>
  <c r="H264" i="7" s="1"/>
  <c r="M347" i="7"/>
  <c r="J348" i="7" s="1"/>
  <c r="L347" i="7"/>
  <c r="K347" i="7" s="1"/>
  <c r="I347" i="7"/>
  <c r="H347" i="7" s="1"/>
  <c r="M12" i="23"/>
  <c r="J13" i="23" s="1"/>
  <c r="L12" i="23"/>
  <c r="K12" i="23" s="1"/>
  <c r="I12" i="23"/>
  <c r="H12" i="23" s="1"/>
  <c r="M353" i="5"/>
  <c r="J354" i="5" s="1"/>
  <c r="I354" i="5" s="1"/>
  <c r="H354" i="5" s="1"/>
  <c r="L353" i="5"/>
  <c r="K353" i="5" s="1"/>
  <c r="I353" i="5"/>
  <c r="H353" i="5" s="1"/>
  <c r="AI315" i="13"/>
  <c r="AF316" i="13" s="1"/>
  <c r="AH315" i="13"/>
  <c r="AG315" i="13" s="1"/>
  <c r="AE315" i="13"/>
  <c r="AD315" i="13" s="1"/>
  <c r="I77" i="9"/>
  <c r="H77" i="9" s="1"/>
  <c r="M77" i="9"/>
  <c r="J78" i="9" s="1"/>
  <c r="L77" i="9"/>
  <c r="K77" i="9" s="1"/>
  <c r="I207" i="14"/>
  <c r="H207" i="14" s="1"/>
  <c r="M207" i="14"/>
  <c r="J208" i="14" s="1"/>
  <c r="L207" i="14"/>
  <c r="K207" i="14" s="1"/>
  <c r="I51" i="1"/>
  <c r="H51" i="1" s="1"/>
  <c r="M51" i="1"/>
  <c r="J52" i="1" s="1"/>
  <c r="L51" i="1"/>
  <c r="K51" i="1" s="1"/>
  <c r="L113" i="19"/>
  <c r="K113" i="19" s="1"/>
  <c r="I113" i="19"/>
  <c r="H113" i="19" s="1"/>
  <c r="M113" i="19"/>
  <c r="J114" i="19" s="1"/>
  <c r="M119" i="7"/>
  <c r="J120" i="7" s="1"/>
  <c r="L119" i="7"/>
  <c r="K119" i="7" s="1"/>
  <c r="I119" i="7"/>
  <c r="H119" i="7" s="1"/>
  <c r="I299" i="24"/>
  <c r="H299" i="24" s="1"/>
  <c r="M299" i="24"/>
  <c r="J300" i="24" s="1"/>
  <c r="L299" i="24"/>
  <c r="K299" i="24" s="1"/>
  <c r="M321" i="16"/>
  <c r="J322" i="16" s="1"/>
  <c r="L321" i="16"/>
  <c r="K321" i="16" s="1"/>
  <c r="I321" i="16"/>
  <c r="H321" i="16" s="1"/>
  <c r="M605" i="28"/>
  <c r="J606" i="28" s="1"/>
  <c r="I605" i="28"/>
  <c r="H605" i="28" s="1"/>
  <c r="L605" i="28"/>
  <c r="K605" i="28" s="1"/>
  <c r="I207" i="7"/>
  <c r="H207" i="7" s="1"/>
  <c r="M207" i="7"/>
  <c r="J208" i="7" s="1"/>
  <c r="L207" i="7"/>
  <c r="K207" i="7" s="1"/>
  <c r="M12" i="13"/>
  <c r="J13" i="13" s="1"/>
  <c r="L12" i="13"/>
  <c r="K12" i="13" s="1"/>
  <c r="I12" i="13"/>
  <c r="H12" i="13" s="1"/>
  <c r="M66" i="14"/>
  <c r="J67" i="14" s="1"/>
  <c r="L66" i="14"/>
  <c r="K66" i="14" s="1"/>
  <c r="I66" i="14"/>
  <c r="H66" i="14" s="1"/>
  <c r="I13" i="3"/>
  <c r="H13" i="3" s="1"/>
  <c r="L13" i="3"/>
  <c r="K13" i="3" s="1"/>
  <c r="M13" i="3"/>
  <c r="J14" i="3" s="1"/>
  <c r="M52" i="22"/>
  <c r="J53" i="22" s="1"/>
  <c r="L52" i="22"/>
  <c r="K52" i="22" s="1"/>
  <c r="I52" i="22"/>
  <c r="H52" i="22" s="1"/>
  <c r="M311" i="3"/>
  <c r="J312" i="3" s="1"/>
  <c r="I311" i="3"/>
  <c r="H311" i="3" s="1"/>
  <c r="L311" i="3"/>
  <c r="K311" i="3" s="1"/>
  <c r="AA285" i="13"/>
  <c r="Z285" i="13" s="1"/>
  <c r="X285" i="13"/>
  <c r="W285" i="13" s="1"/>
  <c r="AB285" i="13"/>
  <c r="Y286" i="13" s="1"/>
  <c r="M315" i="6"/>
  <c r="J316" i="6" s="1"/>
  <c r="L315" i="6"/>
  <c r="K315" i="6" s="1"/>
  <c r="I315" i="6"/>
  <c r="H315" i="6" s="1"/>
  <c r="M144" i="10"/>
  <c r="J145" i="10" s="1"/>
  <c r="L144" i="10"/>
  <c r="K144" i="10" s="1"/>
  <c r="I144" i="10"/>
  <c r="H144" i="10" s="1"/>
  <c r="L70" i="17"/>
  <c r="K70" i="17" s="1"/>
  <c r="I70" i="17"/>
  <c r="H70" i="17" s="1"/>
  <c r="M70" i="17"/>
  <c r="J71" i="17" s="1"/>
  <c r="M181" i="7"/>
  <c r="J182" i="7" s="1"/>
  <c r="L181" i="7"/>
  <c r="K181" i="7" s="1"/>
  <c r="I181" i="7"/>
  <c r="H181" i="7" s="1"/>
  <c r="I551" i="5"/>
  <c r="H551" i="5" s="1"/>
  <c r="M551" i="5"/>
  <c r="J552" i="5" s="1"/>
  <c r="I552" i="5" s="1"/>
  <c r="H552" i="5" s="1"/>
  <c r="L551" i="5"/>
  <c r="K551" i="5" s="1"/>
  <c r="M132" i="18"/>
  <c r="J133" i="18" s="1"/>
  <c r="L132" i="18"/>
  <c r="K132" i="18" s="1"/>
  <c r="I132" i="18"/>
  <c r="H132" i="18" s="1"/>
  <c r="I348" i="24"/>
  <c r="H348" i="24" s="1"/>
  <c r="M348" i="24"/>
  <c r="J349" i="24" s="1"/>
  <c r="L348" i="24"/>
  <c r="K348" i="24" s="1"/>
  <c r="M268" i="11"/>
  <c r="J269" i="11" s="1"/>
  <c r="L268" i="11"/>
  <c r="K268" i="11" s="1"/>
  <c r="I268" i="11"/>
  <c r="H268" i="11" s="1"/>
  <c r="I246" i="12"/>
  <c r="H246" i="12" s="1"/>
  <c r="L246" i="12"/>
  <c r="K246" i="12" s="1"/>
  <c r="M246" i="12"/>
  <c r="J247" i="12" s="1"/>
  <c r="M350" i="25"/>
  <c r="J351" i="25" s="1"/>
  <c r="L350" i="25"/>
  <c r="K350" i="25" s="1"/>
  <c r="I350" i="25"/>
  <c r="H350" i="25" s="1"/>
  <c r="M107" i="8"/>
  <c r="J108" i="8" s="1"/>
  <c r="L107" i="8"/>
  <c r="K107" i="8" s="1"/>
  <c r="I107" i="8"/>
  <c r="H107" i="8" s="1"/>
  <c r="I12" i="19"/>
  <c r="H12" i="19" s="1"/>
  <c r="M12" i="19"/>
  <c r="J13" i="19" s="1"/>
  <c r="L12" i="19"/>
  <c r="K12" i="19" s="1"/>
  <c r="I103" i="13"/>
  <c r="H103" i="13" s="1"/>
  <c r="M103" i="13"/>
  <c r="J104" i="13" s="1"/>
  <c r="L103" i="13"/>
  <c r="K103" i="13" s="1"/>
  <c r="M418" i="4"/>
  <c r="J419" i="4" s="1"/>
  <c r="I418" i="4"/>
  <c r="H418" i="4" s="1"/>
  <c r="L418" i="4"/>
  <c r="K418" i="4" s="1"/>
  <c r="L180" i="17"/>
  <c r="K180" i="17" s="1"/>
  <c r="M180" i="17"/>
  <c r="J181" i="17" s="1"/>
  <c r="I180" i="17"/>
  <c r="H180" i="17" s="1"/>
  <c r="AB193" i="13"/>
  <c r="Y194" i="13" s="1"/>
  <c r="AA193" i="13"/>
  <c r="Z193" i="13" s="1"/>
  <c r="X193" i="13"/>
  <c r="W193" i="13" s="1"/>
  <c r="M399" i="13"/>
  <c r="J400" i="13" s="1"/>
  <c r="L399" i="13"/>
  <c r="K399" i="13" s="1"/>
  <c r="I399" i="13"/>
  <c r="H399" i="13" s="1"/>
  <c r="M491" i="9"/>
  <c r="J492" i="9" s="1"/>
  <c r="L491" i="9"/>
  <c r="K491" i="9" s="1"/>
  <c r="I491" i="9"/>
  <c r="H491" i="9" s="1"/>
  <c r="I274" i="4"/>
  <c r="H274" i="4" s="1"/>
  <c r="M274" i="4"/>
  <c r="J275" i="4" s="1"/>
  <c r="L274" i="4"/>
  <c r="K274" i="4" s="1"/>
  <c r="M180" i="27"/>
  <c r="J181" i="27" s="1"/>
  <c r="L180" i="27"/>
  <c r="K180" i="27" s="1"/>
  <c r="I180" i="27"/>
  <c r="H180" i="27" s="1"/>
  <c r="M212" i="18"/>
  <c r="J213" i="18" s="1"/>
  <c r="L212" i="18"/>
  <c r="K212" i="18" s="1"/>
  <c r="I212" i="18"/>
  <c r="H212" i="18" s="1"/>
  <c r="I138" i="6"/>
  <c r="H138" i="6" s="1"/>
  <c r="L138" i="6"/>
  <c r="K138" i="6" s="1"/>
  <c r="M138" i="6"/>
  <c r="J139" i="6" s="1"/>
  <c r="X224" i="13"/>
  <c r="W224" i="13" s="1"/>
  <c r="AB224" i="13"/>
  <c r="Y225" i="13" s="1"/>
  <c r="AA224" i="13"/>
  <c r="Z224" i="13" s="1"/>
  <c r="M360" i="12"/>
  <c r="J361" i="12" s="1"/>
  <c r="L360" i="12"/>
  <c r="K360" i="12" s="1"/>
  <c r="I360" i="12"/>
  <c r="H360" i="12" s="1"/>
  <c r="L428" i="1"/>
  <c r="K428" i="1" s="1"/>
  <c r="I428" i="1"/>
  <c r="H428" i="1" s="1"/>
  <c r="M428" i="1"/>
  <c r="J429" i="1" s="1"/>
  <c r="I455" i="1"/>
  <c r="H455" i="1" s="1"/>
  <c r="M455" i="1"/>
  <c r="J456" i="1" s="1"/>
  <c r="L455" i="1"/>
  <c r="K455" i="1" s="1"/>
  <c r="M198" i="6"/>
  <c r="J199" i="6" s="1"/>
  <c r="L198" i="6"/>
  <c r="K198" i="6" s="1"/>
  <c r="I198" i="6"/>
  <c r="H198" i="6" s="1"/>
  <c r="L214" i="9" l="1"/>
  <c r="K214" i="9" s="1"/>
  <c r="I214" i="9"/>
  <c r="H214" i="9" s="1"/>
  <c r="M214" i="9"/>
  <c r="J215" i="9" s="1"/>
  <c r="M169" i="1"/>
  <c r="J170" i="1" s="1"/>
  <c r="L169" i="1"/>
  <c r="K169" i="1" s="1"/>
  <c r="I169" i="1"/>
  <c r="H169" i="1" s="1"/>
  <c r="M13" i="14"/>
  <c r="J14" i="14" s="1"/>
  <c r="L13" i="14"/>
  <c r="K13" i="14" s="1"/>
  <c r="I13" i="14"/>
  <c r="H13" i="14" s="1"/>
  <c r="M141" i="8"/>
  <c r="J142" i="8" s="1"/>
  <c r="L141" i="8"/>
  <c r="K141" i="8" s="1"/>
  <c r="I141" i="8"/>
  <c r="H141" i="8" s="1"/>
  <c r="M148" i="9"/>
  <c r="J149" i="9" s="1"/>
  <c r="L148" i="9"/>
  <c r="K148" i="9" s="1"/>
  <c r="I148" i="9"/>
  <c r="H148" i="9" s="1"/>
  <c r="AB225" i="13"/>
  <c r="Y226" i="13" s="1"/>
  <c r="X225" i="13"/>
  <c r="W225" i="13" s="1"/>
  <c r="AA225" i="13"/>
  <c r="Z225" i="13" s="1"/>
  <c r="M275" i="4"/>
  <c r="J276" i="4" s="1"/>
  <c r="I275" i="4"/>
  <c r="H275" i="4" s="1"/>
  <c r="L275" i="4"/>
  <c r="K275" i="4" s="1"/>
  <c r="I181" i="17"/>
  <c r="H181" i="17" s="1"/>
  <c r="M181" i="17"/>
  <c r="J182" i="17" s="1"/>
  <c r="L181" i="17"/>
  <c r="K181" i="17" s="1"/>
  <c r="M349" i="24"/>
  <c r="J350" i="24" s="1"/>
  <c r="L349" i="24"/>
  <c r="K349" i="24" s="1"/>
  <c r="I349" i="24"/>
  <c r="H349" i="24" s="1"/>
  <c r="M300" i="24"/>
  <c r="J301" i="24" s="1"/>
  <c r="L300" i="24"/>
  <c r="K300" i="24" s="1"/>
  <c r="I300" i="24"/>
  <c r="H300" i="24" s="1"/>
  <c r="M208" i="14"/>
  <c r="J209" i="14" s="1"/>
  <c r="L208" i="14"/>
  <c r="K208" i="14" s="1"/>
  <c r="I208" i="14"/>
  <c r="H208" i="14" s="1"/>
  <c r="M45" i="10"/>
  <c r="J46" i="10" s="1"/>
  <c r="L45" i="10"/>
  <c r="K45" i="10" s="1"/>
  <c r="I45" i="10"/>
  <c r="H45" i="10" s="1"/>
  <c r="M257" i="3"/>
  <c r="J258" i="3" s="1"/>
  <c r="L257" i="3"/>
  <c r="K257" i="3" s="1"/>
  <c r="I257" i="3"/>
  <c r="H257" i="3" s="1"/>
  <c r="M43" i="13"/>
  <c r="J44" i="13" s="1"/>
  <c r="L43" i="13"/>
  <c r="K43" i="13" s="1"/>
  <c r="I43" i="13"/>
  <c r="H43" i="13" s="1"/>
  <c r="L13" i="22"/>
  <c r="K13" i="22" s="1"/>
  <c r="M13" i="22"/>
  <c r="J14" i="22" s="1"/>
  <c r="I13" i="22"/>
  <c r="H13" i="22" s="1"/>
  <c r="M37" i="27"/>
  <c r="J38" i="27" s="1"/>
  <c r="L37" i="27"/>
  <c r="K37" i="27" s="1"/>
  <c r="I37" i="27"/>
  <c r="H37" i="27" s="1"/>
  <c r="I12" i="15"/>
  <c r="H12" i="15" s="1"/>
  <c r="L12" i="15"/>
  <c r="K12" i="15" s="1"/>
  <c r="M12" i="15"/>
  <c r="J13" i="15" s="1"/>
  <c r="L364" i="28"/>
  <c r="K364" i="28" s="1"/>
  <c r="M364" i="28"/>
  <c r="J365" i="28" s="1"/>
  <c r="I364" i="28"/>
  <c r="H364" i="28" s="1"/>
  <c r="M260" i="19"/>
  <c r="J261" i="19" s="1"/>
  <c r="L260" i="19"/>
  <c r="K260" i="19" s="1"/>
  <c r="I260" i="19"/>
  <c r="H260" i="19" s="1"/>
  <c r="I91" i="21"/>
  <c r="H91" i="21" s="1"/>
  <c r="M91" i="21"/>
  <c r="J92" i="21" s="1"/>
  <c r="L91" i="21"/>
  <c r="K91" i="21" s="1"/>
  <c r="M229" i="24"/>
  <c r="J230" i="24" s="1"/>
  <c r="L229" i="24"/>
  <c r="K229" i="24" s="1"/>
  <c r="I229" i="24"/>
  <c r="H229" i="24" s="1"/>
  <c r="I255" i="9"/>
  <c r="H255" i="9" s="1"/>
  <c r="M255" i="9"/>
  <c r="J256" i="9" s="1"/>
  <c r="L255" i="9"/>
  <c r="K255" i="9" s="1"/>
  <c r="AB14" i="26"/>
  <c r="Y15" i="26" s="1"/>
  <c r="AA14" i="26"/>
  <c r="Z14" i="26" s="1"/>
  <c r="X14" i="26"/>
  <c r="W14" i="26" s="1"/>
  <c r="M295" i="5"/>
  <c r="J296" i="5" s="1"/>
  <c r="L295" i="5"/>
  <c r="K295" i="5" s="1"/>
  <c r="I295" i="5"/>
  <c r="H295" i="5" s="1"/>
  <c r="M243" i="1"/>
  <c r="J244" i="1" s="1"/>
  <c r="L243" i="1"/>
  <c r="K243" i="1" s="1"/>
  <c r="I243" i="1"/>
  <c r="H243" i="1" s="1"/>
  <c r="L148" i="7"/>
  <c r="K148" i="7" s="1"/>
  <c r="I148" i="7"/>
  <c r="H148" i="7" s="1"/>
  <c r="M148" i="7"/>
  <c r="J149" i="7" s="1"/>
  <c r="M13" i="21"/>
  <c r="J14" i="21" s="1"/>
  <c r="L13" i="21"/>
  <c r="K13" i="21" s="1"/>
  <c r="I13" i="21"/>
  <c r="H13" i="21" s="1"/>
  <c r="L431" i="28"/>
  <c r="K431" i="28" s="1"/>
  <c r="M431" i="28"/>
  <c r="J432" i="28" s="1"/>
  <c r="I431" i="28"/>
  <c r="H431" i="28" s="1"/>
  <c r="L113" i="9"/>
  <c r="K113" i="9" s="1"/>
  <c r="M113" i="9"/>
  <c r="J114" i="9" s="1"/>
  <c r="I113" i="9"/>
  <c r="H113" i="9" s="1"/>
  <c r="L151" i="22"/>
  <c r="K151" i="22" s="1"/>
  <c r="I151" i="22"/>
  <c r="H151" i="22" s="1"/>
  <c r="M151" i="22"/>
  <c r="J152" i="22" s="1"/>
  <c r="L45" i="8"/>
  <c r="K45" i="8" s="1"/>
  <c r="I45" i="8"/>
  <c r="H45" i="8" s="1"/>
  <c r="M45" i="8"/>
  <c r="J46" i="8" s="1"/>
  <c r="I14" i="9"/>
  <c r="H14" i="9" s="1"/>
  <c r="M14" i="9"/>
  <c r="J15" i="9" s="1"/>
  <c r="L14" i="9"/>
  <c r="K14" i="9" s="1"/>
  <c r="M72" i="18"/>
  <c r="J73" i="18" s="1"/>
  <c r="L72" i="18"/>
  <c r="K72" i="18" s="1"/>
  <c r="I72" i="18"/>
  <c r="H72" i="18" s="1"/>
  <c r="M180" i="25"/>
  <c r="J181" i="25" s="1"/>
  <c r="L180" i="25"/>
  <c r="K180" i="25" s="1"/>
  <c r="I180" i="25"/>
  <c r="H180" i="25" s="1"/>
  <c r="M496" i="28"/>
  <c r="J497" i="28" s="1"/>
  <c r="L496" i="28"/>
  <c r="K496" i="28" s="1"/>
  <c r="I496" i="28"/>
  <c r="H496" i="28" s="1"/>
  <c r="M77" i="6"/>
  <c r="J78" i="6" s="1"/>
  <c r="L77" i="6"/>
  <c r="K77" i="6" s="1"/>
  <c r="I77" i="6"/>
  <c r="H77" i="6" s="1"/>
  <c r="I71" i="17"/>
  <c r="H71" i="17" s="1"/>
  <c r="M71" i="17"/>
  <c r="J72" i="17" s="1"/>
  <c r="L71" i="17"/>
  <c r="K71" i="17" s="1"/>
  <c r="L188" i="15"/>
  <c r="K188" i="15" s="1"/>
  <c r="I188" i="15"/>
  <c r="H188" i="15" s="1"/>
  <c r="M188" i="15"/>
  <c r="J189" i="15" s="1"/>
  <c r="I38" i="26"/>
  <c r="H38" i="26" s="1"/>
  <c r="M38" i="26"/>
  <c r="J39" i="26" s="1"/>
  <c r="L38" i="26"/>
  <c r="K38" i="26" s="1"/>
  <c r="I157" i="27"/>
  <c r="H157" i="27" s="1"/>
  <c r="M157" i="27"/>
  <c r="J158" i="27" s="1"/>
  <c r="L157" i="27"/>
  <c r="K157" i="27" s="1"/>
  <c r="L39" i="17"/>
  <c r="K39" i="17" s="1"/>
  <c r="M39" i="17"/>
  <c r="J40" i="17" s="1"/>
  <c r="I39" i="17"/>
  <c r="H39" i="17" s="1"/>
  <c r="M77" i="8"/>
  <c r="J78" i="8" s="1"/>
  <c r="L77" i="8"/>
  <c r="K77" i="8" s="1"/>
  <c r="I77" i="8"/>
  <c r="H77" i="8" s="1"/>
  <c r="M96" i="14"/>
  <c r="J97" i="14" s="1"/>
  <c r="L96" i="14"/>
  <c r="K96" i="14" s="1"/>
  <c r="I96" i="14"/>
  <c r="H96" i="14" s="1"/>
  <c r="M13" i="18"/>
  <c r="J14" i="18" s="1"/>
  <c r="L13" i="18"/>
  <c r="K13" i="18" s="1"/>
  <c r="I13" i="18"/>
  <c r="H13" i="18" s="1"/>
  <c r="I35" i="19"/>
  <c r="H35" i="19" s="1"/>
  <c r="M35" i="19"/>
  <c r="J36" i="19" s="1"/>
  <c r="L35" i="19"/>
  <c r="K35" i="19" s="1"/>
  <c r="M78" i="10"/>
  <c r="J79" i="10" s="1"/>
  <c r="L78" i="10"/>
  <c r="K78" i="10" s="1"/>
  <c r="I78" i="10"/>
  <c r="H78" i="10" s="1"/>
  <c r="M217" i="4"/>
  <c r="J218" i="4" s="1"/>
  <c r="L217" i="4"/>
  <c r="K217" i="4" s="1"/>
  <c r="I217" i="4"/>
  <c r="H217" i="4" s="1"/>
  <c r="L351" i="15"/>
  <c r="K351" i="15" s="1"/>
  <c r="I351" i="15"/>
  <c r="H351" i="15" s="1"/>
  <c r="M351" i="15"/>
  <c r="J352" i="15" s="1"/>
  <c r="L576" i="13"/>
  <c r="K576" i="13" s="1"/>
  <c r="I576" i="13"/>
  <c r="H576" i="13" s="1"/>
  <c r="M576" i="13"/>
  <c r="J577" i="13" s="1"/>
  <c r="L167" i="28"/>
  <c r="K167" i="28" s="1"/>
  <c r="I167" i="28"/>
  <c r="H167" i="28" s="1"/>
  <c r="M167" i="28"/>
  <c r="J168" i="28" s="1"/>
  <c r="M130" i="21"/>
  <c r="J131" i="21" s="1"/>
  <c r="L130" i="21"/>
  <c r="K130" i="21" s="1"/>
  <c r="I130" i="21"/>
  <c r="H130" i="21" s="1"/>
  <c r="M397" i="24"/>
  <c r="J398" i="24" s="1"/>
  <c r="I397" i="24"/>
  <c r="H397" i="24" s="1"/>
  <c r="L397" i="24"/>
  <c r="K397" i="24" s="1"/>
  <c r="M168" i="21"/>
  <c r="J169" i="21" s="1"/>
  <c r="L168" i="21"/>
  <c r="K168" i="21" s="1"/>
  <c r="I168" i="21"/>
  <c r="H168" i="21" s="1"/>
  <c r="M254" i="16"/>
  <c r="J255" i="16" s="1"/>
  <c r="L254" i="16"/>
  <c r="K254" i="16" s="1"/>
  <c r="I254" i="16"/>
  <c r="H254" i="16" s="1"/>
  <c r="L409" i="28"/>
  <c r="K409" i="28" s="1"/>
  <c r="M409" i="28"/>
  <c r="J410" i="28" s="1"/>
  <c r="I409" i="28"/>
  <c r="H409" i="28" s="1"/>
  <c r="L127" i="17"/>
  <c r="K127" i="17" s="1"/>
  <c r="I127" i="17"/>
  <c r="H127" i="17" s="1"/>
  <c r="M127" i="17"/>
  <c r="J128" i="17" s="1"/>
  <c r="I156" i="15"/>
  <c r="H156" i="15" s="1"/>
  <c r="M156" i="15"/>
  <c r="J157" i="15" s="1"/>
  <c r="L156" i="15"/>
  <c r="K156" i="15" s="1"/>
  <c r="M68" i="23"/>
  <c r="J69" i="23" s="1"/>
  <c r="L68" i="23"/>
  <c r="K68" i="23" s="1"/>
  <c r="I68" i="23"/>
  <c r="H68" i="23" s="1"/>
  <c r="M321" i="28"/>
  <c r="J322" i="28" s="1"/>
  <c r="L321" i="28"/>
  <c r="K321" i="28" s="1"/>
  <c r="I321" i="28"/>
  <c r="H321" i="28" s="1"/>
  <c r="I78" i="7"/>
  <c r="H78" i="7" s="1"/>
  <c r="M78" i="7"/>
  <c r="J79" i="7" s="1"/>
  <c r="L78" i="7"/>
  <c r="K78" i="7" s="1"/>
  <c r="M307" i="23"/>
  <c r="J308" i="23" s="1"/>
  <c r="L307" i="23"/>
  <c r="K307" i="23" s="1"/>
  <c r="I307" i="23"/>
  <c r="H307" i="23" s="1"/>
  <c r="M324" i="24"/>
  <c r="J325" i="24" s="1"/>
  <c r="L324" i="24"/>
  <c r="K324" i="24" s="1"/>
  <c r="I324" i="24"/>
  <c r="H324" i="24" s="1"/>
  <c r="M12" i="25"/>
  <c r="J13" i="25" s="1"/>
  <c r="L12" i="25"/>
  <c r="K12" i="25" s="1"/>
  <c r="I12" i="25"/>
  <c r="H12" i="25" s="1"/>
  <c r="M109" i="20"/>
  <c r="J110" i="20" s="1"/>
  <c r="L109" i="20"/>
  <c r="K109" i="20" s="1"/>
  <c r="I109" i="20"/>
  <c r="H109" i="20" s="1"/>
  <c r="L192" i="22"/>
  <c r="K192" i="22" s="1"/>
  <c r="I192" i="22"/>
  <c r="H192" i="22" s="1"/>
  <c r="M192" i="22"/>
  <c r="J193" i="22" s="1"/>
  <c r="I163" i="18"/>
  <c r="H163" i="18" s="1"/>
  <c r="M163" i="18"/>
  <c r="J164" i="18" s="1"/>
  <c r="L163" i="18"/>
  <c r="K163" i="18" s="1"/>
  <c r="M584" i="28"/>
  <c r="J585" i="28" s="1"/>
  <c r="L584" i="28"/>
  <c r="K584" i="28" s="1"/>
  <c r="I584" i="28"/>
  <c r="H584" i="28" s="1"/>
  <c r="M239" i="18"/>
  <c r="J240" i="18" s="1"/>
  <c r="L239" i="18"/>
  <c r="K239" i="18" s="1"/>
  <c r="I239" i="18"/>
  <c r="H239" i="18" s="1"/>
  <c r="M314" i="8"/>
  <c r="J315" i="8" s="1"/>
  <c r="L314" i="8"/>
  <c r="K314" i="8" s="1"/>
  <c r="I314" i="8"/>
  <c r="H314" i="8" s="1"/>
  <c r="M13" i="27"/>
  <c r="J14" i="27" s="1"/>
  <c r="L13" i="27"/>
  <c r="K13" i="27" s="1"/>
  <c r="I13" i="27"/>
  <c r="H13" i="27" s="1"/>
  <c r="M195" i="13"/>
  <c r="J196" i="13" s="1"/>
  <c r="L195" i="13"/>
  <c r="K195" i="13" s="1"/>
  <c r="I195" i="13"/>
  <c r="H195" i="13" s="1"/>
  <c r="M373" i="24"/>
  <c r="J374" i="24" s="1"/>
  <c r="L373" i="24"/>
  <c r="K373" i="24" s="1"/>
  <c r="I373" i="24"/>
  <c r="H373" i="24" s="1"/>
  <c r="L236" i="14"/>
  <c r="K236" i="14" s="1"/>
  <c r="M236" i="14"/>
  <c r="J237" i="14" s="1"/>
  <c r="I236" i="14"/>
  <c r="H236" i="14" s="1"/>
  <c r="M189" i="19"/>
  <c r="J190" i="19" s="1"/>
  <c r="L189" i="19"/>
  <c r="K189" i="19" s="1"/>
  <c r="I189" i="19"/>
  <c r="H189" i="19" s="1"/>
  <c r="M541" i="28"/>
  <c r="J542" i="28" s="1"/>
  <c r="L541" i="28"/>
  <c r="K541" i="28" s="1"/>
  <c r="I541" i="28"/>
  <c r="H541" i="28" s="1"/>
  <c r="I199" i="6"/>
  <c r="H199" i="6" s="1"/>
  <c r="M199" i="6"/>
  <c r="J200" i="6" s="1"/>
  <c r="L199" i="6"/>
  <c r="K199" i="6" s="1"/>
  <c r="I13" i="23"/>
  <c r="H13" i="23" s="1"/>
  <c r="M13" i="23"/>
  <c r="J14" i="23" s="1"/>
  <c r="L13" i="23"/>
  <c r="K13" i="23" s="1"/>
  <c r="I108" i="6"/>
  <c r="H108" i="6" s="1"/>
  <c r="M108" i="6"/>
  <c r="J109" i="6" s="1"/>
  <c r="L108" i="6"/>
  <c r="K108" i="6" s="1"/>
  <c r="L216" i="15"/>
  <c r="K216" i="15" s="1"/>
  <c r="M216" i="15"/>
  <c r="J217" i="15" s="1"/>
  <c r="I216" i="15"/>
  <c r="H216" i="15" s="1"/>
  <c r="M78" i="9"/>
  <c r="J79" i="9" s="1"/>
  <c r="L78" i="9"/>
  <c r="K78" i="9" s="1"/>
  <c r="I78" i="9"/>
  <c r="H78" i="9" s="1"/>
  <c r="M492" i="9"/>
  <c r="J493" i="9" s="1"/>
  <c r="L492" i="9"/>
  <c r="K492" i="9" s="1"/>
  <c r="I492" i="9"/>
  <c r="H492" i="9" s="1"/>
  <c r="I419" i="4"/>
  <c r="H419" i="4" s="1"/>
  <c r="M419" i="4"/>
  <c r="J420" i="4" s="1"/>
  <c r="L419" i="4"/>
  <c r="K419" i="4" s="1"/>
  <c r="I351" i="25"/>
  <c r="H351" i="25" s="1"/>
  <c r="M351" i="25"/>
  <c r="J352" i="25" s="1"/>
  <c r="L351" i="25"/>
  <c r="K351" i="25" s="1"/>
  <c r="M133" i="18"/>
  <c r="J134" i="18" s="1"/>
  <c r="L133" i="18"/>
  <c r="K133" i="18" s="1"/>
  <c r="I133" i="18"/>
  <c r="H133" i="18" s="1"/>
  <c r="I145" i="10"/>
  <c r="H145" i="10" s="1"/>
  <c r="M145" i="10"/>
  <c r="J146" i="10" s="1"/>
  <c r="L145" i="10"/>
  <c r="K145" i="10" s="1"/>
  <c r="I53" i="22"/>
  <c r="H53" i="22" s="1"/>
  <c r="M53" i="22"/>
  <c r="J54" i="22" s="1"/>
  <c r="L53" i="22"/>
  <c r="K53" i="22" s="1"/>
  <c r="I120" i="7"/>
  <c r="H120" i="7" s="1"/>
  <c r="M120" i="7"/>
  <c r="J121" i="7" s="1"/>
  <c r="L120" i="7"/>
  <c r="K120" i="7" s="1"/>
  <c r="M348" i="7"/>
  <c r="J349" i="7" s="1"/>
  <c r="L348" i="7"/>
  <c r="K348" i="7" s="1"/>
  <c r="I348" i="7"/>
  <c r="H348" i="7" s="1"/>
  <c r="M293" i="7"/>
  <c r="J294" i="7" s="1"/>
  <c r="L293" i="7"/>
  <c r="K293" i="7" s="1"/>
  <c r="I293" i="7"/>
  <c r="H293" i="7" s="1"/>
  <c r="I14" i="4"/>
  <c r="H14" i="4" s="1"/>
  <c r="M14" i="4"/>
  <c r="J15" i="4" s="1"/>
  <c r="L14" i="4"/>
  <c r="K14" i="4" s="1"/>
  <c r="I352" i="18"/>
  <c r="H352" i="18" s="1"/>
  <c r="M352" i="18"/>
  <c r="J353" i="18" s="1"/>
  <c r="L352" i="18"/>
  <c r="K352" i="18" s="1"/>
  <c r="M156" i="24"/>
  <c r="J157" i="24" s="1"/>
  <c r="L156" i="24"/>
  <c r="K156" i="24" s="1"/>
  <c r="I156" i="24"/>
  <c r="H156" i="24" s="1"/>
  <c r="M205" i="27"/>
  <c r="J206" i="27" s="1"/>
  <c r="L205" i="27"/>
  <c r="K205" i="27" s="1"/>
  <c r="I205" i="27"/>
  <c r="H205" i="27" s="1"/>
  <c r="M279" i="8"/>
  <c r="J280" i="8" s="1"/>
  <c r="L279" i="8"/>
  <c r="K279" i="8" s="1"/>
  <c r="I279" i="8"/>
  <c r="H279" i="8" s="1"/>
  <c r="I267" i="25"/>
  <c r="H267" i="25" s="1"/>
  <c r="M267" i="25"/>
  <c r="J268" i="25" s="1"/>
  <c r="L267" i="25"/>
  <c r="K267" i="25" s="1"/>
  <c r="M69" i="25"/>
  <c r="J70" i="25" s="1"/>
  <c r="L69" i="25"/>
  <c r="K69" i="25" s="1"/>
  <c r="I69" i="25"/>
  <c r="H69" i="25" s="1"/>
  <c r="L109" i="24"/>
  <c r="K109" i="24" s="1"/>
  <c r="M109" i="24"/>
  <c r="J110" i="24" s="1"/>
  <c r="I109" i="24"/>
  <c r="H109" i="24" s="1"/>
  <c r="I72" i="4"/>
  <c r="H72" i="4" s="1"/>
  <c r="M72" i="4"/>
  <c r="J73" i="4" s="1"/>
  <c r="L72" i="4"/>
  <c r="K72" i="4" s="1"/>
  <c r="L70" i="3"/>
  <c r="K70" i="3" s="1"/>
  <c r="M70" i="3"/>
  <c r="J71" i="3" s="1"/>
  <c r="I70" i="3"/>
  <c r="H70" i="3" s="1"/>
  <c r="M44" i="6"/>
  <c r="J45" i="6" s="1"/>
  <c r="L44" i="6"/>
  <c r="K44" i="6" s="1"/>
  <c r="I44" i="6"/>
  <c r="H44" i="6" s="1"/>
  <c r="M276" i="28"/>
  <c r="J277" i="28" s="1"/>
  <c r="L276" i="28"/>
  <c r="K276" i="28" s="1"/>
  <c r="I276" i="28"/>
  <c r="H276" i="28" s="1"/>
  <c r="I343" i="28"/>
  <c r="H343" i="28" s="1"/>
  <c r="M343" i="28"/>
  <c r="J344" i="28" s="1"/>
  <c r="L343" i="28"/>
  <c r="K343" i="28" s="1"/>
  <c r="I252" i="24"/>
  <c r="H252" i="24" s="1"/>
  <c r="M252" i="24"/>
  <c r="J253" i="24" s="1"/>
  <c r="L252" i="24"/>
  <c r="K252" i="24" s="1"/>
  <c r="M44" i="15"/>
  <c r="J45" i="15" s="1"/>
  <c r="L44" i="15"/>
  <c r="K44" i="15" s="1"/>
  <c r="I44" i="15"/>
  <c r="H44" i="15" s="1"/>
  <c r="M299" i="28"/>
  <c r="J300" i="28" s="1"/>
  <c r="L299" i="28"/>
  <c r="K299" i="28" s="1"/>
  <c r="I299" i="28"/>
  <c r="H299" i="28" s="1"/>
  <c r="I68" i="15"/>
  <c r="H68" i="15" s="1"/>
  <c r="M68" i="15"/>
  <c r="J69" i="15" s="1"/>
  <c r="L68" i="15"/>
  <c r="K68" i="15" s="1"/>
  <c r="M492" i="13"/>
  <c r="J493" i="13" s="1"/>
  <c r="L492" i="13"/>
  <c r="K492" i="13" s="1"/>
  <c r="I492" i="13"/>
  <c r="H492" i="13" s="1"/>
  <c r="M288" i="16"/>
  <c r="J289" i="16" s="1"/>
  <c r="L288" i="16"/>
  <c r="K288" i="16" s="1"/>
  <c r="I288" i="16"/>
  <c r="H288" i="16" s="1"/>
  <c r="I262" i="14"/>
  <c r="H262" i="14" s="1"/>
  <c r="L262" i="14"/>
  <c r="K262" i="14" s="1"/>
  <c r="M262" i="14"/>
  <c r="J263" i="14" s="1"/>
  <c r="I321" i="7"/>
  <c r="H321" i="7" s="1"/>
  <c r="M321" i="7"/>
  <c r="J322" i="7" s="1"/>
  <c r="L321" i="7"/>
  <c r="K321" i="7" s="1"/>
  <c r="M422" i="9"/>
  <c r="J423" i="9" s="1"/>
  <c r="L422" i="9"/>
  <c r="K422" i="9" s="1"/>
  <c r="I422" i="9"/>
  <c r="H422" i="9" s="1"/>
  <c r="I239" i="25"/>
  <c r="H239" i="25" s="1"/>
  <c r="M239" i="25"/>
  <c r="J240" i="25" s="1"/>
  <c r="L239" i="25"/>
  <c r="K239" i="25" s="1"/>
  <c r="I178" i="23"/>
  <c r="H178" i="23" s="1"/>
  <c r="M178" i="23"/>
  <c r="J179" i="23" s="1"/>
  <c r="L178" i="23"/>
  <c r="K178" i="23" s="1"/>
  <c r="I434" i="25"/>
  <c r="H434" i="25" s="1"/>
  <c r="M434" i="25"/>
  <c r="J435" i="25" s="1"/>
  <c r="L434" i="25"/>
  <c r="K434" i="25" s="1"/>
  <c r="M132" i="27"/>
  <c r="J133" i="27" s="1"/>
  <c r="L132" i="27"/>
  <c r="K132" i="27" s="1"/>
  <c r="I132" i="27"/>
  <c r="H132" i="27" s="1"/>
  <c r="M525" i="9"/>
  <c r="J526" i="9" s="1"/>
  <c r="L525" i="9"/>
  <c r="K525" i="9" s="1"/>
  <c r="I525" i="9"/>
  <c r="H525" i="9" s="1"/>
  <c r="I80" i="28"/>
  <c r="H80" i="28" s="1"/>
  <c r="M80" i="28"/>
  <c r="J81" i="28" s="1"/>
  <c r="L80" i="28"/>
  <c r="K80" i="28" s="1"/>
  <c r="M284" i="3"/>
  <c r="J285" i="3" s="1"/>
  <c r="L284" i="3"/>
  <c r="K284" i="3" s="1"/>
  <c r="I284" i="3"/>
  <c r="H284" i="3" s="1"/>
  <c r="I344" i="14"/>
  <c r="H344" i="14" s="1"/>
  <c r="M344" i="14"/>
  <c r="J345" i="14" s="1"/>
  <c r="L344" i="14"/>
  <c r="K344" i="14" s="1"/>
  <c r="I331" i="19"/>
  <c r="H331" i="19" s="1"/>
  <c r="M331" i="19"/>
  <c r="J332" i="19" s="1"/>
  <c r="L331" i="19"/>
  <c r="K331" i="19" s="1"/>
  <c r="M389" i="9"/>
  <c r="J390" i="9" s="1"/>
  <c r="L389" i="9"/>
  <c r="K389" i="9" s="1"/>
  <c r="I389" i="9"/>
  <c r="H389" i="9" s="1"/>
  <c r="M112" i="10"/>
  <c r="J113" i="10" s="1"/>
  <c r="L112" i="10"/>
  <c r="K112" i="10" s="1"/>
  <c r="I112" i="10"/>
  <c r="H112" i="10" s="1"/>
  <c r="I74" i="12"/>
  <c r="H74" i="12" s="1"/>
  <c r="M74" i="12"/>
  <c r="J75" i="12" s="1"/>
  <c r="L74" i="12"/>
  <c r="K74" i="12" s="1"/>
  <c r="M235" i="5"/>
  <c r="J236" i="5" s="1"/>
  <c r="I236" i="5" s="1"/>
  <c r="H236" i="5" s="1"/>
  <c r="I235" i="5"/>
  <c r="H235" i="5" s="1"/>
  <c r="L235" i="5"/>
  <c r="K235" i="5" s="1"/>
  <c r="M193" i="11"/>
  <c r="J194" i="11" s="1"/>
  <c r="L193" i="11"/>
  <c r="K193" i="11" s="1"/>
  <c r="I193" i="11"/>
  <c r="H193" i="11" s="1"/>
  <c r="M308" i="9"/>
  <c r="J309" i="9" s="1"/>
  <c r="L308" i="9"/>
  <c r="K308" i="9" s="1"/>
  <c r="I308" i="9"/>
  <c r="H308" i="9" s="1"/>
  <c r="M519" i="13"/>
  <c r="J520" i="13" s="1"/>
  <c r="L519" i="13"/>
  <c r="K519" i="13" s="1"/>
  <c r="I519" i="13"/>
  <c r="H519" i="13" s="1"/>
  <c r="M109" i="27"/>
  <c r="J110" i="27" s="1"/>
  <c r="L109" i="27"/>
  <c r="K109" i="27" s="1"/>
  <c r="I109" i="27"/>
  <c r="H109" i="27" s="1"/>
  <c r="M97" i="23"/>
  <c r="J98" i="23" s="1"/>
  <c r="I97" i="23"/>
  <c r="H97" i="23" s="1"/>
  <c r="L97" i="23"/>
  <c r="K97" i="23" s="1"/>
  <c r="M46" i="16"/>
  <c r="J47" i="16" s="1"/>
  <c r="L46" i="16"/>
  <c r="K46" i="16" s="1"/>
  <c r="I46" i="16"/>
  <c r="H46" i="16" s="1"/>
  <c r="M208" i="17"/>
  <c r="J209" i="17" s="1"/>
  <c r="L208" i="17"/>
  <c r="K208" i="17" s="1"/>
  <c r="I208" i="17"/>
  <c r="H208" i="17" s="1"/>
  <c r="M125" i="25"/>
  <c r="J126" i="25" s="1"/>
  <c r="L125" i="25"/>
  <c r="K125" i="25" s="1"/>
  <c r="I125" i="25"/>
  <c r="H125" i="25" s="1"/>
  <c r="AQ257" i="13"/>
  <c r="AN258" i="13" s="1"/>
  <c r="AP257" i="13"/>
  <c r="AO257" i="13" s="1"/>
  <c r="AM257" i="13"/>
  <c r="AL257" i="13" s="1"/>
  <c r="M188" i="4"/>
  <c r="J189" i="4" s="1"/>
  <c r="L188" i="4"/>
  <c r="K188" i="4" s="1"/>
  <c r="I188" i="4"/>
  <c r="H188" i="4" s="1"/>
  <c r="M208" i="7"/>
  <c r="J209" i="7" s="1"/>
  <c r="L208" i="7"/>
  <c r="K208" i="7" s="1"/>
  <c r="I208" i="7"/>
  <c r="H208" i="7" s="1"/>
  <c r="M247" i="12"/>
  <c r="J248" i="12" s="1"/>
  <c r="L247" i="12"/>
  <c r="K247" i="12" s="1"/>
  <c r="I247" i="12"/>
  <c r="H247" i="12" s="1"/>
  <c r="L172" i="6"/>
  <c r="K172" i="6" s="1"/>
  <c r="I172" i="6"/>
  <c r="H172" i="6" s="1"/>
  <c r="M172" i="6"/>
  <c r="J173" i="6" s="1"/>
  <c r="M304" i="4"/>
  <c r="J305" i="4" s="1"/>
  <c r="L304" i="4"/>
  <c r="K304" i="4" s="1"/>
  <c r="I304" i="4"/>
  <c r="H304" i="4" s="1"/>
  <c r="M246" i="4"/>
  <c r="J247" i="4" s="1"/>
  <c r="L246" i="4"/>
  <c r="K246" i="4" s="1"/>
  <c r="I246" i="4"/>
  <c r="H246" i="4" s="1"/>
  <c r="M181" i="14"/>
  <c r="J182" i="14" s="1"/>
  <c r="L181" i="14"/>
  <c r="K181" i="14" s="1"/>
  <c r="I181" i="14"/>
  <c r="H181" i="14" s="1"/>
  <c r="M64" i="19"/>
  <c r="J65" i="19" s="1"/>
  <c r="L64" i="19"/>
  <c r="K64" i="19" s="1"/>
  <c r="I64" i="19"/>
  <c r="H64" i="19" s="1"/>
  <c r="M180" i="9"/>
  <c r="J181" i="9" s="1"/>
  <c r="L180" i="9"/>
  <c r="K180" i="9" s="1"/>
  <c r="I180" i="9"/>
  <c r="H180" i="9" s="1"/>
  <c r="I79" i="1"/>
  <c r="H79" i="1" s="1"/>
  <c r="L79" i="1"/>
  <c r="K79" i="1" s="1"/>
  <c r="M79" i="1"/>
  <c r="J80" i="1" s="1"/>
  <c r="M277" i="24"/>
  <c r="J278" i="24" s="1"/>
  <c r="L277" i="24"/>
  <c r="K277" i="24" s="1"/>
  <c r="I277" i="24"/>
  <c r="H277" i="24" s="1"/>
  <c r="M57" i="28"/>
  <c r="J58" i="28" s="1"/>
  <c r="L57" i="28"/>
  <c r="K57" i="28" s="1"/>
  <c r="I57" i="28"/>
  <c r="H57" i="28" s="1"/>
  <c r="M265" i="6"/>
  <c r="J266" i="6" s="1"/>
  <c r="I266" i="6" s="1"/>
  <c r="H266" i="6" s="1"/>
  <c r="L265" i="6"/>
  <c r="K265" i="6" s="1"/>
  <c r="I265" i="6"/>
  <c r="H265" i="6" s="1"/>
  <c r="M343" i="10"/>
  <c r="J344" i="10" s="1"/>
  <c r="L343" i="10"/>
  <c r="K343" i="10" s="1"/>
  <c r="I343" i="10"/>
  <c r="H343" i="10" s="1"/>
  <c r="I158" i="4"/>
  <c r="H158" i="4" s="1"/>
  <c r="L158" i="4"/>
  <c r="K158" i="4" s="1"/>
  <c r="M158" i="4"/>
  <c r="J159" i="4" s="1"/>
  <c r="M12" i="2"/>
  <c r="J13" i="2" s="1"/>
  <c r="L12" i="2"/>
  <c r="K12" i="2" s="1"/>
  <c r="I12" i="2"/>
  <c r="H12" i="2" s="1"/>
  <c r="AB456" i="13"/>
  <c r="Y457" i="13" s="1"/>
  <c r="AA456" i="13"/>
  <c r="Z456" i="13" s="1"/>
  <c r="X456" i="13"/>
  <c r="W456" i="13" s="1"/>
  <c r="M232" i="6"/>
  <c r="J233" i="6" s="1"/>
  <c r="L232" i="6"/>
  <c r="K232" i="6" s="1"/>
  <c r="I232" i="6"/>
  <c r="H232" i="6" s="1"/>
  <c r="L209" i="25"/>
  <c r="K209" i="25" s="1"/>
  <c r="M209" i="25"/>
  <c r="J210" i="25" s="1"/>
  <c r="I209" i="25"/>
  <c r="H209" i="25" s="1"/>
  <c r="I145" i="28"/>
  <c r="H145" i="28" s="1"/>
  <c r="M145" i="28"/>
  <c r="J146" i="28" s="1"/>
  <c r="L145" i="28"/>
  <c r="K145" i="28" s="1"/>
  <c r="M294" i="15"/>
  <c r="J295" i="15" s="1"/>
  <c r="L294" i="15"/>
  <c r="K294" i="15" s="1"/>
  <c r="I294" i="15"/>
  <c r="H294" i="15" s="1"/>
  <c r="L89" i="11"/>
  <c r="K89" i="11" s="1"/>
  <c r="I89" i="11"/>
  <c r="H89" i="11" s="1"/>
  <c r="M89" i="11"/>
  <c r="J90" i="11" s="1"/>
  <c r="M90" i="20"/>
  <c r="J91" i="20" s="1"/>
  <c r="I91" i="20" s="1"/>
  <c r="H91" i="20" s="1"/>
  <c r="L90" i="20"/>
  <c r="K90" i="20" s="1"/>
  <c r="I90" i="20"/>
  <c r="H90" i="20" s="1"/>
  <c r="I295" i="25"/>
  <c r="H295" i="25" s="1"/>
  <c r="M295" i="25"/>
  <c r="J296" i="25" s="1"/>
  <c r="L295" i="25"/>
  <c r="K295" i="25" s="1"/>
  <c r="M36" i="24"/>
  <c r="J37" i="24" s="1"/>
  <c r="L36" i="24"/>
  <c r="K36" i="24" s="1"/>
  <c r="I36" i="24"/>
  <c r="H36" i="24" s="1"/>
  <c r="M362" i="4"/>
  <c r="J363" i="4" s="1"/>
  <c r="L362" i="4"/>
  <c r="K362" i="4" s="1"/>
  <c r="I362" i="4"/>
  <c r="H362" i="4" s="1"/>
  <c r="L185" i="16"/>
  <c r="K185" i="16" s="1"/>
  <c r="I185" i="16"/>
  <c r="H185" i="16" s="1"/>
  <c r="M185" i="16"/>
  <c r="J186" i="16" s="1"/>
  <c r="I125" i="15"/>
  <c r="H125" i="15" s="1"/>
  <c r="L125" i="15"/>
  <c r="K125" i="15" s="1"/>
  <c r="M125" i="15"/>
  <c r="J126" i="15" s="1"/>
  <c r="L285" i="6"/>
  <c r="K285" i="6" s="1"/>
  <c r="I285" i="6"/>
  <c r="H285" i="6" s="1"/>
  <c r="M285" i="6"/>
  <c r="J286" i="6" s="1"/>
  <c r="M57" i="7"/>
  <c r="J58" i="7" s="1"/>
  <c r="I57" i="7"/>
  <c r="H57" i="7" s="1"/>
  <c r="L57" i="7"/>
  <c r="K57" i="7" s="1"/>
  <c r="M81" i="26"/>
  <c r="J82" i="26" s="1"/>
  <c r="I82" i="26" s="1"/>
  <c r="H82" i="26" s="1"/>
  <c r="I81" i="26"/>
  <c r="H81" i="26" s="1"/>
  <c r="L81" i="26"/>
  <c r="K81" i="26" s="1"/>
  <c r="L109" i="1"/>
  <c r="K109" i="1" s="1"/>
  <c r="M109" i="1"/>
  <c r="J110" i="1" s="1"/>
  <c r="I109" i="1"/>
  <c r="H109" i="1" s="1"/>
  <c r="L12" i="10"/>
  <c r="K12" i="10" s="1"/>
  <c r="I12" i="10"/>
  <c r="H12" i="10" s="1"/>
  <c r="M12" i="10"/>
  <c r="J13" i="10" s="1"/>
  <c r="M12" i="24"/>
  <c r="J13" i="24" s="1"/>
  <c r="L12" i="24"/>
  <c r="K12" i="24" s="1"/>
  <c r="I12" i="24"/>
  <c r="H12" i="24" s="1"/>
  <c r="M290" i="14"/>
  <c r="J291" i="14" s="1"/>
  <c r="L290" i="14"/>
  <c r="K290" i="14" s="1"/>
  <c r="I290" i="14"/>
  <c r="H290" i="14" s="1"/>
  <c r="M42" i="3"/>
  <c r="J43" i="3" s="1"/>
  <c r="I42" i="3"/>
  <c r="H42" i="3" s="1"/>
  <c r="L42" i="3"/>
  <c r="K42" i="3" s="1"/>
  <c r="M277" i="10"/>
  <c r="J278" i="10" s="1"/>
  <c r="I277" i="10"/>
  <c r="H277" i="10" s="1"/>
  <c r="L277" i="10"/>
  <c r="K277" i="10" s="1"/>
  <c r="I133" i="24"/>
  <c r="H133" i="24" s="1"/>
  <c r="M133" i="24"/>
  <c r="J134" i="24" s="1"/>
  <c r="L133" i="24"/>
  <c r="K133" i="24" s="1"/>
  <c r="M322" i="18"/>
  <c r="J323" i="18" s="1"/>
  <c r="L322" i="18"/>
  <c r="K322" i="18" s="1"/>
  <c r="I322" i="18"/>
  <c r="H322" i="18" s="1"/>
  <c r="M101" i="28"/>
  <c r="J102" i="28" s="1"/>
  <c r="L101" i="28"/>
  <c r="K101" i="28" s="1"/>
  <c r="I101" i="28"/>
  <c r="H101" i="28" s="1"/>
  <c r="BT257" i="13"/>
  <c r="BS257" i="13" s="1"/>
  <c r="BU257" i="13"/>
  <c r="BR258" i="13" s="1"/>
  <c r="BQ257" i="13"/>
  <c r="BP257" i="13" s="1"/>
  <c r="M221" i="16"/>
  <c r="J222" i="16" s="1"/>
  <c r="L221" i="16"/>
  <c r="K221" i="16" s="1"/>
  <c r="I221" i="16"/>
  <c r="H221" i="16" s="1"/>
  <c r="M196" i="21"/>
  <c r="J197" i="21" s="1"/>
  <c r="L196" i="21"/>
  <c r="K196" i="21" s="1"/>
  <c r="I196" i="21"/>
  <c r="H196" i="21" s="1"/>
  <c r="M28" i="7"/>
  <c r="J29" i="7" s="1"/>
  <c r="I28" i="7"/>
  <c r="H28" i="7" s="1"/>
  <c r="L28" i="7"/>
  <c r="K28" i="7" s="1"/>
  <c r="L150" i="16"/>
  <c r="K150" i="16" s="1"/>
  <c r="M150" i="16"/>
  <c r="J151" i="16" s="1"/>
  <c r="I150" i="16"/>
  <c r="H150" i="16" s="1"/>
  <c r="M387" i="16"/>
  <c r="J388" i="16" s="1"/>
  <c r="L387" i="16"/>
  <c r="K387" i="16" s="1"/>
  <c r="I387" i="16"/>
  <c r="H387" i="16" s="1"/>
  <c r="I475" i="28"/>
  <c r="H475" i="28" s="1"/>
  <c r="M475" i="28"/>
  <c r="J476" i="28" s="1"/>
  <c r="L475" i="28"/>
  <c r="K475" i="28" s="1"/>
  <c r="M428" i="13"/>
  <c r="J429" i="13" s="1"/>
  <c r="L428" i="13"/>
  <c r="K428" i="13" s="1"/>
  <c r="I428" i="13"/>
  <c r="H428" i="13" s="1"/>
  <c r="L61" i="24"/>
  <c r="K61" i="24" s="1"/>
  <c r="I61" i="24"/>
  <c r="H61" i="24" s="1"/>
  <c r="M61" i="24"/>
  <c r="J62" i="24" s="1"/>
  <c r="I219" i="11"/>
  <c r="H219" i="11" s="1"/>
  <c r="M219" i="11"/>
  <c r="J220" i="11" s="1"/>
  <c r="L219" i="11"/>
  <c r="K219" i="11" s="1"/>
  <c r="M123" i="28"/>
  <c r="J124" i="28" s="1"/>
  <c r="L123" i="28"/>
  <c r="K123" i="28" s="1"/>
  <c r="I123" i="28"/>
  <c r="H123" i="28" s="1"/>
  <c r="M353" i="16"/>
  <c r="J354" i="16" s="1"/>
  <c r="L353" i="16"/>
  <c r="K353" i="16" s="1"/>
  <c r="I353" i="16"/>
  <c r="H353" i="16" s="1"/>
  <c r="M145" i="11"/>
  <c r="J146" i="11" s="1"/>
  <c r="L145" i="11"/>
  <c r="K145" i="11" s="1"/>
  <c r="I145" i="11"/>
  <c r="H145" i="11" s="1"/>
  <c r="L206" i="23"/>
  <c r="K206" i="23" s="1"/>
  <c r="I206" i="23"/>
  <c r="H206" i="23" s="1"/>
  <c r="M206" i="23"/>
  <c r="J207" i="23" s="1"/>
  <c r="M230" i="27"/>
  <c r="J231" i="27" s="1"/>
  <c r="L230" i="27"/>
  <c r="K230" i="27" s="1"/>
  <c r="I230" i="27"/>
  <c r="H230" i="27" s="1"/>
  <c r="M104" i="13"/>
  <c r="J105" i="13" s="1"/>
  <c r="L104" i="13"/>
  <c r="K104" i="13" s="1"/>
  <c r="I104" i="13"/>
  <c r="H104" i="13" s="1"/>
  <c r="M213" i="18"/>
  <c r="J214" i="18" s="1"/>
  <c r="L213" i="18"/>
  <c r="K213" i="18" s="1"/>
  <c r="I213" i="18"/>
  <c r="H213" i="18" s="1"/>
  <c r="M400" i="13"/>
  <c r="J401" i="13" s="1"/>
  <c r="L400" i="13"/>
  <c r="K400" i="13" s="1"/>
  <c r="I400" i="13"/>
  <c r="H400" i="13" s="1"/>
  <c r="I316" i="6"/>
  <c r="H316" i="6" s="1"/>
  <c r="M316" i="6"/>
  <c r="J317" i="6" s="1"/>
  <c r="L316" i="6"/>
  <c r="K316" i="6" s="1"/>
  <c r="M606" i="28"/>
  <c r="J607" i="28" s="1"/>
  <c r="L606" i="28"/>
  <c r="K606" i="28" s="1"/>
  <c r="I606" i="28"/>
  <c r="H606" i="28" s="1"/>
  <c r="AE316" i="13"/>
  <c r="AD316" i="13" s="1"/>
  <c r="AI316" i="13"/>
  <c r="AF317" i="13" s="1"/>
  <c r="AH316" i="13"/>
  <c r="AG316" i="13" s="1"/>
  <c r="M265" i="7"/>
  <c r="J266" i="7" s="1"/>
  <c r="L265" i="7"/>
  <c r="K265" i="7" s="1"/>
  <c r="I265" i="7"/>
  <c r="H265" i="7" s="1"/>
  <c r="M12" i="8"/>
  <c r="J13" i="8" s="1"/>
  <c r="L12" i="8"/>
  <c r="K12" i="8" s="1"/>
  <c r="I12" i="8"/>
  <c r="H12" i="8" s="1"/>
  <c r="I390" i="4"/>
  <c r="H390" i="4" s="1"/>
  <c r="M390" i="4"/>
  <c r="J391" i="4" s="1"/>
  <c r="L390" i="4"/>
  <c r="K390" i="4" s="1"/>
  <c r="M331" i="12"/>
  <c r="J332" i="12" s="1"/>
  <c r="L331" i="12"/>
  <c r="K331" i="12" s="1"/>
  <c r="I331" i="12"/>
  <c r="H331" i="12" s="1"/>
  <c r="M309" i="10"/>
  <c r="J310" i="10" s="1"/>
  <c r="L309" i="10"/>
  <c r="K309" i="10" s="1"/>
  <c r="I309" i="10"/>
  <c r="H309" i="10" s="1"/>
  <c r="M154" i="20"/>
  <c r="J155" i="20" s="1"/>
  <c r="L154" i="20"/>
  <c r="K154" i="20" s="1"/>
  <c r="I154" i="20"/>
  <c r="H154" i="20" s="1"/>
  <c r="M262" i="17"/>
  <c r="J263" i="17" s="1"/>
  <c r="L262" i="17"/>
  <c r="K262" i="17" s="1"/>
  <c r="I262" i="17"/>
  <c r="H262" i="17" s="1"/>
  <c r="M376" i="10"/>
  <c r="J377" i="10" s="1"/>
  <c r="L376" i="10"/>
  <c r="K376" i="10" s="1"/>
  <c r="I376" i="10"/>
  <c r="H376" i="10" s="1"/>
  <c r="I124" i="3"/>
  <c r="H124" i="3" s="1"/>
  <c r="L124" i="3"/>
  <c r="K124" i="3" s="1"/>
  <c r="M124" i="3"/>
  <c r="J125" i="3" s="1"/>
  <c r="I177" i="10"/>
  <c r="H177" i="10" s="1"/>
  <c r="M177" i="10"/>
  <c r="J178" i="10" s="1"/>
  <c r="L177" i="10"/>
  <c r="K177" i="10" s="1"/>
  <c r="M114" i="16"/>
  <c r="J115" i="16" s="1"/>
  <c r="L114" i="16"/>
  <c r="K114" i="16" s="1"/>
  <c r="I114" i="16"/>
  <c r="H114" i="16" s="1"/>
  <c r="M237" i="7"/>
  <c r="J238" i="7" s="1"/>
  <c r="L237" i="7"/>
  <c r="K237" i="7" s="1"/>
  <c r="I237" i="7"/>
  <c r="H237" i="7" s="1"/>
  <c r="L206" i="1"/>
  <c r="K206" i="1" s="1"/>
  <c r="I206" i="1"/>
  <c r="H206" i="1" s="1"/>
  <c r="M206" i="1"/>
  <c r="J207" i="1" s="1"/>
  <c r="M292" i="18"/>
  <c r="J293" i="18" s="1"/>
  <c r="L292" i="18"/>
  <c r="K292" i="18" s="1"/>
  <c r="I292" i="18"/>
  <c r="H292" i="18" s="1"/>
  <c r="I288" i="19"/>
  <c r="H288" i="19" s="1"/>
  <c r="M288" i="19"/>
  <c r="J289" i="19" s="1"/>
  <c r="L288" i="19"/>
  <c r="K288" i="19" s="1"/>
  <c r="I12" i="5"/>
  <c r="H12" i="5" s="1"/>
  <c r="M12" i="5"/>
  <c r="J13" i="5" s="1"/>
  <c r="L12" i="5"/>
  <c r="K12" i="5" s="1"/>
  <c r="L322" i="25"/>
  <c r="K322" i="25" s="1"/>
  <c r="I322" i="25"/>
  <c r="H322" i="25" s="1"/>
  <c r="M322" i="25"/>
  <c r="J323" i="25" s="1"/>
  <c r="I43" i="4"/>
  <c r="H43" i="4" s="1"/>
  <c r="M43" i="4"/>
  <c r="J44" i="4" s="1"/>
  <c r="L43" i="4"/>
  <c r="K43" i="4" s="1"/>
  <c r="M131" i="20"/>
  <c r="J132" i="20" s="1"/>
  <c r="L131" i="20"/>
  <c r="K131" i="20" s="1"/>
  <c r="I131" i="20"/>
  <c r="H131" i="20" s="1"/>
  <c r="L96" i="3"/>
  <c r="K96" i="3" s="1"/>
  <c r="M96" i="3"/>
  <c r="J97" i="3" s="1"/>
  <c r="I96" i="3"/>
  <c r="H96" i="3" s="1"/>
  <c r="M410" i="6"/>
  <c r="J411" i="6" s="1"/>
  <c r="L410" i="6"/>
  <c r="K410" i="6" s="1"/>
  <c r="I410" i="6"/>
  <c r="H410" i="6" s="1"/>
  <c r="M563" i="28"/>
  <c r="J564" i="28" s="1"/>
  <c r="I563" i="28"/>
  <c r="H563" i="28" s="1"/>
  <c r="L563" i="28"/>
  <c r="K563" i="28" s="1"/>
  <c r="M96" i="25"/>
  <c r="J97" i="25" s="1"/>
  <c r="L96" i="25"/>
  <c r="K96" i="25" s="1"/>
  <c r="I96" i="25"/>
  <c r="H96" i="25" s="1"/>
  <c r="I241" i="11"/>
  <c r="H241" i="11" s="1"/>
  <c r="M241" i="11"/>
  <c r="J242" i="11" s="1"/>
  <c r="L241" i="11"/>
  <c r="K241" i="11" s="1"/>
  <c r="I354" i="9"/>
  <c r="H354" i="9" s="1"/>
  <c r="M354" i="9"/>
  <c r="J355" i="9" s="1"/>
  <c r="L354" i="9"/>
  <c r="K354" i="9" s="1"/>
  <c r="I189" i="28"/>
  <c r="H189" i="28" s="1"/>
  <c r="M189" i="28"/>
  <c r="J190" i="28" s="1"/>
  <c r="L189" i="28"/>
  <c r="K189" i="28" s="1"/>
  <c r="L310" i="1"/>
  <c r="K310" i="1" s="1"/>
  <c r="M310" i="1"/>
  <c r="J311" i="1" s="1"/>
  <c r="I310" i="1"/>
  <c r="H310" i="1" s="1"/>
  <c r="M13" i="12"/>
  <c r="J14" i="12" s="1"/>
  <c r="L13" i="12"/>
  <c r="K13" i="12" s="1"/>
  <c r="I13" i="12"/>
  <c r="H13" i="12" s="1"/>
  <c r="I302" i="12"/>
  <c r="H302" i="12" s="1"/>
  <c r="M302" i="12"/>
  <c r="J303" i="12" s="1"/>
  <c r="L302" i="12"/>
  <c r="K302" i="12" s="1"/>
  <c r="M75" i="13"/>
  <c r="J76" i="13" s="1"/>
  <c r="L75" i="13"/>
  <c r="K75" i="13" s="1"/>
  <c r="I75" i="13"/>
  <c r="H75" i="13" s="1"/>
  <c r="M115" i="11"/>
  <c r="J116" i="11" s="1"/>
  <c r="L115" i="11"/>
  <c r="K115" i="11" s="1"/>
  <c r="I115" i="11"/>
  <c r="H115" i="11" s="1"/>
  <c r="M86" i="19"/>
  <c r="J87" i="19" s="1"/>
  <c r="L86" i="19"/>
  <c r="K86" i="19" s="1"/>
  <c r="I86" i="19"/>
  <c r="H86" i="19" s="1"/>
  <c r="I101" i="4"/>
  <c r="H101" i="4" s="1"/>
  <c r="M101" i="4"/>
  <c r="J102" i="4" s="1"/>
  <c r="L101" i="4"/>
  <c r="K101" i="4" s="1"/>
  <c r="I332" i="4"/>
  <c r="H332" i="4" s="1"/>
  <c r="M332" i="4"/>
  <c r="J333" i="4" s="1"/>
  <c r="L332" i="4"/>
  <c r="K332" i="4" s="1"/>
  <c r="M14" i="17"/>
  <c r="J15" i="17" s="1"/>
  <c r="I14" i="17"/>
  <c r="H14" i="17" s="1"/>
  <c r="L14" i="17"/>
  <c r="K14" i="17" s="1"/>
  <c r="M209" i="19"/>
  <c r="J210" i="19" s="1"/>
  <c r="L209" i="19"/>
  <c r="K209" i="19" s="1"/>
  <c r="I209" i="19"/>
  <c r="H209" i="19" s="1"/>
  <c r="M189" i="12"/>
  <c r="J190" i="12" s="1"/>
  <c r="L189" i="12"/>
  <c r="K189" i="12" s="1"/>
  <c r="I189" i="12"/>
  <c r="H189" i="12" s="1"/>
  <c r="M275" i="12"/>
  <c r="J276" i="12" s="1"/>
  <c r="L275" i="12"/>
  <c r="K275" i="12" s="1"/>
  <c r="I275" i="12"/>
  <c r="H275" i="12" s="1"/>
  <c r="I222" i="20"/>
  <c r="H222" i="20" s="1"/>
  <c r="M222" i="20"/>
  <c r="J223" i="20" s="1"/>
  <c r="L222" i="20"/>
  <c r="K222" i="20" s="1"/>
  <c r="M190" i="3"/>
  <c r="J191" i="3" s="1"/>
  <c r="L190" i="3"/>
  <c r="K190" i="3" s="1"/>
  <c r="I190" i="3"/>
  <c r="H190" i="3" s="1"/>
  <c r="M40" i="14"/>
  <c r="J41" i="14" s="1"/>
  <c r="L40" i="14"/>
  <c r="K40" i="14" s="1"/>
  <c r="I40" i="14"/>
  <c r="H40" i="14" s="1"/>
  <c r="M202" i="20"/>
  <c r="J203" i="20" s="1"/>
  <c r="I203" i="20" s="1"/>
  <c r="H203" i="20" s="1"/>
  <c r="L202" i="20"/>
  <c r="K202" i="20" s="1"/>
  <c r="I202" i="20"/>
  <c r="H202" i="20" s="1"/>
  <c r="M152" i="25"/>
  <c r="J153" i="25" s="1"/>
  <c r="L152" i="25"/>
  <c r="K152" i="25" s="1"/>
  <c r="I152" i="25"/>
  <c r="H152" i="25" s="1"/>
  <c r="M52" i="21"/>
  <c r="J53" i="21" s="1"/>
  <c r="L52" i="21"/>
  <c r="K52" i="21" s="1"/>
  <c r="I52" i="21"/>
  <c r="H52" i="21" s="1"/>
  <c r="M432" i="10"/>
  <c r="J433" i="10" s="1"/>
  <c r="L432" i="10"/>
  <c r="K432" i="10" s="1"/>
  <c r="I432" i="10"/>
  <c r="H432" i="10" s="1"/>
  <c r="M34" i="28"/>
  <c r="J35" i="28" s="1"/>
  <c r="L34" i="28"/>
  <c r="K34" i="28" s="1"/>
  <c r="I34" i="28"/>
  <c r="H34" i="28" s="1"/>
  <c r="L370" i="1"/>
  <c r="K370" i="1" s="1"/>
  <c r="I370" i="1"/>
  <c r="H370" i="1" s="1"/>
  <c r="M370" i="1"/>
  <c r="J371" i="1" s="1"/>
  <c r="I108" i="8"/>
  <c r="H108" i="8" s="1"/>
  <c r="M108" i="8"/>
  <c r="J109" i="8" s="1"/>
  <c r="L108" i="8"/>
  <c r="K108" i="8" s="1"/>
  <c r="I312" i="3"/>
  <c r="H312" i="3" s="1"/>
  <c r="M312" i="3"/>
  <c r="J313" i="3" s="1"/>
  <c r="L312" i="3"/>
  <c r="K312" i="3" s="1"/>
  <c r="I135" i="13"/>
  <c r="H135" i="13" s="1"/>
  <c r="M135" i="13"/>
  <c r="J136" i="13" s="1"/>
  <c r="L135" i="13"/>
  <c r="K135" i="13" s="1"/>
  <c r="M220" i="3"/>
  <c r="J221" i="3" s="1"/>
  <c r="L220" i="3"/>
  <c r="K220" i="3" s="1"/>
  <c r="I220" i="3"/>
  <c r="H220" i="3" s="1"/>
  <c r="M174" i="8"/>
  <c r="J175" i="8" s="1"/>
  <c r="L174" i="8"/>
  <c r="K174" i="8" s="1"/>
  <c r="I174" i="8"/>
  <c r="H174" i="8" s="1"/>
  <c r="I135" i="19"/>
  <c r="H135" i="19" s="1"/>
  <c r="L135" i="19"/>
  <c r="K135" i="19" s="1"/>
  <c r="M135" i="19"/>
  <c r="J136" i="19" s="1"/>
  <c r="I44" i="12"/>
  <c r="H44" i="12" s="1"/>
  <c r="L44" i="12"/>
  <c r="K44" i="12" s="1"/>
  <c r="M44" i="12"/>
  <c r="J45" i="12" s="1"/>
  <c r="I171" i="11"/>
  <c r="H171" i="11" s="1"/>
  <c r="M171" i="11"/>
  <c r="J172" i="11" s="1"/>
  <c r="L171" i="11"/>
  <c r="K171" i="11" s="1"/>
  <c r="L256" i="27"/>
  <c r="K256" i="27" s="1"/>
  <c r="M256" i="27"/>
  <c r="J257" i="27" s="1"/>
  <c r="I256" i="27"/>
  <c r="H256" i="27" s="1"/>
  <c r="M287" i="13"/>
  <c r="J288" i="13" s="1"/>
  <c r="L287" i="13"/>
  <c r="K287" i="13" s="1"/>
  <c r="I287" i="13"/>
  <c r="H287" i="13" s="1"/>
  <c r="AP194" i="13"/>
  <c r="AO194" i="13" s="1"/>
  <c r="AM194" i="13"/>
  <c r="AL194" i="13" s="1"/>
  <c r="AQ194" i="13"/>
  <c r="AN195" i="13" s="1"/>
  <c r="L456" i="1"/>
  <c r="K456" i="1" s="1"/>
  <c r="I456" i="1"/>
  <c r="H456" i="1" s="1"/>
  <c r="M456" i="1"/>
  <c r="J457" i="1" s="1"/>
  <c r="M429" i="1"/>
  <c r="J430" i="1" s="1"/>
  <c r="I429" i="1"/>
  <c r="H429" i="1" s="1"/>
  <c r="L429" i="1"/>
  <c r="K429" i="1" s="1"/>
  <c r="M14" i="3"/>
  <c r="J15" i="3" s="1"/>
  <c r="L14" i="3"/>
  <c r="K14" i="3" s="1"/>
  <c r="I14" i="3"/>
  <c r="H14" i="3" s="1"/>
  <c r="AB286" i="13"/>
  <c r="Y287" i="13" s="1"/>
  <c r="AA286" i="13"/>
  <c r="Z286" i="13" s="1"/>
  <c r="X286" i="13"/>
  <c r="W286" i="13" s="1"/>
  <c r="M238" i="19"/>
  <c r="J239" i="19" s="1"/>
  <c r="L238" i="19"/>
  <c r="K238" i="19" s="1"/>
  <c r="I238" i="19"/>
  <c r="H238" i="19" s="1"/>
  <c r="L41" i="23"/>
  <c r="K41" i="23" s="1"/>
  <c r="I41" i="23"/>
  <c r="H41" i="23" s="1"/>
  <c r="M41" i="23"/>
  <c r="J42" i="23" s="1"/>
  <c r="I280" i="1"/>
  <c r="H280" i="1" s="1"/>
  <c r="L280" i="1"/>
  <c r="K280" i="1" s="1"/>
  <c r="M280" i="1"/>
  <c r="J281" i="1" s="1"/>
  <c r="M184" i="18"/>
  <c r="J185" i="18" s="1"/>
  <c r="L184" i="18"/>
  <c r="K184" i="18" s="1"/>
  <c r="I184" i="18"/>
  <c r="H184" i="18" s="1"/>
  <c r="M457" i="9"/>
  <c r="J458" i="9" s="1"/>
  <c r="L457" i="9"/>
  <c r="K457" i="9" s="1"/>
  <c r="I457" i="9"/>
  <c r="H457" i="9" s="1"/>
  <c r="M130" i="4"/>
  <c r="J131" i="4" s="1"/>
  <c r="L130" i="4"/>
  <c r="K130" i="4" s="1"/>
  <c r="I130" i="4"/>
  <c r="H130" i="4" s="1"/>
  <c r="M79" i="16"/>
  <c r="J80" i="16" s="1"/>
  <c r="I79" i="16"/>
  <c r="H79" i="16" s="1"/>
  <c r="L79" i="16"/>
  <c r="K79" i="16" s="1"/>
  <c r="I335" i="23"/>
  <c r="H335" i="23" s="1"/>
  <c r="M335" i="23"/>
  <c r="J336" i="23" s="1"/>
  <c r="L335" i="23"/>
  <c r="K335" i="23" s="1"/>
  <c r="M13" i="13"/>
  <c r="J14" i="13" s="1"/>
  <c r="L13" i="13"/>
  <c r="K13" i="13" s="1"/>
  <c r="I13" i="13"/>
  <c r="H13" i="13" s="1"/>
  <c r="M120" i="22"/>
  <c r="J121" i="22" s="1"/>
  <c r="L120" i="22"/>
  <c r="K120" i="22" s="1"/>
  <c r="I120" i="22"/>
  <c r="H120" i="22" s="1"/>
  <c r="I100" i="12"/>
  <c r="H100" i="12" s="1"/>
  <c r="M100" i="12"/>
  <c r="J101" i="12" s="1"/>
  <c r="L100" i="12"/>
  <c r="K100" i="12" s="1"/>
  <c r="I71" i="20"/>
  <c r="H71" i="20" s="1"/>
  <c r="M71" i="20"/>
  <c r="J72" i="20" s="1"/>
  <c r="I72" i="20" s="1"/>
  <c r="H72" i="20" s="1"/>
  <c r="L71" i="20"/>
  <c r="K71" i="20" s="1"/>
  <c r="M452" i="28"/>
  <c r="J453" i="28" s="1"/>
  <c r="I452" i="28"/>
  <c r="H452" i="28" s="1"/>
  <c r="L452" i="28"/>
  <c r="K452" i="28" s="1"/>
  <c r="I139" i="6"/>
  <c r="H139" i="6" s="1"/>
  <c r="M139" i="6"/>
  <c r="J140" i="6" s="1"/>
  <c r="L139" i="6"/>
  <c r="K139" i="6" s="1"/>
  <c r="I236" i="17"/>
  <c r="H236" i="17" s="1"/>
  <c r="M236" i="17"/>
  <c r="J237" i="17" s="1"/>
  <c r="L236" i="17"/>
  <c r="K236" i="17" s="1"/>
  <c r="M373" i="18"/>
  <c r="J374" i="18" s="1"/>
  <c r="L373" i="18"/>
  <c r="K373" i="18" s="1"/>
  <c r="I373" i="18"/>
  <c r="H373" i="18" s="1"/>
  <c r="M114" i="19"/>
  <c r="J115" i="19" s="1"/>
  <c r="L114" i="19"/>
  <c r="K114" i="19" s="1"/>
  <c r="I114" i="19"/>
  <c r="H114" i="19" s="1"/>
  <c r="M52" i="1"/>
  <c r="J53" i="1" s="1"/>
  <c r="L52" i="1"/>
  <c r="K52" i="1" s="1"/>
  <c r="I52" i="1"/>
  <c r="H52" i="1" s="1"/>
  <c r="M340" i="1"/>
  <c r="J341" i="1" s="1"/>
  <c r="L340" i="1"/>
  <c r="K340" i="1" s="1"/>
  <c r="I340" i="1"/>
  <c r="H340" i="1" s="1"/>
  <c r="L14" i="6"/>
  <c r="K14" i="6" s="1"/>
  <c r="I14" i="6"/>
  <c r="H14" i="6" s="1"/>
  <c r="M14" i="6"/>
  <c r="J15" i="6" s="1"/>
  <c r="M332" i="9"/>
  <c r="J333" i="9" s="1"/>
  <c r="L332" i="9"/>
  <c r="K332" i="9" s="1"/>
  <c r="I332" i="9"/>
  <c r="H332" i="9" s="1"/>
  <c r="L211" i="28"/>
  <c r="K211" i="28" s="1"/>
  <c r="I211" i="28"/>
  <c r="H211" i="28" s="1"/>
  <c r="M211" i="28"/>
  <c r="J212" i="28" s="1"/>
  <c r="M407" i="25"/>
  <c r="J408" i="25" s="1"/>
  <c r="L407" i="25"/>
  <c r="K407" i="25" s="1"/>
  <c r="I407" i="25"/>
  <c r="H407" i="25" s="1"/>
  <c r="M234" i="23"/>
  <c r="J235" i="23" s="1"/>
  <c r="L234" i="23"/>
  <c r="K234" i="23" s="1"/>
  <c r="I234" i="23"/>
  <c r="H234" i="23" s="1"/>
  <c r="M310" i="19"/>
  <c r="J311" i="19" s="1"/>
  <c r="L310" i="19"/>
  <c r="K310" i="19" s="1"/>
  <c r="I310" i="19"/>
  <c r="H310" i="19" s="1"/>
  <c r="M125" i="12"/>
  <c r="J126" i="12" s="1"/>
  <c r="L125" i="12"/>
  <c r="K125" i="12" s="1"/>
  <c r="I125" i="12"/>
  <c r="H125" i="12" s="1"/>
  <c r="L232" i="8"/>
  <c r="K232" i="8" s="1"/>
  <c r="I232" i="8"/>
  <c r="H232" i="8" s="1"/>
  <c r="M232" i="8"/>
  <c r="J233" i="8" s="1"/>
  <c r="I256" i="13"/>
  <c r="H256" i="13" s="1"/>
  <c r="M256" i="13"/>
  <c r="J257" i="13" s="1"/>
  <c r="L256" i="13"/>
  <c r="K256" i="13" s="1"/>
  <c r="M518" i="28"/>
  <c r="J519" i="28" s="1"/>
  <c r="L518" i="28"/>
  <c r="K518" i="28" s="1"/>
  <c r="I518" i="28"/>
  <c r="H518" i="28" s="1"/>
  <c r="I224" i="13"/>
  <c r="H224" i="13" s="1"/>
  <c r="M224" i="13"/>
  <c r="J225" i="13" s="1"/>
  <c r="L224" i="13"/>
  <c r="K224" i="13" s="1"/>
  <c r="I246" i="15"/>
  <c r="H246" i="15" s="1"/>
  <c r="M246" i="15"/>
  <c r="J247" i="15" s="1"/>
  <c r="L246" i="15"/>
  <c r="K246" i="15" s="1"/>
  <c r="M244" i="10"/>
  <c r="J245" i="10" s="1"/>
  <c r="L244" i="10"/>
  <c r="K244" i="10" s="1"/>
  <c r="I244" i="10"/>
  <c r="H244" i="10" s="1"/>
  <c r="BB257" i="13"/>
  <c r="BA257" i="13" s="1"/>
  <c r="BF257" i="13"/>
  <c r="BC258" i="13" s="1"/>
  <c r="BE257" i="13"/>
  <c r="BD257" i="13" s="1"/>
  <c r="I159" i="19"/>
  <c r="H159" i="19" s="1"/>
  <c r="M159" i="19"/>
  <c r="J160" i="19" s="1"/>
  <c r="L159" i="19"/>
  <c r="K159" i="19" s="1"/>
  <c r="M456" i="13"/>
  <c r="J457" i="13" s="1"/>
  <c r="L456" i="13"/>
  <c r="K456" i="13" s="1"/>
  <c r="I456" i="13"/>
  <c r="H456" i="13" s="1"/>
  <c r="M155" i="17"/>
  <c r="J156" i="17" s="1"/>
  <c r="L155" i="17"/>
  <c r="K155" i="17" s="1"/>
  <c r="I155" i="17"/>
  <c r="H155" i="17" s="1"/>
  <c r="M34" i="11"/>
  <c r="J35" i="11" s="1"/>
  <c r="L34" i="11"/>
  <c r="K34" i="11" s="1"/>
  <c r="I34" i="11"/>
  <c r="H34" i="11" s="1"/>
  <c r="M549" i="13"/>
  <c r="J550" i="13" s="1"/>
  <c r="L549" i="13"/>
  <c r="K549" i="13" s="1"/>
  <c r="I549" i="13"/>
  <c r="H549" i="13" s="1"/>
  <c r="M223" i="21"/>
  <c r="J224" i="21" s="1"/>
  <c r="L223" i="21"/>
  <c r="K223" i="21" s="1"/>
  <c r="I223" i="21"/>
  <c r="H223" i="21" s="1"/>
  <c r="L98" i="17"/>
  <c r="K98" i="17" s="1"/>
  <c r="M98" i="17"/>
  <c r="J99" i="17" s="1"/>
  <c r="I98" i="17"/>
  <c r="H98" i="17" s="1"/>
  <c r="M254" i="28"/>
  <c r="J255" i="28" s="1"/>
  <c r="L254" i="28"/>
  <c r="K254" i="28" s="1"/>
  <c r="I254" i="28"/>
  <c r="H254" i="28" s="1"/>
  <c r="I379" i="6"/>
  <c r="H379" i="6" s="1"/>
  <c r="M379" i="6"/>
  <c r="J380" i="6" s="1"/>
  <c r="L379" i="6"/>
  <c r="K379" i="6" s="1"/>
  <c r="M49" i="9"/>
  <c r="J50" i="9" s="1"/>
  <c r="L49" i="9"/>
  <c r="K49" i="9" s="1"/>
  <c r="I49" i="9"/>
  <c r="H49" i="9" s="1"/>
  <c r="L12" i="1"/>
  <c r="K12" i="1" s="1"/>
  <c r="I12" i="1"/>
  <c r="H12" i="1" s="1"/>
  <c r="M12" i="1"/>
  <c r="J13" i="1" s="1"/>
  <c r="M419" i="16"/>
  <c r="J420" i="16" s="1"/>
  <c r="L419" i="16"/>
  <c r="K419" i="16" s="1"/>
  <c r="I419" i="16"/>
  <c r="H419" i="16" s="1"/>
  <c r="I181" i="24"/>
  <c r="H181" i="24" s="1"/>
  <c r="M181" i="24"/>
  <c r="J182" i="24" s="1"/>
  <c r="L181" i="24"/>
  <c r="K181" i="24" s="1"/>
  <c r="L262" i="18"/>
  <c r="K262" i="18" s="1"/>
  <c r="I262" i="18"/>
  <c r="H262" i="18" s="1"/>
  <c r="M262" i="18"/>
  <c r="J263" i="18" s="1"/>
  <c r="I85" i="27"/>
  <c r="H85" i="27" s="1"/>
  <c r="M85" i="27"/>
  <c r="J86" i="27" s="1"/>
  <c r="L85" i="27"/>
  <c r="K85" i="27" s="1"/>
  <c r="M232" i="28"/>
  <c r="J233" i="28" s="1"/>
  <c r="L232" i="28"/>
  <c r="K232" i="28" s="1"/>
  <c r="I232" i="28"/>
  <c r="H232" i="28" s="1"/>
  <c r="M399" i="1"/>
  <c r="J400" i="1" s="1"/>
  <c r="L399" i="1"/>
  <c r="K399" i="1" s="1"/>
  <c r="I399" i="1"/>
  <c r="H399" i="1" s="1"/>
  <c r="I99" i="15"/>
  <c r="H99" i="15" s="1"/>
  <c r="M99" i="15"/>
  <c r="J100" i="15" s="1"/>
  <c r="L99" i="15"/>
  <c r="K99" i="15" s="1"/>
  <c r="BF75" i="13"/>
  <c r="BC76" i="13" s="1"/>
  <c r="BE75" i="13"/>
  <c r="BD75" i="13" s="1"/>
  <c r="BB75" i="13"/>
  <c r="BA75" i="13" s="1"/>
  <c r="AA256" i="13"/>
  <c r="Z256" i="13" s="1"/>
  <c r="X256" i="13"/>
  <c r="W256" i="13" s="1"/>
  <c r="AB256" i="13"/>
  <c r="Y257" i="13" s="1"/>
  <c r="M13" i="19"/>
  <c r="J14" i="19" s="1"/>
  <c r="L13" i="19"/>
  <c r="K13" i="19" s="1"/>
  <c r="I13" i="19"/>
  <c r="H13" i="19" s="1"/>
  <c r="M361" i="12"/>
  <c r="J362" i="12" s="1"/>
  <c r="L361" i="12"/>
  <c r="K361" i="12" s="1"/>
  <c r="I361" i="12"/>
  <c r="H361" i="12" s="1"/>
  <c r="I181" i="27"/>
  <c r="H181" i="27" s="1"/>
  <c r="M181" i="27"/>
  <c r="J182" i="27" s="1"/>
  <c r="L181" i="27"/>
  <c r="K181" i="27" s="1"/>
  <c r="AA194" i="13"/>
  <c r="Z194" i="13" s="1"/>
  <c r="AB194" i="13"/>
  <c r="Y195" i="13" s="1"/>
  <c r="X194" i="13"/>
  <c r="W194" i="13" s="1"/>
  <c r="L269" i="11"/>
  <c r="K269" i="11" s="1"/>
  <c r="I269" i="11"/>
  <c r="H269" i="11" s="1"/>
  <c r="M269" i="11"/>
  <c r="J270" i="11" s="1"/>
  <c r="M182" i="7"/>
  <c r="J183" i="7" s="1"/>
  <c r="L182" i="7"/>
  <c r="K182" i="7" s="1"/>
  <c r="I182" i="7"/>
  <c r="H182" i="7" s="1"/>
  <c r="I67" i="14"/>
  <c r="H67" i="14" s="1"/>
  <c r="M67" i="14"/>
  <c r="J68" i="14" s="1"/>
  <c r="L67" i="14"/>
  <c r="K67" i="14" s="1"/>
  <c r="M322" i="16"/>
  <c r="J323" i="16" s="1"/>
  <c r="L322" i="16"/>
  <c r="K322" i="16" s="1"/>
  <c r="I322" i="16"/>
  <c r="H322" i="16" s="1"/>
  <c r="M372" i="13"/>
  <c r="J373" i="13" s="1"/>
  <c r="L372" i="13"/>
  <c r="K372" i="13" s="1"/>
  <c r="I372" i="13"/>
  <c r="H372" i="13" s="1"/>
  <c r="I138" i="1"/>
  <c r="H138" i="1" s="1"/>
  <c r="M138" i="1"/>
  <c r="J139" i="1" s="1"/>
  <c r="L138" i="1"/>
  <c r="K138" i="1" s="1"/>
  <c r="M164" i="13"/>
  <c r="J165" i="13" s="1"/>
  <c r="L164" i="13"/>
  <c r="K164" i="13" s="1"/>
  <c r="I164" i="13"/>
  <c r="H164" i="13" s="1"/>
  <c r="I210" i="10"/>
  <c r="H210" i="10" s="1"/>
  <c r="M210" i="10"/>
  <c r="J211" i="10" s="1"/>
  <c r="L210" i="10"/>
  <c r="K210" i="10" s="1"/>
  <c r="M61" i="27"/>
  <c r="J62" i="27" s="1"/>
  <c r="L61" i="27"/>
  <c r="K61" i="27" s="1"/>
  <c r="I61" i="27"/>
  <c r="H61" i="27" s="1"/>
  <c r="L160" i="3"/>
  <c r="K160" i="3" s="1"/>
  <c r="I160" i="3"/>
  <c r="H160" i="3" s="1"/>
  <c r="M160" i="3"/>
  <c r="J161" i="3" s="1"/>
  <c r="M102" i="18"/>
  <c r="J103" i="18" s="1"/>
  <c r="L102" i="18"/>
  <c r="K102" i="18" s="1"/>
  <c r="I102" i="18"/>
  <c r="H102" i="18" s="1"/>
  <c r="M263" i="23"/>
  <c r="J264" i="23" s="1"/>
  <c r="L263" i="23"/>
  <c r="K263" i="23" s="1"/>
  <c r="I263" i="23"/>
  <c r="H263" i="23" s="1"/>
  <c r="I378" i="25"/>
  <c r="H378" i="25" s="1"/>
  <c r="M378" i="25"/>
  <c r="J379" i="25" s="1"/>
  <c r="L378" i="25"/>
  <c r="K378" i="25" s="1"/>
  <c r="M292" i="11"/>
  <c r="J293" i="11" s="1"/>
  <c r="L292" i="11"/>
  <c r="K292" i="11" s="1"/>
  <c r="I292" i="11"/>
  <c r="H292" i="11" s="1"/>
  <c r="M344" i="13"/>
  <c r="J345" i="13" s="1"/>
  <c r="L344" i="13"/>
  <c r="K344" i="13" s="1"/>
  <c r="I344" i="13"/>
  <c r="H344" i="13" s="1"/>
  <c r="L275" i="5"/>
  <c r="K275" i="5" s="1"/>
  <c r="M275" i="5"/>
  <c r="J276" i="5" s="1"/>
  <c r="I276" i="5" s="1"/>
  <c r="H276" i="5" s="1"/>
  <c r="I275" i="5"/>
  <c r="H275" i="5" s="1"/>
  <c r="X520" i="13"/>
  <c r="W520" i="13" s="1"/>
  <c r="AA520" i="13"/>
  <c r="Z520" i="13" s="1"/>
  <c r="AB520" i="13"/>
  <c r="Y521" i="13" s="1"/>
  <c r="I200" i="8"/>
  <c r="H200" i="8" s="1"/>
  <c r="M200" i="8"/>
  <c r="J201" i="8" s="1"/>
  <c r="L200" i="8"/>
  <c r="K200" i="8" s="1"/>
  <c r="I316" i="13"/>
  <c r="H316" i="13" s="1"/>
  <c r="M316" i="13"/>
  <c r="J317" i="13" s="1"/>
  <c r="L316" i="13"/>
  <c r="K316" i="13" s="1"/>
  <c r="I126" i="14"/>
  <c r="H126" i="14" s="1"/>
  <c r="M126" i="14"/>
  <c r="J127" i="14" s="1"/>
  <c r="L126" i="14"/>
  <c r="K126" i="14" s="1"/>
  <c r="M29" i="20"/>
  <c r="J30" i="20" s="1"/>
  <c r="L29" i="20"/>
  <c r="K29" i="20" s="1"/>
  <c r="I29" i="20"/>
  <c r="H29" i="20" s="1"/>
  <c r="M149" i="23"/>
  <c r="J150" i="23" s="1"/>
  <c r="L149" i="23"/>
  <c r="K149" i="23" s="1"/>
  <c r="I149" i="23"/>
  <c r="H149" i="23" s="1"/>
  <c r="M14" i="26"/>
  <c r="J15" i="26" s="1"/>
  <c r="L14" i="26"/>
  <c r="K14" i="26" s="1"/>
  <c r="I14" i="26"/>
  <c r="H14" i="26" s="1"/>
  <c r="I43" i="18"/>
  <c r="H43" i="18" s="1"/>
  <c r="M43" i="18"/>
  <c r="J44" i="18" s="1"/>
  <c r="L43" i="18"/>
  <c r="K43" i="18" s="1"/>
  <c r="M178" i="20"/>
  <c r="J179" i="20" s="1"/>
  <c r="L178" i="20"/>
  <c r="K178" i="20" s="1"/>
  <c r="I178" i="20"/>
  <c r="H178" i="20" s="1"/>
  <c r="I265" i="20"/>
  <c r="H265" i="20" s="1"/>
  <c r="M265" i="20"/>
  <c r="J266" i="20" s="1"/>
  <c r="L265" i="20"/>
  <c r="K265" i="20" s="1"/>
  <c r="I317" i="14"/>
  <c r="H317" i="14" s="1"/>
  <c r="L317" i="14"/>
  <c r="K317" i="14" s="1"/>
  <c r="M317" i="14"/>
  <c r="J318" i="14" s="1"/>
  <c r="M41" i="25"/>
  <c r="J42" i="25" s="1"/>
  <c r="L41" i="25"/>
  <c r="K41" i="25" s="1"/>
  <c r="I41" i="25"/>
  <c r="H41" i="25" s="1"/>
  <c r="M340" i="3"/>
  <c r="J341" i="3" s="1"/>
  <c r="L340" i="3"/>
  <c r="K340" i="3" s="1"/>
  <c r="I340" i="3"/>
  <c r="H340" i="3" s="1"/>
  <c r="M95" i="22"/>
  <c r="J96" i="22" s="1"/>
  <c r="L95" i="22"/>
  <c r="K95" i="22" s="1"/>
  <c r="I95" i="22"/>
  <c r="H95" i="22" s="1"/>
  <c r="M13" i="16"/>
  <c r="J14" i="16" s="1"/>
  <c r="L13" i="16"/>
  <c r="K13" i="16" s="1"/>
  <c r="I13" i="16"/>
  <c r="H13" i="16" s="1"/>
  <c r="L125" i="23"/>
  <c r="K125" i="23" s="1"/>
  <c r="M125" i="23"/>
  <c r="J126" i="23" s="1"/>
  <c r="I125" i="23"/>
  <c r="H125" i="23" s="1"/>
  <c r="M404" i="10"/>
  <c r="J405" i="10" s="1"/>
  <c r="L404" i="10"/>
  <c r="K404" i="10" s="1"/>
  <c r="I404" i="10"/>
  <c r="H404" i="10" s="1"/>
  <c r="I61" i="11"/>
  <c r="H61" i="11" s="1"/>
  <c r="M61" i="11"/>
  <c r="J62" i="11" s="1"/>
  <c r="L61" i="11"/>
  <c r="K61" i="11" s="1"/>
  <c r="M49" i="20"/>
  <c r="J50" i="20" s="1"/>
  <c r="L49" i="20"/>
  <c r="K49" i="20" s="1"/>
  <c r="I49" i="20"/>
  <c r="H49" i="20" s="1"/>
  <c r="M13" i="28"/>
  <c r="J14" i="28" s="1"/>
  <c r="I13" i="28"/>
  <c r="H13" i="28" s="1"/>
  <c r="L13" i="28"/>
  <c r="K13" i="28" s="1"/>
  <c r="M387" i="28"/>
  <c r="J388" i="28" s="1"/>
  <c r="I387" i="28"/>
  <c r="H387" i="28" s="1"/>
  <c r="L387" i="28"/>
  <c r="K387" i="28" s="1"/>
  <c r="I204" i="24"/>
  <c r="H204" i="24" s="1"/>
  <c r="M204" i="24"/>
  <c r="J205" i="24" s="1"/>
  <c r="L204" i="24"/>
  <c r="K204" i="24" s="1"/>
  <c r="M155" i="12"/>
  <c r="J156" i="12" s="1"/>
  <c r="L155" i="12"/>
  <c r="K155" i="12" s="1"/>
  <c r="I155" i="12"/>
  <c r="H155" i="12" s="1"/>
  <c r="I323" i="15"/>
  <c r="H323" i="15" s="1"/>
  <c r="L323" i="15"/>
  <c r="K323" i="15" s="1"/>
  <c r="M323" i="15"/>
  <c r="J324" i="15" s="1"/>
  <c r="I155" i="14"/>
  <c r="H155" i="14" s="1"/>
  <c r="M155" i="14"/>
  <c r="J156" i="14" s="1"/>
  <c r="L155" i="14"/>
  <c r="K155" i="14" s="1"/>
  <c r="M254" i="5"/>
  <c r="J255" i="5" s="1"/>
  <c r="I255" i="5" s="1"/>
  <c r="H255" i="5" s="1"/>
  <c r="L254" i="5"/>
  <c r="K254" i="5" s="1"/>
  <c r="I254" i="5"/>
  <c r="H254" i="5" s="1"/>
  <c r="M12" i="11"/>
  <c r="J13" i="11" s="1"/>
  <c r="L12" i="11"/>
  <c r="K12" i="11" s="1"/>
  <c r="I12" i="11"/>
  <c r="H12" i="11" s="1"/>
  <c r="M219" i="12"/>
  <c r="J220" i="12" s="1"/>
  <c r="L219" i="12"/>
  <c r="K219" i="12" s="1"/>
  <c r="I219" i="12"/>
  <c r="H219" i="12" s="1"/>
  <c r="M84" i="24"/>
  <c r="J85" i="24" s="1"/>
  <c r="L84" i="24"/>
  <c r="K84" i="24" s="1"/>
  <c r="I84" i="24"/>
  <c r="H84" i="24" s="1"/>
  <c r="M348" i="6"/>
  <c r="J349" i="6" s="1"/>
  <c r="L348" i="6"/>
  <c r="K348" i="6" s="1"/>
  <c r="I348" i="6"/>
  <c r="H348" i="6" s="1"/>
  <c r="I59" i="26"/>
  <c r="H59" i="26" s="1"/>
  <c r="M59" i="26"/>
  <c r="J60" i="26" s="1"/>
  <c r="L59" i="26"/>
  <c r="K59" i="26" s="1"/>
  <c r="M13" i="1" l="1"/>
  <c r="J14" i="1" s="1"/>
  <c r="L13" i="1"/>
  <c r="K13" i="1" s="1"/>
  <c r="I13" i="1"/>
  <c r="H13" i="1" s="1"/>
  <c r="AP195" i="13"/>
  <c r="AO195" i="13" s="1"/>
  <c r="AQ195" i="13"/>
  <c r="AN196" i="13" s="1"/>
  <c r="AM195" i="13"/>
  <c r="AL195" i="13" s="1"/>
  <c r="M186" i="16"/>
  <c r="J187" i="16" s="1"/>
  <c r="L186" i="16"/>
  <c r="K186" i="16" s="1"/>
  <c r="I186" i="16"/>
  <c r="H186" i="16" s="1"/>
  <c r="M159" i="4"/>
  <c r="J160" i="4" s="1"/>
  <c r="L159" i="4"/>
  <c r="K159" i="4" s="1"/>
  <c r="I159" i="4"/>
  <c r="H159" i="4" s="1"/>
  <c r="M128" i="17"/>
  <c r="J129" i="17" s="1"/>
  <c r="L128" i="17"/>
  <c r="K128" i="17" s="1"/>
  <c r="I128" i="17"/>
  <c r="H128" i="17" s="1"/>
  <c r="M352" i="15"/>
  <c r="J353" i="15" s="1"/>
  <c r="L352" i="15"/>
  <c r="K352" i="15" s="1"/>
  <c r="I352" i="15"/>
  <c r="H352" i="15" s="1"/>
  <c r="M15" i="6"/>
  <c r="J16" i="6" s="1"/>
  <c r="L15" i="6"/>
  <c r="K15" i="6" s="1"/>
  <c r="I15" i="6"/>
  <c r="H15" i="6" s="1"/>
  <c r="L45" i="12"/>
  <c r="K45" i="12" s="1"/>
  <c r="I45" i="12"/>
  <c r="H45" i="12" s="1"/>
  <c r="M45" i="12"/>
  <c r="J46" i="12" s="1"/>
  <c r="M60" i="26"/>
  <c r="J61" i="26" s="1"/>
  <c r="L60" i="26"/>
  <c r="K60" i="26" s="1"/>
  <c r="I60" i="26"/>
  <c r="H60" i="26" s="1"/>
  <c r="M317" i="13"/>
  <c r="J318" i="13" s="1"/>
  <c r="L317" i="13"/>
  <c r="K317" i="13" s="1"/>
  <c r="I317" i="13"/>
  <c r="H317" i="13" s="1"/>
  <c r="M68" i="14"/>
  <c r="J69" i="14" s="1"/>
  <c r="L68" i="14"/>
  <c r="K68" i="14" s="1"/>
  <c r="I68" i="14"/>
  <c r="H68" i="14" s="1"/>
  <c r="M182" i="27"/>
  <c r="J183" i="27" s="1"/>
  <c r="L182" i="27"/>
  <c r="K182" i="27" s="1"/>
  <c r="I182" i="27"/>
  <c r="H182" i="27" s="1"/>
  <c r="I86" i="27"/>
  <c r="H86" i="27" s="1"/>
  <c r="M86" i="27"/>
  <c r="J87" i="27" s="1"/>
  <c r="L86" i="27"/>
  <c r="K86" i="27" s="1"/>
  <c r="I99" i="17"/>
  <c r="H99" i="17" s="1"/>
  <c r="M99" i="17"/>
  <c r="J100" i="17" s="1"/>
  <c r="L99" i="17"/>
  <c r="K99" i="17" s="1"/>
  <c r="M257" i="13"/>
  <c r="J258" i="13" s="1"/>
  <c r="I257" i="13"/>
  <c r="H257" i="13" s="1"/>
  <c r="L257" i="13"/>
  <c r="K257" i="13" s="1"/>
  <c r="L336" i="23"/>
  <c r="K336" i="23" s="1"/>
  <c r="M336" i="23"/>
  <c r="J337" i="23" s="1"/>
  <c r="I336" i="23"/>
  <c r="H336" i="23" s="1"/>
  <c r="L136" i="13"/>
  <c r="K136" i="13" s="1"/>
  <c r="I136" i="13"/>
  <c r="H136" i="13" s="1"/>
  <c r="M136" i="13"/>
  <c r="J137" i="13" s="1"/>
  <c r="M333" i="4"/>
  <c r="J334" i="4" s="1"/>
  <c r="L333" i="4"/>
  <c r="K333" i="4" s="1"/>
  <c r="I333" i="4"/>
  <c r="H333" i="4" s="1"/>
  <c r="M190" i="28"/>
  <c r="J191" i="28" s="1"/>
  <c r="L190" i="28"/>
  <c r="K190" i="28" s="1"/>
  <c r="I190" i="28"/>
  <c r="H190" i="28" s="1"/>
  <c r="M44" i="4"/>
  <c r="J45" i="4" s="1"/>
  <c r="L44" i="4"/>
  <c r="K44" i="4" s="1"/>
  <c r="I44" i="4"/>
  <c r="H44" i="4" s="1"/>
  <c r="L178" i="10"/>
  <c r="K178" i="10" s="1"/>
  <c r="M178" i="10"/>
  <c r="J179" i="10" s="1"/>
  <c r="I178" i="10"/>
  <c r="H178" i="10" s="1"/>
  <c r="I317" i="6"/>
  <c r="H317" i="6" s="1"/>
  <c r="L317" i="6"/>
  <c r="K317" i="6" s="1"/>
  <c r="M317" i="6"/>
  <c r="J318" i="6" s="1"/>
  <c r="L476" i="28"/>
  <c r="K476" i="28" s="1"/>
  <c r="M476" i="28"/>
  <c r="J477" i="28" s="1"/>
  <c r="I476" i="28"/>
  <c r="H476" i="28" s="1"/>
  <c r="M210" i="25"/>
  <c r="J211" i="25" s="1"/>
  <c r="I210" i="25"/>
  <c r="H210" i="25" s="1"/>
  <c r="L210" i="25"/>
  <c r="K210" i="25" s="1"/>
  <c r="L332" i="19"/>
  <c r="K332" i="19" s="1"/>
  <c r="I332" i="19"/>
  <c r="H332" i="19" s="1"/>
  <c r="M332" i="19"/>
  <c r="J333" i="19" s="1"/>
  <c r="M240" i="25"/>
  <c r="J241" i="25" s="1"/>
  <c r="L240" i="25"/>
  <c r="K240" i="25" s="1"/>
  <c r="I240" i="25"/>
  <c r="H240" i="25" s="1"/>
  <c r="I200" i="6"/>
  <c r="H200" i="6" s="1"/>
  <c r="L200" i="6"/>
  <c r="K200" i="6" s="1"/>
  <c r="M200" i="6"/>
  <c r="J201" i="6" s="1"/>
  <c r="L79" i="7"/>
  <c r="K79" i="7" s="1"/>
  <c r="I79" i="7"/>
  <c r="H79" i="7" s="1"/>
  <c r="M79" i="7"/>
  <c r="J80" i="7" s="1"/>
  <c r="L158" i="27"/>
  <c r="K158" i="27" s="1"/>
  <c r="I158" i="27"/>
  <c r="H158" i="27" s="1"/>
  <c r="M158" i="27"/>
  <c r="J159" i="27" s="1"/>
  <c r="M15" i="9"/>
  <c r="J16" i="9" s="1"/>
  <c r="L15" i="9"/>
  <c r="K15" i="9" s="1"/>
  <c r="I15" i="9"/>
  <c r="H15" i="9" s="1"/>
  <c r="M432" i="28"/>
  <c r="J433" i="28" s="1"/>
  <c r="L432" i="28"/>
  <c r="K432" i="28" s="1"/>
  <c r="I432" i="28"/>
  <c r="H432" i="28" s="1"/>
  <c r="L92" i="21"/>
  <c r="K92" i="21" s="1"/>
  <c r="I92" i="21"/>
  <c r="H92" i="21" s="1"/>
  <c r="M92" i="21"/>
  <c r="J93" i="21" s="1"/>
  <c r="L182" i="17"/>
  <c r="K182" i="17" s="1"/>
  <c r="I182" i="17"/>
  <c r="H182" i="17" s="1"/>
  <c r="M182" i="17"/>
  <c r="J183" i="17" s="1"/>
  <c r="I156" i="12"/>
  <c r="H156" i="12" s="1"/>
  <c r="M156" i="12"/>
  <c r="J157" i="12" s="1"/>
  <c r="L156" i="12"/>
  <c r="K156" i="12" s="1"/>
  <c r="I345" i="13"/>
  <c r="H345" i="13" s="1"/>
  <c r="M345" i="13"/>
  <c r="J346" i="13" s="1"/>
  <c r="L345" i="13"/>
  <c r="K345" i="13" s="1"/>
  <c r="M156" i="17"/>
  <c r="J157" i="17" s="1"/>
  <c r="L156" i="17"/>
  <c r="K156" i="17" s="1"/>
  <c r="I156" i="17"/>
  <c r="H156" i="17" s="1"/>
  <c r="M245" i="10"/>
  <c r="J246" i="10" s="1"/>
  <c r="L245" i="10"/>
  <c r="K245" i="10" s="1"/>
  <c r="I245" i="10"/>
  <c r="H245" i="10" s="1"/>
  <c r="M235" i="23"/>
  <c r="J236" i="23" s="1"/>
  <c r="L235" i="23"/>
  <c r="K235" i="23" s="1"/>
  <c r="I235" i="23"/>
  <c r="H235" i="23" s="1"/>
  <c r="M374" i="18"/>
  <c r="J375" i="18" s="1"/>
  <c r="L374" i="18"/>
  <c r="K374" i="18" s="1"/>
  <c r="I374" i="18"/>
  <c r="H374" i="18" s="1"/>
  <c r="L185" i="18"/>
  <c r="K185" i="18" s="1"/>
  <c r="M185" i="18"/>
  <c r="J186" i="18" s="1"/>
  <c r="I185" i="18"/>
  <c r="H185" i="18" s="1"/>
  <c r="AB287" i="13"/>
  <c r="Y288" i="13" s="1"/>
  <c r="AA287" i="13"/>
  <c r="Z287" i="13" s="1"/>
  <c r="X287" i="13"/>
  <c r="W287" i="13" s="1"/>
  <c r="M35" i="28"/>
  <c r="J36" i="28" s="1"/>
  <c r="L35" i="28"/>
  <c r="K35" i="28" s="1"/>
  <c r="I35" i="28"/>
  <c r="H35" i="28" s="1"/>
  <c r="I276" i="12"/>
  <c r="H276" i="12" s="1"/>
  <c r="M276" i="12"/>
  <c r="J277" i="12" s="1"/>
  <c r="L276" i="12"/>
  <c r="K276" i="12" s="1"/>
  <c r="I76" i="13"/>
  <c r="H76" i="13" s="1"/>
  <c r="L76" i="13"/>
  <c r="K76" i="13" s="1"/>
  <c r="M76" i="13"/>
  <c r="J77" i="13" s="1"/>
  <c r="I564" i="28"/>
  <c r="H564" i="28" s="1"/>
  <c r="L564" i="28"/>
  <c r="K564" i="28" s="1"/>
  <c r="M564" i="28"/>
  <c r="J565" i="28" s="1"/>
  <c r="I293" i="18"/>
  <c r="H293" i="18" s="1"/>
  <c r="M293" i="18"/>
  <c r="J294" i="18" s="1"/>
  <c r="L293" i="18"/>
  <c r="K293" i="18" s="1"/>
  <c r="I155" i="20"/>
  <c r="H155" i="20" s="1"/>
  <c r="M155" i="20"/>
  <c r="J156" i="20" s="1"/>
  <c r="L155" i="20"/>
  <c r="K155" i="20" s="1"/>
  <c r="I13" i="8"/>
  <c r="H13" i="8" s="1"/>
  <c r="M13" i="8"/>
  <c r="J14" i="8" s="1"/>
  <c r="L13" i="8"/>
  <c r="K13" i="8" s="1"/>
  <c r="L231" i="27"/>
  <c r="K231" i="27" s="1"/>
  <c r="I231" i="27"/>
  <c r="H231" i="27" s="1"/>
  <c r="M231" i="27"/>
  <c r="J232" i="27" s="1"/>
  <c r="M124" i="28"/>
  <c r="J125" i="28" s="1"/>
  <c r="L124" i="28"/>
  <c r="K124" i="28" s="1"/>
  <c r="I124" i="28"/>
  <c r="H124" i="28" s="1"/>
  <c r="M197" i="21"/>
  <c r="J198" i="21" s="1"/>
  <c r="L197" i="21"/>
  <c r="K197" i="21" s="1"/>
  <c r="I197" i="21"/>
  <c r="H197" i="21" s="1"/>
  <c r="M323" i="18"/>
  <c r="J324" i="18" s="1"/>
  <c r="L323" i="18"/>
  <c r="K323" i="18" s="1"/>
  <c r="I323" i="18"/>
  <c r="H323" i="18" s="1"/>
  <c r="L291" i="14"/>
  <c r="K291" i="14" s="1"/>
  <c r="I291" i="14"/>
  <c r="H291" i="14" s="1"/>
  <c r="M291" i="14"/>
  <c r="J292" i="14" s="1"/>
  <c r="M278" i="24"/>
  <c r="J279" i="24" s="1"/>
  <c r="L278" i="24"/>
  <c r="K278" i="24" s="1"/>
  <c r="I278" i="24"/>
  <c r="H278" i="24" s="1"/>
  <c r="M182" i="14"/>
  <c r="J183" i="14" s="1"/>
  <c r="L182" i="14"/>
  <c r="K182" i="14" s="1"/>
  <c r="I182" i="14"/>
  <c r="H182" i="14" s="1"/>
  <c r="M248" i="12"/>
  <c r="J249" i="12" s="1"/>
  <c r="L248" i="12"/>
  <c r="K248" i="12" s="1"/>
  <c r="I248" i="12"/>
  <c r="H248" i="12" s="1"/>
  <c r="I126" i="25"/>
  <c r="H126" i="25" s="1"/>
  <c r="M126" i="25"/>
  <c r="J127" i="25" s="1"/>
  <c r="L126" i="25"/>
  <c r="K126" i="25" s="1"/>
  <c r="I110" i="27"/>
  <c r="H110" i="27" s="1"/>
  <c r="M110" i="27"/>
  <c r="J111" i="27" s="1"/>
  <c r="L110" i="27"/>
  <c r="K110" i="27" s="1"/>
  <c r="I526" i="9"/>
  <c r="H526" i="9" s="1"/>
  <c r="M526" i="9"/>
  <c r="J527" i="9" s="1"/>
  <c r="L526" i="9"/>
  <c r="K526" i="9" s="1"/>
  <c r="L289" i="16"/>
  <c r="K289" i="16" s="1"/>
  <c r="M289" i="16"/>
  <c r="J290" i="16" s="1"/>
  <c r="I289" i="16"/>
  <c r="H289" i="16" s="1"/>
  <c r="I45" i="15"/>
  <c r="H45" i="15" s="1"/>
  <c r="L45" i="15"/>
  <c r="K45" i="15" s="1"/>
  <c r="M45" i="15"/>
  <c r="J46" i="15" s="1"/>
  <c r="I45" i="6"/>
  <c r="H45" i="6" s="1"/>
  <c r="M45" i="6"/>
  <c r="J46" i="6" s="1"/>
  <c r="L45" i="6"/>
  <c r="K45" i="6" s="1"/>
  <c r="I70" i="25"/>
  <c r="H70" i="25" s="1"/>
  <c r="M70" i="25"/>
  <c r="J71" i="25" s="1"/>
  <c r="L70" i="25"/>
  <c r="K70" i="25" s="1"/>
  <c r="I157" i="24"/>
  <c r="H157" i="24" s="1"/>
  <c r="M157" i="24"/>
  <c r="J158" i="24" s="1"/>
  <c r="L157" i="24"/>
  <c r="K157" i="24" s="1"/>
  <c r="I349" i="7"/>
  <c r="H349" i="7" s="1"/>
  <c r="L349" i="7"/>
  <c r="K349" i="7" s="1"/>
  <c r="M349" i="7"/>
  <c r="J350" i="7" s="1"/>
  <c r="M134" i="18"/>
  <c r="J135" i="18" s="1"/>
  <c r="L134" i="18"/>
  <c r="K134" i="18" s="1"/>
  <c r="I134" i="18"/>
  <c r="H134" i="18" s="1"/>
  <c r="M79" i="9"/>
  <c r="J80" i="9" s="1"/>
  <c r="L79" i="9"/>
  <c r="K79" i="9" s="1"/>
  <c r="I79" i="9"/>
  <c r="H79" i="9" s="1"/>
  <c r="M374" i="24"/>
  <c r="J375" i="24" s="1"/>
  <c r="I374" i="24"/>
  <c r="H374" i="24" s="1"/>
  <c r="L374" i="24"/>
  <c r="K374" i="24" s="1"/>
  <c r="M240" i="18"/>
  <c r="J241" i="18" s="1"/>
  <c r="I240" i="18"/>
  <c r="H240" i="18" s="1"/>
  <c r="L240" i="18"/>
  <c r="K240" i="18" s="1"/>
  <c r="M110" i="20"/>
  <c r="J111" i="20" s="1"/>
  <c r="I111" i="20" s="1"/>
  <c r="H111" i="20" s="1"/>
  <c r="L110" i="20"/>
  <c r="K110" i="20" s="1"/>
  <c r="I110" i="20"/>
  <c r="H110" i="20" s="1"/>
  <c r="L398" i="24"/>
  <c r="K398" i="24" s="1"/>
  <c r="M398" i="24"/>
  <c r="J399" i="24" s="1"/>
  <c r="I398" i="24"/>
  <c r="H398" i="24" s="1"/>
  <c r="M14" i="18"/>
  <c r="J15" i="18" s="1"/>
  <c r="L14" i="18"/>
  <c r="K14" i="18" s="1"/>
  <c r="I14" i="18"/>
  <c r="H14" i="18" s="1"/>
  <c r="L78" i="6"/>
  <c r="K78" i="6" s="1"/>
  <c r="M78" i="6"/>
  <c r="J79" i="6" s="1"/>
  <c r="I78" i="6"/>
  <c r="H78" i="6" s="1"/>
  <c r="M296" i="5"/>
  <c r="J297" i="5" s="1"/>
  <c r="L296" i="5"/>
  <c r="K296" i="5" s="1"/>
  <c r="I296" i="5"/>
  <c r="H296" i="5" s="1"/>
  <c r="M38" i="27"/>
  <c r="J39" i="27" s="1"/>
  <c r="L38" i="27"/>
  <c r="K38" i="27" s="1"/>
  <c r="I38" i="27"/>
  <c r="H38" i="27" s="1"/>
  <c r="M46" i="10"/>
  <c r="J47" i="10" s="1"/>
  <c r="L46" i="10"/>
  <c r="K46" i="10" s="1"/>
  <c r="I46" i="10"/>
  <c r="H46" i="10" s="1"/>
  <c r="M142" i="8"/>
  <c r="J143" i="8" s="1"/>
  <c r="L142" i="8"/>
  <c r="K142" i="8" s="1"/>
  <c r="I142" i="8"/>
  <c r="H142" i="8" s="1"/>
  <c r="I13" i="11"/>
  <c r="H13" i="11" s="1"/>
  <c r="M13" i="11"/>
  <c r="J14" i="11" s="1"/>
  <c r="L13" i="11"/>
  <c r="K13" i="11" s="1"/>
  <c r="I165" i="13"/>
  <c r="H165" i="13" s="1"/>
  <c r="M165" i="13"/>
  <c r="J166" i="13" s="1"/>
  <c r="L165" i="13"/>
  <c r="K165" i="13" s="1"/>
  <c r="M161" i="3"/>
  <c r="J162" i="3" s="1"/>
  <c r="I161" i="3"/>
  <c r="H161" i="3" s="1"/>
  <c r="L161" i="3"/>
  <c r="K161" i="3" s="1"/>
  <c r="M263" i="18"/>
  <c r="J264" i="18" s="1"/>
  <c r="L263" i="18"/>
  <c r="K263" i="18" s="1"/>
  <c r="I263" i="18"/>
  <c r="H263" i="18" s="1"/>
  <c r="M233" i="8"/>
  <c r="J234" i="8" s="1"/>
  <c r="L233" i="8"/>
  <c r="K233" i="8" s="1"/>
  <c r="I233" i="8"/>
  <c r="H233" i="8" s="1"/>
  <c r="M281" i="1"/>
  <c r="J282" i="1" s="1"/>
  <c r="L281" i="1"/>
  <c r="K281" i="1" s="1"/>
  <c r="I281" i="1"/>
  <c r="H281" i="1" s="1"/>
  <c r="I136" i="19"/>
  <c r="H136" i="19" s="1"/>
  <c r="M136" i="19"/>
  <c r="J137" i="19" s="1"/>
  <c r="L136" i="19"/>
  <c r="K136" i="19" s="1"/>
  <c r="M323" i="25"/>
  <c r="J324" i="25" s="1"/>
  <c r="L323" i="25"/>
  <c r="K323" i="25" s="1"/>
  <c r="I323" i="25"/>
  <c r="H323" i="25" s="1"/>
  <c r="L207" i="1"/>
  <c r="K207" i="1" s="1"/>
  <c r="I207" i="1"/>
  <c r="H207" i="1" s="1"/>
  <c r="M207" i="1"/>
  <c r="J208" i="1" s="1"/>
  <c r="M125" i="3"/>
  <c r="J126" i="3" s="1"/>
  <c r="L125" i="3"/>
  <c r="K125" i="3" s="1"/>
  <c r="I125" i="3"/>
  <c r="H125" i="3" s="1"/>
  <c r="M207" i="23"/>
  <c r="J208" i="23" s="1"/>
  <c r="L207" i="23"/>
  <c r="K207" i="23" s="1"/>
  <c r="I207" i="23"/>
  <c r="H207" i="23" s="1"/>
  <c r="M90" i="11"/>
  <c r="J91" i="11" s="1"/>
  <c r="L90" i="11"/>
  <c r="K90" i="11" s="1"/>
  <c r="I90" i="11"/>
  <c r="H90" i="11" s="1"/>
  <c r="M80" i="1"/>
  <c r="J81" i="1" s="1"/>
  <c r="L80" i="1"/>
  <c r="K80" i="1" s="1"/>
  <c r="I80" i="1"/>
  <c r="H80" i="1" s="1"/>
  <c r="M46" i="8"/>
  <c r="J47" i="8" s="1"/>
  <c r="L46" i="8"/>
  <c r="K46" i="8" s="1"/>
  <c r="I46" i="8"/>
  <c r="H46" i="8" s="1"/>
  <c r="M220" i="11"/>
  <c r="J221" i="11" s="1"/>
  <c r="L220" i="11"/>
  <c r="K220" i="11" s="1"/>
  <c r="I220" i="11"/>
  <c r="H220" i="11" s="1"/>
  <c r="L134" i="24"/>
  <c r="K134" i="24" s="1"/>
  <c r="I134" i="24"/>
  <c r="H134" i="24" s="1"/>
  <c r="M134" i="24"/>
  <c r="J135" i="24" s="1"/>
  <c r="L75" i="12"/>
  <c r="K75" i="12" s="1"/>
  <c r="I75" i="12"/>
  <c r="H75" i="12" s="1"/>
  <c r="M75" i="12"/>
  <c r="J76" i="12" s="1"/>
  <c r="M345" i="14"/>
  <c r="J346" i="14" s="1"/>
  <c r="L345" i="14"/>
  <c r="K345" i="14" s="1"/>
  <c r="I345" i="14"/>
  <c r="H345" i="14" s="1"/>
  <c r="M253" i="24"/>
  <c r="J254" i="24" s="1"/>
  <c r="L253" i="24"/>
  <c r="K253" i="24" s="1"/>
  <c r="I253" i="24"/>
  <c r="H253" i="24" s="1"/>
  <c r="M71" i="3"/>
  <c r="J72" i="3" s="1"/>
  <c r="I71" i="3"/>
  <c r="H71" i="3" s="1"/>
  <c r="L71" i="3"/>
  <c r="K71" i="3" s="1"/>
  <c r="I268" i="25"/>
  <c r="H268" i="25" s="1"/>
  <c r="M268" i="25"/>
  <c r="J269" i="25" s="1"/>
  <c r="L268" i="25"/>
  <c r="K268" i="25" s="1"/>
  <c r="L353" i="18"/>
  <c r="K353" i="18" s="1"/>
  <c r="I353" i="18"/>
  <c r="H353" i="18" s="1"/>
  <c r="M353" i="18"/>
  <c r="J354" i="18" s="1"/>
  <c r="M121" i="7"/>
  <c r="J122" i="7" s="1"/>
  <c r="L121" i="7"/>
  <c r="K121" i="7" s="1"/>
  <c r="I121" i="7"/>
  <c r="H121" i="7" s="1"/>
  <c r="M352" i="25"/>
  <c r="J353" i="25" s="1"/>
  <c r="L352" i="25"/>
  <c r="K352" i="25" s="1"/>
  <c r="I352" i="25"/>
  <c r="H352" i="25" s="1"/>
  <c r="M217" i="15"/>
  <c r="J218" i="15" s="1"/>
  <c r="L217" i="15"/>
  <c r="K217" i="15" s="1"/>
  <c r="I217" i="15"/>
  <c r="H217" i="15" s="1"/>
  <c r="M410" i="28"/>
  <c r="J411" i="28" s="1"/>
  <c r="L410" i="28"/>
  <c r="K410" i="28" s="1"/>
  <c r="I410" i="28"/>
  <c r="H410" i="28" s="1"/>
  <c r="M39" i="26"/>
  <c r="J40" i="26" s="1"/>
  <c r="I39" i="26"/>
  <c r="H39" i="26" s="1"/>
  <c r="L39" i="26"/>
  <c r="K39" i="26" s="1"/>
  <c r="M14" i="22"/>
  <c r="J15" i="22" s="1"/>
  <c r="I14" i="22"/>
  <c r="H14" i="22" s="1"/>
  <c r="L14" i="22"/>
  <c r="K14" i="22" s="1"/>
  <c r="I50" i="20"/>
  <c r="H50" i="20" s="1"/>
  <c r="M50" i="20"/>
  <c r="J51" i="20" s="1"/>
  <c r="L50" i="20"/>
  <c r="K50" i="20" s="1"/>
  <c r="M15" i="26"/>
  <c r="J16" i="26" s="1"/>
  <c r="I15" i="26"/>
  <c r="H15" i="26" s="1"/>
  <c r="L15" i="26"/>
  <c r="K15" i="26" s="1"/>
  <c r="BF76" i="13"/>
  <c r="BC77" i="13" s="1"/>
  <c r="BE76" i="13"/>
  <c r="BD76" i="13" s="1"/>
  <c r="BB76" i="13"/>
  <c r="BA76" i="13" s="1"/>
  <c r="M266" i="20"/>
  <c r="J267" i="20" s="1"/>
  <c r="L266" i="20"/>
  <c r="K266" i="20" s="1"/>
  <c r="I266" i="20"/>
  <c r="H266" i="20" s="1"/>
  <c r="M201" i="8"/>
  <c r="J202" i="8" s="1"/>
  <c r="L201" i="8"/>
  <c r="K201" i="8" s="1"/>
  <c r="I201" i="8"/>
  <c r="H201" i="8" s="1"/>
  <c r="M139" i="1"/>
  <c r="J140" i="1" s="1"/>
  <c r="L139" i="1"/>
  <c r="K139" i="1" s="1"/>
  <c r="I139" i="1"/>
  <c r="H139" i="1" s="1"/>
  <c r="I100" i="15"/>
  <c r="H100" i="15" s="1"/>
  <c r="M100" i="15"/>
  <c r="J101" i="15" s="1"/>
  <c r="L100" i="15"/>
  <c r="K100" i="15" s="1"/>
  <c r="L247" i="15"/>
  <c r="K247" i="15" s="1"/>
  <c r="I247" i="15"/>
  <c r="H247" i="15" s="1"/>
  <c r="M247" i="15"/>
  <c r="J248" i="15" s="1"/>
  <c r="L237" i="17"/>
  <c r="K237" i="17" s="1"/>
  <c r="I237" i="17"/>
  <c r="H237" i="17" s="1"/>
  <c r="M237" i="17"/>
  <c r="J238" i="17" s="1"/>
  <c r="L101" i="12"/>
  <c r="K101" i="12" s="1"/>
  <c r="I101" i="12"/>
  <c r="H101" i="12" s="1"/>
  <c r="M101" i="12"/>
  <c r="J102" i="12" s="1"/>
  <c r="M313" i="3"/>
  <c r="J314" i="3" s="1"/>
  <c r="L313" i="3"/>
  <c r="K313" i="3" s="1"/>
  <c r="I313" i="3"/>
  <c r="H313" i="3" s="1"/>
  <c r="M102" i="4"/>
  <c r="J103" i="4" s="1"/>
  <c r="L102" i="4"/>
  <c r="K102" i="4" s="1"/>
  <c r="I102" i="4"/>
  <c r="H102" i="4" s="1"/>
  <c r="M303" i="12"/>
  <c r="J304" i="12" s="1"/>
  <c r="L303" i="12"/>
  <c r="K303" i="12" s="1"/>
  <c r="I303" i="12"/>
  <c r="H303" i="12" s="1"/>
  <c r="M355" i="9"/>
  <c r="J356" i="9" s="1"/>
  <c r="L355" i="9"/>
  <c r="K355" i="9" s="1"/>
  <c r="I355" i="9"/>
  <c r="H355" i="9" s="1"/>
  <c r="M349" i="6"/>
  <c r="J350" i="6" s="1"/>
  <c r="I349" i="6"/>
  <c r="H349" i="6" s="1"/>
  <c r="L349" i="6"/>
  <c r="K349" i="6" s="1"/>
  <c r="I96" i="22"/>
  <c r="H96" i="22" s="1"/>
  <c r="M96" i="22"/>
  <c r="J97" i="22" s="1"/>
  <c r="L96" i="22"/>
  <c r="K96" i="22" s="1"/>
  <c r="I150" i="23"/>
  <c r="H150" i="23" s="1"/>
  <c r="M150" i="23"/>
  <c r="J151" i="23" s="1"/>
  <c r="L150" i="23"/>
  <c r="K150" i="23" s="1"/>
  <c r="M293" i="11"/>
  <c r="J294" i="11" s="1"/>
  <c r="L293" i="11"/>
  <c r="K293" i="11" s="1"/>
  <c r="I293" i="11"/>
  <c r="H293" i="11" s="1"/>
  <c r="I183" i="7"/>
  <c r="H183" i="7" s="1"/>
  <c r="L183" i="7"/>
  <c r="K183" i="7" s="1"/>
  <c r="M183" i="7"/>
  <c r="J184" i="7" s="1"/>
  <c r="I362" i="12"/>
  <c r="H362" i="12" s="1"/>
  <c r="M362" i="12"/>
  <c r="J363" i="12" s="1"/>
  <c r="L362" i="12"/>
  <c r="K362" i="12" s="1"/>
  <c r="L50" i="9"/>
  <c r="K50" i="9" s="1"/>
  <c r="I50" i="9"/>
  <c r="H50" i="9" s="1"/>
  <c r="M50" i="9"/>
  <c r="J51" i="9" s="1"/>
  <c r="I224" i="21"/>
  <c r="H224" i="21" s="1"/>
  <c r="M224" i="21"/>
  <c r="J225" i="21" s="1"/>
  <c r="L224" i="21"/>
  <c r="K224" i="21" s="1"/>
  <c r="I457" i="13"/>
  <c r="H457" i="13" s="1"/>
  <c r="M457" i="13"/>
  <c r="J458" i="13" s="1"/>
  <c r="L457" i="13"/>
  <c r="K457" i="13" s="1"/>
  <c r="M408" i="25"/>
  <c r="J409" i="25" s="1"/>
  <c r="L408" i="25"/>
  <c r="K408" i="25" s="1"/>
  <c r="I408" i="25"/>
  <c r="H408" i="25" s="1"/>
  <c r="M341" i="1"/>
  <c r="J342" i="1" s="1"/>
  <c r="L341" i="1"/>
  <c r="K341" i="1" s="1"/>
  <c r="I341" i="1"/>
  <c r="H341" i="1" s="1"/>
  <c r="M80" i="16"/>
  <c r="J81" i="16" s="1"/>
  <c r="L80" i="16"/>
  <c r="K80" i="16" s="1"/>
  <c r="I80" i="16"/>
  <c r="H80" i="16" s="1"/>
  <c r="L15" i="3"/>
  <c r="K15" i="3" s="1"/>
  <c r="M15" i="3"/>
  <c r="J16" i="3" s="1"/>
  <c r="I15" i="3"/>
  <c r="H15" i="3" s="1"/>
  <c r="I288" i="13"/>
  <c r="H288" i="13" s="1"/>
  <c r="L288" i="13"/>
  <c r="K288" i="13" s="1"/>
  <c r="M288" i="13"/>
  <c r="J289" i="13" s="1"/>
  <c r="I433" i="10"/>
  <c r="H433" i="10" s="1"/>
  <c r="M433" i="10"/>
  <c r="J434" i="10" s="1"/>
  <c r="L433" i="10"/>
  <c r="K433" i="10" s="1"/>
  <c r="I41" i="14"/>
  <c r="H41" i="14" s="1"/>
  <c r="M41" i="14"/>
  <c r="J42" i="14" s="1"/>
  <c r="L41" i="14"/>
  <c r="K41" i="14" s="1"/>
  <c r="I190" i="12"/>
  <c r="H190" i="12" s="1"/>
  <c r="M190" i="12"/>
  <c r="J191" i="12" s="1"/>
  <c r="L190" i="12"/>
  <c r="K190" i="12" s="1"/>
  <c r="L411" i="6"/>
  <c r="K411" i="6" s="1"/>
  <c r="I411" i="6"/>
  <c r="H411" i="6" s="1"/>
  <c r="M411" i="6"/>
  <c r="J412" i="6" s="1"/>
  <c r="I310" i="10"/>
  <c r="H310" i="10" s="1"/>
  <c r="M310" i="10"/>
  <c r="J311" i="10" s="1"/>
  <c r="L310" i="10"/>
  <c r="K310" i="10" s="1"/>
  <c r="I266" i="7"/>
  <c r="H266" i="7" s="1"/>
  <c r="L266" i="7"/>
  <c r="K266" i="7" s="1"/>
  <c r="M266" i="7"/>
  <c r="J267" i="7" s="1"/>
  <c r="I401" i="13"/>
  <c r="H401" i="13" s="1"/>
  <c r="M401" i="13"/>
  <c r="J402" i="13" s="1"/>
  <c r="L401" i="13"/>
  <c r="K401" i="13" s="1"/>
  <c r="M388" i="16"/>
  <c r="J389" i="16" s="1"/>
  <c r="L388" i="16"/>
  <c r="K388" i="16" s="1"/>
  <c r="I388" i="16"/>
  <c r="H388" i="16" s="1"/>
  <c r="M222" i="16"/>
  <c r="J223" i="16" s="1"/>
  <c r="L222" i="16"/>
  <c r="K222" i="16" s="1"/>
  <c r="I222" i="16"/>
  <c r="H222" i="16" s="1"/>
  <c r="L13" i="24"/>
  <c r="K13" i="24" s="1"/>
  <c r="M13" i="24"/>
  <c r="J14" i="24" s="1"/>
  <c r="I13" i="24"/>
  <c r="H13" i="24" s="1"/>
  <c r="M58" i="7"/>
  <c r="J59" i="7" s="1"/>
  <c r="L58" i="7"/>
  <c r="K58" i="7" s="1"/>
  <c r="I58" i="7"/>
  <c r="H58" i="7" s="1"/>
  <c r="M363" i="4"/>
  <c r="J364" i="4" s="1"/>
  <c r="L363" i="4"/>
  <c r="K363" i="4" s="1"/>
  <c r="I363" i="4"/>
  <c r="H363" i="4" s="1"/>
  <c r="I233" i="6"/>
  <c r="H233" i="6" s="1"/>
  <c r="M233" i="6"/>
  <c r="J234" i="6" s="1"/>
  <c r="L233" i="6"/>
  <c r="K233" i="6" s="1"/>
  <c r="L344" i="10"/>
  <c r="K344" i="10" s="1"/>
  <c r="I344" i="10"/>
  <c r="H344" i="10" s="1"/>
  <c r="M344" i="10"/>
  <c r="J345" i="10" s="1"/>
  <c r="M247" i="4"/>
  <c r="J248" i="4" s="1"/>
  <c r="L247" i="4"/>
  <c r="K247" i="4" s="1"/>
  <c r="I247" i="4"/>
  <c r="H247" i="4" s="1"/>
  <c r="M209" i="7"/>
  <c r="J210" i="7" s="1"/>
  <c r="L209" i="7"/>
  <c r="K209" i="7" s="1"/>
  <c r="I209" i="7"/>
  <c r="H209" i="7" s="1"/>
  <c r="I209" i="17"/>
  <c r="H209" i="17" s="1"/>
  <c r="L209" i="17"/>
  <c r="K209" i="17" s="1"/>
  <c r="M209" i="17"/>
  <c r="J210" i="17" s="1"/>
  <c r="M520" i="13"/>
  <c r="J521" i="13" s="1"/>
  <c r="L520" i="13"/>
  <c r="K520" i="13" s="1"/>
  <c r="I520" i="13"/>
  <c r="H520" i="13" s="1"/>
  <c r="L133" i="27"/>
  <c r="K133" i="27" s="1"/>
  <c r="M133" i="27"/>
  <c r="J134" i="27" s="1"/>
  <c r="I133" i="27"/>
  <c r="H133" i="27" s="1"/>
  <c r="I423" i="9"/>
  <c r="H423" i="9" s="1"/>
  <c r="M423" i="9"/>
  <c r="J424" i="9" s="1"/>
  <c r="L423" i="9"/>
  <c r="K423" i="9" s="1"/>
  <c r="M493" i="13"/>
  <c r="J494" i="13" s="1"/>
  <c r="L493" i="13"/>
  <c r="K493" i="13" s="1"/>
  <c r="I493" i="13"/>
  <c r="H493" i="13" s="1"/>
  <c r="I542" i="28"/>
  <c r="H542" i="28" s="1"/>
  <c r="M542" i="28"/>
  <c r="J543" i="28" s="1"/>
  <c r="L542" i="28"/>
  <c r="K542" i="28" s="1"/>
  <c r="M196" i="13"/>
  <c r="J197" i="13" s="1"/>
  <c r="L196" i="13"/>
  <c r="K196" i="13" s="1"/>
  <c r="I196" i="13"/>
  <c r="H196" i="13" s="1"/>
  <c r="M585" i="28"/>
  <c r="J586" i="28" s="1"/>
  <c r="I585" i="28"/>
  <c r="H585" i="28" s="1"/>
  <c r="L585" i="28"/>
  <c r="K585" i="28" s="1"/>
  <c r="L13" i="25"/>
  <c r="K13" i="25" s="1"/>
  <c r="I13" i="25"/>
  <c r="H13" i="25" s="1"/>
  <c r="M13" i="25"/>
  <c r="J14" i="25" s="1"/>
  <c r="M322" i="28"/>
  <c r="J323" i="28" s="1"/>
  <c r="L322" i="28"/>
  <c r="K322" i="28" s="1"/>
  <c r="I322" i="28"/>
  <c r="H322" i="28" s="1"/>
  <c r="M131" i="21"/>
  <c r="J132" i="21" s="1"/>
  <c r="L131" i="21"/>
  <c r="K131" i="21" s="1"/>
  <c r="I131" i="21"/>
  <c r="H131" i="21" s="1"/>
  <c r="M218" i="4"/>
  <c r="J219" i="4" s="1"/>
  <c r="L218" i="4"/>
  <c r="K218" i="4" s="1"/>
  <c r="I218" i="4"/>
  <c r="H218" i="4" s="1"/>
  <c r="M97" i="14"/>
  <c r="J98" i="14" s="1"/>
  <c r="L97" i="14"/>
  <c r="K97" i="14" s="1"/>
  <c r="I97" i="14"/>
  <c r="H97" i="14" s="1"/>
  <c r="I497" i="28"/>
  <c r="H497" i="28" s="1"/>
  <c r="M497" i="28"/>
  <c r="J498" i="28" s="1"/>
  <c r="L497" i="28"/>
  <c r="K497" i="28" s="1"/>
  <c r="M14" i="21"/>
  <c r="J15" i="21" s="1"/>
  <c r="L14" i="21"/>
  <c r="K14" i="21" s="1"/>
  <c r="I14" i="21"/>
  <c r="H14" i="21" s="1"/>
  <c r="X15" i="26"/>
  <c r="W15" i="26" s="1"/>
  <c r="AB15" i="26"/>
  <c r="Y16" i="26" s="1"/>
  <c r="AA15" i="26"/>
  <c r="Z15" i="26" s="1"/>
  <c r="M261" i="19"/>
  <c r="J262" i="19" s="1"/>
  <c r="L261" i="19"/>
  <c r="K261" i="19" s="1"/>
  <c r="I261" i="19"/>
  <c r="H261" i="19" s="1"/>
  <c r="M209" i="14"/>
  <c r="J210" i="14" s="1"/>
  <c r="L209" i="14"/>
  <c r="K209" i="14" s="1"/>
  <c r="I209" i="14"/>
  <c r="H209" i="14" s="1"/>
  <c r="M276" i="4"/>
  <c r="J277" i="4" s="1"/>
  <c r="I276" i="4"/>
  <c r="H276" i="4" s="1"/>
  <c r="L276" i="4"/>
  <c r="K276" i="4" s="1"/>
  <c r="M14" i="14"/>
  <c r="J15" i="14" s="1"/>
  <c r="L14" i="14"/>
  <c r="K14" i="14" s="1"/>
  <c r="I14" i="14"/>
  <c r="H14" i="14" s="1"/>
  <c r="AB521" i="13"/>
  <c r="Y522" i="13" s="1"/>
  <c r="AA521" i="13"/>
  <c r="Z521" i="13" s="1"/>
  <c r="X521" i="13"/>
  <c r="W521" i="13" s="1"/>
  <c r="M270" i="11"/>
  <c r="J271" i="11" s="1"/>
  <c r="L270" i="11"/>
  <c r="K270" i="11" s="1"/>
  <c r="I270" i="11"/>
  <c r="H270" i="11" s="1"/>
  <c r="L212" i="28"/>
  <c r="K212" i="28" s="1"/>
  <c r="I212" i="28"/>
  <c r="H212" i="28" s="1"/>
  <c r="M212" i="28"/>
  <c r="J213" i="28" s="1"/>
  <c r="M42" i="23"/>
  <c r="J43" i="23" s="1"/>
  <c r="L42" i="23"/>
  <c r="K42" i="23" s="1"/>
  <c r="I42" i="23"/>
  <c r="H42" i="23" s="1"/>
  <c r="I62" i="24"/>
  <c r="H62" i="24" s="1"/>
  <c r="M62" i="24"/>
  <c r="J63" i="24" s="1"/>
  <c r="L62" i="24"/>
  <c r="K62" i="24" s="1"/>
  <c r="M13" i="10"/>
  <c r="J14" i="10" s="1"/>
  <c r="L13" i="10"/>
  <c r="K13" i="10" s="1"/>
  <c r="I13" i="10"/>
  <c r="H13" i="10" s="1"/>
  <c r="M286" i="6"/>
  <c r="J287" i="6" s="1"/>
  <c r="L286" i="6"/>
  <c r="K286" i="6" s="1"/>
  <c r="I286" i="6"/>
  <c r="H286" i="6" s="1"/>
  <c r="M168" i="28"/>
  <c r="J169" i="28" s="1"/>
  <c r="L168" i="28"/>
  <c r="K168" i="28" s="1"/>
  <c r="I168" i="28"/>
  <c r="H168" i="28" s="1"/>
  <c r="I189" i="15"/>
  <c r="H189" i="15" s="1"/>
  <c r="L189" i="15"/>
  <c r="K189" i="15" s="1"/>
  <c r="M189" i="15"/>
  <c r="J190" i="15" s="1"/>
  <c r="M152" i="22"/>
  <c r="J153" i="22" s="1"/>
  <c r="L152" i="22"/>
  <c r="K152" i="22" s="1"/>
  <c r="I152" i="22"/>
  <c r="H152" i="22" s="1"/>
  <c r="M149" i="7"/>
  <c r="J150" i="7" s="1"/>
  <c r="L149" i="7"/>
  <c r="K149" i="7" s="1"/>
  <c r="I149" i="7"/>
  <c r="H149" i="7" s="1"/>
  <c r="I257" i="27"/>
  <c r="H257" i="27" s="1"/>
  <c r="M257" i="27"/>
  <c r="J258" i="27" s="1"/>
  <c r="L257" i="27"/>
  <c r="K257" i="27" s="1"/>
  <c r="M109" i="8"/>
  <c r="J110" i="8" s="1"/>
  <c r="L109" i="8"/>
  <c r="K109" i="8" s="1"/>
  <c r="I109" i="8"/>
  <c r="H109" i="8" s="1"/>
  <c r="I242" i="11"/>
  <c r="H242" i="11" s="1"/>
  <c r="M242" i="11"/>
  <c r="J243" i="11" s="1"/>
  <c r="L242" i="11"/>
  <c r="K242" i="11" s="1"/>
  <c r="M97" i="3"/>
  <c r="J98" i="3" s="1"/>
  <c r="I97" i="3"/>
  <c r="H97" i="3" s="1"/>
  <c r="L97" i="3"/>
  <c r="K97" i="3" s="1"/>
  <c r="M13" i="5"/>
  <c r="J14" i="5" s="1"/>
  <c r="L13" i="5"/>
  <c r="K13" i="5" s="1"/>
  <c r="I13" i="5"/>
  <c r="H13" i="5" s="1"/>
  <c r="AI317" i="13"/>
  <c r="AF318" i="13" s="1"/>
  <c r="AH317" i="13"/>
  <c r="AG317" i="13" s="1"/>
  <c r="AE317" i="13"/>
  <c r="AD317" i="13" s="1"/>
  <c r="L151" i="16"/>
  <c r="K151" i="16" s="1"/>
  <c r="I151" i="16"/>
  <c r="H151" i="16" s="1"/>
  <c r="M151" i="16"/>
  <c r="J152" i="16" s="1"/>
  <c r="BT258" i="13"/>
  <c r="BS258" i="13" s="1"/>
  <c r="BQ258" i="13"/>
  <c r="BP258" i="13" s="1"/>
  <c r="BU258" i="13"/>
  <c r="BR259" i="13" s="1"/>
  <c r="M435" i="25"/>
  <c r="J436" i="25" s="1"/>
  <c r="L435" i="25"/>
  <c r="K435" i="25" s="1"/>
  <c r="I435" i="25"/>
  <c r="H435" i="25" s="1"/>
  <c r="L322" i="7"/>
  <c r="K322" i="7" s="1"/>
  <c r="I322" i="7"/>
  <c r="H322" i="7" s="1"/>
  <c r="M322" i="7"/>
  <c r="J323" i="7" s="1"/>
  <c r="M69" i="15"/>
  <c r="J70" i="15" s="1"/>
  <c r="L69" i="15"/>
  <c r="K69" i="15" s="1"/>
  <c r="I69" i="15"/>
  <c r="H69" i="15" s="1"/>
  <c r="L344" i="28"/>
  <c r="K344" i="28" s="1"/>
  <c r="I344" i="28"/>
  <c r="H344" i="28" s="1"/>
  <c r="M344" i="28"/>
  <c r="J345" i="28" s="1"/>
  <c r="M73" i="4"/>
  <c r="J74" i="4" s="1"/>
  <c r="L73" i="4"/>
  <c r="K73" i="4" s="1"/>
  <c r="I73" i="4"/>
  <c r="H73" i="4" s="1"/>
  <c r="M15" i="4"/>
  <c r="J16" i="4" s="1"/>
  <c r="L15" i="4"/>
  <c r="K15" i="4" s="1"/>
  <c r="I15" i="4"/>
  <c r="H15" i="4" s="1"/>
  <c r="L54" i="22"/>
  <c r="K54" i="22" s="1"/>
  <c r="I54" i="22"/>
  <c r="H54" i="22" s="1"/>
  <c r="M54" i="22"/>
  <c r="J55" i="22" s="1"/>
  <c r="M420" i="4"/>
  <c r="J421" i="4" s="1"/>
  <c r="L420" i="4"/>
  <c r="K420" i="4" s="1"/>
  <c r="I420" i="4"/>
  <c r="H420" i="4" s="1"/>
  <c r="L109" i="6"/>
  <c r="K109" i="6" s="1"/>
  <c r="I109" i="6"/>
  <c r="H109" i="6" s="1"/>
  <c r="M109" i="6"/>
  <c r="J110" i="6" s="1"/>
  <c r="L164" i="18"/>
  <c r="K164" i="18" s="1"/>
  <c r="M164" i="18"/>
  <c r="J165" i="18" s="1"/>
  <c r="I165" i="18" s="1"/>
  <c r="H165" i="18" s="1"/>
  <c r="I164" i="18"/>
  <c r="H164" i="18" s="1"/>
  <c r="M256" i="9"/>
  <c r="J257" i="9" s="1"/>
  <c r="L256" i="9"/>
  <c r="K256" i="9" s="1"/>
  <c r="I256" i="9"/>
  <c r="H256" i="9" s="1"/>
  <c r="L365" i="28"/>
  <c r="K365" i="28" s="1"/>
  <c r="I365" i="28"/>
  <c r="H365" i="28" s="1"/>
  <c r="M365" i="28"/>
  <c r="J366" i="28" s="1"/>
  <c r="M278" i="10"/>
  <c r="J279" i="10" s="1"/>
  <c r="L278" i="10"/>
  <c r="K278" i="10" s="1"/>
  <c r="I278" i="10"/>
  <c r="H278" i="10" s="1"/>
  <c r="M37" i="24"/>
  <c r="J38" i="24" s="1"/>
  <c r="I37" i="24"/>
  <c r="H37" i="24" s="1"/>
  <c r="L37" i="24"/>
  <c r="K37" i="24" s="1"/>
  <c r="M295" i="15"/>
  <c r="J296" i="15" s="1"/>
  <c r="L295" i="15"/>
  <c r="K295" i="15" s="1"/>
  <c r="I295" i="15"/>
  <c r="H295" i="15" s="1"/>
  <c r="AA457" i="13"/>
  <c r="Z457" i="13" s="1"/>
  <c r="X457" i="13"/>
  <c r="W457" i="13" s="1"/>
  <c r="AB457" i="13"/>
  <c r="Y458" i="13" s="1"/>
  <c r="M181" i="9"/>
  <c r="J182" i="9" s="1"/>
  <c r="L181" i="9"/>
  <c r="K181" i="9" s="1"/>
  <c r="I181" i="9"/>
  <c r="H181" i="9" s="1"/>
  <c r="M305" i="4"/>
  <c r="J306" i="4" s="1"/>
  <c r="L305" i="4"/>
  <c r="K305" i="4" s="1"/>
  <c r="I305" i="4"/>
  <c r="H305" i="4" s="1"/>
  <c r="M189" i="4"/>
  <c r="J190" i="4" s="1"/>
  <c r="L189" i="4"/>
  <c r="K189" i="4" s="1"/>
  <c r="I189" i="4"/>
  <c r="H189" i="4" s="1"/>
  <c r="I47" i="16"/>
  <c r="H47" i="16" s="1"/>
  <c r="M47" i="16"/>
  <c r="J48" i="16" s="1"/>
  <c r="L47" i="16"/>
  <c r="K47" i="16" s="1"/>
  <c r="I309" i="9"/>
  <c r="H309" i="9" s="1"/>
  <c r="L309" i="9"/>
  <c r="K309" i="9" s="1"/>
  <c r="M309" i="9"/>
  <c r="J310" i="9" s="1"/>
  <c r="M113" i="10"/>
  <c r="J114" i="10" s="1"/>
  <c r="I113" i="10"/>
  <c r="H113" i="10" s="1"/>
  <c r="L113" i="10"/>
  <c r="K113" i="10" s="1"/>
  <c r="M285" i="3"/>
  <c r="J286" i="3" s="1"/>
  <c r="I285" i="3"/>
  <c r="H285" i="3" s="1"/>
  <c r="L285" i="3"/>
  <c r="K285" i="3" s="1"/>
  <c r="I280" i="8"/>
  <c r="H280" i="8" s="1"/>
  <c r="M280" i="8"/>
  <c r="J281" i="8" s="1"/>
  <c r="L280" i="8"/>
  <c r="K280" i="8" s="1"/>
  <c r="L190" i="19"/>
  <c r="K190" i="19" s="1"/>
  <c r="M190" i="19"/>
  <c r="J191" i="19" s="1"/>
  <c r="I191" i="19" s="1"/>
  <c r="H191" i="19" s="1"/>
  <c r="I190" i="19"/>
  <c r="H190" i="19" s="1"/>
  <c r="M14" i="27"/>
  <c r="J15" i="27" s="1"/>
  <c r="L14" i="27"/>
  <c r="K14" i="27" s="1"/>
  <c r="I14" i="27"/>
  <c r="H14" i="27" s="1"/>
  <c r="M325" i="24"/>
  <c r="J326" i="24" s="1"/>
  <c r="L325" i="24"/>
  <c r="K325" i="24" s="1"/>
  <c r="I325" i="24"/>
  <c r="H325" i="24" s="1"/>
  <c r="M69" i="23"/>
  <c r="J70" i="23" s="1"/>
  <c r="L69" i="23"/>
  <c r="K69" i="23" s="1"/>
  <c r="I69" i="23"/>
  <c r="H69" i="23" s="1"/>
  <c r="M255" i="16"/>
  <c r="J256" i="16" s="1"/>
  <c r="L255" i="16"/>
  <c r="K255" i="16" s="1"/>
  <c r="I255" i="16"/>
  <c r="H255" i="16" s="1"/>
  <c r="I79" i="10"/>
  <c r="H79" i="10" s="1"/>
  <c r="M79" i="10"/>
  <c r="J80" i="10" s="1"/>
  <c r="L79" i="10"/>
  <c r="K79" i="10" s="1"/>
  <c r="M78" i="8"/>
  <c r="J79" i="8" s="1"/>
  <c r="L78" i="8"/>
  <c r="K78" i="8" s="1"/>
  <c r="I78" i="8"/>
  <c r="H78" i="8" s="1"/>
  <c r="I181" i="25"/>
  <c r="H181" i="25" s="1"/>
  <c r="M181" i="25"/>
  <c r="J182" i="25" s="1"/>
  <c r="L181" i="25"/>
  <c r="K181" i="25" s="1"/>
  <c r="M44" i="13"/>
  <c r="J45" i="13" s="1"/>
  <c r="L44" i="13"/>
  <c r="K44" i="13" s="1"/>
  <c r="I44" i="13"/>
  <c r="H44" i="13" s="1"/>
  <c r="M301" i="24"/>
  <c r="J302" i="24" s="1"/>
  <c r="L301" i="24"/>
  <c r="K301" i="24" s="1"/>
  <c r="I301" i="24"/>
  <c r="H301" i="24" s="1"/>
  <c r="X226" i="13"/>
  <c r="W226" i="13" s="1"/>
  <c r="AB226" i="13"/>
  <c r="Y227" i="13" s="1"/>
  <c r="AA226" i="13"/>
  <c r="Z226" i="13" s="1"/>
  <c r="M170" i="1"/>
  <c r="J171" i="1" s="1"/>
  <c r="I170" i="1"/>
  <c r="H170" i="1" s="1"/>
  <c r="L170" i="1"/>
  <c r="K170" i="1" s="1"/>
  <c r="M318" i="14"/>
  <c r="J319" i="14" s="1"/>
  <c r="L318" i="14"/>
  <c r="K318" i="14" s="1"/>
  <c r="I318" i="14"/>
  <c r="H318" i="14" s="1"/>
  <c r="I14" i="16"/>
  <c r="H14" i="16" s="1"/>
  <c r="M14" i="16"/>
  <c r="J15" i="16" s="1"/>
  <c r="L14" i="16"/>
  <c r="K14" i="16" s="1"/>
  <c r="L205" i="24"/>
  <c r="K205" i="24" s="1"/>
  <c r="I205" i="24"/>
  <c r="H205" i="24" s="1"/>
  <c r="M205" i="24"/>
  <c r="J206" i="24" s="1"/>
  <c r="L156" i="14"/>
  <c r="K156" i="14" s="1"/>
  <c r="I156" i="14"/>
  <c r="H156" i="14" s="1"/>
  <c r="M156" i="14"/>
  <c r="J157" i="14" s="1"/>
  <c r="M182" i="24"/>
  <c r="J183" i="24" s="1"/>
  <c r="L182" i="24"/>
  <c r="K182" i="24" s="1"/>
  <c r="I182" i="24"/>
  <c r="H182" i="24" s="1"/>
  <c r="M160" i="19"/>
  <c r="J161" i="19" s="1"/>
  <c r="I160" i="19"/>
  <c r="H160" i="19" s="1"/>
  <c r="L160" i="19"/>
  <c r="K160" i="19" s="1"/>
  <c r="M140" i="6"/>
  <c r="J141" i="6" s="1"/>
  <c r="L140" i="6"/>
  <c r="K140" i="6" s="1"/>
  <c r="I140" i="6"/>
  <c r="H140" i="6" s="1"/>
  <c r="I405" i="10"/>
  <c r="H405" i="10" s="1"/>
  <c r="L405" i="10"/>
  <c r="K405" i="10" s="1"/>
  <c r="M405" i="10"/>
  <c r="J406" i="10" s="1"/>
  <c r="I373" i="13"/>
  <c r="H373" i="13" s="1"/>
  <c r="L373" i="13"/>
  <c r="K373" i="13" s="1"/>
  <c r="M373" i="13"/>
  <c r="J374" i="13" s="1"/>
  <c r="M550" i="13"/>
  <c r="J551" i="13" s="1"/>
  <c r="L550" i="13"/>
  <c r="K550" i="13" s="1"/>
  <c r="I550" i="13"/>
  <c r="H550" i="13" s="1"/>
  <c r="M126" i="12"/>
  <c r="J127" i="12" s="1"/>
  <c r="L126" i="12"/>
  <c r="K126" i="12" s="1"/>
  <c r="I126" i="12"/>
  <c r="H126" i="12" s="1"/>
  <c r="I121" i="22"/>
  <c r="H121" i="22" s="1"/>
  <c r="M121" i="22"/>
  <c r="J122" i="22" s="1"/>
  <c r="L121" i="22"/>
  <c r="K121" i="22" s="1"/>
  <c r="L430" i="1"/>
  <c r="K430" i="1" s="1"/>
  <c r="M430" i="1"/>
  <c r="J431" i="1" s="1"/>
  <c r="I430" i="1"/>
  <c r="H430" i="1" s="1"/>
  <c r="M53" i="21"/>
  <c r="J54" i="21" s="1"/>
  <c r="L53" i="21"/>
  <c r="K53" i="21" s="1"/>
  <c r="I53" i="21"/>
  <c r="H53" i="21" s="1"/>
  <c r="M191" i="3"/>
  <c r="J192" i="3" s="1"/>
  <c r="I191" i="3"/>
  <c r="H191" i="3" s="1"/>
  <c r="L191" i="3"/>
  <c r="K191" i="3" s="1"/>
  <c r="M210" i="19"/>
  <c r="J211" i="19" s="1"/>
  <c r="L210" i="19"/>
  <c r="K210" i="19" s="1"/>
  <c r="I210" i="19"/>
  <c r="H210" i="19" s="1"/>
  <c r="I238" i="7"/>
  <c r="H238" i="7" s="1"/>
  <c r="M238" i="7"/>
  <c r="J239" i="7" s="1"/>
  <c r="L238" i="7"/>
  <c r="K238" i="7" s="1"/>
  <c r="I377" i="10"/>
  <c r="H377" i="10" s="1"/>
  <c r="M377" i="10"/>
  <c r="J378" i="10" s="1"/>
  <c r="L377" i="10"/>
  <c r="K377" i="10" s="1"/>
  <c r="I332" i="12"/>
  <c r="H332" i="12" s="1"/>
  <c r="M332" i="12"/>
  <c r="J333" i="12" s="1"/>
  <c r="L332" i="12"/>
  <c r="K332" i="12" s="1"/>
  <c r="I214" i="18"/>
  <c r="H214" i="18" s="1"/>
  <c r="M214" i="18"/>
  <c r="J215" i="18" s="1"/>
  <c r="L214" i="18"/>
  <c r="K214" i="18" s="1"/>
  <c r="M146" i="11"/>
  <c r="J147" i="11" s="1"/>
  <c r="L146" i="11"/>
  <c r="K146" i="11" s="1"/>
  <c r="I146" i="11"/>
  <c r="H146" i="11" s="1"/>
  <c r="I324" i="15"/>
  <c r="H324" i="15" s="1"/>
  <c r="L324" i="15"/>
  <c r="K324" i="15" s="1"/>
  <c r="M324" i="15"/>
  <c r="J325" i="15" s="1"/>
  <c r="AA257" i="13"/>
  <c r="Z257" i="13" s="1"/>
  <c r="AB257" i="13"/>
  <c r="Y258" i="13" s="1"/>
  <c r="X257" i="13"/>
  <c r="W257" i="13" s="1"/>
  <c r="L457" i="1"/>
  <c r="K457" i="1" s="1"/>
  <c r="I457" i="1"/>
  <c r="H457" i="1" s="1"/>
  <c r="M457" i="1"/>
  <c r="J458" i="1" s="1"/>
  <c r="M371" i="1"/>
  <c r="J372" i="1" s="1"/>
  <c r="L371" i="1"/>
  <c r="K371" i="1" s="1"/>
  <c r="I371" i="1"/>
  <c r="H371" i="1" s="1"/>
  <c r="L126" i="15"/>
  <c r="K126" i="15" s="1"/>
  <c r="M126" i="15"/>
  <c r="J127" i="15" s="1"/>
  <c r="I126" i="15"/>
  <c r="H126" i="15" s="1"/>
  <c r="M173" i="6"/>
  <c r="J174" i="6" s="1"/>
  <c r="L173" i="6"/>
  <c r="K173" i="6" s="1"/>
  <c r="I173" i="6"/>
  <c r="H173" i="6" s="1"/>
  <c r="M263" i="14"/>
  <c r="J264" i="14" s="1"/>
  <c r="L263" i="14"/>
  <c r="K263" i="14" s="1"/>
  <c r="I263" i="14"/>
  <c r="H263" i="14" s="1"/>
  <c r="M193" i="22"/>
  <c r="J194" i="22" s="1"/>
  <c r="L193" i="22"/>
  <c r="K193" i="22" s="1"/>
  <c r="I193" i="22"/>
  <c r="H193" i="22" s="1"/>
  <c r="M577" i="13"/>
  <c r="J578" i="13" s="1"/>
  <c r="L577" i="13"/>
  <c r="K577" i="13" s="1"/>
  <c r="I577" i="13"/>
  <c r="H577" i="13" s="1"/>
  <c r="M13" i="15"/>
  <c r="J14" i="15" s="1"/>
  <c r="L13" i="15"/>
  <c r="K13" i="15" s="1"/>
  <c r="I13" i="15"/>
  <c r="H13" i="15" s="1"/>
  <c r="M215" i="9"/>
  <c r="J216" i="9" s="1"/>
  <c r="I215" i="9"/>
  <c r="H215" i="9" s="1"/>
  <c r="L215" i="9"/>
  <c r="K215" i="9" s="1"/>
  <c r="I103" i="18"/>
  <c r="H103" i="18" s="1"/>
  <c r="M103" i="18"/>
  <c r="J104" i="18" s="1"/>
  <c r="L103" i="18"/>
  <c r="K103" i="18" s="1"/>
  <c r="L379" i="25"/>
  <c r="K379" i="25" s="1"/>
  <c r="I379" i="25"/>
  <c r="H379" i="25" s="1"/>
  <c r="M379" i="25"/>
  <c r="J380" i="25" s="1"/>
  <c r="L380" i="6"/>
  <c r="K380" i="6" s="1"/>
  <c r="I380" i="6"/>
  <c r="H380" i="6" s="1"/>
  <c r="M380" i="6"/>
  <c r="J381" i="6" s="1"/>
  <c r="M341" i="3"/>
  <c r="J342" i="3" s="1"/>
  <c r="I341" i="3"/>
  <c r="H341" i="3" s="1"/>
  <c r="L341" i="3"/>
  <c r="K341" i="3" s="1"/>
  <c r="I30" i="20"/>
  <c r="H30" i="20" s="1"/>
  <c r="M30" i="20"/>
  <c r="J31" i="20" s="1"/>
  <c r="I31" i="20" s="1"/>
  <c r="H31" i="20" s="1"/>
  <c r="L30" i="20"/>
  <c r="K30" i="20" s="1"/>
  <c r="I400" i="1"/>
  <c r="H400" i="1" s="1"/>
  <c r="M400" i="1"/>
  <c r="J401" i="1" s="1"/>
  <c r="L400" i="1"/>
  <c r="K400" i="1" s="1"/>
  <c r="M131" i="4"/>
  <c r="J132" i="4" s="1"/>
  <c r="L131" i="4"/>
  <c r="K131" i="4" s="1"/>
  <c r="I131" i="4"/>
  <c r="H131" i="4" s="1"/>
  <c r="I175" i="8"/>
  <c r="H175" i="8" s="1"/>
  <c r="L175" i="8"/>
  <c r="K175" i="8" s="1"/>
  <c r="M175" i="8"/>
  <c r="J176" i="8" s="1"/>
  <c r="I14" i="12"/>
  <c r="H14" i="12" s="1"/>
  <c r="M14" i="12"/>
  <c r="J15" i="12" s="1"/>
  <c r="L14" i="12"/>
  <c r="K14" i="12" s="1"/>
  <c r="I126" i="23"/>
  <c r="H126" i="23" s="1"/>
  <c r="M126" i="23"/>
  <c r="J127" i="23" s="1"/>
  <c r="L126" i="23"/>
  <c r="K126" i="23" s="1"/>
  <c r="M44" i="18"/>
  <c r="J45" i="18" s="1"/>
  <c r="L44" i="18"/>
  <c r="K44" i="18" s="1"/>
  <c r="I44" i="18"/>
  <c r="H44" i="18" s="1"/>
  <c r="M127" i="14"/>
  <c r="J128" i="14" s="1"/>
  <c r="L127" i="14"/>
  <c r="K127" i="14" s="1"/>
  <c r="I127" i="14"/>
  <c r="H127" i="14" s="1"/>
  <c r="M211" i="10"/>
  <c r="J212" i="10" s="1"/>
  <c r="L211" i="10"/>
  <c r="K211" i="10" s="1"/>
  <c r="I211" i="10"/>
  <c r="H211" i="10" s="1"/>
  <c r="X195" i="13"/>
  <c r="W195" i="13" s="1"/>
  <c r="AB195" i="13"/>
  <c r="Y196" i="13" s="1"/>
  <c r="AA195" i="13"/>
  <c r="Z195" i="13" s="1"/>
  <c r="BB258" i="13"/>
  <c r="BA258" i="13" s="1"/>
  <c r="BF258" i="13"/>
  <c r="BC259" i="13" s="1"/>
  <c r="BE258" i="13"/>
  <c r="BD258" i="13" s="1"/>
  <c r="L172" i="11"/>
  <c r="K172" i="11" s="1"/>
  <c r="I172" i="11"/>
  <c r="H172" i="11" s="1"/>
  <c r="M172" i="11"/>
  <c r="J173" i="11" s="1"/>
  <c r="M223" i="20"/>
  <c r="J224" i="20" s="1"/>
  <c r="L223" i="20"/>
  <c r="K223" i="20" s="1"/>
  <c r="I223" i="20"/>
  <c r="H223" i="20" s="1"/>
  <c r="I311" i="1"/>
  <c r="H311" i="1" s="1"/>
  <c r="M311" i="1"/>
  <c r="J312" i="1" s="1"/>
  <c r="L311" i="1"/>
  <c r="K311" i="1" s="1"/>
  <c r="M289" i="19"/>
  <c r="J290" i="19" s="1"/>
  <c r="L289" i="19"/>
  <c r="K289" i="19" s="1"/>
  <c r="I289" i="19"/>
  <c r="H289" i="19" s="1"/>
  <c r="M391" i="4"/>
  <c r="J392" i="4" s="1"/>
  <c r="L391" i="4"/>
  <c r="K391" i="4" s="1"/>
  <c r="I391" i="4"/>
  <c r="H391" i="4" s="1"/>
  <c r="I110" i="1"/>
  <c r="H110" i="1" s="1"/>
  <c r="M110" i="1"/>
  <c r="J111" i="1" s="1"/>
  <c r="L110" i="1"/>
  <c r="K110" i="1" s="1"/>
  <c r="L296" i="25"/>
  <c r="K296" i="25" s="1"/>
  <c r="I296" i="25"/>
  <c r="H296" i="25" s="1"/>
  <c r="M296" i="25"/>
  <c r="J297" i="25" s="1"/>
  <c r="L146" i="28"/>
  <c r="K146" i="28" s="1"/>
  <c r="I146" i="28"/>
  <c r="H146" i="28" s="1"/>
  <c r="M146" i="28"/>
  <c r="J147" i="28" s="1"/>
  <c r="L81" i="28"/>
  <c r="K81" i="28" s="1"/>
  <c r="M81" i="28"/>
  <c r="J82" i="28" s="1"/>
  <c r="I82" i="28" s="1"/>
  <c r="H82" i="28" s="1"/>
  <c r="I81" i="28"/>
  <c r="H81" i="28" s="1"/>
  <c r="M179" i="23"/>
  <c r="J180" i="23" s="1"/>
  <c r="L179" i="23"/>
  <c r="K179" i="23" s="1"/>
  <c r="I179" i="23"/>
  <c r="H179" i="23" s="1"/>
  <c r="I110" i="24"/>
  <c r="H110" i="24" s="1"/>
  <c r="M110" i="24"/>
  <c r="J111" i="24" s="1"/>
  <c r="L110" i="24"/>
  <c r="K110" i="24" s="1"/>
  <c r="L146" i="10"/>
  <c r="K146" i="10" s="1"/>
  <c r="I146" i="10"/>
  <c r="H146" i="10" s="1"/>
  <c r="M146" i="10"/>
  <c r="J147" i="10" s="1"/>
  <c r="L14" i="23"/>
  <c r="K14" i="23" s="1"/>
  <c r="I14" i="23"/>
  <c r="H14" i="23" s="1"/>
  <c r="M14" i="23"/>
  <c r="J15" i="23" s="1"/>
  <c r="M237" i="14"/>
  <c r="J238" i="14" s="1"/>
  <c r="I237" i="14"/>
  <c r="H237" i="14" s="1"/>
  <c r="L237" i="14"/>
  <c r="K237" i="14" s="1"/>
  <c r="L157" i="15"/>
  <c r="K157" i="15" s="1"/>
  <c r="M157" i="15"/>
  <c r="J158" i="15" s="1"/>
  <c r="I157" i="15"/>
  <c r="H157" i="15" s="1"/>
  <c r="L36" i="19"/>
  <c r="K36" i="19" s="1"/>
  <c r="I36" i="19"/>
  <c r="H36" i="19" s="1"/>
  <c r="M36" i="19"/>
  <c r="J37" i="19" s="1"/>
  <c r="M40" i="17"/>
  <c r="J41" i="17" s="1"/>
  <c r="L40" i="17"/>
  <c r="K40" i="17" s="1"/>
  <c r="I40" i="17"/>
  <c r="H40" i="17" s="1"/>
  <c r="L72" i="17"/>
  <c r="K72" i="17" s="1"/>
  <c r="I72" i="17"/>
  <c r="H72" i="17" s="1"/>
  <c r="M72" i="17"/>
  <c r="J73" i="17" s="1"/>
  <c r="I114" i="9"/>
  <c r="H114" i="9" s="1"/>
  <c r="M114" i="9"/>
  <c r="J115" i="9" s="1"/>
  <c r="L114" i="9"/>
  <c r="K114" i="9" s="1"/>
  <c r="M62" i="11"/>
  <c r="J63" i="11" s="1"/>
  <c r="L62" i="11"/>
  <c r="K62" i="11" s="1"/>
  <c r="I62" i="11"/>
  <c r="H62" i="11" s="1"/>
  <c r="L225" i="13"/>
  <c r="K225" i="13" s="1"/>
  <c r="M225" i="13"/>
  <c r="J226" i="13" s="1"/>
  <c r="I225" i="13"/>
  <c r="H225" i="13" s="1"/>
  <c r="M85" i="24"/>
  <c r="J86" i="24" s="1"/>
  <c r="L85" i="24"/>
  <c r="K85" i="24" s="1"/>
  <c r="I85" i="24"/>
  <c r="H85" i="24" s="1"/>
  <c r="M388" i="28"/>
  <c r="J389" i="28" s="1"/>
  <c r="L388" i="28"/>
  <c r="K388" i="28" s="1"/>
  <c r="I388" i="28"/>
  <c r="H388" i="28" s="1"/>
  <c r="I179" i="20"/>
  <c r="H179" i="20" s="1"/>
  <c r="M179" i="20"/>
  <c r="J180" i="20" s="1"/>
  <c r="L179" i="20"/>
  <c r="K179" i="20" s="1"/>
  <c r="I62" i="27"/>
  <c r="H62" i="27" s="1"/>
  <c r="M62" i="27"/>
  <c r="J63" i="27" s="1"/>
  <c r="L62" i="27"/>
  <c r="K62" i="27" s="1"/>
  <c r="M14" i="19"/>
  <c r="J15" i="19" s="1"/>
  <c r="L14" i="19"/>
  <c r="K14" i="19" s="1"/>
  <c r="I14" i="19"/>
  <c r="H14" i="19" s="1"/>
  <c r="M53" i="1"/>
  <c r="J54" i="1" s="1"/>
  <c r="L53" i="1"/>
  <c r="K53" i="1" s="1"/>
  <c r="I53" i="1"/>
  <c r="H53" i="1" s="1"/>
  <c r="I87" i="19"/>
  <c r="H87" i="19" s="1"/>
  <c r="M87" i="19"/>
  <c r="J88" i="19" s="1"/>
  <c r="L87" i="19"/>
  <c r="K87" i="19" s="1"/>
  <c r="I220" i="12"/>
  <c r="H220" i="12" s="1"/>
  <c r="M220" i="12"/>
  <c r="J221" i="12" s="1"/>
  <c r="L220" i="12"/>
  <c r="K220" i="12" s="1"/>
  <c r="M14" i="28"/>
  <c r="J15" i="28" s="1"/>
  <c r="L14" i="28"/>
  <c r="K14" i="28" s="1"/>
  <c r="I14" i="28"/>
  <c r="H14" i="28" s="1"/>
  <c r="M42" i="25"/>
  <c r="J43" i="25" s="1"/>
  <c r="L42" i="25"/>
  <c r="K42" i="25" s="1"/>
  <c r="I42" i="25"/>
  <c r="H42" i="25" s="1"/>
  <c r="M264" i="23"/>
  <c r="J265" i="23" s="1"/>
  <c r="L264" i="23"/>
  <c r="K264" i="23" s="1"/>
  <c r="I264" i="23"/>
  <c r="H264" i="23" s="1"/>
  <c r="I323" i="16"/>
  <c r="H323" i="16" s="1"/>
  <c r="M323" i="16"/>
  <c r="J324" i="16" s="1"/>
  <c r="L323" i="16"/>
  <c r="K323" i="16" s="1"/>
  <c r="I233" i="28"/>
  <c r="H233" i="28" s="1"/>
  <c r="M233" i="28"/>
  <c r="J234" i="28" s="1"/>
  <c r="L233" i="28"/>
  <c r="K233" i="28" s="1"/>
  <c r="M420" i="16"/>
  <c r="J421" i="16" s="1"/>
  <c r="L420" i="16"/>
  <c r="K420" i="16" s="1"/>
  <c r="I420" i="16"/>
  <c r="H420" i="16" s="1"/>
  <c r="M255" i="28"/>
  <c r="J256" i="28" s="1"/>
  <c r="I255" i="28"/>
  <c r="H255" i="28" s="1"/>
  <c r="L255" i="28"/>
  <c r="K255" i="28" s="1"/>
  <c r="M35" i="11"/>
  <c r="J36" i="11" s="1"/>
  <c r="L35" i="11"/>
  <c r="K35" i="11" s="1"/>
  <c r="I35" i="11"/>
  <c r="H35" i="11" s="1"/>
  <c r="M519" i="28"/>
  <c r="J520" i="28" s="1"/>
  <c r="L519" i="28"/>
  <c r="K519" i="28" s="1"/>
  <c r="I519" i="28"/>
  <c r="H519" i="28" s="1"/>
  <c r="M311" i="19"/>
  <c r="J312" i="19" s="1"/>
  <c r="L311" i="19"/>
  <c r="K311" i="19" s="1"/>
  <c r="I311" i="19"/>
  <c r="H311" i="19" s="1"/>
  <c r="M333" i="9"/>
  <c r="J334" i="9" s="1"/>
  <c r="L333" i="9"/>
  <c r="K333" i="9" s="1"/>
  <c r="I333" i="9"/>
  <c r="H333" i="9" s="1"/>
  <c r="M115" i="19"/>
  <c r="J116" i="19" s="1"/>
  <c r="L115" i="19"/>
  <c r="K115" i="19" s="1"/>
  <c r="I115" i="19"/>
  <c r="H115" i="19" s="1"/>
  <c r="L453" i="28"/>
  <c r="K453" i="28" s="1"/>
  <c r="I453" i="28"/>
  <c r="H453" i="28" s="1"/>
  <c r="M453" i="28"/>
  <c r="J454" i="28" s="1"/>
  <c r="I14" i="13"/>
  <c r="H14" i="13" s="1"/>
  <c r="M14" i="13"/>
  <c r="J15" i="13" s="1"/>
  <c r="L14" i="13"/>
  <c r="K14" i="13" s="1"/>
  <c r="M458" i="9"/>
  <c r="J459" i="9" s="1"/>
  <c r="L458" i="9"/>
  <c r="K458" i="9" s="1"/>
  <c r="I458" i="9"/>
  <c r="H458" i="9" s="1"/>
  <c r="M239" i="19"/>
  <c r="J240" i="19" s="1"/>
  <c r="L239" i="19"/>
  <c r="K239" i="19" s="1"/>
  <c r="I239" i="19"/>
  <c r="H239" i="19" s="1"/>
  <c r="M221" i="3"/>
  <c r="J222" i="3" s="1"/>
  <c r="I221" i="3"/>
  <c r="H221" i="3" s="1"/>
  <c r="L221" i="3"/>
  <c r="K221" i="3" s="1"/>
  <c r="I153" i="25"/>
  <c r="H153" i="25" s="1"/>
  <c r="M153" i="25"/>
  <c r="J154" i="25" s="1"/>
  <c r="L153" i="25"/>
  <c r="K153" i="25" s="1"/>
  <c r="M15" i="17"/>
  <c r="J16" i="17" s="1"/>
  <c r="L15" i="17"/>
  <c r="K15" i="17" s="1"/>
  <c r="I15" i="17"/>
  <c r="H15" i="17" s="1"/>
  <c r="I116" i="11"/>
  <c r="H116" i="11" s="1"/>
  <c r="M116" i="11"/>
  <c r="J117" i="11" s="1"/>
  <c r="L116" i="11"/>
  <c r="K116" i="11" s="1"/>
  <c r="M97" i="25"/>
  <c r="J98" i="25" s="1"/>
  <c r="L97" i="25"/>
  <c r="K97" i="25" s="1"/>
  <c r="I97" i="25"/>
  <c r="H97" i="25" s="1"/>
  <c r="I132" i="20"/>
  <c r="H132" i="20" s="1"/>
  <c r="M132" i="20"/>
  <c r="J133" i="20" s="1"/>
  <c r="L132" i="20"/>
  <c r="K132" i="20" s="1"/>
  <c r="M115" i="16"/>
  <c r="J116" i="16" s="1"/>
  <c r="L115" i="16"/>
  <c r="K115" i="16" s="1"/>
  <c r="I115" i="16"/>
  <c r="H115" i="16" s="1"/>
  <c r="M263" i="17"/>
  <c r="J264" i="17" s="1"/>
  <c r="L263" i="17"/>
  <c r="K263" i="17" s="1"/>
  <c r="I263" i="17"/>
  <c r="H263" i="17" s="1"/>
  <c r="M607" i="28"/>
  <c r="J608" i="28" s="1"/>
  <c r="L607" i="28"/>
  <c r="K607" i="28" s="1"/>
  <c r="I607" i="28"/>
  <c r="H607" i="28" s="1"/>
  <c r="M105" i="13"/>
  <c r="J106" i="13" s="1"/>
  <c r="L105" i="13"/>
  <c r="K105" i="13" s="1"/>
  <c r="I105" i="13"/>
  <c r="H105" i="13" s="1"/>
  <c r="M354" i="16"/>
  <c r="J355" i="16" s="1"/>
  <c r="L354" i="16"/>
  <c r="K354" i="16" s="1"/>
  <c r="I354" i="16"/>
  <c r="H354" i="16" s="1"/>
  <c r="M429" i="13"/>
  <c r="J430" i="13" s="1"/>
  <c r="L429" i="13"/>
  <c r="K429" i="13" s="1"/>
  <c r="I429" i="13"/>
  <c r="H429" i="13" s="1"/>
  <c r="M29" i="7"/>
  <c r="J30" i="7" s="1"/>
  <c r="L29" i="7"/>
  <c r="K29" i="7" s="1"/>
  <c r="I29" i="7"/>
  <c r="H29" i="7" s="1"/>
  <c r="L102" i="28"/>
  <c r="K102" i="28" s="1"/>
  <c r="I102" i="28"/>
  <c r="H102" i="28" s="1"/>
  <c r="M102" i="28"/>
  <c r="J103" i="28" s="1"/>
  <c r="I43" i="3"/>
  <c r="H43" i="3" s="1"/>
  <c r="L43" i="3"/>
  <c r="K43" i="3" s="1"/>
  <c r="M43" i="3"/>
  <c r="J44" i="3" s="1"/>
  <c r="I13" i="2"/>
  <c r="H13" i="2" s="1"/>
  <c r="M13" i="2"/>
  <c r="J14" i="2" s="1"/>
  <c r="L13" i="2"/>
  <c r="K13" i="2" s="1"/>
  <c r="M58" i="28"/>
  <c r="J59" i="28" s="1"/>
  <c r="L58" i="28"/>
  <c r="K58" i="28" s="1"/>
  <c r="I58" i="28"/>
  <c r="H58" i="28" s="1"/>
  <c r="M65" i="19"/>
  <c r="J66" i="19" s="1"/>
  <c r="L65" i="19"/>
  <c r="K65" i="19" s="1"/>
  <c r="I65" i="19"/>
  <c r="H65" i="19" s="1"/>
  <c r="AM258" i="13"/>
  <c r="AL258" i="13" s="1"/>
  <c r="AQ258" i="13"/>
  <c r="AN259" i="13" s="1"/>
  <c r="AP258" i="13"/>
  <c r="AO258" i="13" s="1"/>
  <c r="L98" i="23"/>
  <c r="K98" i="23" s="1"/>
  <c r="M98" i="23"/>
  <c r="J99" i="23" s="1"/>
  <c r="I98" i="23"/>
  <c r="H98" i="23" s="1"/>
  <c r="M194" i="11"/>
  <c r="J195" i="11" s="1"/>
  <c r="L194" i="11"/>
  <c r="K194" i="11" s="1"/>
  <c r="I194" i="11"/>
  <c r="H194" i="11" s="1"/>
  <c r="I390" i="9"/>
  <c r="H390" i="9" s="1"/>
  <c r="M390" i="9"/>
  <c r="J391" i="9" s="1"/>
  <c r="L390" i="9"/>
  <c r="K390" i="9" s="1"/>
  <c r="I300" i="28"/>
  <c r="H300" i="28" s="1"/>
  <c r="M300" i="28"/>
  <c r="J301" i="28" s="1"/>
  <c r="L300" i="28"/>
  <c r="K300" i="28" s="1"/>
  <c r="L277" i="28"/>
  <c r="K277" i="28" s="1"/>
  <c r="I277" i="28"/>
  <c r="H277" i="28" s="1"/>
  <c r="M277" i="28"/>
  <c r="J278" i="28" s="1"/>
  <c r="I206" i="27"/>
  <c r="H206" i="27" s="1"/>
  <c r="M206" i="27"/>
  <c r="J207" i="27" s="1"/>
  <c r="L206" i="27"/>
  <c r="K206" i="27" s="1"/>
  <c r="I294" i="7"/>
  <c r="H294" i="7" s="1"/>
  <c r="M294" i="7"/>
  <c r="J295" i="7" s="1"/>
  <c r="L294" i="7"/>
  <c r="K294" i="7" s="1"/>
  <c r="I493" i="9"/>
  <c r="H493" i="9" s="1"/>
  <c r="M493" i="9"/>
  <c r="J494" i="9" s="1"/>
  <c r="L493" i="9"/>
  <c r="K493" i="9" s="1"/>
  <c r="L315" i="8"/>
  <c r="K315" i="8" s="1"/>
  <c r="I315" i="8"/>
  <c r="H315" i="8" s="1"/>
  <c r="M315" i="8"/>
  <c r="J316" i="8" s="1"/>
  <c r="M308" i="23"/>
  <c r="J309" i="23" s="1"/>
  <c r="L308" i="23"/>
  <c r="K308" i="23" s="1"/>
  <c r="I308" i="23"/>
  <c r="H308" i="23" s="1"/>
  <c r="M169" i="21"/>
  <c r="J170" i="21" s="1"/>
  <c r="L169" i="21"/>
  <c r="K169" i="21" s="1"/>
  <c r="I169" i="21"/>
  <c r="H169" i="21" s="1"/>
  <c r="M73" i="18"/>
  <c r="J74" i="18" s="1"/>
  <c r="L73" i="18"/>
  <c r="K73" i="18" s="1"/>
  <c r="I73" i="18"/>
  <c r="H73" i="18" s="1"/>
  <c r="M244" i="1"/>
  <c r="J245" i="1" s="1"/>
  <c r="L244" i="1"/>
  <c r="K244" i="1" s="1"/>
  <c r="I244" i="1"/>
  <c r="H244" i="1" s="1"/>
  <c r="M230" i="24"/>
  <c r="J231" i="24" s="1"/>
  <c r="L230" i="24"/>
  <c r="K230" i="24" s="1"/>
  <c r="I230" i="24"/>
  <c r="H230" i="24" s="1"/>
  <c r="M258" i="3"/>
  <c r="J259" i="3" s="1"/>
  <c r="L258" i="3"/>
  <c r="K258" i="3" s="1"/>
  <c r="I258" i="3"/>
  <c r="H258" i="3" s="1"/>
  <c r="M350" i="24"/>
  <c r="J351" i="24" s="1"/>
  <c r="L350" i="24"/>
  <c r="K350" i="24" s="1"/>
  <c r="I350" i="24"/>
  <c r="H350" i="24" s="1"/>
  <c r="L149" i="9"/>
  <c r="K149" i="9" s="1"/>
  <c r="I149" i="9"/>
  <c r="H149" i="9" s="1"/>
  <c r="M149" i="9"/>
  <c r="J150" i="9" s="1"/>
  <c r="M132" i="21" l="1"/>
  <c r="J133" i="21" s="1"/>
  <c r="I132" i="21"/>
  <c r="H132" i="21" s="1"/>
  <c r="L132" i="21"/>
  <c r="K132" i="21" s="1"/>
  <c r="I59" i="7"/>
  <c r="H59" i="7" s="1"/>
  <c r="M59" i="7"/>
  <c r="J60" i="7" s="1"/>
  <c r="I60" i="7" s="1"/>
  <c r="H60" i="7" s="1"/>
  <c r="L59" i="7"/>
  <c r="K59" i="7" s="1"/>
  <c r="M221" i="11"/>
  <c r="J222" i="11" s="1"/>
  <c r="L221" i="11"/>
  <c r="K221" i="11" s="1"/>
  <c r="I221" i="11"/>
  <c r="H221" i="11" s="1"/>
  <c r="M88" i="19"/>
  <c r="J89" i="19" s="1"/>
  <c r="L88" i="19"/>
  <c r="K88" i="19" s="1"/>
  <c r="I88" i="19"/>
  <c r="H88" i="19" s="1"/>
  <c r="I150" i="9"/>
  <c r="H150" i="9" s="1"/>
  <c r="M150" i="9"/>
  <c r="J151" i="9" s="1"/>
  <c r="L150" i="9"/>
  <c r="K150" i="9" s="1"/>
  <c r="L316" i="8"/>
  <c r="K316" i="8" s="1"/>
  <c r="I316" i="8"/>
  <c r="H316" i="8" s="1"/>
  <c r="M316" i="8"/>
  <c r="J317" i="8" s="1"/>
  <c r="M278" i="28"/>
  <c r="J279" i="28" s="1"/>
  <c r="L278" i="28"/>
  <c r="K278" i="28" s="1"/>
  <c r="I278" i="28"/>
  <c r="H278" i="28" s="1"/>
  <c r="M15" i="23"/>
  <c r="J16" i="23" s="1"/>
  <c r="L15" i="23"/>
  <c r="K15" i="23" s="1"/>
  <c r="I15" i="23"/>
  <c r="H15" i="23" s="1"/>
  <c r="M173" i="11"/>
  <c r="J174" i="11" s="1"/>
  <c r="L173" i="11"/>
  <c r="K173" i="11" s="1"/>
  <c r="I173" i="11"/>
  <c r="H173" i="11" s="1"/>
  <c r="M176" i="8"/>
  <c r="J177" i="8" s="1"/>
  <c r="L176" i="8"/>
  <c r="K176" i="8" s="1"/>
  <c r="I176" i="8"/>
  <c r="H176" i="8" s="1"/>
  <c r="M458" i="1"/>
  <c r="J459" i="1" s="1"/>
  <c r="L458" i="1"/>
  <c r="K458" i="1" s="1"/>
  <c r="I458" i="1"/>
  <c r="H458" i="1" s="1"/>
  <c r="M406" i="10"/>
  <c r="J407" i="10" s="1"/>
  <c r="L406" i="10"/>
  <c r="K406" i="10" s="1"/>
  <c r="I406" i="10"/>
  <c r="H406" i="10" s="1"/>
  <c r="M157" i="14"/>
  <c r="J158" i="14" s="1"/>
  <c r="L157" i="14"/>
  <c r="K157" i="14" s="1"/>
  <c r="I157" i="14"/>
  <c r="H157" i="14" s="1"/>
  <c r="AB458" i="13"/>
  <c r="Y459" i="13" s="1"/>
  <c r="AA458" i="13"/>
  <c r="Z458" i="13" s="1"/>
  <c r="X458" i="13"/>
  <c r="W458" i="13" s="1"/>
  <c r="M366" i="28"/>
  <c r="J367" i="28" s="1"/>
  <c r="L366" i="28"/>
  <c r="K366" i="28" s="1"/>
  <c r="I366" i="28"/>
  <c r="H366" i="28" s="1"/>
  <c r="M345" i="28"/>
  <c r="J346" i="28" s="1"/>
  <c r="I346" i="28" s="1"/>
  <c r="H346" i="28" s="1"/>
  <c r="L345" i="28"/>
  <c r="K345" i="28" s="1"/>
  <c r="I345" i="28"/>
  <c r="H345" i="28" s="1"/>
  <c r="BT259" i="13"/>
  <c r="BS259" i="13" s="1"/>
  <c r="BU259" i="13"/>
  <c r="BR260" i="13" s="1"/>
  <c r="BQ259" i="13"/>
  <c r="BP259" i="13" s="1"/>
  <c r="M213" i="28"/>
  <c r="J214" i="28" s="1"/>
  <c r="I214" i="28" s="1"/>
  <c r="H214" i="28" s="1"/>
  <c r="L213" i="28"/>
  <c r="K213" i="28" s="1"/>
  <c r="I213" i="28"/>
  <c r="H213" i="28" s="1"/>
  <c r="M184" i="7"/>
  <c r="J185" i="7" s="1"/>
  <c r="L184" i="7"/>
  <c r="K184" i="7" s="1"/>
  <c r="I184" i="7"/>
  <c r="H184" i="7" s="1"/>
  <c r="M77" i="13"/>
  <c r="J78" i="13" s="1"/>
  <c r="L77" i="13"/>
  <c r="K77" i="13" s="1"/>
  <c r="I77" i="13"/>
  <c r="H77" i="13" s="1"/>
  <c r="M93" i="21"/>
  <c r="J94" i="21" s="1"/>
  <c r="L93" i="21"/>
  <c r="K93" i="21" s="1"/>
  <c r="I93" i="21"/>
  <c r="H93" i="21" s="1"/>
  <c r="M80" i="7"/>
  <c r="J81" i="7" s="1"/>
  <c r="L80" i="7"/>
  <c r="K80" i="7" s="1"/>
  <c r="I80" i="7"/>
  <c r="H80" i="7" s="1"/>
  <c r="M46" i="12"/>
  <c r="J47" i="12" s="1"/>
  <c r="L46" i="12"/>
  <c r="K46" i="12" s="1"/>
  <c r="I46" i="12"/>
  <c r="H46" i="12" s="1"/>
  <c r="M122" i="7"/>
  <c r="J123" i="7" s="1"/>
  <c r="L122" i="7"/>
  <c r="K122" i="7" s="1"/>
  <c r="I122" i="7"/>
  <c r="H122" i="7" s="1"/>
  <c r="M180" i="20"/>
  <c r="J181" i="20" s="1"/>
  <c r="L180" i="20"/>
  <c r="K180" i="20" s="1"/>
  <c r="I180" i="20"/>
  <c r="H180" i="20" s="1"/>
  <c r="BF259" i="13"/>
  <c r="BC260" i="13" s="1"/>
  <c r="BB259" i="13"/>
  <c r="BA259" i="13" s="1"/>
  <c r="BE259" i="13"/>
  <c r="BD259" i="13" s="1"/>
  <c r="M333" i="12"/>
  <c r="J334" i="12" s="1"/>
  <c r="L333" i="12"/>
  <c r="K333" i="12" s="1"/>
  <c r="I333" i="12"/>
  <c r="H333" i="12" s="1"/>
  <c r="AB227" i="13"/>
  <c r="Y228" i="13" s="1"/>
  <c r="X228" i="13" s="1"/>
  <c r="AA227" i="13"/>
  <c r="Z227" i="13" s="1"/>
  <c r="X227" i="13"/>
  <c r="W227" i="13" s="1"/>
  <c r="M14" i="24"/>
  <c r="J15" i="24" s="1"/>
  <c r="L14" i="24"/>
  <c r="K14" i="24" s="1"/>
  <c r="I14" i="24"/>
  <c r="H14" i="24" s="1"/>
  <c r="I99" i="23"/>
  <c r="H99" i="23" s="1"/>
  <c r="M99" i="23"/>
  <c r="J100" i="23" s="1"/>
  <c r="L99" i="23"/>
  <c r="K99" i="23" s="1"/>
  <c r="M14" i="2"/>
  <c r="J15" i="2" s="1"/>
  <c r="L14" i="2"/>
  <c r="K14" i="2" s="1"/>
  <c r="I14" i="2"/>
  <c r="H14" i="2" s="1"/>
  <c r="M117" i="11"/>
  <c r="J118" i="11" s="1"/>
  <c r="L117" i="11"/>
  <c r="K117" i="11" s="1"/>
  <c r="I117" i="11"/>
  <c r="H117" i="11" s="1"/>
  <c r="M324" i="16"/>
  <c r="J325" i="16" s="1"/>
  <c r="L324" i="16"/>
  <c r="K324" i="16" s="1"/>
  <c r="I324" i="16"/>
  <c r="H324" i="16" s="1"/>
  <c r="M221" i="12"/>
  <c r="J222" i="12" s="1"/>
  <c r="L221" i="12"/>
  <c r="K221" i="12" s="1"/>
  <c r="I221" i="12"/>
  <c r="H221" i="12" s="1"/>
  <c r="M63" i="27"/>
  <c r="J64" i="27" s="1"/>
  <c r="L63" i="27"/>
  <c r="K63" i="27" s="1"/>
  <c r="I63" i="27"/>
  <c r="H63" i="27" s="1"/>
  <c r="M226" i="13"/>
  <c r="J227" i="13" s="1"/>
  <c r="L226" i="13"/>
  <c r="K226" i="13" s="1"/>
  <c r="I226" i="13"/>
  <c r="H226" i="13" s="1"/>
  <c r="M215" i="18"/>
  <c r="J216" i="18" s="1"/>
  <c r="L215" i="18"/>
  <c r="K215" i="18" s="1"/>
  <c r="I215" i="18"/>
  <c r="H215" i="18" s="1"/>
  <c r="M122" i="22"/>
  <c r="J123" i="22" s="1"/>
  <c r="L122" i="22"/>
  <c r="K122" i="22" s="1"/>
  <c r="I122" i="22"/>
  <c r="H122" i="22" s="1"/>
  <c r="L182" i="25"/>
  <c r="K182" i="25" s="1"/>
  <c r="I182" i="25"/>
  <c r="H182" i="25" s="1"/>
  <c r="M182" i="25"/>
  <c r="J183" i="25" s="1"/>
  <c r="M281" i="8"/>
  <c r="J282" i="8" s="1"/>
  <c r="L281" i="8"/>
  <c r="K281" i="8" s="1"/>
  <c r="I281" i="8"/>
  <c r="H281" i="8" s="1"/>
  <c r="L48" i="16"/>
  <c r="K48" i="16" s="1"/>
  <c r="I48" i="16"/>
  <c r="H48" i="16" s="1"/>
  <c r="M48" i="16"/>
  <c r="J49" i="16" s="1"/>
  <c r="M134" i="27"/>
  <c r="J135" i="27" s="1"/>
  <c r="L134" i="27"/>
  <c r="K134" i="27" s="1"/>
  <c r="I134" i="27"/>
  <c r="H134" i="27" s="1"/>
  <c r="M402" i="13"/>
  <c r="J403" i="13" s="1"/>
  <c r="L402" i="13"/>
  <c r="K402" i="13" s="1"/>
  <c r="I402" i="13"/>
  <c r="H402" i="13" s="1"/>
  <c r="M191" i="12"/>
  <c r="J192" i="12" s="1"/>
  <c r="L191" i="12"/>
  <c r="K191" i="12" s="1"/>
  <c r="I191" i="12"/>
  <c r="H191" i="12" s="1"/>
  <c r="M16" i="3"/>
  <c r="J17" i="3" s="1"/>
  <c r="I16" i="3"/>
  <c r="H16" i="3" s="1"/>
  <c r="L16" i="3"/>
  <c r="K16" i="3" s="1"/>
  <c r="M458" i="13"/>
  <c r="J459" i="13" s="1"/>
  <c r="L458" i="13"/>
  <c r="K458" i="13" s="1"/>
  <c r="I458" i="13"/>
  <c r="H458" i="13" s="1"/>
  <c r="M101" i="15"/>
  <c r="J102" i="15" s="1"/>
  <c r="L101" i="15"/>
  <c r="K101" i="15" s="1"/>
  <c r="I101" i="15"/>
  <c r="H101" i="15" s="1"/>
  <c r="L137" i="19"/>
  <c r="K137" i="19" s="1"/>
  <c r="M137" i="19"/>
  <c r="J138" i="19" s="1"/>
  <c r="I137" i="19"/>
  <c r="H137" i="19" s="1"/>
  <c r="M158" i="24"/>
  <c r="J159" i="24" s="1"/>
  <c r="L158" i="24"/>
  <c r="K158" i="24" s="1"/>
  <c r="I158" i="24"/>
  <c r="H158" i="24" s="1"/>
  <c r="I290" i="16"/>
  <c r="H290" i="16" s="1"/>
  <c r="M290" i="16"/>
  <c r="J291" i="16" s="1"/>
  <c r="L290" i="16"/>
  <c r="K290" i="16" s="1"/>
  <c r="M14" i="8"/>
  <c r="J15" i="8" s="1"/>
  <c r="L14" i="8"/>
  <c r="K14" i="8" s="1"/>
  <c r="I14" i="8"/>
  <c r="H14" i="8" s="1"/>
  <c r="I186" i="18"/>
  <c r="H186" i="18" s="1"/>
  <c r="M186" i="18"/>
  <c r="J187" i="18" s="1"/>
  <c r="L186" i="18"/>
  <c r="K186" i="18" s="1"/>
  <c r="M337" i="23"/>
  <c r="J338" i="23" s="1"/>
  <c r="L337" i="23"/>
  <c r="K337" i="23" s="1"/>
  <c r="I337" i="23"/>
  <c r="H337" i="23" s="1"/>
  <c r="M36" i="11"/>
  <c r="J37" i="11" s="1"/>
  <c r="L36" i="11"/>
  <c r="K36" i="11" s="1"/>
  <c r="I36" i="11"/>
  <c r="H36" i="11" s="1"/>
  <c r="M287" i="6"/>
  <c r="J288" i="6" s="1"/>
  <c r="I287" i="6"/>
  <c r="H287" i="6" s="1"/>
  <c r="L287" i="6"/>
  <c r="K287" i="6" s="1"/>
  <c r="M40" i="26"/>
  <c r="J41" i="26" s="1"/>
  <c r="I41" i="26" s="1"/>
  <c r="H41" i="26" s="1"/>
  <c r="I40" i="26"/>
  <c r="H40" i="26" s="1"/>
  <c r="L40" i="26"/>
  <c r="K40" i="26" s="1"/>
  <c r="M254" i="24"/>
  <c r="J255" i="24" s="1"/>
  <c r="L254" i="24"/>
  <c r="K254" i="24" s="1"/>
  <c r="I254" i="24"/>
  <c r="H254" i="24" s="1"/>
  <c r="I162" i="3"/>
  <c r="H162" i="3" s="1"/>
  <c r="M162" i="3"/>
  <c r="J163" i="3" s="1"/>
  <c r="L162" i="3"/>
  <c r="K162" i="3" s="1"/>
  <c r="L375" i="24"/>
  <c r="K375" i="24" s="1"/>
  <c r="I375" i="24"/>
  <c r="H375" i="24" s="1"/>
  <c r="M375" i="24"/>
  <c r="J376" i="24" s="1"/>
  <c r="M249" i="12"/>
  <c r="J250" i="12" s="1"/>
  <c r="L249" i="12"/>
  <c r="K249" i="12" s="1"/>
  <c r="I249" i="12"/>
  <c r="H249" i="12" s="1"/>
  <c r="M324" i="18"/>
  <c r="J325" i="18" s="1"/>
  <c r="L324" i="18"/>
  <c r="K324" i="18" s="1"/>
  <c r="I324" i="18"/>
  <c r="H324" i="18" s="1"/>
  <c r="M157" i="17"/>
  <c r="J158" i="17" s="1"/>
  <c r="L157" i="17"/>
  <c r="K157" i="17" s="1"/>
  <c r="I157" i="17"/>
  <c r="H157" i="17" s="1"/>
  <c r="M211" i="25"/>
  <c r="J212" i="25" s="1"/>
  <c r="L211" i="25"/>
  <c r="K211" i="25" s="1"/>
  <c r="I211" i="25"/>
  <c r="H211" i="25" s="1"/>
  <c r="M45" i="4"/>
  <c r="J46" i="4" s="1"/>
  <c r="L45" i="4"/>
  <c r="K45" i="4" s="1"/>
  <c r="I45" i="4"/>
  <c r="H45" i="4" s="1"/>
  <c r="M183" i="27"/>
  <c r="J184" i="27" s="1"/>
  <c r="L183" i="27"/>
  <c r="K183" i="27" s="1"/>
  <c r="I183" i="27"/>
  <c r="H183" i="27" s="1"/>
  <c r="M160" i="4"/>
  <c r="J161" i="4" s="1"/>
  <c r="L160" i="4"/>
  <c r="K160" i="4" s="1"/>
  <c r="I160" i="4"/>
  <c r="H160" i="4" s="1"/>
  <c r="M44" i="3"/>
  <c r="J45" i="3" s="1"/>
  <c r="L44" i="3"/>
  <c r="K44" i="3" s="1"/>
  <c r="I44" i="3"/>
  <c r="H44" i="3" s="1"/>
  <c r="M37" i="19"/>
  <c r="J38" i="19" s="1"/>
  <c r="L37" i="19"/>
  <c r="K37" i="19" s="1"/>
  <c r="I37" i="19"/>
  <c r="H37" i="19" s="1"/>
  <c r="M147" i="10"/>
  <c r="J148" i="10" s="1"/>
  <c r="L147" i="10"/>
  <c r="K147" i="10" s="1"/>
  <c r="I147" i="10"/>
  <c r="H147" i="10" s="1"/>
  <c r="I147" i="28"/>
  <c r="H147" i="28" s="1"/>
  <c r="M147" i="28"/>
  <c r="J148" i="28" s="1"/>
  <c r="I148" i="28" s="1"/>
  <c r="H148" i="28" s="1"/>
  <c r="L147" i="28"/>
  <c r="K147" i="28" s="1"/>
  <c r="L381" i="6"/>
  <c r="K381" i="6" s="1"/>
  <c r="M381" i="6"/>
  <c r="J382" i="6" s="1"/>
  <c r="I381" i="6"/>
  <c r="H381" i="6" s="1"/>
  <c r="M206" i="24"/>
  <c r="J207" i="24" s="1"/>
  <c r="L206" i="24"/>
  <c r="K206" i="24" s="1"/>
  <c r="I206" i="24"/>
  <c r="H206" i="24" s="1"/>
  <c r="M55" i="22"/>
  <c r="J56" i="22" s="1"/>
  <c r="L55" i="22"/>
  <c r="K55" i="22" s="1"/>
  <c r="I55" i="22"/>
  <c r="H55" i="22" s="1"/>
  <c r="M152" i="16"/>
  <c r="J153" i="16" s="1"/>
  <c r="L152" i="16"/>
  <c r="K152" i="16" s="1"/>
  <c r="I152" i="16"/>
  <c r="H152" i="16" s="1"/>
  <c r="M345" i="10"/>
  <c r="J346" i="10" s="1"/>
  <c r="L345" i="10"/>
  <c r="K345" i="10" s="1"/>
  <c r="I345" i="10"/>
  <c r="H345" i="10" s="1"/>
  <c r="M267" i="7"/>
  <c r="J268" i="7" s="1"/>
  <c r="L267" i="7"/>
  <c r="K267" i="7" s="1"/>
  <c r="I267" i="7"/>
  <c r="H267" i="7" s="1"/>
  <c r="M102" i="12"/>
  <c r="J103" i="12" s="1"/>
  <c r="L102" i="12"/>
  <c r="K102" i="12" s="1"/>
  <c r="I102" i="12"/>
  <c r="H102" i="12" s="1"/>
  <c r="M354" i="18"/>
  <c r="J355" i="18" s="1"/>
  <c r="I355" i="18" s="1"/>
  <c r="H355" i="18" s="1"/>
  <c r="L354" i="18"/>
  <c r="K354" i="18" s="1"/>
  <c r="I354" i="18"/>
  <c r="H354" i="18" s="1"/>
  <c r="M201" i="6"/>
  <c r="J202" i="6" s="1"/>
  <c r="L201" i="6"/>
  <c r="K201" i="6" s="1"/>
  <c r="I201" i="6"/>
  <c r="H201" i="6" s="1"/>
  <c r="M166" i="13"/>
  <c r="J167" i="13" s="1"/>
  <c r="L166" i="13"/>
  <c r="K166" i="13" s="1"/>
  <c r="I166" i="13"/>
  <c r="H166" i="13" s="1"/>
  <c r="I399" i="24"/>
  <c r="H399" i="24" s="1"/>
  <c r="M399" i="24"/>
  <c r="J400" i="24" s="1"/>
  <c r="L399" i="24"/>
  <c r="K399" i="24" s="1"/>
  <c r="L71" i="25"/>
  <c r="K71" i="25" s="1"/>
  <c r="I71" i="25"/>
  <c r="H71" i="25" s="1"/>
  <c r="M71" i="25"/>
  <c r="J72" i="25" s="1"/>
  <c r="M527" i="9"/>
  <c r="J528" i="9" s="1"/>
  <c r="L527" i="9"/>
  <c r="K527" i="9" s="1"/>
  <c r="I527" i="9"/>
  <c r="H527" i="9" s="1"/>
  <c r="L156" i="20"/>
  <c r="K156" i="20" s="1"/>
  <c r="I156" i="20"/>
  <c r="H156" i="20" s="1"/>
  <c r="M156" i="20"/>
  <c r="J157" i="20" s="1"/>
  <c r="M277" i="12"/>
  <c r="J278" i="12" s="1"/>
  <c r="L277" i="12"/>
  <c r="K277" i="12" s="1"/>
  <c r="I277" i="12"/>
  <c r="H277" i="12" s="1"/>
  <c r="L346" i="13"/>
  <c r="K346" i="13" s="1"/>
  <c r="I346" i="13"/>
  <c r="H346" i="13" s="1"/>
  <c r="M346" i="13"/>
  <c r="J347" i="13" s="1"/>
  <c r="M477" i="28"/>
  <c r="J478" i="28" s="1"/>
  <c r="I478" i="28" s="1"/>
  <c r="H478" i="28" s="1"/>
  <c r="L477" i="28"/>
  <c r="K477" i="28" s="1"/>
  <c r="I477" i="28"/>
  <c r="H477" i="28" s="1"/>
  <c r="I342" i="3"/>
  <c r="H342" i="3" s="1"/>
  <c r="M342" i="3"/>
  <c r="J343" i="3" s="1"/>
  <c r="L342" i="3"/>
  <c r="K342" i="3" s="1"/>
  <c r="M314" i="3"/>
  <c r="J315" i="3" s="1"/>
  <c r="L314" i="3"/>
  <c r="K314" i="3" s="1"/>
  <c r="I314" i="3"/>
  <c r="H314" i="3" s="1"/>
  <c r="L243" i="11"/>
  <c r="K243" i="11" s="1"/>
  <c r="M243" i="11"/>
  <c r="J244" i="11" s="1"/>
  <c r="I243" i="11"/>
  <c r="H243" i="11" s="1"/>
  <c r="M42" i="14"/>
  <c r="J43" i="14" s="1"/>
  <c r="L42" i="14"/>
  <c r="K42" i="14" s="1"/>
  <c r="I42" i="14"/>
  <c r="H42" i="14" s="1"/>
  <c r="M351" i="24"/>
  <c r="J352" i="24" s="1"/>
  <c r="L351" i="24"/>
  <c r="K351" i="24" s="1"/>
  <c r="I351" i="24"/>
  <c r="H351" i="24" s="1"/>
  <c r="M74" i="18"/>
  <c r="J75" i="18" s="1"/>
  <c r="L74" i="18"/>
  <c r="K74" i="18" s="1"/>
  <c r="I74" i="18"/>
  <c r="H74" i="18" s="1"/>
  <c r="M355" i="16"/>
  <c r="J356" i="16" s="1"/>
  <c r="L355" i="16"/>
  <c r="K355" i="16" s="1"/>
  <c r="I355" i="16"/>
  <c r="H355" i="16" s="1"/>
  <c r="M116" i="16"/>
  <c r="J117" i="16" s="1"/>
  <c r="L116" i="16"/>
  <c r="K116" i="16" s="1"/>
  <c r="I116" i="16"/>
  <c r="H116" i="16" s="1"/>
  <c r="M16" i="17"/>
  <c r="J17" i="17" s="1"/>
  <c r="L16" i="17"/>
  <c r="K16" i="17" s="1"/>
  <c r="I16" i="17"/>
  <c r="H16" i="17" s="1"/>
  <c r="I459" i="9"/>
  <c r="H459" i="9" s="1"/>
  <c r="M459" i="9"/>
  <c r="J460" i="9" s="1"/>
  <c r="L459" i="9"/>
  <c r="K459" i="9" s="1"/>
  <c r="I334" i="9"/>
  <c r="H334" i="9" s="1"/>
  <c r="M334" i="9"/>
  <c r="J335" i="9" s="1"/>
  <c r="I335" i="9" s="1"/>
  <c r="H335" i="9" s="1"/>
  <c r="L334" i="9"/>
  <c r="K334" i="9" s="1"/>
  <c r="M256" i="28"/>
  <c r="J257" i="28" s="1"/>
  <c r="L256" i="28"/>
  <c r="K256" i="28" s="1"/>
  <c r="I256" i="28"/>
  <c r="H256" i="28" s="1"/>
  <c r="I265" i="23"/>
  <c r="H265" i="23" s="1"/>
  <c r="M265" i="23"/>
  <c r="J266" i="23" s="1"/>
  <c r="L265" i="23"/>
  <c r="K265" i="23" s="1"/>
  <c r="M63" i="11"/>
  <c r="J64" i="11" s="1"/>
  <c r="L63" i="11"/>
  <c r="K63" i="11" s="1"/>
  <c r="I63" i="11"/>
  <c r="H63" i="11" s="1"/>
  <c r="M290" i="19"/>
  <c r="J291" i="19" s="1"/>
  <c r="I291" i="19" s="1"/>
  <c r="H291" i="19" s="1"/>
  <c r="L290" i="19"/>
  <c r="K290" i="19" s="1"/>
  <c r="I290" i="19"/>
  <c r="H290" i="19" s="1"/>
  <c r="M45" i="18"/>
  <c r="J46" i="18" s="1"/>
  <c r="L45" i="18"/>
  <c r="K45" i="18" s="1"/>
  <c r="I45" i="18"/>
  <c r="H45" i="18" s="1"/>
  <c r="L132" i="4"/>
  <c r="K132" i="4" s="1"/>
  <c r="I132" i="4"/>
  <c r="H132" i="4" s="1"/>
  <c r="M132" i="4"/>
  <c r="J133" i="4" s="1"/>
  <c r="M14" i="15"/>
  <c r="J15" i="15" s="1"/>
  <c r="I14" i="15"/>
  <c r="H14" i="15" s="1"/>
  <c r="L14" i="15"/>
  <c r="K14" i="15" s="1"/>
  <c r="M174" i="6"/>
  <c r="J175" i="6" s="1"/>
  <c r="L174" i="6"/>
  <c r="K174" i="6" s="1"/>
  <c r="I174" i="6"/>
  <c r="H174" i="6" s="1"/>
  <c r="I192" i="3"/>
  <c r="H192" i="3" s="1"/>
  <c r="M192" i="3"/>
  <c r="J193" i="3" s="1"/>
  <c r="L192" i="3"/>
  <c r="K192" i="3" s="1"/>
  <c r="I127" i="12"/>
  <c r="H127" i="12" s="1"/>
  <c r="M127" i="12"/>
  <c r="J128" i="12" s="1"/>
  <c r="L127" i="12"/>
  <c r="K127" i="12" s="1"/>
  <c r="I141" i="6"/>
  <c r="H141" i="6" s="1"/>
  <c r="L141" i="6"/>
  <c r="K141" i="6" s="1"/>
  <c r="M141" i="6"/>
  <c r="J142" i="6" s="1"/>
  <c r="M79" i="8"/>
  <c r="J80" i="8" s="1"/>
  <c r="L79" i="8"/>
  <c r="K79" i="8" s="1"/>
  <c r="I79" i="8"/>
  <c r="H79" i="8" s="1"/>
  <c r="M326" i="24"/>
  <c r="J327" i="24" s="1"/>
  <c r="L326" i="24"/>
  <c r="K326" i="24" s="1"/>
  <c r="I326" i="24"/>
  <c r="H326" i="24" s="1"/>
  <c r="I286" i="3"/>
  <c r="H286" i="3" s="1"/>
  <c r="M286" i="3"/>
  <c r="J287" i="3" s="1"/>
  <c r="L286" i="3"/>
  <c r="K286" i="3" s="1"/>
  <c r="M190" i="4"/>
  <c r="J191" i="4" s="1"/>
  <c r="L190" i="4"/>
  <c r="K190" i="4" s="1"/>
  <c r="I190" i="4"/>
  <c r="H190" i="4" s="1"/>
  <c r="I296" i="15"/>
  <c r="H296" i="15" s="1"/>
  <c r="M296" i="15"/>
  <c r="J297" i="15" s="1"/>
  <c r="L296" i="15"/>
  <c r="K296" i="15" s="1"/>
  <c r="L257" i="9"/>
  <c r="K257" i="9" s="1"/>
  <c r="I257" i="9"/>
  <c r="H257" i="9" s="1"/>
  <c r="M257" i="9"/>
  <c r="J258" i="9" s="1"/>
  <c r="I70" i="15"/>
  <c r="H70" i="15" s="1"/>
  <c r="M70" i="15"/>
  <c r="J71" i="15" s="1"/>
  <c r="L70" i="15"/>
  <c r="K70" i="15" s="1"/>
  <c r="M153" i="22"/>
  <c r="J154" i="22" s="1"/>
  <c r="L153" i="22"/>
  <c r="K153" i="22" s="1"/>
  <c r="I153" i="22"/>
  <c r="H153" i="22" s="1"/>
  <c r="M14" i="10"/>
  <c r="J15" i="10" s="1"/>
  <c r="L14" i="10"/>
  <c r="K14" i="10" s="1"/>
  <c r="I14" i="10"/>
  <c r="H14" i="10" s="1"/>
  <c r="M271" i="11"/>
  <c r="J272" i="11" s="1"/>
  <c r="I271" i="11"/>
  <c r="H271" i="11" s="1"/>
  <c r="L271" i="11"/>
  <c r="K271" i="11" s="1"/>
  <c r="M210" i="14"/>
  <c r="J211" i="14" s="1"/>
  <c r="L210" i="14"/>
  <c r="K210" i="14" s="1"/>
  <c r="I210" i="14"/>
  <c r="H210" i="14" s="1"/>
  <c r="M323" i="28"/>
  <c r="J324" i="28" s="1"/>
  <c r="I324" i="28" s="1"/>
  <c r="H324" i="28" s="1"/>
  <c r="L323" i="28"/>
  <c r="K323" i="28" s="1"/>
  <c r="I323" i="28"/>
  <c r="H323" i="28" s="1"/>
  <c r="M521" i="13"/>
  <c r="J522" i="13" s="1"/>
  <c r="L521" i="13"/>
  <c r="K521" i="13" s="1"/>
  <c r="I521" i="13"/>
  <c r="H521" i="13" s="1"/>
  <c r="L81" i="16"/>
  <c r="K81" i="16" s="1"/>
  <c r="I81" i="16"/>
  <c r="H81" i="16" s="1"/>
  <c r="M81" i="16"/>
  <c r="J82" i="16" s="1"/>
  <c r="I294" i="11"/>
  <c r="H294" i="11" s="1"/>
  <c r="M294" i="11"/>
  <c r="J295" i="11" s="1"/>
  <c r="L294" i="11"/>
  <c r="K294" i="11" s="1"/>
  <c r="M356" i="9"/>
  <c r="J357" i="9" s="1"/>
  <c r="L356" i="9"/>
  <c r="K356" i="9" s="1"/>
  <c r="I356" i="9"/>
  <c r="H356" i="9" s="1"/>
  <c r="M140" i="1"/>
  <c r="J141" i="1" s="1"/>
  <c r="L140" i="1"/>
  <c r="K140" i="1" s="1"/>
  <c r="I140" i="1"/>
  <c r="H140" i="1" s="1"/>
  <c r="M16" i="26"/>
  <c r="J17" i="26" s="1"/>
  <c r="L16" i="26"/>
  <c r="K16" i="26" s="1"/>
  <c r="I16" i="26"/>
  <c r="H16" i="26" s="1"/>
  <c r="M411" i="28"/>
  <c r="J412" i="28" s="1"/>
  <c r="I412" i="28" s="1"/>
  <c r="H412" i="28" s="1"/>
  <c r="L411" i="28"/>
  <c r="K411" i="28" s="1"/>
  <c r="I411" i="28"/>
  <c r="H411" i="28" s="1"/>
  <c r="I346" i="14"/>
  <c r="H346" i="14" s="1"/>
  <c r="M346" i="14"/>
  <c r="J347" i="14" s="1"/>
  <c r="L346" i="14"/>
  <c r="K346" i="14" s="1"/>
  <c r="M47" i="8"/>
  <c r="J48" i="8" s="1"/>
  <c r="L47" i="8"/>
  <c r="K47" i="8" s="1"/>
  <c r="I47" i="8"/>
  <c r="H47" i="8" s="1"/>
  <c r="L126" i="3"/>
  <c r="K126" i="3" s="1"/>
  <c r="M126" i="3"/>
  <c r="J127" i="3" s="1"/>
  <c r="I126" i="3"/>
  <c r="H126" i="3" s="1"/>
  <c r="M282" i="1"/>
  <c r="J283" i="1" s="1"/>
  <c r="L282" i="1"/>
  <c r="K282" i="1" s="1"/>
  <c r="I282" i="1"/>
  <c r="H282" i="1" s="1"/>
  <c r="M39" i="27"/>
  <c r="J40" i="27" s="1"/>
  <c r="L39" i="27"/>
  <c r="K39" i="27" s="1"/>
  <c r="I39" i="27"/>
  <c r="H39" i="27" s="1"/>
  <c r="M80" i="9"/>
  <c r="J81" i="9" s="1"/>
  <c r="L80" i="9"/>
  <c r="K80" i="9" s="1"/>
  <c r="I80" i="9"/>
  <c r="H80" i="9" s="1"/>
  <c r="M183" i="14"/>
  <c r="J184" i="14" s="1"/>
  <c r="L183" i="14"/>
  <c r="K183" i="14" s="1"/>
  <c r="I183" i="14"/>
  <c r="H183" i="14" s="1"/>
  <c r="M198" i="21"/>
  <c r="J199" i="21" s="1"/>
  <c r="I198" i="21"/>
  <c r="H198" i="21" s="1"/>
  <c r="L198" i="21"/>
  <c r="K198" i="21" s="1"/>
  <c r="M375" i="18"/>
  <c r="J376" i="18" s="1"/>
  <c r="L375" i="18"/>
  <c r="K375" i="18" s="1"/>
  <c r="I375" i="18"/>
  <c r="H375" i="18" s="1"/>
  <c r="M433" i="28"/>
  <c r="J434" i="28" s="1"/>
  <c r="I434" i="28" s="1"/>
  <c r="H434" i="28" s="1"/>
  <c r="L433" i="28"/>
  <c r="K433" i="28" s="1"/>
  <c r="I433" i="28"/>
  <c r="H433" i="28" s="1"/>
  <c r="M191" i="28"/>
  <c r="J192" i="28" s="1"/>
  <c r="I192" i="28" s="1"/>
  <c r="H192" i="28" s="1"/>
  <c r="I191" i="28"/>
  <c r="H191" i="28" s="1"/>
  <c r="L191" i="28"/>
  <c r="K191" i="28" s="1"/>
  <c r="M258" i="13"/>
  <c r="J259" i="13" s="1"/>
  <c r="L258" i="13"/>
  <c r="K258" i="13" s="1"/>
  <c r="I258" i="13"/>
  <c r="H258" i="13" s="1"/>
  <c r="M69" i="14"/>
  <c r="J70" i="14" s="1"/>
  <c r="L69" i="14"/>
  <c r="K69" i="14" s="1"/>
  <c r="I69" i="14"/>
  <c r="H69" i="14" s="1"/>
  <c r="M16" i="6"/>
  <c r="J17" i="6" s="1"/>
  <c r="L16" i="6"/>
  <c r="K16" i="6" s="1"/>
  <c r="I16" i="6"/>
  <c r="H16" i="6" s="1"/>
  <c r="L187" i="16"/>
  <c r="K187" i="16" s="1"/>
  <c r="M187" i="16"/>
  <c r="J188" i="16" s="1"/>
  <c r="I187" i="16"/>
  <c r="H187" i="16" s="1"/>
  <c r="M325" i="15"/>
  <c r="J326" i="15" s="1"/>
  <c r="L325" i="15"/>
  <c r="K325" i="15" s="1"/>
  <c r="I325" i="15"/>
  <c r="H325" i="15" s="1"/>
  <c r="M323" i="7"/>
  <c r="J324" i="7" s="1"/>
  <c r="L323" i="7"/>
  <c r="K323" i="7" s="1"/>
  <c r="I323" i="7"/>
  <c r="H323" i="7" s="1"/>
  <c r="M190" i="15"/>
  <c r="J191" i="15" s="1"/>
  <c r="I190" i="15"/>
  <c r="H190" i="15" s="1"/>
  <c r="L190" i="15"/>
  <c r="K190" i="15" s="1"/>
  <c r="M14" i="25"/>
  <c r="J15" i="25" s="1"/>
  <c r="L14" i="25"/>
  <c r="K14" i="25" s="1"/>
  <c r="I14" i="25"/>
  <c r="H14" i="25" s="1"/>
  <c r="M210" i="17"/>
  <c r="J211" i="17" s="1"/>
  <c r="L210" i="17"/>
  <c r="K210" i="17" s="1"/>
  <c r="I210" i="17"/>
  <c r="H210" i="17" s="1"/>
  <c r="I51" i="9"/>
  <c r="H51" i="9" s="1"/>
  <c r="L51" i="9"/>
  <c r="K51" i="9" s="1"/>
  <c r="M51" i="9"/>
  <c r="J52" i="9" s="1"/>
  <c r="M238" i="17"/>
  <c r="J239" i="17" s="1"/>
  <c r="L238" i="17"/>
  <c r="K238" i="17" s="1"/>
  <c r="I238" i="17"/>
  <c r="H238" i="17" s="1"/>
  <c r="M76" i="12"/>
  <c r="J77" i="12" s="1"/>
  <c r="L76" i="12"/>
  <c r="K76" i="12" s="1"/>
  <c r="I76" i="12"/>
  <c r="H76" i="12" s="1"/>
  <c r="M208" i="1"/>
  <c r="J209" i="1" s="1"/>
  <c r="L208" i="1"/>
  <c r="K208" i="1" s="1"/>
  <c r="I208" i="1"/>
  <c r="H208" i="1" s="1"/>
  <c r="M318" i="6"/>
  <c r="J319" i="6" s="1"/>
  <c r="L318" i="6"/>
  <c r="K318" i="6" s="1"/>
  <c r="I318" i="6"/>
  <c r="H318" i="6" s="1"/>
  <c r="I240" i="19"/>
  <c r="H240" i="19" s="1"/>
  <c r="M240" i="19"/>
  <c r="J241" i="19" s="1"/>
  <c r="I241" i="19" s="1"/>
  <c r="H241" i="19" s="1"/>
  <c r="L240" i="19"/>
  <c r="K240" i="19" s="1"/>
  <c r="M392" i="4"/>
  <c r="J393" i="4" s="1"/>
  <c r="L392" i="4"/>
  <c r="K392" i="4" s="1"/>
  <c r="I392" i="4"/>
  <c r="H392" i="4" s="1"/>
  <c r="L216" i="9"/>
  <c r="K216" i="9" s="1"/>
  <c r="I216" i="9"/>
  <c r="H216" i="9" s="1"/>
  <c r="M216" i="9"/>
  <c r="J217" i="9" s="1"/>
  <c r="M211" i="19"/>
  <c r="J212" i="19" s="1"/>
  <c r="I211" i="19"/>
  <c r="H211" i="19" s="1"/>
  <c r="L211" i="19"/>
  <c r="K211" i="19" s="1"/>
  <c r="I171" i="1"/>
  <c r="H171" i="1" s="1"/>
  <c r="L171" i="1"/>
  <c r="K171" i="1" s="1"/>
  <c r="M171" i="1"/>
  <c r="J172" i="1" s="1"/>
  <c r="M421" i="4"/>
  <c r="J422" i="4" s="1"/>
  <c r="L421" i="4"/>
  <c r="K421" i="4" s="1"/>
  <c r="I421" i="4"/>
  <c r="H421" i="4" s="1"/>
  <c r="I98" i="3"/>
  <c r="H98" i="3" s="1"/>
  <c r="L98" i="3"/>
  <c r="K98" i="3" s="1"/>
  <c r="M98" i="3"/>
  <c r="J99" i="3" s="1"/>
  <c r="L197" i="13"/>
  <c r="K197" i="13" s="1"/>
  <c r="M197" i="13"/>
  <c r="J198" i="13" s="1"/>
  <c r="I197" i="13"/>
  <c r="H197" i="13" s="1"/>
  <c r="BF77" i="13"/>
  <c r="BC78" i="13" s="1"/>
  <c r="BE77" i="13"/>
  <c r="BD77" i="13" s="1"/>
  <c r="BB77" i="13"/>
  <c r="BA77" i="13" s="1"/>
  <c r="AB258" i="13"/>
  <c r="Y259" i="13" s="1"/>
  <c r="X258" i="13"/>
  <c r="W258" i="13" s="1"/>
  <c r="AA258" i="13"/>
  <c r="Z258" i="13" s="1"/>
  <c r="M297" i="25"/>
  <c r="J298" i="25" s="1"/>
  <c r="L297" i="25"/>
  <c r="K297" i="25" s="1"/>
  <c r="I297" i="25"/>
  <c r="H297" i="25" s="1"/>
  <c r="L391" i="9"/>
  <c r="K391" i="9" s="1"/>
  <c r="I391" i="9"/>
  <c r="H391" i="9" s="1"/>
  <c r="M391" i="9"/>
  <c r="J392" i="9" s="1"/>
  <c r="M133" i="20"/>
  <c r="J134" i="20" s="1"/>
  <c r="L133" i="20"/>
  <c r="K133" i="20" s="1"/>
  <c r="I133" i="20"/>
  <c r="H133" i="20" s="1"/>
  <c r="L154" i="25"/>
  <c r="K154" i="25" s="1"/>
  <c r="I154" i="25"/>
  <c r="H154" i="25" s="1"/>
  <c r="M154" i="25"/>
  <c r="J155" i="25" s="1"/>
  <c r="M15" i="13"/>
  <c r="J16" i="13" s="1"/>
  <c r="L15" i="13"/>
  <c r="K15" i="13" s="1"/>
  <c r="I15" i="13"/>
  <c r="H15" i="13" s="1"/>
  <c r="M115" i="9"/>
  <c r="J116" i="9" s="1"/>
  <c r="L115" i="9"/>
  <c r="K115" i="9" s="1"/>
  <c r="I115" i="9"/>
  <c r="H115" i="9" s="1"/>
  <c r="I158" i="15"/>
  <c r="H158" i="15" s="1"/>
  <c r="M158" i="15"/>
  <c r="J159" i="15" s="1"/>
  <c r="L158" i="15"/>
  <c r="K158" i="15" s="1"/>
  <c r="M111" i="24"/>
  <c r="J112" i="24" s="1"/>
  <c r="L111" i="24"/>
  <c r="K111" i="24" s="1"/>
  <c r="I111" i="24"/>
  <c r="H111" i="24" s="1"/>
  <c r="L312" i="1"/>
  <c r="K312" i="1" s="1"/>
  <c r="I312" i="1"/>
  <c r="H312" i="1" s="1"/>
  <c r="M312" i="1"/>
  <c r="J313" i="1" s="1"/>
  <c r="X196" i="13"/>
  <c r="W196" i="13" s="1"/>
  <c r="AB196" i="13"/>
  <c r="Y197" i="13" s="1"/>
  <c r="AA196" i="13"/>
  <c r="Z196" i="13" s="1"/>
  <c r="L127" i="23"/>
  <c r="K127" i="23" s="1"/>
  <c r="I127" i="23"/>
  <c r="H127" i="23" s="1"/>
  <c r="M127" i="23"/>
  <c r="J128" i="23" s="1"/>
  <c r="M401" i="1"/>
  <c r="J402" i="1" s="1"/>
  <c r="L401" i="1"/>
  <c r="K401" i="1" s="1"/>
  <c r="I401" i="1"/>
  <c r="H401" i="1" s="1"/>
  <c r="L127" i="15"/>
  <c r="K127" i="15" s="1"/>
  <c r="M127" i="15"/>
  <c r="J128" i="15" s="1"/>
  <c r="I127" i="15"/>
  <c r="H127" i="15" s="1"/>
  <c r="M378" i="10"/>
  <c r="J379" i="10" s="1"/>
  <c r="L378" i="10"/>
  <c r="K378" i="10" s="1"/>
  <c r="I378" i="10"/>
  <c r="H378" i="10" s="1"/>
  <c r="L15" i="16"/>
  <c r="K15" i="16" s="1"/>
  <c r="I15" i="16"/>
  <c r="H15" i="16" s="1"/>
  <c r="M15" i="16"/>
  <c r="J16" i="16" s="1"/>
  <c r="L80" i="10"/>
  <c r="K80" i="10" s="1"/>
  <c r="M80" i="10"/>
  <c r="J81" i="10" s="1"/>
  <c r="I80" i="10"/>
  <c r="H80" i="10" s="1"/>
  <c r="L63" i="24"/>
  <c r="K63" i="24" s="1"/>
  <c r="I63" i="24"/>
  <c r="H63" i="24" s="1"/>
  <c r="M63" i="24"/>
  <c r="J64" i="24" s="1"/>
  <c r="I234" i="6"/>
  <c r="H234" i="6" s="1"/>
  <c r="M234" i="6"/>
  <c r="J235" i="6" s="1"/>
  <c r="L234" i="6"/>
  <c r="K234" i="6" s="1"/>
  <c r="M311" i="10"/>
  <c r="J312" i="10" s="1"/>
  <c r="L311" i="10"/>
  <c r="K311" i="10" s="1"/>
  <c r="I311" i="10"/>
  <c r="H311" i="10" s="1"/>
  <c r="M434" i="10"/>
  <c r="J435" i="10" s="1"/>
  <c r="L434" i="10"/>
  <c r="K434" i="10" s="1"/>
  <c r="I434" i="10"/>
  <c r="H434" i="10" s="1"/>
  <c r="M151" i="23"/>
  <c r="J152" i="23" s="1"/>
  <c r="L151" i="23"/>
  <c r="K151" i="23" s="1"/>
  <c r="I151" i="23"/>
  <c r="H151" i="23" s="1"/>
  <c r="M51" i="20"/>
  <c r="J52" i="20" s="1"/>
  <c r="L51" i="20"/>
  <c r="K51" i="20" s="1"/>
  <c r="I51" i="20"/>
  <c r="H51" i="20" s="1"/>
  <c r="L269" i="25"/>
  <c r="K269" i="25" s="1"/>
  <c r="M269" i="25"/>
  <c r="J270" i="25" s="1"/>
  <c r="I269" i="25"/>
  <c r="H269" i="25" s="1"/>
  <c r="L14" i="11"/>
  <c r="K14" i="11" s="1"/>
  <c r="I14" i="11"/>
  <c r="H14" i="11" s="1"/>
  <c r="M14" i="11"/>
  <c r="J15" i="11" s="1"/>
  <c r="I46" i="6"/>
  <c r="H46" i="6" s="1"/>
  <c r="L46" i="6"/>
  <c r="K46" i="6" s="1"/>
  <c r="M46" i="6"/>
  <c r="J47" i="6" s="1"/>
  <c r="M111" i="27"/>
  <c r="J112" i="27" s="1"/>
  <c r="L111" i="27"/>
  <c r="K111" i="27" s="1"/>
  <c r="I111" i="27"/>
  <c r="H111" i="27" s="1"/>
  <c r="M294" i="18"/>
  <c r="J295" i="18" s="1"/>
  <c r="L294" i="18"/>
  <c r="K294" i="18" s="1"/>
  <c r="I294" i="18"/>
  <c r="H294" i="18" s="1"/>
  <c r="M157" i="12"/>
  <c r="J158" i="12" s="1"/>
  <c r="L157" i="12"/>
  <c r="K157" i="12" s="1"/>
  <c r="I157" i="12"/>
  <c r="H157" i="12" s="1"/>
  <c r="M100" i="17"/>
  <c r="J101" i="17" s="1"/>
  <c r="L100" i="17"/>
  <c r="K100" i="17" s="1"/>
  <c r="I100" i="17"/>
  <c r="H100" i="17" s="1"/>
  <c r="AM196" i="13"/>
  <c r="AL196" i="13" s="1"/>
  <c r="AQ196" i="13"/>
  <c r="AN197" i="13" s="1"/>
  <c r="AP196" i="13"/>
  <c r="AO196" i="13" s="1"/>
  <c r="I245" i="1"/>
  <c r="H245" i="1" s="1"/>
  <c r="M245" i="1"/>
  <c r="J246" i="1" s="1"/>
  <c r="L245" i="1"/>
  <c r="K245" i="1" s="1"/>
  <c r="I264" i="17"/>
  <c r="H264" i="17" s="1"/>
  <c r="M264" i="17"/>
  <c r="J265" i="17" s="1"/>
  <c r="L264" i="17"/>
  <c r="K264" i="17" s="1"/>
  <c r="M70" i="23"/>
  <c r="J71" i="23" s="1"/>
  <c r="L70" i="23"/>
  <c r="K70" i="23" s="1"/>
  <c r="I70" i="23"/>
  <c r="H70" i="23" s="1"/>
  <c r="M277" i="4"/>
  <c r="J278" i="4" s="1"/>
  <c r="I277" i="4"/>
  <c r="H277" i="4" s="1"/>
  <c r="L277" i="4"/>
  <c r="K277" i="4" s="1"/>
  <c r="L543" i="28"/>
  <c r="K543" i="28" s="1"/>
  <c r="M543" i="28"/>
  <c r="J544" i="28" s="1"/>
  <c r="I544" i="28" s="1"/>
  <c r="H544" i="28" s="1"/>
  <c r="I543" i="28"/>
  <c r="H543" i="28" s="1"/>
  <c r="M225" i="21"/>
  <c r="J226" i="21" s="1"/>
  <c r="L225" i="21"/>
  <c r="K225" i="21" s="1"/>
  <c r="I225" i="21"/>
  <c r="H225" i="21" s="1"/>
  <c r="I103" i="28"/>
  <c r="H103" i="28" s="1"/>
  <c r="M103" i="28"/>
  <c r="J104" i="28" s="1"/>
  <c r="I104" i="28" s="1"/>
  <c r="H104" i="28" s="1"/>
  <c r="L103" i="28"/>
  <c r="K103" i="28" s="1"/>
  <c r="M380" i="25"/>
  <c r="J381" i="25" s="1"/>
  <c r="L380" i="25"/>
  <c r="K380" i="25" s="1"/>
  <c r="I380" i="25"/>
  <c r="H380" i="25" s="1"/>
  <c r="M295" i="7"/>
  <c r="J296" i="7" s="1"/>
  <c r="L295" i="7"/>
  <c r="K295" i="7" s="1"/>
  <c r="I295" i="7"/>
  <c r="H295" i="7" s="1"/>
  <c r="M259" i="3"/>
  <c r="J260" i="3" s="1"/>
  <c r="I259" i="3"/>
  <c r="H259" i="3" s="1"/>
  <c r="L259" i="3"/>
  <c r="K259" i="3" s="1"/>
  <c r="L170" i="21"/>
  <c r="K170" i="21" s="1"/>
  <c r="I170" i="21"/>
  <c r="H170" i="21" s="1"/>
  <c r="M170" i="21"/>
  <c r="J171" i="21" s="1"/>
  <c r="M66" i="19"/>
  <c r="J67" i="19" s="1"/>
  <c r="I67" i="19" s="1"/>
  <c r="H67" i="19" s="1"/>
  <c r="L66" i="19"/>
  <c r="K66" i="19" s="1"/>
  <c r="I66" i="19"/>
  <c r="H66" i="19" s="1"/>
  <c r="M106" i="13"/>
  <c r="J107" i="13" s="1"/>
  <c r="L106" i="13"/>
  <c r="K106" i="13" s="1"/>
  <c r="I106" i="13"/>
  <c r="H106" i="13" s="1"/>
  <c r="I312" i="19"/>
  <c r="H312" i="19" s="1"/>
  <c r="M312" i="19"/>
  <c r="J313" i="19" s="1"/>
  <c r="I313" i="19" s="1"/>
  <c r="H313" i="19" s="1"/>
  <c r="L312" i="19"/>
  <c r="K312" i="19" s="1"/>
  <c r="M421" i="16"/>
  <c r="J422" i="16" s="1"/>
  <c r="L421" i="16"/>
  <c r="K421" i="16" s="1"/>
  <c r="I421" i="16"/>
  <c r="H421" i="16" s="1"/>
  <c r="I43" i="25"/>
  <c r="H43" i="25" s="1"/>
  <c r="M43" i="25"/>
  <c r="J44" i="25" s="1"/>
  <c r="L43" i="25"/>
  <c r="K43" i="25" s="1"/>
  <c r="M54" i="1"/>
  <c r="J55" i="1" s="1"/>
  <c r="I54" i="1"/>
  <c r="H54" i="1" s="1"/>
  <c r="L54" i="1"/>
  <c r="K54" i="1" s="1"/>
  <c r="M389" i="28"/>
  <c r="J390" i="28" s="1"/>
  <c r="I390" i="28" s="1"/>
  <c r="H390" i="28" s="1"/>
  <c r="L389" i="28"/>
  <c r="K389" i="28" s="1"/>
  <c r="I389" i="28"/>
  <c r="H389" i="28" s="1"/>
  <c r="M578" i="13"/>
  <c r="J579" i="13" s="1"/>
  <c r="L578" i="13"/>
  <c r="K578" i="13" s="1"/>
  <c r="I578" i="13"/>
  <c r="H578" i="13" s="1"/>
  <c r="I54" i="21"/>
  <c r="H54" i="21" s="1"/>
  <c r="L54" i="21"/>
  <c r="K54" i="21" s="1"/>
  <c r="M54" i="21"/>
  <c r="J55" i="21" s="1"/>
  <c r="M551" i="13"/>
  <c r="J552" i="13" s="1"/>
  <c r="L551" i="13"/>
  <c r="K551" i="13" s="1"/>
  <c r="I551" i="13"/>
  <c r="H551" i="13" s="1"/>
  <c r="I161" i="19"/>
  <c r="H161" i="19" s="1"/>
  <c r="M161" i="19"/>
  <c r="J162" i="19" s="1"/>
  <c r="L161" i="19"/>
  <c r="K161" i="19" s="1"/>
  <c r="M302" i="24"/>
  <c r="J303" i="24" s="1"/>
  <c r="L302" i="24"/>
  <c r="K302" i="24" s="1"/>
  <c r="I302" i="24"/>
  <c r="H302" i="24" s="1"/>
  <c r="L15" i="27"/>
  <c r="K15" i="27" s="1"/>
  <c r="M15" i="27"/>
  <c r="J16" i="27" s="1"/>
  <c r="I15" i="27"/>
  <c r="H15" i="27" s="1"/>
  <c r="L114" i="10"/>
  <c r="K114" i="10" s="1"/>
  <c r="I114" i="10"/>
  <c r="H114" i="10" s="1"/>
  <c r="M114" i="10"/>
  <c r="J115" i="10" s="1"/>
  <c r="M306" i="4"/>
  <c r="J307" i="4" s="1"/>
  <c r="L306" i="4"/>
  <c r="K306" i="4" s="1"/>
  <c r="I306" i="4"/>
  <c r="H306" i="4" s="1"/>
  <c r="M38" i="24"/>
  <c r="J39" i="24" s="1"/>
  <c r="L38" i="24"/>
  <c r="K38" i="24" s="1"/>
  <c r="I38" i="24"/>
  <c r="H38" i="24" s="1"/>
  <c r="M16" i="4"/>
  <c r="J17" i="4" s="1"/>
  <c r="L16" i="4"/>
  <c r="K16" i="4" s="1"/>
  <c r="I16" i="4"/>
  <c r="H16" i="4" s="1"/>
  <c r="AI318" i="13"/>
  <c r="AF319" i="13" s="1"/>
  <c r="AH318" i="13"/>
  <c r="AG318" i="13" s="1"/>
  <c r="AE318" i="13"/>
  <c r="AD318" i="13" s="1"/>
  <c r="M110" i="8"/>
  <c r="J111" i="8" s="1"/>
  <c r="L110" i="8"/>
  <c r="K110" i="8" s="1"/>
  <c r="I110" i="8"/>
  <c r="H110" i="8" s="1"/>
  <c r="X522" i="13"/>
  <c r="W522" i="13" s="1"/>
  <c r="AA522" i="13"/>
  <c r="Z522" i="13" s="1"/>
  <c r="AB522" i="13"/>
  <c r="Y523" i="13" s="1"/>
  <c r="M262" i="19"/>
  <c r="J263" i="19" s="1"/>
  <c r="L262" i="19"/>
  <c r="K262" i="19" s="1"/>
  <c r="I262" i="19"/>
  <c r="H262" i="19" s="1"/>
  <c r="I98" i="14"/>
  <c r="H98" i="14" s="1"/>
  <c r="L98" i="14"/>
  <c r="K98" i="14" s="1"/>
  <c r="M98" i="14"/>
  <c r="J99" i="14" s="1"/>
  <c r="I494" i="13"/>
  <c r="H494" i="13" s="1"/>
  <c r="M494" i="13"/>
  <c r="J495" i="13" s="1"/>
  <c r="L494" i="13"/>
  <c r="K494" i="13" s="1"/>
  <c r="L223" i="16"/>
  <c r="K223" i="16" s="1"/>
  <c r="M223" i="16"/>
  <c r="J224" i="16" s="1"/>
  <c r="I223" i="16"/>
  <c r="H223" i="16" s="1"/>
  <c r="M342" i="1"/>
  <c r="J343" i="1" s="1"/>
  <c r="I342" i="1"/>
  <c r="H342" i="1" s="1"/>
  <c r="L342" i="1"/>
  <c r="K342" i="1" s="1"/>
  <c r="M304" i="12"/>
  <c r="J305" i="12" s="1"/>
  <c r="L304" i="12"/>
  <c r="K304" i="12" s="1"/>
  <c r="I304" i="12"/>
  <c r="H304" i="12" s="1"/>
  <c r="M202" i="8"/>
  <c r="J203" i="8" s="1"/>
  <c r="L202" i="8"/>
  <c r="K202" i="8" s="1"/>
  <c r="I202" i="8"/>
  <c r="H202" i="8" s="1"/>
  <c r="M218" i="15"/>
  <c r="J219" i="15" s="1"/>
  <c r="L218" i="15"/>
  <c r="K218" i="15" s="1"/>
  <c r="I218" i="15"/>
  <c r="H218" i="15" s="1"/>
  <c r="M81" i="1"/>
  <c r="J82" i="1" s="1"/>
  <c r="L81" i="1"/>
  <c r="K81" i="1" s="1"/>
  <c r="I81" i="1"/>
  <c r="H81" i="1" s="1"/>
  <c r="M234" i="8"/>
  <c r="J235" i="8" s="1"/>
  <c r="L234" i="8"/>
  <c r="K234" i="8" s="1"/>
  <c r="I234" i="8"/>
  <c r="H234" i="8" s="1"/>
  <c r="I297" i="5"/>
  <c r="H297" i="5" s="1"/>
  <c r="M297" i="5"/>
  <c r="J298" i="5" s="1"/>
  <c r="I298" i="5" s="1"/>
  <c r="H298" i="5" s="1"/>
  <c r="L297" i="5"/>
  <c r="K297" i="5" s="1"/>
  <c r="I135" i="18"/>
  <c r="H135" i="18" s="1"/>
  <c r="M135" i="18"/>
  <c r="J136" i="18" s="1"/>
  <c r="L135" i="18"/>
  <c r="K135" i="18" s="1"/>
  <c r="I279" i="24"/>
  <c r="H279" i="24" s="1"/>
  <c r="M279" i="24"/>
  <c r="J280" i="24" s="1"/>
  <c r="L279" i="24"/>
  <c r="K279" i="24" s="1"/>
  <c r="M125" i="28"/>
  <c r="J126" i="28" s="1"/>
  <c r="I126" i="28" s="1"/>
  <c r="H126" i="28" s="1"/>
  <c r="L125" i="28"/>
  <c r="K125" i="28" s="1"/>
  <c r="I125" i="28"/>
  <c r="H125" i="28" s="1"/>
  <c r="I36" i="28"/>
  <c r="H36" i="28" s="1"/>
  <c r="M36" i="28"/>
  <c r="J37" i="28" s="1"/>
  <c r="L36" i="28"/>
  <c r="K36" i="28" s="1"/>
  <c r="M236" i="23"/>
  <c r="J237" i="23" s="1"/>
  <c r="L236" i="23"/>
  <c r="K236" i="23" s="1"/>
  <c r="I236" i="23"/>
  <c r="H236" i="23" s="1"/>
  <c r="I16" i="9"/>
  <c r="H16" i="9" s="1"/>
  <c r="M16" i="9"/>
  <c r="J17" i="9" s="1"/>
  <c r="L16" i="9"/>
  <c r="K16" i="9" s="1"/>
  <c r="M241" i="25"/>
  <c r="J242" i="25" s="1"/>
  <c r="L241" i="25"/>
  <c r="K241" i="25" s="1"/>
  <c r="I241" i="25"/>
  <c r="H241" i="25" s="1"/>
  <c r="M334" i="4"/>
  <c r="J335" i="4" s="1"/>
  <c r="L334" i="4"/>
  <c r="K334" i="4" s="1"/>
  <c r="I334" i="4"/>
  <c r="H334" i="4" s="1"/>
  <c r="M318" i="13"/>
  <c r="J319" i="13" s="1"/>
  <c r="L318" i="13"/>
  <c r="K318" i="13" s="1"/>
  <c r="I318" i="13"/>
  <c r="H318" i="13" s="1"/>
  <c r="M353" i="15"/>
  <c r="J354" i="15" s="1"/>
  <c r="L353" i="15"/>
  <c r="K353" i="15" s="1"/>
  <c r="I353" i="15"/>
  <c r="H353" i="15" s="1"/>
  <c r="M41" i="17"/>
  <c r="J42" i="17" s="1"/>
  <c r="L41" i="17"/>
  <c r="K41" i="17" s="1"/>
  <c r="I41" i="17"/>
  <c r="H41" i="17" s="1"/>
  <c r="M264" i="14"/>
  <c r="J265" i="14" s="1"/>
  <c r="L264" i="14"/>
  <c r="K264" i="14" s="1"/>
  <c r="I264" i="14"/>
  <c r="H264" i="14" s="1"/>
  <c r="M15" i="21"/>
  <c r="J16" i="21" s="1"/>
  <c r="L15" i="21"/>
  <c r="K15" i="21" s="1"/>
  <c r="I15" i="21"/>
  <c r="H15" i="21" s="1"/>
  <c r="M248" i="4"/>
  <c r="J249" i="4" s="1"/>
  <c r="L248" i="4"/>
  <c r="K248" i="4" s="1"/>
  <c r="I248" i="4"/>
  <c r="H248" i="4" s="1"/>
  <c r="M350" i="6"/>
  <c r="J351" i="6" s="1"/>
  <c r="L350" i="6"/>
  <c r="K350" i="6" s="1"/>
  <c r="I350" i="6"/>
  <c r="H350" i="6" s="1"/>
  <c r="I15" i="18"/>
  <c r="H15" i="18" s="1"/>
  <c r="M15" i="18"/>
  <c r="J16" i="18" s="1"/>
  <c r="L15" i="18"/>
  <c r="K15" i="18" s="1"/>
  <c r="AP259" i="13"/>
  <c r="AO259" i="13" s="1"/>
  <c r="AQ259" i="13"/>
  <c r="AN260" i="13" s="1"/>
  <c r="AM259" i="13"/>
  <c r="AL259" i="13" s="1"/>
  <c r="L498" i="28"/>
  <c r="K498" i="28" s="1"/>
  <c r="I498" i="28"/>
  <c r="H498" i="28" s="1"/>
  <c r="M498" i="28"/>
  <c r="J499" i="28" s="1"/>
  <c r="M454" i="28"/>
  <c r="J455" i="28" s="1"/>
  <c r="L454" i="28"/>
  <c r="K454" i="28" s="1"/>
  <c r="I454" i="28"/>
  <c r="H454" i="28" s="1"/>
  <c r="M73" i="17"/>
  <c r="J74" i="17" s="1"/>
  <c r="L73" i="17"/>
  <c r="K73" i="17" s="1"/>
  <c r="I73" i="17"/>
  <c r="H73" i="17" s="1"/>
  <c r="M374" i="13"/>
  <c r="J375" i="13" s="1"/>
  <c r="L374" i="13"/>
  <c r="K374" i="13" s="1"/>
  <c r="I374" i="13"/>
  <c r="H374" i="13" s="1"/>
  <c r="M310" i="9"/>
  <c r="J311" i="9" s="1"/>
  <c r="L310" i="9"/>
  <c r="K310" i="9" s="1"/>
  <c r="I310" i="9"/>
  <c r="H310" i="9" s="1"/>
  <c r="M110" i="6"/>
  <c r="J111" i="6" s="1"/>
  <c r="L110" i="6"/>
  <c r="K110" i="6" s="1"/>
  <c r="I110" i="6"/>
  <c r="H110" i="6" s="1"/>
  <c r="L412" i="6"/>
  <c r="K412" i="6" s="1"/>
  <c r="M412" i="6"/>
  <c r="J413" i="6" s="1"/>
  <c r="I412" i="6"/>
  <c r="H412" i="6" s="1"/>
  <c r="M289" i="13"/>
  <c r="J290" i="13" s="1"/>
  <c r="L289" i="13"/>
  <c r="K289" i="13" s="1"/>
  <c r="I289" i="13"/>
  <c r="H289" i="13" s="1"/>
  <c r="L248" i="15"/>
  <c r="K248" i="15" s="1"/>
  <c r="I248" i="15"/>
  <c r="H248" i="15" s="1"/>
  <c r="M248" i="15"/>
  <c r="J249" i="15" s="1"/>
  <c r="M135" i="24"/>
  <c r="J136" i="24" s="1"/>
  <c r="L135" i="24"/>
  <c r="K135" i="24" s="1"/>
  <c r="I135" i="24"/>
  <c r="H135" i="24" s="1"/>
  <c r="M350" i="7"/>
  <c r="J351" i="7" s="1"/>
  <c r="L350" i="7"/>
  <c r="K350" i="7" s="1"/>
  <c r="I350" i="7"/>
  <c r="H350" i="7" s="1"/>
  <c r="M46" i="15"/>
  <c r="J47" i="15" s="1"/>
  <c r="L46" i="15"/>
  <c r="K46" i="15" s="1"/>
  <c r="I46" i="15"/>
  <c r="H46" i="15" s="1"/>
  <c r="M292" i="14"/>
  <c r="J293" i="14" s="1"/>
  <c r="L292" i="14"/>
  <c r="K292" i="14" s="1"/>
  <c r="I292" i="14"/>
  <c r="H292" i="14" s="1"/>
  <c r="I232" i="27"/>
  <c r="H232" i="27" s="1"/>
  <c r="M232" i="27"/>
  <c r="J233" i="27" s="1"/>
  <c r="L232" i="27"/>
  <c r="K232" i="27" s="1"/>
  <c r="L565" i="28"/>
  <c r="K565" i="28" s="1"/>
  <c r="M565" i="28"/>
  <c r="J566" i="28" s="1"/>
  <c r="I566" i="28" s="1"/>
  <c r="H566" i="28" s="1"/>
  <c r="I565" i="28"/>
  <c r="H565" i="28" s="1"/>
  <c r="M183" i="17"/>
  <c r="J184" i="17" s="1"/>
  <c r="L183" i="17"/>
  <c r="K183" i="17" s="1"/>
  <c r="I183" i="17"/>
  <c r="H183" i="17" s="1"/>
  <c r="L159" i="27"/>
  <c r="K159" i="27" s="1"/>
  <c r="I159" i="27"/>
  <c r="H159" i="27" s="1"/>
  <c r="M159" i="27"/>
  <c r="J160" i="27" s="1"/>
  <c r="M333" i="19"/>
  <c r="J334" i="19" s="1"/>
  <c r="L333" i="19"/>
  <c r="K333" i="19" s="1"/>
  <c r="I333" i="19"/>
  <c r="H333" i="19" s="1"/>
  <c r="M137" i="13"/>
  <c r="J138" i="13" s="1"/>
  <c r="L137" i="13"/>
  <c r="K137" i="13" s="1"/>
  <c r="I137" i="13"/>
  <c r="H137" i="13" s="1"/>
  <c r="L116" i="19"/>
  <c r="K116" i="19" s="1"/>
  <c r="M116" i="19"/>
  <c r="J117" i="19" s="1"/>
  <c r="I117" i="19" s="1"/>
  <c r="H117" i="19" s="1"/>
  <c r="I116" i="19"/>
  <c r="H116" i="19" s="1"/>
  <c r="M128" i="14"/>
  <c r="J129" i="14" s="1"/>
  <c r="L128" i="14"/>
  <c r="K128" i="14" s="1"/>
  <c r="I128" i="14"/>
  <c r="H128" i="14" s="1"/>
  <c r="M150" i="7"/>
  <c r="J151" i="7" s="1"/>
  <c r="L150" i="7"/>
  <c r="K150" i="7" s="1"/>
  <c r="I150" i="7"/>
  <c r="H150" i="7" s="1"/>
  <c r="M208" i="23"/>
  <c r="J209" i="23" s="1"/>
  <c r="L208" i="23"/>
  <c r="K208" i="23" s="1"/>
  <c r="I208" i="23"/>
  <c r="H208" i="23" s="1"/>
  <c r="M301" i="28"/>
  <c r="J302" i="28" s="1"/>
  <c r="I302" i="28" s="1"/>
  <c r="H302" i="28" s="1"/>
  <c r="L301" i="28"/>
  <c r="K301" i="28" s="1"/>
  <c r="I301" i="28"/>
  <c r="H301" i="28" s="1"/>
  <c r="L15" i="12"/>
  <c r="K15" i="12" s="1"/>
  <c r="I15" i="12"/>
  <c r="H15" i="12" s="1"/>
  <c r="M15" i="12"/>
  <c r="J16" i="12" s="1"/>
  <c r="L104" i="18"/>
  <c r="K104" i="18" s="1"/>
  <c r="M104" i="18"/>
  <c r="J105" i="18" s="1"/>
  <c r="I104" i="18"/>
  <c r="H104" i="18" s="1"/>
  <c r="L239" i="7"/>
  <c r="K239" i="7" s="1"/>
  <c r="I239" i="7"/>
  <c r="H239" i="7" s="1"/>
  <c r="M239" i="7"/>
  <c r="J240" i="7" s="1"/>
  <c r="M431" i="1"/>
  <c r="J432" i="1" s="1"/>
  <c r="I431" i="1"/>
  <c r="H431" i="1" s="1"/>
  <c r="L431" i="1"/>
  <c r="K431" i="1" s="1"/>
  <c r="M258" i="27"/>
  <c r="J259" i="27" s="1"/>
  <c r="L258" i="27"/>
  <c r="K258" i="27" s="1"/>
  <c r="I258" i="27"/>
  <c r="H258" i="27" s="1"/>
  <c r="AA16" i="26"/>
  <c r="Z16" i="26" s="1"/>
  <c r="X16" i="26"/>
  <c r="W16" i="26" s="1"/>
  <c r="AB16" i="26"/>
  <c r="Y17" i="26" s="1"/>
  <c r="M424" i="9"/>
  <c r="J425" i="9" s="1"/>
  <c r="L424" i="9"/>
  <c r="K424" i="9" s="1"/>
  <c r="I424" i="9"/>
  <c r="H424" i="9" s="1"/>
  <c r="M363" i="12"/>
  <c r="J364" i="12" s="1"/>
  <c r="L363" i="12"/>
  <c r="K363" i="12" s="1"/>
  <c r="I363" i="12"/>
  <c r="H363" i="12" s="1"/>
  <c r="M97" i="22"/>
  <c r="J98" i="22" s="1"/>
  <c r="L97" i="22"/>
  <c r="K97" i="22" s="1"/>
  <c r="I97" i="22"/>
  <c r="H97" i="22" s="1"/>
  <c r="I79" i="6"/>
  <c r="H79" i="6" s="1"/>
  <c r="M79" i="6"/>
  <c r="J80" i="6" s="1"/>
  <c r="L79" i="6"/>
  <c r="K79" i="6" s="1"/>
  <c r="M127" i="25"/>
  <c r="J128" i="25" s="1"/>
  <c r="L127" i="25"/>
  <c r="K127" i="25" s="1"/>
  <c r="I127" i="25"/>
  <c r="H127" i="25" s="1"/>
  <c r="M179" i="10"/>
  <c r="J180" i="10" s="1"/>
  <c r="I179" i="10"/>
  <c r="H179" i="10" s="1"/>
  <c r="L179" i="10"/>
  <c r="K179" i="10" s="1"/>
  <c r="L87" i="27"/>
  <c r="K87" i="27" s="1"/>
  <c r="I87" i="27"/>
  <c r="H87" i="27" s="1"/>
  <c r="M87" i="27"/>
  <c r="J88" i="27" s="1"/>
  <c r="M430" i="13"/>
  <c r="J431" i="13" s="1"/>
  <c r="L430" i="13"/>
  <c r="K430" i="13" s="1"/>
  <c r="I430" i="13"/>
  <c r="H430" i="13" s="1"/>
  <c r="M47" i="10"/>
  <c r="J48" i="10" s="1"/>
  <c r="L47" i="10"/>
  <c r="K47" i="10" s="1"/>
  <c r="I47" i="10"/>
  <c r="H47" i="10" s="1"/>
  <c r="M494" i="9"/>
  <c r="J495" i="9" s="1"/>
  <c r="L494" i="9"/>
  <c r="K494" i="9" s="1"/>
  <c r="I494" i="9"/>
  <c r="H494" i="9" s="1"/>
  <c r="L207" i="27"/>
  <c r="K207" i="27" s="1"/>
  <c r="I207" i="27"/>
  <c r="H207" i="27" s="1"/>
  <c r="M207" i="27"/>
  <c r="J208" i="27" s="1"/>
  <c r="L234" i="28"/>
  <c r="K234" i="28" s="1"/>
  <c r="I234" i="28"/>
  <c r="H234" i="28" s="1"/>
  <c r="M234" i="28"/>
  <c r="J235" i="28" s="1"/>
  <c r="L111" i="1"/>
  <c r="K111" i="1" s="1"/>
  <c r="I111" i="1"/>
  <c r="H111" i="1" s="1"/>
  <c r="M111" i="1"/>
  <c r="J112" i="1" s="1"/>
  <c r="M231" i="24"/>
  <c r="J232" i="24" s="1"/>
  <c r="L231" i="24"/>
  <c r="K231" i="24" s="1"/>
  <c r="I231" i="24"/>
  <c r="H231" i="24" s="1"/>
  <c r="M309" i="23"/>
  <c r="J310" i="23" s="1"/>
  <c r="L309" i="23"/>
  <c r="K309" i="23" s="1"/>
  <c r="I309" i="23"/>
  <c r="H309" i="23" s="1"/>
  <c r="I195" i="11"/>
  <c r="H195" i="11" s="1"/>
  <c r="M195" i="11"/>
  <c r="J196" i="11" s="1"/>
  <c r="L195" i="11"/>
  <c r="K195" i="11" s="1"/>
  <c r="I59" i="28"/>
  <c r="H59" i="28" s="1"/>
  <c r="M59" i="28"/>
  <c r="J60" i="28" s="1"/>
  <c r="I60" i="28" s="1"/>
  <c r="H60" i="28" s="1"/>
  <c r="L59" i="28"/>
  <c r="K59" i="28" s="1"/>
  <c r="M30" i="7"/>
  <c r="J31" i="7" s="1"/>
  <c r="L30" i="7"/>
  <c r="K30" i="7" s="1"/>
  <c r="I30" i="7"/>
  <c r="H30" i="7" s="1"/>
  <c r="M608" i="28"/>
  <c r="J609" i="28" s="1"/>
  <c r="L608" i="28"/>
  <c r="K608" i="28" s="1"/>
  <c r="I608" i="28"/>
  <c r="H608" i="28" s="1"/>
  <c r="I98" i="25"/>
  <c r="H98" i="25" s="1"/>
  <c r="M98" i="25"/>
  <c r="J99" i="25" s="1"/>
  <c r="L98" i="25"/>
  <c r="K98" i="25" s="1"/>
  <c r="I222" i="3"/>
  <c r="H222" i="3" s="1"/>
  <c r="M222" i="3"/>
  <c r="J223" i="3" s="1"/>
  <c r="L222" i="3"/>
  <c r="K222" i="3" s="1"/>
  <c r="I520" i="28"/>
  <c r="H520" i="28" s="1"/>
  <c r="M520" i="28"/>
  <c r="J521" i="28" s="1"/>
  <c r="L520" i="28"/>
  <c r="K520" i="28" s="1"/>
  <c r="M15" i="28"/>
  <c r="J16" i="28" s="1"/>
  <c r="I16" i="28" s="1"/>
  <c r="H16" i="28" s="1"/>
  <c r="I15" i="28"/>
  <c r="H15" i="28" s="1"/>
  <c r="L15" i="28"/>
  <c r="K15" i="28" s="1"/>
  <c r="M15" i="19"/>
  <c r="J16" i="19" s="1"/>
  <c r="L15" i="19"/>
  <c r="K15" i="19" s="1"/>
  <c r="I15" i="19"/>
  <c r="H15" i="19" s="1"/>
  <c r="I86" i="24"/>
  <c r="H86" i="24" s="1"/>
  <c r="M86" i="24"/>
  <c r="J87" i="24" s="1"/>
  <c r="L86" i="24"/>
  <c r="K86" i="24" s="1"/>
  <c r="M238" i="14"/>
  <c r="J239" i="14" s="1"/>
  <c r="L238" i="14"/>
  <c r="K238" i="14" s="1"/>
  <c r="I238" i="14"/>
  <c r="H238" i="14" s="1"/>
  <c r="M180" i="23"/>
  <c r="J181" i="23" s="1"/>
  <c r="L180" i="23"/>
  <c r="K180" i="23" s="1"/>
  <c r="I180" i="23"/>
  <c r="H180" i="23" s="1"/>
  <c r="I224" i="20"/>
  <c r="H224" i="20" s="1"/>
  <c r="M224" i="20"/>
  <c r="J225" i="20" s="1"/>
  <c r="L224" i="20"/>
  <c r="K224" i="20" s="1"/>
  <c r="L212" i="10"/>
  <c r="K212" i="10" s="1"/>
  <c r="I212" i="10"/>
  <c r="H212" i="10" s="1"/>
  <c r="M212" i="10"/>
  <c r="J213" i="10" s="1"/>
  <c r="M194" i="22"/>
  <c r="J195" i="22" s="1"/>
  <c r="L194" i="22"/>
  <c r="K194" i="22" s="1"/>
  <c r="I194" i="22"/>
  <c r="H194" i="22" s="1"/>
  <c r="I372" i="1"/>
  <c r="H372" i="1" s="1"/>
  <c r="L372" i="1"/>
  <c r="K372" i="1" s="1"/>
  <c r="M372" i="1"/>
  <c r="J373" i="1" s="1"/>
  <c r="M147" i="11"/>
  <c r="J148" i="11" s="1"/>
  <c r="L147" i="11"/>
  <c r="K147" i="11" s="1"/>
  <c r="I147" i="11"/>
  <c r="H147" i="11" s="1"/>
  <c r="M183" i="24"/>
  <c r="J184" i="24" s="1"/>
  <c r="L183" i="24"/>
  <c r="K183" i="24" s="1"/>
  <c r="I183" i="24"/>
  <c r="H183" i="24" s="1"/>
  <c r="M319" i="14"/>
  <c r="J320" i="14" s="1"/>
  <c r="I319" i="14"/>
  <c r="H319" i="14" s="1"/>
  <c r="L319" i="14"/>
  <c r="K319" i="14" s="1"/>
  <c r="M45" i="13"/>
  <c r="J46" i="13" s="1"/>
  <c r="L45" i="13"/>
  <c r="K45" i="13" s="1"/>
  <c r="I45" i="13"/>
  <c r="H45" i="13" s="1"/>
  <c r="L256" i="16"/>
  <c r="K256" i="16" s="1"/>
  <c r="M256" i="16"/>
  <c r="J257" i="16" s="1"/>
  <c r="I256" i="16"/>
  <c r="H256" i="16" s="1"/>
  <c r="M182" i="9"/>
  <c r="J183" i="9" s="1"/>
  <c r="L182" i="9"/>
  <c r="K182" i="9" s="1"/>
  <c r="I182" i="9"/>
  <c r="H182" i="9" s="1"/>
  <c r="I279" i="10"/>
  <c r="H279" i="10" s="1"/>
  <c r="M279" i="10"/>
  <c r="J280" i="10" s="1"/>
  <c r="L279" i="10"/>
  <c r="K279" i="10" s="1"/>
  <c r="M74" i="4"/>
  <c r="J75" i="4" s="1"/>
  <c r="L74" i="4"/>
  <c r="K74" i="4" s="1"/>
  <c r="I74" i="4"/>
  <c r="H74" i="4" s="1"/>
  <c r="M436" i="25"/>
  <c r="J437" i="25" s="1"/>
  <c r="L436" i="25"/>
  <c r="K436" i="25" s="1"/>
  <c r="I436" i="25"/>
  <c r="H436" i="25" s="1"/>
  <c r="M14" i="5"/>
  <c r="J15" i="5" s="1"/>
  <c r="L14" i="5"/>
  <c r="K14" i="5" s="1"/>
  <c r="I14" i="5"/>
  <c r="H14" i="5" s="1"/>
  <c r="L169" i="28"/>
  <c r="K169" i="28" s="1"/>
  <c r="I169" i="28"/>
  <c r="H169" i="28" s="1"/>
  <c r="M169" i="28"/>
  <c r="J170" i="28" s="1"/>
  <c r="I170" i="28" s="1"/>
  <c r="H170" i="28" s="1"/>
  <c r="I43" i="23"/>
  <c r="H43" i="23" s="1"/>
  <c r="M43" i="23"/>
  <c r="J44" i="23" s="1"/>
  <c r="L43" i="23"/>
  <c r="K43" i="23" s="1"/>
  <c r="M15" i="14"/>
  <c r="J16" i="14" s="1"/>
  <c r="L15" i="14"/>
  <c r="K15" i="14" s="1"/>
  <c r="I15" i="14"/>
  <c r="H15" i="14" s="1"/>
  <c r="M219" i="4"/>
  <c r="J220" i="4" s="1"/>
  <c r="L219" i="4"/>
  <c r="K219" i="4" s="1"/>
  <c r="I219" i="4"/>
  <c r="H219" i="4" s="1"/>
  <c r="L586" i="28"/>
  <c r="K586" i="28" s="1"/>
  <c r="M586" i="28"/>
  <c r="J587" i="28" s="1"/>
  <c r="I586" i="28"/>
  <c r="H586" i="28" s="1"/>
  <c r="M210" i="7"/>
  <c r="J211" i="7" s="1"/>
  <c r="L210" i="7"/>
  <c r="K210" i="7" s="1"/>
  <c r="I210" i="7"/>
  <c r="H210" i="7" s="1"/>
  <c r="M364" i="4"/>
  <c r="J365" i="4" s="1"/>
  <c r="L364" i="4"/>
  <c r="K364" i="4" s="1"/>
  <c r="I364" i="4"/>
  <c r="H364" i="4" s="1"/>
  <c r="I389" i="16"/>
  <c r="H389" i="16" s="1"/>
  <c r="M389" i="16"/>
  <c r="J390" i="16" s="1"/>
  <c r="L389" i="16"/>
  <c r="K389" i="16" s="1"/>
  <c r="M409" i="25"/>
  <c r="J410" i="25" s="1"/>
  <c r="L409" i="25"/>
  <c r="K409" i="25" s="1"/>
  <c r="I409" i="25"/>
  <c r="H409" i="25" s="1"/>
  <c r="M103" i="4"/>
  <c r="J104" i="4" s="1"/>
  <c r="L103" i="4"/>
  <c r="K103" i="4" s="1"/>
  <c r="I103" i="4"/>
  <c r="H103" i="4" s="1"/>
  <c r="M267" i="20"/>
  <c r="J268" i="20" s="1"/>
  <c r="L267" i="20"/>
  <c r="K267" i="20" s="1"/>
  <c r="I267" i="20"/>
  <c r="H267" i="20" s="1"/>
  <c r="L15" i="22"/>
  <c r="K15" i="22" s="1"/>
  <c r="M15" i="22"/>
  <c r="J16" i="22" s="1"/>
  <c r="I15" i="22"/>
  <c r="H15" i="22" s="1"/>
  <c r="M353" i="25"/>
  <c r="J354" i="25" s="1"/>
  <c r="L353" i="25"/>
  <c r="K353" i="25" s="1"/>
  <c r="I353" i="25"/>
  <c r="H353" i="25" s="1"/>
  <c r="I72" i="3"/>
  <c r="H72" i="3" s="1"/>
  <c r="L72" i="3"/>
  <c r="K72" i="3" s="1"/>
  <c r="M72" i="3"/>
  <c r="J73" i="3" s="1"/>
  <c r="M91" i="11"/>
  <c r="J92" i="11" s="1"/>
  <c r="L91" i="11"/>
  <c r="K91" i="11" s="1"/>
  <c r="I91" i="11"/>
  <c r="H91" i="11" s="1"/>
  <c r="M324" i="25"/>
  <c r="J325" i="25" s="1"/>
  <c r="I324" i="25"/>
  <c r="H324" i="25" s="1"/>
  <c r="L324" i="25"/>
  <c r="K324" i="25" s="1"/>
  <c r="L264" i="18"/>
  <c r="K264" i="18" s="1"/>
  <c r="M264" i="18"/>
  <c r="J265" i="18" s="1"/>
  <c r="I264" i="18"/>
  <c r="H264" i="18" s="1"/>
  <c r="I143" i="8"/>
  <c r="H143" i="8" s="1"/>
  <c r="M143" i="8"/>
  <c r="J144" i="8" s="1"/>
  <c r="L143" i="8"/>
  <c r="K143" i="8" s="1"/>
  <c r="M241" i="18"/>
  <c r="J242" i="18" s="1"/>
  <c r="L241" i="18"/>
  <c r="K241" i="18" s="1"/>
  <c r="I241" i="18"/>
  <c r="H241" i="18" s="1"/>
  <c r="AA288" i="13"/>
  <c r="Z288" i="13" s="1"/>
  <c r="X288" i="13"/>
  <c r="W288" i="13" s="1"/>
  <c r="AB288" i="13"/>
  <c r="Y289" i="13" s="1"/>
  <c r="M246" i="10"/>
  <c r="J247" i="10" s="1"/>
  <c r="L246" i="10"/>
  <c r="K246" i="10" s="1"/>
  <c r="I246" i="10"/>
  <c r="H246" i="10" s="1"/>
  <c r="L61" i="26"/>
  <c r="K61" i="26" s="1"/>
  <c r="I61" i="26"/>
  <c r="H61" i="26" s="1"/>
  <c r="M61" i="26"/>
  <c r="J62" i="26" s="1"/>
  <c r="I62" i="26" s="1"/>
  <c r="H62" i="26" s="1"/>
  <c r="L129" i="17"/>
  <c r="K129" i="17" s="1"/>
  <c r="M129" i="17"/>
  <c r="J130" i="17" s="1"/>
  <c r="I129" i="17"/>
  <c r="H129" i="17" s="1"/>
  <c r="L14" i="1"/>
  <c r="K14" i="1" s="1"/>
  <c r="M14" i="1"/>
  <c r="J15" i="1" s="1"/>
  <c r="I14" i="1"/>
  <c r="H14" i="1" s="1"/>
  <c r="I239" i="14" l="1"/>
  <c r="H239" i="14" s="1"/>
  <c r="L239" i="14"/>
  <c r="K239" i="14" s="1"/>
  <c r="M239" i="14"/>
  <c r="J240" i="14" s="1"/>
  <c r="I237" i="23"/>
  <c r="H237" i="23" s="1"/>
  <c r="M237" i="23"/>
  <c r="J238" i="23" s="1"/>
  <c r="L237" i="23"/>
  <c r="K237" i="23" s="1"/>
  <c r="AB523" i="13"/>
  <c r="Y524" i="13" s="1"/>
  <c r="AA523" i="13"/>
  <c r="Z523" i="13" s="1"/>
  <c r="X523" i="13"/>
  <c r="W523" i="13" s="1"/>
  <c r="I171" i="21"/>
  <c r="H171" i="21" s="1"/>
  <c r="M171" i="21"/>
  <c r="J172" i="21" s="1"/>
  <c r="L171" i="21"/>
  <c r="K171" i="21" s="1"/>
  <c r="M47" i="6"/>
  <c r="J48" i="6" s="1"/>
  <c r="L47" i="6"/>
  <c r="K47" i="6" s="1"/>
  <c r="I47" i="6"/>
  <c r="H47" i="6" s="1"/>
  <c r="M64" i="24"/>
  <c r="J65" i="24" s="1"/>
  <c r="L64" i="24"/>
  <c r="K64" i="24" s="1"/>
  <c r="I64" i="24"/>
  <c r="H64" i="24" s="1"/>
  <c r="M313" i="1"/>
  <c r="J314" i="1" s="1"/>
  <c r="L313" i="1"/>
  <c r="K313" i="1" s="1"/>
  <c r="I313" i="1"/>
  <c r="H313" i="1" s="1"/>
  <c r="M99" i="3"/>
  <c r="J100" i="3" s="1"/>
  <c r="L99" i="3"/>
  <c r="K99" i="3" s="1"/>
  <c r="I99" i="3"/>
  <c r="H99" i="3" s="1"/>
  <c r="L217" i="9"/>
  <c r="K217" i="9" s="1"/>
  <c r="I217" i="9"/>
  <c r="H217" i="9" s="1"/>
  <c r="M217" i="9"/>
  <c r="J218" i="9" s="1"/>
  <c r="I133" i="4"/>
  <c r="H133" i="4" s="1"/>
  <c r="L133" i="4"/>
  <c r="K133" i="4" s="1"/>
  <c r="M133" i="4"/>
  <c r="J134" i="4" s="1"/>
  <c r="M157" i="20"/>
  <c r="J158" i="20" s="1"/>
  <c r="L157" i="20"/>
  <c r="K157" i="20" s="1"/>
  <c r="I157" i="20"/>
  <c r="H157" i="20" s="1"/>
  <c r="I247" i="10"/>
  <c r="H247" i="10" s="1"/>
  <c r="M247" i="10"/>
  <c r="J248" i="10" s="1"/>
  <c r="L247" i="10"/>
  <c r="K247" i="10" s="1"/>
  <c r="L432" i="1"/>
  <c r="K432" i="1" s="1"/>
  <c r="M432" i="1"/>
  <c r="J433" i="1" s="1"/>
  <c r="I432" i="1"/>
  <c r="H432" i="1" s="1"/>
  <c r="I15" i="1"/>
  <c r="H15" i="1" s="1"/>
  <c r="M15" i="1"/>
  <c r="J16" i="1" s="1"/>
  <c r="L15" i="1"/>
  <c r="K15" i="1" s="1"/>
  <c r="M87" i="24"/>
  <c r="J88" i="24" s="1"/>
  <c r="L87" i="24"/>
  <c r="K87" i="24" s="1"/>
  <c r="I87" i="24"/>
  <c r="H87" i="24" s="1"/>
  <c r="L144" i="8"/>
  <c r="K144" i="8" s="1"/>
  <c r="I144" i="8"/>
  <c r="H144" i="8" s="1"/>
  <c r="M144" i="8"/>
  <c r="J145" i="8" s="1"/>
  <c r="I265" i="18"/>
  <c r="H265" i="18" s="1"/>
  <c r="M265" i="18"/>
  <c r="J266" i="18" s="1"/>
  <c r="L265" i="18"/>
  <c r="K265" i="18" s="1"/>
  <c r="I587" i="28"/>
  <c r="H587" i="28" s="1"/>
  <c r="M587" i="28"/>
  <c r="J588" i="28" s="1"/>
  <c r="I588" i="28" s="1"/>
  <c r="H588" i="28" s="1"/>
  <c r="L587" i="28"/>
  <c r="K587" i="28" s="1"/>
  <c r="L280" i="10"/>
  <c r="K280" i="10" s="1"/>
  <c r="M280" i="10"/>
  <c r="J281" i="10" s="1"/>
  <c r="I280" i="10"/>
  <c r="H280" i="10" s="1"/>
  <c r="M521" i="28"/>
  <c r="J522" i="28" s="1"/>
  <c r="I522" i="28" s="1"/>
  <c r="H522" i="28" s="1"/>
  <c r="L521" i="28"/>
  <c r="K521" i="28" s="1"/>
  <c r="I521" i="28"/>
  <c r="H521" i="28" s="1"/>
  <c r="AP260" i="13"/>
  <c r="AO260" i="13" s="1"/>
  <c r="AQ260" i="13"/>
  <c r="AN261" i="13" s="1"/>
  <c r="AM260" i="13"/>
  <c r="AL260" i="13" s="1"/>
  <c r="M136" i="18"/>
  <c r="J137" i="18" s="1"/>
  <c r="L136" i="18"/>
  <c r="K136" i="18" s="1"/>
  <c r="I136" i="18"/>
  <c r="H136" i="18" s="1"/>
  <c r="I224" i="16"/>
  <c r="H224" i="16" s="1"/>
  <c r="M224" i="16"/>
  <c r="J225" i="16" s="1"/>
  <c r="L224" i="16"/>
  <c r="K224" i="16" s="1"/>
  <c r="I128" i="15"/>
  <c r="H128" i="15" s="1"/>
  <c r="M128" i="15"/>
  <c r="J129" i="15" s="1"/>
  <c r="L128" i="15"/>
  <c r="K128" i="15" s="1"/>
  <c r="M295" i="11"/>
  <c r="J296" i="11" s="1"/>
  <c r="L295" i="11"/>
  <c r="K295" i="11" s="1"/>
  <c r="I295" i="11"/>
  <c r="H295" i="11" s="1"/>
  <c r="M71" i="15"/>
  <c r="J72" i="15" s="1"/>
  <c r="L71" i="15"/>
  <c r="K71" i="15" s="1"/>
  <c r="I71" i="15"/>
  <c r="H71" i="15" s="1"/>
  <c r="M287" i="3"/>
  <c r="J288" i="3" s="1"/>
  <c r="L287" i="3"/>
  <c r="K287" i="3" s="1"/>
  <c r="I287" i="3"/>
  <c r="H287" i="3" s="1"/>
  <c r="M128" i="12"/>
  <c r="J129" i="12" s="1"/>
  <c r="L128" i="12"/>
  <c r="K128" i="12" s="1"/>
  <c r="I128" i="12"/>
  <c r="H128" i="12" s="1"/>
  <c r="M266" i="23"/>
  <c r="J267" i="23" s="1"/>
  <c r="L266" i="23"/>
  <c r="K266" i="23" s="1"/>
  <c r="I266" i="23"/>
  <c r="H266" i="23" s="1"/>
  <c r="M343" i="3"/>
  <c r="J344" i="3" s="1"/>
  <c r="L343" i="3"/>
  <c r="K343" i="3" s="1"/>
  <c r="I343" i="3"/>
  <c r="H343" i="3" s="1"/>
  <c r="L187" i="18"/>
  <c r="K187" i="18" s="1"/>
  <c r="I187" i="18"/>
  <c r="H187" i="18" s="1"/>
  <c r="M187" i="18"/>
  <c r="J188" i="18" s="1"/>
  <c r="I138" i="19"/>
  <c r="H138" i="19" s="1"/>
  <c r="M138" i="19"/>
  <c r="J139" i="19" s="1"/>
  <c r="L138" i="19"/>
  <c r="K138" i="19" s="1"/>
  <c r="M375" i="13"/>
  <c r="J376" i="13" s="1"/>
  <c r="L375" i="13"/>
  <c r="K375" i="13" s="1"/>
  <c r="I375" i="13"/>
  <c r="H375" i="13" s="1"/>
  <c r="I101" i="17"/>
  <c r="H101" i="17" s="1"/>
  <c r="M101" i="17"/>
  <c r="J102" i="17" s="1"/>
  <c r="L101" i="17"/>
  <c r="K101" i="17" s="1"/>
  <c r="M326" i="15"/>
  <c r="J327" i="15" s="1"/>
  <c r="L326" i="15"/>
  <c r="K326" i="15" s="1"/>
  <c r="I326" i="15"/>
  <c r="H326" i="15" s="1"/>
  <c r="M199" i="21"/>
  <c r="J200" i="21" s="1"/>
  <c r="L199" i="21"/>
  <c r="K199" i="21" s="1"/>
  <c r="I199" i="21"/>
  <c r="H199" i="21" s="1"/>
  <c r="I352" i="24"/>
  <c r="H352" i="24" s="1"/>
  <c r="M352" i="24"/>
  <c r="J353" i="24" s="1"/>
  <c r="L352" i="24"/>
  <c r="K352" i="24" s="1"/>
  <c r="M268" i="7"/>
  <c r="J269" i="7" s="1"/>
  <c r="L268" i="7"/>
  <c r="K268" i="7" s="1"/>
  <c r="I268" i="7"/>
  <c r="H268" i="7" s="1"/>
  <c r="M207" i="24"/>
  <c r="J208" i="24" s="1"/>
  <c r="L207" i="24"/>
  <c r="K207" i="24" s="1"/>
  <c r="I207" i="24"/>
  <c r="H207" i="24" s="1"/>
  <c r="M38" i="19"/>
  <c r="J39" i="19" s="1"/>
  <c r="L38" i="19"/>
  <c r="K38" i="19" s="1"/>
  <c r="I38" i="19"/>
  <c r="H38" i="19" s="1"/>
  <c r="M46" i="4"/>
  <c r="J47" i="4" s="1"/>
  <c r="I46" i="4"/>
  <c r="H46" i="4" s="1"/>
  <c r="L46" i="4"/>
  <c r="K46" i="4" s="1"/>
  <c r="I250" i="12"/>
  <c r="H250" i="12" s="1"/>
  <c r="M250" i="12"/>
  <c r="J251" i="12" s="1"/>
  <c r="L250" i="12"/>
  <c r="K250" i="12" s="1"/>
  <c r="M192" i="12"/>
  <c r="J193" i="12" s="1"/>
  <c r="L192" i="12"/>
  <c r="K192" i="12" s="1"/>
  <c r="I192" i="12"/>
  <c r="H192" i="12" s="1"/>
  <c r="M282" i="8"/>
  <c r="J283" i="8" s="1"/>
  <c r="L282" i="8"/>
  <c r="K282" i="8" s="1"/>
  <c r="I282" i="8"/>
  <c r="H282" i="8" s="1"/>
  <c r="L227" i="13"/>
  <c r="K227" i="13" s="1"/>
  <c r="I227" i="13"/>
  <c r="H227" i="13" s="1"/>
  <c r="M227" i="13"/>
  <c r="J228" i="13" s="1"/>
  <c r="M118" i="11"/>
  <c r="J119" i="11" s="1"/>
  <c r="L118" i="11"/>
  <c r="K118" i="11" s="1"/>
  <c r="I118" i="11"/>
  <c r="H118" i="11" s="1"/>
  <c r="X232" i="13"/>
  <c r="W228" i="13"/>
  <c r="M123" i="7"/>
  <c r="J124" i="7" s="1"/>
  <c r="L123" i="7"/>
  <c r="K123" i="7" s="1"/>
  <c r="I123" i="7"/>
  <c r="H123" i="7" s="1"/>
  <c r="I78" i="13"/>
  <c r="H78" i="13" s="1"/>
  <c r="M78" i="13"/>
  <c r="J79" i="13" s="1"/>
  <c r="L78" i="13"/>
  <c r="K78" i="13" s="1"/>
  <c r="M407" i="10"/>
  <c r="J408" i="10" s="1"/>
  <c r="L407" i="10"/>
  <c r="K407" i="10" s="1"/>
  <c r="I407" i="10"/>
  <c r="H407" i="10" s="1"/>
  <c r="M16" i="23"/>
  <c r="J17" i="23" s="1"/>
  <c r="L16" i="23"/>
  <c r="K16" i="23" s="1"/>
  <c r="I16" i="23"/>
  <c r="H16" i="23" s="1"/>
  <c r="M89" i="19"/>
  <c r="J90" i="19" s="1"/>
  <c r="L89" i="19"/>
  <c r="K89" i="19" s="1"/>
  <c r="I89" i="19"/>
  <c r="H89" i="19" s="1"/>
  <c r="M320" i="14"/>
  <c r="J321" i="14" s="1"/>
  <c r="L320" i="14"/>
  <c r="K320" i="14" s="1"/>
  <c r="I320" i="14"/>
  <c r="H320" i="14" s="1"/>
  <c r="M180" i="10"/>
  <c r="J181" i="10" s="1"/>
  <c r="L180" i="10"/>
  <c r="K180" i="10" s="1"/>
  <c r="I180" i="10"/>
  <c r="H180" i="10" s="1"/>
  <c r="M290" i="13"/>
  <c r="J291" i="13" s="1"/>
  <c r="L290" i="13"/>
  <c r="K290" i="13" s="1"/>
  <c r="I290" i="13"/>
  <c r="H290" i="13" s="1"/>
  <c r="L219" i="15"/>
  <c r="K219" i="15" s="1"/>
  <c r="M219" i="15"/>
  <c r="J220" i="15" s="1"/>
  <c r="I219" i="15"/>
  <c r="H219" i="15" s="1"/>
  <c r="I71" i="23"/>
  <c r="H71" i="23" s="1"/>
  <c r="M71" i="23"/>
  <c r="J72" i="23" s="1"/>
  <c r="L71" i="23"/>
  <c r="K71" i="23" s="1"/>
  <c r="M152" i="23"/>
  <c r="J153" i="23" s="1"/>
  <c r="L152" i="23"/>
  <c r="K152" i="23" s="1"/>
  <c r="I152" i="23"/>
  <c r="H152" i="23" s="1"/>
  <c r="M16" i="13"/>
  <c r="J17" i="13" s="1"/>
  <c r="L16" i="13"/>
  <c r="K16" i="13" s="1"/>
  <c r="I16" i="13"/>
  <c r="H16" i="13" s="1"/>
  <c r="M298" i="25"/>
  <c r="J299" i="25" s="1"/>
  <c r="L298" i="25"/>
  <c r="K298" i="25" s="1"/>
  <c r="I298" i="25"/>
  <c r="H298" i="25" s="1"/>
  <c r="L209" i="1"/>
  <c r="K209" i="1" s="1"/>
  <c r="I209" i="1"/>
  <c r="H209" i="1" s="1"/>
  <c r="M209" i="1"/>
  <c r="J210" i="1" s="1"/>
  <c r="M211" i="17"/>
  <c r="J212" i="17" s="1"/>
  <c r="L211" i="17"/>
  <c r="K211" i="17" s="1"/>
  <c r="I211" i="17"/>
  <c r="H211" i="17" s="1"/>
  <c r="M259" i="13"/>
  <c r="J260" i="13" s="1"/>
  <c r="L259" i="13"/>
  <c r="K259" i="13" s="1"/>
  <c r="I259" i="13"/>
  <c r="H259" i="13" s="1"/>
  <c r="L283" i="1"/>
  <c r="K283" i="1" s="1"/>
  <c r="I283" i="1"/>
  <c r="H283" i="1" s="1"/>
  <c r="M283" i="1"/>
  <c r="J284" i="1" s="1"/>
  <c r="M211" i="14"/>
  <c r="J212" i="14" s="1"/>
  <c r="L211" i="14"/>
  <c r="K211" i="14" s="1"/>
  <c r="I211" i="14"/>
  <c r="H211" i="14" s="1"/>
  <c r="L17" i="17"/>
  <c r="K17" i="17" s="1"/>
  <c r="I17" i="17"/>
  <c r="H17" i="17" s="1"/>
  <c r="M17" i="17"/>
  <c r="J18" i="17" s="1"/>
  <c r="M167" i="13"/>
  <c r="J168" i="13" s="1"/>
  <c r="L167" i="13"/>
  <c r="K167" i="13" s="1"/>
  <c r="I167" i="13"/>
  <c r="H167" i="13" s="1"/>
  <c r="AB289" i="13"/>
  <c r="Y290" i="13" s="1"/>
  <c r="AA289" i="13"/>
  <c r="Z289" i="13" s="1"/>
  <c r="X289" i="13"/>
  <c r="W289" i="13" s="1"/>
  <c r="M213" i="10"/>
  <c r="J214" i="10" s="1"/>
  <c r="L213" i="10"/>
  <c r="K213" i="10" s="1"/>
  <c r="I213" i="10"/>
  <c r="H213" i="10" s="1"/>
  <c r="M112" i="1"/>
  <c r="J113" i="1" s="1"/>
  <c r="L112" i="1"/>
  <c r="K112" i="1" s="1"/>
  <c r="I112" i="1"/>
  <c r="H112" i="1" s="1"/>
  <c r="M240" i="7"/>
  <c r="J241" i="7" s="1"/>
  <c r="L240" i="7"/>
  <c r="K240" i="7" s="1"/>
  <c r="I240" i="7"/>
  <c r="H240" i="7" s="1"/>
  <c r="M15" i="11"/>
  <c r="J16" i="11" s="1"/>
  <c r="I16" i="11" s="1"/>
  <c r="H16" i="11" s="1"/>
  <c r="L15" i="11"/>
  <c r="K15" i="11" s="1"/>
  <c r="I15" i="11"/>
  <c r="H15" i="11" s="1"/>
  <c r="M155" i="25"/>
  <c r="J156" i="25" s="1"/>
  <c r="L155" i="25"/>
  <c r="K155" i="25" s="1"/>
  <c r="I155" i="25"/>
  <c r="H155" i="25" s="1"/>
  <c r="M82" i="16"/>
  <c r="J83" i="16" s="1"/>
  <c r="L82" i="16"/>
  <c r="K82" i="16" s="1"/>
  <c r="I82" i="16"/>
  <c r="H82" i="16" s="1"/>
  <c r="L258" i="9"/>
  <c r="K258" i="9" s="1"/>
  <c r="M258" i="9"/>
  <c r="J259" i="9" s="1"/>
  <c r="I258" i="9"/>
  <c r="H258" i="9" s="1"/>
  <c r="I376" i="24"/>
  <c r="H376" i="24" s="1"/>
  <c r="M376" i="24"/>
  <c r="J377" i="24" s="1"/>
  <c r="L376" i="24"/>
  <c r="K376" i="24" s="1"/>
  <c r="M183" i="25"/>
  <c r="J184" i="25" s="1"/>
  <c r="L183" i="25"/>
  <c r="K183" i="25" s="1"/>
  <c r="I183" i="25"/>
  <c r="H183" i="25" s="1"/>
  <c r="M354" i="25"/>
  <c r="J355" i="25" s="1"/>
  <c r="L354" i="25"/>
  <c r="K354" i="25" s="1"/>
  <c r="I354" i="25"/>
  <c r="H354" i="25" s="1"/>
  <c r="I162" i="19"/>
  <c r="H162" i="19" s="1"/>
  <c r="M162" i="19"/>
  <c r="J163" i="19" s="1"/>
  <c r="L162" i="19"/>
  <c r="K162" i="19" s="1"/>
  <c r="M193" i="3"/>
  <c r="J194" i="3" s="1"/>
  <c r="L193" i="3"/>
  <c r="K193" i="3" s="1"/>
  <c r="I193" i="3"/>
  <c r="H193" i="3" s="1"/>
  <c r="I382" i="6"/>
  <c r="H382" i="6" s="1"/>
  <c r="L382" i="6"/>
  <c r="K382" i="6" s="1"/>
  <c r="M382" i="6"/>
  <c r="J383" i="6" s="1"/>
  <c r="M325" i="25"/>
  <c r="J326" i="25" s="1"/>
  <c r="L325" i="25"/>
  <c r="K325" i="25" s="1"/>
  <c r="I325" i="25"/>
  <c r="H325" i="25" s="1"/>
  <c r="I220" i="4"/>
  <c r="H220" i="4" s="1"/>
  <c r="L220" i="4"/>
  <c r="K220" i="4" s="1"/>
  <c r="M220" i="4"/>
  <c r="J221" i="4" s="1"/>
  <c r="M15" i="5"/>
  <c r="J16" i="5" s="1"/>
  <c r="L15" i="5"/>
  <c r="K15" i="5" s="1"/>
  <c r="I15" i="5"/>
  <c r="H15" i="5" s="1"/>
  <c r="I183" i="9"/>
  <c r="H183" i="9" s="1"/>
  <c r="L183" i="9"/>
  <c r="K183" i="9" s="1"/>
  <c r="M183" i="9"/>
  <c r="J184" i="9" s="1"/>
  <c r="M184" i="24"/>
  <c r="J185" i="24" s="1"/>
  <c r="L184" i="24"/>
  <c r="K184" i="24" s="1"/>
  <c r="I184" i="24"/>
  <c r="H184" i="24" s="1"/>
  <c r="I48" i="10"/>
  <c r="H48" i="10" s="1"/>
  <c r="M48" i="10"/>
  <c r="J49" i="10" s="1"/>
  <c r="L48" i="10"/>
  <c r="K48" i="10" s="1"/>
  <c r="M128" i="25"/>
  <c r="J129" i="25" s="1"/>
  <c r="L128" i="25"/>
  <c r="K128" i="25" s="1"/>
  <c r="I128" i="25"/>
  <c r="H128" i="25" s="1"/>
  <c r="M425" i="9"/>
  <c r="J426" i="9" s="1"/>
  <c r="L425" i="9"/>
  <c r="K425" i="9" s="1"/>
  <c r="I425" i="9"/>
  <c r="H425" i="9" s="1"/>
  <c r="I209" i="23"/>
  <c r="H209" i="23" s="1"/>
  <c r="M209" i="23"/>
  <c r="J210" i="23" s="1"/>
  <c r="L209" i="23"/>
  <c r="K209" i="23" s="1"/>
  <c r="M138" i="13"/>
  <c r="J139" i="13" s="1"/>
  <c r="L138" i="13"/>
  <c r="K138" i="13" s="1"/>
  <c r="I138" i="13"/>
  <c r="H138" i="13" s="1"/>
  <c r="M351" i="7"/>
  <c r="J352" i="7" s="1"/>
  <c r="L351" i="7"/>
  <c r="K351" i="7" s="1"/>
  <c r="I351" i="7"/>
  <c r="H351" i="7" s="1"/>
  <c r="L74" i="17"/>
  <c r="K74" i="17" s="1"/>
  <c r="M74" i="17"/>
  <c r="J75" i="17" s="1"/>
  <c r="I74" i="17"/>
  <c r="H74" i="17" s="1"/>
  <c r="M265" i="14"/>
  <c r="J266" i="14" s="1"/>
  <c r="L265" i="14"/>
  <c r="K265" i="14" s="1"/>
  <c r="I265" i="14"/>
  <c r="H265" i="14" s="1"/>
  <c r="M335" i="4"/>
  <c r="J336" i="4" s="1"/>
  <c r="L335" i="4"/>
  <c r="K335" i="4" s="1"/>
  <c r="I335" i="4"/>
  <c r="H335" i="4" s="1"/>
  <c r="I203" i="8"/>
  <c r="H203" i="8" s="1"/>
  <c r="M203" i="8"/>
  <c r="J204" i="8" s="1"/>
  <c r="L203" i="8"/>
  <c r="K203" i="8" s="1"/>
  <c r="M111" i="8"/>
  <c r="J112" i="8" s="1"/>
  <c r="L111" i="8"/>
  <c r="K111" i="8" s="1"/>
  <c r="I111" i="8"/>
  <c r="H111" i="8" s="1"/>
  <c r="I307" i="4"/>
  <c r="H307" i="4" s="1"/>
  <c r="L307" i="4"/>
  <c r="K307" i="4" s="1"/>
  <c r="M307" i="4"/>
  <c r="J308" i="4" s="1"/>
  <c r="I260" i="3"/>
  <c r="H260" i="3" s="1"/>
  <c r="M260" i="3"/>
  <c r="J261" i="3" s="1"/>
  <c r="L260" i="3"/>
  <c r="K260" i="3" s="1"/>
  <c r="I226" i="21"/>
  <c r="H226" i="21" s="1"/>
  <c r="M226" i="21"/>
  <c r="J227" i="21" s="1"/>
  <c r="L226" i="21"/>
  <c r="K226" i="21" s="1"/>
  <c r="M158" i="12"/>
  <c r="J159" i="12" s="1"/>
  <c r="L158" i="12"/>
  <c r="K158" i="12" s="1"/>
  <c r="I158" i="12"/>
  <c r="H158" i="12" s="1"/>
  <c r="M435" i="10"/>
  <c r="J436" i="10" s="1"/>
  <c r="L435" i="10"/>
  <c r="K435" i="10" s="1"/>
  <c r="I435" i="10"/>
  <c r="H435" i="10" s="1"/>
  <c r="M402" i="1"/>
  <c r="J403" i="1" s="1"/>
  <c r="I402" i="1"/>
  <c r="H402" i="1" s="1"/>
  <c r="L402" i="1"/>
  <c r="K402" i="1" s="1"/>
  <c r="M112" i="24"/>
  <c r="J113" i="24" s="1"/>
  <c r="I112" i="24"/>
  <c r="H112" i="24" s="1"/>
  <c r="L112" i="24"/>
  <c r="K112" i="24" s="1"/>
  <c r="X259" i="13"/>
  <c r="W259" i="13" s="1"/>
  <c r="AB259" i="13"/>
  <c r="Y260" i="13" s="1"/>
  <c r="AA259" i="13"/>
  <c r="Z259" i="13" s="1"/>
  <c r="M422" i="4"/>
  <c r="J423" i="4" s="1"/>
  <c r="L422" i="4"/>
  <c r="K422" i="4" s="1"/>
  <c r="I422" i="4"/>
  <c r="H422" i="4" s="1"/>
  <c r="M393" i="4"/>
  <c r="J394" i="4" s="1"/>
  <c r="L393" i="4"/>
  <c r="K393" i="4" s="1"/>
  <c r="I393" i="4"/>
  <c r="H393" i="4" s="1"/>
  <c r="M77" i="12"/>
  <c r="J78" i="12" s="1"/>
  <c r="L77" i="12"/>
  <c r="K77" i="12" s="1"/>
  <c r="I77" i="12"/>
  <c r="H77" i="12" s="1"/>
  <c r="I15" i="25"/>
  <c r="H15" i="25" s="1"/>
  <c r="M15" i="25"/>
  <c r="J16" i="25" s="1"/>
  <c r="L15" i="25"/>
  <c r="K15" i="25" s="1"/>
  <c r="I184" i="14"/>
  <c r="H184" i="14" s="1"/>
  <c r="L184" i="14"/>
  <c r="K184" i="14" s="1"/>
  <c r="M184" i="14"/>
  <c r="J185" i="14" s="1"/>
  <c r="M17" i="26"/>
  <c r="J18" i="26" s="1"/>
  <c r="I17" i="26"/>
  <c r="H17" i="26" s="1"/>
  <c r="L17" i="26"/>
  <c r="K17" i="26" s="1"/>
  <c r="M272" i="11"/>
  <c r="J273" i="11" s="1"/>
  <c r="I273" i="11" s="1"/>
  <c r="H273" i="11" s="1"/>
  <c r="L272" i="11"/>
  <c r="K272" i="11" s="1"/>
  <c r="I272" i="11"/>
  <c r="H272" i="11" s="1"/>
  <c r="I327" i="24"/>
  <c r="H327" i="24" s="1"/>
  <c r="M327" i="24"/>
  <c r="J328" i="24" s="1"/>
  <c r="L327" i="24"/>
  <c r="K327" i="24" s="1"/>
  <c r="M46" i="18"/>
  <c r="J47" i="18" s="1"/>
  <c r="L46" i="18"/>
  <c r="K46" i="18" s="1"/>
  <c r="I46" i="18"/>
  <c r="H46" i="18" s="1"/>
  <c r="I257" i="28"/>
  <c r="H257" i="28" s="1"/>
  <c r="M257" i="28"/>
  <c r="J258" i="28" s="1"/>
  <c r="I258" i="28" s="1"/>
  <c r="H258" i="28" s="1"/>
  <c r="L257" i="28"/>
  <c r="K257" i="28" s="1"/>
  <c r="M117" i="16"/>
  <c r="J118" i="16" s="1"/>
  <c r="I117" i="16"/>
  <c r="H117" i="16" s="1"/>
  <c r="L117" i="16"/>
  <c r="K117" i="16" s="1"/>
  <c r="M43" i="14"/>
  <c r="J44" i="14" s="1"/>
  <c r="L43" i="14"/>
  <c r="K43" i="14" s="1"/>
  <c r="I43" i="14"/>
  <c r="H43" i="14" s="1"/>
  <c r="M528" i="9"/>
  <c r="J529" i="9" s="1"/>
  <c r="L528" i="9"/>
  <c r="K528" i="9" s="1"/>
  <c r="I528" i="9"/>
  <c r="H528" i="9" s="1"/>
  <c r="M202" i="6"/>
  <c r="J203" i="6" s="1"/>
  <c r="L202" i="6"/>
  <c r="K202" i="6" s="1"/>
  <c r="I202" i="6"/>
  <c r="H202" i="6" s="1"/>
  <c r="M346" i="10"/>
  <c r="J347" i="10" s="1"/>
  <c r="L346" i="10"/>
  <c r="K346" i="10" s="1"/>
  <c r="I346" i="10"/>
  <c r="H346" i="10" s="1"/>
  <c r="L45" i="3"/>
  <c r="K45" i="3" s="1"/>
  <c r="M45" i="3"/>
  <c r="J46" i="3" s="1"/>
  <c r="I45" i="3"/>
  <c r="H45" i="3" s="1"/>
  <c r="I212" i="25"/>
  <c r="H212" i="25" s="1"/>
  <c r="M212" i="25"/>
  <c r="J213" i="25" s="1"/>
  <c r="L212" i="25"/>
  <c r="K212" i="25" s="1"/>
  <c r="I288" i="6"/>
  <c r="H288" i="6" s="1"/>
  <c r="M288" i="6"/>
  <c r="J289" i="6" s="1"/>
  <c r="L288" i="6"/>
  <c r="K288" i="6" s="1"/>
  <c r="M15" i="8"/>
  <c r="J16" i="8" s="1"/>
  <c r="L15" i="8"/>
  <c r="K15" i="8" s="1"/>
  <c r="I15" i="8"/>
  <c r="H15" i="8" s="1"/>
  <c r="I102" i="15"/>
  <c r="H102" i="15" s="1"/>
  <c r="M102" i="15"/>
  <c r="J103" i="15" s="1"/>
  <c r="L102" i="15"/>
  <c r="K102" i="15" s="1"/>
  <c r="M403" i="13"/>
  <c r="J404" i="13" s="1"/>
  <c r="L403" i="13"/>
  <c r="K403" i="13" s="1"/>
  <c r="I403" i="13"/>
  <c r="H403" i="13" s="1"/>
  <c r="M64" i="27"/>
  <c r="J65" i="27" s="1"/>
  <c r="L64" i="27"/>
  <c r="K64" i="27" s="1"/>
  <c r="I64" i="27"/>
  <c r="H64" i="27" s="1"/>
  <c r="M15" i="2"/>
  <c r="J16" i="2" s="1"/>
  <c r="I15" i="2"/>
  <c r="H15" i="2" s="1"/>
  <c r="L15" i="2"/>
  <c r="K15" i="2" s="1"/>
  <c r="M334" i="12"/>
  <c r="J335" i="12" s="1"/>
  <c r="L334" i="12"/>
  <c r="K334" i="12" s="1"/>
  <c r="I334" i="12"/>
  <c r="H334" i="12" s="1"/>
  <c r="I47" i="12"/>
  <c r="H47" i="12" s="1"/>
  <c r="M47" i="12"/>
  <c r="J48" i="12" s="1"/>
  <c r="L47" i="12"/>
  <c r="K47" i="12" s="1"/>
  <c r="M185" i="7"/>
  <c r="J186" i="7" s="1"/>
  <c r="L185" i="7"/>
  <c r="K185" i="7" s="1"/>
  <c r="I185" i="7"/>
  <c r="H185" i="7" s="1"/>
  <c r="I367" i="28"/>
  <c r="H367" i="28" s="1"/>
  <c r="M367" i="28"/>
  <c r="J368" i="28" s="1"/>
  <c r="I368" i="28" s="1"/>
  <c r="H368" i="28" s="1"/>
  <c r="L367" i="28"/>
  <c r="K367" i="28" s="1"/>
  <c r="I459" i="1"/>
  <c r="H459" i="1" s="1"/>
  <c r="M459" i="1"/>
  <c r="J460" i="1" s="1"/>
  <c r="L459" i="1"/>
  <c r="K459" i="1" s="1"/>
  <c r="M279" i="28"/>
  <c r="J280" i="28" s="1"/>
  <c r="I280" i="28" s="1"/>
  <c r="H280" i="28" s="1"/>
  <c r="I279" i="28"/>
  <c r="H279" i="28" s="1"/>
  <c r="L279" i="28"/>
  <c r="K279" i="28" s="1"/>
  <c r="M222" i="11"/>
  <c r="J223" i="11" s="1"/>
  <c r="I223" i="11" s="1"/>
  <c r="H223" i="11" s="1"/>
  <c r="L222" i="11"/>
  <c r="K222" i="11" s="1"/>
  <c r="I222" i="11"/>
  <c r="H222" i="11" s="1"/>
  <c r="I410" i="25"/>
  <c r="H410" i="25" s="1"/>
  <c r="M410" i="25"/>
  <c r="J411" i="25" s="1"/>
  <c r="L410" i="25"/>
  <c r="K410" i="25" s="1"/>
  <c r="I232" i="24"/>
  <c r="H232" i="24" s="1"/>
  <c r="M232" i="24"/>
  <c r="J233" i="24" s="1"/>
  <c r="L232" i="24"/>
  <c r="K232" i="24" s="1"/>
  <c r="L184" i="17"/>
  <c r="K184" i="17" s="1"/>
  <c r="I184" i="17"/>
  <c r="H184" i="17" s="1"/>
  <c r="M184" i="17"/>
  <c r="J185" i="17" s="1"/>
  <c r="I16" i="21"/>
  <c r="H16" i="21" s="1"/>
  <c r="M16" i="21"/>
  <c r="J17" i="21" s="1"/>
  <c r="L16" i="21"/>
  <c r="K16" i="21" s="1"/>
  <c r="I303" i="24"/>
  <c r="H303" i="24" s="1"/>
  <c r="M303" i="24"/>
  <c r="J304" i="24" s="1"/>
  <c r="L303" i="24"/>
  <c r="K303" i="24" s="1"/>
  <c r="M223" i="3"/>
  <c r="J224" i="3" s="1"/>
  <c r="L223" i="3"/>
  <c r="K223" i="3" s="1"/>
  <c r="I223" i="3"/>
  <c r="H223" i="3" s="1"/>
  <c r="L37" i="28"/>
  <c r="K37" i="28" s="1"/>
  <c r="I37" i="28"/>
  <c r="H37" i="28" s="1"/>
  <c r="M37" i="28"/>
  <c r="J38" i="28" s="1"/>
  <c r="I38" i="28" s="1"/>
  <c r="H38" i="28" s="1"/>
  <c r="M265" i="17"/>
  <c r="J266" i="17" s="1"/>
  <c r="L265" i="17"/>
  <c r="K265" i="17" s="1"/>
  <c r="I265" i="17"/>
  <c r="H265" i="17" s="1"/>
  <c r="M235" i="28"/>
  <c r="J236" i="28" s="1"/>
  <c r="I236" i="28" s="1"/>
  <c r="H236" i="28" s="1"/>
  <c r="L235" i="28"/>
  <c r="K235" i="28" s="1"/>
  <c r="I235" i="28"/>
  <c r="H235" i="28" s="1"/>
  <c r="AB17" i="26"/>
  <c r="Y18" i="26" s="1"/>
  <c r="AA17" i="26"/>
  <c r="Z17" i="26" s="1"/>
  <c r="X17" i="26"/>
  <c r="W17" i="26" s="1"/>
  <c r="M99" i="14"/>
  <c r="J100" i="14" s="1"/>
  <c r="L99" i="14"/>
  <c r="K99" i="14" s="1"/>
  <c r="I99" i="14"/>
  <c r="H99" i="14" s="1"/>
  <c r="M115" i="10"/>
  <c r="J116" i="10" s="1"/>
  <c r="L115" i="10"/>
  <c r="K115" i="10" s="1"/>
  <c r="I115" i="10"/>
  <c r="H115" i="10" s="1"/>
  <c r="M16" i="16"/>
  <c r="J17" i="16" s="1"/>
  <c r="L16" i="16"/>
  <c r="K16" i="16" s="1"/>
  <c r="I16" i="16"/>
  <c r="H16" i="16" s="1"/>
  <c r="M128" i="23"/>
  <c r="J129" i="23" s="1"/>
  <c r="L128" i="23"/>
  <c r="K128" i="23" s="1"/>
  <c r="I128" i="23"/>
  <c r="H128" i="23" s="1"/>
  <c r="M172" i="1"/>
  <c r="J173" i="1" s="1"/>
  <c r="L172" i="1"/>
  <c r="K172" i="1" s="1"/>
  <c r="I172" i="1"/>
  <c r="H172" i="1" s="1"/>
  <c r="M347" i="13"/>
  <c r="J348" i="13" s="1"/>
  <c r="L347" i="13"/>
  <c r="K347" i="13" s="1"/>
  <c r="I347" i="13"/>
  <c r="H347" i="13" s="1"/>
  <c r="M72" i="25"/>
  <c r="J73" i="25" s="1"/>
  <c r="L72" i="25"/>
  <c r="K72" i="25" s="1"/>
  <c r="I72" i="25"/>
  <c r="H72" i="25" s="1"/>
  <c r="M317" i="8"/>
  <c r="J318" i="8" s="1"/>
  <c r="L317" i="8"/>
  <c r="K317" i="8" s="1"/>
  <c r="I317" i="8"/>
  <c r="H317" i="8" s="1"/>
  <c r="I195" i="22"/>
  <c r="H195" i="22" s="1"/>
  <c r="M195" i="22"/>
  <c r="J196" i="22" s="1"/>
  <c r="L195" i="22"/>
  <c r="K195" i="22" s="1"/>
  <c r="M495" i="9"/>
  <c r="J496" i="9" s="1"/>
  <c r="L495" i="9"/>
  <c r="K495" i="9" s="1"/>
  <c r="I495" i="9"/>
  <c r="H495" i="9" s="1"/>
  <c r="I39" i="24"/>
  <c r="H39" i="24" s="1"/>
  <c r="M39" i="24"/>
  <c r="J40" i="24" s="1"/>
  <c r="L39" i="24"/>
  <c r="K39" i="24" s="1"/>
  <c r="M81" i="10"/>
  <c r="J82" i="10" s="1"/>
  <c r="L81" i="10"/>
  <c r="K81" i="10" s="1"/>
  <c r="I81" i="10"/>
  <c r="H81" i="10" s="1"/>
  <c r="I130" i="17"/>
  <c r="H130" i="17" s="1"/>
  <c r="M130" i="17"/>
  <c r="J131" i="17" s="1"/>
  <c r="L130" i="17"/>
  <c r="K130" i="17" s="1"/>
  <c r="I257" i="16"/>
  <c r="H257" i="16" s="1"/>
  <c r="L257" i="16"/>
  <c r="K257" i="16" s="1"/>
  <c r="M257" i="16"/>
  <c r="J258" i="16" s="1"/>
  <c r="L225" i="20"/>
  <c r="K225" i="20" s="1"/>
  <c r="I225" i="20"/>
  <c r="H225" i="20" s="1"/>
  <c r="M225" i="20"/>
  <c r="J226" i="20" s="1"/>
  <c r="M99" i="25"/>
  <c r="J100" i="25" s="1"/>
  <c r="L99" i="25"/>
  <c r="K99" i="25" s="1"/>
  <c r="I99" i="25"/>
  <c r="H99" i="25" s="1"/>
  <c r="M196" i="11"/>
  <c r="J197" i="11" s="1"/>
  <c r="L196" i="11"/>
  <c r="K196" i="11" s="1"/>
  <c r="I196" i="11"/>
  <c r="H196" i="11" s="1"/>
  <c r="I80" i="6"/>
  <c r="H80" i="6" s="1"/>
  <c r="M80" i="6"/>
  <c r="J81" i="6" s="1"/>
  <c r="L80" i="6"/>
  <c r="K80" i="6" s="1"/>
  <c r="M105" i="18"/>
  <c r="J106" i="18" s="1"/>
  <c r="L105" i="18"/>
  <c r="K105" i="18" s="1"/>
  <c r="I105" i="18"/>
  <c r="H105" i="18" s="1"/>
  <c r="M233" i="27"/>
  <c r="J234" i="27" s="1"/>
  <c r="L233" i="27"/>
  <c r="K233" i="27" s="1"/>
  <c r="I233" i="27"/>
  <c r="H233" i="27" s="1"/>
  <c r="M246" i="1"/>
  <c r="J247" i="1" s="1"/>
  <c r="L246" i="1"/>
  <c r="K246" i="1" s="1"/>
  <c r="I246" i="1"/>
  <c r="H246" i="1" s="1"/>
  <c r="M270" i="25"/>
  <c r="J271" i="25" s="1"/>
  <c r="L270" i="25"/>
  <c r="K270" i="25" s="1"/>
  <c r="I270" i="25"/>
  <c r="H270" i="25" s="1"/>
  <c r="M159" i="15"/>
  <c r="J160" i="15" s="1"/>
  <c r="L159" i="15"/>
  <c r="K159" i="15" s="1"/>
  <c r="I159" i="15"/>
  <c r="H159" i="15" s="1"/>
  <c r="M297" i="15"/>
  <c r="J298" i="15" s="1"/>
  <c r="L297" i="15"/>
  <c r="K297" i="15" s="1"/>
  <c r="I297" i="15"/>
  <c r="H297" i="15" s="1"/>
  <c r="M244" i="11"/>
  <c r="J245" i="11" s="1"/>
  <c r="L244" i="11"/>
  <c r="K244" i="11" s="1"/>
  <c r="I244" i="11"/>
  <c r="H244" i="11" s="1"/>
  <c r="M163" i="3"/>
  <c r="J164" i="3" s="1"/>
  <c r="L163" i="3"/>
  <c r="K163" i="3" s="1"/>
  <c r="I163" i="3"/>
  <c r="H163" i="3" s="1"/>
  <c r="M291" i="16"/>
  <c r="J292" i="16" s="1"/>
  <c r="L291" i="16"/>
  <c r="K291" i="16" s="1"/>
  <c r="I291" i="16"/>
  <c r="H291" i="16" s="1"/>
  <c r="M100" i="23"/>
  <c r="J101" i="23" s="1"/>
  <c r="L100" i="23"/>
  <c r="K100" i="23" s="1"/>
  <c r="I100" i="23"/>
  <c r="H100" i="23" s="1"/>
  <c r="L31" i="7"/>
  <c r="K31" i="7" s="1"/>
  <c r="I31" i="7"/>
  <c r="H31" i="7" s="1"/>
  <c r="M31" i="7"/>
  <c r="J32" i="7" s="1"/>
  <c r="M47" i="15"/>
  <c r="J48" i="15" s="1"/>
  <c r="I47" i="15"/>
  <c r="H47" i="15" s="1"/>
  <c r="L47" i="15"/>
  <c r="K47" i="15" s="1"/>
  <c r="I319" i="13"/>
  <c r="H319" i="13" s="1"/>
  <c r="L319" i="13"/>
  <c r="K319" i="13" s="1"/>
  <c r="M319" i="13"/>
  <c r="J320" i="13" s="1"/>
  <c r="I579" i="13"/>
  <c r="H579" i="13" s="1"/>
  <c r="M579" i="13"/>
  <c r="J580" i="13" s="1"/>
  <c r="L579" i="13"/>
  <c r="K579" i="13" s="1"/>
  <c r="I16" i="22"/>
  <c r="H16" i="22" s="1"/>
  <c r="M16" i="22"/>
  <c r="J17" i="22" s="1"/>
  <c r="L16" i="22"/>
  <c r="K16" i="22" s="1"/>
  <c r="M413" i="6"/>
  <c r="J414" i="6" s="1"/>
  <c r="I413" i="6"/>
  <c r="H413" i="6" s="1"/>
  <c r="L413" i="6"/>
  <c r="K413" i="6" s="1"/>
  <c r="L16" i="18"/>
  <c r="K16" i="18" s="1"/>
  <c r="I16" i="18"/>
  <c r="H16" i="18" s="1"/>
  <c r="M16" i="18"/>
  <c r="J17" i="18" s="1"/>
  <c r="M127" i="3"/>
  <c r="J128" i="3" s="1"/>
  <c r="I127" i="3"/>
  <c r="H127" i="3" s="1"/>
  <c r="L127" i="3"/>
  <c r="K127" i="3" s="1"/>
  <c r="I242" i="18"/>
  <c r="H242" i="18" s="1"/>
  <c r="M242" i="18"/>
  <c r="J243" i="18" s="1"/>
  <c r="I243" i="18" s="1"/>
  <c r="H243" i="18" s="1"/>
  <c r="L242" i="18"/>
  <c r="K242" i="18" s="1"/>
  <c r="M268" i="20"/>
  <c r="J269" i="20" s="1"/>
  <c r="I268" i="20"/>
  <c r="H268" i="20" s="1"/>
  <c r="L268" i="20"/>
  <c r="K268" i="20" s="1"/>
  <c r="I16" i="14"/>
  <c r="H16" i="14" s="1"/>
  <c r="L16" i="14"/>
  <c r="K16" i="14" s="1"/>
  <c r="M16" i="14"/>
  <c r="J17" i="14" s="1"/>
  <c r="M437" i="25"/>
  <c r="J438" i="25" s="1"/>
  <c r="L437" i="25"/>
  <c r="K437" i="25" s="1"/>
  <c r="I437" i="25"/>
  <c r="H437" i="25" s="1"/>
  <c r="I148" i="11"/>
  <c r="H148" i="11" s="1"/>
  <c r="M148" i="11"/>
  <c r="J149" i="11" s="1"/>
  <c r="L148" i="11"/>
  <c r="K148" i="11" s="1"/>
  <c r="I16" i="19"/>
  <c r="H16" i="19" s="1"/>
  <c r="M16" i="19"/>
  <c r="J17" i="19" s="1"/>
  <c r="I17" i="19" s="1"/>
  <c r="H17" i="19" s="1"/>
  <c r="L16" i="19"/>
  <c r="K16" i="19" s="1"/>
  <c r="I431" i="13"/>
  <c r="H431" i="13" s="1"/>
  <c r="M431" i="13"/>
  <c r="J432" i="13" s="1"/>
  <c r="L431" i="13"/>
  <c r="K431" i="13" s="1"/>
  <c r="I151" i="7"/>
  <c r="H151" i="7" s="1"/>
  <c r="M151" i="7"/>
  <c r="J152" i="7" s="1"/>
  <c r="L151" i="7"/>
  <c r="K151" i="7" s="1"/>
  <c r="M334" i="19"/>
  <c r="J335" i="19" s="1"/>
  <c r="L334" i="19"/>
  <c r="K334" i="19" s="1"/>
  <c r="I334" i="19"/>
  <c r="H334" i="19" s="1"/>
  <c r="L136" i="24"/>
  <c r="K136" i="24" s="1"/>
  <c r="M136" i="24"/>
  <c r="J137" i="24" s="1"/>
  <c r="I136" i="24"/>
  <c r="H136" i="24" s="1"/>
  <c r="M111" i="6"/>
  <c r="J112" i="6" s="1"/>
  <c r="L111" i="6"/>
  <c r="K111" i="6" s="1"/>
  <c r="I111" i="6"/>
  <c r="H111" i="6" s="1"/>
  <c r="M455" i="28"/>
  <c r="J456" i="28" s="1"/>
  <c r="I456" i="28" s="1"/>
  <c r="H456" i="28" s="1"/>
  <c r="I455" i="28"/>
  <c r="H455" i="28" s="1"/>
  <c r="L455" i="28"/>
  <c r="K455" i="28" s="1"/>
  <c r="M351" i="6"/>
  <c r="J352" i="6" s="1"/>
  <c r="L351" i="6"/>
  <c r="K351" i="6" s="1"/>
  <c r="I351" i="6"/>
  <c r="H351" i="6" s="1"/>
  <c r="L42" i="17"/>
  <c r="K42" i="17" s="1"/>
  <c r="M42" i="17"/>
  <c r="J43" i="17" s="1"/>
  <c r="I42" i="17"/>
  <c r="H42" i="17" s="1"/>
  <c r="M242" i="25"/>
  <c r="J243" i="25" s="1"/>
  <c r="I242" i="25"/>
  <c r="H242" i="25" s="1"/>
  <c r="L242" i="25"/>
  <c r="K242" i="25" s="1"/>
  <c r="I235" i="8"/>
  <c r="H235" i="8" s="1"/>
  <c r="M235" i="8"/>
  <c r="J236" i="8" s="1"/>
  <c r="L235" i="8"/>
  <c r="K235" i="8" s="1"/>
  <c r="M305" i="12"/>
  <c r="J306" i="12" s="1"/>
  <c r="L305" i="12"/>
  <c r="K305" i="12" s="1"/>
  <c r="I305" i="12"/>
  <c r="H305" i="12" s="1"/>
  <c r="AH319" i="13"/>
  <c r="AG319" i="13" s="1"/>
  <c r="AE319" i="13"/>
  <c r="AD319" i="13" s="1"/>
  <c r="AI319" i="13"/>
  <c r="AF320" i="13" s="1"/>
  <c r="I552" i="13"/>
  <c r="H552" i="13" s="1"/>
  <c r="M552" i="13"/>
  <c r="J553" i="13" s="1"/>
  <c r="L552" i="13"/>
  <c r="K552" i="13" s="1"/>
  <c r="I55" i="1"/>
  <c r="H55" i="1" s="1"/>
  <c r="M55" i="1"/>
  <c r="J56" i="1" s="1"/>
  <c r="L55" i="1"/>
  <c r="K55" i="1" s="1"/>
  <c r="I107" i="13"/>
  <c r="H107" i="13" s="1"/>
  <c r="M107" i="13"/>
  <c r="J108" i="13" s="1"/>
  <c r="L107" i="13"/>
  <c r="K107" i="13" s="1"/>
  <c r="M296" i="7"/>
  <c r="J297" i="7" s="1"/>
  <c r="L296" i="7"/>
  <c r="K296" i="7" s="1"/>
  <c r="I296" i="7"/>
  <c r="H296" i="7" s="1"/>
  <c r="M295" i="18"/>
  <c r="J296" i="18" s="1"/>
  <c r="L295" i="18"/>
  <c r="K295" i="18" s="1"/>
  <c r="I295" i="18"/>
  <c r="H295" i="18" s="1"/>
  <c r="M312" i="10"/>
  <c r="J313" i="10" s="1"/>
  <c r="L312" i="10"/>
  <c r="K312" i="10" s="1"/>
  <c r="I312" i="10"/>
  <c r="H312" i="10" s="1"/>
  <c r="M134" i="20"/>
  <c r="J135" i="20" s="1"/>
  <c r="I135" i="20" s="1"/>
  <c r="H135" i="20" s="1"/>
  <c r="L134" i="20"/>
  <c r="K134" i="20" s="1"/>
  <c r="I134" i="20"/>
  <c r="H134" i="20" s="1"/>
  <c r="BB78" i="13"/>
  <c r="BA78" i="13" s="1"/>
  <c r="BF78" i="13"/>
  <c r="BC79" i="13" s="1"/>
  <c r="BE78" i="13"/>
  <c r="BD78" i="13" s="1"/>
  <c r="L239" i="17"/>
  <c r="K239" i="17" s="1"/>
  <c r="M239" i="17"/>
  <c r="J240" i="17" s="1"/>
  <c r="I239" i="17"/>
  <c r="H239" i="17" s="1"/>
  <c r="L191" i="15"/>
  <c r="K191" i="15" s="1"/>
  <c r="M191" i="15"/>
  <c r="J192" i="15" s="1"/>
  <c r="I191" i="15"/>
  <c r="H191" i="15" s="1"/>
  <c r="I17" i="6"/>
  <c r="H17" i="6" s="1"/>
  <c r="L17" i="6"/>
  <c r="K17" i="6" s="1"/>
  <c r="M17" i="6"/>
  <c r="J18" i="6" s="1"/>
  <c r="I81" i="9"/>
  <c r="H81" i="9" s="1"/>
  <c r="M81" i="9"/>
  <c r="J82" i="9" s="1"/>
  <c r="L81" i="9"/>
  <c r="K81" i="9" s="1"/>
  <c r="I48" i="8"/>
  <c r="H48" i="8" s="1"/>
  <c r="M48" i="8"/>
  <c r="J49" i="8" s="1"/>
  <c r="L48" i="8"/>
  <c r="K48" i="8" s="1"/>
  <c r="M141" i="1"/>
  <c r="J142" i="1" s="1"/>
  <c r="I141" i="1"/>
  <c r="H141" i="1" s="1"/>
  <c r="L141" i="1"/>
  <c r="K141" i="1" s="1"/>
  <c r="M522" i="13"/>
  <c r="J523" i="13" s="1"/>
  <c r="L522" i="13"/>
  <c r="K522" i="13" s="1"/>
  <c r="I522" i="13"/>
  <c r="H522" i="13" s="1"/>
  <c r="I15" i="10"/>
  <c r="H15" i="10" s="1"/>
  <c r="M15" i="10"/>
  <c r="J16" i="10" s="1"/>
  <c r="L15" i="10"/>
  <c r="K15" i="10" s="1"/>
  <c r="I80" i="8"/>
  <c r="H80" i="8" s="1"/>
  <c r="L80" i="8"/>
  <c r="K80" i="8" s="1"/>
  <c r="M80" i="8"/>
  <c r="J81" i="8" s="1"/>
  <c r="I175" i="6"/>
  <c r="H175" i="6" s="1"/>
  <c r="M175" i="6"/>
  <c r="J176" i="6" s="1"/>
  <c r="L175" i="6"/>
  <c r="K175" i="6" s="1"/>
  <c r="I356" i="16"/>
  <c r="H356" i="16" s="1"/>
  <c r="M356" i="16"/>
  <c r="J357" i="16" s="1"/>
  <c r="L356" i="16"/>
  <c r="K356" i="16" s="1"/>
  <c r="L153" i="16"/>
  <c r="K153" i="16" s="1"/>
  <c r="I153" i="16"/>
  <c r="H153" i="16" s="1"/>
  <c r="M153" i="16"/>
  <c r="J154" i="16" s="1"/>
  <c r="M161" i="4"/>
  <c r="J162" i="4" s="1"/>
  <c r="L161" i="4"/>
  <c r="K161" i="4" s="1"/>
  <c r="I161" i="4"/>
  <c r="H161" i="4" s="1"/>
  <c r="I158" i="17"/>
  <c r="H158" i="17" s="1"/>
  <c r="M158" i="17"/>
  <c r="J159" i="17" s="1"/>
  <c r="L158" i="17"/>
  <c r="K158" i="17" s="1"/>
  <c r="I37" i="11"/>
  <c r="H37" i="11" s="1"/>
  <c r="M37" i="11"/>
  <c r="J38" i="11" s="1"/>
  <c r="L37" i="11"/>
  <c r="K37" i="11" s="1"/>
  <c r="I459" i="13"/>
  <c r="H459" i="13" s="1"/>
  <c r="M459" i="13"/>
  <c r="J460" i="13" s="1"/>
  <c r="L459" i="13"/>
  <c r="K459" i="13" s="1"/>
  <c r="M135" i="27"/>
  <c r="J136" i="27" s="1"/>
  <c r="I135" i="27"/>
  <c r="H135" i="27" s="1"/>
  <c r="L135" i="27"/>
  <c r="K135" i="27" s="1"/>
  <c r="M123" i="22"/>
  <c r="J124" i="22" s="1"/>
  <c r="L123" i="22"/>
  <c r="K123" i="22" s="1"/>
  <c r="I123" i="22"/>
  <c r="H123" i="22" s="1"/>
  <c r="M222" i="12"/>
  <c r="J223" i="12" s="1"/>
  <c r="L222" i="12"/>
  <c r="K222" i="12" s="1"/>
  <c r="I222" i="12"/>
  <c r="H222" i="12" s="1"/>
  <c r="BE260" i="13"/>
  <c r="BD260" i="13" s="1"/>
  <c r="BB260" i="13"/>
  <c r="BA260" i="13" s="1"/>
  <c r="BF260" i="13"/>
  <c r="BC261" i="13" s="1"/>
  <c r="M81" i="7"/>
  <c r="J82" i="7" s="1"/>
  <c r="L81" i="7"/>
  <c r="K81" i="7" s="1"/>
  <c r="I81" i="7"/>
  <c r="H81" i="7" s="1"/>
  <c r="AA459" i="13"/>
  <c r="Z459" i="13" s="1"/>
  <c r="X459" i="13"/>
  <c r="W459" i="13" s="1"/>
  <c r="AB459" i="13"/>
  <c r="Y460" i="13" s="1"/>
  <c r="M177" i="8"/>
  <c r="J178" i="8" s="1"/>
  <c r="L177" i="8"/>
  <c r="K177" i="8" s="1"/>
  <c r="I177" i="8"/>
  <c r="H177" i="8" s="1"/>
  <c r="I92" i="11"/>
  <c r="H92" i="11" s="1"/>
  <c r="M92" i="11"/>
  <c r="J93" i="11" s="1"/>
  <c r="L92" i="11"/>
  <c r="K92" i="11" s="1"/>
  <c r="I365" i="4"/>
  <c r="H365" i="4" s="1"/>
  <c r="M365" i="4"/>
  <c r="J366" i="4" s="1"/>
  <c r="L365" i="4"/>
  <c r="K365" i="4" s="1"/>
  <c r="M73" i="3"/>
  <c r="J74" i="3" s="1"/>
  <c r="L73" i="3"/>
  <c r="K73" i="3" s="1"/>
  <c r="I73" i="3"/>
  <c r="H73" i="3" s="1"/>
  <c r="L373" i="1"/>
  <c r="K373" i="1" s="1"/>
  <c r="I373" i="1"/>
  <c r="H373" i="1" s="1"/>
  <c r="M373" i="1"/>
  <c r="J374" i="1" s="1"/>
  <c r="M208" i="27"/>
  <c r="J209" i="27" s="1"/>
  <c r="L208" i="27"/>
  <c r="K208" i="27" s="1"/>
  <c r="I208" i="27"/>
  <c r="H208" i="27" s="1"/>
  <c r="L88" i="27"/>
  <c r="K88" i="27" s="1"/>
  <c r="M88" i="27"/>
  <c r="J89" i="27" s="1"/>
  <c r="I88" i="27"/>
  <c r="H88" i="27" s="1"/>
  <c r="M16" i="12"/>
  <c r="J17" i="12" s="1"/>
  <c r="L16" i="12"/>
  <c r="K16" i="12" s="1"/>
  <c r="I16" i="12"/>
  <c r="H16" i="12" s="1"/>
  <c r="M160" i="27"/>
  <c r="J161" i="27" s="1"/>
  <c r="L160" i="27"/>
  <c r="K160" i="27" s="1"/>
  <c r="I160" i="27"/>
  <c r="H160" i="27" s="1"/>
  <c r="L249" i="15"/>
  <c r="K249" i="15" s="1"/>
  <c r="I249" i="15"/>
  <c r="H249" i="15" s="1"/>
  <c r="M249" i="15"/>
  <c r="J250" i="15" s="1"/>
  <c r="M499" i="28"/>
  <c r="J500" i="28" s="1"/>
  <c r="I500" i="28" s="1"/>
  <c r="H500" i="28" s="1"/>
  <c r="L499" i="28"/>
  <c r="K499" i="28" s="1"/>
  <c r="I499" i="28"/>
  <c r="H499" i="28" s="1"/>
  <c r="M55" i="21"/>
  <c r="J56" i="21" s="1"/>
  <c r="L55" i="21"/>
  <c r="K55" i="21" s="1"/>
  <c r="I55" i="21"/>
  <c r="H55" i="21" s="1"/>
  <c r="M392" i="9"/>
  <c r="J393" i="9" s="1"/>
  <c r="L392" i="9"/>
  <c r="K392" i="9" s="1"/>
  <c r="I392" i="9"/>
  <c r="H392" i="9" s="1"/>
  <c r="M52" i="9"/>
  <c r="J53" i="9" s="1"/>
  <c r="L52" i="9"/>
  <c r="K52" i="9" s="1"/>
  <c r="I52" i="9"/>
  <c r="H52" i="9" s="1"/>
  <c r="I142" i="6"/>
  <c r="H142" i="6" s="1"/>
  <c r="M142" i="6"/>
  <c r="J143" i="6" s="1"/>
  <c r="L142" i="6"/>
  <c r="K142" i="6" s="1"/>
  <c r="M49" i="16"/>
  <c r="J50" i="16" s="1"/>
  <c r="L49" i="16"/>
  <c r="K49" i="16" s="1"/>
  <c r="I49" i="16"/>
  <c r="H49" i="16" s="1"/>
  <c r="M495" i="13"/>
  <c r="J496" i="13" s="1"/>
  <c r="L495" i="13"/>
  <c r="K495" i="13" s="1"/>
  <c r="I495" i="13"/>
  <c r="H495" i="13" s="1"/>
  <c r="L44" i="23"/>
  <c r="K44" i="23" s="1"/>
  <c r="I44" i="23"/>
  <c r="H44" i="23" s="1"/>
  <c r="M44" i="23"/>
  <c r="J45" i="23" s="1"/>
  <c r="I17" i="9"/>
  <c r="H17" i="9" s="1"/>
  <c r="M17" i="9"/>
  <c r="J18" i="9" s="1"/>
  <c r="L17" i="9"/>
  <c r="K17" i="9" s="1"/>
  <c r="I16" i="27"/>
  <c r="H16" i="27" s="1"/>
  <c r="M16" i="27"/>
  <c r="J17" i="27" s="1"/>
  <c r="L16" i="27"/>
  <c r="K16" i="27" s="1"/>
  <c r="M44" i="25"/>
  <c r="J45" i="25" s="1"/>
  <c r="L44" i="25"/>
  <c r="K44" i="25" s="1"/>
  <c r="I44" i="25"/>
  <c r="H44" i="25" s="1"/>
  <c r="AQ197" i="13"/>
  <c r="AN198" i="13" s="1"/>
  <c r="AM198" i="13" s="1"/>
  <c r="AP197" i="13"/>
  <c r="AO197" i="13" s="1"/>
  <c r="AM197" i="13"/>
  <c r="AL197" i="13" s="1"/>
  <c r="M235" i="6"/>
  <c r="J236" i="6" s="1"/>
  <c r="L235" i="6"/>
  <c r="K235" i="6" s="1"/>
  <c r="I235" i="6"/>
  <c r="H235" i="6" s="1"/>
  <c r="AA197" i="13"/>
  <c r="Z197" i="13" s="1"/>
  <c r="X197" i="13"/>
  <c r="W197" i="13" s="1"/>
  <c r="AB197" i="13"/>
  <c r="Y198" i="13" s="1"/>
  <c r="I198" i="13"/>
  <c r="H198" i="13" s="1"/>
  <c r="L198" i="13"/>
  <c r="K198" i="13" s="1"/>
  <c r="M198" i="13"/>
  <c r="J199" i="13" s="1"/>
  <c r="M347" i="14"/>
  <c r="J348" i="14" s="1"/>
  <c r="L347" i="14"/>
  <c r="K347" i="14" s="1"/>
  <c r="I347" i="14"/>
  <c r="H347" i="14" s="1"/>
  <c r="L460" i="9"/>
  <c r="K460" i="9" s="1"/>
  <c r="I460" i="9"/>
  <c r="H460" i="9" s="1"/>
  <c r="M460" i="9"/>
  <c r="J461" i="9" s="1"/>
  <c r="L400" i="24"/>
  <c r="K400" i="24" s="1"/>
  <c r="M400" i="24"/>
  <c r="J401" i="24" s="1"/>
  <c r="I400" i="24"/>
  <c r="H400" i="24" s="1"/>
  <c r="BQ260" i="13"/>
  <c r="BP260" i="13" s="1"/>
  <c r="BU260" i="13"/>
  <c r="BR261" i="13" s="1"/>
  <c r="BT260" i="13"/>
  <c r="BS260" i="13" s="1"/>
  <c r="L151" i="9"/>
  <c r="K151" i="9" s="1"/>
  <c r="I151" i="9"/>
  <c r="H151" i="9" s="1"/>
  <c r="M151" i="9"/>
  <c r="J152" i="9" s="1"/>
  <c r="M364" i="12"/>
  <c r="J365" i="12" s="1"/>
  <c r="L364" i="12"/>
  <c r="K364" i="12" s="1"/>
  <c r="I364" i="12"/>
  <c r="H364" i="12" s="1"/>
  <c r="I422" i="16"/>
  <c r="H422" i="16" s="1"/>
  <c r="M422" i="16"/>
  <c r="J423" i="16" s="1"/>
  <c r="L422" i="16"/>
  <c r="K422" i="16" s="1"/>
  <c r="M390" i="16"/>
  <c r="J391" i="16" s="1"/>
  <c r="L390" i="16"/>
  <c r="K390" i="16" s="1"/>
  <c r="I390" i="16"/>
  <c r="H390" i="16" s="1"/>
  <c r="L188" i="16"/>
  <c r="K188" i="16" s="1"/>
  <c r="I188" i="16"/>
  <c r="H188" i="16" s="1"/>
  <c r="M188" i="16"/>
  <c r="J189" i="16" s="1"/>
  <c r="L280" i="24"/>
  <c r="K280" i="24" s="1"/>
  <c r="I280" i="24"/>
  <c r="H280" i="24" s="1"/>
  <c r="M280" i="24"/>
  <c r="J281" i="24" s="1"/>
  <c r="M104" i="4"/>
  <c r="J105" i="4" s="1"/>
  <c r="I104" i="4"/>
  <c r="H104" i="4" s="1"/>
  <c r="L104" i="4"/>
  <c r="K104" i="4" s="1"/>
  <c r="I211" i="7"/>
  <c r="H211" i="7" s="1"/>
  <c r="M211" i="7"/>
  <c r="J212" i="7" s="1"/>
  <c r="L211" i="7"/>
  <c r="K211" i="7" s="1"/>
  <c r="M75" i="4"/>
  <c r="J76" i="4" s="1"/>
  <c r="I75" i="4"/>
  <c r="H75" i="4" s="1"/>
  <c r="L75" i="4"/>
  <c r="K75" i="4" s="1"/>
  <c r="I46" i="13"/>
  <c r="H46" i="13" s="1"/>
  <c r="M46" i="13"/>
  <c r="J47" i="13" s="1"/>
  <c r="L46" i="13"/>
  <c r="K46" i="13" s="1"/>
  <c r="M181" i="23"/>
  <c r="J182" i="23" s="1"/>
  <c r="L181" i="23"/>
  <c r="K181" i="23" s="1"/>
  <c r="I181" i="23"/>
  <c r="H181" i="23" s="1"/>
  <c r="M609" i="28"/>
  <c r="J610" i="28" s="1"/>
  <c r="I610" i="28" s="1"/>
  <c r="H610" i="28" s="1"/>
  <c r="I609" i="28"/>
  <c r="H609" i="28" s="1"/>
  <c r="L609" i="28"/>
  <c r="K609" i="28" s="1"/>
  <c r="I310" i="23"/>
  <c r="H310" i="23" s="1"/>
  <c r="M310" i="23"/>
  <c r="J311" i="23" s="1"/>
  <c r="L310" i="23"/>
  <c r="K310" i="23" s="1"/>
  <c r="M98" i="22"/>
  <c r="J99" i="22" s="1"/>
  <c r="L98" i="22"/>
  <c r="K98" i="22" s="1"/>
  <c r="I98" i="22"/>
  <c r="H98" i="22" s="1"/>
  <c r="M259" i="27"/>
  <c r="J260" i="27" s="1"/>
  <c r="L259" i="27"/>
  <c r="K259" i="27" s="1"/>
  <c r="I259" i="27"/>
  <c r="H259" i="27" s="1"/>
  <c r="I129" i="14"/>
  <c r="H129" i="14" s="1"/>
  <c r="M129" i="14"/>
  <c r="J130" i="14" s="1"/>
  <c r="L129" i="14"/>
  <c r="K129" i="14" s="1"/>
  <c r="I293" i="14"/>
  <c r="H293" i="14" s="1"/>
  <c r="M293" i="14"/>
  <c r="J294" i="14" s="1"/>
  <c r="L293" i="14"/>
  <c r="K293" i="14" s="1"/>
  <c r="M311" i="9"/>
  <c r="J312" i="9" s="1"/>
  <c r="I312" i="9" s="1"/>
  <c r="H312" i="9" s="1"/>
  <c r="L311" i="9"/>
  <c r="K311" i="9" s="1"/>
  <c r="I311" i="9"/>
  <c r="H311" i="9" s="1"/>
  <c r="I249" i="4"/>
  <c r="H249" i="4" s="1"/>
  <c r="L249" i="4"/>
  <c r="K249" i="4" s="1"/>
  <c r="M249" i="4"/>
  <c r="J250" i="4" s="1"/>
  <c r="I354" i="15"/>
  <c r="H354" i="15" s="1"/>
  <c r="M354" i="15"/>
  <c r="J355" i="15" s="1"/>
  <c r="L354" i="15"/>
  <c r="K354" i="15" s="1"/>
  <c r="L82" i="1"/>
  <c r="K82" i="1" s="1"/>
  <c r="I82" i="1"/>
  <c r="H82" i="1" s="1"/>
  <c r="M82" i="1"/>
  <c r="J83" i="1" s="1"/>
  <c r="I343" i="1"/>
  <c r="H343" i="1" s="1"/>
  <c r="M343" i="1"/>
  <c r="J344" i="1" s="1"/>
  <c r="L343" i="1"/>
  <c r="K343" i="1" s="1"/>
  <c r="I263" i="19"/>
  <c r="H263" i="19" s="1"/>
  <c r="M263" i="19"/>
  <c r="J264" i="19" s="1"/>
  <c r="L263" i="19"/>
  <c r="K263" i="19" s="1"/>
  <c r="M17" i="4"/>
  <c r="J18" i="4" s="1"/>
  <c r="I17" i="4"/>
  <c r="H17" i="4" s="1"/>
  <c r="L17" i="4"/>
  <c r="K17" i="4" s="1"/>
  <c r="M381" i="25"/>
  <c r="J382" i="25" s="1"/>
  <c r="L381" i="25"/>
  <c r="K381" i="25" s="1"/>
  <c r="I381" i="25"/>
  <c r="H381" i="25" s="1"/>
  <c r="I278" i="4"/>
  <c r="H278" i="4" s="1"/>
  <c r="M278" i="4"/>
  <c r="J279" i="4" s="1"/>
  <c r="L278" i="4"/>
  <c r="K278" i="4" s="1"/>
  <c r="M112" i="27"/>
  <c r="J113" i="27" s="1"/>
  <c r="L112" i="27"/>
  <c r="K112" i="27" s="1"/>
  <c r="I112" i="27"/>
  <c r="H112" i="27" s="1"/>
  <c r="M52" i="20"/>
  <c r="J53" i="20" s="1"/>
  <c r="I53" i="20" s="1"/>
  <c r="H53" i="20" s="1"/>
  <c r="L52" i="20"/>
  <c r="K52" i="20" s="1"/>
  <c r="I52" i="20"/>
  <c r="H52" i="20" s="1"/>
  <c r="M379" i="10"/>
  <c r="J380" i="10" s="1"/>
  <c r="L379" i="10"/>
  <c r="K379" i="10" s="1"/>
  <c r="I379" i="10"/>
  <c r="H379" i="10" s="1"/>
  <c r="I116" i="9"/>
  <c r="H116" i="9" s="1"/>
  <c r="L116" i="9"/>
  <c r="K116" i="9" s="1"/>
  <c r="M116" i="9"/>
  <c r="J117" i="9" s="1"/>
  <c r="M212" i="19"/>
  <c r="J213" i="19" s="1"/>
  <c r="I212" i="19"/>
  <c r="H212" i="19" s="1"/>
  <c r="L212" i="19"/>
  <c r="K212" i="19" s="1"/>
  <c r="M319" i="6"/>
  <c r="J320" i="6" s="1"/>
  <c r="L319" i="6"/>
  <c r="K319" i="6" s="1"/>
  <c r="I319" i="6"/>
  <c r="H319" i="6" s="1"/>
  <c r="M324" i="7"/>
  <c r="J325" i="7" s="1"/>
  <c r="L324" i="7"/>
  <c r="K324" i="7" s="1"/>
  <c r="I324" i="7"/>
  <c r="H324" i="7" s="1"/>
  <c r="I70" i="14"/>
  <c r="H70" i="14" s="1"/>
  <c r="M70" i="14"/>
  <c r="J71" i="14" s="1"/>
  <c r="L70" i="14"/>
  <c r="K70" i="14" s="1"/>
  <c r="I376" i="18"/>
  <c r="H376" i="18" s="1"/>
  <c r="M376" i="18"/>
  <c r="J377" i="18" s="1"/>
  <c r="L376" i="18"/>
  <c r="K376" i="18" s="1"/>
  <c r="I40" i="27"/>
  <c r="H40" i="27" s="1"/>
  <c r="M40" i="27"/>
  <c r="J41" i="27" s="1"/>
  <c r="L40" i="27"/>
  <c r="K40" i="27" s="1"/>
  <c r="M357" i="9"/>
  <c r="J358" i="9" s="1"/>
  <c r="L357" i="9"/>
  <c r="K357" i="9" s="1"/>
  <c r="I357" i="9"/>
  <c r="H357" i="9" s="1"/>
  <c r="I154" i="22"/>
  <c r="H154" i="22" s="1"/>
  <c r="M154" i="22"/>
  <c r="J155" i="22" s="1"/>
  <c r="L154" i="22"/>
  <c r="K154" i="22" s="1"/>
  <c r="I191" i="4"/>
  <c r="H191" i="4" s="1"/>
  <c r="L191" i="4"/>
  <c r="K191" i="4" s="1"/>
  <c r="M191" i="4"/>
  <c r="J192" i="4" s="1"/>
  <c r="M15" i="15"/>
  <c r="J16" i="15" s="1"/>
  <c r="L15" i="15"/>
  <c r="K15" i="15" s="1"/>
  <c r="I15" i="15"/>
  <c r="H15" i="15" s="1"/>
  <c r="M64" i="11"/>
  <c r="J65" i="11" s="1"/>
  <c r="L64" i="11"/>
  <c r="K64" i="11" s="1"/>
  <c r="I64" i="11"/>
  <c r="H64" i="11" s="1"/>
  <c r="I75" i="18"/>
  <c r="H75" i="18" s="1"/>
  <c r="M75" i="18"/>
  <c r="J76" i="18" s="1"/>
  <c r="L75" i="18"/>
  <c r="K75" i="18" s="1"/>
  <c r="M315" i="3"/>
  <c r="J316" i="3" s="1"/>
  <c r="I315" i="3"/>
  <c r="H315" i="3" s="1"/>
  <c r="L315" i="3"/>
  <c r="K315" i="3" s="1"/>
  <c r="M278" i="12"/>
  <c r="J279" i="12" s="1"/>
  <c r="L278" i="12"/>
  <c r="K278" i="12" s="1"/>
  <c r="I278" i="12"/>
  <c r="H278" i="12" s="1"/>
  <c r="M103" i="12"/>
  <c r="J104" i="12" s="1"/>
  <c r="I104" i="12" s="1"/>
  <c r="H104" i="12" s="1"/>
  <c r="L103" i="12"/>
  <c r="K103" i="12" s="1"/>
  <c r="I103" i="12"/>
  <c r="H103" i="12" s="1"/>
  <c r="M56" i="22"/>
  <c r="J57" i="22" s="1"/>
  <c r="L56" i="22"/>
  <c r="K56" i="22" s="1"/>
  <c r="I56" i="22"/>
  <c r="H56" i="22" s="1"/>
  <c r="M148" i="10"/>
  <c r="J149" i="10" s="1"/>
  <c r="L148" i="10"/>
  <c r="K148" i="10" s="1"/>
  <c r="I148" i="10"/>
  <c r="H148" i="10" s="1"/>
  <c r="I184" i="27"/>
  <c r="H184" i="27" s="1"/>
  <c r="M184" i="27"/>
  <c r="J185" i="27" s="1"/>
  <c r="L184" i="27"/>
  <c r="K184" i="27" s="1"/>
  <c r="I325" i="18"/>
  <c r="H325" i="18" s="1"/>
  <c r="M325" i="18"/>
  <c r="J326" i="18" s="1"/>
  <c r="L325" i="18"/>
  <c r="K325" i="18" s="1"/>
  <c r="M255" i="24"/>
  <c r="J256" i="24" s="1"/>
  <c r="L255" i="24"/>
  <c r="K255" i="24" s="1"/>
  <c r="I255" i="24"/>
  <c r="H255" i="24" s="1"/>
  <c r="L338" i="23"/>
  <c r="K338" i="23" s="1"/>
  <c r="M338" i="23"/>
  <c r="J339" i="23" s="1"/>
  <c r="I338" i="23"/>
  <c r="H338" i="23" s="1"/>
  <c r="M159" i="24"/>
  <c r="J160" i="24" s="1"/>
  <c r="L159" i="24"/>
  <c r="K159" i="24" s="1"/>
  <c r="I159" i="24"/>
  <c r="H159" i="24" s="1"/>
  <c r="I17" i="3"/>
  <c r="H17" i="3" s="1"/>
  <c r="L17" i="3"/>
  <c r="K17" i="3" s="1"/>
  <c r="M17" i="3"/>
  <c r="J18" i="3" s="1"/>
  <c r="M216" i="18"/>
  <c r="J217" i="18" s="1"/>
  <c r="L216" i="18"/>
  <c r="K216" i="18" s="1"/>
  <c r="I216" i="18"/>
  <c r="H216" i="18" s="1"/>
  <c r="M325" i="16"/>
  <c r="J326" i="16" s="1"/>
  <c r="L325" i="16"/>
  <c r="K325" i="16" s="1"/>
  <c r="I325" i="16"/>
  <c r="H325" i="16" s="1"/>
  <c r="I15" i="24"/>
  <c r="H15" i="24" s="1"/>
  <c r="M15" i="24"/>
  <c r="J16" i="24" s="1"/>
  <c r="L15" i="24"/>
  <c r="K15" i="24" s="1"/>
  <c r="M181" i="20"/>
  <c r="J182" i="20" s="1"/>
  <c r="L181" i="20"/>
  <c r="K181" i="20" s="1"/>
  <c r="I181" i="20"/>
  <c r="H181" i="20" s="1"/>
  <c r="L94" i="21"/>
  <c r="K94" i="21" s="1"/>
  <c r="M94" i="21"/>
  <c r="J95" i="21" s="1"/>
  <c r="I94" i="21"/>
  <c r="H94" i="21" s="1"/>
  <c r="M158" i="14"/>
  <c r="J159" i="14" s="1"/>
  <c r="L158" i="14"/>
  <c r="K158" i="14" s="1"/>
  <c r="I158" i="14"/>
  <c r="H158" i="14" s="1"/>
  <c r="M174" i="11"/>
  <c r="J175" i="11" s="1"/>
  <c r="I175" i="11" s="1"/>
  <c r="H175" i="11" s="1"/>
  <c r="L174" i="11"/>
  <c r="K174" i="11" s="1"/>
  <c r="I174" i="11"/>
  <c r="H174" i="11" s="1"/>
  <c r="I133" i="21"/>
  <c r="H133" i="21" s="1"/>
  <c r="M133" i="21"/>
  <c r="J134" i="21" s="1"/>
  <c r="L133" i="21"/>
  <c r="K133" i="21" s="1"/>
  <c r="M101" i="23" l="1"/>
  <c r="J102" i="23" s="1"/>
  <c r="I101" i="23"/>
  <c r="H101" i="23" s="1"/>
  <c r="L101" i="23"/>
  <c r="K101" i="23" s="1"/>
  <c r="I184" i="25"/>
  <c r="H184" i="25" s="1"/>
  <c r="M184" i="25"/>
  <c r="J185" i="25" s="1"/>
  <c r="L184" i="25"/>
  <c r="K184" i="25" s="1"/>
  <c r="M156" i="25"/>
  <c r="J157" i="25" s="1"/>
  <c r="L156" i="25"/>
  <c r="K156" i="25" s="1"/>
  <c r="I156" i="25"/>
  <c r="H156" i="25" s="1"/>
  <c r="I214" i="10"/>
  <c r="H214" i="10" s="1"/>
  <c r="M214" i="10"/>
  <c r="J215" i="10" s="1"/>
  <c r="L214" i="10"/>
  <c r="K214" i="10" s="1"/>
  <c r="I212" i="14"/>
  <c r="H212" i="14" s="1"/>
  <c r="M212" i="14"/>
  <c r="J213" i="14" s="1"/>
  <c r="L212" i="14"/>
  <c r="K212" i="14" s="1"/>
  <c r="I321" i="14"/>
  <c r="H321" i="14" s="1"/>
  <c r="L321" i="14"/>
  <c r="K321" i="14" s="1"/>
  <c r="M321" i="14"/>
  <c r="J322" i="14" s="1"/>
  <c r="M145" i="8"/>
  <c r="J146" i="8" s="1"/>
  <c r="L145" i="8"/>
  <c r="K145" i="8" s="1"/>
  <c r="I145" i="8"/>
  <c r="H145" i="8" s="1"/>
  <c r="L117" i="9"/>
  <c r="K117" i="9" s="1"/>
  <c r="I117" i="9"/>
  <c r="H117" i="9" s="1"/>
  <c r="M117" i="9"/>
  <c r="J118" i="9" s="1"/>
  <c r="M281" i="24"/>
  <c r="J282" i="24" s="1"/>
  <c r="I282" i="24" s="1"/>
  <c r="H282" i="24" s="1"/>
  <c r="L281" i="24"/>
  <c r="K281" i="24" s="1"/>
  <c r="I281" i="24"/>
  <c r="H281" i="24" s="1"/>
  <c r="M461" i="9"/>
  <c r="J462" i="9" s="1"/>
  <c r="L461" i="9"/>
  <c r="K461" i="9" s="1"/>
  <c r="I461" i="9"/>
  <c r="H461" i="9" s="1"/>
  <c r="M81" i="8"/>
  <c r="J82" i="8" s="1"/>
  <c r="L81" i="8"/>
  <c r="K81" i="8" s="1"/>
  <c r="I81" i="8"/>
  <c r="H81" i="8" s="1"/>
  <c r="M17" i="14"/>
  <c r="J18" i="14" s="1"/>
  <c r="L17" i="14"/>
  <c r="K17" i="14" s="1"/>
  <c r="I17" i="14"/>
  <c r="H17" i="14" s="1"/>
  <c r="M17" i="18"/>
  <c r="J18" i="18" s="1"/>
  <c r="L17" i="18"/>
  <c r="K17" i="18" s="1"/>
  <c r="I17" i="18"/>
  <c r="H17" i="18" s="1"/>
  <c r="M320" i="13"/>
  <c r="J321" i="13" s="1"/>
  <c r="L320" i="13"/>
  <c r="K320" i="13" s="1"/>
  <c r="I320" i="13"/>
  <c r="H320" i="13" s="1"/>
  <c r="I226" i="20"/>
  <c r="H226" i="20" s="1"/>
  <c r="M226" i="20"/>
  <c r="J227" i="20" s="1"/>
  <c r="I227" i="20" s="1"/>
  <c r="H227" i="20" s="1"/>
  <c r="L226" i="20"/>
  <c r="K226" i="20" s="1"/>
  <c r="I284" i="1"/>
  <c r="H284" i="1" s="1"/>
  <c r="L284" i="1"/>
  <c r="K284" i="1" s="1"/>
  <c r="M284" i="1"/>
  <c r="J285" i="1" s="1"/>
  <c r="M139" i="19"/>
  <c r="J140" i="19" s="1"/>
  <c r="L139" i="19"/>
  <c r="K139" i="19" s="1"/>
  <c r="I139" i="19"/>
  <c r="H139" i="19" s="1"/>
  <c r="I129" i="15"/>
  <c r="H129" i="15" s="1"/>
  <c r="M129" i="15"/>
  <c r="J130" i="15" s="1"/>
  <c r="L129" i="15"/>
  <c r="K129" i="15" s="1"/>
  <c r="M248" i="10"/>
  <c r="J249" i="10" s="1"/>
  <c r="L248" i="10"/>
  <c r="K248" i="10" s="1"/>
  <c r="I248" i="10"/>
  <c r="H248" i="10" s="1"/>
  <c r="M172" i="21"/>
  <c r="J173" i="21" s="1"/>
  <c r="L172" i="21"/>
  <c r="K172" i="21" s="1"/>
  <c r="I172" i="21"/>
  <c r="H172" i="21" s="1"/>
  <c r="I182" i="23"/>
  <c r="H182" i="23" s="1"/>
  <c r="M182" i="23"/>
  <c r="J183" i="23" s="1"/>
  <c r="L182" i="23"/>
  <c r="K182" i="23" s="1"/>
  <c r="M234" i="27"/>
  <c r="J235" i="27" s="1"/>
  <c r="L234" i="27"/>
  <c r="K234" i="27" s="1"/>
  <c r="I234" i="27"/>
  <c r="H234" i="27" s="1"/>
  <c r="I159" i="12"/>
  <c r="H159" i="12" s="1"/>
  <c r="M159" i="12"/>
  <c r="J160" i="12" s="1"/>
  <c r="L159" i="12"/>
  <c r="K159" i="12" s="1"/>
  <c r="I95" i="21"/>
  <c r="H95" i="21" s="1"/>
  <c r="M95" i="21"/>
  <c r="J96" i="21" s="1"/>
  <c r="L95" i="21"/>
  <c r="K95" i="21" s="1"/>
  <c r="M553" i="13"/>
  <c r="J554" i="13" s="1"/>
  <c r="L553" i="13"/>
  <c r="K553" i="13" s="1"/>
  <c r="I553" i="13"/>
  <c r="H553" i="13" s="1"/>
  <c r="M204" i="8"/>
  <c r="J205" i="8" s="1"/>
  <c r="L204" i="8"/>
  <c r="K204" i="8" s="1"/>
  <c r="I204" i="8"/>
  <c r="H204" i="8" s="1"/>
  <c r="M200" i="21"/>
  <c r="J201" i="21" s="1"/>
  <c r="I200" i="21"/>
  <c r="H200" i="21" s="1"/>
  <c r="L200" i="21"/>
  <c r="K200" i="21" s="1"/>
  <c r="M129" i="12"/>
  <c r="J130" i="12" s="1"/>
  <c r="L129" i="12"/>
  <c r="K129" i="12" s="1"/>
  <c r="I129" i="12"/>
  <c r="H129" i="12" s="1"/>
  <c r="I57" i="22"/>
  <c r="H57" i="22" s="1"/>
  <c r="M57" i="22"/>
  <c r="J58" i="22" s="1"/>
  <c r="L57" i="22"/>
  <c r="K57" i="22" s="1"/>
  <c r="I99" i="22"/>
  <c r="H99" i="22" s="1"/>
  <c r="L99" i="22"/>
  <c r="K99" i="22" s="1"/>
  <c r="M99" i="22"/>
  <c r="J100" i="22" s="1"/>
  <c r="I100" i="22" s="1"/>
  <c r="H100" i="22" s="1"/>
  <c r="I82" i="7"/>
  <c r="H82" i="7" s="1"/>
  <c r="M82" i="7"/>
  <c r="J83" i="7" s="1"/>
  <c r="L82" i="7"/>
  <c r="K82" i="7" s="1"/>
  <c r="M296" i="18"/>
  <c r="J297" i="18" s="1"/>
  <c r="L296" i="18"/>
  <c r="K296" i="18" s="1"/>
  <c r="I296" i="18"/>
  <c r="H296" i="18" s="1"/>
  <c r="I112" i="6"/>
  <c r="H112" i="6" s="1"/>
  <c r="M112" i="6"/>
  <c r="J113" i="6" s="1"/>
  <c r="L112" i="6"/>
  <c r="K112" i="6" s="1"/>
  <c r="M292" i="16"/>
  <c r="J293" i="16" s="1"/>
  <c r="L292" i="16"/>
  <c r="K292" i="16" s="1"/>
  <c r="I292" i="16"/>
  <c r="H292" i="16" s="1"/>
  <c r="L160" i="15"/>
  <c r="K160" i="15" s="1"/>
  <c r="M160" i="15"/>
  <c r="J161" i="15" s="1"/>
  <c r="I160" i="15"/>
  <c r="H160" i="15" s="1"/>
  <c r="I106" i="18"/>
  <c r="H106" i="18" s="1"/>
  <c r="L106" i="18"/>
  <c r="K106" i="18" s="1"/>
  <c r="M106" i="18"/>
  <c r="J107" i="18" s="1"/>
  <c r="M73" i="25"/>
  <c r="J74" i="25" s="1"/>
  <c r="L73" i="25"/>
  <c r="K73" i="25" s="1"/>
  <c r="I73" i="25"/>
  <c r="H73" i="25" s="1"/>
  <c r="M17" i="16"/>
  <c r="J18" i="16" s="1"/>
  <c r="L17" i="16"/>
  <c r="K17" i="16" s="1"/>
  <c r="I17" i="16"/>
  <c r="H17" i="16" s="1"/>
  <c r="M16" i="2"/>
  <c r="J17" i="2" s="1"/>
  <c r="L16" i="2"/>
  <c r="K16" i="2" s="1"/>
  <c r="I16" i="2"/>
  <c r="H16" i="2" s="1"/>
  <c r="M16" i="8"/>
  <c r="J17" i="8" s="1"/>
  <c r="L16" i="8"/>
  <c r="K16" i="8" s="1"/>
  <c r="I16" i="8"/>
  <c r="H16" i="8" s="1"/>
  <c r="L347" i="10"/>
  <c r="K347" i="10" s="1"/>
  <c r="I347" i="10"/>
  <c r="H347" i="10" s="1"/>
  <c r="M347" i="10"/>
  <c r="J348" i="10" s="1"/>
  <c r="M118" i="16"/>
  <c r="J119" i="16" s="1"/>
  <c r="L118" i="16"/>
  <c r="K118" i="16" s="1"/>
  <c r="I118" i="16"/>
  <c r="H118" i="16" s="1"/>
  <c r="I78" i="12"/>
  <c r="H78" i="12" s="1"/>
  <c r="M78" i="12"/>
  <c r="J79" i="12" s="1"/>
  <c r="L78" i="12"/>
  <c r="K78" i="12" s="1"/>
  <c r="L113" i="24"/>
  <c r="K113" i="24" s="1"/>
  <c r="I113" i="24"/>
  <c r="H113" i="24" s="1"/>
  <c r="M113" i="24"/>
  <c r="J114" i="24" s="1"/>
  <c r="I114" i="24" s="1"/>
  <c r="H114" i="24" s="1"/>
  <c r="M352" i="7"/>
  <c r="J353" i="7" s="1"/>
  <c r="L352" i="7"/>
  <c r="K352" i="7" s="1"/>
  <c r="I352" i="7"/>
  <c r="H352" i="7" s="1"/>
  <c r="M129" i="25"/>
  <c r="J130" i="25" s="1"/>
  <c r="L129" i="25"/>
  <c r="K129" i="25" s="1"/>
  <c r="I129" i="25"/>
  <c r="H129" i="25" s="1"/>
  <c r="I16" i="5"/>
  <c r="H16" i="5" s="1"/>
  <c r="M16" i="5"/>
  <c r="J17" i="5" s="1"/>
  <c r="L16" i="5"/>
  <c r="K16" i="5" s="1"/>
  <c r="M194" i="3"/>
  <c r="J195" i="3" s="1"/>
  <c r="L194" i="3"/>
  <c r="K194" i="3" s="1"/>
  <c r="I194" i="3"/>
  <c r="H194" i="3" s="1"/>
  <c r="AB290" i="13"/>
  <c r="Y291" i="13" s="1"/>
  <c r="AA290" i="13"/>
  <c r="Z290" i="13" s="1"/>
  <c r="X290" i="13"/>
  <c r="W290" i="13" s="1"/>
  <c r="I299" i="25"/>
  <c r="H299" i="25" s="1"/>
  <c r="L299" i="25"/>
  <c r="K299" i="25" s="1"/>
  <c r="M299" i="25"/>
  <c r="J300" i="25" s="1"/>
  <c r="M90" i="19"/>
  <c r="J91" i="19" s="1"/>
  <c r="L90" i="19"/>
  <c r="K90" i="19" s="1"/>
  <c r="I90" i="19"/>
  <c r="H90" i="19" s="1"/>
  <c r="I124" i="7"/>
  <c r="H124" i="7" s="1"/>
  <c r="M124" i="7"/>
  <c r="J125" i="7" s="1"/>
  <c r="L124" i="7"/>
  <c r="K124" i="7" s="1"/>
  <c r="M188" i="18"/>
  <c r="J189" i="18" s="1"/>
  <c r="L188" i="18"/>
  <c r="K188" i="18" s="1"/>
  <c r="I188" i="18"/>
  <c r="H188" i="18" s="1"/>
  <c r="I316" i="3"/>
  <c r="H316" i="3" s="1"/>
  <c r="M316" i="3"/>
  <c r="J317" i="3" s="1"/>
  <c r="L316" i="3"/>
  <c r="K316" i="3" s="1"/>
  <c r="M100" i="25"/>
  <c r="J101" i="25" s="1"/>
  <c r="L100" i="25"/>
  <c r="K100" i="25" s="1"/>
  <c r="I100" i="25"/>
  <c r="H100" i="25" s="1"/>
  <c r="AB18" i="26"/>
  <c r="Y19" i="26" s="1"/>
  <c r="X19" i="26" s="1"/>
  <c r="W19" i="26" s="1"/>
  <c r="AA18" i="26"/>
  <c r="Z18" i="26" s="1"/>
  <c r="X18" i="26"/>
  <c r="W18" i="26" s="1"/>
  <c r="M335" i="12"/>
  <c r="J336" i="12" s="1"/>
  <c r="L335" i="12"/>
  <c r="K335" i="12" s="1"/>
  <c r="I335" i="12"/>
  <c r="H335" i="12" s="1"/>
  <c r="I112" i="8"/>
  <c r="H112" i="8" s="1"/>
  <c r="M112" i="8"/>
  <c r="J113" i="8" s="1"/>
  <c r="L112" i="8"/>
  <c r="K112" i="8" s="1"/>
  <c r="M76" i="18"/>
  <c r="J77" i="18" s="1"/>
  <c r="L76" i="18"/>
  <c r="K76" i="18" s="1"/>
  <c r="I76" i="18"/>
  <c r="H76" i="18" s="1"/>
  <c r="M143" i="6"/>
  <c r="J144" i="6" s="1"/>
  <c r="L143" i="6"/>
  <c r="K143" i="6" s="1"/>
  <c r="I143" i="6"/>
  <c r="H143" i="6" s="1"/>
  <c r="I283" i="8"/>
  <c r="H283" i="8" s="1"/>
  <c r="M283" i="8"/>
  <c r="J284" i="8" s="1"/>
  <c r="L283" i="8"/>
  <c r="K283" i="8" s="1"/>
  <c r="L100" i="3"/>
  <c r="K100" i="3" s="1"/>
  <c r="M100" i="3"/>
  <c r="J101" i="3" s="1"/>
  <c r="I100" i="3"/>
  <c r="H100" i="3" s="1"/>
  <c r="M365" i="12"/>
  <c r="J366" i="12" s="1"/>
  <c r="L365" i="12"/>
  <c r="K365" i="12" s="1"/>
  <c r="I365" i="12"/>
  <c r="H365" i="12" s="1"/>
  <c r="I236" i="6"/>
  <c r="H236" i="6" s="1"/>
  <c r="M236" i="6"/>
  <c r="J237" i="6" s="1"/>
  <c r="L236" i="6"/>
  <c r="K236" i="6" s="1"/>
  <c r="I83" i="1"/>
  <c r="H83" i="1" s="1"/>
  <c r="L83" i="1"/>
  <c r="K83" i="1" s="1"/>
  <c r="M83" i="1"/>
  <c r="J84" i="1" s="1"/>
  <c r="M189" i="16"/>
  <c r="J190" i="16" s="1"/>
  <c r="L189" i="16"/>
  <c r="K189" i="16" s="1"/>
  <c r="I189" i="16"/>
  <c r="H189" i="16" s="1"/>
  <c r="M152" i="9"/>
  <c r="J153" i="9" s="1"/>
  <c r="L152" i="9"/>
  <c r="K152" i="9" s="1"/>
  <c r="I152" i="9"/>
  <c r="H152" i="9" s="1"/>
  <c r="L45" i="23"/>
  <c r="K45" i="23" s="1"/>
  <c r="M45" i="23"/>
  <c r="J46" i="23" s="1"/>
  <c r="I45" i="23"/>
  <c r="H45" i="23" s="1"/>
  <c r="L250" i="15"/>
  <c r="K250" i="15" s="1"/>
  <c r="M250" i="15"/>
  <c r="J251" i="15" s="1"/>
  <c r="I250" i="15"/>
  <c r="H250" i="15" s="1"/>
  <c r="BB261" i="13"/>
  <c r="BA261" i="13" s="1"/>
  <c r="BF261" i="13"/>
  <c r="BC262" i="13" s="1"/>
  <c r="BE261" i="13"/>
  <c r="BD261" i="13" s="1"/>
  <c r="L154" i="16"/>
  <c r="K154" i="16" s="1"/>
  <c r="I154" i="16"/>
  <c r="H154" i="16" s="1"/>
  <c r="M154" i="16"/>
  <c r="J155" i="16" s="1"/>
  <c r="AI320" i="13"/>
  <c r="AF321" i="13" s="1"/>
  <c r="AH320" i="13"/>
  <c r="AG320" i="13" s="1"/>
  <c r="AE320" i="13"/>
  <c r="AD320" i="13" s="1"/>
  <c r="M258" i="16"/>
  <c r="J259" i="16" s="1"/>
  <c r="L258" i="16"/>
  <c r="K258" i="16" s="1"/>
  <c r="I258" i="16"/>
  <c r="H258" i="16" s="1"/>
  <c r="M221" i="4"/>
  <c r="J222" i="4" s="1"/>
  <c r="L221" i="4"/>
  <c r="K221" i="4" s="1"/>
  <c r="I221" i="4"/>
  <c r="H221" i="4" s="1"/>
  <c r="M225" i="16"/>
  <c r="J226" i="16" s="1"/>
  <c r="L225" i="16"/>
  <c r="K225" i="16" s="1"/>
  <c r="I225" i="16"/>
  <c r="H225" i="16" s="1"/>
  <c r="M281" i="10"/>
  <c r="J282" i="10" s="1"/>
  <c r="I281" i="10"/>
  <c r="H281" i="10" s="1"/>
  <c r="L281" i="10"/>
  <c r="K281" i="10" s="1"/>
  <c r="M326" i="16"/>
  <c r="J327" i="16" s="1"/>
  <c r="L326" i="16"/>
  <c r="K326" i="16" s="1"/>
  <c r="I326" i="16"/>
  <c r="H326" i="16" s="1"/>
  <c r="M213" i="19"/>
  <c r="J214" i="19" s="1"/>
  <c r="L213" i="19"/>
  <c r="K213" i="19" s="1"/>
  <c r="I213" i="19"/>
  <c r="H213" i="19" s="1"/>
  <c r="M17" i="12"/>
  <c r="J18" i="12" s="1"/>
  <c r="L17" i="12"/>
  <c r="K17" i="12" s="1"/>
  <c r="I17" i="12"/>
  <c r="H17" i="12" s="1"/>
  <c r="I438" i="25"/>
  <c r="H438" i="25" s="1"/>
  <c r="L438" i="25"/>
  <c r="K438" i="25" s="1"/>
  <c r="M438" i="25"/>
  <c r="J439" i="25" s="1"/>
  <c r="L318" i="8"/>
  <c r="K318" i="8" s="1"/>
  <c r="M318" i="8"/>
  <c r="J319" i="8" s="1"/>
  <c r="I318" i="8"/>
  <c r="H318" i="8" s="1"/>
  <c r="M71" i="14"/>
  <c r="J72" i="14" s="1"/>
  <c r="L71" i="14"/>
  <c r="K71" i="14" s="1"/>
  <c r="I71" i="14"/>
  <c r="H71" i="14" s="1"/>
  <c r="L49" i="8"/>
  <c r="K49" i="8" s="1"/>
  <c r="I49" i="8"/>
  <c r="H49" i="8" s="1"/>
  <c r="M49" i="8"/>
  <c r="J50" i="8" s="1"/>
  <c r="M377" i="24"/>
  <c r="J378" i="24" s="1"/>
  <c r="I378" i="24" s="1"/>
  <c r="H378" i="24" s="1"/>
  <c r="L377" i="24"/>
  <c r="K377" i="24" s="1"/>
  <c r="I377" i="24"/>
  <c r="H377" i="24" s="1"/>
  <c r="I256" i="24"/>
  <c r="H256" i="24" s="1"/>
  <c r="M256" i="24"/>
  <c r="J257" i="24" s="1"/>
  <c r="L256" i="24"/>
  <c r="K256" i="24" s="1"/>
  <c r="M136" i="27"/>
  <c r="J137" i="27" s="1"/>
  <c r="L136" i="27"/>
  <c r="K136" i="27" s="1"/>
  <c r="I136" i="27"/>
  <c r="H136" i="27" s="1"/>
  <c r="M243" i="25"/>
  <c r="J244" i="25" s="1"/>
  <c r="L243" i="25"/>
  <c r="K243" i="25" s="1"/>
  <c r="I243" i="25"/>
  <c r="H243" i="25" s="1"/>
  <c r="M294" i="14"/>
  <c r="J295" i="14" s="1"/>
  <c r="L294" i="14"/>
  <c r="K294" i="14" s="1"/>
  <c r="I294" i="14"/>
  <c r="H294" i="14" s="1"/>
  <c r="L93" i="11"/>
  <c r="K93" i="11" s="1"/>
  <c r="I93" i="11"/>
  <c r="H93" i="11" s="1"/>
  <c r="M93" i="11"/>
  <c r="J94" i="11" s="1"/>
  <c r="M460" i="13"/>
  <c r="J461" i="13" s="1"/>
  <c r="L460" i="13"/>
  <c r="K460" i="13" s="1"/>
  <c r="I460" i="13"/>
  <c r="H460" i="13" s="1"/>
  <c r="L16" i="10"/>
  <c r="K16" i="10" s="1"/>
  <c r="I16" i="10"/>
  <c r="H16" i="10" s="1"/>
  <c r="M16" i="10"/>
  <c r="J17" i="10" s="1"/>
  <c r="M82" i="9"/>
  <c r="J83" i="9" s="1"/>
  <c r="L82" i="9"/>
  <c r="K82" i="9" s="1"/>
  <c r="I82" i="9"/>
  <c r="H82" i="9" s="1"/>
  <c r="BF79" i="13"/>
  <c r="BC80" i="13" s="1"/>
  <c r="BE79" i="13"/>
  <c r="BD79" i="13" s="1"/>
  <c r="BB79" i="13"/>
  <c r="BA79" i="13" s="1"/>
  <c r="M43" i="17"/>
  <c r="J44" i="17" s="1"/>
  <c r="L43" i="17"/>
  <c r="K43" i="17" s="1"/>
  <c r="I43" i="17"/>
  <c r="H43" i="17" s="1"/>
  <c r="I137" i="24"/>
  <c r="H137" i="24" s="1"/>
  <c r="M137" i="24"/>
  <c r="J138" i="24" s="1"/>
  <c r="I138" i="24" s="1"/>
  <c r="H138" i="24" s="1"/>
  <c r="L137" i="24"/>
  <c r="K137" i="24" s="1"/>
  <c r="M81" i="6"/>
  <c r="J82" i="6" s="1"/>
  <c r="L81" i="6"/>
  <c r="K81" i="6" s="1"/>
  <c r="I81" i="6"/>
  <c r="H81" i="6" s="1"/>
  <c r="M17" i="21"/>
  <c r="J18" i="21" s="1"/>
  <c r="L17" i="21"/>
  <c r="K17" i="21" s="1"/>
  <c r="I17" i="21"/>
  <c r="H17" i="21" s="1"/>
  <c r="L289" i="6"/>
  <c r="K289" i="6" s="1"/>
  <c r="I289" i="6"/>
  <c r="H289" i="6" s="1"/>
  <c r="M289" i="6"/>
  <c r="J290" i="6" s="1"/>
  <c r="M261" i="3"/>
  <c r="J262" i="3" s="1"/>
  <c r="L261" i="3"/>
  <c r="K261" i="3" s="1"/>
  <c r="I261" i="3"/>
  <c r="H261" i="3" s="1"/>
  <c r="M49" i="10"/>
  <c r="J50" i="10" s="1"/>
  <c r="L49" i="10"/>
  <c r="K49" i="10" s="1"/>
  <c r="I49" i="10"/>
  <c r="H49" i="10" s="1"/>
  <c r="M163" i="19"/>
  <c r="J164" i="19" s="1"/>
  <c r="L163" i="19"/>
  <c r="K163" i="19" s="1"/>
  <c r="I163" i="19"/>
  <c r="H163" i="19" s="1"/>
  <c r="I259" i="9"/>
  <c r="H259" i="9" s="1"/>
  <c r="M259" i="9"/>
  <c r="J260" i="9" s="1"/>
  <c r="L259" i="9"/>
  <c r="K259" i="9" s="1"/>
  <c r="M193" i="12"/>
  <c r="J194" i="12" s="1"/>
  <c r="L193" i="12"/>
  <c r="K193" i="12" s="1"/>
  <c r="I193" i="12"/>
  <c r="H193" i="12" s="1"/>
  <c r="I208" i="24"/>
  <c r="H208" i="24" s="1"/>
  <c r="M208" i="24"/>
  <c r="J209" i="24" s="1"/>
  <c r="L208" i="24"/>
  <c r="K208" i="24" s="1"/>
  <c r="I327" i="15"/>
  <c r="H327" i="15" s="1"/>
  <c r="M327" i="15"/>
  <c r="J328" i="15" s="1"/>
  <c r="L327" i="15"/>
  <c r="K327" i="15" s="1"/>
  <c r="M288" i="3"/>
  <c r="J289" i="3" s="1"/>
  <c r="L288" i="3"/>
  <c r="K288" i="3" s="1"/>
  <c r="I288" i="3"/>
  <c r="H288" i="3" s="1"/>
  <c r="M88" i="24"/>
  <c r="J89" i="24" s="1"/>
  <c r="L88" i="24"/>
  <c r="K88" i="24" s="1"/>
  <c r="I88" i="24"/>
  <c r="H88" i="24" s="1"/>
  <c r="M158" i="20"/>
  <c r="J159" i="20" s="1"/>
  <c r="I159" i="20" s="1"/>
  <c r="H159" i="20" s="1"/>
  <c r="L158" i="20"/>
  <c r="K158" i="20" s="1"/>
  <c r="I158" i="20"/>
  <c r="H158" i="20" s="1"/>
  <c r="L314" i="1"/>
  <c r="K314" i="1" s="1"/>
  <c r="M314" i="1"/>
  <c r="J315" i="1" s="1"/>
  <c r="I314" i="1"/>
  <c r="H314" i="1" s="1"/>
  <c r="X524" i="13"/>
  <c r="W524" i="13" s="1"/>
  <c r="AA524" i="13"/>
  <c r="Z524" i="13" s="1"/>
  <c r="AB524" i="13"/>
  <c r="Y525" i="13" s="1"/>
  <c r="M192" i="4"/>
  <c r="J193" i="4" s="1"/>
  <c r="L192" i="4"/>
  <c r="K192" i="4" s="1"/>
  <c r="I192" i="4"/>
  <c r="H192" i="4" s="1"/>
  <c r="I159" i="14"/>
  <c r="H159" i="14" s="1"/>
  <c r="M159" i="14"/>
  <c r="J160" i="14" s="1"/>
  <c r="L159" i="14"/>
  <c r="K159" i="14" s="1"/>
  <c r="M113" i="27"/>
  <c r="J114" i="27" s="1"/>
  <c r="I114" i="27" s="1"/>
  <c r="H114" i="27" s="1"/>
  <c r="L113" i="27"/>
  <c r="K113" i="27" s="1"/>
  <c r="I113" i="27"/>
  <c r="H113" i="27" s="1"/>
  <c r="I260" i="27"/>
  <c r="H260" i="27" s="1"/>
  <c r="L260" i="27"/>
  <c r="K260" i="27" s="1"/>
  <c r="M260" i="27"/>
  <c r="J261" i="27" s="1"/>
  <c r="I261" i="27" s="1"/>
  <c r="H261" i="27" s="1"/>
  <c r="M56" i="21"/>
  <c r="J57" i="21" s="1"/>
  <c r="L56" i="21"/>
  <c r="K56" i="21" s="1"/>
  <c r="I56" i="21"/>
  <c r="H56" i="21" s="1"/>
  <c r="L74" i="3"/>
  <c r="K74" i="3" s="1"/>
  <c r="I74" i="3"/>
  <c r="H74" i="3" s="1"/>
  <c r="M74" i="3"/>
  <c r="J75" i="3" s="1"/>
  <c r="I75" i="3" s="1"/>
  <c r="H75" i="3" s="1"/>
  <c r="I128" i="3"/>
  <c r="H128" i="3" s="1"/>
  <c r="M128" i="3"/>
  <c r="J129" i="3" s="1"/>
  <c r="L128" i="3"/>
  <c r="K128" i="3" s="1"/>
  <c r="L129" i="23"/>
  <c r="K129" i="23" s="1"/>
  <c r="M129" i="23"/>
  <c r="J130" i="23" s="1"/>
  <c r="I130" i="23" s="1"/>
  <c r="H130" i="23" s="1"/>
  <c r="I129" i="23"/>
  <c r="H129" i="23" s="1"/>
  <c r="M279" i="4"/>
  <c r="J280" i="4" s="1"/>
  <c r="I279" i="4"/>
  <c r="H279" i="4" s="1"/>
  <c r="L279" i="4"/>
  <c r="K279" i="4" s="1"/>
  <c r="M47" i="13"/>
  <c r="J48" i="13" s="1"/>
  <c r="L47" i="13"/>
  <c r="K47" i="13" s="1"/>
  <c r="I47" i="13"/>
  <c r="H47" i="13" s="1"/>
  <c r="M366" i="4"/>
  <c r="J367" i="4" s="1"/>
  <c r="L366" i="4"/>
  <c r="K366" i="4" s="1"/>
  <c r="I366" i="4"/>
  <c r="H366" i="4" s="1"/>
  <c r="M304" i="24"/>
  <c r="J305" i="24" s="1"/>
  <c r="L304" i="24"/>
  <c r="K304" i="24" s="1"/>
  <c r="I304" i="24"/>
  <c r="H304" i="24" s="1"/>
  <c r="M227" i="21"/>
  <c r="J228" i="21" s="1"/>
  <c r="L227" i="21"/>
  <c r="K227" i="21" s="1"/>
  <c r="I227" i="21"/>
  <c r="H227" i="21" s="1"/>
  <c r="I39" i="19"/>
  <c r="H39" i="19" s="1"/>
  <c r="M39" i="19"/>
  <c r="J40" i="19" s="1"/>
  <c r="L39" i="19"/>
  <c r="K39" i="19" s="1"/>
  <c r="M217" i="18"/>
  <c r="J218" i="18" s="1"/>
  <c r="L217" i="18"/>
  <c r="K217" i="18" s="1"/>
  <c r="I217" i="18"/>
  <c r="H217" i="18" s="1"/>
  <c r="I162" i="4"/>
  <c r="H162" i="4" s="1"/>
  <c r="L162" i="4"/>
  <c r="K162" i="4" s="1"/>
  <c r="M162" i="4"/>
  <c r="J163" i="4" s="1"/>
  <c r="M18" i="3"/>
  <c r="J19" i="3" s="1"/>
  <c r="L18" i="3"/>
  <c r="K18" i="3" s="1"/>
  <c r="I18" i="3"/>
  <c r="H18" i="3" s="1"/>
  <c r="M134" i="21"/>
  <c r="J135" i="21" s="1"/>
  <c r="L134" i="21"/>
  <c r="K134" i="21" s="1"/>
  <c r="I134" i="21"/>
  <c r="H134" i="21" s="1"/>
  <c r="M326" i="18"/>
  <c r="J327" i="18" s="1"/>
  <c r="L326" i="18"/>
  <c r="K326" i="18" s="1"/>
  <c r="I326" i="18"/>
  <c r="H326" i="18" s="1"/>
  <c r="M311" i="23"/>
  <c r="J312" i="23" s="1"/>
  <c r="L311" i="23"/>
  <c r="K311" i="23" s="1"/>
  <c r="I311" i="23"/>
  <c r="H311" i="23" s="1"/>
  <c r="M182" i="20"/>
  <c r="J183" i="20" s="1"/>
  <c r="I183" i="20" s="1"/>
  <c r="H183" i="20" s="1"/>
  <c r="L182" i="20"/>
  <c r="K182" i="20" s="1"/>
  <c r="I182" i="20"/>
  <c r="H182" i="20" s="1"/>
  <c r="I65" i="11"/>
  <c r="H65" i="11" s="1"/>
  <c r="M65" i="11"/>
  <c r="J66" i="11" s="1"/>
  <c r="L65" i="11"/>
  <c r="K65" i="11" s="1"/>
  <c r="I358" i="9"/>
  <c r="H358" i="9" s="1"/>
  <c r="M358" i="9"/>
  <c r="J359" i="9" s="1"/>
  <c r="L358" i="9"/>
  <c r="K358" i="9" s="1"/>
  <c r="I325" i="7"/>
  <c r="H325" i="7" s="1"/>
  <c r="M325" i="7"/>
  <c r="J326" i="7" s="1"/>
  <c r="L325" i="7"/>
  <c r="K325" i="7" s="1"/>
  <c r="I380" i="10"/>
  <c r="H380" i="10" s="1"/>
  <c r="M380" i="10"/>
  <c r="J381" i="10" s="1"/>
  <c r="L380" i="10"/>
  <c r="K380" i="10" s="1"/>
  <c r="I382" i="25"/>
  <c r="H382" i="25" s="1"/>
  <c r="M382" i="25"/>
  <c r="J383" i="25" s="1"/>
  <c r="L382" i="25"/>
  <c r="K382" i="25" s="1"/>
  <c r="I76" i="4"/>
  <c r="H76" i="4" s="1"/>
  <c r="M76" i="4"/>
  <c r="J77" i="4" s="1"/>
  <c r="L76" i="4"/>
  <c r="K76" i="4" s="1"/>
  <c r="I348" i="14"/>
  <c r="H348" i="14" s="1"/>
  <c r="M348" i="14"/>
  <c r="J349" i="14" s="1"/>
  <c r="L348" i="14"/>
  <c r="K348" i="14" s="1"/>
  <c r="AM202" i="13"/>
  <c r="AL198" i="13"/>
  <c r="L53" i="9"/>
  <c r="K53" i="9" s="1"/>
  <c r="I53" i="9"/>
  <c r="H53" i="9" s="1"/>
  <c r="M53" i="9"/>
  <c r="J54" i="9" s="1"/>
  <c r="I209" i="27"/>
  <c r="H209" i="27" s="1"/>
  <c r="M209" i="27"/>
  <c r="J210" i="27" s="1"/>
  <c r="L209" i="27"/>
  <c r="K209" i="27" s="1"/>
  <c r="M297" i="7"/>
  <c r="J298" i="7" s="1"/>
  <c r="L297" i="7"/>
  <c r="K297" i="7" s="1"/>
  <c r="I297" i="7"/>
  <c r="H297" i="7" s="1"/>
  <c r="I269" i="20"/>
  <c r="H269" i="20" s="1"/>
  <c r="M269" i="20"/>
  <c r="J270" i="20" s="1"/>
  <c r="L269" i="20"/>
  <c r="K269" i="20" s="1"/>
  <c r="M414" i="6"/>
  <c r="J415" i="6" s="1"/>
  <c r="L414" i="6"/>
  <c r="K414" i="6" s="1"/>
  <c r="I414" i="6"/>
  <c r="H414" i="6" s="1"/>
  <c r="M48" i="15"/>
  <c r="J49" i="15" s="1"/>
  <c r="I49" i="15" s="1"/>
  <c r="H49" i="15" s="1"/>
  <c r="L48" i="15"/>
  <c r="K48" i="15" s="1"/>
  <c r="I48" i="15"/>
  <c r="H48" i="15" s="1"/>
  <c r="L164" i="3"/>
  <c r="K164" i="3" s="1"/>
  <c r="M164" i="3"/>
  <c r="J165" i="3" s="1"/>
  <c r="I164" i="3"/>
  <c r="H164" i="3" s="1"/>
  <c r="M271" i="25"/>
  <c r="J272" i="25" s="1"/>
  <c r="L271" i="25"/>
  <c r="K271" i="25" s="1"/>
  <c r="I271" i="25"/>
  <c r="H271" i="25" s="1"/>
  <c r="M496" i="9"/>
  <c r="J497" i="9" s="1"/>
  <c r="L496" i="9"/>
  <c r="K496" i="9" s="1"/>
  <c r="I496" i="9"/>
  <c r="H496" i="9" s="1"/>
  <c r="M348" i="13"/>
  <c r="J349" i="13" s="1"/>
  <c r="L348" i="13"/>
  <c r="K348" i="13" s="1"/>
  <c r="I348" i="13"/>
  <c r="H348" i="13" s="1"/>
  <c r="M116" i="10"/>
  <c r="J117" i="10" s="1"/>
  <c r="L116" i="10"/>
  <c r="K116" i="10" s="1"/>
  <c r="I116" i="10"/>
  <c r="H116" i="10" s="1"/>
  <c r="M266" i="17"/>
  <c r="J267" i="17" s="1"/>
  <c r="L266" i="17"/>
  <c r="K266" i="17" s="1"/>
  <c r="I266" i="17"/>
  <c r="H266" i="17" s="1"/>
  <c r="M186" i="7"/>
  <c r="J187" i="7" s="1"/>
  <c r="L186" i="7"/>
  <c r="K186" i="7" s="1"/>
  <c r="I186" i="7"/>
  <c r="H186" i="7" s="1"/>
  <c r="L65" i="27"/>
  <c r="K65" i="27" s="1"/>
  <c r="I65" i="27"/>
  <c r="H65" i="27" s="1"/>
  <c r="M65" i="27"/>
  <c r="J66" i="27" s="1"/>
  <c r="I66" i="27" s="1"/>
  <c r="H66" i="27" s="1"/>
  <c r="I203" i="6"/>
  <c r="H203" i="6" s="1"/>
  <c r="M203" i="6"/>
  <c r="J204" i="6" s="1"/>
  <c r="L203" i="6"/>
  <c r="K203" i="6" s="1"/>
  <c r="M18" i="26"/>
  <c r="J19" i="26" s="1"/>
  <c r="I19" i="26" s="1"/>
  <c r="H19" i="26" s="1"/>
  <c r="L18" i="26"/>
  <c r="K18" i="26" s="1"/>
  <c r="I18" i="26"/>
  <c r="H18" i="26" s="1"/>
  <c r="I394" i="4"/>
  <c r="H394" i="4" s="1"/>
  <c r="M394" i="4"/>
  <c r="J395" i="4" s="1"/>
  <c r="L394" i="4"/>
  <c r="K394" i="4" s="1"/>
  <c r="M403" i="1"/>
  <c r="J404" i="1" s="1"/>
  <c r="L403" i="1"/>
  <c r="K403" i="1" s="1"/>
  <c r="I403" i="1"/>
  <c r="H403" i="1" s="1"/>
  <c r="I336" i="4"/>
  <c r="H336" i="4" s="1"/>
  <c r="M336" i="4"/>
  <c r="J337" i="4" s="1"/>
  <c r="L336" i="4"/>
  <c r="K336" i="4" s="1"/>
  <c r="I139" i="13"/>
  <c r="H139" i="13" s="1"/>
  <c r="M139" i="13"/>
  <c r="J140" i="13" s="1"/>
  <c r="L139" i="13"/>
  <c r="K139" i="13" s="1"/>
  <c r="M241" i="7"/>
  <c r="J242" i="7" s="1"/>
  <c r="L241" i="7"/>
  <c r="K241" i="7" s="1"/>
  <c r="I241" i="7"/>
  <c r="H241" i="7" s="1"/>
  <c r="I168" i="13"/>
  <c r="H168" i="13" s="1"/>
  <c r="M168" i="13"/>
  <c r="J169" i="13" s="1"/>
  <c r="L168" i="13"/>
  <c r="K168" i="13" s="1"/>
  <c r="I260" i="13"/>
  <c r="H260" i="13" s="1"/>
  <c r="M260" i="13"/>
  <c r="J261" i="13" s="1"/>
  <c r="L260" i="13"/>
  <c r="K260" i="13" s="1"/>
  <c r="M17" i="13"/>
  <c r="J18" i="13" s="1"/>
  <c r="L17" i="13"/>
  <c r="K17" i="13" s="1"/>
  <c r="I17" i="13"/>
  <c r="H17" i="13" s="1"/>
  <c r="I291" i="13"/>
  <c r="H291" i="13" s="1"/>
  <c r="L291" i="13"/>
  <c r="K291" i="13" s="1"/>
  <c r="M291" i="13"/>
  <c r="J292" i="13" s="1"/>
  <c r="L17" i="23"/>
  <c r="K17" i="23" s="1"/>
  <c r="I17" i="23"/>
  <c r="H17" i="23" s="1"/>
  <c r="M17" i="23"/>
  <c r="J18" i="23" s="1"/>
  <c r="M134" i="4"/>
  <c r="J135" i="4" s="1"/>
  <c r="L134" i="4"/>
  <c r="K134" i="4" s="1"/>
  <c r="I134" i="4"/>
  <c r="H134" i="4" s="1"/>
  <c r="L155" i="22"/>
  <c r="K155" i="22" s="1"/>
  <c r="I155" i="22"/>
  <c r="H155" i="22" s="1"/>
  <c r="M155" i="22"/>
  <c r="J156" i="22" s="1"/>
  <c r="M18" i="9"/>
  <c r="J19" i="9" s="1"/>
  <c r="L18" i="9"/>
  <c r="K18" i="9" s="1"/>
  <c r="I18" i="9"/>
  <c r="H18" i="9" s="1"/>
  <c r="M40" i="24"/>
  <c r="J41" i="24" s="1"/>
  <c r="L40" i="24"/>
  <c r="K40" i="24" s="1"/>
  <c r="I40" i="24"/>
  <c r="H40" i="24" s="1"/>
  <c r="M199" i="13"/>
  <c r="J200" i="13" s="1"/>
  <c r="L199" i="13"/>
  <c r="K199" i="13" s="1"/>
  <c r="I199" i="13"/>
  <c r="H199" i="13" s="1"/>
  <c r="L374" i="1"/>
  <c r="K374" i="1" s="1"/>
  <c r="I374" i="1"/>
  <c r="H374" i="1" s="1"/>
  <c r="M374" i="1"/>
  <c r="J375" i="1" s="1"/>
  <c r="L18" i="6"/>
  <c r="K18" i="6" s="1"/>
  <c r="I18" i="6"/>
  <c r="H18" i="6" s="1"/>
  <c r="M18" i="6"/>
  <c r="J19" i="6" s="1"/>
  <c r="M32" i="7"/>
  <c r="J33" i="7" s="1"/>
  <c r="I32" i="7"/>
  <c r="H32" i="7" s="1"/>
  <c r="L32" i="7"/>
  <c r="K32" i="7" s="1"/>
  <c r="I185" i="17"/>
  <c r="H185" i="17" s="1"/>
  <c r="M185" i="17"/>
  <c r="J186" i="17" s="1"/>
  <c r="L185" i="17"/>
  <c r="K185" i="17" s="1"/>
  <c r="M185" i="14"/>
  <c r="J186" i="14" s="1"/>
  <c r="L185" i="14"/>
  <c r="K185" i="14" s="1"/>
  <c r="I185" i="14"/>
  <c r="H185" i="14" s="1"/>
  <c r="M308" i="4"/>
  <c r="J309" i="4" s="1"/>
  <c r="L308" i="4"/>
  <c r="K308" i="4" s="1"/>
  <c r="I308" i="4"/>
  <c r="H308" i="4" s="1"/>
  <c r="M18" i="17"/>
  <c r="J19" i="17" s="1"/>
  <c r="L18" i="17"/>
  <c r="K18" i="17" s="1"/>
  <c r="I18" i="17"/>
  <c r="H18" i="17" s="1"/>
  <c r="M251" i="12"/>
  <c r="J252" i="12" s="1"/>
  <c r="L251" i="12"/>
  <c r="K251" i="12" s="1"/>
  <c r="I251" i="12"/>
  <c r="H251" i="12" s="1"/>
  <c r="L102" i="17"/>
  <c r="K102" i="17" s="1"/>
  <c r="M102" i="17"/>
  <c r="J103" i="17" s="1"/>
  <c r="I102" i="17"/>
  <c r="H102" i="17" s="1"/>
  <c r="L16" i="1"/>
  <c r="K16" i="1" s="1"/>
  <c r="I16" i="1"/>
  <c r="H16" i="1" s="1"/>
  <c r="M16" i="1"/>
  <c r="J17" i="1" s="1"/>
  <c r="M238" i="23"/>
  <c r="J239" i="23" s="1"/>
  <c r="L238" i="23"/>
  <c r="K238" i="23" s="1"/>
  <c r="I238" i="23"/>
  <c r="H238" i="23" s="1"/>
  <c r="I142" i="1"/>
  <c r="H142" i="1" s="1"/>
  <c r="M142" i="1"/>
  <c r="J143" i="1" s="1"/>
  <c r="L142" i="1"/>
  <c r="K142" i="1" s="1"/>
  <c r="I313" i="10"/>
  <c r="H313" i="10" s="1"/>
  <c r="M313" i="10"/>
  <c r="J314" i="10" s="1"/>
  <c r="L313" i="10"/>
  <c r="K313" i="10" s="1"/>
  <c r="M82" i="10"/>
  <c r="J83" i="10" s="1"/>
  <c r="L82" i="10"/>
  <c r="K82" i="10" s="1"/>
  <c r="I82" i="10"/>
  <c r="H82" i="10" s="1"/>
  <c r="M224" i="3"/>
  <c r="J225" i="3" s="1"/>
  <c r="L224" i="3"/>
  <c r="K224" i="3" s="1"/>
  <c r="I224" i="3"/>
  <c r="H224" i="3" s="1"/>
  <c r="M44" i="14"/>
  <c r="J45" i="14" s="1"/>
  <c r="L44" i="14"/>
  <c r="K44" i="14" s="1"/>
  <c r="I44" i="14"/>
  <c r="H44" i="14" s="1"/>
  <c r="M426" i="9"/>
  <c r="J427" i="9" s="1"/>
  <c r="L426" i="9"/>
  <c r="K426" i="9" s="1"/>
  <c r="I426" i="9"/>
  <c r="H426" i="9" s="1"/>
  <c r="I240" i="17"/>
  <c r="H240" i="17" s="1"/>
  <c r="M240" i="17"/>
  <c r="J241" i="17" s="1"/>
  <c r="L240" i="17"/>
  <c r="K240" i="17" s="1"/>
  <c r="I432" i="13"/>
  <c r="H432" i="13" s="1"/>
  <c r="M432" i="13"/>
  <c r="J433" i="13" s="1"/>
  <c r="L432" i="13"/>
  <c r="K432" i="13" s="1"/>
  <c r="M411" i="25"/>
  <c r="J412" i="25" s="1"/>
  <c r="L411" i="25"/>
  <c r="K411" i="25" s="1"/>
  <c r="I411" i="25"/>
  <c r="H411" i="25" s="1"/>
  <c r="M220" i="15"/>
  <c r="J221" i="15" s="1"/>
  <c r="L220" i="15"/>
  <c r="K220" i="15" s="1"/>
  <c r="I220" i="15"/>
  <c r="H220" i="15" s="1"/>
  <c r="M16" i="24"/>
  <c r="J17" i="24" s="1"/>
  <c r="L16" i="24"/>
  <c r="K16" i="24" s="1"/>
  <c r="I16" i="24"/>
  <c r="H16" i="24" s="1"/>
  <c r="I185" i="27"/>
  <c r="H185" i="27" s="1"/>
  <c r="M185" i="27"/>
  <c r="J186" i="27" s="1"/>
  <c r="I186" i="27" s="1"/>
  <c r="H186" i="27" s="1"/>
  <c r="L185" i="27"/>
  <c r="K185" i="27" s="1"/>
  <c r="M41" i="27"/>
  <c r="J42" i="27" s="1"/>
  <c r="I42" i="27" s="1"/>
  <c r="H42" i="27" s="1"/>
  <c r="L41" i="27"/>
  <c r="K41" i="27" s="1"/>
  <c r="I41" i="27"/>
  <c r="H41" i="27" s="1"/>
  <c r="L355" i="15"/>
  <c r="K355" i="15" s="1"/>
  <c r="I355" i="15"/>
  <c r="H355" i="15" s="1"/>
  <c r="M355" i="15"/>
  <c r="J356" i="15" s="1"/>
  <c r="M130" i="14"/>
  <c r="J131" i="14" s="1"/>
  <c r="L130" i="14"/>
  <c r="K130" i="14" s="1"/>
  <c r="I130" i="14"/>
  <c r="H130" i="14" s="1"/>
  <c r="M212" i="7"/>
  <c r="J213" i="7" s="1"/>
  <c r="L212" i="7"/>
  <c r="K212" i="7" s="1"/>
  <c r="I212" i="7"/>
  <c r="H212" i="7" s="1"/>
  <c r="BT261" i="13"/>
  <c r="BS261" i="13" s="1"/>
  <c r="BU261" i="13"/>
  <c r="BR262" i="13" s="1"/>
  <c r="BQ261" i="13"/>
  <c r="BP261" i="13" s="1"/>
  <c r="M38" i="11"/>
  <c r="J39" i="11" s="1"/>
  <c r="L38" i="11"/>
  <c r="K38" i="11" s="1"/>
  <c r="I38" i="11"/>
  <c r="H38" i="11" s="1"/>
  <c r="M357" i="16"/>
  <c r="J358" i="16" s="1"/>
  <c r="L357" i="16"/>
  <c r="K357" i="16" s="1"/>
  <c r="I357" i="16"/>
  <c r="H357" i="16" s="1"/>
  <c r="M108" i="13"/>
  <c r="J109" i="13" s="1"/>
  <c r="L108" i="13"/>
  <c r="K108" i="13" s="1"/>
  <c r="I108" i="13"/>
  <c r="H108" i="13" s="1"/>
  <c r="M149" i="11"/>
  <c r="J150" i="11" s="1"/>
  <c r="L149" i="11"/>
  <c r="K149" i="11" s="1"/>
  <c r="I149" i="11"/>
  <c r="H149" i="11" s="1"/>
  <c r="L17" i="22"/>
  <c r="K17" i="22" s="1"/>
  <c r="M17" i="22"/>
  <c r="J18" i="22" s="1"/>
  <c r="I17" i="22"/>
  <c r="H17" i="22" s="1"/>
  <c r="L131" i="17"/>
  <c r="K131" i="17" s="1"/>
  <c r="I131" i="17"/>
  <c r="H131" i="17" s="1"/>
  <c r="M131" i="17"/>
  <c r="J132" i="17" s="1"/>
  <c r="L196" i="22"/>
  <c r="K196" i="22" s="1"/>
  <c r="I196" i="22"/>
  <c r="H196" i="22" s="1"/>
  <c r="M196" i="22"/>
  <c r="J197" i="22" s="1"/>
  <c r="I48" i="12"/>
  <c r="H48" i="12" s="1"/>
  <c r="M48" i="12"/>
  <c r="J49" i="12" s="1"/>
  <c r="L48" i="12"/>
  <c r="K48" i="12" s="1"/>
  <c r="L213" i="25"/>
  <c r="K213" i="25" s="1"/>
  <c r="M213" i="25"/>
  <c r="J214" i="25" s="1"/>
  <c r="I213" i="25"/>
  <c r="H213" i="25" s="1"/>
  <c r="L210" i="23"/>
  <c r="K210" i="23" s="1"/>
  <c r="I210" i="23"/>
  <c r="H210" i="23" s="1"/>
  <c r="M210" i="23"/>
  <c r="J211" i="23" s="1"/>
  <c r="M119" i="11"/>
  <c r="J120" i="11" s="1"/>
  <c r="L119" i="11"/>
  <c r="K119" i="11" s="1"/>
  <c r="I119" i="11"/>
  <c r="H119" i="11" s="1"/>
  <c r="M269" i="7"/>
  <c r="J270" i="7" s="1"/>
  <c r="L269" i="7"/>
  <c r="K269" i="7" s="1"/>
  <c r="I269" i="7"/>
  <c r="H269" i="7" s="1"/>
  <c r="M344" i="3"/>
  <c r="J345" i="3" s="1"/>
  <c r="L344" i="3"/>
  <c r="K344" i="3" s="1"/>
  <c r="I344" i="3"/>
  <c r="H344" i="3" s="1"/>
  <c r="I72" i="15"/>
  <c r="H72" i="15" s="1"/>
  <c r="M72" i="15"/>
  <c r="J73" i="15" s="1"/>
  <c r="L72" i="15"/>
  <c r="K72" i="15" s="1"/>
  <c r="M137" i="18"/>
  <c r="J138" i="18" s="1"/>
  <c r="I137" i="18"/>
  <c r="H137" i="18" s="1"/>
  <c r="L137" i="18"/>
  <c r="K137" i="18" s="1"/>
  <c r="L65" i="24"/>
  <c r="K65" i="24" s="1"/>
  <c r="M65" i="24"/>
  <c r="J66" i="24" s="1"/>
  <c r="I66" i="24" s="1"/>
  <c r="H66" i="24" s="1"/>
  <c r="I65" i="24"/>
  <c r="H65" i="24" s="1"/>
  <c r="I149" i="10"/>
  <c r="H149" i="10" s="1"/>
  <c r="M149" i="10"/>
  <c r="J150" i="10" s="1"/>
  <c r="L149" i="10"/>
  <c r="K149" i="10" s="1"/>
  <c r="I105" i="4"/>
  <c r="H105" i="4" s="1"/>
  <c r="M105" i="4"/>
  <c r="J106" i="4" s="1"/>
  <c r="L105" i="4"/>
  <c r="K105" i="4" s="1"/>
  <c r="M50" i="16"/>
  <c r="J51" i="16" s="1"/>
  <c r="L50" i="16"/>
  <c r="K50" i="16" s="1"/>
  <c r="I50" i="16"/>
  <c r="H50" i="16" s="1"/>
  <c r="I124" i="22"/>
  <c r="H124" i="22" s="1"/>
  <c r="M124" i="22"/>
  <c r="J125" i="22" s="1"/>
  <c r="L124" i="22"/>
  <c r="K124" i="22" s="1"/>
  <c r="M298" i="15"/>
  <c r="J299" i="15" s="1"/>
  <c r="I298" i="15"/>
  <c r="H298" i="15" s="1"/>
  <c r="L298" i="15"/>
  <c r="K298" i="15" s="1"/>
  <c r="M344" i="1"/>
  <c r="J345" i="1" s="1"/>
  <c r="L344" i="1"/>
  <c r="K344" i="1" s="1"/>
  <c r="I344" i="1"/>
  <c r="H344" i="1" s="1"/>
  <c r="M89" i="27"/>
  <c r="J90" i="27" s="1"/>
  <c r="I90" i="27" s="1"/>
  <c r="H90" i="27" s="1"/>
  <c r="L89" i="27"/>
  <c r="K89" i="27" s="1"/>
  <c r="I89" i="27"/>
  <c r="H89" i="27" s="1"/>
  <c r="M160" i="24"/>
  <c r="J161" i="24" s="1"/>
  <c r="L160" i="24"/>
  <c r="K160" i="24" s="1"/>
  <c r="I160" i="24"/>
  <c r="H160" i="24" s="1"/>
  <c r="M279" i="12"/>
  <c r="J280" i="12" s="1"/>
  <c r="L279" i="12"/>
  <c r="K279" i="12" s="1"/>
  <c r="I279" i="12"/>
  <c r="H279" i="12" s="1"/>
  <c r="I16" i="15"/>
  <c r="H16" i="15" s="1"/>
  <c r="L16" i="15"/>
  <c r="K16" i="15" s="1"/>
  <c r="M16" i="15"/>
  <c r="J17" i="15" s="1"/>
  <c r="I320" i="6"/>
  <c r="H320" i="6" s="1"/>
  <c r="L320" i="6"/>
  <c r="K320" i="6" s="1"/>
  <c r="M320" i="6"/>
  <c r="J321" i="6" s="1"/>
  <c r="I18" i="4"/>
  <c r="H18" i="4" s="1"/>
  <c r="M18" i="4"/>
  <c r="J19" i="4" s="1"/>
  <c r="L18" i="4"/>
  <c r="K18" i="4" s="1"/>
  <c r="M391" i="16"/>
  <c r="J392" i="16" s="1"/>
  <c r="L391" i="16"/>
  <c r="K391" i="16" s="1"/>
  <c r="I391" i="16"/>
  <c r="H391" i="16" s="1"/>
  <c r="M45" i="25"/>
  <c r="J46" i="25" s="1"/>
  <c r="L45" i="25"/>
  <c r="K45" i="25" s="1"/>
  <c r="I45" i="25"/>
  <c r="H45" i="25" s="1"/>
  <c r="M496" i="13"/>
  <c r="J497" i="13" s="1"/>
  <c r="L496" i="13"/>
  <c r="K496" i="13" s="1"/>
  <c r="I496" i="13"/>
  <c r="H496" i="13" s="1"/>
  <c r="M393" i="9"/>
  <c r="J394" i="9" s="1"/>
  <c r="L393" i="9"/>
  <c r="K393" i="9" s="1"/>
  <c r="I393" i="9"/>
  <c r="H393" i="9" s="1"/>
  <c r="I161" i="27"/>
  <c r="H161" i="27" s="1"/>
  <c r="M161" i="27"/>
  <c r="J162" i="27" s="1"/>
  <c r="I162" i="27" s="1"/>
  <c r="H162" i="27" s="1"/>
  <c r="L161" i="27"/>
  <c r="K161" i="27" s="1"/>
  <c r="M178" i="8"/>
  <c r="J179" i="8" s="1"/>
  <c r="L178" i="8"/>
  <c r="K178" i="8" s="1"/>
  <c r="I178" i="8"/>
  <c r="H178" i="8" s="1"/>
  <c r="M223" i="12"/>
  <c r="J224" i="12" s="1"/>
  <c r="L223" i="12"/>
  <c r="K223" i="12" s="1"/>
  <c r="I223" i="12"/>
  <c r="H223" i="12" s="1"/>
  <c r="M523" i="13"/>
  <c r="J524" i="13" s="1"/>
  <c r="L523" i="13"/>
  <c r="K523" i="13" s="1"/>
  <c r="I523" i="13"/>
  <c r="H523" i="13" s="1"/>
  <c r="I306" i="12"/>
  <c r="H306" i="12" s="1"/>
  <c r="M306" i="12"/>
  <c r="J307" i="12" s="1"/>
  <c r="L306" i="12"/>
  <c r="K306" i="12" s="1"/>
  <c r="I352" i="6"/>
  <c r="H352" i="6" s="1"/>
  <c r="L352" i="6"/>
  <c r="K352" i="6" s="1"/>
  <c r="M352" i="6"/>
  <c r="J353" i="6" s="1"/>
  <c r="I335" i="19"/>
  <c r="H335" i="19" s="1"/>
  <c r="M335" i="19"/>
  <c r="J336" i="19" s="1"/>
  <c r="L335" i="19"/>
  <c r="K335" i="19" s="1"/>
  <c r="M245" i="11"/>
  <c r="J246" i="11" s="1"/>
  <c r="L245" i="11"/>
  <c r="K245" i="11" s="1"/>
  <c r="I245" i="11"/>
  <c r="H245" i="11" s="1"/>
  <c r="M247" i="1"/>
  <c r="J248" i="1" s="1"/>
  <c r="L247" i="1"/>
  <c r="K247" i="1" s="1"/>
  <c r="I247" i="1"/>
  <c r="H247" i="1" s="1"/>
  <c r="M197" i="11"/>
  <c r="J198" i="11" s="1"/>
  <c r="L197" i="11"/>
  <c r="K197" i="11" s="1"/>
  <c r="I197" i="11"/>
  <c r="H197" i="11" s="1"/>
  <c r="M173" i="1"/>
  <c r="J174" i="1" s="1"/>
  <c r="I173" i="1"/>
  <c r="H173" i="1" s="1"/>
  <c r="L173" i="1"/>
  <c r="K173" i="1" s="1"/>
  <c r="M100" i="14"/>
  <c r="J101" i="14" s="1"/>
  <c r="L100" i="14"/>
  <c r="K100" i="14" s="1"/>
  <c r="I100" i="14"/>
  <c r="H100" i="14" s="1"/>
  <c r="M404" i="13"/>
  <c r="J405" i="13" s="1"/>
  <c r="L404" i="13"/>
  <c r="K404" i="13" s="1"/>
  <c r="I404" i="13"/>
  <c r="H404" i="13" s="1"/>
  <c r="M529" i="9"/>
  <c r="J530" i="9" s="1"/>
  <c r="L529" i="9"/>
  <c r="K529" i="9" s="1"/>
  <c r="I529" i="9"/>
  <c r="H529" i="9" s="1"/>
  <c r="I47" i="18"/>
  <c r="H47" i="18" s="1"/>
  <c r="M47" i="18"/>
  <c r="J48" i="18" s="1"/>
  <c r="L47" i="18"/>
  <c r="K47" i="18" s="1"/>
  <c r="I423" i="4"/>
  <c r="H423" i="4" s="1"/>
  <c r="M423" i="4"/>
  <c r="J424" i="4" s="1"/>
  <c r="L423" i="4"/>
  <c r="K423" i="4" s="1"/>
  <c r="I436" i="10"/>
  <c r="H436" i="10" s="1"/>
  <c r="M436" i="10"/>
  <c r="J437" i="10" s="1"/>
  <c r="L436" i="10"/>
  <c r="K436" i="10" s="1"/>
  <c r="I266" i="14"/>
  <c r="H266" i="14" s="1"/>
  <c r="M266" i="14"/>
  <c r="J267" i="14" s="1"/>
  <c r="L266" i="14"/>
  <c r="K266" i="14" s="1"/>
  <c r="I185" i="24"/>
  <c r="H185" i="24" s="1"/>
  <c r="L185" i="24"/>
  <c r="K185" i="24" s="1"/>
  <c r="M185" i="24"/>
  <c r="J186" i="24" s="1"/>
  <c r="I186" i="24" s="1"/>
  <c r="H186" i="24" s="1"/>
  <c r="I326" i="25"/>
  <c r="H326" i="25" s="1"/>
  <c r="M326" i="25"/>
  <c r="J327" i="25" s="1"/>
  <c r="L326" i="25"/>
  <c r="K326" i="25" s="1"/>
  <c r="I355" i="25"/>
  <c r="H355" i="25" s="1"/>
  <c r="M355" i="25"/>
  <c r="J356" i="25" s="1"/>
  <c r="L355" i="25"/>
  <c r="K355" i="25" s="1"/>
  <c r="L83" i="16"/>
  <c r="K83" i="16" s="1"/>
  <c r="I83" i="16"/>
  <c r="H83" i="16" s="1"/>
  <c r="M83" i="16"/>
  <c r="J84" i="16" s="1"/>
  <c r="M113" i="1"/>
  <c r="J114" i="1" s="1"/>
  <c r="L113" i="1"/>
  <c r="K113" i="1" s="1"/>
  <c r="I113" i="1"/>
  <c r="H113" i="1" s="1"/>
  <c r="M212" i="17"/>
  <c r="J213" i="17" s="1"/>
  <c r="L212" i="17"/>
  <c r="K212" i="17" s="1"/>
  <c r="I212" i="17"/>
  <c r="H212" i="17" s="1"/>
  <c r="M153" i="23"/>
  <c r="J154" i="23" s="1"/>
  <c r="L153" i="23"/>
  <c r="K153" i="23" s="1"/>
  <c r="I153" i="23"/>
  <c r="H153" i="23" s="1"/>
  <c r="I181" i="10"/>
  <c r="H181" i="10" s="1"/>
  <c r="M181" i="10"/>
  <c r="J182" i="10" s="1"/>
  <c r="L181" i="10"/>
  <c r="K181" i="10" s="1"/>
  <c r="I408" i="10"/>
  <c r="H408" i="10" s="1"/>
  <c r="M408" i="10"/>
  <c r="J409" i="10" s="1"/>
  <c r="L408" i="10"/>
  <c r="K408" i="10" s="1"/>
  <c r="M228" i="13"/>
  <c r="J229" i="13" s="1"/>
  <c r="L228" i="13"/>
  <c r="K228" i="13" s="1"/>
  <c r="I228" i="13"/>
  <c r="H228" i="13" s="1"/>
  <c r="M218" i="9"/>
  <c r="J219" i="9" s="1"/>
  <c r="I218" i="9"/>
  <c r="H218" i="9" s="1"/>
  <c r="L218" i="9"/>
  <c r="K218" i="9" s="1"/>
  <c r="L240" i="14"/>
  <c r="K240" i="14" s="1"/>
  <c r="M240" i="14"/>
  <c r="J241" i="14" s="1"/>
  <c r="I240" i="14"/>
  <c r="H240" i="14" s="1"/>
  <c r="I383" i="6"/>
  <c r="H383" i="6" s="1"/>
  <c r="M383" i="6"/>
  <c r="J384" i="6" s="1"/>
  <c r="L383" i="6"/>
  <c r="K383" i="6" s="1"/>
  <c r="M353" i="24"/>
  <c r="J354" i="24" s="1"/>
  <c r="I354" i="24" s="1"/>
  <c r="H354" i="24" s="1"/>
  <c r="L353" i="24"/>
  <c r="K353" i="24" s="1"/>
  <c r="I353" i="24"/>
  <c r="H353" i="24" s="1"/>
  <c r="AP261" i="13"/>
  <c r="AO261" i="13" s="1"/>
  <c r="AQ261" i="13"/>
  <c r="AN262" i="13" s="1"/>
  <c r="AM261" i="13"/>
  <c r="AL261" i="13" s="1"/>
  <c r="L266" i="18"/>
  <c r="K266" i="18" s="1"/>
  <c r="I266" i="18"/>
  <c r="H266" i="18" s="1"/>
  <c r="M266" i="18"/>
  <c r="J267" i="18" s="1"/>
  <c r="M433" i="1"/>
  <c r="J434" i="1" s="1"/>
  <c r="I433" i="1"/>
  <c r="H433" i="1" s="1"/>
  <c r="L433" i="1"/>
  <c r="K433" i="1" s="1"/>
  <c r="M250" i="4"/>
  <c r="J251" i="4" s="1"/>
  <c r="L250" i="4"/>
  <c r="K250" i="4" s="1"/>
  <c r="I250" i="4"/>
  <c r="H250" i="4" s="1"/>
  <c r="AA198" i="13"/>
  <c r="Z198" i="13" s="1"/>
  <c r="AB198" i="13"/>
  <c r="Y199" i="13" s="1"/>
  <c r="X198" i="13"/>
  <c r="W198" i="13" s="1"/>
  <c r="AB460" i="13"/>
  <c r="Y461" i="13" s="1"/>
  <c r="AA460" i="13"/>
  <c r="Z460" i="13" s="1"/>
  <c r="X460" i="13"/>
  <c r="W460" i="13" s="1"/>
  <c r="M184" i="9"/>
  <c r="J185" i="9" s="1"/>
  <c r="L184" i="9"/>
  <c r="K184" i="9" s="1"/>
  <c r="I184" i="9"/>
  <c r="H184" i="9" s="1"/>
  <c r="L210" i="1"/>
  <c r="K210" i="1" s="1"/>
  <c r="I210" i="1"/>
  <c r="H210" i="1" s="1"/>
  <c r="M210" i="1"/>
  <c r="J211" i="1" s="1"/>
  <c r="M339" i="23"/>
  <c r="J340" i="23" s="1"/>
  <c r="I339" i="23"/>
  <c r="H339" i="23" s="1"/>
  <c r="L339" i="23"/>
  <c r="K339" i="23" s="1"/>
  <c r="M377" i="18"/>
  <c r="J378" i="18" s="1"/>
  <c r="L377" i="18"/>
  <c r="K377" i="18" s="1"/>
  <c r="I377" i="18"/>
  <c r="H377" i="18" s="1"/>
  <c r="M264" i="19"/>
  <c r="J265" i="19" s="1"/>
  <c r="L264" i="19"/>
  <c r="K264" i="19" s="1"/>
  <c r="I264" i="19"/>
  <c r="H264" i="19" s="1"/>
  <c r="M423" i="16"/>
  <c r="J424" i="16" s="1"/>
  <c r="L423" i="16"/>
  <c r="K423" i="16" s="1"/>
  <c r="I423" i="16"/>
  <c r="H423" i="16" s="1"/>
  <c r="M401" i="24"/>
  <c r="J402" i="24" s="1"/>
  <c r="I402" i="24" s="1"/>
  <c r="H402" i="24" s="1"/>
  <c r="I401" i="24"/>
  <c r="H401" i="24" s="1"/>
  <c r="L401" i="24"/>
  <c r="K401" i="24" s="1"/>
  <c r="M17" i="27"/>
  <c r="J18" i="27" s="1"/>
  <c r="I18" i="27" s="1"/>
  <c r="H18" i="27" s="1"/>
  <c r="L17" i="27"/>
  <c r="K17" i="27" s="1"/>
  <c r="I17" i="27"/>
  <c r="H17" i="27" s="1"/>
  <c r="M159" i="17"/>
  <c r="J160" i="17" s="1"/>
  <c r="L159" i="17"/>
  <c r="K159" i="17" s="1"/>
  <c r="I159" i="17"/>
  <c r="H159" i="17" s="1"/>
  <c r="L176" i="6"/>
  <c r="K176" i="6" s="1"/>
  <c r="I176" i="6"/>
  <c r="H176" i="6" s="1"/>
  <c r="M176" i="6"/>
  <c r="J177" i="6" s="1"/>
  <c r="M192" i="15"/>
  <c r="J193" i="15" s="1"/>
  <c r="L192" i="15"/>
  <c r="K192" i="15" s="1"/>
  <c r="I192" i="15"/>
  <c r="H192" i="15" s="1"/>
  <c r="M56" i="1"/>
  <c r="J57" i="1" s="1"/>
  <c r="L56" i="1"/>
  <c r="K56" i="1" s="1"/>
  <c r="I56" i="1"/>
  <c r="H56" i="1" s="1"/>
  <c r="L236" i="8"/>
  <c r="K236" i="8" s="1"/>
  <c r="I236" i="8"/>
  <c r="H236" i="8" s="1"/>
  <c r="M236" i="8"/>
  <c r="J237" i="8" s="1"/>
  <c r="L152" i="7"/>
  <c r="K152" i="7" s="1"/>
  <c r="I152" i="7"/>
  <c r="H152" i="7" s="1"/>
  <c r="M152" i="7"/>
  <c r="J153" i="7" s="1"/>
  <c r="L580" i="13"/>
  <c r="K580" i="13" s="1"/>
  <c r="I580" i="13"/>
  <c r="H580" i="13" s="1"/>
  <c r="M580" i="13"/>
  <c r="J581" i="13" s="1"/>
  <c r="M233" i="24"/>
  <c r="J234" i="24" s="1"/>
  <c r="I234" i="24" s="1"/>
  <c r="H234" i="24" s="1"/>
  <c r="L233" i="24"/>
  <c r="K233" i="24" s="1"/>
  <c r="I233" i="24"/>
  <c r="H233" i="24" s="1"/>
  <c r="L460" i="1"/>
  <c r="K460" i="1" s="1"/>
  <c r="I460" i="1"/>
  <c r="H460" i="1" s="1"/>
  <c r="M460" i="1"/>
  <c r="J461" i="1" s="1"/>
  <c r="I103" i="15"/>
  <c r="H103" i="15" s="1"/>
  <c r="M103" i="15"/>
  <c r="J104" i="15" s="1"/>
  <c r="L103" i="15"/>
  <c r="K103" i="15" s="1"/>
  <c r="M46" i="3"/>
  <c r="J47" i="3" s="1"/>
  <c r="I47" i="3" s="1"/>
  <c r="H47" i="3" s="1"/>
  <c r="I46" i="3"/>
  <c r="H46" i="3" s="1"/>
  <c r="L46" i="3"/>
  <c r="K46" i="3" s="1"/>
  <c r="M328" i="24"/>
  <c r="J329" i="24" s="1"/>
  <c r="L328" i="24"/>
  <c r="K328" i="24" s="1"/>
  <c r="I328" i="24"/>
  <c r="H328" i="24" s="1"/>
  <c r="M16" i="25"/>
  <c r="J17" i="25" s="1"/>
  <c r="L16" i="25"/>
  <c r="K16" i="25" s="1"/>
  <c r="I16" i="25"/>
  <c r="H16" i="25" s="1"/>
  <c r="AA260" i="13"/>
  <c r="Z260" i="13" s="1"/>
  <c r="AB260" i="13"/>
  <c r="Y261" i="13" s="1"/>
  <c r="X260" i="13"/>
  <c r="W260" i="13" s="1"/>
  <c r="I75" i="17"/>
  <c r="H75" i="17" s="1"/>
  <c r="M75" i="17"/>
  <c r="J76" i="17" s="1"/>
  <c r="L75" i="17"/>
  <c r="K75" i="17" s="1"/>
  <c r="M72" i="23"/>
  <c r="J73" i="23" s="1"/>
  <c r="L72" i="23"/>
  <c r="K72" i="23" s="1"/>
  <c r="I72" i="23"/>
  <c r="H72" i="23" s="1"/>
  <c r="M79" i="13"/>
  <c r="J80" i="13" s="1"/>
  <c r="I80" i="13" s="1"/>
  <c r="L79" i="13"/>
  <c r="K79" i="13" s="1"/>
  <c r="I79" i="13"/>
  <c r="H79" i="13" s="1"/>
  <c r="I47" i="4"/>
  <c r="H47" i="4" s="1"/>
  <c r="M47" i="4"/>
  <c r="J48" i="4" s="1"/>
  <c r="L47" i="4"/>
  <c r="K47" i="4" s="1"/>
  <c r="M376" i="13"/>
  <c r="J377" i="13" s="1"/>
  <c r="L376" i="13"/>
  <c r="K376" i="13" s="1"/>
  <c r="I376" i="13"/>
  <c r="H376" i="13" s="1"/>
  <c r="M267" i="23"/>
  <c r="J268" i="23" s="1"/>
  <c r="L267" i="23"/>
  <c r="K267" i="23" s="1"/>
  <c r="I267" i="23"/>
  <c r="H267" i="23" s="1"/>
  <c r="M296" i="11"/>
  <c r="J297" i="11" s="1"/>
  <c r="L296" i="11"/>
  <c r="K296" i="11" s="1"/>
  <c r="I296" i="11"/>
  <c r="H296" i="11" s="1"/>
  <c r="M48" i="6"/>
  <c r="J49" i="6" s="1"/>
  <c r="I48" i="6"/>
  <c r="H48" i="6" s="1"/>
  <c r="L48" i="6"/>
  <c r="K48" i="6" s="1"/>
  <c r="I114" i="1" l="1"/>
  <c r="H114" i="1" s="1"/>
  <c r="M114" i="1"/>
  <c r="J115" i="1" s="1"/>
  <c r="L114" i="1"/>
  <c r="K114" i="1" s="1"/>
  <c r="M17" i="15"/>
  <c r="J18" i="15" s="1"/>
  <c r="L17" i="15"/>
  <c r="K17" i="15" s="1"/>
  <c r="I17" i="15"/>
  <c r="H17" i="15" s="1"/>
  <c r="I46" i="23"/>
  <c r="H46" i="23" s="1"/>
  <c r="M46" i="23"/>
  <c r="J47" i="23" s="1"/>
  <c r="L46" i="23"/>
  <c r="K46" i="23" s="1"/>
  <c r="I237" i="6"/>
  <c r="H237" i="6" s="1"/>
  <c r="M237" i="6"/>
  <c r="J238" i="6" s="1"/>
  <c r="L237" i="6"/>
  <c r="K237" i="6" s="1"/>
  <c r="M125" i="7"/>
  <c r="J126" i="7" s="1"/>
  <c r="L125" i="7"/>
  <c r="K125" i="7" s="1"/>
  <c r="I125" i="7"/>
  <c r="H125" i="7" s="1"/>
  <c r="L96" i="21"/>
  <c r="K96" i="21" s="1"/>
  <c r="I96" i="21"/>
  <c r="H96" i="21" s="1"/>
  <c r="M96" i="21"/>
  <c r="J97" i="21" s="1"/>
  <c r="M215" i="10"/>
  <c r="J216" i="10" s="1"/>
  <c r="L215" i="10"/>
  <c r="K215" i="10" s="1"/>
  <c r="I215" i="10"/>
  <c r="H215" i="10" s="1"/>
  <c r="M41" i="24"/>
  <c r="J42" i="24" s="1"/>
  <c r="I42" i="24" s="1"/>
  <c r="H42" i="24" s="1"/>
  <c r="I41" i="24"/>
  <c r="H41" i="24" s="1"/>
  <c r="L41" i="24"/>
  <c r="K41" i="24" s="1"/>
  <c r="M439" i="25"/>
  <c r="J440" i="25" s="1"/>
  <c r="L439" i="25"/>
  <c r="K439" i="25" s="1"/>
  <c r="I439" i="25"/>
  <c r="H439" i="25" s="1"/>
  <c r="I118" i="9"/>
  <c r="H118" i="9" s="1"/>
  <c r="M118" i="9"/>
  <c r="J119" i="9" s="1"/>
  <c r="L118" i="9"/>
  <c r="K118" i="9" s="1"/>
  <c r="L84" i="16"/>
  <c r="K84" i="16" s="1"/>
  <c r="I84" i="16"/>
  <c r="H84" i="16" s="1"/>
  <c r="M84" i="16"/>
  <c r="J85" i="16" s="1"/>
  <c r="I17" i="1"/>
  <c r="H17" i="1" s="1"/>
  <c r="M17" i="1"/>
  <c r="J18" i="1" s="1"/>
  <c r="L17" i="1"/>
  <c r="K17" i="1" s="1"/>
  <c r="M135" i="21"/>
  <c r="J136" i="21" s="1"/>
  <c r="L135" i="21"/>
  <c r="K135" i="21" s="1"/>
  <c r="I135" i="21"/>
  <c r="H135" i="21" s="1"/>
  <c r="M83" i="9"/>
  <c r="J84" i="9" s="1"/>
  <c r="I83" i="9"/>
  <c r="H83" i="9" s="1"/>
  <c r="L83" i="9"/>
  <c r="K83" i="9" s="1"/>
  <c r="AE321" i="13"/>
  <c r="AD321" i="13" s="1"/>
  <c r="AH321" i="13"/>
  <c r="AG321" i="13" s="1"/>
  <c r="AI321" i="13"/>
  <c r="AF322" i="13" s="1"/>
  <c r="M268" i="23"/>
  <c r="J269" i="23" s="1"/>
  <c r="L268" i="23"/>
  <c r="K268" i="23" s="1"/>
  <c r="I268" i="23"/>
  <c r="H268" i="23" s="1"/>
  <c r="M73" i="23"/>
  <c r="J74" i="23" s="1"/>
  <c r="L73" i="23"/>
  <c r="K73" i="23" s="1"/>
  <c r="I73" i="23"/>
  <c r="H73" i="23" s="1"/>
  <c r="M329" i="24"/>
  <c r="J330" i="24" s="1"/>
  <c r="I330" i="24" s="1"/>
  <c r="H330" i="24" s="1"/>
  <c r="L329" i="24"/>
  <c r="K329" i="24" s="1"/>
  <c r="I329" i="24"/>
  <c r="H329" i="24" s="1"/>
  <c r="M57" i="1"/>
  <c r="J58" i="1" s="1"/>
  <c r="L57" i="1"/>
  <c r="K57" i="1" s="1"/>
  <c r="I57" i="1"/>
  <c r="H57" i="1" s="1"/>
  <c r="M378" i="18"/>
  <c r="J379" i="18" s="1"/>
  <c r="L378" i="18"/>
  <c r="K378" i="18" s="1"/>
  <c r="I378" i="18"/>
  <c r="H378" i="18" s="1"/>
  <c r="AA461" i="13"/>
  <c r="Z461" i="13" s="1"/>
  <c r="X461" i="13"/>
  <c r="W461" i="13" s="1"/>
  <c r="AB461" i="13"/>
  <c r="Y462" i="13" s="1"/>
  <c r="I530" i="9"/>
  <c r="H530" i="9" s="1"/>
  <c r="M530" i="9"/>
  <c r="J531" i="9" s="1"/>
  <c r="L530" i="9"/>
  <c r="K530" i="9" s="1"/>
  <c r="M198" i="11"/>
  <c r="J199" i="11" s="1"/>
  <c r="L198" i="11"/>
  <c r="K198" i="11" s="1"/>
  <c r="I198" i="11"/>
  <c r="H198" i="11" s="1"/>
  <c r="I179" i="8"/>
  <c r="H179" i="8" s="1"/>
  <c r="L179" i="8"/>
  <c r="K179" i="8" s="1"/>
  <c r="M179" i="8"/>
  <c r="J180" i="8" s="1"/>
  <c r="M46" i="25"/>
  <c r="J47" i="25" s="1"/>
  <c r="L46" i="25"/>
  <c r="K46" i="25" s="1"/>
  <c r="I46" i="25"/>
  <c r="H46" i="25" s="1"/>
  <c r="M345" i="1"/>
  <c r="J346" i="1" s="1"/>
  <c r="L345" i="1"/>
  <c r="K345" i="1" s="1"/>
  <c r="I345" i="1"/>
  <c r="H345" i="1" s="1"/>
  <c r="M358" i="16"/>
  <c r="J359" i="16" s="1"/>
  <c r="L358" i="16"/>
  <c r="K358" i="16" s="1"/>
  <c r="I358" i="16"/>
  <c r="H358" i="16" s="1"/>
  <c r="M131" i="14"/>
  <c r="J132" i="14" s="1"/>
  <c r="L131" i="14"/>
  <c r="K131" i="14" s="1"/>
  <c r="I131" i="14"/>
  <c r="H131" i="14" s="1"/>
  <c r="L17" i="24"/>
  <c r="K17" i="24" s="1"/>
  <c r="M17" i="24"/>
  <c r="J18" i="24" s="1"/>
  <c r="I18" i="24" s="1"/>
  <c r="H18" i="24" s="1"/>
  <c r="I17" i="24"/>
  <c r="H17" i="24" s="1"/>
  <c r="I83" i="10"/>
  <c r="H83" i="10" s="1"/>
  <c r="M83" i="10"/>
  <c r="J84" i="10" s="1"/>
  <c r="L83" i="10"/>
  <c r="K83" i="10" s="1"/>
  <c r="M309" i="4"/>
  <c r="J310" i="4" s="1"/>
  <c r="L309" i="4"/>
  <c r="K309" i="4" s="1"/>
  <c r="I309" i="4"/>
  <c r="H309" i="4" s="1"/>
  <c r="I19" i="9"/>
  <c r="H19" i="9" s="1"/>
  <c r="M19" i="9"/>
  <c r="J20" i="9" s="1"/>
  <c r="L19" i="9"/>
  <c r="K19" i="9" s="1"/>
  <c r="I242" i="7"/>
  <c r="H242" i="7" s="1"/>
  <c r="M242" i="7"/>
  <c r="J243" i="7" s="1"/>
  <c r="L242" i="7"/>
  <c r="K242" i="7" s="1"/>
  <c r="I187" i="7"/>
  <c r="H187" i="7" s="1"/>
  <c r="L187" i="7"/>
  <c r="K187" i="7" s="1"/>
  <c r="M187" i="7"/>
  <c r="J188" i="7" s="1"/>
  <c r="I497" i="9"/>
  <c r="H497" i="9" s="1"/>
  <c r="M497" i="9"/>
  <c r="J498" i="9" s="1"/>
  <c r="L497" i="9"/>
  <c r="K497" i="9" s="1"/>
  <c r="L415" i="6"/>
  <c r="K415" i="6" s="1"/>
  <c r="I415" i="6"/>
  <c r="H415" i="6" s="1"/>
  <c r="M415" i="6"/>
  <c r="J416" i="6" s="1"/>
  <c r="M17" i="10"/>
  <c r="J18" i="10" s="1"/>
  <c r="L17" i="10"/>
  <c r="K17" i="10" s="1"/>
  <c r="I17" i="10"/>
  <c r="H17" i="10" s="1"/>
  <c r="M50" i="8"/>
  <c r="J51" i="8" s="1"/>
  <c r="L50" i="8"/>
  <c r="K50" i="8" s="1"/>
  <c r="I50" i="8"/>
  <c r="H50" i="8" s="1"/>
  <c r="M155" i="16"/>
  <c r="J156" i="16" s="1"/>
  <c r="L155" i="16"/>
  <c r="K155" i="16" s="1"/>
  <c r="I155" i="16"/>
  <c r="H155" i="16" s="1"/>
  <c r="H80" i="13"/>
  <c r="I84" i="13"/>
  <c r="I85" i="13" s="1"/>
  <c r="M185" i="9"/>
  <c r="J186" i="9" s="1"/>
  <c r="I185" i="9"/>
  <c r="H185" i="9" s="1"/>
  <c r="L185" i="9"/>
  <c r="K185" i="9" s="1"/>
  <c r="I174" i="1"/>
  <c r="H174" i="1" s="1"/>
  <c r="L174" i="1"/>
  <c r="K174" i="1" s="1"/>
  <c r="M174" i="1"/>
  <c r="J175" i="1" s="1"/>
  <c r="I51" i="16"/>
  <c r="H51" i="16" s="1"/>
  <c r="M51" i="16"/>
  <c r="J52" i="16" s="1"/>
  <c r="L51" i="16"/>
  <c r="K51" i="16" s="1"/>
  <c r="M19" i="17"/>
  <c r="J20" i="17" s="1"/>
  <c r="L19" i="17"/>
  <c r="K19" i="17" s="1"/>
  <c r="I19" i="17"/>
  <c r="H19" i="17" s="1"/>
  <c r="I130" i="12"/>
  <c r="H130" i="12" s="1"/>
  <c r="M130" i="12"/>
  <c r="J131" i="12" s="1"/>
  <c r="L130" i="12"/>
  <c r="K130" i="12" s="1"/>
  <c r="M173" i="21"/>
  <c r="J174" i="21" s="1"/>
  <c r="L173" i="21"/>
  <c r="K173" i="21" s="1"/>
  <c r="I173" i="21"/>
  <c r="H173" i="21" s="1"/>
  <c r="M356" i="15"/>
  <c r="J357" i="15" s="1"/>
  <c r="L356" i="15"/>
  <c r="K356" i="15" s="1"/>
  <c r="I356" i="15"/>
  <c r="H356" i="15" s="1"/>
  <c r="M375" i="1"/>
  <c r="J376" i="1" s="1"/>
  <c r="L375" i="1"/>
  <c r="K375" i="1" s="1"/>
  <c r="I375" i="1"/>
  <c r="H375" i="1" s="1"/>
  <c r="M156" i="22"/>
  <c r="J157" i="22" s="1"/>
  <c r="L156" i="22"/>
  <c r="K156" i="22" s="1"/>
  <c r="I156" i="22"/>
  <c r="H156" i="22" s="1"/>
  <c r="M381" i="10"/>
  <c r="J382" i="10" s="1"/>
  <c r="L381" i="10"/>
  <c r="K381" i="10" s="1"/>
  <c r="I381" i="10"/>
  <c r="H381" i="10" s="1"/>
  <c r="M17" i="5"/>
  <c r="J18" i="5" s="1"/>
  <c r="I18" i="5" s="1"/>
  <c r="H18" i="5" s="1"/>
  <c r="L17" i="5"/>
  <c r="K17" i="5" s="1"/>
  <c r="I17" i="5"/>
  <c r="H17" i="5" s="1"/>
  <c r="L79" i="12"/>
  <c r="K79" i="12" s="1"/>
  <c r="I79" i="12"/>
  <c r="H79" i="12" s="1"/>
  <c r="M79" i="12"/>
  <c r="J80" i="12" s="1"/>
  <c r="I80" i="12" s="1"/>
  <c r="H80" i="12" s="1"/>
  <c r="M161" i="15"/>
  <c r="J162" i="15" s="1"/>
  <c r="L161" i="15"/>
  <c r="K161" i="15" s="1"/>
  <c r="I161" i="15"/>
  <c r="H161" i="15" s="1"/>
  <c r="L83" i="7"/>
  <c r="K83" i="7" s="1"/>
  <c r="I83" i="7"/>
  <c r="H83" i="7" s="1"/>
  <c r="M83" i="7"/>
  <c r="J84" i="7" s="1"/>
  <c r="I84" i="7" s="1"/>
  <c r="H84" i="7" s="1"/>
  <c r="M160" i="12"/>
  <c r="J161" i="12" s="1"/>
  <c r="L160" i="12"/>
  <c r="K160" i="12" s="1"/>
  <c r="I160" i="12"/>
  <c r="H160" i="12" s="1"/>
  <c r="M225" i="3"/>
  <c r="J226" i="3" s="1"/>
  <c r="I225" i="3"/>
  <c r="H225" i="3" s="1"/>
  <c r="L225" i="3"/>
  <c r="K225" i="3" s="1"/>
  <c r="M132" i="17"/>
  <c r="J133" i="17" s="1"/>
  <c r="L132" i="17"/>
  <c r="K132" i="17" s="1"/>
  <c r="I132" i="17"/>
  <c r="H132" i="17" s="1"/>
  <c r="M50" i="10"/>
  <c r="J51" i="10" s="1"/>
  <c r="L50" i="10"/>
  <c r="K50" i="10" s="1"/>
  <c r="I50" i="10"/>
  <c r="H50" i="10" s="1"/>
  <c r="M282" i="10"/>
  <c r="J283" i="10" s="1"/>
  <c r="L282" i="10"/>
  <c r="K282" i="10" s="1"/>
  <c r="I282" i="10"/>
  <c r="H282" i="10" s="1"/>
  <c r="M18" i="14"/>
  <c r="J19" i="14" s="1"/>
  <c r="L18" i="14"/>
  <c r="K18" i="14" s="1"/>
  <c r="I18" i="14"/>
  <c r="H18" i="14" s="1"/>
  <c r="M581" i="13"/>
  <c r="J582" i="13" s="1"/>
  <c r="L581" i="13"/>
  <c r="K581" i="13" s="1"/>
  <c r="I581" i="13"/>
  <c r="H581" i="13" s="1"/>
  <c r="L76" i="17"/>
  <c r="K76" i="17" s="1"/>
  <c r="I76" i="17"/>
  <c r="H76" i="17" s="1"/>
  <c r="M76" i="17"/>
  <c r="J77" i="17" s="1"/>
  <c r="AB199" i="13"/>
  <c r="Y200" i="13" s="1"/>
  <c r="AA199" i="13"/>
  <c r="Z199" i="13" s="1"/>
  <c r="X199" i="13"/>
  <c r="W199" i="13" s="1"/>
  <c r="AQ262" i="13"/>
  <c r="AN263" i="13" s="1"/>
  <c r="AM262" i="13"/>
  <c r="AL262" i="13" s="1"/>
  <c r="AP262" i="13"/>
  <c r="AO262" i="13" s="1"/>
  <c r="M356" i="25"/>
  <c r="J357" i="25" s="1"/>
  <c r="L356" i="25"/>
  <c r="K356" i="25" s="1"/>
  <c r="I356" i="25"/>
  <c r="H356" i="25" s="1"/>
  <c r="M437" i="10"/>
  <c r="J438" i="10" s="1"/>
  <c r="L437" i="10"/>
  <c r="K437" i="10" s="1"/>
  <c r="I437" i="10"/>
  <c r="H437" i="10" s="1"/>
  <c r="M307" i="12"/>
  <c r="J308" i="12" s="1"/>
  <c r="L307" i="12"/>
  <c r="K307" i="12" s="1"/>
  <c r="I307" i="12"/>
  <c r="H307" i="12" s="1"/>
  <c r="L150" i="10"/>
  <c r="K150" i="10" s="1"/>
  <c r="I150" i="10"/>
  <c r="H150" i="10" s="1"/>
  <c r="M150" i="10"/>
  <c r="J151" i="10" s="1"/>
  <c r="M214" i="25"/>
  <c r="J215" i="25" s="1"/>
  <c r="L214" i="25"/>
  <c r="K214" i="25" s="1"/>
  <c r="I214" i="25"/>
  <c r="H214" i="25" s="1"/>
  <c r="M18" i="22"/>
  <c r="J19" i="22" s="1"/>
  <c r="I18" i="22"/>
  <c r="H18" i="22" s="1"/>
  <c r="L18" i="22"/>
  <c r="K18" i="22" s="1"/>
  <c r="M314" i="10"/>
  <c r="J315" i="10" s="1"/>
  <c r="L314" i="10"/>
  <c r="K314" i="10" s="1"/>
  <c r="I314" i="10"/>
  <c r="H314" i="10" s="1"/>
  <c r="I103" i="17"/>
  <c r="H103" i="17" s="1"/>
  <c r="M103" i="17"/>
  <c r="J104" i="17" s="1"/>
  <c r="L103" i="17"/>
  <c r="K103" i="17" s="1"/>
  <c r="L140" i="13"/>
  <c r="K140" i="13" s="1"/>
  <c r="I140" i="13"/>
  <c r="H140" i="13" s="1"/>
  <c r="M140" i="13"/>
  <c r="J141" i="13" s="1"/>
  <c r="M270" i="20"/>
  <c r="J271" i="20" s="1"/>
  <c r="I271" i="20" s="1"/>
  <c r="H271" i="20" s="1"/>
  <c r="L270" i="20"/>
  <c r="K270" i="20" s="1"/>
  <c r="I270" i="20"/>
  <c r="H270" i="20" s="1"/>
  <c r="L19" i="3"/>
  <c r="K19" i="3" s="1"/>
  <c r="M19" i="3"/>
  <c r="J20" i="3" s="1"/>
  <c r="I19" i="3"/>
  <c r="H19" i="3" s="1"/>
  <c r="I228" i="21"/>
  <c r="H228" i="21" s="1"/>
  <c r="M228" i="21"/>
  <c r="J229" i="21" s="1"/>
  <c r="L228" i="21"/>
  <c r="K228" i="21" s="1"/>
  <c r="M280" i="4"/>
  <c r="J281" i="4" s="1"/>
  <c r="I280" i="4"/>
  <c r="H280" i="4" s="1"/>
  <c r="L280" i="4"/>
  <c r="K280" i="4" s="1"/>
  <c r="L57" i="21"/>
  <c r="K57" i="21" s="1"/>
  <c r="M57" i="21"/>
  <c r="J58" i="21" s="1"/>
  <c r="I57" i="21"/>
  <c r="H57" i="21" s="1"/>
  <c r="M193" i="4"/>
  <c r="J194" i="4" s="1"/>
  <c r="L193" i="4"/>
  <c r="K193" i="4" s="1"/>
  <c r="I193" i="4"/>
  <c r="H193" i="4" s="1"/>
  <c r="M89" i="24"/>
  <c r="J90" i="24" s="1"/>
  <c r="I90" i="24" s="1"/>
  <c r="H90" i="24" s="1"/>
  <c r="L89" i="24"/>
  <c r="K89" i="24" s="1"/>
  <c r="I89" i="24"/>
  <c r="H89" i="24" s="1"/>
  <c r="I194" i="12"/>
  <c r="H194" i="12" s="1"/>
  <c r="L194" i="12"/>
  <c r="K194" i="12" s="1"/>
  <c r="M194" i="12"/>
  <c r="J195" i="12" s="1"/>
  <c r="M262" i="3"/>
  <c r="J263" i="3" s="1"/>
  <c r="I263" i="3" s="1"/>
  <c r="H263" i="3" s="1"/>
  <c r="L262" i="3"/>
  <c r="K262" i="3" s="1"/>
  <c r="I262" i="3"/>
  <c r="H262" i="3" s="1"/>
  <c r="M244" i="25"/>
  <c r="J245" i="25" s="1"/>
  <c r="I244" i="25"/>
  <c r="H244" i="25" s="1"/>
  <c r="L244" i="25"/>
  <c r="K244" i="25" s="1"/>
  <c r="I18" i="12"/>
  <c r="H18" i="12" s="1"/>
  <c r="M18" i="12"/>
  <c r="J19" i="12" s="1"/>
  <c r="L18" i="12"/>
  <c r="K18" i="12" s="1"/>
  <c r="M226" i="16"/>
  <c r="J227" i="16" s="1"/>
  <c r="L226" i="16"/>
  <c r="K226" i="16" s="1"/>
  <c r="I226" i="16"/>
  <c r="H226" i="16" s="1"/>
  <c r="L153" i="9"/>
  <c r="K153" i="9" s="1"/>
  <c r="I153" i="9"/>
  <c r="H153" i="9" s="1"/>
  <c r="M153" i="9"/>
  <c r="J154" i="9" s="1"/>
  <c r="I366" i="12"/>
  <c r="H366" i="12" s="1"/>
  <c r="M366" i="12"/>
  <c r="J367" i="12" s="1"/>
  <c r="L366" i="12"/>
  <c r="K366" i="12" s="1"/>
  <c r="M77" i="18"/>
  <c r="J78" i="18" s="1"/>
  <c r="L77" i="18"/>
  <c r="K77" i="18" s="1"/>
  <c r="I77" i="18"/>
  <c r="H77" i="18" s="1"/>
  <c r="M101" i="25"/>
  <c r="J102" i="25" s="1"/>
  <c r="L101" i="25"/>
  <c r="K101" i="25" s="1"/>
  <c r="I101" i="25"/>
  <c r="H101" i="25" s="1"/>
  <c r="I91" i="19"/>
  <c r="H91" i="19" s="1"/>
  <c r="M91" i="19"/>
  <c r="J92" i="19" s="1"/>
  <c r="L91" i="19"/>
  <c r="K91" i="19" s="1"/>
  <c r="I17" i="2"/>
  <c r="H17" i="2" s="1"/>
  <c r="L17" i="2"/>
  <c r="K17" i="2" s="1"/>
  <c r="M17" i="2"/>
  <c r="J18" i="2" s="1"/>
  <c r="L201" i="21"/>
  <c r="K201" i="21" s="1"/>
  <c r="M201" i="21"/>
  <c r="J202" i="21" s="1"/>
  <c r="I201" i="21"/>
  <c r="H201" i="21" s="1"/>
  <c r="M249" i="10"/>
  <c r="J250" i="10" s="1"/>
  <c r="L249" i="10"/>
  <c r="K249" i="10" s="1"/>
  <c r="I249" i="10"/>
  <c r="H249" i="10" s="1"/>
  <c r="M82" i="8"/>
  <c r="J83" i="8" s="1"/>
  <c r="L82" i="8"/>
  <c r="K82" i="8" s="1"/>
  <c r="I82" i="8"/>
  <c r="H82" i="8" s="1"/>
  <c r="M146" i="8"/>
  <c r="J147" i="8" s="1"/>
  <c r="L146" i="8"/>
  <c r="K146" i="8" s="1"/>
  <c r="I146" i="8"/>
  <c r="H146" i="8" s="1"/>
  <c r="I157" i="25"/>
  <c r="H157" i="25" s="1"/>
  <c r="M157" i="25"/>
  <c r="J158" i="25" s="1"/>
  <c r="L157" i="25"/>
  <c r="K157" i="25" s="1"/>
  <c r="I107" i="18"/>
  <c r="H107" i="18" s="1"/>
  <c r="M107" i="18"/>
  <c r="J108" i="18" s="1"/>
  <c r="L107" i="18"/>
  <c r="K107" i="18" s="1"/>
  <c r="I54" i="9"/>
  <c r="H54" i="9" s="1"/>
  <c r="M54" i="9"/>
  <c r="J55" i="9" s="1"/>
  <c r="L54" i="9"/>
  <c r="K54" i="9" s="1"/>
  <c r="M267" i="14"/>
  <c r="J268" i="14" s="1"/>
  <c r="L267" i="14"/>
  <c r="K267" i="14" s="1"/>
  <c r="I267" i="14"/>
  <c r="H267" i="14" s="1"/>
  <c r="M193" i="15"/>
  <c r="J194" i="15" s="1"/>
  <c r="L193" i="15"/>
  <c r="K193" i="15" s="1"/>
  <c r="I193" i="15"/>
  <c r="H193" i="15" s="1"/>
  <c r="L340" i="23"/>
  <c r="K340" i="23" s="1"/>
  <c r="I340" i="23"/>
  <c r="H340" i="23" s="1"/>
  <c r="M340" i="23"/>
  <c r="J341" i="23" s="1"/>
  <c r="L219" i="9"/>
  <c r="K219" i="9" s="1"/>
  <c r="I219" i="9"/>
  <c r="H219" i="9" s="1"/>
  <c r="M219" i="9"/>
  <c r="J220" i="9" s="1"/>
  <c r="I154" i="23"/>
  <c r="H154" i="23" s="1"/>
  <c r="M154" i="23"/>
  <c r="J155" i="23" s="1"/>
  <c r="L154" i="23"/>
  <c r="K154" i="23" s="1"/>
  <c r="I405" i="13"/>
  <c r="H405" i="13" s="1"/>
  <c r="M405" i="13"/>
  <c r="J406" i="13" s="1"/>
  <c r="L405" i="13"/>
  <c r="K405" i="13" s="1"/>
  <c r="I248" i="1"/>
  <c r="H248" i="1" s="1"/>
  <c r="M248" i="1"/>
  <c r="J249" i="1" s="1"/>
  <c r="L248" i="1"/>
  <c r="K248" i="1" s="1"/>
  <c r="M392" i="16"/>
  <c r="J393" i="16" s="1"/>
  <c r="L392" i="16"/>
  <c r="K392" i="16" s="1"/>
  <c r="I392" i="16"/>
  <c r="H392" i="16" s="1"/>
  <c r="I280" i="12"/>
  <c r="H280" i="12" s="1"/>
  <c r="M280" i="12"/>
  <c r="J281" i="12" s="1"/>
  <c r="L280" i="12"/>
  <c r="K280" i="12" s="1"/>
  <c r="I299" i="15"/>
  <c r="H299" i="15" s="1"/>
  <c r="M299" i="15"/>
  <c r="J300" i="15" s="1"/>
  <c r="L299" i="15"/>
  <c r="K299" i="15" s="1"/>
  <c r="M345" i="3"/>
  <c r="J346" i="3" s="1"/>
  <c r="I345" i="3"/>
  <c r="H345" i="3" s="1"/>
  <c r="L345" i="3"/>
  <c r="K345" i="3" s="1"/>
  <c r="M39" i="11"/>
  <c r="J40" i="11" s="1"/>
  <c r="L39" i="11"/>
  <c r="K39" i="11" s="1"/>
  <c r="I39" i="11"/>
  <c r="H39" i="11" s="1"/>
  <c r="M221" i="15"/>
  <c r="J222" i="15" s="1"/>
  <c r="L221" i="15"/>
  <c r="K221" i="15" s="1"/>
  <c r="I221" i="15"/>
  <c r="H221" i="15" s="1"/>
  <c r="I427" i="9"/>
  <c r="H427" i="9" s="1"/>
  <c r="M427" i="9"/>
  <c r="J428" i="9" s="1"/>
  <c r="L427" i="9"/>
  <c r="K427" i="9" s="1"/>
  <c r="M186" i="14"/>
  <c r="J187" i="14" s="1"/>
  <c r="L186" i="14"/>
  <c r="K186" i="14" s="1"/>
  <c r="I186" i="14"/>
  <c r="H186" i="14" s="1"/>
  <c r="I18" i="13"/>
  <c r="H18" i="13" s="1"/>
  <c r="M18" i="13"/>
  <c r="J19" i="13" s="1"/>
  <c r="L18" i="13"/>
  <c r="K18" i="13" s="1"/>
  <c r="M267" i="17"/>
  <c r="J268" i="17" s="1"/>
  <c r="L267" i="17"/>
  <c r="K267" i="17" s="1"/>
  <c r="I267" i="17"/>
  <c r="H267" i="17" s="1"/>
  <c r="I272" i="25"/>
  <c r="H272" i="25" s="1"/>
  <c r="M272" i="25"/>
  <c r="J273" i="25" s="1"/>
  <c r="L272" i="25"/>
  <c r="K272" i="25" s="1"/>
  <c r="M163" i="4"/>
  <c r="J164" i="4" s="1"/>
  <c r="L163" i="4"/>
  <c r="K163" i="4" s="1"/>
  <c r="I163" i="4"/>
  <c r="H163" i="4" s="1"/>
  <c r="AB525" i="13"/>
  <c r="Y526" i="13" s="1"/>
  <c r="AA525" i="13"/>
  <c r="Z525" i="13" s="1"/>
  <c r="X525" i="13"/>
  <c r="W525" i="13" s="1"/>
  <c r="M290" i="6"/>
  <c r="J291" i="6" s="1"/>
  <c r="L290" i="6"/>
  <c r="K290" i="6" s="1"/>
  <c r="I290" i="6"/>
  <c r="H290" i="6" s="1"/>
  <c r="L300" i="25"/>
  <c r="K300" i="25" s="1"/>
  <c r="I300" i="25"/>
  <c r="H300" i="25" s="1"/>
  <c r="M300" i="25"/>
  <c r="J301" i="25" s="1"/>
  <c r="M322" i="14"/>
  <c r="J323" i="14" s="1"/>
  <c r="L322" i="14"/>
  <c r="K322" i="14" s="1"/>
  <c r="I322" i="14"/>
  <c r="H322" i="14" s="1"/>
  <c r="L434" i="1"/>
  <c r="K434" i="1" s="1"/>
  <c r="I434" i="1"/>
  <c r="H434" i="1" s="1"/>
  <c r="M434" i="1"/>
  <c r="J435" i="1" s="1"/>
  <c r="I120" i="11"/>
  <c r="H120" i="11" s="1"/>
  <c r="M120" i="11"/>
  <c r="J121" i="11" s="1"/>
  <c r="L120" i="11"/>
  <c r="K120" i="11" s="1"/>
  <c r="M239" i="23"/>
  <c r="J240" i="23" s="1"/>
  <c r="L239" i="23"/>
  <c r="K239" i="23" s="1"/>
  <c r="I239" i="23"/>
  <c r="H239" i="23" s="1"/>
  <c r="I404" i="1"/>
  <c r="H404" i="1" s="1"/>
  <c r="M404" i="1"/>
  <c r="J405" i="1" s="1"/>
  <c r="L404" i="1"/>
  <c r="K404" i="1" s="1"/>
  <c r="M285" i="1"/>
  <c r="J286" i="1" s="1"/>
  <c r="L285" i="1"/>
  <c r="K285" i="1" s="1"/>
  <c r="I285" i="1"/>
  <c r="H285" i="1" s="1"/>
  <c r="L40" i="19"/>
  <c r="K40" i="19" s="1"/>
  <c r="I40" i="19"/>
  <c r="H40" i="19" s="1"/>
  <c r="M40" i="19"/>
  <c r="J41" i="19" s="1"/>
  <c r="L209" i="24"/>
  <c r="K209" i="24" s="1"/>
  <c r="I209" i="24"/>
  <c r="H209" i="24" s="1"/>
  <c r="M209" i="24"/>
  <c r="J210" i="24" s="1"/>
  <c r="I210" i="24" s="1"/>
  <c r="H210" i="24" s="1"/>
  <c r="I17" i="8"/>
  <c r="H17" i="8" s="1"/>
  <c r="M17" i="8"/>
  <c r="J18" i="8" s="1"/>
  <c r="L17" i="8"/>
  <c r="K17" i="8" s="1"/>
  <c r="I377" i="13"/>
  <c r="H377" i="13" s="1"/>
  <c r="L377" i="13"/>
  <c r="K377" i="13" s="1"/>
  <c r="M377" i="13"/>
  <c r="J378" i="13" s="1"/>
  <c r="M153" i="7"/>
  <c r="J154" i="7" s="1"/>
  <c r="L153" i="7"/>
  <c r="K153" i="7" s="1"/>
  <c r="I153" i="7"/>
  <c r="H153" i="7" s="1"/>
  <c r="M177" i="6"/>
  <c r="J178" i="6" s="1"/>
  <c r="L177" i="6"/>
  <c r="K177" i="6" s="1"/>
  <c r="I177" i="6"/>
  <c r="H177" i="6" s="1"/>
  <c r="M211" i="1"/>
  <c r="J212" i="1" s="1"/>
  <c r="L211" i="1"/>
  <c r="K211" i="1" s="1"/>
  <c r="I211" i="1"/>
  <c r="H211" i="1" s="1"/>
  <c r="M349" i="14"/>
  <c r="J350" i="14" s="1"/>
  <c r="L349" i="14"/>
  <c r="K349" i="14" s="1"/>
  <c r="I349" i="14"/>
  <c r="H349" i="14" s="1"/>
  <c r="L326" i="7"/>
  <c r="K326" i="7" s="1"/>
  <c r="I326" i="7"/>
  <c r="H326" i="7" s="1"/>
  <c r="M326" i="7"/>
  <c r="J327" i="7" s="1"/>
  <c r="M260" i="9"/>
  <c r="J261" i="9" s="1"/>
  <c r="L260" i="9"/>
  <c r="K260" i="9" s="1"/>
  <c r="I260" i="9"/>
  <c r="H260" i="9" s="1"/>
  <c r="BB262" i="13"/>
  <c r="BA262" i="13" s="1"/>
  <c r="BF262" i="13"/>
  <c r="BC263" i="13" s="1"/>
  <c r="BE262" i="13"/>
  <c r="BD262" i="13" s="1"/>
  <c r="M101" i="3"/>
  <c r="J102" i="3" s="1"/>
  <c r="I101" i="3"/>
  <c r="H101" i="3" s="1"/>
  <c r="L101" i="3"/>
  <c r="K101" i="3" s="1"/>
  <c r="M113" i="8"/>
  <c r="J114" i="8" s="1"/>
  <c r="L113" i="8"/>
  <c r="K113" i="8" s="1"/>
  <c r="I113" i="8"/>
  <c r="H113" i="8" s="1"/>
  <c r="M317" i="3"/>
  <c r="J318" i="3" s="1"/>
  <c r="L317" i="3"/>
  <c r="K317" i="3" s="1"/>
  <c r="I317" i="3"/>
  <c r="H317" i="3" s="1"/>
  <c r="L130" i="15"/>
  <c r="K130" i="15" s="1"/>
  <c r="M130" i="15"/>
  <c r="J131" i="15" s="1"/>
  <c r="I130" i="15"/>
  <c r="H130" i="15" s="1"/>
  <c r="I185" i="25"/>
  <c r="H185" i="25" s="1"/>
  <c r="M185" i="25"/>
  <c r="J186" i="25" s="1"/>
  <c r="L185" i="25"/>
  <c r="K185" i="25" s="1"/>
  <c r="L17" i="25"/>
  <c r="K17" i="25" s="1"/>
  <c r="I17" i="25"/>
  <c r="H17" i="25" s="1"/>
  <c r="M17" i="25"/>
  <c r="J18" i="25" s="1"/>
  <c r="M213" i="7"/>
  <c r="J214" i="7" s="1"/>
  <c r="L213" i="7"/>
  <c r="K213" i="7" s="1"/>
  <c r="I213" i="7"/>
  <c r="H213" i="7" s="1"/>
  <c r="M353" i="6"/>
  <c r="J354" i="6" s="1"/>
  <c r="L353" i="6"/>
  <c r="K353" i="6" s="1"/>
  <c r="I353" i="6"/>
  <c r="H353" i="6" s="1"/>
  <c r="M19" i="4"/>
  <c r="J20" i="4" s="1"/>
  <c r="L19" i="4"/>
  <c r="K19" i="4" s="1"/>
  <c r="I19" i="4"/>
  <c r="H19" i="4" s="1"/>
  <c r="M125" i="22"/>
  <c r="J126" i="22" s="1"/>
  <c r="L125" i="22"/>
  <c r="K125" i="22" s="1"/>
  <c r="I125" i="22"/>
  <c r="H125" i="22" s="1"/>
  <c r="L49" i="12"/>
  <c r="K49" i="12" s="1"/>
  <c r="I49" i="12"/>
  <c r="H49" i="12" s="1"/>
  <c r="M49" i="12"/>
  <c r="J50" i="12" s="1"/>
  <c r="BT262" i="13"/>
  <c r="BS262" i="13" s="1"/>
  <c r="BU262" i="13"/>
  <c r="BR263" i="13" s="1"/>
  <c r="BQ262" i="13"/>
  <c r="BP262" i="13" s="1"/>
  <c r="M143" i="1"/>
  <c r="J144" i="1" s="1"/>
  <c r="L143" i="1"/>
  <c r="K143" i="1" s="1"/>
  <c r="I143" i="1"/>
  <c r="H143" i="1" s="1"/>
  <c r="L186" i="17"/>
  <c r="K186" i="17" s="1"/>
  <c r="I186" i="17"/>
  <c r="H186" i="17" s="1"/>
  <c r="M186" i="17"/>
  <c r="J187" i="17" s="1"/>
  <c r="I261" i="13"/>
  <c r="H261" i="13" s="1"/>
  <c r="M261" i="13"/>
  <c r="J262" i="13" s="1"/>
  <c r="L261" i="13"/>
  <c r="K261" i="13" s="1"/>
  <c r="M337" i="4"/>
  <c r="J338" i="4" s="1"/>
  <c r="L337" i="4"/>
  <c r="K337" i="4" s="1"/>
  <c r="I337" i="4"/>
  <c r="H337" i="4" s="1"/>
  <c r="I204" i="6"/>
  <c r="H204" i="6" s="1"/>
  <c r="L204" i="6"/>
  <c r="K204" i="6" s="1"/>
  <c r="M204" i="6"/>
  <c r="J205" i="6" s="1"/>
  <c r="M165" i="3"/>
  <c r="J166" i="3" s="1"/>
  <c r="I165" i="3"/>
  <c r="H165" i="3" s="1"/>
  <c r="L165" i="3"/>
  <c r="K165" i="3" s="1"/>
  <c r="M312" i="23"/>
  <c r="J313" i="23" s="1"/>
  <c r="L312" i="23"/>
  <c r="K312" i="23" s="1"/>
  <c r="I312" i="23"/>
  <c r="H312" i="23" s="1"/>
  <c r="M305" i="24"/>
  <c r="J306" i="24" s="1"/>
  <c r="I306" i="24" s="1"/>
  <c r="H306" i="24" s="1"/>
  <c r="L305" i="24"/>
  <c r="K305" i="24" s="1"/>
  <c r="I305" i="24"/>
  <c r="H305" i="24" s="1"/>
  <c r="M289" i="3"/>
  <c r="J290" i="3" s="1"/>
  <c r="I289" i="3"/>
  <c r="H289" i="3" s="1"/>
  <c r="L289" i="3"/>
  <c r="K289" i="3" s="1"/>
  <c r="M44" i="17"/>
  <c r="J45" i="17" s="1"/>
  <c r="L44" i="17"/>
  <c r="K44" i="17" s="1"/>
  <c r="I44" i="17"/>
  <c r="H44" i="17" s="1"/>
  <c r="I461" i="13"/>
  <c r="H461" i="13" s="1"/>
  <c r="M461" i="13"/>
  <c r="J462" i="13" s="1"/>
  <c r="L461" i="13"/>
  <c r="K461" i="13" s="1"/>
  <c r="L137" i="27"/>
  <c r="K137" i="27" s="1"/>
  <c r="I137" i="27"/>
  <c r="H137" i="27" s="1"/>
  <c r="M137" i="27"/>
  <c r="J138" i="27" s="1"/>
  <c r="I138" i="27" s="1"/>
  <c r="H138" i="27" s="1"/>
  <c r="M72" i="14"/>
  <c r="J73" i="14" s="1"/>
  <c r="L72" i="14"/>
  <c r="K72" i="14" s="1"/>
  <c r="I72" i="14"/>
  <c r="H72" i="14" s="1"/>
  <c r="M214" i="19"/>
  <c r="J215" i="19" s="1"/>
  <c r="L214" i="19"/>
  <c r="K214" i="19" s="1"/>
  <c r="I214" i="19"/>
  <c r="H214" i="19" s="1"/>
  <c r="M222" i="4"/>
  <c r="J223" i="4" s="1"/>
  <c r="L222" i="4"/>
  <c r="K222" i="4" s="1"/>
  <c r="I222" i="4"/>
  <c r="H222" i="4" s="1"/>
  <c r="L190" i="16"/>
  <c r="K190" i="16" s="1"/>
  <c r="M190" i="16"/>
  <c r="J191" i="16" s="1"/>
  <c r="I190" i="16"/>
  <c r="H190" i="16" s="1"/>
  <c r="I130" i="25"/>
  <c r="H130" i="25" s="1"/>
  <c r="M130" i="25"/>
  <c r="J131" i="25" s="1"/>
  <c r="L130" i="25"/>
  <c r="K130" i="25" s="1"/>
  <c r="M119" i="16"/>
  <c r="J120" i="16" s="1"/>
  <c r="L119" i="16"/>
  <c r="K119" i="16" s="1"/>
  <c r="I119" i="16"/>
  <c r="H119" i="16" s="1"/>
  <c r="I18" i="16"/>
  <c r="H18" i="16" s="1"/>
  <c r="M18" i="16"/>
  <c r="J19" i="16" s="1"/>
  <c r="L18" i="16"/>
  <c r="K18" i="16" s="1"/>
  <c r="M293" i="16"/>
  <c r="J294" i="16" s="1"/>
  <c r="L293" i="16"/>
  <c r="K293" i="16" s="1"/>
  <c r="I293" i="16"/>
  <c r="H293" i="16" s="1"/>
  <c r="M205" i="8"/>
  <c r="J206" i="8" s="1"/>
  <c r="L205" i="8"/>
  <c r="K205" i="8" s="1"/>
  <c r="I205" i="8"/>
  <c r="H205" i="8" s="1"/>
  <c r="I235" i="27"/>
  <c r="H235" i="27" s="1"/>
  <c r="M235" i="27"/>
  <c r="J236" i="27" s="1"/>
  <c r="L235" i="27"/>
  <c r="K235" i="27" s="1"/>
  <c r="M321" i="13"/>
  <c r="J322" i="13" s="1"/>
  <c r="L321" i="13"/>
  <c r="K321" i="13" s="1"/>
  <c r="I321" i="13"/>
  <c r="H321" i="13" s="1"/>
  <c r="M462" i="9"/>
  <c r="J463" i="9" s="1"/>
  <c r="L462" i="9"/>
  <c r="K462" i="9" s="1"/>
  <c r="I462" i="9"/>
  <c r="H462" i="9" s="1"/>
  <c r="M265" i="19"/>
  <c r="J266" i="19" s="1"/>
  <c r="L265" i="19"/>
  <c r="K265" i="19" s="1"/>
  <c r="I265" i="19"/>
  <c r="H265" i="19" s="1"/>
  <c r="I224" i="12"/>
  <c r="H224" i="12" s="1"/>
  <c r="M224" i="12"/>
  <c r="J225" i="12" s="1"/>
  <c r="L224" i="12"/>
  <c r="K224" i="12" s="1"/>
  <c r="M211" i="23"/>
  <c r="J212" i="23" s="1"/>
  <c r="L211" i="23"/>
  <c r="K211" i="23" s="1"/>
  <c r="I211" i="23"/>
  <c r="H211" i="23" s="1"/>
  <c r="M66" i="11"/>
  <c r="J67" i="11" s="1"/>
  <c r="L66" i="11"/>
  <c r="K66" i="11" s="1"/>
  <c r="I66" i="11"/>
  <c r="H66" i="11" s="1"/>
  <c r="L182" i="10"/>
  <c r="K182" i="10" s="1"/>
  <c r="M182" i="10"/>
  <c r="J183" i="10" s="1"/>
  <c r="I182" i="10"/>
  <c r="H182" i="10" s="1"/>
  <c r="M73" i="15"/>
  <c r="J74" i="15" s="1"/>
  <c r="L73" i="15"/>
  <c r="K73" i="15" s="1"/>
  <c r="I73" i="15"/>
  <c r="H73" i="15" s="1"/>
  <c r="I297" i="18"/>
  <c r="H297" i="18" s="1"/>
  <c r="M297" i="18"/>
  <c r="J298" i="18" s="1"/>
  <c r="L297" i="18"/>
  <c r="K297" i="18" s="1"/>
  <c r="M327" i="25"/>
  <c r="J328" i="25" s="1"/>
  <c r="L327" i="25"/>
  <c r="K327" i="25" s="1"/>
  <c r="I327" i="25"/>
  <c r="H327" i="25" s="1"/>
  <c r="I49" i="6"/>
  <c r="H49" i="6" s="1"/>
  <c r="L49" i="6"/>
  <c r="K49" i="6" s="1"/>
  <c r="M49" i="6"/>
  <c r="J50" i="6" s="1"/>
  <c r="M424" i="16"/>
  <c r="J425" i="16" s="1"/>
  <c r="L424" i="16"/>
  <c r="K424" i="16" s="1"/>
  <c r="I424" i="16"/>
  <c r="H424" i="16" s="1"/>
  <c r="M251" i="4"/>
  <c r="J252" i="4" s="1"/>
  <c r="L251" i="4"/>
  <c r="K251" i="4" s="1"/>
  <c r="I251" i="4"/>
  <c r="H251" i="4" s="1"/>
  <c r="I229" i="13"/>
  <c r="H229" i="13" s="1"/>
  <c r="M229" i="13"/>
  <c r="J230" i="13" s="1"/>
  <c r="L229" i="13"/>
  <c r="K229" i="13" s="1"/>
  <c r="I213" i="17"/>
  <c r="H213" i="17" s="1"/>
  <c r="M213" i="17"/>
  <c r="J214" i="17" s="1"/>
  <c r="L213" i="17"/>
  <c r="K213" i="17" s="1"/>
  <c r="I101" i="14"/>
  <c r="H101" i="14" s="1"/>
  <c r="L101" i="14"/>
  <c r="K101" i="14" s="1"/>
  <c r="M101" i="14"/>
  <c r="J102" i="14" s="1"/>
  <c r="I246" i="11"/>
  <c r="H246" i="11" s="1"/>
  <c r="L246" i="11"/>
  <c r="K246" i="11" s="1"/>
  <c r="M246" i="11"/>
  <c r="J247" i="11" s="1"/>
  <c r="M524" i="13"/>
  <c r="J525" i="13" s="1"/>
  <c r="L524" i="13"/>
  <c r="K524" i="13" s="1"/>
  <c r="I524" i="13"/>
  <c r="H524" i="13" s="1"/>
  <c r="I394" i="9"/>
  <c r="H394" i="9" s="1"/>
  <c r="M394" i="9"/>
  <c r="J395" i="9" s="1"/>
  <c r="L394" i="9"/>
  <c r="K394" i="9" s="1"/>
  <c r="I161" i="24"/>
  <c r="H161" i="24" s="1"/>
  <c r="M161" i="24"/>
  <c r="J162" i="24" s="1"/>
  <c r="I162" i="24" s="1"/>
  <c r="H162" i="24" s="1"/>
  <c r="L161" i="24"/>
  <c r="K161" i="24" s="1"/>
  <c r="I270" i="7"/>
  <c r="H270" i="7" s="1"/>
  <c r="L270" i="7"/>
  <c r="K270" i="7" s="1"/>
  <c r="M270" i="7"/>
  <c r="J271" i="7" s="1"/>
  <c r="M150" i="11"/>
  <c r="J151" i="11" s="1"/>
  <c r="L150" i="11"/>
  <c r="K150" i="11" s="1"/>
  <c r="I150" i="11"/>
  <c r="H150" i="11" s="1"/>
  <c r="M412" i="25"/>
  <c r="J413" i="25" s="1"/>
  <c r="L412" i="25"/>
  <c r="K412" i="25" s="1"/>
  <c r="I412" i="25"/>
  <c r="H412" i="25" s="1"/>
  <c r="I45" i="14"/>
  <c r="H45" i="14" s="1"/>
  <c r="M45" i="14"/>
  <c r="J46" i="14" s="1"/>
  <c r="L45" i="14"/>
  <c r="K45" i="14" s="1"/>
  <c r="M252" i="12"/>
  <c r="J253" i="12" s="1"/>
  <c r="L252" i="12"/>
  <c r="K252" i="12" s="1"/>
  <c r="I252" i="12"/>
  <c r="H252" i="12" s="1"/>
  <c r="M200" i="13"/>
  <c r="J201" i="13" s="1"/>
  <c r="L200" i="13"/>
  <c r="K200" i="13" s="1"/>
  <c r="I200" i="13"/>
  <c r="H200" i="13" s="1"/>
  <c r="M135" i="4"/>
  <c r="J136" i="4" s="1"/>
  <c r="L135" i="4"/>
  <c r="K135" i="4" s="1"/>
  <c r="I135" i="4"/>
  <c r="H135" i="4" s="1"/>
  <c r="M117" i="10"/>
  <c r="J118" i="10" s="1"/>
  <c r="I117" i="10"/>
  <c r="H117" i="10" s="1"/>
  <c r="L117" i="10"/>
  <c r="K117" i="10" s="1"/>
  <c r="I298" i="7"/>
  <c r="H298" i="7" s="1"/>
  <c r="M298" i="7"/>
  <c r="J299" i="7" s="1"/>
  <c r="L298" i="7"/>
  <c r="K298" i="7" s="1"/>
  <c r="M94" i="11"/>
  <c r="J95" i="11" s="1"/>
  <c r="L94" i="11"/>
  <c r="K94" i="11" s="1"/>
  <c r="I94" i="11"/>
  <c r="H94" i="11" s="1"/>
  <c r="M84" i="1"/>
  <c r="J85" i="1" s="1"/>
  <c r="L84" i="1"/>
  <c r="K84" i="1" s="1"/>
  <c r="I84" i="1"/>
  <c r="H84" i="1" s="1"/>
  <c r="M348" i="10"/>
  <c r="J349" i="10" s="1"/>
  <c r="L348" i="10"/>
  <c r="K348" i="10" s="1"/>
  <c r="I348" i="10"/>
  <c r="H348" i="10" s="1"/>
  <c r="M297" i="11"/>
  <c r="J298" i="11" s="1"/>
  <c r="I297" i="11"/>
  <c r="H297" i="11" s="1"/>
  <c r="L297" i="11"/>
  <c r="K297" i="11" s="1"/>
  <c r="M160" i="17"/>
  <c r="J161" i="17" s="1"/>
  <c r="L160" i="17"/>
  <c r="K160" i="17" s="1"/>
  <c r="I160" i="17"/>
  <c r="H160" i="17" s="1"/>
  <c r="M138" i="18"/>
  <c r="J139" i="18" s="1"/>
  <c r="L138" i="18"/>
  <c r="K138" i="18" s="1"/>
  <c r="I138" i="18"/>
  <c r="H138" i="18" s="1"/>
  <c r="M19" i="6"/>
  <c r="J20" i="6" s="1"/>
  <c r="L19" i="6"/>
  <c r="K19" i="6" s="1"/>
  <c r="I19" i="6"/>
  <c r="H19" i="6" s="1"/>
  <c r="L383" i="25"/>
  <c r="K383" i="25" s="1"/>
  <c r="I383" i="25"/>
  <c r="H383" i="25" s="1"/>
  <c r="M383" i="25"/>
  <c r="J384" i="25" s="1"/>
  <c r="L160" i="14"/>
  <c r="K160" i="14" s="1"/>
  <c r="I160" i="14"/>
  <c r="H160" i="14" s="1"/>
  <c r="M160" i="14"/>
  <c r="J161" i="14" s="1"/>
  <c r="M106" i="4"/>
  <c r="J107" i="4" s="1"/>
  <c r="L106" i="4"/>
  <c r="K106" i="4" s="1"/>
  <c r="I106" i="4"/>
  <c r="H106" i="4" s="1"/>
  <c r="L241" i="17"/>
  <c r="K241" i="17" s="1"/>
  <c r="I241" i="17"/>
  <c r="H241" i="17" s="1"/>
  <c r="M241" i="17"/>
  <c r="J242" i="17" s="1"/>
  <c r="L295" i="14"/>
  <c r="K295" i="14" s="1"/>
  <c r="M295" i="14"/>
  <c r="J296" i="14" s="1"/>
  <c r="I295" i="14"/>
  <c r="H295" i="14" s="1"/>
  <c r="M195" i="3"/>
  <c r="J196" i="3" s="1"/>
  <c r="I195" i="3"/>
  <c r="H195" i="3" s="1"/>
  <c r="L195" i="3"/>
  <c r="K195" i="3" s="1"/>
  <c r="M48" i="4"/>
  <c r="J49" i="4" s="1"/>
  <c r="L48" i="4"/>
  <c r="K48" i="4" s="1"/>
  <c r="I48" i="4"/>
  <c r="H48" i="4" s="1"/>
  <c r="M104" i="15"/>
  <c r="J105" i="15" s="1"/>
  <c r="L104" i="15"/>
  <c r="K104" i="15" s="1"/>
  <c r="I104" i="15"/>
  <c r="H104" i="15" s="1"/>
  <c r="L461" i="1"/>
  <c r="K461" i="1" s="1"/>
  <c r="I461" i="1"/>
  <c r="H461" i="1" s="1"/>
  <c r="M461" i="1"/>
  <c r="J462" i="1" s="1"/>
  <c r="M237" i="8"/>
  <c r="J238" i="8" s="1"/>
  <c r="L237" i="8"/>
  <c r="K237" i="8" s="1"/>
  <c r="I237" i="8"/>
  <c r="H237" i="8" s="1"/>
  <c r="I321" i="6"/>
  <c r="H321" i="6" s="1"/>
  <c r="L321" i="6"/>
  <c r="K321" i="6" s="1"/>
  <c r="M321" i="6"/>
  <c r="J322" i="6" s="1"/>
  <c r="M197" i="22"/>
  <c r="J198" i="22" s="1"/>
  <c r="L197" i="22"/>
  <c r="K197" i="22" s="1"/>
  <c r="I197" i="22"/>
  <c r="H197" i="22" s="1"/>
  <c r="M18" i="23"/>
  <c r="J19" i="23" s="1"/>
  <c r="L18" i="23"/>
  <c r="K18" i="23" s="1"/>
  <c r="I18" i="23"/>
  <c r="H18" i="23" s="1"/>
  <c r="M77" i="4"/>
  <c r="J78" i="4" s="1"/>
  <c r="L77" i="4"/>
  <c r="K77" i="4" s="1"/>
  <c r="I77" i="4"/>
  <c r="H77" i="4" s="1"/>
  <c r="M359" i="9"/>
  <c r="J360" i="9" s="1"/>
  <c r="L359" i="9"/>
  <c r="K359" i="9" s="1"/>
  <c r="I359" i="9"/>
  <c r="H359" i="9" s="1"/>
  <c r="M129" i="3"/>
  <c r="J130" i="3" s="1"/>
  <c r="L129" i="3"/>
  <c r="K129" i="3" s="1"/>
  <c r="I129" i="3"/>
  <c r="H129" i="3" s="1"/>
  <c r="I315" i="1"/>
  <c r="H315" i="1" s="1"/>
  <c r="M315" i="1"/>
  <c r="J316" i="1" s="1"/>
  <c r="L315" i="1"/>
  <c r="K315" i="1" s="1"/>
  <c r="M328" i="15"/>
  <c r="J329" i="15" s="1"/>
  <c r="L328" i="15"/>
  <c r="K328" i="15" s="1"/>
  <c r="I328" i="15"/>
  <c r="H328" i="15" s="1"/>
  <c r="M257" i="24"/>
  <c r="J258" i="24" s="1"/>
  <c r="I258" i="24" s="1"/>
  <c r="H258" i="24" s="1"/>
  <c r="L257" i="24"/>
  <c r="K257" i="24" s="1"/>
  <c r="I257" i="24"/>
  <c r="H257" i="24" s="1"/>
  <c r="L319" i="8"/>
  <c r="K319" i="8" s="1"/>
  <c r="I319" i="8"/>
  <c r="H319" i="8" s="1"/>
  <c r="M319" i="8"/>
  <c r="J320" i="8" s="1"/>
  <c r="M251" i="15"/>
  <c r="J252" i="15" s="1"/>
  <c r="L251" i="15"/>
  <c r="K251" i="15" s="1"/>
  <c r="I251" i="15"/>
  <c r="H251" i="15" s="1"/>
  <c r="M284" i="8"/>
  <c r="J285" i="8" s="1"/>
  <c r="L284" i="8"/>
  <c r="K284" i="8" s="1"/>
  <c r="I284" i="8"/>
  <c r="H284" i="8" s="1"/>
  <c r="L113" i="6"/>
  <c r="K113" i="6" s="1"/>
  <c r="I113" i="6"/>
  <c r="H113" i="6" s="1"/>
  <c r="M113" i="6"/>
  <c r="J114" i="6" s="1"/>
  <c r="L58" i="22"/>
  <c r="K58" i="22" s="1"/>
  <c r="I58" i="22"/>
  <c r="H58" i="22" s="1"/>
  <c r="M58" i="22"/>
  <c r="J59" i="22" s="1"/>
  <c r="M183" i="23"/>
  <c r="J184" i="23" s="1"/>
  <c r="L183" i="23"/>
  <c r="K183" i="23" s="1"/>
  <c r="I183" i="23"/>
  <c r="H183" i="23" s="1"/>
  <c r="M213" i="14"/>
  <c r="J214" i="14" s="1"/>
  <c r="L213" i="14"/>
  <c r="K213" i="14" s="1"/>
  <c r="I213" i="14"/>
  <c r="H213" i="14" s="1"/>
  <c r="M497" i="13"/>
  <c r="J498" i="13" s="1"/>
  <c r="L497" i="13"/>
  <c r="K497" i="13" s="1"/>
  <c r="I497" i="13"/>
  <c r="H497" i="13" s="1"/>
  <c r="M109" i="13"/>
  <c r="J110" i="13" s="1"/>
  <c r="L109" i="13"/>
  <c r="K109" i="13" s="1"/>
  <c r="I109" i="13"/>
  <c r="H109" i="13" s="1"/>
  <c r="M33" i="7"/>
  <c r="J34" i="7" s="1"/>
  <c r="L33" i="7"/>
  <c r="K33" i="7" s="1"/>
  <c r="I33" i="7"/>
  <c r="H33" i="7" s="1"/>
  <c r="I349" i="13"/>
  <c r="H349" i="13" s="1"/>
  <c r="M349" i="13"/>
  <c r="J350" i="13" s="1"/>
  <c r="L349" i="13"/>
  <c r="K349" i="13" s="1"/>
  <c r="M267" i="18"/>
  <c r="J268" i="18" s="1"/>
  <c r="L267" i="18"/>
  <c r="K267" i="18" s="1"/>
  <c r="I267" i="18"/>
  <c r="H267" i="18" s="1"/>
  <c r="M292" i="13"/>
  <c r="J293" i="13" s="1"/>
  <c r="L292" i="13"/>
  <c r="K292" i="13" s="1"/>
  <c r="I292" i="13"/>
  <c r="H292" i="13" s="1"/>
  <c r="M241" i="14"/>
  <c r="J242" i="14" s="1"/>
  <c r="I241" i="14"/>
  <c r="H241" i="14" s="1"/>
  <c r="L241" i="14"/>
  <c r="K241" i="14" s="1"/>
  <c r="M395" i="4"/>
  <c r="J396" i="4" s="1"/>
  <c r="L395" i="4"/>
  <c r="K395" i="4" s="1"/>
  <c r="I395" i="4"/>
  <c r="H395" i="4" s="1"/>
  <c r="M48" i="13"/>
  <c r="J49" i="13" s="1"/>
  <c r="L48" i="13"/>
  <c r="K48" i="13" s="1"/>
  <c r="I48" i="13"/>
  <c r="H48" i="13" s="1"/>
  <c r="L82" i="6"/>
  <c r="K82" i="6" s="1"/>
  <c r="I82" i="6"/>
  <c r="H82" i="6" s="1"/>
  <c r="M82" i="6"/>
  <c r="J83" i="6" s="1"/>
  <c r="I144" i="6"/>
  <c r="H144" i="6" s="1"/>
  <c r="M144" i="6"/>
  <c r="J145" i="6" s="1"/>
  <c r="L144" i="6"/>
  <c r="K144" i="6" s="1"/>
  <c r="AA261" i="13"/>
  <c r="Z261" i="13" s="1"/>
  <c r="X261" i="13"/>
  <c r="W261" i="13" s="1"/>
  <c r="AB261" i="13"/>
  <c r="Y262" i="13" s="1"/>
  <c r="M424" i="4"/>
  <c r="J425" i="4" s="1"/>
  <c r="L424" i="4"/>
  <c r="K424" i="4" s="1"/>
  <c r="I424" i="4"/>
  <c r="H424" i="4" s="1"/>
  <c r="L384" i="6"/>
  <c r="K384" i="6" s="1"/>
  <c r="I384" i="6"/>
  <c r="H384" i="6" s="1"/>
  <c r="M384" i="6"/>
  <c r="J385" i="6" s="1"/>
  <c r="M409" i="10"/>
  <c r="J410" i="10" s="1"/>
  <c r="L409" i="10"/>
  <c r="K409" i="10" s="1"/>
  <c r="I409" i="10"/>
  <c r="H409" i="10" s="1"/>
  <c r="M48" i="18"/>
  <c r="J49" i="18" s="1"/>
  <c r="L48" i="18"/>
  <c r="K48" i="18" s="1"/>
  <c r="I48" i="18"/>
  <c r="H48" i="18" s="1"/>
  <c r="L336" i="19"/>
  <c r="K336" i="19" s="1"/>
  <c r="I336" i="19"/>
  <c r="H336" i="19" s="1"/>
  <c r="M336" i="19"/>
  <c r="J337" i="19" s="1"/>
  <c r="M433" i="13"/>
  <c r="J434" i="13" s="1"/>
  <c r="L433" i="13"/>
  <c r="K433" i="13" s="1"/>
  <c r="I433" i="13"/>
  <c r="H433" i="13" s="1"/>
  <c r="M169" i="13"/>
  <c r="J170" i="13" s="1"/>
  <c r="L169" i="13"/>
  <c r="K169" i="13" s="1"/>
  <c r="I169" i="13"/>
  <c r="H169" i="13" s="1"/>
  <c r="I210" i="27"/>
  <c r="H210" i="27" s="1"/>
  <c r="L210" i="27"/>
  <c r="K210" i="27" s="1"/>
  <c r="M210" i="27"/>
  <c r="J211" i="27" s="1"/>
  <c r="M327" i="18"/>
  <c r="J328" i="18" s="1"/>
  <c r="L327" i="18"/>
  <c r="K327" i="18" s="1"/>
  <c r="I327" i="18"/>
  <c r="H327" i="18" s="1"/>
  <c r="I218" i="18"/>
  <c r="H218" i="18" s="1"/>
  <c r="M218" i="18"/>
  <c r="J219" i="18" s="1"/>
  <c r="L218" i="18"/>
  <c r="K218" i="18" s="1"/>
  <c r="M367" i="4"/>
  <c r="J368" i="4" s="1"/>
  <c r="L367" i="4"/>
  <c r="K367" i="4" s="1"/>
  <c r="I367" i="4"/>
  <c r="H367" i="4" s="1"/>
  <c r="I164" i="19"/>
  <c r="H164" i="19" s="1"/>
  <c r="L164" i="19"/>
  <c r="K164" i="19" s="1"/>
  <c r="M164" i="19"/>
  <c r="J165" i="19" s="1"/>
  <c r="M18" i="21"/>
  <c r="J19" i="21" s="1"/>
  <c r="L18" i="21"/>
  <c r="K18" i="21" s="1"/>
  <c r="I18" i="21"/>
  <c r="H18" i="21" s="1"/>
  <c r="BF80" i="13"/>
  <c r="BC81" i="13" s="1"/>
  <c r="BE80" i="13"/>
  <c r="BD80" i="13" s="1"/>
  <c r="BB80" i="13"/>
  <c r="BA80" i="13" s="1"/>
  <c r="I327" i="16"/>
  <c r="H327" i="16" s="1"/>
  <c r="M327" i="16"/>
  <c r="J328" i="16" s="1"/>
  <c r="L327" i="16"/>
  <c r="K327" i="16" s="1"/>
  <c r="M259" i="16"/>
  <c r="J260" i="16" s="1"/>
  <c r="L259" i="16"/>
  <c r="K259" i="16" s="1"/>
  <c r="I259" i="16"/>
  <c r="H259" i="16" s="1"/>
  <c r="I336" i="12"/>
  <c r="H336" i="12" s="1"/>
  <c r="M336" i="12"/>
  <c r="J337" i="12" s="1"/>
  <c r="L336" i="12"/>
  <c r="K336" i="12" s="1"/>
  <c r="L189" i="18"/>
  <c r="K189" i="18" s="1"/>
  <c r="M189" i="18"/>
  <c r="J190" i="18" s="1"/>
  <c r="I189" i="18"/>
  <c r="H189" i="18" s="1"/>
  <c r="AA291" i="13"/>
  <c r="Z291" i="13" s="1"/>
  <c r="X291" i="13"/>
  <c r="W291" i="13" s="1"/>
  <c r="AB291" i="13"/>
  <c r="Y292" i="13" s="1"/>
  <c r="I353" i="7"/>
  <c r="H353" i="7" s="1"/>
  <c r="L353" i="7"/>
  <c r="K353" i="7" s="1"/>
  <c r="M353" i="7"/>
  <c r="J354" i="7" s="1"/>
  <c r="I74" i="25"/>
  <c r="H74" i="25" s="1"/>
  <c r="M74" i="25"/>
  <c r="J75" i="25" s="1"/>
  <c r="L74" i="25"/>
  <c r="K74" i="25" s="1"/>
  <c r="M554" i="13"/>
  <c r="J555" i="13" s="1"/>
  <c r="L554" i="13"/>
  <c r="K554" i="13" s="1"/>
  <c r="I554" i="13"/>
  <c r="H554" i="13" s="1"/>
  <c r="I140" i="19"/>
  <c r="H140" i="19" s="1"/>
  <c r="M140" i="19"/>
  <c r="J141" i="19" s="1"/>
  <c r="I141" i="19" s="1"/>
  <c r="H141" i="19" s="1"/>
  <c r="L140" i="19"/>
  <c r="K140" i="19" s="1"/>
  <c r="M18" i="18"/>
  <c r="J19" i="18" s="1"/>
  <c r="L18" i="18"/>
  <c r="K18" i="18" s="1"/>
  <c r="I18" i="18"/>
  <c r="H18" i="18" s="1"/>
  <c r="M102" i="23"/>
  <c r="J103" i="23" s="1"/>
  <c r="L102" i="23"/>
  <c r="K102" i="23" s="1"/>
  <c r="I102" i="23"/>
  <c r="H102" i="23" s="1"/>
  <c r="M285" i="8" l="1"/>
  <c r="J286" i="8" s="1"/>
  <c r="L285" i="8"/>
  <c r="K285" i="8" s="1"/>
  <c r="I285" i="8"/>
  <c r="H285" i="8" s="1"/>
  <c r="M67" i="11"/>
  <c r="J68" i="11" s="1"/>
  <c r="L67" i="11"/>
  <c r="K67" i="11" s="1"/>
  <c r="I67" i="11"/>
  <c r="H67" i="11" s="1"/>
  <c r="M338" i="4"/>
  <c r="J339" i="4" s="1"/>
  <c r="L338" i="4"/>
  <c r="K338" i="4" s="1"/>
  <c r="I338" i="4"/>
  <c r="H338" i="4" s="1"/>
  <c r="M323" i="14"/>
  <c r="J324" i="14" s="1"/>
  <c r="I324" i="14" s="1"/>
  <c r="H324" i="14" s="1"/>
  <c r="I323" i="14"/>
  <c r="H323" i="14" s="1"/>
  <c r="L323" i="14"/>
  <c r="K323" i="14" s="1"/>
  <c r="M187" i="14"/>
  <c r="J188" i="14" s="1"/>
  <c r="L187" i="14"/>
  <c r="K187" i="14" s="1"/>
  <c r="I187" i="14"/>
  <c r="H187" i="14" s="1"/>
  <c r="M250" i="10"/>
  <c r="J251" i="10" s="1"/>
  <c r="L250" i="10"/>
  <c r="K250" i="10" s="1"/>
  <c r="I250" i="10"/>
  <c r="H250" i="10" s="1"/>
  <c r="I102" i="25"/>
  <c r="H102" i="25" s="1"/>
  <c r="M102" i="25"/>
  <c r="J103" i="25" s="1"/>
  <c r="L102" i="25"/>
  <c r="K102" i="25" s="1"/>
  <c r="L227" i="16"/>
  <c r="K227" i="16" s="1"/>
  <c r="M227" i="16"/>
  <c r="J228" i="16" s="1"/>
  <c r="I227" i="16"/>
  <c r="H227" i="16" s="1"/>
  <c r="M281" i="4"/>
  <c r="J282" i="4" s="1"/>
  <c r="I281" i="4"/>
  <c r="H281" i="4" s="1"/>
  <c r="L281" i="4"/>
  <c r="K281" i="4" s="1"/>
  <c r="I215" i="25"/>
  <c r="H215" i="25" s="1"/>
  <c r="M215" i="25"/>
  <c r="J216" i="25" s="1"/>
  <c r="L215" i="25"/>
  <c r="K215" i="25" s="1"/>
  <c r="M357" i="25"/>
  <c r="J358" i="25" s="1"/>
  <c r="L357" i="25"/>
  <c r="K357" i="25" s="1"/>
  <c r="I357" i="25"/>
  <c r="H357" i="25" s="1"/>
  <c r="M582" i="13"/>
  <c r="J583" i="13" s="1"/>
  <c r="L582" i="13"/>
  <c r="K582" i="13" s="1"/>
  <c r="I582" i="13"/>
  <c r="H582" i="13" s="1"/>
  <c r="L133" i="17"/>
  <c r="K133" i="17" s="1"/>
  <c r="M133" i="17"/>
  <c r="J134" i="17" s="1"/>
  <c r="I133" i="17"/>
  <c r="H133" i="17" s="1"/>
  <c r="M162" i="15"/>
  <c r="J163" i="15" s="1"/>
  <c r="L162" i="15"/>
  <c r="K162" i="15" s="1"/>
  <c r="I162" i="15"/>
  <c r="H162" i="15" s="1"/>
  <c r="M157" i="22"/>
  <c r="J158" i="22" s="1"/>
  <c r="L157" i="22"/>
  <c r="K157" i="22" s="1"/>
  <c r="I157" i="22"/>
  <c r="H157" i="22" s="1"/>
  <c r="M186" i="9"/>
  <c r="J187" i="9" s="1"/>
  <c r="L186" i="9"/>
  <c r="K186" i="9" s="1"/>
  <c r="I186" i="9"/>
  <c r="H186" i="9" s="1"/>
  <c r="L416" i="6"/>
  <c r="K416" i="6" s="1"/>
  <c r="M416" i="6"/>
  <c r="J417" i="6" s="1"/>
  <c r="I416" i="6"/>
  <c r="H416" i="6" s="1"/>
  <c r="M180" i="8"/>
  <c r="J181" i="8" s="1"/>
  <c r="I181" i="8" s="1"/>
  <c r="H181" i="8" s="1"/>
  <c r="L180" i="8"/>
  <c r="K180" i="8" s="1"/>
  <c r="I180" i="8"/>
  <c r="H180" i="8" s="1"/>
  <c r="AB292" i="13"/>
  <c r="Y293" i="13" s="1"/>
  <c r="AA292" i="13"/>
  <c r="Z292" i="13" s="1"/>
  <c r="X292" i="13"/>
  <c r="W292" i="13" s="1"/>
  <c r="M462" i="1"/>
  <c r="J463" i="1" s="1"/>
  <c r="L462" i="1"/>
  <c r="K462" i="1" s="1"/>
  <c r="I462" i="1"/>
  <c r="H462" i="1" s="1"/>
  <c r="M384" i="25"/>
  <c r="J385" i="25" s="1"/>
  <c r="L384" i="25"/>
  <c r="K384" i="25" s="1"/>
  <c r="I384" i="25"/>
  <c r="H384" i="25" s="1"/>
  <c r="M271" i="7"/>
  <c r="J272" i="7" s="1"/>
  <c r="L271" i="7"/>
  <c r="K271" i="7" s="1"/>
  <c r="I271" i="7"/>
  <c r="H271" i="7" s="1"/>
  <c r="L247" i="11"/>
  <c r="K247" i="11" s="1"/>
  <c r="I247" i="11"/>
  <c r="H247" i="11" s="1"/>
  <c r="M247" i="11"/>
  <c r="J248" i="11" s="1"/>
  <c r="M50" i="12"/>
  <c r="J51" i="12" s="1"/>
  <c r="L50" i="12"/>
  <c r="K50" i="12" s="1"/>
  <c r="I50" i="12"/>
  <c r="H50" i="12" s="1"/>
  <c r="M301" i="25"/>
  <c r="J302" i="25" s="1"/>
  <c r="L301" i="25"/>
  <c r="K301" i="25" s="1"/>
  <c r="I301" i="25"/>
  <c r="H301" i="25" s="1"/>
  <c r="M151" i="10"/>
  <c r="J152" i="10" s="1"/>
  <c r="L151" i="10"/>
  <c r="K151" i="10" s="1"/>
  <c r="I151" i="10"/>
  <c r="H151" i="10" s="1"/>
  <c r="I20" i="9"/>
  <c r="H20" i="9" s="1"/>
  <c r="M20" i="9"/>
  <c r="J21" i="9" s="1"/>
  <c r="L20" i="9"/>
  <c r="K20" i="9" s="1"/>
  <c r="M18" i="1"/>
  <c r="J19" i="1" s="1"/>
  <c r="L18" i="1"/>
  <c r="K18" i="1" s="1"/>
  <c r="I18" i="1"/>
  <c r="H18" i="1" s="1"/>
  <c r="M238" i="6"/>
  <c r="J239" i="6" s="1"/>
  <c r="L238" i="6"/>
  <c r="K238" i="6" s="1"/>
  <c r="I238" i="6"/>
  <c r="H238" i="6" s="1"/>
  <c r="I19" i="18"/>
  <c r="H19" i="18" s="1"/>
  <c r="M19" i="18"/>
  <c r="J20" i="18" s="1"/>
  <c r="L19" i="18"/>
  <c r="K19" i="18" s="1"/>
  <c r="M238" i="8"/>
  <c r="J239" i="8" s="1"/>
  <c r="L238" i="8"/>
  <c r="K238" i="8" s="1"/>
  <c r="I238" i="8"/>
  <c r="H238" i="8" s="1"/>
  <c r="M328" i="16"/>
  <c r="J329" i="16" s="1"/>
  <c r="L328" i="16"/>
  <c r="K328" i="16" s="1"/>
  <c r="I328" i="16"/>
  <c r="H328" i="16" s="1"/>
  <c r="L316" i="1"/>
  <c r="K316" i="1" s="1"/>
  <c r="I316" i="1"/>
  <c r="H316" i="1" s="1"/>
  <c r="M316" i="1"/>
  <c r="J317" i="1" s="1"/>
  <c r="M300" i="15"/>
  <c r="J301" i="15" s="1"/>
  <c r="L300" i="15"/>
  <c r="K300" i="15" s="1"/>
  <c r="I300" i="15"/>
  <c r="H300" i="15" s="1"/>
  <c r="M253" i="12"/>
  <c r="J254" i="12" s="1"/>
  <c r="I254" i="12" s="1"/>
  <c r="H254" i="12" s="1"/>
  <c r="L253" i="12"/>
  <c r="K253" i="12" s="1"/>
  <c r="I253" i="12"/>
  <c r="H253" i="12" s="1"/>
  <c r="M313" i="23"/>
  <c r="J314" i="23" s="1"/>
  <c r="L313" i="23"/>
  <c r="K313" i="23" s="1"/>
  <c r="I313" i="23"/>
  <c r="H313" i="23" s="1"/>
  <c r="L194" i="15"/>
  <c r="K194" i="15" s="1"/>
  <c r="M194" i="15"/>
  <c r="J195" i="15" s="1"/>
  <c r="I194" i="15"/>
  <c r="H194" i="15" s="1"/>
  <c r="M19" i="14"/>
  <c r="J20" i="14" s="1"/>
  <c r="L19" i="14"/>
  <c r="K19" i="14" s="1"/>
  <c r="I19" i="14"/>
  <c r="H19" i="14" s="1"/>
  <c r="I376" i="1"/>
  <c r="H376" i="1" s="1"/>
  <c r="L376" i="1"/>
  <c r="K376" i="1" s="1"/>
  <c r="M376" i="1"/>
  <c r="J377" i="1" s="1"/>
  <c r="M59" i="22"/>
  <c r="J60" i="22" s="1"/>
  <c r="L59" i="22"/>
  <c r="K59" i="22" s="1"/>
  <c r="I59" i="22"/>
  <c r="H59" i="22" s="1"/>
  <c r="M242" i="17"/>
  <c r="J243" i="17" s="1"/>
  <c r="L242" i="17"/>
  <c r="K242" i="17" s="1"/>
  <c r="I242" i="17"/>
  <c r="H242" i="17" s="1"/>
  <c r="M102" i="14"/>
  <c r="J103" i="14" s="1"/>
  <c r="L102" i="14"/>
  <c r="K102" i="14" s="1"/>
  <c r="I102" i="14"/>
  <c r="H102" i="14" s="1"/>
  <c r="M187" i="17"/>
  <c r="J188" i="17" s="1"/>
  <c r="L187" i="17"/>
  <c r="K187" i="17" s="1"/>
  <c r="I187" i="17"/>
  <c r="H187" i="17" s="1"/>
  <c r="M18" i="25"/>
  <c r="J19" i="25" s="1"/>
  <c r="L18" i="25"/>
  <c r="K18" i="25" s="1"/>
  <c r="I18" i="25"/>
  <c r="H18" i="25" s="1"/>
  <c r="M327" i="7"/>
  <c r="J328" i="7" s="1"/>
  <c r="L327" i="7"/>
  <c r="K327" i="7" s="1"/>
  <c r="I327" i="7"/>
  <c r="H327" i="7" s="1"/>
  <c r="M41" i="19"/>
  <c r="J42" i="19" s="1"/>
  <c r="L41" i="19"/>
  <c r="K41" i="19" s="1"/>
  <c r="I41" i="19"/>
  <c r="H41" i="19" s="1"/>
  <c r="M18" i="2"/>
  <c r="J19" i="2" s="1"/>
  <c r="L18" i="2"/>
  <c r="K18" i="2" s="1"/>
  <c r="I18" i="2"/>
  <c r="H18" i="2" s="1"/>
  <c r="M498" i="9"/>
  <c r="J499" i="9" s="1"/>
  <c r="L498" i="9"/>
  <c r="K498" i="9" s="1"/>
  <c r="I498" i="9"/>
  <c r="H498" i="9" s="1"/>
  <c r="I47" i="23"/>
  <c r="H47" i="23" s="1"/>
  <c r="M47" i="23"/>
  <c r="J48" i="23" s="1"/>
  <c r="L47" i="23"/>
  <c r="K47" i="23" s="1"/>
  <c r="M214" i="14"/>
  <c r="J215" i="14" s="1"/>
  <c r="I214" i="14"/>
  <c r="H214" i="14" s="1"/>
  <c r="L214" i="14"/>
  <c r="K214" i="14" s="1"/>
  <c r="M151" i="11"/>
  <c r="J152" i="11" s="1"/>
  <c r="L151" i="11"/>
  <c r="K151" i="11" s="1"/>
  <c r="I151" i="11"/>
  <c r="H151" i="11" s="1"/>
  <c r="I145" i="6"/>
  <c r="H145" i="6" s="1"/>
  <c r="M145" i="6"/>
  <c r="J146" i="6" s="1"/>
  <c r="L145" i="6"/>
  <c r="K145" i="6" s="1"/>
  <c r="M462" i="13"/>
  <c r="J463" i="13" s="1"/>
  <c r="L462" i="13"/>
  <c r="K462" i="13" s="1"/>
  <c r="I462" i="13"/>
  <c r="H462" i="13" s="1"/>
  <c r="L158" i="25"/>
  <c r="K158" i="25" s="1"/>
  <c r="I158" i="25"/>
  <c r="H158" i="25" s="1"/>
  <c r="M158" i="25"/>
  <c r="J159" i="25" s="1"/>
  <c r="I132" i="14"/>
  <c r="H132" i="14" s="1"/>
  <c r="M132" i="14"/>
  <c r="J133" i="14" s="1"/>
  <c r="L132" i="14"/>
  <c r="K132" i="14" s="1"/>
  <c r="M322" i="13"/>
  <c r="J323" i="13" s="1"/>
  <c r="L322" i="13"/>
  <c r="K322" i="13" s="1"/>
  <c r="I322" i="13"/>
  <c r="H322" i="13" s="1"/>
  <c r="M214" i="7"/>
  <c r="J215" i="7" s="1"/>
  <c r="L214" i="7"/>
  <c r="K214" i="7" s="1"/>
  <c r="I214" i="7"/>
  <c r="H214" i="7" s="1"/>
  <c r="M240" i="23"/>
  <c r="J241" i="23" s="1"/>
  <c r="L240" i="23"/>
  <c r="K240" i="23" s="1"/>
  <c r="I240" i="23"/>
  <c r="H240" i="23" s="1"/>
  <c r="AM263" i="13"/>
  <c r="AL263" i="13" s="1"/>
  <c r="AQ263" i="13"/>
  <c r="AN264" i="13" s="1"/>
  <c r="AP263" i="13"/>
  <c r="AO263" i="13" s="1"/>
  <c r="M85" i="16"/>
  <c r="J86" i="16" s="1"/>
  <c r="I85" i="16"/>
  <c r="H85" i="16" s="1"/>
  <c r="L85" i="16"/>
  <c r="K85" i="16" s="1"/>
  <c r="L385" i="6"/>
  <c r="K385" i="6" s="1"/>
  <c r="M385" i="6"/>
  <c r="J386" i="6" s="1"/>
  <c r="I385" i="6"/>
  <c r="H385" i="6" s="1"/>
  <c r="M46" i="14"/>
  <c r="J47" i="14" s="1"/>
  <c r="L46" i="14"/>
  <c r="K46" i="14" s="1"/>
  <c r="I46" i="14"/>
  <c r="H46" i="14" s="1"/>
  <c r="M225" i="12"/>
  <c r="J226" i="12" s="1"/>
  <c r="I226" i="12" s="1"/>
  <c r="H226" i="12" s="1"/>
  <c r="L225" i="12"/>
  <c r="K225" i="12" s="1"/>
  <c r="I225" i="12"/>
  <c r="H225" i="12" s="1"/>
  <c r="I236" i="27"/>
  <c r="H236" i="27" s="1"/>
  <c r="M236" i="27"/>
  <c r="J237" i="27" s="1"/>
  <c r="L236" i="27"/>
  <c r="K236" i="27" s="1"/>
  <c r="M121" i="11"/>
  <c r="J122" i="11" s="1"/>
  <c r="L121" i="11"/>
  <c r="K121" i="11" s="1"/>
  <c r="I121" i="11"/>
  <c r="H121" i="11" s="1"/>
  <c r="M281" i="12"/>
  <c r="J282" i="12" s="1"/>
  <c r="I282" i="12" s="1"/>
  <c r="H282" i="12" s="1"/>
  <c r="L281" i="12"/>
  <c r="K281" i="12" s="1"/>
  <c r="I281" i="12"/>
  <c r="H281" i="12" s="1"/>
  <c r="M155" i="23"/>
  <c r="J156" i="23" s="1"/>
  <c r="L155" i="23"/>
  <c r="K155" i="23" s="1"/>
  <c r="I155" i="23"/>
  <c r="H155" i="23" s="1"/>
  <c r="M367" i="12"/>
  <c r="J368" i="12" s="1"/>
  <c r="L367" i="12"/>
  <c r="K367" i="12" s="1"/>
  <c r="I367" i="12"/>
  <c r="H367" i="12" s="1"/>
  <c r="M20" i="3"/>
  <c r="J21" i="3" s="1"/>
  <c r="I21" i="3" s="1"/>
  <c r="H21" i="3" s="1"/>
  <c r="I20" i="3"/>
  <c r="H20" i="3" s="1"/>
  <c r="L20" i="3"/>
  <c r="K20" i="3" s="1"/>
  <c r="L52" i="16"/>
  <c r="K52" i="16" s="1"/>
  <c r="I52" i="16"/>
  <c r="H52" i="16" s="1"/>
  <c r="M52" i="16"/>
  <c r="J53" i="16" s="1"/>
  <c r="L156" i="16"/>
  <c r="K156" i="16" s="1"/>
  <c r="I156" i="16"/>
  <c r="H156" i="16" s="1"/>
  <c r="M156" i="16"/>
  <c r="J157" i="16" s="1"/>
  <c r="M310" i="4"/>
  <c r="J311" i="4" s="1"/>
  <c r="L310" i="4"/>
  <c r="K310" i="4" s="1"/>
  <c r="I310" i="4"/>
  <c r="H310" i="4" s="1"/>
  <c r="M359" i="16"/>
  <c r="J360" i="16" s="1"/>
  <c r="L359" i="16"/>
  <c r="K359" i="16" s="1"/>
  <c r="I359" i="16"/>
  <c r="H359" i="16" s="1"/>
  <c r="I199" i="11"/>
  <c r="H199" i="11" s="1"/>
  <c r="M199" i="11"/>
  <c r="J200" i="11" s="1"/>
  <c r="L199" i="11"/>
  <c r="K199" i="11" s="1"/>
  <c r="M58" i="1"/>
  <c r="J59" i="1" s="1"/>
  <c r="I58" i="1"/>
  <c r="H58" i="1" s="1"/>
  <c r="L58" i="1"/>
  <c r="K58" i="1" s="1"/>
  <c r="L216" i="10"/>
  <c r="K216" i="10" s="1"/>
  <c r="I216" i="10"/>
  <c r="H216" i="10" s="1"/>
  <c r="M216" i="10"/>
  <c r="J217" i="10" s="1"/>
  <c r="M328" i="25"/>
  <c r="J329" i="25" s="1"/>
  <c r="I328" i="25"/>
  <c r="H328" i="25" s="1"/>
  <c r="L328" i="25"/>
  <c r="K328" i="25" s="1"/>
  <c r="L212" i="1"/>
  <c r="K212" i="1" s="1"/>
  <c r="I212" i="1"/>
  <c r="H212" i="1" s="1"/>
  <c r="M212" i="1"/>
  <c r="J213" i="1" s="1"/>
  <c r="M428" i="9"/>
  <c r="J429" i="9" s="1"/>
  <c r="L428" i="9"/>
  <c r="K428" i="9" s="1"/>
  <c r="I428" i="9"/>
  <c r="H428" i="9" s="1"/>
  <c r="M229" i="21"/>
  <c r="J230" i="21" s="1"/>
  <c r="L229" i="21"/>
  <c r="K229" i="21" s="1"/>
  <c r="I229" i="21"/>
  <c r="H229" i="21" s="1"/>
  <c r="M223" i="4"/>
  <c r="J224" i="4" s="1"/>
  <c r="L223" i="4"/>
  <c r="K223" i="4" s="1"/>
  <c r="I223" i="4"/>
  <c r="H223" i="4" s="1"/>
  <c r="I226" i="3"/>
  <c r="H226" i="3" s="1"/>
  <c r="M226" i="3"/>
  <c r="J227" i="3" s="1"/>
  <c r="L226" i="3"/>
  <c r="K226" i="3" s="1"/>
  <c r="AI322" i="13"/>
  <c r="AF323" i="13" s="1"/>
  <c r="AH322" i="13"/>
  <c r="AG322" i="13" s="1"/>
  <c r="AE322" i="13"/>
  <c r="AD322" i="13" s="1"/>
  <c r="M219" i="18"/>
  <c r="J220" i="18" s="1"/>
  <c r="I220" i="18" s="1"/>
  <c r="H220" i="18" s="1"/>
  <c r="L219" i="18"/>
  <c r="K219" i="18" s="1"/>
  <c r="I219" i="18"/>
  <c r="H219" i="18" s="1"/>
  <c r="M434" i="13"/>
  <c r="J435" i="13" s="1"/>
  <c r="L434" i="13"/>
  <c r="K434" i="13" s="1"/>
  <c r="I434" i="13"/>
  <c r="H434" i="13" s="1"/>
  <c r="M293" i="13"/>
  <c r="J294" i="13" s="1"/>
  <c r="L293" i="13"/>
  <c r="K293" i="13" s="1"/>
  <c r="I293" i="13"/>
  <c r="H293" i="13" s="1"/>
  <c r="M110" i="13"/>
  <c r="J111" i="13" s="1"/>
  <c r="L110" i="13"/>
  <c r="K110" i="13" s="1"/>
  <c r="I110" i="13"/>
  <c r="H110" i="13" s="1"/>
  <c r="L130" i="3"/>
  <c r="K130" i="3" s="1"/>
  <c r="M130" i="3"/>
  <c r="J131" i="3" s="1"/>
  <c r="I130" i="3"/>
  <c r="H130" i="3" s="1"/>
  <c r="M198" i="22"/>
  <c r="J199" i="22" s="1"/>
  <c r="L198" i="22"/>
  <c r="K198" i="22" s="1"/>
  <c r="I198" i="22"/>
  <c r="H198" i="22" s="1"/>
  <c r="I105" i="15"/>
  <c r="H105" i="15" s="1"/>
  <c r="L105" i="15"/>
  <c r="K105" i="15" s="1"/>
  <c r="M105" i="15"/>
  <c r="J106" i="15" s="1"/>
  <c r="M20" i="6"/>
  <c r="J21" i="6" s="1"/>
  <c r="L20" i="6"/>
  <c r="K20" i="6" s="1"/>
  <c r="I20" i="6"/>
  <c r="H20" i="6" s="1"/>
  <c r="M349" i="10"/>
  <c r="J350" i="10" s="1"/>
  <c r="L349" i="10"/>
  <c r="K349" i="10" s="1"/>
  <c r="I349" i="10"/>
  <c r="H349" i="10" s="1"/>
  <c r="L118" i="10"/>
  <c r="K118" i="10" s="1"/>
  <c r="I118" i="10"/>
  <c r="H118" i="10" s="1"/>
  <c r="M118" i="10"/>
  <c r="J119" i="10" s="1"/>
  <c r="M425" i="16"/>
  <c r="J426" i="16" s="1"/>
  <c r="L425" i="16"/>
  <c r="K425" i="16" s="1"/>
  <c r="I425" i="16"/>
  <c r="H425" i="16" s="1"/>
  <c r="I74" i="15"/>
  <c r="H74" i="15" s="1"/>
  <c r="M74" i="15"/>
  <c r="J75" i="15" s="1"/>
  <c r="L74" i="15"/>
  <c r="K74" i="15" s="1"/>
  <c r="I120" i="16"/>
  <c r="H120" i="16" s="1"/>
  <c r="L120" i="16"/>
  <c r="K120" i="16" s="1"/>
  <c r="M120" i="16"/>
  <c r="J121" i="16" s="1"/>
  <c r="M215" i="19"/>
  <c r="J216" i="19" s="1"/>
  <c r="L215" i="19"/>
  <c r="K215" i="19" s="1"/>
  <c r="I215" i="19"/>
  <c r="H215" i="19" s="1"/>
  <c r="L45" i="17"/>
  <c r="K45" i="17" s="1"/>
  <c r="I45" i="17"/>
  <c r="H45" i="17" s="1"/>
  <c r="M45" i="17"/>
  <c r="J46" i="17" s="1"/>
  <c r="I166" i="3"/>
  <c r="H166" i="3" s="1"/>
  <c r="M166" i="3"/>
  <c r="J167" i="3" s="1"/>
  <c r="L166" i="3"/>
  <c r="K166" i="3" s="1"/>
  <c r="M126" i="22"/>
  <c r="J127" i="22" s="1"/>
  <c r="L126" i="22"/>
  <c r="K126" i="22" s="1"/>
  <c r="I126" i="22"/>
  <c r="H126" i="22" s="1"/>
  <c r="M114" i="8"/>
  <c r="J115" i="8" s="1"/>
  <c r="L114" i="8"/>
  <c r="K114" i="8" s="1"/>
  <c r="I114" i="8"/>
  <c r="H114" i="8" s="1"/>
  <c r="M154" i="7"/>
  <c r="J155" i="7" s="1"/>
  <c r="L154" i="7"/>
  <c r="K154" i="7" s="1"/>
  <c r="I154" i="7"/>
  <c r="H154" i="7" s="1"/>
  <c r="M291" i="6"/>
  <c r="J292" i="6" s="1"/>
  <c r="L291" i="6"/>
  <c r="K291" i="6" s="1"/>
  <c r="I291" i="6"/>
  <c r="H291" i="6" s="1"/>
  <c r="I268" i="17"/>
  <c r="H268" i="17" s="1"/>
  <c r="M268" i="17"/>
  <c r="J269" i="17" s="1"/>
  <c r="L268" i="17"/>
  <c r="K268" i="17" s="1"/>
  <c r="L222" i="15"/>
  <c r="K222" i="15" s="1"/>
  <c r="M222" i="15"/>
  <c r="J223" i="15" s="1"/>
  <c r="I222" i="15"/>
  <c r="H222" i="15" s="1"/>
  <c r="M268" i="14"/>
  <c r="J269" i="14" s="1"/>
  <c r="L268" i="14"/>
  <c r="K268" i="14" s="1"/>
  <c r="I268" i="14"/>
  <c r="H268" i="14" s="1"/>
  <c r="I147" i="8"/>
  <c r="H147" i="8" s="1"/>
  <c r="M147" i="8"/>
  <c r="J148" i="8" s="1"/>
  <c r="L147" i="8"/>
  <c r="K147" i="8" s="1"/>
  <c r="M245" i="25"/>
  <c r="J246" i="25" s="1"/>
  <c r="L245" i="25"/>
  <c r="K245" i="25" s="1"/>
  <c r="I245" i="25"/>
  <c r="H245" i="25" s="1"/>
  <c r="M194" i="4"/>
  <c r="J195" i="4" s="1"/>
  <c r="L194" i="4"/>
  <c r="K194" i="4" s="1"/>
  <c r="I194" i="4"/>
  <c r="H194" i="4" s="1"/>
  <c r="M315" i="10"/>
  <c r="J316" i="10" s="1"/>
  <c r="L315" i="10"/>
  <c r="K315" i="10" s="1"/>
  <c r="I315" i="10"/>
  <c r="H315" i="10" s="1"/>
  <c r="M308" i="12"/>
  <c r="J309" i="12" s="1"/>
  <c r="L308" i="12"/>
  <c r="K308" i="12" s="1"/>
  <c r="I308" i="12"/>
  <c r="H308" i="12" s="1"/>
  <c r="X200" i="13"/>
  <c r="W200" i="13" s="1"/>
  <c r="AB200" i="13"/>
  <c r="Y201" i="13" s="1"/>
  <c r="AA200" i="13"/>
  <c r="Z200" i="13" s="1"/>
  <c r="I283" i="10"/>
  <c r="H283" i="10" s="1"/>
  <c r="M283" i="10"/>
  <c r="J284" i="10" s="1"/>
  <c r="L283" i="10"/>
  <c r="K283" i="10" s="1"/>
  <c r="M161" i="12"/>
  <c r="J162" i="12" s="1"/>
  <c r="L161" i="12"/>
  <c r="K161" i="12" s="1"/>
  <c r="I161" i="12"/>
  <c r="H161" i="12" s="1"/>
  <c r="M357" i="15"/>
  <c r="J358" i="15" s="1"/>
  <c r="L357" i="15"/>
  <c r="K357" i="15" s="1"/>
  <c r="I357" i="15"/>
  <c r="H357" i="15" s="1"/>
  <c r="M188" i="7"/>
  <c r="J189" i="7" s="1"/>
  <c r="L188" i="7"/>
  <c r="K188" i="7" s="1"/>
  <c r="I188" i="7"/>
  <c r="H188" i="7" s="1"/>
  <c r="M97" i="21"/>
  <c r="J98" i="21" s="1"/>
  <c r="L97" i="21"/>
  <c r="K97" i="21" s="1"/>
  <c r="I97" i="21"/>
  <c r="H97" i="21" s="1"/>
  <c r="M78" i="4"/>
  <c r="J79" i="4" s="1"/>
  <c r="L78" i="4"/>
  <c r="K78" i="4" s="1"/>
  <c r="I78" i="4"/>
  <c r="H78" i="4" s="1"/>
  <c r="M161" i="17"/>
  <c r="J162" i="17" s="1"/>
  <c r="I162" i="17" s="1"/>
  <c r="H162" i="17" s="1"/>
  <c r="L161" i="17"/>
  <c r="K161" i="17" s="1"/>
  <c r="I161" i="17"/>
  <c r="H161" i="17" s="1"/>
  <c r="M354" i="6"/>
  <c r="J355" i="6" s="1"/>
  <c r="L354" i="6"/>
  <c r="K354" i="6" s="1"/>
  <c r="I354" i="6"/>
  <c r="H354" i="6" s="1"/>
  <c r="I346" i="3"/>
  <c r="H346" i="3" s="1"/>
  <c r="M346" i="3"/>
  <c r="J347" i="3" s="1"/>
  <c r="I347" i="3" s="1"/>
  <c r="H347" i="3" s="1"/>
  <c r="L346" i="3"/>
  <c r="K346" i="3" s="1"/>
  <c r="L19" i="16"/>
  <c r="K19" i="16" s="1"/>
  <c r="I19" i="16"/>
  <c r="H19" i="16" s="1"/>
  <c r="M19" i="16"/>
  <c r="J20" i="16" s="1"/>
  <c r="M262" i="13"/>
  <c r="J263" i="13" s="1"/>
  <c r="I262" i="13"/>
  <c r="H262" i="13" s="1"/>
  <c r="L262" i="13"/>
  <c r="K262" i="13" s="1"/>
  <c r="I202" i="21"/>
  <c r="H202" i="21" s="1"/>
  <c r="M202" i="21"/>
  <c r="J203" i="21" s="1"/>
  <c r="I203" i="21" s="1"/>
  <c r="H203" i="21" s="1"/>
  <c r="L202" i="21"/>
  <c r="K202" i="21" s="1"/>
  <c r="M379" i="18"/>
  <c r="J380" i="18" s="1"/>
  <c r="L379" i="18"/>
  <c r="K379" i="18" s="1"/>
  <c r="I379" i="18"/>
  <c r="H379" i="18" s="1"/>
  <c r="M170" i="13"/>
  <c r="J171" i="13" s="1"/>
  <c r="L170" i="13"/>
  <c r="K170" i="13" s="1"/>
  <c r="I170" i="13"/>
  <c r="H170" i="13" s="1"/>
  <c r="M242" i="14"/>
  <c r="J243" i="14" s="1"/>
  <c r="I243" i="14" s="1"/>
  <c r="H243" i="14" s="1"/>
  <c r="L242" i="14"/>
  <c r="K242" i="14" s="1"/>
  <c r="I242" i="14"/>
  <c r="H242" i="14" s="1"/>
  <c r="M178" i="6"/>
  <c r="J179" i="6" s="1"/>
  <c r="L178" i="6"/>
  <c r="K178" i="6" s="1"/>
  <c r="I178" i="6"/>
  <c r="H178" i="6" s="1"/>
  <c r="M78" i="18"/>
  <c r="J79" i="18" s="1"/>
  <c r="L78" i="18"/>
  <c r="K78" i="18" s="1"/>
  <c r="I78" i="18"/>
  <c r="H78" i="18" s="1"/>
  <c r="M20" i="17"/>
  <c r="J21" i="17" s="1"/>
  <c r="I21" i="17" s="1"/>
  <c r="H21" i="17" s="1"/>
  <c r="I20" i="17"/>
  <c r="H20" i="17" s="1"/>
  <c r="L20" i="17"/>
  <c r="K20" i="17" s="1"/>
  <c r="I83" i="6"/>
  <c r="H83" i="6" s="1"/>
  <c r="L83" i="6"/>
  <c r="K83" i="6" s="1"/>
  <c r="M83" i="6"/>
  <c r="J84" i="6" s="1"/>
  <c r="I190" i="18"/>
  <c r="H190" i="18" s="1"/>
  <c r="M190" i="18"/>
  <c r="J191" i="18" s="1"/>
  <c r="L190" i="18"/>
  <c r="K190" i="18" s="1"/>
  <c r="M555" i="13"/>
  <c r="J556" i="13" s="1"/>
  <c r="L555" i="13"/>
  <c r="K555" i="13" s="1"/>
  <c r="I555" i="13"/>
  <c r="H555" i="13" s="1"/>
  <c r="BE81" i="13"/>
  <c r="BD81" i="13" s="1"/>
  <c r="BB81" i="13"/>
  <c r="BA81" i="13" s="1"/>
  <c r="BF81" i="13"/>
  <c r="BC82" i="13" s="1"/>
  <c r="M337" i="19"/>
  <c r="J338" i="19" s="1"/>
  <c r="L337" i="19"/>
  <c r="K337" i="19" s="1"/>
  <c r="I337" i="19"/>
  <c r="H337" i="19" s="1"/>
  <c r="M114" i="6"/>
  <c r="J115" i="6" s="1"/>
  <c r="L114" i="6"/>
  <c r="K114" i="6" s="1"/>
  <c r="I114" i="6"/>
  <c r="H114" i="6" s="1"/>
  <c r="M322" i="6"/>
  <c r="J323" i="6" s="1"/>
  <c r="L322" i="6"/>
  <c r="K322" i="6" s="1"/>
  <c r="I322" i="6"/>
  <c r="H322" i="6" s="1"/>
  <c r="I50" i="6"/>
  <c r="H50" i="6" s="1"/>
  <c r="L50" i="6"/>
  <c r="K50" i="6" s="1"/>
  <c r="M50" i="6"/>
  <c r="J51" i="6" s="1"/>
  <c r="M205" i="6"/>
  <c r="J206" i="6" s="1"/>
  <c r="L205" i="6"/>
  <c r="K205" i="6" s="1"/>
  <c r="I205" i="6"/>
  <c r="H205" i="6" s="1"/>
  <c r="M378" i="13"/>
  <c r="J379" i="13" s="1"/>
  <c r="L378" i="13"/>
  <c r="K378" i="13" s="1"/>
  <c r="I378" i="13"/>
  <c r="H378" i="13" s="1"/>
  <c r="M435" i="1"/>
  <c r="J436" i="1" s="1"/>
  <c r="I435" i="1"/>
  <c r="H435" i="1" s="1"/>
  <c r="L435" i="1"/>
  <c r="K435" i="1" s="1"/>
  <c r="L220" i="9"/>
  <c r="K220" i="9" s="1"/>
  <c r="I220" i="9"/>
  <c r="H220" i="9" s="1"/>
  <c r="M220" i="9"/>
  <c r="J221" i="9" s="1"/>
  <c r="I154" i="9"/>
  <c r="H154" i="9" s="1"/>
  <c r="M154" i="9"/>
  <c r="J155" i="9" s="1"/>
  <c r="L154" i="9"/>
  <c r="K154" i="9" s="1"/>
  <c r="M77" i="17"/>
  <c r="J78" i="17" s="1"/>
  <c r="L77" i="17"/>
  <c r="K77" i="17" s="1"/>
  <c r="I77" i="17"/>
  <c r="H77" i="17" s="1"/>
  <c r="I175" i="1"/>
  <c r="H175" i="1" s="1"/>
  <c r="M175" i="1"/>
  <c r="J176" i="1" s="1"/>
  <c r="L175" i="1"/>
  <c r="K175" i="1" s="1"/>
  <c r="L84" i="10"/>
  <c r="K84" i="10" s="1"/>
  <c r="M84" i="10"/>
  <c r="J85" i="10" s="1"/>
  <c r="I84" i="10"/>
  <c r="H84" i="10" s="1"/>
  <c r="M531" i="9"/>
  <c r="J532" i="9" s="1"/>
  <c r="L531" i="9"/>
  <c r="K531" i="9" s="1"/>
  <c r="I531" i="9"/>
  <c r="H531" i="9" s="1"/>
  <c r="M119" i="9"/>
  <c r="J120" i="9" s="1"/>
  <c r="L119" i="9"/>
  <c r="K119" i="9" s="1"/>
  <c r="I119" i="9"/>
  <c r="H119" i="9" s="1"/>
  <c r="M299" i="7"/>
  <c r="J300" i="7" s="1"/>
  <c r="L299" i="7"/>
  <c r="K299" i="7" s="1"/>
  <c r="I299" i="7"/>
  <c r="H299" i="7" s="1"/>
  <c r="M298" i="18"/>
  <c r="J299" i="18" s="1"/>
  <c r="L298" i="18"/>
  <c r="K298" i="18" s="1"/>
  <c r="I298" i="18"/>
  <c r="H298" i="18" s="1"/>
  <c r="M252" i="15"/>
  <c r="J253" i="15" s="1"/>
  <c r="L252" i="15"/>
  <c r="K252" i="15" s="1"/>
  <c r="I252" i="15"/>
  <c r="H252" i="15" s="1"/>
  <c r="L261" i="9"/>
  <c r="K261" i="9" s="1"/>
  <c r="I261" i="9"/>
  <c r="H261" i="9" s="1"/>
  <c r="M261" i="9"/>
  <c r="J262" i="9" s="1"/>
  <c r="M320" i="8"/>
  <c r="J321" i="8" s="1"/>
  <c r="L320" i="8"/>
  <c r="K320" i="8" s="1"/>
  <c r="I320" i="8"/>
  <c r="H320" i="8" s="1"/>
  <c r="L75" i="25"/>
  <c r="K75" i="25" s="1"/>
  <c r="I75" i="25"/>
  <c r="H75" i="25" s="1"/>
  <c r="M75" i="25"/>
  <c r="J76" i="25" s="1"/>
  <c r="M337" i="12"/>
  <c r="J338" i="12" s="1"/>
  <c r="L337" i="12"/>
  <c r="K337" i="12" s="1"/>
  <c r="I337" i="12"/>
  <c r="H337" i="12" s="1"/>
  <c r="L395" i="9"/>
  <c r="K395" i="9" s="1"/>
  <c r="I395" i="9"/>
  <c r="H395" i="9" s="1"/>
  <c r="M395" i="9"/>
  <c r="J396" i="9" s="1"/>
  <c r="M214" i="17"/>
  <c r="J215" i="17" s="1"/>
  <c r="L214" i="17"/>
  <c r="K214" i="17" s="1"/>
  <c r="I214" i="17"/>
  <c r="H214" i="17" s="1"/>
  <c r="M183" i="10"/>
  <c r="J184" i="10" s="1"/>
  <c r="I183" i="10"/>
  <c r="H183" i="10" s="1"/>
  <c r="L183" i="10"/>
  <c r="K183" i="10" s="1"/>
  <c r="M131" i="25"/>
  <c r="J132" i="25" s="1"/>
  <c r="L131" i="25"/>
  <c r="K131" i="25" s="1"/>
  <c r="I131" i="25"/>
  <c r="H131" i="25" s="1"/>
  <c r="L186" i="25"/>
  <c r="K186" i="25" s="1"/>
  <c r="M186" i="25"/>
  <c r="J187" i="25" s="1"/>
  <c r="I186" i="25"/>
  <c r="H186" i="25" s="1"/>
  <c r="M19" i="13"/>
  <c r="J20" i="13" s="1"/>
  <c r="L19" i="13"/>
  <c r="K19" i="13" s="1"/>
  <c r="I19" i="13"/>
  <c r="H19" i="13" s="1"/>
  <c r="M55" i="9"/>
  <c r="J56" i="9" s="1"/>
  <c r="L55" i="9"/>
  <c r="K55" i="9" s="1"/>
  <c r="I55" i="9"/>
  <c r="H55" i="9" s="1"/>
  <c r="M92" i="19"/>
  <c r="J93" i="19" s="1"/>
  <c r="L92" i="19"/>
  <c r="K92" i="19" s="1"/>
  <c r="I92" i="19"/>
  <c r="H92" i="19" s="1"/>
  <c r="I58" i="21"/>
  <c r="H58" i="21" s="1"/>
  <c r="M58" i="21"/>
  <c r="J59" i="21" s="1"/>
  <c r="L58" i="21"/>
  <c r="K58" i="21" s="1"/>
  <c r="M51" i="8"/>
  <c r="J52" i="8" s="1"/>
  <c r="L51" i="8"/>
  <c r="K51" i="8" s="1"/>
  <c r="I51" i="8"/>
  <c r="H51" i="8" s="1"/>
  <c r="M346" i="1"/>
  <c r="J347" i="1" s="1"/>
  <c r="I346" i="1"/>
  <c r="H346" i="1" s="1"/>
  <c r="L346" i="1"/>
  <c r="K346" i="1" s="1"/>
  <c r="M84" i="9"/>
  <c r="J85" i="9" s="1"/>
  <c r="I84" i="9"/>
  <c r="H84" i="9" s="1"/>
  <c r="L84" i="9"/>
  <c r="K84" i="9" s="1"/>
  <c r="M18" i="15"/>
  <c r="J19" i="15" s="1"/>
  <c r="I18" i="15"/>
  <c r="H18" i="15" s="1"/>
  <c r="L18" i="15"/>
  <c r="K18" i="15" s="1"/>
  <c r="I196" i="3"/>
  <c r="H196" i="3" s="1"/>
  <c r="M196" i="3"/>
  <c r="J197" i="3" s="1"/>
  <c r="L196" i="3"/>
  <c r="K196" i="3" s="1"/>
  <c r="M201" i="13"/>
  <c r="J202" i="13" s="1"/>
  <c r="L201" i="13"/>
  <c r="K201" i="13" s="1"/>
  <c r="I201" i="13"/>
  <c r="H201" i="13" s="1"/>
  <c r="I463" i="9"/>
  <c r="H463" i="9" s="1"/>
  <c r="M463" i="9"/>
  <c r="J464" i="9" s="1"/>
  <c r="L463" i="9"/>
  <c r="K463" i="9" s="1"/>
  <c r="L273" i="25"/>
  <c r="K273" i="25" s="1"/>
  <c r="M273" i="25"/>
  <c r="J274" i="25" s="1"/>
  <c r="I273" i="25"/>
  <c r="H273" i="25" s="1"/>
  <c r="M184" i="23"/>
  <c r="J185" i="23" s="1"/>
  <c r="L184" i="23"/>
  <c r="K184" i="23" s="1"/>
  <c r="I184" i="23"/>
  <c r="H184" i="23" s="1"/>
  <c r="I298" i="11"/>
  <c r="H298" i="11" s="1"/>
  <c r="M298" i="11"/>
  <c r="J299" i="11" s="1"/>
  <c r="L298" i="11"/>
  <c r="K298" i="11" s="1"/>
  <c r="M212" i="23"/>
  <c r="J213" i="23" s="1"/>
  <c r="L212" i="23"/>
  <c r="K212" i="23" s="1"/>
  <c r="I212" i="23"/>
  <c r="H212" i="23" s="1"/>
  <c r="I103" i="23"/>
  <c r="H103" i="23" s="1"/>
  <c r="L103" i="23"/>
  <c r="K103" i="23" s="1"/>
  <c r="M103" i="23"/>
  <c r="J104" i="23" s="1"/>
  <c r="M328" i="18"/>
  <c r="J329" i="18" s="1"/>
  <c r="L328" i="18"/>
  <c r="K328" i="18" s="1"/>
  <c r="I328" i="18"/>
  <c r="H328" i="18" s="1"/>
  <c r="M425" i="4"/>
  <c r="J426" i="4" s="1"/>
  <c r="L425" i="4"/>
  <c r="K425" i="4" s="1"/>
  <c r="I425" i="4"/>
  <c r="H425" i="4" s="1"/>
  <c r="I498" i="13"/>
  <c r="H498" i="13" s="1"/>
  <c r="M498" i="13"/>
  <c r="J499" i="13" s="1"/>
  <c r="L498" i="13"/>
  <c r="K498" i="13" s="1"/>
  <c r="M107" i="4"/>
  <c r="J108" i="4" s="1"/>
  <c r="L107" i="4"/>
  <c r="K107" i="4" s="1"/>
  <c r="I107" i="4"/>
  <c r="H107" i="4" s="1"/>
  <c r="M85" i="1"/>
  <c r="J86" i="1" s="1"/>
  <c r="L85" i="1"/>
  <c r="K85" i="1" s="1"/>
  <c r="I85" i="1"/>
  <c r="H85" i="1" s="1"/>
  <c r="M413" i="25"/>
  <c r="J414" i="25" s="1"/>
  <c r="L413" i="25"/>
  <c r="K413" i="25" s="1"/>
  <c r="I413" i="25"/>
  <c r="H413" i="25" s="1"/>
  <c r="M266" i="19"/>
  <c r="J267" i="19" s="1"/>
  <c r="L266" i="19"/>
  <c r="K266" i="19" s="1"/>
  <c r="I266" i="19"/>
  <c r="H266" i="19" s="1"/>
  <c r="I206" i="8"/>
  <c r="H206" i="8" s="1"/>
  <c r="M206" i="8"/>
  <c r="J207" i="8" s="1"/>
  <c r="L206" i="8"/>
  <c r="K206" i="8" s="1"/>
  <c r="I73" i="14"/>
  <c r="H73" i="14" s="1"/>
  <c r="M73" i="14"/>
  <c r="J74" i="14" s="1"/>
  <c r="L73" i="14"/>
  <c r="K73" i="14" s="1"/>
  <c r="I290" i="3"/>
  <c r="H290" i="3" s="1"/>
  <c r="M290" i="3"/>
  <c r="J291" i="3" s="1"/>
  <c r="I291" i="3" s="1"/>
  <c r="H291" i="3" s="1"/>
  <c r="L290" i="3"/>
  <c r="K290" i="3" s="1"/>
  <c r="M144" i="1"/>
  <c r="J145" i="1" s="1"/>
  <c r="L144" i="1"/>
  <c r="K144" i="1" s="1"/>
  <c r="I144" i="1"/>
  <c r="H144" i="1" s="1"/>
  <c r="M20" i="4"/>
  <c r="J21" i="4" s="1"/>
  <c r="L20" i="4"/>
  <c r="K20" i="4" s="1"/>
  <c r="I20" i="4"/>
  <c r="H20" i="4" s="1"/>
  <c r="I102" i="3"/>
  <c r="H102" i="3" s="1"/>
  <c r="L102" i="3"/>
  <c r="K102" i="3" s="1"/>
  <c r="M102" i="3"/>
  <c r="J103" i="3" s="1"/>
  <c r="I103" i="3" s="1"/>
  <c r="H103" i="3" s="1"/>
  <c r="I350" i="14"/>
  <c r="H350" i="14" s="1"/>
  <c r="M350" i="14"/>
  <c r="J351" i="14" s="1"/>
  <c r="I351" i="14" s="1"/>
  <c r="H351" i="14" s="1"/>
  <c r="L350" i="14"/>
  <c r="K350" i="14" s="1"/>
  <c r="M286" i="1"/>
  <c r="J287" i="1" s="1"/>
  <c r="L286" i="1"/>
  <c r="K286" i="1" s="1"/>
  <c r="I286" i="1"/>
  <c r="H286" i="1" s="1"/>
  <c r="X526" i="13"/>
  <c r="W526" i="13" s="1"/>
  <c r="AA526" i="13"/>
  <c r="Z526" i="13" s="1"/>
  <c r="AB526" i="13"/>
  <c r="Y527" i="13" s="1"/>
  <c r="M40" i="11"/>
  <c r="J41" i="11" s="1"/>
  <c r="L40" i="11"/>
  <c r="K40" i="11" s="1"/>
  <c r="I40" i="11"/>
  <c r="H40" i="11" s="1"/>
  <c r="I393" i="16"/>
  <c r="H393" i="16" s="1"/>
  <c r="L393" i="16"/>
  <c r="K393" i="16" s="1"/>
  <c r="M393" i="16"/>
  <c r="J394" i="16" s="1"/>
  <c r="M83" i="8"/>
  <c r="J84" i="8" s="1"/>
  <c r="L83" i="8"/>
  <c r="K83" i="8" s="1"/>
  <c r="I83" i="8"/>
  <c r="H83" i="8" s="1"/>
  <c r="L19" i="22"/>
  <c r="K19" i="22" s="1"/>
  <c r="M19" i="22"/>
  <c r="J20" i="22" s="1"/>
  <c r="I19" i="22"/>
  <c r="H19" i="22" s="1"/>
  <c r="M438" i="10"/>
  <c r="J439" i="10" s="1"/>
  <c r="L438" i="10"/>
  <c r="K438" i="10" s="1"/>
  <c r="I438" i="10"/>
  <c r="H438" i="10" s="1"/>
  <c r="M51" i="10"/>
  <c r="J52" i="10" s="1"/>
  <c r="L51" i="10"/>
  <c r="K51" i="10" s="1"/>
  <c r="I51" i="10"/>
  <c r="H51" i="10" s="1"/>
  <c r="M382" i="10"/>
  <c r="J383" i="10" s="1"/>
  <c r="L382" i="10"/>
  <c r="K382" i="10" s="1"/>
  <c r="I382" i="10"/>
  <c r="H382" i="10" s="1"/>
  <c r="M174" i="21"/>
  <c r="J175" i="21" s="1"/>
  <c r="L174" i="21"/>
  <c r="K174" i="21" s="1"/>
  <c r="I174" i="21"/>
  <c r="H174" i="21" s="1"/>
  <c r="AB462" i="13"/>
  <c r="Y463" i="13" s="1"/>
  <c r="AA462" i="13"/>
  <c r="Z462" i="13" s="1"/>
  <c r="X462" i="13"/>
  <c r="W462" i="13" s="1"/>
  <c r="L260" i="16"/>
  <c r="K260" i="16" s="1"/>
  <c r="I260" i="16"/>
  <c r="H260" i="16" s="1"/>
  <c r="M260" i="16"/>
  <c r="J261" i="16" s="1"/>
  <c r="M396" i="4"/>
  <c r="J397" i="4" s="1"/>
  <c r="L396" i="4"/>
  <c r="K396" i="4" s="1"/>
  <c r="I396" i="4"/>
  <c r="H396" i="4" s="1"/>
  <c r="M525" i="13"/>
  <c r="J526" i="13" s="1"/>
  <c r="L525" i="13"/>
  <c r="K525" i="13" s="1"/>
  <c r="I525" i="13"/>
  <c r="H525" i="13" s="1"/>
  <c r="M164" i="4"/>
  <c r="J165" i="4" s="1"/>
  <c r="L164" i="4"/>
  <c r="K164" i="4" s="1"/>
  <c r="I164" i="4"/>
  <c r="H164" i="4" s="1"/>
  <c r="L19" i="12"/>
  <c r="K19" i="12" s="1"/>
  <c r="I19" i="12"/>
  <c r="H19" i="12" s="1"/>
  <c r="M19" i="12"/>
  <c r="J20" i="12" s="1"/>
  <c r="M104" i="17"/>
  <c r="J105" i="17" s="1"/>
  <c r="L104" i="17"/>
  <c r="K104" i="17" s="1"/>
  <c r="I104" i="17"/>
  <c r="H104" i="17" s="1"/>
  <c r="M368" i="4"/>
  <c r="J369" i="4" s="1"/>
  <c r="L368" i="4"/>
  <c r="K368" i="4" s="1"/>
  <c r="I368" i="4"/>
  <c r="H368" i="4" s="1"/>
  <c r="M34" i="7"/>
  <c r="J35" i="7" s="1"/>
  <c r="L34" i="7"/>
  <c r="K34" i="7" s="1"/>
  <c r="I34" i="7"/>
  <c r="H34" i="7" s="1"/>
  <c r="L19" i="23"/>
  <c r="K19" i="23" s="1"/>
  <c r="M19" i="23"/>
  <c r="J20" i="23" s="1"/>
  <c r="I19" i="23"/>
  <c r="H19" i="23" s="1"/>
  <c r="M318" i="3"/>
  <c r="J319" i="3" s="1"/>
  <c r="I319" i="3" s="1"/>
  <c r="H319" i="3" s="1"/>
  <c r="L318" i="3"/>
  <c r="K318" i="3" s="1"/>
  <c r="I318" i="3"/>
  <c r="H318" i="3" s="1"/>
  <c r="M19" i="21"/>
  <c r="J20" i="21" s="1"/>
  <c r="L19" i="21"/>
  <c r="K19" i="21" s="1"/>
  <c r="I19" i="21"/>
  <c r="H19" i="21" s="1"/>
  <c r="M49" i="13"/>
  <c r="J50" i="13" s="1"/>
  <c r="L49" i="13"/>
  <c r="K49" i="13" s="1"/>
  <c r="I49" i="13"/>
  <c r="H49" i="13" s="1"/>
  <c r="L268" i="18"/>
  <c r="K268" i="18" s="1"/>
  <c r="M268" i="18"/>
  <c r="J269" i="18" s="1"/>
  <c r="I268" i="18"/>
  <c r="H268" i="18" s="1"/>
  <c r="M360" i="9"/>
  <c r="J361" i="9" s="1"/>
  <c r="L360" i="9"/>
  <c r="K360" i="9" s="1"/>
  <c r="I360" i="9"/>
  <c r="H360" i="9" s="1"/>
  <c r="M49" i="4"/>
  <c r="J50" i="4" s="1"/>
  <c r="L49" i="4"/>
  <c r="K49" i="4" s="1"/>
  <c r="I49" i="4"/>
  <c r="H49" i="4" s="1"/>
  <c r="M139" i="18"/>
  <c r="J140" i="18" s="1"/>
  <c r="I139" i="18"/>
  <c r="H139" i="18" s="1"/>
  <c r="L139" i="18"/>
  <c r="K139" i="18" s="1"/>
  <c r="L136" i="4"/>
  <c r="K136" i="4" s="1"/>
  <c r="I136" i="4"/>
  <c r="H136" i="4" s="1"/>
  <c r="M136" i="4"/>
  <c r="J137" i="4" s="1"/>
  <c r="M354" i="7"/>
  <c r="J355" i="7" s="1"/>
  <c r="L354" i="7"/>
  <c r="K354" i="7" s="1"/>
  <c r="I354" i="7"/>
  <c r="H354" i="7" s="1"/>
  <c r="I165" i="19"/>
  <c r="H165" i="19" s="1"/>
  <c r="M165" i="19"/>
  <c r="J166" i="19" s="1"/>
  <c r="L165" i="19"/>
  <c r="K165" i="19" s="1"/>
  <c r="L211" i="27"/>
  <c r="K211" i="27" s="1"/>
  <c r="I211" i="27"/>
  <c r="H211" i="27" s="1"/>
  <c r="M211" i="27"/>
  <c r="J212" i="27" s="1"/>
  <c r="I212" i="27" s="1"/>
  <c r="H212" i="27" s="1"/>
  <c r="AA262" i="13"/>
  <c r="Z262" i="13" s="1"/>
  <c r="AB262" i="13"/>
  <c r="Y263" i="13" s="1"/>
  <c r="X262" i="13"/>
  <c r="W262" i="13" s="1"/>
  <c r="M161" i="14"/>
  <c r="J162" i="14" s="1"/>
  <c r="I162" i="14" s="1"/>
  <c r="H162" i="14" s="1"/>
  <c r="L161" i="14"/>
  <c r="K161" i="14" s="1"/>
  <c r="I161" i="14"/>
  <c r="H161" i="14" s="1"/>
  <c r="I341" i="23"/>
  <c r="H341" i="23" s="1"/>
  <c r="M341" i="23"/>
  <c r="J342" i="23" s="1"/>
  <c r="L341" i="23"/>
  <c r="K341" i="23" s="1"/>
  <c r="M195" i="12"/>
  <c r="J196" i="12" s="1"/>
  <c r="L195" i="12"/>
  <c r="K195" i="12" s="1"/>
  <c r="I195" i="12"/>
  <c r="H195" i="12" s="1"/>
  <c r="M141" i="13"/>
  <c r="J142" i="13" s="1"/>
  <c r="L141" i="13"/>
  <c r="K141" i="13" s="1"/>
  <c r="I141" i="13"/>
  <c r="H141" i="13" s="1"/>
  <c r="L243" i="7"/>
  <c r="K243" i="7" s="1"/>
  <c r="I243" i="7"/>
  <c r="H243" i="7" s="1"/>
  <c r="M243" i="7"/>
  <c r="J244" i="7" s="1"/>
  <c r="L115" i="1"/>
  <c r="K115" i="1" s="1"/>
  <c r="I115" i="1"/>
  <c r="H115" i="1" s="1"/>
  <c r="M115" i="1"/>
  <c r="J116" i="1" s="1"/>
  <c r="M49" i="18"/>
  <c r="J50" i="18" s="1"/>
  <c r="L49" i="18"/>
  <c r="K49" i="18" s="1"/>
  <c r="I49" i="18"/>
  <c r="H49" i="18" s="1"/>
  <c r="L329" i="15"/>
  <c r="K329" i="15" s="1"/>
  <c r="M329" i="15"/>
  <c r="J330" i="15" s="1"/>
  <c r="I329" i="15"/>
  <c r="H329" i="15" s="1"/>
  <c r="M95" i="11"/>
  <c r="J96" i="11" s="1"/>
  <c r="I96" i="11" s="1"/>
  <c r="H96" i="11" s="1"/>
  <c r="L95" i="11"/>
  <c r="K95" i="11" s="1"/>
  <c r="I95" i="11"/>
  <c r="H95" i="11" s="1"/>
  <c r="I294" i="16"/>
  <c r="H294" i="16" s="1"/>
  <c r="M294" i="16"/>
  <c r="J295" i="16" s="1"/>
  <c r="L294" i="16"/>
  <c r="K294" i="16" s="1"/>
  <c r="M296" i="14"/>
  <c r="J297" i="14" s="1"/>
  <c r="I297" i="14" s="1"/>
  <c r="H297" i="14" s="1"/>
  <c r="I296" i="14"/>
  <c r="H296" i="14" s="1"/>
  <c r="L296" i="14"/>
  <c r="K296" i="14" s="1"/>
  <c r="M406" i="13"/>
  <c r="J407" i="13" s="1"/>
  <c r="L406" i="13"/>
  <c r="K406" i="13" s="1"/>
  <c r="I406" i="13"/>
  <c r="H406" i="13" s="1"/>
  <c r="I269" i="23"/>
  <c r="H269" i="23" s="1"/>
  <c r="M269" i="23"/>
  <c r="J270" i="23" s="1"/>
  <c r="I270" i="23" s="1"/>
  <c r="H270" i="23" s="1"/>
  <c r="L269" i="23"/>
  <c r="K269" i="23" s="1"/>
  <c r="M410" i="10"/>
  <c r="J411" i="10" s="1"/>
  <c r="L410" i="10"/>
  <c r="K410" i="10" s="1"/>
  <c r="I410" i="10"/>
  <c r="H410" i="10" s="1"/>
  <c r="M252" i="4"/>
  <c r="J253" i="4" s="1"/>
  <c r="L252" i="4"/>
  <c r="K252" i="4" s="1"/>
  <c r="I252" i="4"/>
  <c r="H252" i="4" s="1"/>
  <c r="L350" i="13"/>
  <c r="K350" i="13" s="1"/>
  <c r="I350" i="13"/>
  <c r="H350" i="13" s="1"/>
  <c r="M350" i="13"/>
  <c r="J351" i="13" s="1"/>
  <c r="I230" i="13"/>
  <c r="H230" i="13" s="1"/>
  <c r="M230" i="13"/>
  <c r="J231" i="13" s="1"/>
  <c r="L230" i="13"/>
  <c r="K230" i="13" s="1"/>
  <c r="L191" i="16"/>
  <c r="K191" i="16" s="1"/>
  <c r="I191" i="16"/>
  <c r="H191" i="16" s="1"/>
  <c r="M191" i="16"/>
  <c r="J192" i="16" s="1"/>
  <c r="BT263" i="13"/>
  <c r="BS263" i="13" s="1"/>
  <c r="BQ263" i="13"/>
  <c r="BP263" i="13" s="1"/>
  <c r="BU263" i="13"/>
  <c r="BR264" i="13" s="1"/>
  <c r="L131" i="15"/>
  <c r="K131" i="15" s="1"/>
  <c r="I131" i="15"/>
  <c r="H131" i="15" s="1"/>
  <c r="M131" i="15"/>
  <c r="J132" i="15" s="1"/>
  <c r="BB263" i="13"/>
  <c r="BA263" i="13" s="1"/>
  <c r="BF263" i="13"/>
  <c r="BC264" i="13" s="1"/>
  <c r="BE263" i="13"/>
  <c r="BD263" i="13" s="1"/>
  <c r="M18" i="8"/>
  <c r="J19" i="8" s="1"/>
  <c r="L18" i="8"/>
  <c r="K18" i="8" s="1"/>
  <c r="I18" i="8"/>
  <c r="H18" i="8" s="1"/>
  <c r="M405" i="1"/>
  <c r="J406" i="1" s="1"/>
  <c r="L405" i="1"/>
  <c r="K405" i="1" s="1"/>
  <c r="I405" i="1"/>
  <c r="H405" i="1" s="1"/>
  <c r="M249" i="1"/>
  <c r="J250" i="1" s="1"/>
  <c r="L249" i="1"/>
  <c r="K249" i="1" s="1"/>
  <c r="I249" i="1"/>
  <c r="H249" i="1" s="1"/>
  <c r="L108" i="18"/>
  <c r="K108" i="18" s="1"/>
  <c r="I108" i="18"/>
  <c r="H108" i="18" s="1"/>
  <c r="M108" i="18"/>
  <c r="J109" i="18" s="1"/>
  <c r="M131" i="12"/>
  <c r="J132" i="12" s="1"/>
  <c r="L131" i="12"/>
  <c r="K131" i="12" s="1"/>
  <c r="I131" i="12"/>
  <c r="H131" i="12" s="1"/>
  <c r="M18" i="10"/>
  <c r="J19" i="10" s="1"/>
  <c r="L18" i="10"/>
  <c r="K18" i="10" s="1"/>
  <c r="I18" i="10"/>
  <c r="H18" i="10" s="1"/>
  <c r="I47" i="25"/>
  <c r="H47" i="25" s="1"/>
  <c r="M47" i="25"/>
  <c r="J48" i="25" s="1"/>
  <c r="L47" i="25"/>
  <c r="K47" i="25" s="1"/>
  <c r="M74" i="23"/>
  <c r="J75" i="23" s="1"/>
  <c r="L74" i="23"/>
  <c r="K74" i="23" s="1"/>
  <c r="I74" i="23"/>
  <c r="H74" i="23" s="1"/>
  <c r="M136" i="21"/>
  <c r="J137" i="21" s="1"/>
  <c r="L136" i="21"/>
  <c r="K136" i="21" s="1"/>
  <c r="I136" i="21"/>
  <c r="H136" i="21" s="1"/>
  <c r="M440" i="25"/>
  <c r="J441" i="25" s="1"/>
  <c r="L440" i="25"/>
  <c r="K440" i="25" s="1"/>
  <c r="I440" i="25"/>
  <c r="H440" i="25" s="1"/>
  <c r="M126" i="7"/>
  <c r="J127" i="7" s="1"/>
  <c r="L126" i="7"/>
  <c r="K126" i="7" s="1"/>
  <c r="I126" i="7"/>
  <c r="H126" i="7" s="1"/>
  <c r="M295" i="16" l="1"/>
  <c r="J296" i="16" s="1"/>
  <c r="L295" i="16"/>
  <c r="K295" i="16" s="1"/>
  <c r="I295" i="16"/>
  <c r="H295" i="16" s="1"/>
  <c r="L342" i="23"/>
  <c r="K342" i="23" s="1"/>
  <c r="I342" i="23"/>
  <c r="H342" i="23" s="1"/>
  <c r="M342" i="23"/>
  <c r="J343" i="23" s="1"/>
  <c r="M166" i="19"/>
  <c r="J167" i="19" s="1"/>
  <c r="I166" i="19"/>
  <c r="H166" i="19" s="1"/>
  <c r="L166" i="19"/>
  <c r="K166" i="19" s="1"/>
  <c r="I20" i="22"/>
  <c r="H20" i="22" s="1"/>
  <c r="M20" i="22"/>
  <c r="J21" i="22" s="1"/>
  <c r="L20" i="22"/>
  <c r="K20" i="22" s="1"/>
  <c r="M207" i="8"/>
  <c r="J208" i="8" s="1"/>
  <c r="L207" i="8"/>
  <c r="K207" i="8" s="1"/>
  <c r="I207" i="8"/>
  <c r="H207" i="8" s="1"/>
  <c r="M274" i="25"/>
  <c r="J275" i="25" s="1"/>
  <c r="L274" i="25"/>
  <c r="K274" i="25" s="1"/>
  <c r="I274" i="25"/>
  <c r="H274" i="25" s="1"/>
  <c r="M59" i="21"/>
  <c r="J60" i="21" s="1"/>
  <c r="L59" i="21"/>
  <c r="K59" i="21" s="1"/>
  <c r="I59" i="21"/>
  <c r="H59" i="21" s="1"/>
  <c r="I187" i="25"/>
  <c r="H187" i="25" s="1"/>
  <c r="M187" i="25"/>
  <c r="J188" i="25" s="1"/>
  <c r="L187" i="25"/>
  <c r="K187" i="25" s="1"/>
  <c r="L191" i="18"/>
  <c r="K191" i="18" s="1"/>
  <c r="I191" i="18"/>
  <c r="H191" i="18" s="1"/>
  <c r="M191" i="18"/>
  <c r="J192" i="18" s="1"/>
  <c r="X201" i="13"/>
  <c r="W201" i="13" s="1"/>
  <c r="AB201" i="13"/>
  <c r="Y202" i="13" s="1"/>
  <c r="AA201" i="13"/>
  <c r="Z201" i="13" s="1"/>
  <c r="M269" i="17"/>
  <c r="J270" i="17" s="1"/>
  <c r="I270" i="17" s="1"/>
  <c r="H270" i="17" s="1"/>
  <c r="L269" i="17"/>
  <c r="K269" i="17" s="1"/>
  <c r="I269" i="17"/>
  <c r="H269" i="17" s="1"/>
  <c r="M131" i="3"/>
  <c r="J132" i="3" s="1"/>
  <c r="I131" i="3"/>
  <c r="H131" i="3" s="1"/>
  <c r="L131" i="3"/>
  <c r="K131" i="3" s="1"/>
  <c r="M237" i="27"/>
  <c r="J238" i="27" s="1"/>
  <c r="I238" i="27" s="1"/>
  <c r="H238" i="27" s="1"/>
  <c r="L237" i="27"/>
  <c r="K237" i="27" s="1"/>
  <c r="I237" i="27"/>
  <c r="H237" i="27" s="1"/>
  <c r="M146" i="6"/>
  <c r="J147" i="6" s="1"/>
  <c r="L146" i="6"/>
  <c r="K146" i="6" s="1"/>
  <c r="I146" i="6"/>
  <c r="H146" i="6" s="1"/>
  <c r="I228" i="16"/>
  <c r="H228" i="16" s="1"/>
  <c r="M228" i="16"/>
  <c r="J229" i="16" s="1"/>
  <c r="L228" i="16"/>
  <c r="K228" i="16" s="1"/>
  <c r="M115" i="6"/>
  <c r="J116" i="6" s="1"/>
  <c r="L115" i="6"/>
  <c r="K115" i="6" s="1"/>
  <c r="I115" i="6"/>
  <c r="H115" i="6" s="1"/>
  <c r="I127" i="22"/>
  <c r="H127" i="22" s="1"/>
  <c r="M127" i="22"/>
  <c r="J128" i="22" s="1"/>
  <c r="L127" i="22"/>
  <c r="K127" i="22" s="1"/>
  <c r="L350" i="10"/>
  <c r="K350" i="10" s="1"/>
  <c r="I350" i="10"/>
  <c r="H350" i="10" s="1"/>
  <c r="M350" i="10"/>
  <c r="J351" i="10" s="1"/>
  <c r="I311" i="4"/>
  <c r="H311" i="4" s="1"/>
  <c r="L311" i="4"/>
  <c r="K311" i="4" s="1"/>
  <c r="M311" i="4"/>
  <c r="J312" i="4" s="1"/>
  <c r="M329" i="16"/>
  <c r="J330" i="16" s="1"/>
  <c r="L329" i="16"/>
  <c r="K329" i="16" s="1"/>
  <c r="I329" i="16"/>
  <c r="H329" i="16" s="1"/>
  <c r="I19" i="1"/>
  <c r="H19" i="1" s="1"/>
  <c r="M19" i="1"/>
  <c r="J20" i="1" s="1"/>
  <c r="L19" i="1"/>
  <c r="K19" i="1" s="1"/>
  <c r="I583" i="13"/>
  <c r="H583" i="13" s="1"/>
  <c r="M583" i="13"/>
  <c r="J584" i="13" s="1"/>
  <c r="L583" i="13"/>
  <c r="K583" i="13" s="1"/>
  <c r="I84" i="6"/>
  <c r="H84" i="6" s="1"/>
  <c r="M84" i="6"/>
  <c r="J85" i="6" s="1"/>
  <c r="L84" i="6"/>
  <c r="K84" i="6" s="1"/>
  <c r="L157" i="16"/>
  <c r="K157" i="16" s="1"/>
  <c r="I157" i="16"/>
  <c r="H157" i="16" s="1"/>
  <c r="M157" i="16"/>
  <c r="J158" i="16" s="1"/>
  <c r="L377" i="1"/>
  <c r="K377" i="1" s="1"/>
  <c r="I377" i="1"/>
  <c r="H377" i="1" s="1"/>
  <c r="M377" i="1"/>
  <c r="J378" i="1" s="1"/>
  <c r="M248" i="11"/>
  <c r="J249" i="11" s="1"/>
  <c r="L248" i="11"/>
  <c r="K248" i="11" s="1"/>
  <c r="I248" i="11"/>
  <c r="H248" i="11" s="1"/>
  <c r="M132" i="12"/>
  <c r="J133" i="12" s="1"/>
  <c r="L132" i="12"/>
  <c r="K132" i="12" s="1"/>
  <c r="I132" i="12"/>
  <c r="H132" i="12" s="1"/>
  <c r="I411" i="10"/>
  <c r="H411" i="10" s="1"/>
  <c r="M411" i="10"/>
  <c r="J412" i="10" s="1"/>
  <c r="I412" i="10" s="1"/>
  <c r="H412" i="10" s="1"/>
  <c r="L411" i="10"/>
  <c r="K411" i="10" s="1"/>
  <c r="M526" i="13"/>
  <c r="J527" i="13" s="1"/>
  <c r="L526" i="13"/>
  <c r="K526" i="13" s="1"/>
  <c r="I526" i="13"/>
  <c r="H526" i="13" s="1"/>
  <c r="I108" i="4"/>
  <c r="H108" i="4" s="1"/>
  <c r="L108" i="4"/>
  <c r="K108" i="4" s="1"/>
  <c r="M108" i="4"/>
  <c r="J109" i="4" s="1"/>
  <c r="I179" i="6"/>
  <c r="H179" i="6" s="1"/>
  <c r="L179" i="6"/>
  <c r="K179" i="6" s="1"/>
  <c r="M179" i="6"/>
  <c r="J180" i="6" s="1"/>
  <c r="I180" i="6" s="1"/>
  <c r="H180" i="6" s="1"/>
  <c r="M189" i="7"/>
  <c r="J190" i="7" s="1"/>
  <c r="I190" i="7" s="1"/>
  <c r="H190" i="7" s="1"/>
  <c r="L189" i="7"/>
  <c r="K189" i="7" s="1"/>
  <c r="I189" i="7"/>
  <c r="H189" i="7" s="1"/>
  <c r="I19" i="25"/>
  <c r="H19" i="25" s="1"/>
  <c r="M19" i="25"/>
  <c r="J20" i="25" s="1"/>
  <c r="L19" i="25"/>
  <c r="K19" i="25" s="1"/>
  <c r="I314" i="23"/>
  <c r="H314" i="23" s="1"/>
  <c r="M314" i="23"/>
  <c r="J315" i="23" s="1"/>
  <c r="L314" i="23"/>
  <c r="K314" i="23" s="1"/>
  <c r="BF264" i="13"/>
  <c r="BC265" i="13" s="1"/>
  <c r="BB264" i="13"/>
  <c r="BA264" i="13" s="1"/>
  <c r="BE264" i="13"/>
  <c r="BD264" i="13" s="1"/>
  <c r="L231" i="13"/>
  <c r="K231" i="13" s="1"/>
  <c r="I231" i="13"/>
  <c r="H231" i="13" s="1"/>
  <c r="M231" i="13"/>
  <c r="J232" i="13" s="1"/>
  <c r="M499" i="13"/>
  <c r="J500" i="13" s="1"/>
  <c r="L499" i="13"/>
  <c r="K499" i="13" s="1"/>
  <c r="I499" i="13"/>
  <c r="H499" i="13" s="1"/>
  <c r="L464" i="9"/>
  <c r="K464" i="9" s="1"/>
  <c r="I464" i="9"/>
  <c r="H464" i="9" s="1"/>
  <c r="M464" i="9"/>
  <c r="J465" i="9" s="1"/>
  <c r="L155" i="9"/>
  <c r="K155" i="9" s="1"/>
  <c r="I155" i="9"/>
  <c r="H155" i="9" s="1"/>
  <c r="M155" i="9"/>
  <c r="J156" i="9" s="1"/>
  <c r="L148" i="8"/>
  <c r="K148" i="8" s="1"/>
  <c r="I148" i="8"/>
  <c r="H148" i="8" s="1"/>
  <c r="M148" i="8"/>
  <c r="J149" i="8" s="1"/>
  <c r="M167" i="3"/>
  <c r="J168" i="3" s="1"/>
  <c r="L167" i="3"/>
  <c r="K167" i="3" s="1"/>
  <c r="I167" i="3"/>
  <c r="H167" i="3" s="1"/>
  <c r="M75" i="15"/>
  <c r="J76" i="15" s="1"/>
  <c r="L75" i="15"/>
  <c r="K75" i="15" s="1"/>
  <c r="I75" i="15"/>
  <c r="H75" i="15" s="1"/>
  <c r="AP264" i="13"/>
  <c r="AO264" i="13" s="1"/>
  <c r="AQ264" i="13"/>
  <c r="AN265" i="13" s="1"/>
  <c r="AM264" i="13"/>
  <c r="AL264" i="13" s="1"/>
  <c r="M133" i="14"/>
  <c r="J134" i="14" s="1"/>
  <c r="L133" i="14"/>
  <c r="K133" i="14" s="1"/>
  <c r="I133" i="14"/>
  <c r="H133" i="14" s="1"/>
  <c r="M21" i="9"/>
  <c r="J22" i="9" s="1"/>
  <c r="L21" i="9"/>
  <c r="K21" i="9" s="1"/>
  <c r="I21" i="9"/>
  <c r="H21" i="9" s="1"/>
  <c r="M103" i="25"/>
  <c r="J104" i="25" s="1"/>
  <c r="L103" i="25"/>
  <c r="K103" i="25" s="1"/>
  <c r="I103" i="25"/>
  <c r="H103" i="25" s="1"/>
  <c r="AB527" i="13"/>
  <c r="Y528" i="13" s="1"/>
  <c r="AA527" i="13"/>
  <c r="Z527" i="13" s="1"/>
  <c r="X527" i="13"/>
  <c r="W527" i="13" s="1"/>
  <c r="M60" i="22"/>
  <c r="J61" i="22" s="1"/>
  <c r="L60" i="22"/>
  <c r="K60" i="22" s="1"/>
  <c r="I60" i="22"/>
  <c r="H60" i="22" s="1"/>
  <c r="I463" i="1"/>
  <c r="H463" i="1" s="1"/>
  <c r="M463" i="1"/>
  <c r="J464" i="1" s="1"/>
  <c r="I464" i="1" s="1"/>
  <c r="H464" i="1" s="1"/>
  <c r="L463" i="1"/>
  <c r="K463" i="1" s="1"/>
  <c r="I75" i="23"/>
  <c r="H75" i="23" s="1"/>
  <c r="M75" i="23"/>
  <c r="J76" i="23" s="1"/>
  <c r="L75" i="23"/>
  <c r="K75" i="23" s="1"/>
  <c r="M355" i="7"/>
  <c r="J356" i="7" s="1"/>
  <c r="L355" i="7"/>
  <c r="K355" i="7" s="1"/>
  <c r="I355" i="7"/>
  <c r="H355" i="7" s="1"/>
  <c r="M361" i="9"/>
  <c r="J362" i="9" s="1"/>
  <c r="L361" i="9"/>
  <c r="K361" i="9" s="1"/>
  <c r="I361" i="9"/>
  <c r="H361" i="9" s="1"/>
  <c r="I105" i="17"/>
  <c r="H105" i="17" s="1"/>
  <c r="M105" i="17"/>
  <c r="J106" i="17" s="1"/>
  <c r="L105" i="17"/>
  <c r="K105" i="17" s="1"/>
  <c r="M397" i="4"/>
  <c r="J398" i="4" s="1"/>
  <c r="L397" i="4"/>
  <c r="K397" i="4" s="1"/>
  <c r="I397" i="4"/>
  <c r="H397" i="4" s="1"/>
  <c r="I383" i="10"/>
  <c r="H383" i="10" s="1"/>
  <c r="M383" i="10"/>
  <c r="J384" i="10" s="1"/>
  <c r="L383" i="10"/>
  <c r="K383" i="10" s="1"/>
  <c r="I84" i="8"/>
  <c r="H84" i="8" s="1"/>
  <c r="L84" i="8"/>
  <c r="K84" i="8" s="1"/>
  <c r="M84" i="8"/>
  <c r="J85" i="8" s="1"/>
  <c r="L287" i="1"/>
  <c r="K287" i="1" s="1"/>
  <c r="I287" i="1"/>
  <c r="H287" i="1" s="1"/>
  <c r="M287" i="1"/>
  <c r="J288" i="1" s="1"/>
  <c r="M145" i="1"/>
  <c r="J146" i="1" s="1"/>
  <c r="I145" i="1"/>
  <c r="H145" i="1" s="1"/>
  <c r="L145" i="1"/>
  <c r="K145" i="1" s="1"/>
  <c r="I267" i="19"/>
  <c r="H267" i="19" s="1"/>
  <c r="M267" i="19"/>
  <c r="J268" i="19" s="1"/>
  <c r="L267" i="19"/>
  <c r="K267" i="19" s="1"/>
  <c r="I213" i="23"/>
  <c r="H213" i="23" s="1"/>
  <c r="M213" i="23"/>
  <c r="J214" i="23" s="1"/>
  <c r="L213" i="23"/>
  <c r="K213" i="23" s="1"/>
  <c r="I85" i="9"/>
  <c r="H85" i="9" s="1"/>
  <c r="M85" i="9"/>
  <c r="J86" i="9" s="1"/>
  <c r="L85" i="9"/>
  <c r="K85" i="9" s="1"/>
  <c r="M93" i="19"/>
  <c r="J94" i="19" s="1"/>
  <c r="L93" i="19"/>
  <c r="K93" i="19" s="1"/>
  <c r="I93" i="19"/>
  <c r="H93" i="19" s="1"/>
  <c r="M132" i="25"/>
  <c r="J133" i="25" s="1"/>
  <c r="L132" i="25"/>
  <c r="K132" i="25" s="1"/>
  <c r="I132" i="25"/>
  <c r="H132" i="25" s="1"/>
  <c r="M338" i="12"/>
  <c r="J339" i="12" s="1"/>
  <c r="L338" i="12"/>
  <c r="K338" i="12" s="1"/>
  <c r="I338" i="12"/>
  <c r="H338" i="12" s="1"/>
  <c r="L253" i="15"/>
  <c r="K253" i="15" s="1"/>
  <c r="M253" i="15"/>
  <c r="J254" i="15" s="1"/>
  <c r="I253" i="15"/>
  <c r="H253" i="15" s="1"/>
  <c r="M532" i="9"/>
  <c r="J533" i="9" s="1"/>
  <c r="L532" i="9"/>
  <c r="K532" i="9" s="1"/>
  <c r="I532" i="9"/>
  <c r="H532" i="9" s="1"/>
  <c r="M206" i="6"/>
  <c r="J207" i="6" s="1"/>
  <c r="L206" i="6"/>
  <c r="K206" i="6" s="1"/>
  <c r="I206" i="6"/>
  <c r="H206" i="6" s="1"/>
  <c r="M338" i="19"/>
  <c r="J339" i="19" s="1"/>
  <c r="L338" i="19"/>
  <c r="K338" i="19" s="1"/>
  <c r="I338" i="19"/>
  <c r="H338" i="19" s="1"/>
  <c r="M263" i="13"/>
  <c r="J264" i="13" s="1"/>
  <c r="L263" i="13"/>
  <c r="K263" i="13" s="1"/>
  <c r="I263" i="13"/>
  <c r="H263" i="13" s="1"/>
  <c r="I358" i="15"/>
  <c r="H358" i="15" s="1"/>
  <c r="M358" i="15"/>
  <c r="J359" i="15" s="1"/>
  <c r="L358" i="15"/>
  <c r="K358" i="15" s="1"/>
  <c r="M309" i="12"/>
  <c r="J310" i="12" s="1"/>
  <c r="I310" i="12" s="1"/>
  <c r="H310" i="12" s="1"/>
  <c r="L309" i="12"/>
  <c r="K309" i="12" s="1"/>
  <c r="I309" i="12"/>
  <c r="H309" i="12" s="1"/>
  <c r="I292" i="6"/>
  <c r="H292" i="6" s="1"/>
  <c r="M292" i="6"/>
  <c r="J293" i="6" s="1"/>
  <c r="L292" i="6"/>
  <c r="K292" i="6" s="1"/>
  <c r="I21" i="6"/>
  <c r="H21" i="6" s="1"/>
  <c r="M21" i="6"/>
  <c r="J22" i="6" s="1"/>
  <c r="L21" i="6"/>
  <c r="K21" i="6" s="1"/>
  <c r="I111" i="13"/>
  <c r="H111" i="13" s="1"/>
  <c r="L111" i="13"/>
  <c r="K111" i="13" s="1"/>
  <c r="M111" i="13"/>
  <c r="J112" i="13" s="1"/>
  <c r="AI323" i="13"/>
  <c r="AF324" i="13" s="1"/>
  <c r="AH323" i="13"/>
  <c r="AG323" i="13" s="1"/>
  <c r="AE323" i="13"/>
  <c r="AD323" i="13" s="1"/>
  <c r="M429" i="9"/>
  <c r="J430" i="9" s="1"/>
  <c r="L429" i="9"/>
  <c r="K429" i="9" s="1"/>
  <c r="I429" i="9"/>
  <c r="H429" i="9" s="1"/>
  <c r="I59" i="1"/>
  <c r="H59" i="1" s="1"/>
  <c r="M59" i="1"/>
  <c r="J60" i="1" s="1"/>
  <c r="I60" i="1" s="1"/>
  <c r="H60" i="1" s="1"/>
  <c r="L59" i="1"/>
  <c r="K59" i="1" s="1"/>
  <c r="M156" i="23"/>
  <c r="J157" i="23" s="1"/>
  <c r="L156" i="23"/>
  <c r="K156" i="23" s="1"/>
  <c r="I156" i="23"/>
  <c r="H156" i="23" s="1"/>
  <c r="I152" i="11"/>
  <c r="H152" i="11" s="1"/>
  <c r="M152" i="11"/>
  <c r="J153" i="11" s="1"/>
  <c r="I153" i="11" s="1"/>
  <c r="H153" i="11" s="1"/>
  <c r="L152" i="11"/>
  <c r="K152" i="11" s="1"/>
  <c r="M19" i="2"/>
  <c r="J20" i="2" s="1"/>
  <c r="I19" i="2"/>
  <c r="H19" i="2" s="1"/>
  <c r="L19" i="2"/>
  <c r="K19" i="2" s="1"/>
  <c r="L188" i="17"/>
  <c r="K188" i="17" s="1"/>
  <c r="M188" i="17"/>
  <c r="J189" i="17" s="1"/>
  <c r="I188" i="17"/>
  <c r="H188" i="17" s="1"/>
  <c r="I239" i="8"/>
  <c r="H239" i="8" s="1"/>
  <c r="M239" i="8"/>
  <c r="J240" i="8" s="1"/>
  <c r="L239" i="8"/>
  <c r="K239" i="8" s="1"/>
  <c r="AB293" i="13"/>
  <c r="Y294" i="13" s="1"/>
  <c r="AA293" i="13"/>
  <c r="Z293" i="13" s="1"/>
  <c r="X293" i="13"/>
  <c r="W293" i="13" s="1"/>
  <c r="I158" i="22"/>
  <c r="H158" i="22" s="1"/>
  <c r="M158" i="22"/>
  <c r="J159" i="22" s="1"/>
  <c r="L158" i="22"/>
  <c r="K158" i="22" s="1"/>
  <c r="M358" i="25"/>
  <c r="J359" i="25" s="1"/>
  <c r="L358" i="25"/>
  <c r="K358" i="25" s="1"/>
  <c r="I358" i="25"/>
  <c r="H358" i="25" s="1"/>
  <c r="M339" i="4"/>
  <c r="J340" i="4" s="1"/>
  <c r="L339" i="4"/>
  <c r="K339" i="4" s="1"/>
  <c r="I339" i="4"/>
  <c r="H339" i="4" s="1"/>
  <c r="M396" i="9"/>
  <c r="J397" i="9" s="1"/>
  <c r="L396" i="9"/>
  <c r="K396" i="9" s="1"/>
  <c r="I396" i="9"/>
  <c r="H396" i="9" s="1"/>
  <c r="I369" i="4"/>
  <c r="H369" i="4" s="1"/>
  <c r="M369" i="4"/>
  <c r="J370" i="4" s="1"/>
  <c r="L369" i="4"/>
  <c r="K369" i="4" s="1"/>
  <c r="M19" i="15"/>
  <c r="J20" i="15" s="1"/>
  <c r="L19" i="15"/>
  <c r="K19" i="15" s="1"/>
  <c r="I19" i="15"/>
  <c r="H19" i="15" s="1"/>
  <c r="M355" i="6"/>
  <c r="J356" i="6" s="1"/>
  <c r="I355" i="6"/>
  <c r="H355" i="6" s="1"/>
  <c r="L355" i="6"/>
  <c r="K355" i="6" s="1"/>
  <c r="M323" i="13"/>
  <c r="J324" i="13" s="1"/>
  <c r="L323" i="13"/>
  <c r="K323" i="13" s="1"/>
  <c r="I323" i="13"/>
  <c r="H323" i="13" s="1"/>
  <c r="M499" i="9"/>
  <c r="J500" i="9" s="1"/>
  <c r="L499" i="9"/>
  <c r="K499" i="9" s="1"/>
  <c r="I499" i="9"/>
  <c r="H499" i="9" s="1"/>
  <c r="I187" i="9"/>
  <c r="H187" i="9" s="1"/>
  <c r="M187" i="9"/>
  <c r="J188" i="9" s="1"/>
  <c r="L187" i="9"/>
  <c r="K187" i="9" s="1"/>
  <c r="I132" i="15"/>
  <c r="H132" i="15" s="1"/>
  <c r="M132" i="15"/>
  <c r="J133" i="15" s="1"/>
  <c r="L132" i="15"/>
  <c r="K132" i="15" s="1"/>
  <c r="M351" i="13"/>
  <c r="J352" i="13" s="1"/>
  <c r="L351" i="13"/>
  <c r="K351" i="13" s="1"/>
  <c r="I351" i="13"/>
  <c r="H351" i="13" s="1"/>
  <c r="I137" i="4"/>
  <c r="H137" i="4" s="1"/>
  <c r="L137" i="4"/>
  <c r="K137" i="4" s="1"/>
  <c r="M137" i="4"/>
  <c r="J138" i="4" s="1"/>
  <c r="M20" i="12"/>
  <c r="J21" i="12" s="1"/>
  <c r="L20" i="12"/>
  <c r="K20" i="12" s="1"/>
  <c r="I20" i="12"/>
  <c r="H20" i="12" s="1"/>
  <c r="I261" i="16"/>
  <c r="H261" i="16" s="1"/>
  <c r="M261" i="16"/>
  <c r="J262" i="16" s="1"/>
  <c r="L261" i="16"/>
  <c r="K261" i="16" s="1"/>
  <c r="M394" i="16"/>
  <c r="J395" i="16" s="1"/>
  <c r="L394" i="16"/>
  <c r="K394" i="16" s="1"/>
  <c r="I394" i="16"/>
  <c r="H394" i="16" s="1"/>
  <c r="M76" i="25"/>
  <c r="J77" i="25" s="1"/>
  <c r="L76" i="25"/>
  <c r="K76" i="25" s="1"/>
  <c r="I76" i="25"/>
  <c r="H76" i="25" s="1"/>
  <c r="M221" i="9"/>
  <c r="J222" i="9" s="1"/>
  <c r="I221" i="9"/>
  <c r="H221" i="9" s="1"/>
  <c r="L221" i="9"/>
  <c r="K221" i="9" s="1"/>
  <c r="M51" i="6"/>
  <c r="J52" i="6" s="1"/>
  <c r="L51" i="6"/>
  <c r="K51" i="6" s="1"/>
  <c r="I51" i="6"/>
  <c r="H51" i="6" s="1"/>
  <c r="BB82" i="13"/>
  <c r="BA82" i="13" s="1"/>
  <c r="BF82" i="13"/>
  <c r="BC83" i="13" s="1"/>
  <c r="BE82" i="13"/>
  <c r="BD82" i="13" s="1"/>
  <c r="M20" i="16"/>
  <c r="J21" i="16" s="1"/>
  <c r="L20" i="16"/>
  <c r="K20" i="16" s="1"/>
  <c r="I20" i="16"/>
  <c r="H20" i="16" s="1"/>
  <c r="M46" i="17"/>
  <c r="J47" i="17" s="1"/>
  <c r="L46" i="17"/>
  <c r="K46" i="17" s="1"/>
  <c r="I46" i="17"/>
  <c r="H46" i="17" s="1"/>
  <c r="I106" i="15"/>
  <c r="H106" i="15" s="1"/>
  <c r="M106" i="15"/>
  <c r="J107" i="15" s="1"/>
  <c r="I107" i="15" s="1"/>
  <c r="H107" i="15" s="1"/>
  <c r="L106" i="15"/>
  <c r="K106" i="15" s="1"/>
  <c r="L213" i="1"/>
  <c r="K213" i="1" s="1"/>
  <c r="I213" i="1"/>
  <c r="H213" i="1" s="1"/>
  <c r="M213" i="1"/>
  <c r="J214" i="1" s="1"/>
  <c r="M53" i="16"/>
  <c r="J54" i="16" s="1"/>
  <c r="L53" i="16"/>
  <c r="K53" i="16" s="1"/>
  <c r="I53" i="16"/>
  <c r="H53" i="16" s="1"/>
  <c r="M159" i="25"/>
  <c r="J160" i="25" s="1"/>
  <c r="L159" i="25"/>
  <c r="K159" i="25" s="1"/>
  <c r="I159" i="25"/>
  <c r="H159" i="25" s="1"/>
  <c r="M217" i="10"/>
  <c r="J218" i="10" s="1"/>
  <c r="L217" i="10"/>
  <c r="K217" i="10" s="1"/>
  <c r="I217" i="10"/>
  <c r="H217" i="10" s="1"/>
  <c r="I137" i="21"/>
  <c r="H137" i="21" s="1"/>
  <c r="M137" i="21"/>
  <c r="J138" i="21" s="1"/>
  <c r="L137" i="21"/>
  <c r="K137" i="21" s="1"/>
  <c r="M21" i="4"/>
  <c r="J22" i="4" s="1"/>
  <c r="I21" i="4"/>
  <c r="H21" i="4" s="1"/>
  <c r="L21" i="4"/>
  <c r="K21" i="4" s="1"/>
  <c r="M379" i="13"/>
  <c r="J380" i="13" s="1"/>
  <c r="L379" i="13"/>
  <c r="K379" i="13" s="1"/>
  <c r="I379" i="13"/>
  <c r="H379" i="13" s="1"/>
  <c r="M246" i="25"/>
  <c r="J247" i="25" s="1"/>
  <c r="L246" i="25"/>
  <c r="K246" i="25" s="1"/>
  <c r="I246" i="25"/>
  <c r="H246" i="25" s="1"/>
  <c r="M51" i="12"/>
  <c r="J52" i="12" s="1"/>
  <c r="I52" i="12" s="1"/>
  <c r="H52" i="12" s="1"/>
  <c r="L51" i="12"/>
  <c r="K51" i="12" s="1"/>
  <c r="I51" i="12"/>
  <c r="H51" i="12" s="1"/>
  <c r="M109" i="18"/>
  <c r="J110" i="18" s="1"/>
  <c r="L109" i="18"/>
  <c r="K109" i="18" s="1"/>
  <c r="I109" i="18"/>
  <c r="H109" i="18" s="1"/>
  <c r="M48" i="25"/>
  <c r="J49" i="25" s="1"/>
  <c r="L48" i="25"/>
  <c r="K48" i="25" s="1"/>
  <c r="I48" i="25"/>
  <c r="H48" i="25" s="1"/>
  <c r="I330" i="15"/>
  <c r="H330" i="15" s="1"/>
  <c r="M330" i="15"/>
  <c r="J331" i="15" s="1"/>
  <c r="I331" i="15" s="1"/>
  <c r="H331" i="15" s="1"/>
  <c r="L330" i="15"/>
  <c r="K330" i="15" s="1"/>
  <c r="AB263" i="13"/>
  <c r="Y264" i="13" s="1"/>
  <c r="AA263" i="13"/>
  <c r="Z263" i="13" s="1"/>
  <c r="X263" i="13"/>
  <c r="W263" i="13" s="1"/>
  <c r="I269" i="18"/>
  <c r="H269" i="18" s="1"/>
  <c r="M269" i="18"/>
  <c r="J270" i="18" s="1"/>
  <c r="L269" i="18"/>
  <c r="K269" i="18" s="1"/>
  <c r="L20" i="23"/>
  <c r="K20" i="23" s="1"/>
  <c r="I20" i="23"/>
  <c r="H20" i="23" s="1"/>
  <c r="M20" i="23"/>
  <c r="J21" i="23" s="1"/>
  <c r="M299" i="11"/>
  <c r="J300" i="11" s="1"/>
  <c r="L299" i="11"/>
  <c r="K299" i="11" s="1"/>
  <c r="I299" i="11"/>
  <c r="H299" i="11" s="1"/>
  <c r="M85" i="10"/>
  <c r="J86" i="10" s="1"/>
  <c r="L85" i="10"/>
  <c r="K85" i="10" s="1"/>
  <c r="I85" i="10"/>
  <c r="H85" i="10" s="1"/>
  <c r="M227" i="3"/>
  <c r="J228" i="3" s="1"/>
  <c r="L227" i="3"/>
  <c r="K227" i="3" s="1"/>
  <c r="I227" i="3"/>
  <c r="H227" i="3" s="1"/>
  <c r="M200" i="11"/>
  <c r="J201" i="11" s="1"/>
  <c r="I201" i="11" s="1"/>
  <c r="H201" i="11" s="1"/>
  <c r="L200" i="11"/>
  <c r="K200" i="11" s="1"/>
  <c r="I200" i="11"/>
  <c r="H200" i="11" s="1"/>
  <c r="L20" i="18"/>
  <c r="K20" i="18" s="1"/>
  <c r="I20" i="18"/>
  <c r="H20" i="18" s="1"/>
  <c r="M20" i="18"/>
  <c r="J21" i="18" s="1"/>
  <c r="I216" i="25"/>
  <c r="H216" i="25" s="1"/>
  <c r="M216" i="25"/>
  <c r="J217" i="25" s="1"/>
  <c r="L216" i="25"/>
  <c r="K216" i="25" s="1"/>
  <c r="M19" i="8"/>
  <c r="J20" i="8" s="1"/>
  <c r="L19" i="8"/>
  <c r="K19" i="8" s="1"/>
  <c r="I19" i="8"/>
  <c r="H19" i="8" s="1"/>
  <c r="I120" i="9"/>
  <c r="H120" i="9" s="1"/>
  <c r="M120" i="9"/>
  <c r="J121" i="9" s="1"/>
  <c r="L120" i="9"/>
  <c r="K120" i="9" s="1"/>
  <c r="I230" i="21"/>
  <c r="H230" i="21" s="1"/>
  <c r="M230" i="21"/>
  <c r="J231" i="21" s="1"/>
  <c r="L230" i="21"/>
  <c r="K230" i="21" s="1"/>
  <c r="M368" i="12"/>
  <c r="J369" i="12" s="1"/>
  <c r="L368" i="12"/>
  <c r="K368" i="12" s="1"/>
  <c r="I368" i="12"/>
  <c r="H368" i="12" s="1"/>
  <c r="M86" i="16"/>
  <c r="J87" i="16" s="1"/>
  <c r="L86" i="16"/>
  <c r="K86" i="16" s="1"/>
  <c r="I86" i="16"/>
  <c r="H86" i="16" s="1"/>
  <c r="M244" i="7"/>
  <c r="J245" i="7" s="1"/>
  <c r="L244" i="7"/>
  <c r="K244" i="7" s="1"/>
  <c r="I244" i="7"/>
  <c r="H244" i="7" s="1"/>
  <c r="M127" i="7"/>
  <c r="J128" i="7" s="1"/>
  <c r="L127" i="7"/>
  <c r="K127" i="7" s="1"/>
  <c r="I127" i="7"/>
  <c r="H127" i="7" s="1"/>
  <c r="M250" i="1"/>
  <c r="J251" i="1" s="1"/>
  <c r="L250" i="1"/>
  <c r="K250" i="1" s="1"/>
  <c r="I250" i="1"/>
  <c r="H250" i="1" s="1"/>
  <c r="M407" i="13"/>
  <c r="J408" i="13" s="1"/>
  <c r="L407" i="13"/>
  <c r="K407" i="13" s="1"/>
  <c r="I407" i="13"/>
  <c r="H407" i="13" s="1"/>
  <c r="M142" i="13"/>
  <c r="J143" i="13" s="1"/>
  <c r="L142" i="13"/>
  <c r="K142" i="13" s="1"/>
  <c r="I142" i="13"/>
  <c r="H142" i="13" s="1"/>
  <c r="I52" i="10"/>
  <c r="H52" i="10" s="1"/>
  <c r="M52" i="10"/>
  <c r="J53" i="10" s="1"/>
  <c r="L52" i="10"/>
  <c r="K52" i="10" s="1"/>
  <c r="I414" i="25"/>
  <c r="H414" i="25" s="1"/>
  <c r="M414" i="25"/>
  <c r="J415" i="25" s="1"/>
  <c r="L414" i="25"/>
  <c r="K414" i="25" s="1"/>
  <c r="M426" i="4"/>
  <c r="J427" i="4" s="1"/>
  <c r="L426" i="4"/>
  <c r="K426" i="4" s="1"/>
  <c r="I426" i="4"/>
  <c r="H426" i="4" s="1"/>
  <c r="I202" i="13"/>
  <c r="H202" i="13" s="1"/>
  <c r="M202" i="13"/>
  <c r="J203" i="13" s="1"/>
  <c r="L202" i="13"/>
  <c r="K202" i="13" s="1"/>
  <c r="I347" i="1"/>
  <c r="H347" i="1" s="1"/>
  <c r="M347" i="1"/>
  <c r="J348" i="1" s="1"/>
  <c r="L347" i="1"/>
  <c r="K347" i="1" s="1"/>
  <c r="L56" i="9"/>
  <c r="K56" i="9" s="1"/>
  <c r="I56" i="9"/>
  <c r="H56" i="9" s="1"/>
  <c r="M56" i="9"/>
  <c r="J57" i="9" s="1"/>
  <c r="M184" i="10"/>
  <c r="J185" i="10" s="1"/>
  <c r="L184" i="10"/>
  <c r="K184" i="10" s="1"/>
  <c r="I184" i="10"/>
  <c r="H184" i="10" s="1"/>
  <c r="M299" i="18"/>
  <c r="J300" i="18" s="1"/>
  <c r="L299" i="18"/>
  <c r="K299" i="18" s="1"/>
  <c r="I299" i="18"/>
  <c r="H299" i="18" s="1"/>
  <c r="L171" i="13"/>
  <c r="K171" i="13" s="1"/>
  <c r="I171" i="13"/>
  <c r="H171" i="13" s="1"/>
  <c r="M171" i="13"/>
  <c r="J172" i="13" s="1"/>
  <c r="M79" i="4"/>
  <c r="J80" i="4" s="1"/>
  <c r="I79" i="4"/>
  <c r="H79" i="4" s="1"/>
  <c r="L79" i="4"/>
  <c r="K79" i="4" s="1"/>
  <c r="I162" i="12"/>
  <c r="H162" i="12" s="1"/>
  <c r="M162" i="12"/>
  <c r="J163" i="12" s="1"/>
  <c r="L162" i="12"/>
  <c r="K162" i="12" s="1"/>
  <c r="I316" i="10"/>
  <c r="H316" i="10" s="1"/>
  <c r="M316" i="10"/>
  <c r="J317" i="10" s="1"/>
  <c r="L316" i="10"/>
  <c r="K316" i="10" s="1"/>
  <c r="M269" i="14"/>
  <c r="J270" i="14" s="1"/>
  <c r="I270" i="14" s="1"/>
  <c r="H270" i="14" s="1"/>
  <c r="I269" i="14"/>
  <c r="H269" i="14" s="1"/>
  <c r="L269" i="14"/>
  <c r="K269" i="14" s="1"/>
  <c r="I155" i="7"/>
  <c r="H155" i="7" s="1"/>
  <c r="M155" i="7"/>
  <c r="J156" i="7" s="1"/>
  <c r="L155" i="7"/>
  <c r="K155" i="7" s="1"/>
  <c r="I426" i="16"/>
  <c r="H426" i="16" s="1"/>
  <c r="M426" i="16"/>
  <c r="J427" i="16" s="1"/>
  <c r="L426" i="16"/>
  <c r="K426" i="16" s="1"/>
  <c r="I294" i="13"/>
  <c r="H294" i="13" s="1"/>
  <c r="L294" i="13"/>
  <c r="K294" i="13" s="1"/>
  <c r="M294" i="13"/>
  <c r="J295" i="13" s="1"/>
  <c r="M47" i="14"/>
  <c r="J48" i="14" s="1"/>
  <c r="I48" i="14" s="1"/>
  <c r="H48" i="14" s="1"/>
  <c r="L47" i="14"/>
  <c r="K47" i="14" s="1"/>
  <c r="I47" i="14"/>
  <c r="H47" i="14" s="1"/>
  <c r="I241" i="23"/>
  <c r="H241" i="23" s="1"/>
  <c r="M241" i="23"/>
  <c r="J242" i="23" s="1"/>
  <c r="L241" i="23"/>
  <c r="K241" i="23" s="1"/>
  <c r="I215" i="14"/>
  <c r="H215" i="14" s="1"/>
  <c r="M215" i="14"/>
  <c r="J216" i="14" s="1"/>
  <c r="I216" i="14" s="1"/>
  <c r="H216" i="14" s="1"/>
  <c r="L215" i="14"/>
  <c r="K215" i="14" s="1"/>
  <c r="M42" i="19"/>
  <c r="J43" i="19" s="1"/>
  <c r="L42" i="19"/>
  <c r="K42" i="19" s="1"/>
  <c r="I42" i="19"/>
  <c r="H42" i="19" s="1"/>
  <c r="M103" i="14"/>
  <c r="J104" i="14" s="1"/>
  <c r="L103" i="14"/>
  <c r="K103" i="14" s="1"/>
  <c r="I103" i="14"/>
  <c r="H103" i="14" s="1"/>
  <c r="I20" i="14"/>
  <c r="H20" i="14" s="1"/>
  <c r="L20" i="14"/>
  <c r="K20" i="14" s="1"/>
  <c r="M20" i="14"/>
  <c r="J21" i="14" s="1"/>
  <c r="I21" i="14" s="1"/>
  <c r="H21" i="14" s="1"/>
  <c r="M301" i="15"/>
  <c r="J302" i="15" s="1"/>
  <c r="L301" i="15"/>
  <c r="K301" i="15" s="1"/>
  <c r="I301" i="15"/>
  <c r="H301" i="15" s="1"/>
  <c r="M152" i="10"/>
  <c r="J153" i="10" s="1"/>
  <c r="L152" i="10"/>
  <c r="K152" i="10" s="1"/>
  <c r="I152" i="10"/>
  <c r="H152" i="10" s="1"/>
  <c r="M272" i="7"/>
  <c r="J273" i="7" s="1"/>
  <c r="L272" i="7"/>
  <c r="K272" i="7" s="1"/>
  <c r="I272" i="7"/>
  <c r="H272" i="7" s="1"/>
  <c r="L163" i="15"/>
  <c r="K163" i="15" s="1"/>
  <c r="I163" i="15"/>
  <c r="H163" i="15" s="1"/>
  <c r="M163" i="15"/>
  <c r="J164" i="15" s="1"/>
  <c r="I251" i="10"/>
  <c r="H251" i="10" s="1"/>
  <c r="M251" i="10"/>
  <c r="J252" i="10" s="1"/>
  <c r="L251" i="10"/>
  <c r="K251" i="10" s="1"/>
  <c r="M68" i="11"/>
  <c r="J69" i="11" s="1"/>
  <c r="L68" i="11"/>
  <c r="K68" i="11" s="1"/>
  <c r="I68" i="11"/>
  <c r="H68" i="11" s="1"/>
  <c r="M104" i="23"/>
  <c r="J105" i="23" s="1"/>
  <c r="L104" i="23"/>
  <c r="K104" i="23" s="1"/>
  <c r="I104" i="23"/>
  <c r="H104" i="23" s="1"/>
  <c r="L262" i="9"/>
  <c r="K262" i="9" s="1"/>
  <c r="I262" i="9"/>
  <c r="H262" i="9" s="1"/>
  <c r="M262" i="9"/>
  <c r="J263" i="9" s="1"/>
  <c r="M121" i="16"/>
  <c r="J122" i="16" s="1"/>
  <c r="I121" i="16"/>
  <c r="H121" i="16" s="1"/>
  <c r="L121" i="16"/>
  <c r="K121" i="16" s="1"/>
  <c r="M50" i="4"/>
  <c r="J51" i="4" s="1"/>
  <c r="I50" i="4"/>
  <c r="H50" i="4" s="1"/>
  <c r="L50" i="4"/>
  <c r="K50" i="4" s="1"/>
  <c r="BQ264" i="13"/>
  <c r="BP264" i="13" s="1"/>
  <c r="BT264" i="13"/>
  <c r="BS264" i="13" s="1"/>
  <c r="BU264" i="13"/>
  <c r="BR265" i="13" s="1"/>
  <c r="M119" i="10"/>
  <c r="J120" i="10" s="1"/>
  <c r="L119" i="10"/>
  <c r="K119" i="10" s="1"/>
  <c r="I119" i="10"/>
  <c r="H119" i="10" s="1"/>
  <c r="M317" i="1"/>
  <c r="J318" i="1" s="1"/>
  <c r="L317" i="1"/>
  <c r="K317" i="1" s="1"/>
  <c r="I317" i="1"/>
  <c r="H317" i="1" s="1"/>
  <c r="M116" i="1"/>
  <c r="J117" i="1" s="1"/>
  <c r="L116" i="1"/>
  <c r="K116" i="1" s="1"/>
  <c r="I116" i="1"/>
  <c r="H116" i="1" s="1"/>
  <c r="L78" i="17"/>
  <c r="K78" i="17" s="1"/>
  <c r="M78" i="17"/>
  <c r="J79" i="17" s="1"/>
  <c r="I79" i="17" s="1"/>
  <c r="H79" i="17" s="1"/>
  <c r="I78" i="17"/>
  <c r="H78" i="17" s="1"/>
  <c r="L284" i="10"/>
  <c r="K284" i="10" s="1"/>
  <c r="M284" i="10"/>
  <c r="J285" i="10" s="1"/>
  <c r="I284" i="10"/>
  <c r="H284" i="10" s="1"/>
  <c r="M223" i="15"/>
  <c r="J224" i="15" s="1"/>
  <c r="L223" i="15"/>
  <c r="K223" i="15" s="1"/>
  <c r="I223" i="15"/>
  <c r="H223" i="15" s="1"/>
  <c r="I386" i="6"/>
  <c r="H386" i="6" s="1"/>
  <c r="M386" i="6"/>
  <c r="J387" i="6" s="1"/>
  <c r="L386" i="6"/>
  <c r="K386" i="6" s="1"/>
  <c r="L48" i="23"/>
  <c r="K48" i="23" s="1"/>
  <c r="I48" i="23"/>
  <c r="H48" i="23" s="1"/>
  <c r="M48" i="23"/>
  <c r="J49" i="23" s="1"/>
  <c r="M195" i="15"/>
  <c r="J196" i="15" s="1"/>
  <c r="L195" i="15"/>
  <c r="K195" i="15" s="1"/>
  <c r="I195" i="15"/>
  <c r="H195" i="15" s="1"/>
  <c r="M417" i="6"/>
  <c r="J418" i="6" s="1"/>
  <c r="I417" i="6"/>
  <c r="H417" i="6" s="1"/>
  <c r="L417" i="6"/>
  <c r="K417" i="6" s="1"/>
  <c r="I134" i="17"/>
  <c r="H134" i="17" s="1"/>
  <c r="M134" i="17"/>
  <c r="J135" i="17" s="1"/>
  <c r="L134" i="17"/>
  <c r="K134" i="17" s="1"/>
  <c r="M192" i="16"/>
  <c r="J193" i="16" s="1"/>
  <c r="L192" i="16"/>
  <c r="K192" i="16" s="1"/>
  <c r="I192" i="16"/>
  <c r="H192" i="16" s="1"/>
  <c r="I20" i="21"/>
  <c r="H20" i="21" s="1"/>
  <c r="M20" i="21"/>
  <c r="J21" i="21" s="1"/>
  <c r="L20" i="21"/>
  <c r="K20" i="21" s="1"/>
  <c r="I175" i="21"/>
  <c r="H175" i="21" s="1"/>
  <c r="M175" i="21"/>
  <c r="J176" i="21" s="1"/>
  <c r="I176" i="21" s="1"/>
  <c r="H176" i="21" s="1"/>
  <c r="L175" i="21"/>
  <c r="K175" i="21" s="1"/>
  <c r="M74" i="14"/>
  <c r="J75" i="14" s="1"/>
  <c r="L74" i="14"/>
  <c r="K74" i="14" s="1"/>
  <c r="I74" i="14"/>
  <c r="H74" i="14" s="1"/>
  <c r="M197" i="3"/>
  <c r="J198" i="3" s="1"/>
  <c r="L197" i="3"/>
  <c r="K197" i="3" s="1"/>
  <c r="I197" i="3"/>
  <c r="H197" i="3" s="1"/>
  <c r="M176" i="1"/>
  <c r="J177" i="1" s="1"/>
  <c r="I176" i="1"/>
  <c r="H176" i="1" s="1"/>
  <c r="L176" i="1"/>
  <c r="K176" i="1" s="1"/>
  <c r="M441" i="25"/>
  <c r="J442" i="25" s="1"/>
  <c r="I441" i="25"/>
  <c r="H441" i="25" s="1"/>
  <c r="L441" i="25"/>
  <c r="K441" i="25" s="1"/>
  <c r="I19" i="10"/>
  <c r="H19" i="10" s="1"/>
  <c r="M19" i="10"/>
  <c r="J20" i="10" s="1"/>
  <c r="L19" i="10"/>
  <c r="K19" i="10" s="1"/>
  <c r="M406" i="1"/>
  <c r="J407" i="1" s="1"/>
  <c r="I406" i="1"/>
  <c r="H406" i="1" s="1"/>
  <c r="L406" i="1"/>
  <c r="K406" i="1" s="1"/>
  <c r="I253" i="4"/>
  <c r="H253" i="4" s="1"/>
  <c r="L253" i="4"/>
  <c r="K253" i="4" s="1"/>
  <c r="M253" i="4"/>
  <c r="J254" i="4" s="1"/>
  <c r="M50" i="18"/>
  <c r="J51" i="18" s="1"/>
  <c r="L50" i="18"/>
  <c r="K50" i="18" s="1"/>
  <c r="I50" i="18"/>
  <c r="H50" i="18" s="1"/>
  <c r="M196" i="12"/>
  <c r="J197" i="12" s="1"/>
  <c r="L196" i="12"/>
  <c r="K196" i="12" s="1"/>
  <c r="I196" i="12"/>
  <c r="H196" i="12" s="1"/>
  <c r="M140" i="18"/>
  <c r="J141" i="18" s="1"/>
  <c r="L140" i="18"/>
  <c r="K140" i="18" s="1"/>
  <c r="I140" i="18"/>
  <c r="H140" i="18" s="1"/>
  <c r="I50" i="13"/>
  <c r="H50" i="13" s="1"/>
  <c r="M50" i="13"/>
  <c r="J51" i="13" s="1"/>
  <c r="L50" i="13"/>
  <c r="K50" i="13" s="1"/>
  <c r="L35" i="7"/>
  <c r="K35" i="7" s="1"/>
  <c r="M35" i="7"/>
  <c r="J36" i="7" s="1"/>
  <c r="I35" i="7"/>
  <c r="H35" i="7" s="1"/>
  <c r="M165" i="4"/>
  <c r="J166" i="4" s="1"/>
  <c r="L165" i="4"/>
  <c r="K165" i="4" s="1"/>
  <c r="I165" i="4"/>
  <c r="H165" i="4" s="1"/>
  <c r="AA463" i="13"/>
  <c r="Z463" i="13" s="1"/>
  <c r="X463" i="13"/>
  <c r="W463" i="13" s="1"/>
  <c r="AB463" i="13"/>
  <c r="Y464" i="13" s="1"/>
  <c r="I439" i="10"/>
  <c r="H439" i="10" s="1"/>
  <c r="M439" i="10"/>
  <c r="J440" i="10" s="1"/>
  <c r="L439" i="10"/>
  <c r="K439" i="10" s="1"/>
  <c r="I41" i="11"/>
  <c r="H41" i="11" s="1"/>
  <c r="M41" i="11"/>
  <c r="J42" i="11" s="1"/>
  <c r="I42" i="11" s="1"/>
  <c r="H42" i="11" s="1"/>
  <c r="L41" i="11"/>
  <c r="K41" i="11" s="1"/>
  <c r="L86" i="1"/>
  <c r="K86" i="1" s="1"/>
  <c r="I86" i="1"/>
  <c r="H86" i="1" s="1"/>
  <c r="M86" i="1"/>
  <c r="J87" i="1" s="1"/>
  <c r="I329" i="18"/>
  <c r="H329" i="18" s="1"/>
  <c r="M329" i="18"/>
  <c r="J330" i="18" s="1"/>
  <c r="L329" i="18"/>
  <c r="K329" i="18" s="1"/>
  <c r="M185" i="23"/>
  <c r="J186" i="23" s="1"/>
  <c r="L185" i="23"/>
  <c r="K185" i="23" s="1"/>
  <c r="I185" i="23"/>
  <c r="H185" i="23" s="1"/>
  <c r="I52" i="8"/>
  <c r="H52" i="8" s="1"/>
  <c r="M52" i="8"/>
  <c r="J53" i="8" s="1"/>
  <c r="L52" i="8"/>
  <c r="K52" i="8" s="1"/>
  <c r="M20" i="13"/>
  <c r="J21" i="13" s="1"/>
  <c r="L20" i="13"/>
  <c r="K20" i="13" s="1"/>
  <c r="I20" i="13"/>
  <c r="H20" i="13" s="1"/>
  <c r="M215" i="17"/>
  <c r="J216" i="17" s="1"/>
  <c r="I216" i="17" s="1"/>
  <c r="H216" i="17" s="1"/>
  <c r="L215" i="17"/>
  <c r="K215" i="17" s="1"/>
  <c r="I215" i="17"/>
  <c r="H215" i="17" s="1"/>
  <c r="L321" i="8"/>
  <c r="K321" i="8" s="1"/>
  <c r="M321" i="8"/>
  <c r="J322" i="8" s="1"/>
  <c r="I321" i="8"/>
  <c r="H321" i="8" s="1"/>
  <c r="M300" i="7"/>
  <c r="J301" i="7" s="1"/>
  <c r="L300" i="7"/>
  <c r="K300" i="7" s="1"/>
  <c r="I300" i="7"/>
  <c r="H300" i="7" s="1"/>
  <c r="L436" i="1"/>
  <c r="K436" i="1" s="1"/>
  <c r="M436" i="1"/>
  <c r="J437" i="1" s="1"/>
  <c r="I437" i="1" s="1"/>
  <c r="H437" i="1" s="1"/>
  <c r="I436" i="1"/>
  <c r="H436" i="1" s="1"/>
  <c r="M323" i="6"/>
  <c r="J324" i="6" s="1"/>
  <c r="L323" i="6"/>
  <c r="K323" i="6" s="1"/>
  <c r="I323" i="6"/>
  <c r="H323" i="6" s="1"/>
  <c r="I556" i="13"/>
  <c r="H556" i="13" s="1"/>
  <c r="M556" i="13"/>
  <c r="J557" i="13" s="1"/>
  <c r="L556" i="13"/>
  <c r="K556" i="13" s="1"/>
  <c r="I79" i="18"/>
  <c r="H79" i="18" s="1"/>
  <c r="M79" i="18"/>
  <c r="J80" i="18" s="1"/>
  <c r="L79" i="18"/>
  <c r="K79" i="18" s="1"/>
  <c r="I380" i="18"/>
  <c r="H380" i="18" s="1"/>
  <c r="M380" i="18"/>
  <c r="J381" i="18" s="1"/>
  <c r="L380" i="18"/>
  <c r="K380" i="18" s="1"/>
  <c r="L98" i="21"/>
  <c r="K98" i="21" s="1"/>
  <c r="M98" i="21"/>
  <c r="J99" i="21" s="1"/>
  <c r="I98" i="21"/>
  <c r="H98" i="21" s="1"/>
  <c r="I195" i="4"/>
  <c r="H195" i="4" s="1"/>
  <c r="L195" i="4"/>
  <c r="K195" i="4" s="1"/>
  <c r="M195" i="4"/>
  <c r="J196" i="4" s="1"/>
  <c r="M115" i="8"/>
  <c r="J116" i="8" s="1"/>
  <c r="L115" i="8"/>
  <c r="K115" i="8" s="1"/>
  <c r="I115" i="8"/>
  <c r="H115" i="8" s="1"/>
  <c r="M216" i="19"/>
  <c r="J217" i="19" s="1"/>
  <c r="I216" i="19"/>
  <c r="H216" i="19" s="1"/>
  <c r="L216" i="19"/>
  <c r="K216" i="19" s="1"/>
  <c r="I199" i="22"/>
  <c r="H199" i="22" s="1"/>
  <c r="M199" i="22"/>
  <c r="J200" i="22" s="1"/>
  <c r="I200" i="22" s="1"/>
  <c r="H200" i="22" s="1"/>
  <c r="L199" i="22"/>
  <c r="K199" i="22" s="1"/>
  <c r="M435" i="13"/>
  <c r="J436" i="13" s="1"/>
  <c r="L435" i="13"/>
  <c r="K435" i="13" s="1"/>
  <c r="I435" i="13"/>
  <c r="H435" i="13" s="1"/>
  <c r="I224" i="4"/>
  <c r="H224" i="4" s="1"/>
  <c r="L224" i="4"/>
  <c r="K224" i="4" s="1"/>
  <c r="M224" i="4"/>
  <c r="J225" i="4" s="1"/>
  <c r="M329" i="25"/>
  <c r="J330" i="25" s="1"/>
  <c r="L329" i="25"/>
  <c r="K329" i="25" s="1"/>
  <c r="I329" i="25"/>
  <c r="H329" i="25" s="1"/>
  <c r="I360" i="16"/>
  <c r="H360" i="16" s="1"/>
  <c r="M360" i="16"/>
  <c r="J361" i="16" s="1"/>
  <c r="L360" i="16"/>
  <c r="K360" i="16" s="1"/>
  <c r="M122" i="11"/>
  <c r="J123" i="11" s="1"/>
  <c r="L122" i="11"/>
  <c r="K122" i="11" s="1"/>
  <c r="I122" i="11"/>
  <c r="H122" i="11" s="1"/>
  <c r="I215" i="7"/>
  <c r="H215" i="7" s="1"/>
  <c r="M215" i="7"/>
  <c r="J216" i="7" s="1"/>
  <c r="L215" i="7"/>
  <c r="K215" i="7" s="1"/>
  <c r="I463" i="13"/>
  <c r="H463" i="13" s="1"/>
  <c r="M463" i="13"/>
  <c r="J464" i="13" s="1"/>
  <c r="L463" i="13"/>
  <c r="K463" i="13" s="1"/>
  <c r="M328" i="7"/>
  <c r="J329" i="7" s="1"/>
  <c r="L328" i="7"/>
  <c r="K328" i="7" s="1"/>
  <c r="I328" i="7"/>
  <c r="H328" i="7" s="1"/>
  <c r="M243" i="17"/>
  <c r="J244" i="17" s="1"/>
  <c r="I244" i="17" s="1"/>
  <c r="H244" i="17" s="1"/>
  <c r="L243" i="17"/>
  <c r="K243" i="17" s="1"/>
  <c r="I243" i="17"/>
  <c r="H243" i="17" s="1"/>
  <c r="I239" i="6"/>
  <c r="H239" i="6" s="1"/>
  <c r="M239" i="6"/>
  <c r="J240" i="6" s="1"/>
  <c r="L239" i="6"/>
  <c r="K239" i="6" s="1"/>
  <c r="M302" i="25"/>
  <c r="J303" i="25" s="1"/>
  <c r="L302" i="25"/>
  <c r="K302" i="25" s="1"/>
  <c r="I302" i="25"/>
  <c r="H302" i="25" s="1"/>
  <c r="M385" i="25"/>
  <c r="J386" i="25" s="1"/>
  <c r="L385" i="25"/>
  <c r="K385" i="25" s="1"/>
  <c r="I385" i="25"/>
  <c r="H385" i="25" s="1"/>
  <c r="I282" i="4"/>
  <c r="H282" i="4" s="1"/>
  <c r="M282" i="4"/>
  <c r="J283" i="4" s="1"/>
  <c r="L282" i="4"/>
  <c r="K282" i="4" s="1"/>
  <c r="I188" i="14"/>
  <c r="H188" i="14" s="1"/>
  <c r="L188" i="14"/>
  <c r="K188" i="14" s="1"/>
  <c r="M188" i="14"/>
  <c r="J189" i="14" s="1"/>
  <c r="I189" i="14" s="1"/>
  <c r="H189" i="14" s="1"/>
  <c r="I286" i="8"/>
  <c r="H286" i="8" s="1"/>
  <c r="M286" i="8"/>
  <c r="J287" i="8" s="1"/>
  <c r="L286" i="8"/>
  <c r="K286" i="8" s="1"/>
  <c r="M138" i="4" l="1"/>
  <c r="J139" i="4" s="1"/>
  <c r="I139" i="4" s="1"/>
  <c r="H139" i="4" s="1"/>
  <c r="L138" i="4"/>
  <c r="K138" i="4" s="1"/>
  <c r="I138" i="4"/>
  <c r="H138" i="4" s="1"/>
  <c r="M85" i="8"/>
  <c r="J86" i="8" s="1"/>
  <c r="L85" i="8"/>
  <c r="K85" i="8" s="1"/>
  <c r="I85" i="8"/>
  <c r="H85" i="8" s="1"/>
  <c r="M149" i="8"/>
  <c r="J150" i="8" s="1"/>
  <c r="L149" i="8"/>
  <c r="K149" i="8" s="1"/>
  <c r="I149" i="8"/>
  <c r="H149" i="8" s="1"/>
  <c r="M232" i="13"/>
  <c r="J233" i="13" s="1"/>
  <c r="L232" i="13"/>
  <c r="K232" i="13" s="1"/>
  <c r="I232" i="13"/>
  <c r="H232" i="13" s="1"/>
  <c r="M158" i="16"/>
  <c r="J159" i="16" s="1"/>
  <c r="L158" i="16"/>
  <c r="K158" i="16" s="1"/>
  <c r="I158" i="16"/>
  <c r="H158" i="16" s="1"/>
  <c r="M80" i="18"/>
  <c r="J81" i="18" s="1"/>
  <c r="L80" i="18"/>
  <c r="K80" i="18" s="1"/>
  <c r="I80" i="18"/>
  <c r="H80" i="18" s="1"/>
  <c r="L53" i="8"/>
  <c r="K53" i="8" s="1"/>
  <c r="I53" i="8"/>
  <c r="H53" i="8" s="1"/>
  <c r="M53" i="8"/>
  <c r="J54" i="8" s="1"/>
  <c r="M36" i="7"/>
  <c r="J37" i="7" s="1"/>
  <c r="I36" i="7"/>
  <c r="H36" i="7" s="1"/>
  <c r="L36" i="7"/>
  <c r="K36" i="7" s="1"/>
  <c r="M252" i="10"/>
  <c r="J253" i="10" s="1"/>
  <c r="L252" i="10"/>
  <c r="K252" i="10" s="1"/>
  <c r="I252" i="10"/>
  <c r="H252" i="10" s="1"/>
  <c r="M427" i="16"/>
  <c r="J428" i="16" s="1"/>
  <c r="L427" i="16"/>
  <c r="K427" i="16" s="1"/>
  <c r="I427" i="16"/>
  <c r="H427" i="16" s="1"/>
  <c r="M163" i="12"/>
  <c r="J164" i="12" s="1"/>
  <c r="L163" i="12"/>
  <c r="K163" i="12" s="1"/>
  <c r="I163" i="12"/>
  <c r="H163" i="12" s="1"/>
  <c r="L270" i="18"/>
  <c r="K270" i="18" s="1"/>
  <c r="I270" i="18"/>
  <c r="H270" i="18" s="1"/>
  <c r="M270" i="18"/>
  <c r="J271" i="18" s="1"/>
  <c r="M370" i="4"/>
  <c r="J371" i="4" s="1"/>
  <c r="I371" i="4" s="1"/>
  <c r="H371" i="4" s="1"/>
  <c r="L370" i="4"/>
  <c r="K370" i="4" s="1"/>
  <c r="I370" i="4"/>
  <c r="H370" i="4" s="1"/>
  <c r="L159" i="22"/>
  <c r="K159" i="22" s="1"/>
  <c r="I159" i="22"/>
  <c r="H159" i="22" s="1"/>
  <c r="M159" i="22"/>
  <c r="J160" i="22" s="1"/>
  <c r="L293" i="6"/>
  <c r="K293" i="6" s="1"/>
  <c r="I293" i="6"/>
  <c r="H293" i="6" s="1"/>
  <c r="M293" i="6"/>
  <c r="J294" i="6" s="1"/>
  <c r="L214" i="23"/>
  <c r="K214" i="23" s="1"/>
  <c r="I214" i="23"/>
  <c r="H214" i="23" s="1"/>
  <c r="M214" i="23"/>
  <c r="J215" i="23" s="1"/>
  <c r="M188" i="25"/>
  <c r="J189" i="25" s="1"/>
  <c r="L188" i="25"/>
  <c r="K188" i="25" s="1"/>
  <c r="I188" i="25"/>
  <c r="H188" i="25" s="1"/>
  <c r="L21" i="22"/>
  <c r="K21" i="22" s="1"/>
  <c r="M21" i="22"/>
  <c r="J22" i="22" s="1"/>
  <c r="I21" i="22"/>
  <c r="H21" i="22" s="1"/>
  <c r="I51" i="18"/>
  <c r="H51" i="18" s="1"/>
  <c r="M51" i="18"/>
  <c r="J52" i="18" s="1"/>
  <c r="L51" i="18"/>
  <c r="K51" i="18" s="1"/>
  <c r="L318" i="1"/>
  <c r="K318" i="1" s="1"/>
  <c r="M318" i="1"/>
  <c r="J319" i="1" s="1"/>
  <c r="I318" i="1"/>
  <c r="H318" i="1" s="1"/>
  <c r="M228" i="3"/>
  <c r="J229" i="3" s="1"/>
  <c r="L228" i="3"/>
  <c r="K228" i="3" s="1"/>
  <c r="I228" i="3"/>
  <c r="H228" i="3" s="1"/>
  <c r="M77" i="25"/>
  <c r="J78" i="25" s="1"/>
  <c r="I78" i="25" s="1"/>
  <c r="H78" i="25" s="1"/>
  <c r="L77" i="25"/>
  <c r="K77" i="25" s="1"/>
  <c r="I77" i="25"/>
  <c r="H77" i="25" s="1"/>
  <c r="M430" i="9"/>
  <c r="J431" i="9" s="1"/>
  <c r="L430" i="9"/>
  <c r="K430" i="9" s="1"/>
  <c r="I430" i="9"/>
  <c r="H430" i="9" s="1"/>
  <c r="M134" i="14"/>
  <c r="J135" i="14" s="1"/>
  <c r="I135" i="14" s="1"/>
  <c r="H135" i="14" s="1"/>
  <c r="L134" i="14"/>
  <c r="K134" i="14" s="1"/>
  <c r="I134" i="14"/>
  <c r="H134" i="14" s="1"/>
  <c r="I116" i="6"/>
  <c r="H116" i="6" s="1"/>
  <c r="M116" i="6"/>
  <c r="J117" i="6" s="1"/>
  <c r="L116" i="6"/>
  <c r="K116" i="6" s="1"/>
  <c r="I263" i="9"/>
  <c r="H263" i="9" s="1"/>
  <c r="L263" i="9"/>
  <c r="K263" i="9" s="1"/>
  <c r="M263" i="9"/>
  <c r="J264" i="9" s="1"/>
  <c r="I164" i="15"/>
  <c r="H164" i="15" s="1"/>
  <c r="M164" i="15"/>
  <c r="J165" i="15" s="1"/>
  <c r="L164" i="15"/>
  <c r="K164" i="15" s="1"/>
  <c r="I57" i="9"/>
  <c r="H57" i="9" s="1"/>
  <c r="M57" i="9"/>
  <c r="J58" i="9" s="1"/>
  <c r="L57" i="9"/>
  <c r="K57" i="9" s="1"/>
  <c r="M214" i="1"/>
  <c r="J215" i="1" s="1"/>
  <c r="L214" i="1"/>
  <c r="K214" i="1" s="1"/>
  <c r="I214" i="1"/>
  <c r="H214" i="1" s="1"/>
  <c r="M156" i="9"/>
  <c r="J157" i="9" s="1"/>
  <c r="L156" i="9"/>
  <c r="K156" i="9" s="1"/>
  <c r="I156" i="9"/>
  <c r="H156" i="9" s="1"/>
  <c r="M312" i="4"/>
  <c r="J313" i="4" s="1"/>
  <c r="I313" i="4" s="1"/>
  <c r="H313" i="4" s="1"/>
  <c r="L312" i="4"/>
  <c r="K312" i="4" s="1"/>
  <c r="I312" i="4"/>
  <c r="H312" i="4" s="1"/>
  <c r="I240" i="6"/>
  <c r="H240" i="6" s="1"/>
  <c r="M240" i="6"/>
  <c r="J241" i="6" s="1"/>
  <c r="L240" i="6"/>
  <c r="K240" i="6" s="1"/>
  <c r="M301" i="7"/>
  <c r="J302" i="7" s="1"/>
  <c r="I302" i="7" s="1"/>
  <c r="H302" i="7" s="1"/>
  <c r="L301" i="7"/>
  <c r="K301" i="7" s="1"/>
  <c r="I301" i="7"/>
  <c r="H301" i="7" s="1"/>
  <c r="I442" i="25"/>
  <c r="H442" i="25" s="1"/>
  <c r="M442" i="25"/>
  <c r="J443" i="25" s="1"/>
  <c r="L442" i="25"/>
  <c r="K442" i="25" s="1"/>
  <c r="M122" i="16"/>
  <c r="J123" i="16" s="1"/>
  <c r="L122" i="16"/>
  <c r="K122" i="16" s="1"/>
  <c r="I122" i="16"/>
  <c r="H122" i="16" s="1"/>
  <c r="I302" i="15"/>
  <c r="H302" i="15" s="1"/>
  <c r="M302" i="15"/>
  <c r="J303" i="15" s="1"/>
  <c r="L302" i="15"/>
  <c r="K302" i="15" s="1"/>
  <c r="I427" i="4"/>
  <c r="H427" i="4" s="1"/>
  <c r="M427" i="4"/>
  <c r="J428" i="4" s="1"/>
  <c r="L427" i="4"/>
  <c r="K427" i="4" s="1"/>
  <c r="M20" i="8"/>
  <c r="J21" i="8" s="1"/>
  <c r="L20" i="8"/>
  <c r="K20" i="8" s="1"/>
  <c r="I20" i="8"/>
  <c r="H20" i="8" s="1"/>
  <c r="M21" i="16"/>
  <c r="J22" i="16" s="1"/>
  <c r="L21" i="16"/>
  <c r="K21" i="16" s="1"/>
  <c r="I21" i="16"/>
  <c r="H21" i="16" s="1"/>
  <c r="M500" i="9"/>
  <c r="J501" i="9" s="1"/>
  <c r="L500" i="9"/>
  <c r="K500" i="9" s="1"/>
  <c r="I500" i="9"/>
  <c r="H500" i="9" s="1"/>
  <c r="I362" i="9"/>
  <c r="H362" i="9" s="1"/>
  <c r="M362" i="9"/>
  <c r="J363" i="9" s="1"/>
  <c r="L362" i="9"/>
  <c r="K362" i="9" s="1"/>
  <c r="M330" i="16"/>
  <c r="J331" i="16" s="1"/>
  <c r="L330" i="16"/>
  <c r="K330" i="16" s="1"/>
  <c r="I330" i="16"/>
  <c r="H330" i="16" s="1"/>
  <c r="I132" i="3"/>
  <c r="H132" i="3" s="1"/>
  <c r="M132" i="3"/>
  <c r="J133" i="3" s="1"/>
  <c r="L132" i="3"/>
  <c r="K132" i="3" s="1"/>
  <c r="M196" i="4"/>
  <c r="J197" i="4" s="1"/>
  <c r="I197" i="4" s="1"/>
  <c r="H197" i="4" s="1"/>
  <c r="L196" i="4"/>
  <c r="K196" i="4" s="1"/>
  <c r="I196" i="4"/>
  <c r="H196" i="4" s="1"/>
  <c r="M254" i="4"/>
  <c r="J255" i="4" s="1"/>
  <c r="I255" i="4" s="1"/>
  <c r="H255" i="4" s="1"/>
  <c r="L254" i="4"/>
  <c r="K254" i="4" s="1"/>
  <c r="I254" i="4"/>
  <c r="H254" i="4" s="1"/>
  <c r="M283" i="4"/>
  <c r="J284" i="4" s="1"/>
  <c r="I284" i="4" s="1"/>
  <c r="H284" i="4" s="1"/>
  <c r="I283" i="4"/>
  <c r="H283" i="4" s="1"/>
  <c r="L283" i="4"/>
  <c r="K283" i="4" s="1"/>
  <c r="M557" i="13"/>
  <c r="J558" i="13" s="1"/>
  <c r="I558" i="13" s="1"/>
  <c r="H558" i="13" s="1"/>
  <c r="L557" i="13"/>
  <c r="K557" i="13" s="1"/>
  <c r="I557" i="13"/>
  <c r="H557" i="13" s="1"/>
  <c r="L322" i="8"/>
  <c r="K322" i="8" s="1"/>
  <c r="I322" i="8"/>
  <c r="H322" i="8" s="1"/>
  <c r="M322" i="8"/>
  <c r="J323" i="8" s="1"/>
  <c r="M440" i="10"/>
  <c r="J441" i="10" s="1"/>
  <c r="L440" i="10"/>
  <c r="K440" i="10" s="1"/>
  <c r="I440" i="10"/>
  <c r="H440" i="10" s="1"/>
  <c r="M51" i="13"/>
  <c r="J52" i="13" s="1"/>
  <c r="L51" i="13"/>
  <c r="K51" i="13" s="1"/>
  <c r="I51" i="13"/>
  <c r="H51" i="13" s="1"/>
  <c r="M21" i="21"/>
  <c r="J22" i="21" s="1"/>
  <c r="L21" i="21"/>
  <c r="K21" i="21" s="1"/>
  <c r="I21" i="21"/>
  <c r="H21" i="21" s="1"/>
  <c r="M285" i="10"/>
  <c r="J286" i="10" s="1"/>
  <c r="I285" i="10"/>
  <c r="H285" i="10" s="1"/>
  <c r="L285" i="10"/>
  <c r="K285" i="10" s="1"/>
  <c r="M242" i="23"/>
  <c r="J243" i="23" s="1"/>
  <c r="L242" i="23"/>
  <c r="K242" i="23" s="1"/>
  <c r="I242" i="23"/>
  <c r="H242" i="23" s="1"/>
  <c r="L156" i="7"/>
  <c r="K156" i="7" s="1"/>
  <c r="I156" i="7"/>
  <c r="H156" i="7" s="1"/>
  <c r="M156" i="7"/>
  <c r="J157" i="7" s="1"/>
  <c r="M415" i="25"/>
  <c r="J416" i="25" s="1"/>
  <c r="I416" i="25" s="1"/>
  <c r="H416" i="25" s="1"/>
  <c r="L415" i="25"/>
  <c r="K415" i="25" s="1"/>
  <c r="I415" i="25"/>
  <c r="H415" i="25" s="1"/>
  <c r="L217" i="25"/>
  <c r="K217" i="25" s="1"/>
  <c r="I217" i="25"/>
  <c r="H217" i="25" s="1"/>
  <c r="M217" i="25"/>
  <c r="J218" i="25" s="1"/>
  <c r="M138" i="21"/>
  <c r="J139" i="21" s="1"/>
  <c r="L138" i="21"/>
  <c r="K138" i="21" s="1"/>
  <c r="I138" i="21"/>
  <c r="H138" i="21" s="1"/>
  <c r="BE83" i="13"/>
  <c r="BD83" i="13" s="1"/>
  <c r="BB83" i="13"/>
  <c r="BA83" i="13" s="1"/>
  <c r="BF83" i="13"/>
  <c r="BC84" i="13" s="1"/>
  <c r="M268" i="19"/>
  <c r="J269" i="19" s="1"/>
  <c r="I269" i="19" s="1"/>
  <c r="H269" i="19" s="1"/>
  <c r="L268" i="19"/>
  <c r="K268" i="19" s="1"/>
  <c r="I268" i="19"/>
  <c r="H268" i="19" s="1"/>
  <c r="M384" i="10"/>
  <c r="J385" i="10" s="1"/>
  <c r="I385" i="10" s="1"/>
  <c r="H385" i="10" s="1"/>
  <c r="L384" i="10"/>
  <c r="K384" i="10" s="1"/>
  <c r="I384" i="10"/>
  <c r="H384" i="10" s="1"/>
  <c r="AQ265" i="13"/>
  <c r="AN266" i="13" s="1"/>
  <c r="AM266" i="13" s="1"/>
  <c r="AL266" i="13" s="1"/>
  <c r="AP265" i="13"/>
  <c r="AO265" i="13" s="1"/>
  <c r="AM265" i="13"/>
  <c r="AL265" i="13" s="1"/>
  <c r="M85" i="6"/>
  <c r="J86" i="6" s="1"/>
  <c r="L85" i="6"/>
  <c r="K85" i="6" s="1"/>
  <c r="I85" i="6"/>
  <c r="H85" i="6" s="1"/>
  <c r="M229" i="16"/>
  <c r="J230" i="16" s="1"/>
  <c r="L229" i="16"/>
  <c r="K229" i="16" s="1"/>
  <c r="I229" i="16"/>
  <c r="H229" i="16" s="1"/>
  <c r="M110" i="18"/>
  <c r="J111" i="18" s="1"/>
  <c r="L110" i="18"/>
  <c r="K110" i="18" s="1"/>
  <c r="I110" i="18"/>
  <c r="H110" i="18" s="1"/>
  <c r="I61" i="22"/>
  <c r="H61" i="22" s="1"/>
  <c r="M61" i="22"/>
  <c r="J62" i="22" s="1"/>
  <c r="L61" i="22"/>
  <c r="K61" i="22" s="1"/>
  <c r="M123" i="11"/>
  <c r="J124" i="11" s="1"/>
  <c r="L123" i="11"/>
  <c r="K123" i="11" s="1"/>
  <c r="I123" i="11"/>
  <c r="H123" i="11" s="1"/>
  <c r="M436" i="13"/>
  <c r="J437" i="13" s="1"/>
  <c r="L436" i="13"/>
  <c r="K436" i="13" s="1"/>
  <c r="I436" i="13"/>
  <c r="H436" i="13" s="1"/>
  <c r="I186" i="23"/>
  <c r="H186" i="23" s="1"/>
  <c r="M186" i="23"/>
  <c r="J187" i="23" s="1"/>
  <c r="L186" i="23"/>
  <c r="K186" i="23" s="1"/>
  <c r="I177" i="1"/>
  <c r="H177" i="1" s="1"/>
  <c r="L177" i="1"/>
  <c r="K177" i="1" s="1"/>
  <c r="M177" i="1"/>
  <c r="J178" i="1" s="1"/>
  <c r="M196" i="15"/>
  <c r="J197" i="15" s="1"/>
  <c r="I197" i="15" s="1"/>
  <c r="H197" i="15" s="1"/>
  <c r="L196" i="15"/>
  <c r="K196" i="15" s="1"/>
  <c r="I196" i="15"/>
  <c r="H196" i="15" s="1"/>
  <c r="M120" i="10"/>
  <c r="J121" i="10" s="1"/>
  <c r="L120" i="10"/>
  <c r="K120" i="10" s="1"/>
  <c r="I120" i="10"/>
  <c r="H120" i="10" s="1"/>
  <c r="I80" i="4"/>
  <c r="H80" i="4" s="1"/>
  <c r="M80" i="4"/>
  <c r="J81" i="4" s="1"/>
  <c r="I81" i="4" s="1"/>
  <c r="H81" i="4" s="1"/>
  <c r="L80" i="4"/>
  <c r="K80" i="4" s="1"/>
  <c r="I251" i="1"/>
  <c r="H251" i="1" s="1"/>
  <c r="M251" i="1"/>
  <c r="J252" i="1" s="1"/>
  <c r="L251" i="1"/>
  <c r="K251" i="1" s="1"/>
  <c r="M369" i="12"/>
  <c r="J370" i="12" s="1"/>
  <c r="I370" i="12" s="1"/>
  <c r="H370" i="12" s="1"/>
  <c r="L369" i="12"/>
  <c r="K369" i="12" s="1"/>
  <c r="I369" i="12"/>
  <c r="H369" i="12" s="1"/>
  <c r="M86" i="10"/>
  <c r="J87" i="10" s="1"/>
  <c r="L86" i="10"/>
  <c r="K86" i="10" s="1"/>
  <c r="I86" i="10"/>
  <c r="H86" i="10" s="1"/>
  <c r="X264" i="13"/>
  <c r="W264" i="13" s="1"/>
  <c r="AB264" i="13"/>
  <c r="Y265" i="13" s="1"/>
  <c r="AA264" i="13"/>
  <c r="Z264" i="13" s="1"/>
  <c r="M395" i="16"/>
  <c r="J396" i="16" s="1"/>
  <c r="L395" i="16"/>
  <c r="K395" i="16" s="1"/>
  <c r="I395" i="16"/>
  <c r="H395" i="16" s="1"/>
  <c r="M352" i="13"/>
  <c r="J353" i="13" s="1"/>
  <c r="L352" i="13"/>
  <c r="K352" i="13" s="1"/>
  <c r="I352" i="13"/>
  <c r="H352" i="13" s="1"/>
  <c r="I324" i="13"/>
  <c r="H324" i="13" s="1"/>
  <c r="M324" i="13"/>
  <c r="J325" i="13" s="1"/>
  <c r="L324" i="13"/>
  <c r="K324" i="13" s="1"/>
  <c r="M397" i="9"/>
  <c r="J398" i="9" s="1"/>
  <c r="L397" i="9"/>
  <c r="K397" i="9" s="1"/>
  <c r="I397" i="9"/>
  <c r="H397" i="9" s="1"/>
  <c r="AA294" i="13"/>
  <c r="Z294" i="13" s="1"/>
  <c r="X294" i="13"/>
  <c r="W294" i="13" s="1"/>
  <c r="AB294" i="13"/>
  <c r="Y295" i="13" s="1"/>
  <c r="AI324" i="13"/>
  <c r="AF325" i="13" s="1"/>
  <c r="AH324" i="13"/>
  <c r="AG324" i="13" s="1"/>
  <c r="AE324" i="13"/>
  <c r="AD324" i="13" s="1"/>
  <c r="I207" i="6"/>
  <c r="H207" i="6" s="1"/>
  <c r="M207" i="6"/>
  <c r="J208" i="6" s="1"/>
  <c r="L207" i="6"/>
  <c r="K207" i="6" s="1"/>
  <c r="M133" i="25"/>
  <c r="J134" i="25" s="1"/>
  <c r="I134" i="25" s="1"/>
  <c r="H134" i="25" s="1"/>
  <c r="L133" i="25"/>
  <c r="K133" i="25" s="1"/>
  <c r="I133" i="25"/>
  <c r="H133" i="25" s="1"/>
  <c r="M356" i="7"/>
  <c r="J357" i="7" s="1"/>
  <c r="L356" i="7"/>
  <c r="K356" i="7" s="1"/>
  <c r="I356" i="7"/>
  <c r="H356" i="7" s="1"/>
  <c r="X528" i="13"/>
  <c r="W528" i="13" s="1"/>
  <c r="AA528" i="13"/>
  <c r="Z528" i="13" s="1"/>
  <c r="AB528" i="13"/>
  <c r="Y529" i="13" s="1"/>
  <c r="BF265" i="13"/>
  <c r="BC266" i="13" s="1"/>
  <c r="BB266" i="13" s="1"/>
  <c r="BA266" i="13" s="1"/>
  <c r="BB265" i="13"/>
  <c r="BA265" i="13" s="1"/>
  <c r="BE265" i="13"/>
  <c r="BD265" i="13" s="1"/>
  <c r="I133" i="12"/>
  <c r="H133" i="12" s="1"/>
  <c r="M133" i="12"/>
  <c r="J134" i="12" s="1"/>
  <c r="L133" i="12"/>
  <c r="K133" i="12" s="1"/>
  <c r="M60" i="21"/>
  <c r="J61" i="21" s="1"/>
  <c r="I60" i="21"/>
  <c r="H60" i="21" s="1"/>
  <c r="L60" i="21"/>
  <c r="K60" i="21" s="1"/>
  <c r="I167" i="19"/>
  <c r="H167" i="19" s="1"/>
  <c r="M167" i="19"/>
  <c r="J168" i="19" s="1"/>
  <c r="L167" i="19"/>
  <c r="K167" i="19" s="1"/>
  <c r="M216" i="7"/>
  <c r="J217" i="7" s="1"/>
  <c r="L216" i="7"/>
  <c r="K216" i="7" s="1"/>
  <c r="I216" i="7"/>
  <c r="H216" i="7" s="1"/>
  <c r="M54" i="16"/>
  <c r="J55" i="16" s="1"/>
  <c r="L54" i="16"/>
  <c r="K54" i="16" s="1"/>
  <c r="I54" i="16"/>
  <c r="H54" i="16" s="1"/>
  <c r="M339" i="12"/>
  <c r="J340" i="12" s="1"/>
  <c r="I340" i="12" s="1"/>
  <c r="H340" i="12" s="1"/>
  <c r="L339" i="12"/>
  <c r="K339" i="12" s="1"/>
  <c r="I339" i="12"/>
  <c r="H339" i="12" s="1"/>
  <c r="AB464" i="13"/>
  <c r="Y465" i="13" s="1"/>
  <c r="AA464" i="13"/>
  <c r="Z464" i="13" s="1"/>
  <c r="X464" i="13"/>
  <c r="W464" i="13" s="1"/>
  <c r="L49" i="23"/>
  <c r="K49" i="23" s="1"/>
  <c r="M49" i="23"/>
  <c r="J50" i="23" s="1"/>
  <c r="I50" i="23" s="1"/>
  <c r="H50" i="23" s="1"/>
  <c r="I49" i="23"/>
  <c r="H49" i="23" s="1"/>
  <c r="BU265" i="13"/>
  <c r="BR266" i="13" s="1"/>
  <c r="BQ265" i="13"/>
  <c r="BP265" i="13" s="1"/>
  <c r="BT265" i="13"/>
  <c r="BS265" i="13" s="1"/>
  <c r="M172" i="13"/>
  <c r="J173" i="13" s="1"/>
  <c r="L172" i="13"/>
  <c r="K172" i="13" s="1"/>
  <c r="I172" i="13"/>
  <c r="H172" i="13" s="1"/>
  <c r="M21" i="18"/>
  <c r="J22" i="18" s="1"/>
  <c r="L21" i="18"/>
  <c r="K21" i="18" s="1"/>
  <c r="I21" i="18"/>
  <c r="H21" i="18" s="1"/>
  <c r="M112" i="13"/>
  <c r="J113" i="13" s="1"/>
  <c r="L112" i="13"/>
  <c r="K112" i="13" s="1"/>
  <c r="I112" i="13"/>
  <c r="H112" i="13" s="1"/>
  <c r="M465" i="9"/>
  <c r="J466" i="9" s="1"/>
  <c r="L465" i="9"/>
  <c r="K465" i="9" s="1"/>
  <c r="I465" i="9"/>
  <c r="H465" i="9" s="1"/>
  <c r="L109" i="4"/>
  <c r="K109" i="4" s="1"/>
  <c r="I109" i="4"/>
  <c r="H109" i="4" s="1"/>
  <c r="M109" i="4"/>
  <c r="J110" i="4" s="1"/>
  <c r="I110" i="4" s="1"/>
  <c r="H110" i="4" s="1"/>
  <c r="M351" i="10"/>
  <c r="J352" i="10" s="1"/>
  <c r="L351" i="10"/>
  <c r="K351" i="10" s="1"/>
  <c r="I351" i="10"/>
  <c r="H351" i="10" s="1"/>
  <c r="M343" i="23"/>
  <c r="J344" i="23" s="1"/>
  <c r="I344" i="23" s="1"/>
  <c r="H344" i="23" s="1"/>
  <c r="I343" i="23"/>
  <c r="H343" i="23" s="1"/>
  <c r="L343" i="23"/>
  <c r="K343" i="23" s="1"/>
  <c r="M225" i="4"/>
  <c r="J226" i="4" s="1"/>
  <c r="I226" i="4" s="1"/>
  <c r="H226" i="4" s="1"/>
  <c r="L225" i="4"/>
  <c r="K225" i="4" s="1"/>
  <c r="I225" i="4"/>
  <c r="H225" i="4" s="1"/>
  <c r="I116" i="8"/>
  <c r="H116" i="8" s="1"/>
  <c r="M116" i="8"/>
  <c r="J117" i="8" s="1"/>
  <c r="L116" i="8"/>
  <c r="K116" i="8" s="1"/>
  <c r="M224" i="15"/>
  <c r="J225" i="15" s="1"/>
  <c r="I224" i="15"/>
  <c r="H224" i="15" s="1"/>
  <c r="L224" i="15"/>
  <c r="K224" i="15" s="1"/>
  <c r="M408" i="13"/>
  <c r="J409" i="13" s="1"/>
  <c r="L408" i="13"/>
  <c r="K408" i="13" s="1"/>
  <c r="I408" i="13"/>
  <c r="H408" i="13" s="1"/>
  <c r="L87" i="16"/>
  <c r="K87" i="16" s="1"/>
  <c r="I87" i="16"/>
  <c r="H87" i="16" s="1"/>
  <c r="M87" i="16"/>
  <c r="J88" i="16" s="1"/>
  <c r="I22" i="4"/>
  <c r="H22" i="4" s="1"/>
  <c r="M22" i="4"/>
  <c r="J23" i="4" s="1"/>
  <c r="I23" i="4" s="1"/>
  <c r="H23" i="4" s="1"/>
  <c r="L22" i="4"/>
  <c r="K22" i="4" s="1"/>
  <c r="M361" i="16"/>
  <c r="J362" i="16" s="1"/>
  <c r="L361" i="16"/>
  <c r="K361" i="16" s="1"/>
  <c r="I361" i="16"/>
  <c r="H361" i="16" s="1"/>
  <c r="I99" i="21"/>
  <c r="H99" i="21" s="1"/>
  <c r="M99" i="21"/>
  <c r="J100" i="21" s="1"/>
  <c r="L99" i="21"/>
  <c r="K99" i="21" s="1"/>
  <c r="M330" i="18"/>
  <c r="J331" i="18" s="1"/>
  <c r="L330" i="18"/>
  <c r="K330" i="18" s="1"/>
  <c r="I330" i="18"/>
  <c r="H330" i="18" s="1"/>
  <c r="M348" i="1"/>
  <c r="J349" i="1" s="1"/>
  <c r="L348" i="1"/>
  <c r="K348" i="1" s="1"/>
  <c r="I348" i="1"/>
  <c r="H348" i="1" s="1"/>
  <c r="M53" i="10"/>
  <c r="J54" i="10" s="1"/>
  <c r="L53" i="10"/>
  <c r="K53" i="10" s="1"/>
  <c r="I53" i="10"/>
  <c r="H53" i="10" s="1"/>
  <c r="M231" i="21"/>
  <c r="J232" i="21" s="1"/>
  <c r="L231" i="21"/>
  <c r="K231" i="21" s="1"/>
  <c r="I231" i="21"/>
  <c r="H231" i="21" s="1"/>
  <c r="M262" i="16"/>
  <c r="J263" i="16" s="1"/>
  <c r="L262" i="16"/>
  <c r="K262" i="16" s="1"/>
  <c r="I262" i="16"/>
  <c r="H262" i="16" s="1"/>
  <c r="I133" i="15"/>
  <c r="H133" i="15" s="1"/>
  <c r="L133" i="15"/>
  <c r="K133" i="15" s="1"/>
  <c r="M133" i="15"/>
  <c r="J134" i="15" s="1"/>
  <c r="L240" i="8"/>
  <c r="K240" i="8" s="1"/>
  <c r="I240" i="8"/>
  <c r="H240" i="8" s="1"/>
  <c r="M240" i="8"/>
  <c r="J241" i="8" s="1"/>
  <c r="L359" i="15"/>
  <c r="K359" i="15" s="1"/>
  <c r="I359" i="15"/>
  <c r="H359" i="15" s="1"/>
  <c r="M359" i="15"/>
  <c r="J360" i="15" s="1"/>
  <c r="M76" i="23"/>
  <c r="J77" i="23" s="1"/>
  <c r="L76" i="23"/>
  <c r="K76" i="23" s="1"/>
  <c r="I76" i="23"/>
  <c r="H76" i="23" s="1"/>
  <c r="M315" i="23"/>
  <c r="J316" i="23" s="1"/>
  <c r="I316" i="23" s="1"/>
  <c r="H316" i="23" s="1"/>
  <c r="L315" i="23"/>
  <c r="K315" i="23" s="1"/>
  <c r="I315" i="23"/>
  <c r="H315" i="23" s="1"/>
  <c r="L584" i="13"/>
  <c r="K584" i="13" s="1"/>
  <c r="I584" i="13"/>
  <c r="H584" i="13" s="1"/>
  <c r="M584" i="13"/>
  <c r="J585" i="13" s="1"/>
  <c r="AA202" i="13"/>
  <c r="Z202" i="13" s="1"/>
  <c r="AB202" i="13"/>
  <c r="Y203" i="13" s="1"/>
  <c r="X202" i="13"/>
  <c r="W202" i="13" s="1"/>
  <c r="M52" i="6"/>
  <c r="J53" i="6" s="1"/>
  <c r="I52" i="6"/>
  <c r="H52" i="6" s="1"/>
  <c r="L52" i="6"/>
  <c r="K52" i="6" s="1"/>
  <c r="M356" i="6"/>
  <c r="J357" i="6" s="1"/>
  <c r="L356" i="6"/>
  <c r="K356" i="6" s="1"/>
  <c r="I356" i="6"/>
  <c r="H356" i="6" s="1"/>
  <c r="I340" i="4"/>
  <c r="H340" i="4" s="1"/>
  <c r="M340" i="4"/>
  <c r="J341" i="4" s="1"/>
  <c r="L340" i="4"/>
  <c r="K340" i="4" s="1"/>
  <c r="M157" i="23"/>
  <c r="J158" i="23" s="1"/>
  <c r="L157" i="23"/>
  <c r="K157" i="23" s="1"/>
  <c r="I157" i="23"/>
  <c r="H157" i="23" s="1"/>
  <c r="M533" i="9"/>
  <c r="J534" i="9" s="1"/>
  <c r="L533" i="9"/>
  <c r="K533" i="9" s="1"/>
  <c r="I533" i="9"/>
  <c r="H533" i="9" s="1"/>
  <c r="M94" i="19"/>
  <c r="J95" i="19" s="1"/>
  <c r="I95" i="19" s="1"/>
  <c r="H95" i="19" s="1"/>
  <c r="L94" i="19"/>
  <c r="K94" i="19" s="1"/>
  <c r="I94" i="19"/>
  <c r="H94" i="19" s="1"/>
  <c r="I146" i="1"/>
  <c r="H146" i="1" s="1"/>
  <c r="M146" i="1"/>
  <c r="J147" i="1" s="1"/>
  <c r="L146" i="1"/>
  <c r="K146" i="1" s="1"/>
  <c r="I398" i="4"/>
  <c r="H398" i="4" s="1"/>
  <c r="M398" i="4"/>
  <c r="J399" i="4" s="1"/>
  <c r="L398" i="4"/>
  <c r="K398" i="4" s="1"/>
  <c r="M104" i="25"/>
  <c r="J105" i="25" s="1"/>
  <c r="L104" i="25"/>
  <c r="K104" i="25" s="1"/>
  <c r="I104" i="25"/>
  <c r="H104" i="25" s="1"/>
  <c r="I76" i="15"/>
  <c r="H76" i="15" s="1"/>
  <c r="M76" i="15"/>
  <c r="J77" i="15" s="1"/>
  <c r="L76" i="15"/>
  <c r="K76" i="15" s="1"/>
  <c r="M249" i="11"/>
  <c r="J250" i="11" s="1"/>
  <c r="L249" i="11"/>
  <c r="K249" i="11" s="1"/>
  <c r="I249" i="11"/>
  <c r="H249" i="11" s="1"/>
  <c r="I147" i="6"/>
  <c r="H147" i="6" s="1"/>
  <c r="M147" i="6"/>
  <c r="J148" i="6" s="1"/>
  <c r="L147" i="6"/>
  <c r="K147" i="6" s="1"/>
  <c r="M275" i="25"/>
  <c r="J276" i="25" s="1"/>
  <c r="I276" i="25" s="1"/>
  <c r="H276" i="25" s="1"/>
  <c r="L275" i="25"/>
  <c r="K275" i="25" s="1"/>
  <c r="I275" i="25"/>
  <c r="H275" i="25" s="1"/>
  <c r="I339" i="19"/>
  <c r="H339" i="19" s="1"/>
  <c r="M339" i="19"/>
  <c r="J340" i="19" s="1"/>
  <c r="L339" i="19"/>
  <c r="K339" i="19" s="1"/>
  <c r="I386" i="25"/>
  <c r="H386" i="25" s="1"/>
  <c r="M386" i="25"/>
  <c r="J387" i="25" s="1"/>
  <c r="L386" i="25"/>
  <c r="K386" i="25" s="1"/>
  <c r="I324" i="6"/>
  <c r="H324" i="6" s="1"/>
  <c r="M324" i="6"/>
  <c r="J325" i="6" s="1"/>
  <c r="L324" i="6"/>
  <c r="K324" i="6" s="1"/>
  <c r="M141" i="18"/>
  <c r="J142" i="18" s="1"/>
  <c r="L141" i="18"/>
  <c r="K141" i="18" s="1"/>
  <c r="I141" i="18"/>
  <c r="H141" i="18" s="1"/>
  <c r="M273" i="7"/>
  <c r="J274" i="7" s="1"/>
  <c r="I274" i="7" s="1"/>
  <c r="H274" i="7" s="1"/>
  <c r="L273" i="7"/>
  <c r="K273" i="7" s="1"/>
  <c r="I273" i="7"/>
  <c r="H273" i="7" s="1"/>
  <c r="I104" i="14"/>
  <c r="H104" i="14" s="1"/>
  <c r="L104" i="14"/>
  <c r="K104" i="14" s="1"/>
  <c r="M104" i="14"/>
  <c r="J105" i="14" s="1"/>
  <c r="M300" i="11"/>
  <c r="J301" i="11" s="1"/>
  <c r="I301" i="11" s="1"/>
  <c r="H301" i="11" s="1"/>
  <c r="L300" i="11"/>
  <c r="K300" i="11" s="1"/>
  <c r="I300" i="11"/>
  <c r="H300" i="11" s="1"/>
  <c r="I247" i="25"/>
  <c r="H247" i="25" s="1"/>
  <c r="M247" i="25"/>
  <c r="J248" i="25" s="1"/>
  <c r="I248" i="25" s="1"/>
  <c r="H248" i="25" s="1"/>
  <c r="L247" i="25"/>
  <c r="K247" i="25" s="1"/>
  <c r="I87" i="1"/>
  <c r="H87" i="1" s="1"/>
  <c r="L87" i="1"/>
  <c r="K87" i="1" s="1"/>
  <c r="M87" i="1"/>
  <c r="J88" i="1" s="1"/>
  <c r="M295" i="13"/>
  <c r="J296" i="13" s="1"/>
  <c r="L295" i="13"/>
  <c r="K295" i="13" s="1"/>
  <c r="I295" i="13"/>
  <c r="H295" i="13" s="1"/>
  <c r="M21" i="23"/>
  <c r="J22" i="23" s="1"/>
  <c r="I22" i="23" s="1"/>
  <c r="H22" i="23" s="1"/>
  <c r="L21" i="23"/>
  <c r="K21" i="23" s="1"/>
  <c r="I21" i="23"/>
  <c r="H21" i="23" s="1"/>
  <c r="I288" i="1"/>
  <c r="H288" i="1" s="1"/>
  <c r="L288" i="1"/>
  <c r="K288" i="1" s="1"/>
  <c r="M288" i="1"/>
  <c r="J289" i="1" s="1"/>
  <c r="L378" i="1"/>
  <c r="K378" i="1" s="1"/>
  <c r="I378" i="1"/>
  <c r="H378" i="1" s="1"/>
  <c r="M378" i="1"/>
  <c r="J379" i="1" s="1"/>
  <c r="M192" i="18"/>
  <c r="J193" i="18" s="1"/>
  <c r="L192" i="18"/>
  <c r="K192" i="18" s="1"/>
  <c r="I192" i="18"/>
  <c r="H192" i="18" s="1"/>
  <c r="M407" i="1"/>
  <c r="J408" i="1" s="1"/>
  <c r="L407" i="1"/>
  <c r="K407" i="1" s="1"/>
  <c r="I407" i="1"/>
  <c r="H407" i="1" s="1"/>
  <c r="M198" i="3"/>
  <c r="J199" i="3" s="1"/>
  <c r="I199" i="3" s="1"/>
  <c r="H199" i="3" s="1"/>
  <c r="L198" i="3"/>
  <c r="K198" i="3" s="1"/>
  <c r="I198" i="3"/>
  <c r="H198" i="3" s="1"/>
  <c r="I128" i="7"/>
  <c r="H128" i="7" s="1"/>
  <c r="M128" i="7"/>
  <c r="J129" i="7" s="1"/>
  <c r="L128" i="7"/>
  <c r="K128" i="7" s="1"/>
  <c r="I218" i="10"/>
  <c r="H218" i="10" s="1"/>
  <c r="L218" i="10"/>
  <c r="K218" i="10" s="1"/>
  <c r="M218" i="10"/>
  <c r="J219" i="10" s="1"/>
  <c r="M287" i="8"/>
  <c r="J288" i="8" s="1"/>
  <c r="L287" i="8"/>
  <c r="K287" i="8" s="1"/>
  <c r="I287" i="8"/>
  <c r="H287" i="8" s="1"/>
  <c r="M464" i="13"/>
  <c r="J465" i="13" s="1"/>
  <c r="L464" i="13"/>
  <c r="K464" i="13" s="1"/>
  <c r="I464" i="13"/>
  <c r="H464" i="13" s="1"/>
  <c r="M381" i="18"/>
  <c r="J382" i="18" s="1"/>
  <c r="L381" i="18"/>
  <c r="K381" i="18" s="1"/>
  <c r="I381" i="18"/>
  <c r="H381" i="18" s="1"/>
  <c r="L20" i="10"/>
  <c r="K20" i="10" s="1"/>
  <c r="I20" i="10"/>
  <c r="H20" i="10" s="1"/>
  <c r="M20" i="10"/>
  <c r="J21" i="10" s="1"/>
  <c r="L135" i="17"/>
  <c r="K135" i="17" s="1"/>
  <c r="I135" i="17"/>
  <c r="H135" i="17" s="1"/>
  <c r="M135" i="17"/>
  <c r="J136" i="17" s="1"/>
  <c r="I136" i="17" s="1"/>
  <c r="H136" i="17" s="1"/>
  <c r="I387" i="6"/>
  <c r="H387" i="6" s="1"/>
  <c r="M387" i="6"/>
  <c r="J388" i="6" s="1"/>
  <c r="L387" i="6"/>
  <c r="K387" i="6" s="1"/>
  <c r="M317" i="10"/>
  <c r="J318" i="10" s="1"/>
  <c r="L317" i="10"/>
  <c r="K317" i="10" s="1"/>
  <c r="I317" i="10"/>
  <c r="H317" i="10" s="1"/>
  <c r="M203" i="13"/>
  <c r="J204" i="13" s="1"/>
  <c r="L203" i="13"/>
  <c r="K203" i="13" s="1"/>
  <c r="I203" i="13"/>
  <c r="H203" i="13" s="1"/>
  <c r="L121" i="9"/>
  <c r="K121" i="9" s="1"/>
  <c r="I121" i="9"/>
  <c r="H121" i="9" s="1"/>
  <c r="M121" i="9"/>
  <c r="J122" i="9" s="1"/>
  <c r="M188" i="9"/>
  <c r="J189" i="9" s="1"/>
  <c r="L188" i="9"/>
  <c r="K188" i="9" s="1"/>
  <c r="I188" i="9"/>
  <c r="H188" i="9" s="1"/>
  <c r="I189" i="17"/>
  <c r="H189" i="17" s="1"/>
  <c r="M189" i="17"/>
  <c r="J190" i="17" s="1"/>
  <c r="I190" i="17" s="1"/>
  <c r="H190" i="17" s="1"/>
  <c r="L189" i="17"/>
  <c r="K189" i="17" s="1"/>
  <c r="L22" i="6"/>
  <c r="K22" i="6" s="1"/>
  <c r="I22" i="6"/>
  <c r="H22" i="6" s="1"/>
  <c r="M22" i="6"/>
  <c r="J23" i="6" s="1"/>
  <c r="M254" i="15"/>
  <c r="J255" i="15" s="1"/>
  <c r="L254" i="15"/>
  <c r="K254" i="15" s="1"/>
  <c r="I254" i="15"/>
  <c r="H254" i="15" s="1"/>
  <c r="M86" i="9"/>
  <c r="J87" i="9" s="1"/>
  <c r="L86" i="9"/>
  <c r="K86" i="9" s="1"/>
  <c r="I86" i="9"/>
  <c r="H86" i="9" s="1"/>
  <c r="L106" i="17"/>
  <c r="K106" i="17" s="1"/>
  <c r="M106" i="17"/>
  <c r="J107" i="17" s="1"/>
  <c r="I106" i="17"/>
  <c r="H106" i="17" s="1"/>
  <c r="M20" i="25"/>
  <c r="J21" i="25" s="1"/>
  <c r="L20" i="25"/>
  <c r="K20" i="25" s="1"/>
  <c r="I20" i="25"/>
  <c r="H20" i="25" s="1"/>
  <c r="L20" i="1"/>
  <c r="K20" i="1" s="1"/>
  <c r="I20" i="1"/>
  <c r="H20" i="1" s="1"/>
  <c r="M20" i="1"/>
  <c r="J21" i="1" s="1"/>
  <c r="M128" i="22"/>
  <c r="J129" i="22" s="1"/>
  <c r="L128" i="22"/>
  <c r="K128" i="22" s="1"/>
  <c r="I128" i="22"/>
  <c r="H128" i="22" s="1"/>
  <c r="M418" i="6"/>
  <c r="J419" i="6" s="1"/>
  <c r="L418" i="6"/>
  <c r="K418" i="6" s="1"/>
  <c r="I418" i="6"/>
  <c r="H418" i="6" s="1"/>
  <c r="I185" i="10"/>
  <c r="H185" i="10" s="1"/>
  <c r="M185" i="10"/>
  <c r="J186" i="10" s="1"/>
  <c r="L185" i="10"/>
  <c r="K185" i="10" s="1"/>
  <c r="M20" i="2"/>
  <c r="J21" i="2" s="1"/>
  <c r="L20" i="2"/>
  <c r="K20" i="2" s="1"/>
  <c r="I20" i="2"/>
  <c r="H20" i="2" s="1"/>
  <c r="I329" i="7"/>
  <c r="H329" i="7" s="1"/>
  <c r="M329" i="7"/>
  <c r="J330" i="7" s="1"/>
  <c r="I330" i="7" s="1"/>
  <c r="H330" i="7" s="1"/>
  <c r="L329" i="7"/>
  <c r="K329" i="7" s="1"/>
  <c r="L193" i="16"/>
  <c r="K193" i="16" s="1"/>
  <c r="M193" i="16"/>
  <c r="J194" i="16" s="1"/>
  <c r="I193" i="16"/>
  <c r="H193" i="16" s="1"/>
  <c r="M105" i="23"/>
  <c r="J106" i="23" s="1"/>
  <c r="I106" i="23" s="1"/>
  <c r="H106" i="23" s="1"/>
  <c r="I105" i="23"/>
  <c r="H105" i="23" s="1"/>
  <c r="L105" i="23"/>
  <c r="K105" i="23" s="1"/>
  <c r="I303" i="25"/>
  <c r="H303" i="25" s="1"/>
  <c r="M303" i="25"/>
  <c r="J304" i="25" s="1"/>
  <c r="I304" i="25" s="1"/>
  <c r="H304" i="25" s="1"/>
  <c r="L303" i="25"/>
  <c r="K303" i="25" s="1"/>
  <c r="L330" i="25"/>
  <c r="K330" i="25" s="1"/>
  <c r="M330" i="25"/>
  <c r="J331" i="25" s="1"/>
  <c r="I330" i="25"/>
  <c r="H330" i="25" s="1"/>
  <c r="M217" i="19"/>
  <c r="J218" i="19" s="1"/>
  <c r="L217" i="19"/>
  <c r="K217" i="19" s="1"/>
  <c r="I217" i="19"/>
  <c r="H217" i="19" s="1"/>
  <c r="M21" i="13"/>
  <c r="J22" i="13" s="1"/>
  <c r="L21" i="13"/>
  <c r="K21" i="13" s="1"/>
  <c r="I21" i="13"/>
  <c r="H21" i="13" s="1"/>
  <c r="I166" i="4"/>
  <c r="H166" i="4" s="1"/>
  <c r="L166" i="4"/>
  <c r="K166" i="4" s="1"/>
  <c r="M166" i="4"/>
  <c r="J167" i="4" s="1"/>
  <c r="M197" i="12"/>
  <c r="J198" i="12" s="1"/>
  <c r="I198" i="12" s="1"/>
  <c r="H198" i="12" s="1"/>
  <c r="L197" i="12"/>
  <c r="K197" i="12" s="1"/>
  <c r="I197" i="12"/>
  <c r="H197" i="12" s="1"/>
  <c r="M75" i="14"/>
  <c r="J76" i="14" s="1"/>
  <c r="L75" i="14"/>
  <c r="K75" i="14" s="1"/>
  <c r="I75" i="14"/>
  <c r="H75" i="14" s="1"/>
  <c r="L117" i="1"/>
  <c r="K117" i="1" s="1"/>
  <c r="M117" i="1"/>
  <c r="J118" i="1" s="1"/>
  <c r="I117" i="1"/>
  <c r="H117" i="1" s="1"/>
  <c r="I51" i="4"/>
  <c r="H51" i="4" s="1"/>
  <c r="M51" i="4"/>
  <c r="J52" i="4" s="1"/>
  <c r="I52" i="4" s="1"/>
  <c r="H52" i="4" s="1"/>
  <c r="L51" i="4"/>
  <c r="K51" i="4" s="1"/>
  <c r="I69" i="11"/>
  <c r="H69" i="11" s="1"/>
  <c r="M69" i="11"/>
  <c r="J70" i="11" s="1"/>
  <c r="I70" i="11" s="1"/>
  <c r="H70" i="11" s="1"/>
  <c r="L69" i="11"/>
  <c r="K69" i="11" s="1"/>
  <c r="I153" i="10"/>
  <c r="H153" i="10" s="1"/>
  <c r="M153" i="10"/>
  <c r="J154" i="10" s="1"/>
  <c r="L153" i="10"/>
  <c r="K153" i="10" s="1"/>
  <c r="I43" i="19"/>
  <c r="H43" i="19" s="1"/>
  <c r="M43" i="19"/>
  <c r="J44" i="19" s="1"/>
  <c r="L43" i="19"/>
  <c r="K43" i="19" s="1"/>
  <c r="M300" i="18"/>
  <c r="J301" i="18" s="1"/>
  <c r="L300" i="18"/>
  <c r="K300" i="18" s="1"/>
  <c r="I300" i="18"/>
  <c r="H300" i="18" s="1"/>
  <c r="I143" i="13"/>
  <c r="H143" i="13" s="1"/>
  <c r="M143" i="13"/>
  <c r="J144" i="13" s="1"/>
  <c r="L143" i="13"/>
  <c r="K143" i="13" s="1"/>
  <c r="M245" i="7"/>
  <c r="J246" i="7" s="1"/>
  <c r="I246" i="7" s="1"/>
  <c r="H246" i="7" s="1"/>
  <c r="L245" i="7"/>
  <c r="K245" i="7" s="1"/>
  <c r="I245" i="7"/>
  <c r="H245" i="7" s="1"/>
  <c r="M49" i="25"/>
  <c r="J50" i="25" s="1"/>
  <c r="I50" i="25" s="1"/>
  <c r="H50" i="25" s="1"/>
  <c r="L49" i="25"/>
  <c r="K49" i="25" s="1"/>
  <c r="I49" i="25"/>
  <c r="H49" i="25" s="1"/>
  <c r="M380" i="13"/>
  <c r="J381" i="13" s="1"/>
  <c r="L380" i="13"/>
  <c r="K380" i="13" s="1"/>
  <c r="I380" i="13"/>
  <c r="H380" i="13" s="1"/>
  <c r="M160" i="25"/>
  <c r="J161" i="25" s="1"/>
  <c r="L160" i="25"/>
  <c r="K160" i="25" s="1"/>
  <c r="I160" i="25"/>
  <c r="H160" i="25" s="1"/>
  <c r="I47" i="17"/>
  <c r="H47" i="17" s="1"/>
  <c r="M47" i="17"/>
  <c r="J48" i="17" s="1"/>
  <c r="L47" i="17"/>
  <c r="K47" i="17" s="1"/>
  <c r="L222" i="9"/>
  <c r="K222" i="9" s="1"/>
  <c r="I222" i="9"/>
  <c r="H222" i="9" s="1"/>
  <c r="M222" i="9"/>
  <c r="J223" i="9" s="1"/>
  <c r="M21" i="12"/>
  <c r="J22" i="12" s="1"/>
  <c r="L21" i="12"/>
  <c r="K21" i="12" s="1"/>
  <c r="I21" i="12"/>
  <c r="H21" i="12" s="1"/>
  <c r="I20" i="15"/>
  <c r="H20" i="15" s="1"/>
  <c r="L20" i="15"/>
  <c r="K20" i="15" s="1"/>
  <c r="M20" i="15"/>
  <c r="J21" i="15" s="1"/>
  <c r="I359" i="25"/>
  <c r="H359" i="25" s="1"/>
  <c r="M359" i="25"/>
  <c r="J360" i="25" s="1"/>
  <c r="I360" i="25" s="1"/>
  <c r="H360" i="25" s="1"/>
  <c r="L359" i="25"/>
  <c r="K359" i="25" s="1"/>
  <c r="M264" i="13"/>
  <c r="J265" i="13" s="1"/>
  <c r="L264" i="13"/>
  <c r="K264" i="13" s="1"/>
  <c r="I264" i="13"/>
  <c r="H264" i="13" s="1"/>
  <c r="I22" i="9"/>
  <c r="H22" i="9" s="1"/>
  <c r="L22" i="9"/>
  <c r="K22" i="9" s="1"/>
  <c r="M22" i="9"/>
  <c r="J23" i="9" s="1"/>
  <c r="L168" i="3"/>
  <c r="K168" i="3" s="1"/>
  <c r="M168" i="3"/>
  <c r="J169" i="3" s="1"/>
  <c r="I169" i="3" s="1"/>
  <c r="H169" i="3" s="1"/>
  <c r="I168" i="3"/>
  <c r="H168" i="3" s="1"/>
  <c r="M500" i="13"/>
  <c r="J501" i="13" s="1"/>
  <c r="I501" i="13" s="1"/>
  <c r="H501" i="13" s="1"/>
  <c r="L500" i="13"/>
  <c r="K500" i="13" s="1"/>
  <c r="I500" i="13"/>
  <c r="H500" i="13" s="1"/>
  <c r="M527" i="13"/>
  <c r="J528" i="13" s="1"/>
  <c r="L527" i="13"/>
  <c r="K527" i="13" s="1"/>
  <c r="I527" i="13"/>
  <c r="H527" i="13" s="1"/>
  <c r="M208" i="8"/>
  <c r="J209" i="8" s="1"/>
  <c r="L208" i="8"/>
  <c r="K208" i="8" s="1"/>
  <c r="I208" i="8"/>
  <c r="H208" i="8" s="1"/>
  <c r="M296" i="16"/>
  <c r="J297" i="16" s="1"/>
  <c r="L296" i="16"/>
  <c r="K296" i="16" s="1"/>
  <c r="I296" i="16"/>
  <c r="H296" i="16" s="1"/>
  <c r="M88" i="16" l="1"/>
  <c r="J89" i="16" s="1"/>
  <c r="L88" i="16"/>
  <c r="K88" i="16" s="1"/>
  <c r="I88" i="16"/>
  <c r="H88" i="16" s="1"/>
  <c r="M215" i="23"/>
  <c r="J216" i="23" s="1"/>
  <c r="I216" i="23" s="1"/>
  <c r="H216" i="23" s="1"/>
  <c r="L215" i="23"/>
  <c r="K215" i="23" s="1"/>
  <c r="I215" i="23"/>
  <c r="H215" i="23" s="1"/>
  <c r="M271" i="18"/>
  <c r="J272" i="18" s="1"/>
  <c r="L271" i="18"/>
  <c r="K271" i="18" s="1"/>
  <c r="I271" i="18"/>
  <c r="H271" i="18" s="1"/>
  <c r="L144" i="13"/>
  <c r="K144" i="13" s="1"/>
  <c r="I144" i="13"/>
  <c r="H144" i="13" s="1"/>
  <c r="M144" i="13"/>
  <c r="J145" i="13" s="1"/>
  <c r="M331" i="25"/>
  <c r="J332" i="25" s="1"/>
  <c r="I332" i="25" s="1"/>
  <c r="H332" i="25" s="1"/>
  <c r="L331" i="25"/>
  <c r="K331" i="25" s="1"/>
  <c r="I331" i="25"/>
  <c r="H331" i="25" s="1"/>
  <c r="L388" i="6"/>
  <c r="K388" i="6" s="1"/>
  <c r="I388" i="6"/>
  <c r="H388" i="6" s="1"/>
  <c r="M388" i="6"/>
  <c r="J389" i="6" s="1"/>
  <c r="M134" i="12"/>
  <c r="J135" i="12" s="1"/>
  <c r="I135" i="12" s="1"/>
  <c r="H135" i="12" s="1"/>
  <c r="L134" i="12"/>
  <c r="K134" i="12" s="1"/>
  <c r="I134" i="12"/>
  <c r="H134" i="12" s="1"/>
  <c r="AA265" i="13"/>
  <c r="Z265" i="13" s="1"/>
  <c r="X265" i="13"/>
  <c r="W265" i="13" s="1"/>
  <c r="AB265" i="13"/>
  <c r="Y266" i="13" s="1"/>
  <c r="X266" i="13" s="1"/>
  <c r="W266" i="13" s="1"/>
  <c r="M187" i="23"/>
  <c r="J188" i="23" s="1"/>
  <c r="I188" i="23" s="1"/>
  <c r="H188" i="23" s="1"/>
  <c r="L187" i="23"/>
  <c r="K187" i="23" s="1"/>
  <c r="I187" i="23"/>
  <c r="H187" i="23" s="1"/>
  <c r="M303" i="15"/>
  <c r="J304" i="15" s="1"/>
  <c r="I304" i="15" s="1"/>
  <c r="H304" i="15" s="1"/>
  <c r="L303" i="15"/>
  <c r="K303" i="15" s="1"/>
  <c r="I303" i="15"/>
  <c r="H303" i="15" s="1"/>
  <c r="M241" i="6"/>
  <c r="J242" i="6" s="1"/>
  <c r="L241" i="6"/>
  <c r="K241" i="6" s="1"/>
  <c r="I241" i="6"/>
  <c r="H241" i="6" s="1"/>
  <c r="M58" i="9"/>
  <c r="J59" i="9" s="1"/>
  <c r="I59" i="9" s="1"/>
  <c r="H59" i="9" s="1"/>
  <c r="L58" i="9"/>
  <c r="K58" i="9" s="1"/>
  <c r="I58" i="9"/>
  <c r="H58" i="9" s="1"/>
  <c r="I319" i="1"/>
  <c r="H319" i="1" s="1"/>
  <c r="M319" i="1"/>
  <c r="J320" i="1" s="1"/>
  <c r="L319" i="1"/>
  <c r="K319" i="1" s="1"/>
  <c r="M289" i="1"/>
  <c r="J290" i="1" s="1"/>
  <c r="L289" i="1"/>
  <c r="K289" i="1" s="1"/>
  <c r="I289" i="1"/>
  <c r="H289" i="1" s="1"/>
  <c r="M466" i="9"/>
  <c r="J467" i="9" s="1"/>
  <c r="L466" i="9"/>
  <c r="K466" i="9" s="1"/>
  <c r="I466" i="9"/>
  <c r="H466" i="9" s="1"/>
  <c r="M167" i="4"/>
  <c r="J168" i="4" s="1"/>
  <c r="I168" i="4" s="1"/>
  <c r="H168" i="4" s="1"/>
  <c r="L167" i="4"/>
  <c r="K167" i="4" s="1"/>
  <c r="I167" i="4"/>
  <c r="H167" i="4" s="1"/>
  <c r="M21" i="1"/>
  <c r="J22" i="1" s="1"/>
  <c r="L21" i="1"/>
  <c r="K21" i="1" s="1"/>
  <c r="I21" i="1"/>
  <c r="H21" i="1" s="1"/>
  <c r="I122" i="9"/>
  <c r="H122" i="9" s="1"/>
  <c r="M122" i="9"/>
  <c r="J123" i="9" s="1"/>
  <c r="L122" i="9"/>
  <c r="K122" i="9" s="1"/>
  <c r="M360" i="15"/>
  <c r="J361" i="15" s="1"/>
  <c r="L360" i="15"/>
  <c r="K360" i="15" s="1"/>
  <c r="I360" i="15"/>
  <c r="H360" i="15" s="1"/>
  <c r="M294" i="6"/>
  <c r="J295" i="6" s="1"/>
  <c r="L294" i="6"/>
  <c r="K294" i="6" s="1"/>
  <c r="I294" i="6"/>
  <c r="H294" i="6" s="1"/>
  <c r="M54" i="8"/>
  <c r="J55" i="8" s="1"/>
  <c r="L54" i="8"/>
  <c r="K54" i="8" s="1"/>
  <c r="I54" i="8"/>
  <c r="H54" i="8" s="1"/>
  <c r="M129" i="22"/>
  <c r="J130" i="22" s="1"/>
  <c r="L129" i="22"/>
  <c r="K129" i="22" s="1"/>
  <c r="I129" i="22"/>
  <c r="H129" i="22" s="1"/>
  <c r="I53" i="6"/>
  <c r="H53" i="6" s="1"/>
  <c r="M53" i="6"/>
  <c r="J54" i="6" s="1"/>
  <c r="L53" i="6"/>
  <c r="K53" i="6" s="1"/>
  <c r="I111" i="18"/>
  <c r="H111" i="18" s="1"/>
  <c r="M111" i="18"/>
  <c r="J112" i="18" s="1"/>
  <c r="L111" i="18"/>
  <c r="K111" i="18" s="1"/>
  <c r="I501" i="9"/>
  <c r="H501" i="9" s="1"/>
  <c r="M501" i="9"/>
  <c r="J502" i="9" s="1"/>
  <c r="L501" i="9"/>
  <c r="K501" i="9" s="1"/>
  <c r="I148" i="6"/>
  <c r="H148" i="6" s="1"/>
  <c r="M148" i="6"/>
  <c r="J149" i="6" s="1"/>
  <c r="L148" i="6"/>
  <c r="K148" i="6" s="1"/>
  <c r="L100" i="21"/>
  <c r="K100" i="21" s="1"/>
  <c r="I100" i="21"/>
  <c r="H100" i="21" s="1"/>
  <c r="M100" i="21"/>
  <c r="J101" i="21" s="1"/>
  <c r="I208" i="6"/>
  <c r="H208" i="6" s="1"/>
  <c r="L208" i="6"/>
  <c r="K208" i="6" s="1"/>
  <c r="M208" i="6"/>
  <c r="J209" i="6" s="1"/>
  <c r="M325" i="13"/>
  <c r="J326" i="13" s="1"/>
  <c r="I326" i="13" s="1"/>
  <c r="H326" i="13" s="1"/>
  <c r="L325" i="13"/>
  <c r="K325" i="13" s="1"/>
  <c r="I325" i="13"/>
  <c r="H325" i="13" s="1"/>
  <c r="M133" i="3"/>
  <c r="J134" i="3" s="1"/>
  <c r="L133" i="3"/>
  <c r="K133" i="3" s="1"/>
  <c r="I133" i="3"/>
  <c r="H133" i="3" s="1"/>
  <c r="I165" i="15"/>
  <c r="H165" i="15" s="1"/>
  <c r="M165" i="15"/>
  <c r="J166" i="15" s="1"/>
  <c r="L165" i="15"/>
  <c r="K165" i="15" s="1"/>
  <c r="M52" i="18"/>
  <c r="J53" i="18" s="1"/>
  <c r="L52" i="18"/>
  <c r="K52" i="18" s="1"/>
  <c r="I52" i="18"/>
  <c r="H52" i="18" s="1"/>
  <c r="M323" i="8"/>
  <c r="J324" i="8" s="1"/>
  <c r="I323" i="8"/>
  <c r="H323" i="8" s="1"/>
  <c r="L323" i="8"/>
  <c r="K323" i="8" s="1"/>
  <c r="M87" i="9"/>
  <c r="J88" i="9" s="1"/>
  <c r="L87" i="9"/>
  <c r="K87" i="9" s="1"/>
  <c r="I87" i="9"/>
  <c r="H87" i="9" s="1"/>
  <c r="I465" i="13"/>
  <c r="H465" i="13" s="1"/>
  <c r="M465" i="13"/>
  <c r="J466" i="13" s="1"/>
  <c r="L465" i="13"/>
  <c r="K465" i="13" s="1"/>
  <c r="M77" i="23"/>
  <c r="J78" i="23" s="1"/>
  <c r="I78" i="23" s="1"/>
  <c r="H78" i="23" s="1"/>
  <c r="L77" i="23"/>
  <c r="K77" i="23" s="1"/>
  <c r="I77" i="23"/>
  <c r="H77" i="23" s="1"/>
  <c r="M37" i="7"/>
  <c r="J38" i="7" s="1"/>
  <c r="I38" i="7" s="1"/>
  <c r="H38" i="7" s="1"/>
  <c r="L37" i="7"/>
  <c r="K37" i="7" s="1"/>
  <c r="I37" i="7"/>
  <c r="H37" i="7" s="1"/>
  <c r="I325" i="6"/>
  <c r="H325" i="6" s="1"/>
  <c r="L325" i="6"/>
  <c r="K325" i="6" s="1"/>
  <c r="M325" i="6"/>
  <c r="J326" i="6" s="1"/>
  <c r="M399" i="4"/>
  <c r="J400" i="4" s="1"/>
  <c r="I400" i="4" s="1"/>
  <c r="H400" i="4" s="1"/>
  <c r="L399" i="4"/>
  <c r="K399" i="4" s="1"/>
  <c r="I399" i="4"/>
  <c r="H399" i="4" s="1"/>
  <c r="AB203" i="13"/>
  <c r="Y204" i="13" s="1"/>
  <c r="AA203" i="13"/>
  <c r="Z203" i="13" s="1"/>
  <c r="X203" i="13"/>
  <c r="W203" i="13" s="1"/>
  <c r="I209" i="8"/>
  <c r="H209" i="8" s="1"/>
  <c r="M209" i="8"/>
  <c r="J210" i="8" s="1"/>
  <c r="L209" i="8"/>
  <c r="K209" i="8" s="1"/>
  <c r="I22" i="12"/>
  <c r="H22" i="12" s="1"/>
  <c r="M22" i="12"/>
  <c r="J23" i="12" s="1"/>
  <c r="L22" i="12"/>
  <c r="K22" i="12" s="1"/>
  <c r="I381" i="13"/>
  <c r="H381" i="13" s="1"/>
  <c r="L381" i="13"/>
  <c r="K381" i="13" s="1"/>
  <c r="M381" i="13"/>
  <c r="J382" i="13" s="1"/>
  <c r="I382" i="13" s="1"/>
  <c r="H382" i="13" s="1"/>
  <c r="I301" i="18"/>
  <c r="H301" i="18" s="1"/>
  <c r="M301" i="18"/>
  <c r="J302" i="18" s="1"/>
  <c r="L301" i="18"/>
  <c r="K301" i="18" s="1"/>
  <c r="I21" i="2"/>
  <c r="H21" i="2" s="1"/>
  <c r="L21" i="2"/>
  <c r="K21" i="2" s="1"/>
  <c r="M21" i="2"/>
  <c r="J22" i="2" s="1"/>
  <c r="I22" i="2" s="1"/>
  <c r="H22" i="2" s="1"/>
  <c r="I255" i="15"/>
  <c r="H255" i="15" s="1"/>
  <c r="M255" i="15"/>
  <c r="J256" i="15" s="1"/>
  <c r="I256" i="15" s="1"/>
  <c r="H256" i="15" s="1"/>
  <c r="L255" i="15"/>
  <c r="K255" i="15" s="1"/>
  <c r="M288" i="8"/>
  <c r="J289" i="8" s="1"/>
  <c r="L288" i="8"/>
  <c r="K288" i="8" s="1"/>
  <c r="I288" i="8"/>
  <c r="H288" i="8" s="1"/>
  <c r="I408" i="1"/>
  <c r="H408" i="1" s="1"/>
  <c r="M408" i="1"/>
  <c r="J409" i="1" s="1"/>
  <c r="L408" i="1"/>
  <c r="K408" i="1" s="1"/>
  <c r="I158" i="23"/>
  <c r="H158" i="23" s="1"/>
  <c r="M158" i="23"/>
  <c r="J159" i="23" s="1"/>
  <c r="L158" i="23"/>
  <c r="K158" i="23" s="1"/>
  <c r="I232" i="21"/>
  <c r="H232" i="21" s="1"/>
  <c r="M232" i="21"/>
  <c r="J233" i="21" s="1"/>
  <c r="L232" i="21"/>
  <c r="K232" i="21" s="1"/>
  <c r="I409" i="13"/>
  <c r="H409" i="13" s="1"/>
  <c r="M409" i="13"/>
  <c r="J410" i="13" s="1"/>
  <c r="I410" i="13" s="1"/>
  <c r="H410" i="13" s="1"/>
  <c r="L409" i="13"/>
  <c r="K409" i="13" s="1"/>
  <c r="M113" i="13"/>
  <c r="J114" i="13" s="1"/>
  <c r="L113" i="13"/>
  <c r="K113" i="13" s="1"/>
  <c r="I113" i="13"/>
  <c r="H113" i="13" s="1"/>
  <c r="M217" i="7"/>
  <c r="J218" i="7" s="1"/>
  <c r="I218" i="7" s="1"/>
  <c r="H218" i="7" s="1"/>
  <c r="L217" i="7"/>
  <c r="K217" i="7" s="1"/>
  <c r="I217" i="7"/>
  <c r="H217" i="7" s="1"/>
  <c r="I87" i="10"/>
  <c r="H87" i="10" s="1"/>
  <c r="M87" i="10"/>
  <c r="J88" i="10" s="1"/>
  <c r="L87" i="10"/>
  <c r="K87" i="10" s="1"/>
  <c r="M121" i="10"/>
  <c r="J122" i="10" s="1"/>
  <c r="I121" i="10"/>
  <c r="H121" i="10" s="1"/>
  <c r="L121" i="10"/>
  <c r="K121" i="10" s="1"/>
  <c r="I437" i="13"/>
  <c r="H437" i="13" s="1"/>
  <c r="M437" i="13"/>
  <c r="J438" i="13" s="1"/>
  <c r="I438" i="13" s="1"/>
  <c r="H438" i="13" s="1"/>
  <c r="L437" i="13"/>
  <c r="K437" i="13" s="1"/>
  <c r="M230" i="16"/>
  <c r="J231" i="16" s="1"/>
  <c r="L230" i="16"/>
  <c r="K230" i="16" s="1"/>
  <c r="I230" i="16"/>
  <c r="H230" i="16" s="1"/>
  <c r="M22" i="21"/>
  <c r="J23" i="21" s="1"/>
  <c r="L22" i="21"/>
  <c r="K22" i="21" s="1"/>
  <c r="I22" i="21"/>
  <c r="H22" i="21" s="1"/>
  <c r="I22" i="16"/>
  <c r="H22" i="16" s="1"/>
  <c r="M22" i="16"/>
  <c r="J23" i="16" s="1"/>
  <c r="L22" i="16"/>
  <c r="K22" i="16" s="1"/>
  <c r="M123" i="16"/>
  <c r="J124" i="16" s="1"/>
  <c r="L123" i="16"/>
  <c r="K123" i="16" s="1"/>
  <c r="I123" i="16"/>
  <c r="H123" i="16" s="1"/>
  <c r="I431" i="9"/>
  <c r="H431" i="9" s="1"/>
  <c r="M431" i="9"/>
  <c r="J432" i="9" s="1"/>
  <c r="L431" i="9"/>
  <c r="K431" i="9" s="1"/>
  <c r="M164" i="12"/>
  <c r="J165" i="12" s="1"/>
  <c r="L164" i="12"/>
  <c r="K164" i="12" s="1"/>
  <c r="I164" i="12"/>
  <c r="H164" i="12" s="1"/>
  <c r="M150" i="8"/>
  <c r="J151" i="8" s="1"/>
  <c r="L150" i="8"/>
  <c r="K150" i="8" s="1"/>
  <c r="I150" i="8"/>
  <c r="H150" i="8" s="1"/>
  <c r="M331" i="18"/>
  <c r="J332" i="18" s="1"/>
  <c r="L331" i="18"/>
  <c r="K331" i="18" s="1"/>
  <c r="I331" i="18"/>
  <c r="H331" i="18" s="1"/>
  <c r="M286" i="10"/>
  <c r="J287" i="10" s="1"/>
  <c r="L286" i="10"/>
  <c r="K286" i="10" s="1"/>
  <c r="I286" i="10"/>
  <c r="H286" i="10" s="1"/>
  <c r="M105" i="14"/>
  <c r="J106" i="14" s="1"/>
  <c r="I106" i="14" s="1"/>
  <c r="H106" i="14" s="1"/>
  <c r="L105" i="14"/>
  <c r="K105" i="14" s="1"/>
  <c r="I105" i="14"/>
  <c r="H105" i="14" s="1"/>
  <c r="M585" i="13"/>
  <c r="J586" i="13" s="1"/>
  <c r="I586" i="13" s="1"/>
  <c r="H586" i="13" s="1"/>
  <c r="L585" i="13"/>
  <c r="K585" i="13" s="1"/>
  <c r="I585" i="13"/>
  <c r="H585" i="13" s="1"/>
  <c r="M241" i="8"/>
  <c r="J242" i="8" s="1"/>
  <c r="I242" i="8" s="1"/>
  <c r="H242" i="8" s="1"/>
  <c r="L241" i="8"/>
  <c r="K241" i="8" s="1"/>
  <c r="I241" i="8"/>
  <c r="H241" i="8" s="1"/>
  <c r="X529" i="13"/>
  <c r="W529" i="13" s="1"/>
  <c r="AB529" i="13"/>
  <c r="Y530" i="13" s="1"/>
  <c r="AA529" i="13"/>
  <c r="Z529" i="13" s="1"/>
  <c r="BE84" i="13"/>
  <c r="BD84" i="13" s="1"/>
  <c r="BB84" i="13"/>
  <c r="BA84" i="13" s="1"/>
  <c r="BF84" i="13"/>
  <c r="BC85" i="13" s="1"/>
  <c r="M157" i="7"/>
  <c r="J158" i="7" s="1"/>
  <c r="L157" i="7"/>
  <c r="K157" i="7" s="1"/>
  <c r="I157" i="7"/>
  <c r="H157" i="7" s="1"/>
  <c r="M264" i="9"/>
  <c r="J265" i="9" s="1"/>
  <c r="L264" i="9"/>
  <c r="K264" i="9" s="1"/>
  <c r="I264" i="9"/>
  <c r="H264" i="9" s="1"/>
  <c r="M160" i="22"/>
  <c r="J161" i="22" s="1"/>
  <c r="L160" i="22"/>
  <c r="K160" i="22" s="1"/>
  <c r="I160" i="22"/>
  <c r="H160" i="22" s="1"/>
  <c r="M297" i="16"/>
  <c r="J298" i="16" s="1"/>
  <c r="L297" i="16"/>
  <c r="K297" i="16" s="1"/>
  <c r="I297" i="16"/>
  <c r="H297" i="16" s="1"/>
  <c r="L223" i="9"/>
  <c r="K223" i="9" s="1"/>
  <c r="I223" i="9"/>
  <c r="H223" i="9" s="1"/>
  <c r="M223" i="9"/>
  <c r="J224" i="9" s="1"/>
  <c r="M23" i="6"/>
  <c r="J24" i="6" s="1"/>
  <c r="L23" i="6"/>
  <c r="K23" i="6" s="1"/>
  <c r="I23" i="6"/>
  <c r="H23" i="6" s="1"/>
  <c r="L44" i="19"/>
  <c r="K44" i="19" s="1"/>
  <c r="I44" i="19"/>
  <c r="H44" i="19" s="1"/>
  <c r="M44" i="19"/>
  <c r="J45" i="19" s="1"/>
  <c r="I45" i="19" s="1"/>
  <c r="H45" i="19" s="1"/>
  <c r="I118" i="1"/>
  <c r="H118" i="1" s="1"/>
  <c r="M118" i="1"/>
  <c r="J119" i="1" s="1"/>
  <c r="L118" i="1"/>
  <c r="K118" i="1" s="1"/>
  <c r="L186" i="10"/>
  <c r="K186" i="10" s="1"/>
  <c r="I186" i="10"/>
  <c r="H186" i="10" s="1"/>
  <c r="M186" i="10"/>
  <c r="J187" i="10" s="1"/>
  <c r="L387" i="25"/>
  <c r="K387" i="25" s="1"/>
  <c r="I387" i="25"/>
  <c r="H387" i="25" s="1"/>
  <c r="M387" i="25"/>
  <c r="J388" i="25" s="1"/>
  <c r="I388" i="25" s="1"/>
  <c r="H388" i="25" s="1"/>
  <c r="M147" i="1"/>
  <c r="J148" i="1" s="1"/>
  <c r="L147" i="1"/>
  <c r="K147" i="1" s="1"/>
  <c r="I147" i="1"/>
  <c r="H147" i="1" s="1"/>
  <c r="M341" i="4"/>
  <c r="J342" i="4" s="1"/>
  <c r="I342" i="4" s="1"/>
  <c r="H342" i="4" s="1"/>
  <c r="L341" i="4"/>
  <c r="K341" i="4" s="1"/>
  <c r="I341" i="4"/>
  <c r="H341" i="4" s="1"/>
  <c r="I168" i="19"/>
  <c r="H168" i="19" s="1"/>
  <c r="M168" i="19"/>
  <c r="J169" i="19" s="1"/>
  <c r="L168" i="19"/>
  <c r="K168" i="19" s="1"/>
  <c r="M443" i="25"/>
  <c r="J444" i="25" s="1"/>
  <c r="I444" i="25" s="1"/>
  <c r="H444" i="25" s="1"/>
  <c r="L443" i="25"/>
  <c r="K443" i="25" s="1"/>
  <c r="I443" i="25"/>
  <c r="H443" i="25" s="1"/>
  <c r="M22" i="22"/>
  <c r="J23" i="22" s="1"/>
  <c r="I22" i="22"/>
  <c r="H22" i="22" s="1"/>
  <c r="L22" i="22"/>
  <c r="K22" i="22" s="1"/>
  <c r="M528" i="13"/>
  <c r="J529" i="13" s="1"/>
  <c r="I529" i="13" s="1"/>
  <c r="H529" i="13" s="1"/>
  <c r="L528" i="13"/>
  <c r="K528" i="13" s="1"/>
  <c r="I528" i="13"/>
  <c r="H528" i="13" s="1"/>
  <c r="I22" i="13"/>
  <c r="H22" i="13" s="1"/>
  <c r="L22" i="13"/>
  <c r="K22" i="13" s="1"/>
  <c r="M22" i="13"/>
  <c r="J23" i="13" s="1"/>
  <c r="M21" i="25"/>
  <c r="J22" i="25" s="1"/>
  <c r="I22" i="25" s="1"/>
  <c r="H22" i="25" s="1"/>
  <c r="L21" i="25"/>
  <c r="K21" i="25" s="1"/>
  <c r="I21" i="25"/>
  <c r="H21" i="25" s="1"/>
  <c r="L204" i="13"/>
  <c r="K204" i="13" s="1"/>
  <c r="I204" i="13"/>
  <c r="H204" i="13" s="1"/>
  <c r="M204" i="13"/>
  <c r="J205" i="13" s="1"/>
  <c r="L193" i="18"/>
  <c r="K193" i="18" s="1"/>
  <c r="M193" i="18"/>
  <c r="J194" i="18" s="1"/>
  <c r="I193" i="18"/>
  <c r="H193" i="18" s="1"/>
  <c r="M296" i="13"/>
  <c r="J297" i="13" s="1"/>
  <c r="L296" i="13"/>
  <c r="K296" i="13" s="1"/>
  <c r="I296" i="13"/>
  <c r="H296" i="13" s="1"/>
  <c r="I250" i="11"/>
  <c r="H250" i="11" s="1"/>
  <c r="M250" i="11"/>
  <c r="J251" i="11" s="1"/>
  <c r="I251" i="11" s="1"/>
  <c r="H251" i="11" s="1"/>
  <c r="L250" i="11"/>
  <c r="K250" i="11" s="1"/>
  <c r="L54" i="10"/>
  <c r="K54" i="10" s="1"/>
  <c r="I54" i="10"/>
  <c r="H54" i="10" s="1"/>
  <c r="M54" i="10"/>
  <c r="J55" i="10" s="1"/>
  <c r="M362" i="16"/>
  <c r="J363" i="16" s="1"/>
  <c r="L362" i="16"/>
  <c r="K362" i="16" s="1"/>
  <c r="I362" i="16"/>
  <c r="H362" i="16" s="1"/>
  <c r="L225" i="15"/>
  <c r="K225" i="15" s="1"/>
  <c r="M225" i="15"/>
  <c r="J226" i="15" s="1"/>
  <c r="I225" i="15"/>
  <c r="H225" i="15" s="1"/>
  <c r="M352" i="10"/>
  <c r="J353" i="10" s="1"/>
  <c r="L352" i="10"/>
  <c r="K352" i="10" s="1"/>
  <c r="I352" i="10"/>
  <c r="H352" i="10" s="1"/>
  <c r="M22" i="18"/>
  <c r="J23" i="18" s="1"/>
  <c r="L22" i="18"/>
  <c r="K22" i="18" s="1"/>
  <c r="I22" i="18"/>
  <c r="H22" i="18" s="1"/>
  <c r="X465" i="13"/>
  <c r="W465" i="13" s="1"/>
  <c r="AB465" i="13"/>
  <c r="Y466" i="13" s="1"/>
  <c r="AA465" i="13"/>
  <c r="Z465" i="13" s="1"/>
  <c r="AI325" i="13"/>
  <c r="AF326" i="13" s="1"/>
  <c r="AH325" i="13"/>
  <c r="AG325" i="13" s="1"/>
  <c r="AE325" i="13"/>
  <c r="AD325" i="13" s="1"/>
  <c r="I353" i="13"/>
  <c r="H353" i="13" s="1"/>
  <c r="M353" i="13"/>
  <c r="J354" i="13" s="1"/>
  <c r="I354" i="13" s="1"/>
  <c r="H354" i="13" s="1"/>
  <c r="L353" i="13"/>
  <c r="K353" i="13" s="1"/>
  <c r="I124" i="11"/>
  <c r="H124" i="11" s="1"/>
  <c r="M124" i="11"/>
  <c r="J125" i="11" s="1"/>
  <c r="L124" i="11"/>
  <c r="K124" i="11" s="1"/>
  <c r="M86" i="6"/>
  <c r="J87" i="6" s="1"/>
  <c r="L86" i="6"/>
  <c r="K86" i="6" s="1"/>
  <c r="I86" i="6"/>
  <c r="H86" i="6" s="1"/>
  <c r="M52" i="13"/>
  <c r="J53" i="13" s="1"/>
  <c r="L52" i="13"/>
  <c r="K52" i="13" s="1"/>
  <c r="I52" i="13"/>
  <c r="H52" i="13" s="1"/>
  <c r="I331" i="16"/>
  <c r="H331" i="16" s="1"/>
  <c r="M331" i="16"/>
  <c r="J332" i="16" s="1"/>
  <c r="L331" i="16"/>
  <c r="K331" i="16" s="1"/>
  <c r="I21" i="8"/>
  <c r="H21" i="8" s="1"/>
  <c r="M21" i="8"/>
  <c r="J22" i="8" s="1"/>
  <c r="L21" i="8"/>
  <c r="K21" i="8" s="1"/>
  <c r="L157" i="9"/>
  <c r="K157" i="9" s="1"/>
  <c r="M157" i="9"/>
  <c r="J158" i="9" s="1"/>
  <c r="I157" i="9"/>
  <c r="H157" i="9" s="1"/>
  <c r="M428" i="16"/>
  <c r="J429" i="16" s="1"/>
  <c r="L428" i="16"/>
  <c r="K428" i="16" s="1"/>
  <c r="I428" i="16"/>
  <c r="H428" i="16" s="1"/>
  <c r="M81" i="18"/>
  <c r="J82" i="18" s="1"/>
  <c r="L81" i="18"/>
  <c r="K81" i="18" s="1"/>
  <c r="I81" i="18"/>
  <c r="H81" i="18" s="1"/>
  <c r="M86" i="8"/>
  <c r="J87" i="8" s="1"/>
  <c r="L86" i="8"/>
  <c r="K86" i="8" s="1"/>
  <c r="I86" i="8"/>
  <c r="H86" i="8" s="1"/>
  <c r="M218" i="25"/>
  <c r="J219" i="25" s="1"/>
  <c r="L218" i="25"/>
  <c r="K218" i="25" s="1"/>
  <c r="I218" i="25"/>
  <c r="H218" i="25" s="1"/>
  <c r="I534" i="9"/>
  <c r="H534" i="9" s="1"/>
  <c r="M534" i="9"/>
  <c r="J535" i="9" s="1"/>
  <c r="L534" i="9"/>
  <c r="K534" i="9" s="1"/>
  <c r="M263" i="16"/>
  <c r="J264" i="16" s="1"/>
  <c r="L263" i="16"/>
  <c r="K263" i="16" s="1"/>
  <c r="I263" i="16"/>
  <c r="H263" i="16" s="1"/>
  <c r="L55" i="16"/>
  <c r="K55" i="16" s="1"/>
  <c r="I55" i="16"/>
  <c r="H55" i="16" s="1"/>
  <c r="M55" i="16"/>
  <c r="J56" i="16" s="1"/>
  <c r="I398" i="9"/>
  <c r="H398" i="9" s="1"/>
  <c r="M398" i="9"/>
  <c r="J399" i="9" s="1"/>
  <c r="L398" i="9"/>
  <c r="K398" i="9" s="1"/>
  <c r="I23" i="9"/>
  <c r="H23" i="9" s="1"/>
  <c r="M23" i="9"/>
  <c r="J24" i="9" s="1"/>
  <c r="L23" i="9"/>
  <c r="K23" i="9" s="1"/>
  <c r="M379" i="1"/>
  <c r="J380" i="1" s="1"/>
  <c r="L379" i="1"/>
  <c r="K379" i="1" s="1"/>
  <c r="I379" i="1"/>
  <c r="H379" i="1" s="1"/>
  <c r="M88" i="1"/>
  <c r="J89" i="1" s="1"/>
  <c r="L88" i="1"/>
  <c r="K88" i="1" s="1"/>
  <c r="I88" i="1"/>
  <c r="H88" i="1" s="1"/>
  <c r="L134" i="15"/>
  <c r="K134" i="15" s="1"/>
  <c r="M134" i="15"/>
  <c r="J135" i="15" s="1"/>
  <c r="I134" i="15"/>
  <c r="H134" i="15" s="1"/>
  <c r="AB295" i="13"/>
  <c r="Y296" i="13" s="1"/>
  <c r="AA295" i="13"/>
  <c r="Z295" i="13" s="1"/>
  <c r="X295" i="13"/>
  <c r="W295" i="13" s="1"/>
  <c r="M178" i="1"/>
  <c r="J179" i="1" s="1"/>
  <c r="L178" i="1"/>
  <c r="K178" i="1" s="1"/>
  <c r="I178" i="1"/>
  <c r="H178" i="1" s="1"/>
  <c r="M189" i="9"/>
  <c r="J190" i="9" s="1"/>
  <c r="L189" i="9"/>
  <c r="K189" i="9" s="1"/>
  <c r="I189" i="9"/>
  <c r="H189" i="9" s="1"/>
  <c r="M105" i="25"/>
  <c r="J106" i="25" s="1"/>
  <c r="I106" i="25" s="1"/>
  <c r="H106" i="25" s="1"/>
  <c r="L105" i="25"/>
  <c r="K105" i="25" s="1"/>
  <c r="I105" i="25"/>
  <c r="H105" i="25" s="1"/>
  <c r="BU266" i="13"/>
  <c r="BR267" i="13" s="1"/>
  <c r="BQ267" i="13" s="1"/>
  <c r="BP267" i="13" s="1"/>
  <c r="BT266" i="13"/>
  <c r="BS266" i="13" s="1"/>
  <c r="BQ266" i="13"/>
  <c r="BP266" i="13" s="1"/>
  <c r="M219" i="10"/>
  <c r="J220" i="10" s="1"/>
  <c r="L219" i="10"/>
  <c r="K219" i="10" s="1"/>
  <c r="I219" i="10"/>
  <c r="H219" i="10" s="1"/>
  <c r="L265" i="13"/>
  <c r="K265" i="13" s="1"/>
  <c r="I265" i="13"/>
  <c r="H265" i="13" s="1"/>
  <c r="M265" i="13"/>
  <c r="J266" i="13" s="1"/>
  <c r="L48" i="17"/>
  <c r="K48" i="17" s="1"/>
  <c r="M48" i="17"/>
  <c r="J49" i="17" s="1"/>
  <c r="I48" i="17"/>
  <c r="H48" i="17" s="1"/>
  <c r="L154" i="10"/>
  <c r="K154" i="10" s="1"/>
  <c r="I154" i="10"/>
  <c r="H154" i="10" s="1"/>
  <c r="M154" i="10"/>
  <c r="J155" i="10" s="1"/>
  <c r="L194" i="16"/>
  <c r="K194" i="16" s="1"/>
  <c r="I194" i="16"/>
  <c r="H194" i="16" s="1"/>
  <c r="M194" i="16"/>
  <c r="J195" i="16" s="1"/>
  <c r="I107" i="17"/>
  <c r="H107" i="17" s="1"/>
  <c r="M107" i="17"/>
  <c r="J108" i="17" s="1"/>
  <c r="I108" i="17" s="1"/>
  <c r="H108" i="17" s="1"/>
  <c r="L107" i="17"/>
  <c r="K107" i="17" s="1"/>
  <c r="M129" i="7"/>
  <c r="J130" i="7" s="1"/>
  <c r="I130" i="7" s="1"/>
  <c r="H130" i="7" s="1"/>
  <c r="L129" i="7"/>
  <c r="K129" i="7" s="1"/>
  <c r="I129" i="7"/>
  <c r="H129" i="7" s="1"/>
  <c r="L340" i="19"/>
  <c r="K340" i="19" s="1"/>
  <c r="I340" i="19"/>
  <c r="H340" i="19" s="1"/>
  <c r="M340" i="19"/>
  <c r="J341" i="19" s="1"/>
  <c r="I341" i="19" s="1"/>
  <c r="H341" i="19" s="1"/>
  <c r="M77" i="15"/>
  <c r="J78" i="15" s="1"/>
  <c r="L77" i="15"/>
  <c r="K77" i="15" s="1"/>
  <c r="I77" i="15"/>
  <c r="H77" i="15" s="1"/>
  <c r="M117" i="8"/>
  <c r="J118" i="8" s="1"/>
  <c r="L117" i="8"/>
  <c r="K117" i="8" s="1"/>
  <c r="I117" i="8"/>
  <c r="H117" i="8" s="1"/>
  <c r="M252" i="1"/>
  <c r="J253" i="1" s="1"/>
  <c r="L252" i="1"/>
  <c r="K252" i="1" s="1"/>
  <c r="I252" i="1"/>
  <c r="H252" i="1" s="1"/>
  <c r="L62" i="22"/>
  <c r="K62" i="22" s="1"/>
  <c r="I62" i="22"/>
  <c r="H62" i="22" s="1"/>
  <c r="M62" i="22"/>
  <c r="J63" i="22" s="1"/>
  <c r="M363" i="9"/>
  <c r="J364" i="9" s="1"/>
  <c r="L363" i="9"/>
  <c r="K363" i="9" s="1"/>
  <c r="I363" i="9"/>
  <c r="H363" i="9" s="1"/>
  <c r="M428" i="4"/>
  <c r="J429" i="4" s="1"/>
  <c r="I429" i="4" s="1"/>
  <c r="H429" i="4" s="1"/>
  <c r="L428" i="4"/>
  <c r="K428" i="4" s="1"/>
  <c r="I428" i="4"/>
  <c r="H428" i="4" s="1"/>
  <c r="L117" i="6"/>
  <c r="K117" i="6" s="1"/>
  <c r="I117" i="6"/>
  <c r="H117" i="6" s="1"/>
  <c r="M117" i="6"/>
  <c r="J118" i="6" s="1"/>
  <c r="M21" i="15"/>
  <c r="J22" i="15" s="1"/>
  <c r="L21" i="15"/>
  <c r="K21" i="15" s="1"/>
  <c r="I21" i="15"/>
  <c r="H21" i="15" s="1"/>
  <c r="I161" i="25"/>
  <c r="H161" i="25" s="1"/>
  <c r="M161" i="25"/>
  <c r="J162" i="25" s="1"/>
  <c r="I162" i="25" s="1"/>
  <c r="H162" i="25" s="1"/>
  <c r="L161" i="25"/>
  <c r="K161" i="25" s="1"/>
  <c r="M142" i="18"/>
  <c r="J143" i="18" s="1"/>
  <c r="L142" i="18"/>
  <c r="K142" i="18" s="1"/>
  <c r="I142" i="18"/>
  <c r="H142" i="18" s="1"/>
  <c r="M233" i="13"/>
  <c r="J234" i="13" s="1"/>
  <c r="L233" i="13"/>
  <c r="K233" i="13" s="1"/>
  <c r="I233" i="13"/>
  <c r="H233" i="13" s="1"/>
  <c r="M21" i="10"/>
  <c r="J22" i="10" s="1"/>
  <c r="L21" i="10"/>
  <c r="K21" i="10" s="1"/>
  <c r="I21" i="10"/>
  <c r="H21" i="10" s="1"/>
  <c r="I76" i="14"/>
  <c r="H76" i="14" s="1"/>
  <c r="M76" i="14"/>
  <c r="J77" i="14" s="1"/>
  <c r="I77" i="14" s="1"/>
  <c r="H77" i="14" s="1"/>
  <c r="L76" i="14"/>
  <c r="K76" i="14" s="1"/>
  <c r="M218" i="19"/>
  <c r="J219" i="19" s="1"/>
  <c r="I219" i="19" s="1"/>
  <c r="H219" i="19" s="1"/>
  <c r="L218" i="19"/>
  <c r="K218" i="19" s="1"/>
  <c r="I218" i="19"/>
  <c r="H218" i="19" s="1"/>
  <c r="L419" i="6"/>
  <c r="K419" i="6" s="1"/>
  <c r="I419" i="6"/>
  <c r="H419" i="6" s="1"/>
  <c r="M419" i="6"/>
  <c r="J420" i="6" s="1"/>
  <c r="M318" i="10"/>
  <c r="J319" i="10" s="1"/>
  <c r="L318" i="10"/>
  <c r="K318" i="10" s="1"/>
  <c r="I318" i="10"/>
  <c r="H318" i="10" s="1"/>
  <c r="M382" i="18"/>
  <c r="J383" i="18" s="1"/>
  <c r="I383" i="18" s="1"/>
  <c r="H383" i="18" s="1"/>
  <c r="L382" i="18"/>
  <c r="K382" i="18" s="1"/>
  <c r="I382" i="18"/>
  <c r="H382" i="18" s="1"/>
  <c r="M357" i="6"/>
  <c r="J358" i="6" s="1"/>
  <c r="I357" i="6"/>
  <c r="H357" i="6" s="1"/>
  <c r="L357" i="6"/>
  <c r="K357" i="6" s="1"/>
  <c r="L349" i="1"/>
  <c r="K349" i="1" s="1"/>
  <c r="M349" i="1"/>
  <c r="J350" i="1" s="1"/>
  <c r="I349" i="1"/>
  <c r="H349" i="1" s="1"/>
  <c r="M173" i="13"/>
  <c r="J174" i="13" s="1"/>
  <c r="L173" i="13"/>
  <c r="K173" i="13" s="1"/>
  <c r="I173" i="13"/>
  <c r="H173" i="13" s="1"/>
  <c r="L61" i="21"/>
  <c r="K61" i="21" s="1"/>
  <c r="M61" i="21"/>
  <c r="J62" i="21" s="1"/>
  <c r="I61" i="21"/>
  <c r="H61" i="21" s="1"/>
  <c r="I357" i="7"/>
  <c r="H357" i="7" s="1"/>
  <c r="L357" i="7"/>
  <c r="K357" i="7" s="1"/>
  <c r="M357" i="7"/>
  <c r="J358" i="7" s="1"/>
  <c r="I358" i="7" s="1"/>
  <c r="H358" i="7" s="1"/>
  <c r="M396" i="16"/>
  <c r="J397" i="16" s="1"/>
  <c r="L396" i="16"/>
  <c r="K396" i="16" s="1"/>
  <c r="I396" i="16"/>
  <c r="H396" i="16" s="1"/>
  <c r="M139" i="21"/>
  <c r="J140" i="21" s="1"/>
  <c r="L139" i="21"/>
  <c r="K139" i="21" s="1"/>
  <c r="I139" i="21"/>
  <c r="H139" i="21" s="1"/>
  <c r="M243" i="23"/>
  <c r="J244" i="23" s="1"/>
  <c r="I244" i="23" s="1"/>
  <c r="H244" i="23" s="1"/>
  <c r="L243" i="23"/>
  <c r="K243" i="23" s="1"/>
  <c r="I243" i="23"/>
  <c r="H243" i="23" s="1"/>
  <c r="M441" i="10"/>
  <c r="J442" i="10" s="1"/>
  <c r="L441" i="10"/>
  <c r="K441" i="10" s="1"/>
  <c r="I441" i="10"/>
  <c r="H441" i="10" s="1"/>
  <c r="L215" i="1"/>
  <c r="K215" i="1" s="1"/>
  <c r="I215" i="1"/>
  <c r="H215" i="1" s="1"/>
  <c r="M215" i="1"/>
  <c r="J216" i="1" s="1"/>
  <c r="M229" i="3"/>
  <c r="J230" i="3" s="1"/>
  <c r="I229" i="3"/>
  <c r="H229" i="3" s="1"/>
  <c r="L229" i="3"/>
  <c r="K229" i="3" s="1"/>
  <c r="I189" i="25"/>
  <c r="H189" i="25" s="1"/>
  <c r="M189" i="25"/>
  <c r="J190" i="25" s="1"/>
  <c r="I190" i="25" s="1"/>
  <c r="H190" i="25" s="1"/>
  <c r="L189" i="25"/>
  <c r="K189" i="25" s="1"/>
  <c r="M253" i="10"/>
  <c r="J254" i="10" s="1"/>
  <c r="L253" i="10"/>
  <c r="K253" i="10" s="1"/>
  <c r="I253" i="10"/>
  <c r="H253" i="10" s="1"/>
  <c r="L159" i="16"/>
  <c r="K159" i="16" s="1"/>
  <c r="I159" i="16"/>
  <c r="H159" i="16" s="1"/>
  <c r="M159" i="16"/>
  <c r="J160" i="16" s="1"/>
  <c r="M209" i="6" l="1"/>
  <c r="J210" i="6" s="1"/>
  <c r="L209" i="6"/>
  <c r="K209" i="6" s="1"/>
  <c r="I209" i="6"/>
  <c r="H209" i="6" s="1"/>
  <c r="M145" i="13"/>
  <c r="J146" i="13" s="1"/>
  <c r="I146" i="13" s="1"/>
  <c r="H146" i="13" s="1"/>
  <c r="L145" i="13"/>
  <c r="K145" i="13" s="1"/>
  <c r="I145" i="13"/>
  <c r="H145" i="13" s="1"/>
  <c r="I62" i="21"/>
  <c r="H62" i="21" s="1"/>
  <c r="M62" i="21"/>
  <c r="J63" i="21" s="1"/>
  <c r="L62" i="21"/>
  <c r="K62" i="21" s="1"/>
  <c r="M332" i="16"/>
  <c r="J333" i="16" s="1"/>
  <c r="L332" i="16"/>
  <c r="K332" i="16" s="1"/>
  <c r="I332" i="16"/>
  <c r="H332" i="16" s="1"/>
  <c r="M409" i="1"/>
  <c r="J410" i="1" s="1"/>
  <c r="L409" i="1"/>
  <c r="K409" i="1" s="1"/>
  <c r="I409" i="1"/>
  <c r="H409" i="1" s="1"/>
  <c r="M302" i="18"/>
  <c r="J303" i="18" s="1"/>
  <c r="I303" i="18" s="1"/>
  <c r="H303" i="18" s="1"/>
  <c r="L302" i="18"/>
  <c r="K302" i="18" s="1"/>
  <c r="I302" i="18"/>
  <c r="H302" i="18" s="1"/>
  <c r="L112" i="18"/>
  <c r="K112" i="18" s="1"/>
  <c r="I112" i="18"/>
  <c r="H112" i="18" s="1"/>
  <c r="M112" i="18"/>
  <c r="J113" i="18" s="1"/>
  <c r="M179" i="1"/>
  <c r="J180" i="1" s="1"/>
  <c r="I179" i="1"/>
  <c r="H179" i="1" s="1"/>
  <c r="L179" i="1"/>
  <c r="K179" i="1" s="1"/>
  <c r="L265" i="9"/>
  <c r="K265" i="9" s="1"/>
  <c r="I265" i="9"/>
  <c r="H265" i="9" s="1"/>
  <c r="M265" i="9"/>
  <c r="J266" i="9" s="1"/>
  <c r="X204" i="13"/>
  <c r="W204" i="13" s="1"/>
  <c r="AB204" i="13"/>
  <c r="Y205" i="13" s="1"/>
  <c r="AA204" i="13"/>
  <c r="Z204" i="13" s="1"/>
  <c r="M23" i="13"/>
  <c r="J24" i="13" s="1"/>
  <c r="I24" i="13" s="1"/>
  <c r="H24" i="13" s="1"/>
  <c r="L23" i="13"/>
  <c r="K23" i="13" s="1"/>
  <c r="I23" i="13"/>
  <c r="H23" i="13" s="1"/>
  <c r="M187" i="10"/>
  <c r="J188" i="10" s="1"/>
  <c r="I187" i="10"/>
  <c r="H187" i="10" s="1"/>
  <c r="L187" i="10"/>
  <c r="K187" i="10" s="1"/>
  <c r="M224" i="9"/>
  <c r="J225" i="9" s="1"/>
  <c r="I224" i="9"/>
  <c r="H224" i="9" s="1"/>
  <c r="L224" i="9"/>
  <c r="K224" i="9" s="1"/>
  <c r="M101" i="21"/>
  <c r="J102" i="21" s="1"/>
  <c r="L101" i="21"/>
  <c r="K101" i="21" s="1"/>
  <c r="I101" i="21"/>
  <c r="H101" i="21" s="1"/>
  <c r="L264" i="16"/>
  <c r="K264" i="16" s="1"/>
  <c r="M264" i="16"/>
  <c r="J265" i="16" s="1"/>
  <c r="I264" i="16"/>
  <c r="H264" i="16" s="1"/>
  <c r="M24" i="6"/>
  <c r="J25" i="6" s="1"/>
  <c r="I25" i="6" s="1"/>
  <c r="H25" i="6" s="1"/>
  <c r="I24" i="6"/>
  <c r="H24" i="6" s="1"/>
  <c r="L24" i="6"/>
  <c r="K24" i="6" s="1"/>
  <c r="M24" i="9"/>
  <c r="J25" i="9" s="1"/>
  <c r="L24" i="9"/>
  <c r="K24" i="9" s="1"/>
  <c r="I24" i="9"/>
  <c r="H24" i="9" s="1"/>
  <c r="M535" i="9"/>
  <c r="J536" i="9" s="1"/>
  <c r="L535" i="9"/>
  <c r="K535" i="9" s="1"/>
  <c r="I535" i="9"/>
  <c r="H535" i="9" s="1"/>
  <c r="M226" i="15"/>
  <c r="J227" i="15" s="1"/>
  <c r="I227" i="15" s="1"/>
  <c r="H227" i="15" s="1"/>
  <c r="L226" i="15"/>
  <c r="K226" i="15" s="1"/>
  <c r="I226" i="15"/>
  <c r="H226" i="15" s="1"/>
  <c r="M169" i="19"/>
  <c r="J170" i="19" s="1"/>
  <c r="I170" i="19" s="1"/>
  <c r="H170" i="19" s="1"/>
  <c r="L169" i="19"/>
  <c r="K169" i="19" s="1"/>
  <c r="I169" i="19"/>
  <c r="H169" i="19" s="1"/>
  <c r="L23" i="16"/>
  <c r="K23" i="16" s="1"/>
  <c r="I23" i="16"/>
  <c r="H23" i="16" s="1"/>
  <c r="M23" i="16"/>
  <c r="J24" i="16" s="1"/>
  <c r="M466" i="13"/>
  <c r="J467" i="13" s="1"/>
  <c r="L466" i="13"/>
  <c r="K466" i="13" s="1"/>
  <c r="I466" i="13"/>
  <c r="H466" i="13" s="1"/>
  <c r="L166" i="15"/>
  <c r="K166" i="15" s="1"/>
  <c r="M166" i="15"/>
  <c r="J167" i="15" s="1"/>
  <c r="I166" i="15"/>
  <c r="H166" i="15" s="1"/>
  <c r="I54" i="6"/>
  <c r="H54" i="6" s="1"/>
  <c r="L54" i="6"/>
  <c r="K54" i="6" s="1"/>
  <c r="M54" i="6"/>
  <c r="J55" i="6" s="1"/>
  <c r="M155" i="10"/>
  <c r="J156" i="10" s="1"/>
  <c r="L155" i="10"/>
  <c r="K155" i="10" s="1"/>
  <c r="I155" i="10"/>
  <c r="H155" i="10" s="1"/>
  <c r="M174" i="13"/>
  <c r="J175" i="13" s="1"/>
  <c r="L174" i="13"/>
  <c r="K174" i="13" s="1"/>
  <c r="I174" i="13"/>
  <c r="H174" i="13" s="1"/>
  <c r="AB296" i="13"/>
  <c r="Y297" i="13" s="1"/>
  <c r="AA296" i="13"/>
  <c r="Z296" i="13" s="1"/>
  <c r="X296" i="13"/>
  <c r="W296" i="13" s="1"/>
  <c r="M429" i="16"/>
  <c r="J430" i="16" s="1"/>
  <c r="L429" i="16"/>
  <c r="K429" i="16" s="1"/>
  <c r="I429" i="16"/>
  <c r="H429" i="16" s="1"/>
  <c r="M53" i="13"/>
  <c r="J54" i="13" s="1"/>
  <c r="L53" i="13"/>
  <c r="K53" i="13" s="1"/>
  <c r="I53" i="13"/>
  <c r="H53" i="13" s="1"/>
  <c r="AI326" i="13"/>
  <c r="AF327" i="13" s="1"/>
  <c r="AH326" i="13"/>
  <c r="AG326" i="13" s="1"/>
  <c r="AE326" i="13"/>
  <c r="AD326" i="13" s="1"/>
  <c r="I297" i="13"/>
  <c r="H297" i="13" s="1"/>
  <c r="L297" i="13"/>
  <c r="K297" i="13" s="1"/>
  <c r="M297" i="13"/>
  <c r="J298" i="13" s="1"/>
  <c r="I298" i="13" s="1"/>
  <c r="H298" i="13" s="1"/>
  <c r="M158" i="7"/>
  <c r="J159" i="7" s="1"/>
  <c r="L158" i="7"/>
  <c r="K158" i="7" s="1"/>
  <c r="I158" i="7"/>
  <c r="H158" i="7" s="1"/>
  <c r="I151" i="8"/>
  <c r="H151" i="8" s="1"/>
  <c r="M151" i="8"/>
  <c r="J152" i="8" s="1"/>
  <c r="L151" i="8"/>
  <c r="K151" i="8" s="1"/>
  <c r="L122" i="10"/>
  <c r="K122" i="10" s="1"/>
  <c r="I122" i="10"/>
  <c r="H122" i="10" s="1"/>
  <c r="M122" i="10"/>
  <c r="J123" i="10" s="1"/>
  <c r="I289" i="8"/>
  <c r="H289" i="8" s="1"/>
  <c r="M289" i="8"/>
  <c r="J290" i="8" s="1"/>
  <c r="L289" i="8"/>
  <c r="K289" i="8" s="1"/>
  <c r="M361" i="15"/>
  <c r="J362" i="15" s="1"/>
  <c r="I362" i="15" s="1"/>
  <c r="H362" i="15" s="1"/>
  <c r="L361" i="15"/>
  <c r="K361" i="15" s="1"/>
  <c r="I361" i="15"/>
  <c r="H361" i="15" s="1"/>
  <c r="I467" i="9"/>
  <c r="H467" i="9" s="1"/>
  <c r="M467" i="9"/>
  <c r="J468" i="9" s="1"/>
  <c r="L467" i="9"/>
  <c r="K467" i="9" s="1"/>
  <c r="I242" i="6"/>
  <c r="H242" i="6" s="1"/>
  <c r="M242" i="6"/>
  <c r="J243" i="6" s="1"/>
  <c r="L242" i="6"/>
  <c r="K242" i="6" s="1"/>
  <c r="M272" i="18"/>
  <c r="J273" i="18" s="1"/>
  <c r="I273" i="18" s="1"/>
  <c r="H273" i="18" s="1"/>
  <c r="L272" i="18"/>
  <c r="K272" i="18" s="1"/>
  <c r="I272" i="18"/>
  <c r="H272" i="18" s="1"/>
  <c r="I380" i="1"/>
  <c r="H380" i="1" s="1"/>
  <c r="M380" i="1"/>
  <c r="J381" i="1" s="1"/>
  <c r="I381" i="1" s="1"/>
  <c r="H381" i="1" s="1"/>
  <c r="L380" i="1"/>
  <c r="K380" i="1" s="1"/>
  <c r="L353" i="10"/>
  <c r="K353" i="10" s="1"/>
  <c r="I353" i="10"/>
  <c r="H353" i="10" s="1"/>
  <c r="M353" i="10"/>
  <c r="J354" i="10" s="1"/>
  <c r="M332" i="18"/>
  <c r="J333" i="18" s="1"/>
  <c r="I333" i="18" s="1"/>
  <c r="H333" i="18" s="1"/>
  <c r="L332" i="18"/>
  <c r="K332" i="18" s="1"/>
  <c r="I332" i="18"/>
  <c r="H332" i="18" s="1"/>
  <c r="L216" i="1"/>
  <c r="K216" i="1" s="1"/>
  <c r="I216" i="1"/>
  <c r="H216" i="1" s="1"/>
  <c r="M216" i="1"/>
  <c r="J217" i="1" s="1"/>
  <c r="L420" i="6"/>
  <c r="K420" i="6" s="1"/>
  <c r="M420" i="6"/>
  <c r="J421" i="6" s="1"/>
  <c r="I421" i="6" s="1"/>
  <c r="H421" i="6" s="1"/>
  <c r="I420" i="6"/>
  <c r="H420" i="6" s="1"/>
  <c r="M118" i="6"/>
  <c r="J119" i="6" s="1"/>
  <c r="I119" i="6" s="1"/>
  <c r="H119" i="6" s="1"/>
  <c r="L118" i="6"/>
  <c r="K118" i="6" s="1"/>
  <c r="I118" i="6"/>
  <c r="H118" i="6" s="1"/>
  <c r="BE85" i="13"/>
  <c r="BD85" i="13" s="1"/>
  <c r="BB85" i="13"/>
  <c r="BA85" i="13" s="1"/>
  <c r="BF85" i="13"/>
  <c r="BC86" i="13" s="1"/>
  <c r="BB86" i="13" s="1"/>
  <c r="BA86" i="13" s="1"/>
  <c r="M326" i="6"/>
  <c r="J327" i="6" s="1"/>
  <c r="L326" i="6"/>
  <c r="K326" i="6" s="1"/>
  <c r="I326" i="6"/>
  <c r="H326" i="6" s="1"/>
  <c r="L389" i="6"/>
  <c r="K389" i="6" s="1"/>
  <c r="M389" i="6"/>
  <c r="J390" i="6" s="1"/>
  <c r="I390" i="6" s="1"/>
  <c r="H390" i="6" s="1"/>
  <c r="I389" i="6"/>
  <c r="H389" i="6" s="1"/>
  <c r="M195" i="16"/>
  <c r="J196" i="16" s="1"/>
  <c r="L195" i="16"/>
  <c r="K195" i="16" s="1"/>
  <c r="I195" i="16"/>
  <c r="H195" i="16" s="1"/>
  <c r="M82" i="18"/>
  <c r="J83" i="18" s="1"/>
  <c r="L82" i="18"/>
  <c r="K82" i="18" s="1"/>
  <c r="I82" i="18"/>
  <c r="H82" i="18" s="1"/>
  <c r="M140" i="21"/>
  <c r="J141" i="21" s="1"/>
  <c r="L140" i="21"/>
  <c r="K140" i="21" s="1"/>
  <c r="I140" i="21"/>
  <c r="H140" i="21" s="1"/>
  <c r="I319" i="10"/>
  <c r="H319" i="10" s="1"/>
  <c r="M319" i="10"/>
  <c r="J320" i="10" s="1"/>
  <c r="L319" i="10"/>
  <c r="K319" i="10" s="1"/>
  <c r="I49" i="17"/>
  <c r="H49" i="17" s="1"/>
  <c r="L49" i="17"/>
  <c r="K49" i="17" s="1"/>
  <c r="M49" i="17"/>
  <c r="J50" i="17" s="1"/>
  <c r="L135" i="15"/>
  <c r="K135" i="15" s="1"/>
  <c r="M135" i="15"/>
  <c r="J136" i="15" s="1"/>
  <c r="I135" i="15"/>
  <c r="H135" i="15" s="1"/>
  <c r="L399" i="9"/>
  <c r="K399" i="9" s="1"/>
  <c r="I399" i="9"/>
  <c r="H399" i="9" s="1"/>
  <c r="M399" i="9"/>
  <c r="J400" i="9" s="1"/>
  <c r="I158" i="9"/>
  <c r="H158" i="9" s="1"/>
  <c r="M158" i="9"/>
  <c r="J159" i="9" s="1"/>
  <c r="L158" i="9"/>
  <c r="K158" i="9" s="1"/>
  <c r="AB466" i="13"/>
  <c r="Y467" i="13" s="1"/>
  <c r="AA466" i="13"/>
  <c r="Z466" i="13" s="1"/>
  <c r="X466" i="13"/>
  <c r="W466" i="13" s="1"/>
  <c r="I194" i="18"/>
  <c r="H194" i="18" s="1"/>
  <c r="M194" i="18"/>
  <c r="J195" i="18" s="1"/>
  <c r="I195" i="18" s="1"/>
  <c r="H195" i="18" s="1"/>
  <c r="L194" i="18"/>
  <c r="K194" i="18" s="1"/>
  <c r="L119" i="1"/>
  <c r="K119" i="1" s="1"/>
  <c r="I119" i="1"/>
  <c r="H119" i="1" s="1"/>
  <c r="M119" i="1"/>
  <c r="J120" i="1" s="1"/>
  <c r="I120" i="1" s="1"/>
  <c r="H120" i="1" s="1"/>
  <c r="L88" i="10"/>
  <c r="K88" i="10" s="1"/>
  <c r="M88" i="10"/>
  <c r="J89" i="10" s="1"/>
  <c r="I88" i="10"/>
  <c r="H88" i="10" s="1"/>
  <c r="M233" i="21"/>
  <c r="J234" i="21" s="1"/>
  <c r="L233" i="21"/>
  <c r="K233" i="21" s="1"/>
  <c r="I233" i="21"/>
  <c r="H233" i="21" s="1"/>
  <c r="L23" i="12"/>
  <c r="K23" i="12" s="1"/>
  <c r="I23" i="12"/>
  <c r="H23" i="12" s="1"/>
  <c r="M23" i="12"/>
  <c r="J24" i="12" s="1"/>
  <c r="I24" i="12" s="1"/>
  <c r="H24" i="12" s="1"/>
  <c r="M149" i="6"/>
  <c r="J150" i="6" s="1"/>
  <c r="L149" i="6"/>
  <c r="K149" i="6" s="1"/>
  <c r="I149" i="6"/>
  <c r="H149" i="6" s="1"/>
  <c r="M123" i="9"/>
  <c r="J124" i="9" s="1"/>
  <c r="L123" i="9"/>
  <c r="K123" i="9" s="1"/>
  <c r="I123" i="9"/>
  <c r="H123" i="9" s="1"/>
  <c r="I78" i="15"/>
  <c r="H78" i="15" s="1"/>
  <c r="M78" i="15"/>
  <c r="J79" i="15" s="1"/>
  <c r="L78" i="15"/>
  <c r="K78" i="15" s="1"/>
  <c r="M124" i="16"/>
  <c r="J125" i="16" s="1"/>
  <c r="L124" i="16"/>
  <c r="K124" i="16" s="1"/>
  <c r="I124" i="16"/>
  <c r="H124" i="16" s="1"/>
  <c r="M295" i="6"/>
  <c r="J296" i="6" s="1"/>
  <c r="L295" i="6"/>
  <c r="K295" i="6" s="1"/>
  <c r="I295" i="6"/>
  <c r="H295" i="6" s="1"/>
  <c r="M219" i="25"/>
  <c r="J220" i="25" s="1"/>
  <c r="I220" i="25" s="1"/>
  <c r="H220" i="25" s="1"/>
  <c r="L219" i="25"/>
  <c r="K219" i="25" s="1"/>
  <c r="I219" i="25"/>
  <c r="H219" i="25" s="1"/>
  <c r="I87" i="6"/>
  <c r="H87" i="6" s="1"/>
  <c r="M87" i="6"/>
  <c r="J88" i="6" s="1"/>
  <c r="I88" i="6" s="1"/>
  <c r="H88" i="6" s="1"/>
  <c r="L87" i="6"/>
  <c r="K87" i="6" s="1"/>
  <c r="M363" i="16"/>
  <c r="J364" i="16" s="1"/>
  <c r="L363" i="16"/>
  <c r="K363" i="16" s="1"/>
  <c r="I363" i="16"/>
  <c r="H363" i="16" s="1"/>
  <c r="I298" i="16"/>
  <c r="H298" i="16" s="1"/>
  <c r="M298" i="16"/>
  <c r="J299" i="16" s="1"/>
  <c r="L298" i="16"/>
  <c r="K298" i="16" s="1"/>
  <c r="I165" i="12"/>
  <c r="H165" i="12" s="1"/>
  <c r="M165" i="12"/>
  <c r="J166" i="12" s="1"/>
  <c r="L165" i="12"/>
  <c r="K165" i="12" s="1"/>
  <c r="M23" i="21"/>
  <c r="J24" i="21" s="1"/>
  <c r="L23" i="21"/>
  <c r="K23" i="21" s="1"/>
  <c r="I23" i="21"/>
  <c r="H23" i="21" s="1"/>
  <c r="M88" i="9"/>
  <c r="J89" i="9" s="1"/>
  <c r="L88" i="9"/>
  <c r="K88" i="9" s="1"/>
  <c r="I88" i="9"/>
  <c r="H88" i="9" s="1"/>
  <c r="L134" i="3"/>
  <c r="K134" i="3" s="1"/>
  <c r="I134" i="3"/>
  <c r="H134" i="3" s="1"/>
  <c r="M134" i="3"/>
  <c r="J135" i="3" s="1"/>
  <c r="I130" i="22"/>
  <c r="H130" i="22" s="1"/>
  <c r="M130" i="22"/>
  <c r="J131" i="22" s="1"/>
  <c r="I131" i="22" s="1"/>
  <c r="H131" i="22" s="1"/>
  <c r="L130" i="22"/>
  <c r="K130" i="22" s="1"/>
  <c r="M290" i="1"/>
  <c r="J291" i="1" s="1"/>
  <c r="I291" i="1" s="1"/>
  <c r="H291" i="1" s="1"/>
  <c r="L290" i="1"/>
  <c r="K290" i="1" s="1"/>
  <c r="I290" i="1"/>
  <c r="H290" i="1" s="1"/>
  <c r="L220" i="10"/>
  <c r="K220" i="10" s="1"/>
  <c r="I220" i="10"/>
  <c r="H220" i="10" s="1"/>
  <c r="M220" i="10"/>
  <c r="J221" i="10" s="1"/>
  <c r="M53" i="18"/>
  <c r="J54" i="18" s="1"/>
  <c r="I54" i="18" s="1"/>
  <c r="H54" i="18" s="1"/>
  <c r="L53" i="18"/>
  <c r="K53" i="18" s="1"/>
  <c r="I53" i="18"/>
  <c r="H53" i="18" s="1"/>
  <c r="M22" i="10"/>
  <c r="J23" i="10" s="1"/>
  <c r="L22" i="10"/>
  <c r="K22" i="10" s="1"/>
  <c r="I22" i="10"/>
  <c r="H22" i="10" s="1"/>
  <c r="I397" i="16"/>
  <c r="H397" i="16" s="1"/>
  <c r="L397" i="16"/>
  <c r="K397" i="16" s="1"/>
  <c r="M397" i="16"/>
  <c r="J398" i="16" s="1"/>
  <c r="I234" i="13"/>
  <c r="H234" i="13" s="1"/>
  <c r="M234" i="13"/>
  <c r="J235" i="13" s="1"/>
  <c r="L234" i="13"/>
  <c r="K234" i="13" s="1"/>
  <c r="M266" i="13"/>
  <c r="J267" i="13" s="1"/>
  <c r="I266" i="13"/>
  <c r="H266" i="13" s="1"/>
  <c r="L266" i="13"/>
  <c r="K266" i="13" s="1"/>
  <c r="M56" i="16"/>
  <c r="J57" i="16" s="1"/>
  <c r="L56" i="16"/>
  <c r="K56" i="16" s="1"/>
  <c r="I56" i="16"/>
  <c r="H56" i="16" s="1"/>
  <c r="M55" i="10"/>
  <c r="J56" i="10" s="1"/>
  <c r="L55" i="10"/>
  <c r="K55" i="10" s="1"/>
  <c r="I55" i="10"/>
  <c r="H55" i="10" s="1"/>
  <c r="L205" i="13"/>
  <c r="K205" i="13" s="1"/>
  <c r="M205" i="13"/>
  <c r="J206" i="13" s="1"/>
  <c r="I206" i="13" s="1"/>
  <c r="I205" i="13"/>
  <c r="H205" i="13" s="1"/>
  <c r="M364" i="9"/>
  <c r="J365" i="9" s="1"/>
  <c r="L364" i="9"/>
  <c r="K364" i="9" s="1"/>
  <c r="I364" i="9"/>
  <c r="H364" i="9" s="1"/>
  <c r="M114" i="13"/>
  <c r="J115" i="13" s="1"/>
  <c r="I115" i="13" s="1"/>
  <c r="H115" i="13" s="1"/>
  <c r="L114" i="13"/>
  <c r="K114" i="13" s="1"/>
  <c r="I114" i="13"/>
  <c r="H114" i="13" s="1"/>
  <c r="M63" i="22"/>
  <c r="J64" i="22" s="1"/>
  <c r="L63" i="22"/>
  <c r="K63" i="22" s="1"/>
  <c r="I63" i="22"/>
  <c r="H63" i="22" s="1"/>
  <c r="L160" i="16"/>
  <c r="K160" i="16" s="1"/>
  <c r="I160" i="16"/>
  <c r="H160" i="16" s="1"/>
  <c r="M160" i="16"/>
  <c r="J161" i="16" s="1"/>
  <c r="M253" i="1"/>
  <c r="J254" i="1" s="1"/>
  <c r="L253" i="1"/>
  <c r="K253" i="1" s="1"/>
  <c r="I253" i="1"/>
  <c r="H253" i="1" s="1"/>
  <c r="M22" i="8"/>
  <c r="J23" i="8" s="1"/>
  <c r="L22" i="8"/>
  <c r="K22" i="8" s="1"/>
  <c r="I22" i="8"/>
  <c r="H22" i="8" s="1"/>
  <c r="M125" i="11"/>
  <c r="J126" i="11" s="1"/>
  <c r="L125" i="11"/>
  <c r="K125" i="11" s="1"/>
  <c r="I125" i="11"/>
  <c r="H125" i="11" s="1"/>
  <c r="AB530" i="13"/>
  <c r="Y531" i="13" s="1"/>
  <c r="X531" i="13" s="1"/>
  <c r="W531" i="13" s="1"/>
  <c r="AA530" i="13"/>
  <c r="Z530" i="13" s="1"/>
  <c r="X530" i="13"/>
  <c r="W530" i="13" s="1"/>
  <c r="M432" i="9"/>
  <c r="J433" i="9" s="1"/>
  <c r="L432" i="9"/>
  <c r="K432" i="9" s="1"/>
  <c r="I432" i="9"/>
  <c r="H432" i="9" s="1"/>
  <c r="M159" i="23"/>
  <c r="J160" i="23" s="1"/>
  <c r="I160" i="23" s="1"/>
  <c r="H160" i="23" s="1"/>
  <c r="L159" i="23"/>
  <c r="K159" i="23" s="1"/>
  <c r="I159" i="23"/>
  <c r="H159" i="23" s="1"/>
  <c r="M210" i="8"/>
  <c r="J211" i="8" s="1"/>
  <c r="L210" i="8"/>
  <c r="K210" i="8" s="1"/>
  <c r="I210" i="8"/>
  <c r="H210" i="8" s="1"/>
  <c r="M502" i="9"/>
  <c r="J503" i="9" s="1"/>
  <c r="L502" i="9"/>
  <c r="K502" i="9" s="1"/>
  <c r="I502" i="9"/>
  <c r="H502" i="9" s="1"/>
  <c r="L320" i="1"/>
  <c r="K320" i="1" s="1"/>
  <c r="I320" i="1"/>
  <c r="H320" i="1" s="1"/>
  <c r="M320" i="1"/>
  <c r="J321" i="1" s="1"/>
  <c r="I321" i="1" s="1"/>
  <c r="H321" i="1" s="1"/>
  <c r="I230" i="3"/>
  <c r="H230" i="3" s="1"/>
  <c r="M230" i="3"/>
  <c r="J231" i="3" s="1"/>
  <c r="L230" i="3"/>
  <c r="K230" i="3" s="1"/>
  <c r="M22" i="15"/>
  <c r="J23" i="15" s="1"/>
  <c r="I22" i="15"/>
  <c r="H22" i="15" s="1"/>
  <c r="L22" i="15"/>
  <c r="K22" i="15" s="1"/>
  <c r="M350" i="1"/>
  <c r="J351" i="1" s="1"/>
  <c r="I351" i="1" s="1"/>
  <c r="H351" i="1" s="1"/>
  <c r="I350" i="1"/>
  <c r="H350" i="1" s="1"/>
  <c r="L350" i="1"/>
  <c r="K350" i="1" s="1"/>
  <c r="M254" i="10"/>
  <c r="J255" i="10" s="1"/>
  <c r="L254" i="10"/>
  <c r="K254" i="10" s="1"/>
  <c r="I254" i="10"/>
  <c r="H254" i="10" s="1"/>
  <c r="I442" i="10"/>
  <c r="H442" i="10" s="1"/>
  <c r="M442" i="10"/>
  <c r="J443" i="10" s="1"/>
  <c r="L442" i="10"/>
  <c r="K442" i="10" s="1"/>
  <c r="M358" i="6"/>
  <c r="J359" i="6" s="1"/>
  <c r="I359" i="6" s="1"/>
  <c r="H359" i="6" s="1"/>
  <c r="L358" i="6"/>
  <c r="K358" i="6" s="1"/>
  <c r="I358" i="6"/>
  <c r="H358" i="6" s="1"/>
  <c r="M143" i="18"/>
  <c r="J144" i="18" s="1"/>
  <c r="I144" i="18" s="1"/>
  <c r="H144" i="18" s="1"/>
  <c r="L143" i="18"/>
  <c r="K143" i="18" s="1"/>
  <c r="I143" i="18"/>
  <c r="H143" i="18" s="1"/>
  <c r="M118" i="8"/>
  <c r="J119" i="8" s="1"/>
  <c r="L118" i="8"/>
  <c r="K118" i="8" s="1"/>
  <c r="I118" i="8"/>
  <c r="H118" i="8" s="1"/>
  <c r="M190" i="9"/>
  <c r="J191" i="9" s="1"/>
  <c r="L190" i="9"/>
  <c r="K190" i="9" s="1"/>
  <c r="I190" i="9"/>
  <c r="H190" i="9" s="1"/>
  <c r="M89" i="1"/>
  <c r="J90" i="1" s="1"/>
  <c r="I90" i="1" s="1"/>
  <c r="H90" i="1" s="1"/>
  <c r="L89" i="1"/>
  <c r="K89" i="1" s="1"/>
  <c r="I89" i="1"/>
  <c r="H89" i="1" s="1"/>
  <c r="M87" i="8"/>
  <c r="J88" i="8" s="1"/>
  <c r="L87" i="8"/>
  <c r="K87" i="8" s="1"/>
  <c r="I87" i="8"/>
  <c r="H87" i="8" s="1"/>
  <c r="I23" i="18"/>
  <c r="H23" i="18" s="1"/>
  <c r="M23" i="18"/>
  <c r="J24" i="18" s="1"/>
  <c r="I24" i="18" s="1"/>
  <c r="H24" i="18" s="1"/>
  <c r="L23" i="18"/>
  <c r="K23" i="18" s="1"/>
  <c r="L23" i="22"/>
  <c r="K23" i="22" s="1"/>
  <c r="M23" i="22"/>
  <c r="J24" i="22" s="1"/>
  <c r="I23" i="22"/>
  <c r="H23" i="22" s="1"/>
  <c r="M148" i="1"/>
  <c r="J149" i="1" s="1"/>
  <c r="L148" i="1"/>
  <c r="K148" i="1" s="1"/>
  <c r="I148" i="1"/>
  <c r="H148" i="1" s="1"/>
  <c r="M161" i="22"/>
  <c r="J162" i="22" s="1"/>
  <c r="L161" i="22"/>
  <c r="K161" i="22" s="1"/>
  <c r="I161" i="22"/>
  <c r="H161" i="22" s="1"/>
  <c r="I287" i="10"/>
  <c r="H287" i="10" s="1"/>
  <c r="M287" i="10"/>
  <c r="J288" i="10" s="1"/>
  <c r="L287" i="10"/>
  <c r="K287" i="10" s="1"/>
  <c r="L231" i="16"/>
  <c r="K231" i="16" s="1"/>
  <c r="M231" i="16"/>
  <c r="J232" i="16" s="1"/>
  <c r="I231" i="16"/>
  <c r="H231" i="16" s="1"/>
  <c r="L324" i="8"/>
  <c r="K324" i="8" s="1"/>
  <c r="M324" i="8"/>
  <c r="J325" i="8" s="1"/>
  <c r="I324" i="8"/>
  <c r="H324" i="8" s="1"/>
  <c r="M55" i="8"/>
  <c r="J56" i="8" s="1"/>
  <c r="L55" i="8"/>
  <c r="K55" i="8" s="1"/>
  <c r="I55" i="8"/>
  <c r="H55" i="8" s="1"/>
  <c r="L22" i="1"/>
  <c r="K22" i="1" s="1"/>
  <c r="M22" i="1"/>
  <c r="J23" i="1" s="1"/>
  <c r="I22" i="1"/>
  <c r="H22" i="1" s="1"/>
  <c r="M89" i="16"/>
  <c r="J90" i="16" s="1"/>
  <c r="L89" i="16"/>
  <c r="K89" i="16" s="1"/>
  <c r="I89" i="16"/>
  <c r="H89" i="16" s="1"/>
  <c r="I232" i="16" l="1"/>
  <c r="H232" i="16" s="1"/>
  <c r="M232" i="16"/>
  <c r="J233" i="16" s="1"/>
  <c r="L232" i="16"/>
  <c r="K232" i="16" s="1"/>
  <c r="I24" i="22"/>
  <c r="H24" i="22" s="1"/>
  <c r="M24" i="22"/>
  <c r="J25" i="22" s="1"/>
  <c r="L24" i="22"/>
  <c r="K24" i="22" s="1"/>
  <c r="M443" i="10"/>
  <c r="J444" i="10" s="1"/>
  <c r="L443" i="10"/>
  <c r="K443" i="10" s="1"/>
  <c r="I443" i="10"/>
  <c r="H443" i="10" s="1"/>
  <c r="M231" i="3"/>
  <c r="J232" i="3" s="1"/>
  <c r="L231" i="3"/>
  <c r="K231" i="3" s="1"/>
  <c r="I231" i="3"/>
  <c r="H231" i="3" s="1"/>
  <c r="M166" i="12"/>
  <c r="J167" i="12" s="1"/>
  <c r="L166" i="12"/>
  <c r="K166" i="12" s="1"/>
  <c r="I166" i="12"/>
  <c r="H166" i="12" s="1"/>
  <c r="M89" i="10"/>
  <c r="J90" i="10" s="1"/>
  <c r="L89" i="10"/>
  <c r="K89" i="10" s="1"/>
  <c r="I89" i="10"/>
  <c r="H89" i="10" s="1"/>
  <c r="L159" i="9"/>
  <c r="K159" i="9" s="1"/>
  <c r="I159" i="9"/>
  <c r="H159" i="9" s="1"/>
  <c r="M159" i="9"/>
  <c r="J160" i="9" s="1"/>
  <c r="M320" i="10"/>
  <c r="J321" i="10" s="1"/>
  <c r="L320" i="10"/>
  <c r="K320" i="10" s="1"/>
  <c r="I320" i="10"/>
  <c r="H320" i="10" s="1"/>
  <c r="M55" i="6"/>
  <c r="J56" i="6" s="1"/>
  <c r="I56" i="6" s="1"/>
  <c r="H56" i="6" s="1"/>
  <c r="L55" i="6"/>
  <c r="K55" i="6" s="1"/>
  <c r="I55" i="6"/>
  <c r="H55" i="6" s="1"/>
  <c r="M23" i="8"/>
  <c r="J24" i="8" s="1"/>
  <c r="L23" i="8"/>
  <c r="K23" i="8" s="1"/>
  <c r="I23" i="8"/>
  <c r="H23" i="8" s="1"/>
  <c r="M188" i="10"/>
  <c r="J189" i="10" s="1"/>
  <c r="L188" i="10"/>
  <c r="K188" i="10" s="1"/>
  <c r="I188" i="10"/>
  <c r="H188" i="10" s="1"/>
  <c r="M135" i="3"/>
  <c r="J136" i="3" s="1"/>
  <c r="I135" i="3"/>
  <c r="H135" i="3" s="1"/>
  <c r="L135" i="3"/>
  <c r="K135" i="3" s="1"/>
  <c r="M400" i="9"/>
  <c r="J401" i="9" s="1"/>
  <c r="L400" i="9"/>
  <c r="K400" i="9" s="1"/>
  <c r="I400" i="9"/>
  <c r="H400" i="9" s="1"/>
  <c r="M217" i="1"/>
  <c r="J218" i="1" s="1"/>
  <c r="L217" i="1"/>
  <c r="K217" i="1" s="1"/>
  <c r="I217" i="1"/>
  <c r="H217" i="1" s="1"/>
  <c r="M113" i="18"/>
  <c r="J114" i="18" s="1"/>
  <c r="I114" i="18" s="1"/>
  <c r="H114" i="18" s="1"/>
  <c r="L113" i="18"/>
  <c r="K113" i="18" s="1"/>
  <c r="I113" i="18"/>
  <c r="H113" i="18" s="1"/>
  <c r="M57" i="16"/>
  <c r="J58" i="16" s="1"/>
  <c r="I57" i="16"/>
  <c r="H57" i="16" s="1"/>
  <c r="L57" i="16"/>
  <c r="K57" i="16" s="1"/>
  <c r="I180" i="1"/>
  <c r="H180" i="1" s="1"/>
  <c r="L180" i="1"/>
  <c r="K180" i="1" s="1"/>
  <c r="M180" i="1"/>
  <c r="J181" i="1" s="1"/>
  <c r="L288" i="10"/>
  <c r="K288" i="10" s="1"/>
  <c r="I288" i="10"/>
  <c r="H288" i="10" s="1"/>
  <c r="M288" i="10"/>
  <c r="J289" i="10" s="1"/>
  <c r="M299" i="16"/>
  <c r="J300" i="16" s="1"/>
  <c r="L299" i="16"/>
  <c r="K299" i="16" s="1"/>
  <c r="I299" i="16"/>
  <c r="H299" i="16" s="1"/>
  <c r="M290" i="8"/>
  <c r="J291" i="8" s="1"/>
  <c r="L290" i="8"/>
  <c r="K290" i="8" s="1"/>
  <c r="I290" i="8"/>
  <c r="H290" i="8" s="1"/>
  <c r="I167" i="15"/>
  <c r="H167" i="15" s="1"/>
  <c r="M167" i="15"/>
  <c r="J168" i="15" s="1"/>
  <c r="I168" i="15" s="1"/>
  <c r="H168" i="15" s="1"/>
  <c r="L167" i="15"/>
  <c r="K167" i="15" s="1"/>
  <c r="I265" i="16"/>
  <c r="H265" i="16" s="1"/>
  <c r="M265" i="16"/>
  <c r="J266" i="16" s="1"/>
  <c r="L265" i="16"/>
  <c r="K265" i="16" s="1"/>
  <c r="M63" i="21"/>
  <c r="J64" i="21" s="1"/>
  <c r="L63" i="21"/>
  <c r="K63" i="21" s="1"/>
  <c r="I63" i="21"/>
  <c r="H63" i="21" s="1"/>
  <c r="M119" i="8"/>
  <c r="J120" i="8" s="1"/>
  <c r="L119" i="8"/>
  <c r="K119" i="8" s="1"/>
  <c r="I119" i="8"/>
  <c r="H119" i="8" s="1"/>
  <c r="I255" i="10"/>
  <c r="H255" i="10" s="1"/>
  <c r="M255" i="10"/>
  <c r="J256" i="10" s="1"/>
  <c r="L255" i="10"/>
  <c r="K255" i="10" s="1"/>
  <c r="M433" i="9"/>
  <c r="J434" i="9" s="1"/>
  <c r="L433" i="9"/>
  <c r="K433" i="9" s="1"/>
  <c r="I433" i="9"/>
  <c r="H433" i="9" s="1"/>
  <c r="I254" i="1"/>
  <c r="H254" i="1" s="1"/>
  <c r="M254" i="1"/>
  <c r="J255" i="1" s="1"/>
  <c r="L254" i="1"/>
  <c r="K254" i="1" s="1"/>
  <c r="M365" i="9"/>
  <c r="J366" i="9" s="1"/>
  <c r="L365" i="9"/>
  <c r="K365" i="9" s="1"/>
  <c r="I365" i="9"/>
  <c r="H365" i="9" s="1"/>
  <c r="M267" i="13"/>
  <c r="J268" i="13" s="1"/>
  <c r="I268" i="13" s="1"/>
  <c r="H268" i="13" s="1"/>
  <c r="I267" i="13"/>
  <c r="H267" i="13" s="1"/>
  <c r="L267" i="13"/>
  <c r="K267" i="13" s="1"/>
  <c r="I296" i="6"/>
  <c r="H296" i="6" s="1"/>
  <c r="M296" i="6"/>
  <c r="J297" i="6" s="1"/>
  <c r="I297" i="6" s="1"/>
  <c r="H297" i="6" s="1"/>
  <c r="L296" i="6"/>
  <c r="K296" i="6" s="1"/>
  <c r="I150" i="6"/>
  <c r="H150" i="6" s="1"/>
  <c r="L150" i="6"/>
  <c r="K150" i="6" s="1"/>
  <c r="M150" i="6"/>
  <c r="J151" i="6" s="1"/>
  <c r="I141" i="21"/>
  <c r="H141" i="21" s="1"/>
  <c r="M141" i="21"/>
  <c r="J142" i="21" s="1"/>
  <c r="L141" i="21"/>
  <c r="K141" i="21" s="1"/>
  <c r="M327" i="6"/>
  <c r="J328" i="6" s="1"/>
  <c r="I328" i="6" s="1"/>
  <c r="H328" i="6" s="1"/>
  <c r="L327" i="6"/>
  <c r="K327" i="6" s="1"/>
  <c r="I327" i="6"/>
  <c r="H327" i="6" s="1"/>
  <c r="AA297" i="13"/>
  <c r="Z297" i="13" s="1"/>
  <c r="X297" i="13"/>
  <c r="W297" i="13" s="1"/>
  <c r="AB297" i="13"/>
  <c r="Y298" i="13" s="1"/>
  <c r="X298" i="13" s="1"/>
  <c r="W298" i="13" s="1"/>
  <c r="M333" i="16"/>
  <c r="J334" i="16" s="1"/>
  <c r="I334" i="16" s="1"/>
  <c r="H334" i="16" s="1"/>
  <c r="L333" i="16"/>
  <c r="K333" i="16" s="1"/>
  <c r="I333" i="16"/>
  <c r="H333" i="16" s="1"/>
  <c r="I23" i="1"/>
  <c r="H23" i="1" s="1"/>
  <c r="M23" i="1"/>
  <c r="J24" i="1" s="1"/>
  <c r="L23" i="1"/>
  <c r="K23" i="1" s="1"/>
  <c r="M221" i="10"/>
  <c r="J222" i="10" s="1"/>
  <c r="L221" i="10"/>
  <c r="K221" i="10" s="1"/>
  <c r="I221" i="10"/>
  <c r="H221" i="10" s="1"/>
  <c r="M123" i="10"/>
  <c r="J124" i="10" s="1"/>
  <c r="L123" i="10"/>
  <c r="K123" i="10" s="1"/>
  <c r="I123" i="10"/>
  <c r="H123" i="10" s="1"/>
  <c r="M161" i="16"/>
  <c r="J162" i="16" s="1"/>
  <c r="L161" i="16"/>
  <c r="K161" i="16" s="1"/>
  <c r="I161" i="16"/>
  <c r="H161" i="16" s="1"/>
  <c r="I136" i="15"/>
  <c r="H136" i="15" s="1"/>
  <c r="M136" i="15"/>
  <c r="J137" i="15" s="1"/>
  <c r="L136" i="15"/>
  <c r="K136" i="15" s="1"/>
  <c r="I243" i="6"/>
  <c r="H243" i="6" s="1"/>
  <c r="M243" i="6"/>
  <c r="J244" i="6" s="1"/>
  <c r="L243" i="6"/>
  <c r="K243" i="6" s="1"/>
  <c r="AB205" i="13"/>
  <c r="Y206" i="13" s="1"/>
  <c r="X206" i="13" s="1"/>
  <c r="AA205" i="13"/>
  <c r="Z205" i="13" s="1"/>
  <c r="X205" i="13"/>
  <c r="W205" i="13" s="1"/>
  <c r="I191" i="9"/>
  <c r="H191" i="9" s="1"/>
  <c r="M191" i="9"/>
  <c r="J192" i="9" s="1"/>
  <c r="L191" i="9"/>
  <c r="K191" i="9" s="1"/>
  <c r="L235" i="13"/>
  <c r="K235" i="13" s="1"/>
  <c r="M235" i="13"/>
  <c r="J236" i="13" s="1"/>
  <c r="I236" i="13" s="1"/>
  <c r="I235" i="13"/>
  <c r="H235" i="13" s="1"/>
  <c r="I162" i="22"/>
  <c r="H162" i="22" s="1"/>
  <c r="M162" i="22"/>
  <c r="J163" i="22" s="1"/>
  <c r="L162" i="22"/>
  <c r="K162" i="22" s="1"/>
  <c r="I89" i="9"/>
  <c r="H89" i="9" s="1"/>
  <c r="M89" i="9"/>
  <c r="J90" i="9" s="1"/>
  <c r="L89" i="9"/>
  <c r="K89" i="9" s="1"/>
  <c r="I364" i="16"/>
  <c r="H364" i="16" s="1"/>
  <c r="M364" i="16"/>
  <c r="J365" i="16" s="1"/>
  <c r="L364" i="16"/>
  <c r="K364" i="16" s="1"/>
  <c r="M125" i="16"/>
  <c r="J126" i="16" s="1"/>
  <c r="I125" i="16"/>
  <c r="H125" i="16" s="1"/>
  <c r="L125" i="16"/>
  <c r="K125" i="16" s="1"/>
  <c r="L83" i="18"/>
  <c r="K83" i="18" s="1"/>
  <c r="I83" i="18"/>
  <c r="H83" i="18" s="1"/>
  <c r="M83" i="18"/>
  <c r="J84" i="18" s="1"/>
  <c r="I84" i="18" s="1"/>
  <c r="H84" i="18" s="1"/>
  <c r="AI327" i="13"/>
  <c r="AF328" i="13" s="1"/>
  <c r="AE328" i="13" s="1"/>
  <c r="AD328" i="13" s="1"/>
  <c r="AH327" i="13"/>
  <c r="AG327" i="13" s="1"/>
  <c r="AE327" i="13"/>
  <c r="AD327" i="13" s="1"/>
  <c r="M175" i="13"/>
  <c r="J176" i="13" s="1"/>
  <c r="I176" i="13" s="1"/>
  <c r="H176" i="13" s="1"/>
  <c r="L175" i="13"/>
  <c r="K175" i="13" s="1"/>
  <c r="I175" i="13"/>
  <c r="H175" i="13" s="1"/>
  <c r="M467" i="13"/>
  <c r="J468" i="13" s="1"/>
  <c r="L467" i="13"/>
  <c r="K467" i="13" s="1"/>
  <c r="I467" i="13"/>
  <c r="H467" i="13" s="1"/>
  <c r="M536" i="9"/>
  <c r="J537" i="9" s="1"/>
  <c r="L536" i="9"/>
  <c r="K536" i="9" s="1"/>
  <c r="I536" i="9"/>
  <c r="H536" i="9" s="1"/>
  <c r="L102" i="21"/>
  <c r="K102" i="21" s="1"/>
  <c r="M102" i="21"/>
  <c r="J103" i="21" s="1"/>
  <c r="I102" i="21"/>
  <c r="H102" i="21" s="1"/>
  <c r="I124" i="9"/>
  <c r="H124" i="9" s="1"/>
  <c r="M124" i="9"/>
  <c r="J125" i="9" s="1"/>
  <c r="L124" i="9"/>
  <c r="K124" i="9" s="1"/>
  <c r="I159" i="7"/>
  <c r="H159" i="7" s="1"/>
  <c r="M159" i="7"/>
  <c r="J160" i="7" s="1"/>
  <c r="L159" i="7"/>
  <c r="K159" i="7" s="1"/>
  <c r="I88" i="8"/>
  <c r="H88" i="8" s="1"/>
  <c r="L88" i="8"/>
  <c r="K88" i="8" s="1"/>
  <c r="M88" i="8"/>
  <c r="J89" i="8" s="1"/>
  <c r="M503" i="9"/>
  <c r="J504" i="9" s="1"/>
  <c r="L503" i="9"/>
  <c r="K503" i="9" s="1"/>
  <c r="I503" i="9"/>
  <c r="H503" i="9" s="1"/>
  <c r="M398" i="16"/>
  <c r="J399" i="16" s="1"/>
  <c r="L398" i="16"/>
  <c r="K398" i="16" s="1"/>
  <c r="I398" i="16"/>
  <c r="H398" i="16" s="1"/>
  <c r="M50" i="17"/>
  <c r="J51" i="17" s="1"/>
  <c r="L50" i="17"/>
  <c r="K50" i="17" s="1"/>
  <c r="I50" i="17"/>
  <c r="H50" i="17" s="1"/>
  <c r="M354" i="10"/>
  <c r="J355" i="10" s="1"/>
  <c r="I355" i="10" s="1"/>
  <c r="H355" i="10" s="1"/>
  <c r="L354" i="10"/>
  <c r="K354" i="10" s="1"/>
  <c r="I354" i="10"/>
  <c r="H354" i="10" s="1"/>
  <c r="M24" i="16"/>
  <c r="J25" i="16" s="1"/>
  <c r="L24" i="16"/>
  <c r="K24" i="16" s="1"/>
  <c r="I24" i="16"/>
  <c r="H24" i="16" s="1"/>
  <c r="L266" i="9"/>
  <c r="K266" i="9" s="1"/>
  <c r="M266" i="9"/>
  <c r="J267" i="9" s="1"/>
  <c r="I266" i="9"/>
  <c r="H266" i="9" s="1"/>
  <c r="I23" i="10"/>
  <c r="H23" i="10" s="1"/>
  <c r="M23" i="10"/>
  <c r="J24" i="10" s="1"/>
  <c r="L23" i="10"/>
  <c r="K23" i="10" s="1"/>
  <c r="I430" i="16"/>
  <c r="H430" i="16" s="1"/>
  <c r="M430" i="16"/>
  <c r="J431" i="16" s="1"/>
  <c r="L430" i="16"/>
  <c r="K430" i="16" s="1"/>
  <c r="H206" i="13"/>
  <c r="I210" i="13"/>
  <c r="I56" i="8"/>
  <c r="H56" i="8" s="1"/>
  <c r="M56" i="8"/>
  <c r="J57" i="8" s="1"/>
  <c r="L56" i="8"/>
  <c r="K56" i="8" s="1"/>
  <c r="M79" i="15"/>
  <c r="J80" i="15" s="1"/>
  <c r="I80" i="15" s="1"/>
  <c r="H80" i="15" s="1"/>
  <c r="L79" i="15"/>
  <c r="K79" i="15" s="1"/>
  <c r="I79" i="15"/>
  <c r="H79" i="15" s="1"/>
  <c r="L468" i="9"/>
  <c r="K468" i="9" s="1"/>
  <c r="I468" i="9"/>
  <c r="H468" i="9" s="1"/>
  <c r="M468" i="9"/>
  <c r="J469" i="9" s="1"/>
  <c r="L152" i="8"/>
  <c r="K152" i="8" s="1"/>
  <c r="I152" i="8"/>
  <c r="H152" i="8" s="1"/>
  <c r="M152" i="8"/>
  <c r="J153" i="8" s="1"/>
  <c r="L90" i="16"/>
  <c r="K90" i="16" s="1"/>
  <c r="I90" i="16"/>
  <c r="H90" i="16" s="1"/>
  <c r="M90" i="16"/>
  <c r="J91" i="16" s="1"/>
  <c r="L325" i="8"/>
  <c r="K325" i="8" s="1"/>
  <c r="I325" i="8"/>
  <c r="H325" i="8" s="1"/>
  <c r="M325" i="8"/>
  <c r="J326" i="8" s="1"/>
  <c r="M149" i="1"/>
  <c r="J150" i="1" s="1"/>
  <c r="I150" i="1" s="1"/>
  <c r="H150" i="1" s="1"/>
  <c r="I149" i="1"/>
  <c r="H149" i="1" s="1"/>
  <c r="L149" i="1"/>
  <c r="K149" i="1" s="1"/>
  <c r="M23" i="15"/>
  <c r="J24" i="15" s="1"/>
  <c r="I24" i="15" s="1"/>
  <c r="H24" i="15" s="1"/>
  <c r="L23" i="15"/>
  <c r="K23" i="15" s="1"/>
  <c r="I23" i="15"/>
  <c r="H23" i="15" s="1"/>
  <c r="M211" i="8"/>
  <c r="J212" i="8" s="1"/>
  <c r="L211" i="8"/>
  <c r="K211" i="8" s="1"/>
  <c r="I211" i="8"/>
  <c r="H211" i="8" s="1"/>
  <c r="M126" i="11"/>
  <c r="J127" i="11" s="1"/>
  <c r="I127" i="11" s="1"/>
  <c r="H127" i="11" s="1"/>
  <c r="L126" i="11"/>
  <c r="K126" i="11" s="1"/>
  <c r="I126" i="11"/>
  <c r="H126" i="11" s="1"/>
  <c r="M64" i="22"/>
  <c r="J65" i="22" s="1"/>
  <c r="L64" i="22"/>
  <c r="K64" i="22" s="1"/>
  <c r="I64" i="22"/>
  <c r="H64" i="22" s="1"/>
  <c r="I56" i="10"/>
  <c r="H56" i="10" s="1"/>
  <c r="M56" i="10"/>
  <c r="J57" i="10" s="1"/>
  <c r="L56" i="10"/>
  <c r="K56" i="10" s="1"/>
  <c r="I24" i="21"/>
  <c r="H24" i="21" s="1"/>
  <c r="M24" i="21"/>
  <c r="J25" i="21" s="1"/>
  <c r="L24" i="21"/>
  <c r="K24" i="21" s="1"/>
  <c r="I234" i="21"/>
  <c r="H234" i="21" s="1"/>
  <c r="M234" i="21"/>
  <c r="J235" i="21" s="1"/>
  <c r="L234" i="21"/>
  <c r="K234" i="21" s="1"/>
  <c r="AB467" i="13"/>
  <c r="Y468" i="13" s="1"/>
  <c r="AA467" i="13"/>
  <c r="Z467" i="13" s="1"/>
  <c r="X467" i="13"/>
  <c r="W467" i="13" s="1"/>
  <c r="L196" i="16"/>
  <c r="K196" i="16" s="1"/>
  <c r="M196" i="16"/>
  <c r="J197" i="16" s="1"/>
  <c r="I196" i="16"/>
  <c r="H196" i="16" s="1"/>
  <c r="I54" i="13"/>
  <c r="H54" i="13" s="1"/>
  <c r="M54" i="13"/>
  <c r="J55" i="13" s="1"/>
  <c r="I55" i="13" s="1"/>
  <c r="H55" i="13" s="1"/>
  <c r="L54" i="13"/>
  <c r="K54" i="13" s="1"/>
  <c r="M156" i="10"/>
  <c r="J157" i="10" s="1"/>
  <c r="L156" i="10"/>
  <c r="K156" i="10" s="1"/>
  <c r="I156" i="10"/>
  <c r="H156" i="10" s="1"/>
  <c r="I25" i="9"/>
  <c r="H25" i="9" s="1"/>
  <c r="M25" i="9"/>
  <c r="J26" i="9" s="1"/>
  <c r="L25" i="9"/>
  <c r="K25" i="9" s="1"/>
  <c r="L225" i="9"/>
  <c r="K225" i="9" s="1"/>
  <c r="I225" i="9"/>
  <c r="H225" i="9" s="1"/>
  <c r="M225" i="9"/>
  <c r="J226" i="9" s="1"/>
  <c r="M410" i="1"/>
  <c r="J411" i="1" s="1"/>
  <c r="I411" i="1" s="1"/>
  <c r="H411" i="1" s="1"/>
  <c r="I410" i="1"/>
  <c r="H410" i="1" s="1"/>
  <c r="L410" i="1"/>
  <c r="K410" i="1" s="1"/>
  <c r="M210" i="6"/>
  <c r="J211" i="6" s="1"/>
  <c r="L210" i="6"/>
  <c r="K210" i="6" s="1"/>
  <c r="I210" i="6"/>
  <c r="H210" i="6" s="1"/>
  <c r="M326" i="8" l="1"/>
  <c r="J327" i="8" s="1"/>
  <c r="I326" i="8"/>
  <c r="H326" i="8" s="1"/>
  <c r="L326" i="8"/>
  <c r="K326" i="8" s="1"/>
  <c r="L24" i="10"/>
  <c r="K24" i="10" s="1"/>
  <c r="I24" i="10"/>
  <c r="H24" i="10" s="1"/>
  <c r="M24" i="10"/>
  <c r="J25" i="10" s="1"/>
  <c r="L160" i="7"/>
  <c r="K160" i="7" s="1"/>
  <c r="I160" i="7"/>
  <c r="H160" i="7" s="1"/>
  <c r="M160" i="7"/>
  <c r="J161" i="7" s="1"/>
  <c r="I240" i="13"/>
  <c r="H236" i="13"/>
  <c r="I137" i="15"/>
  <c r="H137" i="15" s="1"/>
  <c r="M137" i="15"/>
  <c r="J138" i="15" s="1"/>
  <c r="I138" i="15" s="1"/>
  <c r="H138" i="15" s="1"/>
  <c r="L137" i="15"/>
  <c r="K137" i="15" s="1"/>
  <c r="L24" i="1"/>
  <c r="K24" i="1" s="1"/>
  <c r="I24" i="1"/>
  <c r="H24" i="1" s="1"/>
  <c r="M24" i="1"/>
  <c r="J25" i="1" s="1"/>
  <c r="M142" i="21"/>
  <c r="J143" i="21" s="1"/>
  <c r="L142" i="21"/>
  <c r="K142" i="21" s="1"/>
  <c r="I142" i="21"/>
  <c r="H142" i="21" s="1"/>
  <c r="X468" i="13"/>
  <c r="W468" i="13" s="1"/>
  <c r="AB468" i="13"/>
  <c r="Y469" i="13" s="1"/>
  <c r="AA468" i="13"/>
  <c r="Z468" i="13" s="1"/>
  <c r="I151" i="6"/>
  <c r="H151" i="6" s="1"/>
  <c r="M151" i="6"/>
  <c r="J152" i="6" s="1"/>
  <c r="L151" i="6"/>
  <c r="K151" i="6" s="1"/>
  <c r="M160" i="9"/>
  <c r="J161" i="9" s="1"/>
  <c r="I161" i="9" s="1"/>
  <c r="H161" i="9" s="1"/>
  <c r="L160" i="9"/>
  <c r="K160" i="9" s="1"/>
  <c r="I160" i="9"/>
  <c r="H160" i="9" s="1"/>
  <c r="I65" i="22"/>
  <c r="H65" i="22" s="1"/>
  <c r="M65" i="22"/>
  <c r="J66" i="22" s="1"/>
  <c r="L65" i="22"/>
  <c r="K65" i="22" s="1"/>
  <c r="M291" i="8"/>
  <c r="J292" i="8" s="1"/>
  <c r="L291" i="8"/>
  <c r="K291" i="8" s="1"/>
  <c r="I291" i="8"/>
  <c r="H291" i="8" s="1"/>
  <c r="I267" i="9"/>
  <c r="H267" i="9" s="1"/>
  <c r="M267" i="9"/>
  <c r="J268" i="9" s="1"/>
  <c r="L267" i="9"/>
  <c r="K267" i="9" s="1"/>
  <c r="L125" i="9"/>
  <c r="K125" i="9" s="1"/>
  <c r="M125" i="9"/>
  <c r="J126" i="9" s="1"/>
  <c r="I125" i="9"/>
  <c r="H125" i="9" s="1"/>
  <c r="M365" i="16"/>
  <c r="J366" i="16" s="1"/>
  <c r="L365" i="16"/>
  <c r="K365" i="16" s="1"/>
  <c r="I365" i="16"/>
  <c r="H365" i="16" s="1"/>
  <c r="M192" i="9"/>
  <c r="J193" i="9" s="1"/>
  <c r="L192" i="9"/>
  <c r="K192" i="9" s="1"/>
  <c r="I192" i="9"/>
  <c r="H192" i="9" s="1"/>
  <c r="M255" i="1"/>
  <c r="J256" i="1" s="1"/>
  <c r="L255" i="1"/>
  <c r="K255" i="1" s="1"/>
  <c r="I255" i="1"/>
  <c r="H255" i="1" s="1"/>
  <c r="M235" i="21"/>
  <c r="J236" i="21" s="1"/>
  <c r="L235" i="21"/>
  <c r="K235" i="21" s="1"/>
  <c r="I235" i="21"/>
  <c r="H235" i="21" s="1"/>
  <c r="I136" i="3"/>
  <c r="H136" i="3" s="1"/>
  <c r="M136" i="3"/>
  <c r="J137" i="3" s="1"/>
  <c r="L136" i="3"/>
  <c r="K136" i="3" s="1"/>
  <c r="M25" i="21"/>
  <c r="J26" i="21" s="1"/>
  <c r="L25" i="21"/>
  <c r="K25" i="21" s="1"/>
  <c r="I25" i="21"/>
  <c r="H25" i="21" s="1"/>
  <c r="L57" i="8"/>
  <c r="K57" i="8" s="1"/>
  <c r="I57" i="8"/>
  <c r="H57" i="8" s="1"/>
  <c r="M57" i="8"/>
  <c r="J58" i="8" s="1"/>
  <c r="I58" i="8" s="1"/>
  <c r="H58" i="8" s="1"/>
  <c r="M399" i="16"/>
  <c r="J400" i="16" s="1"/>
  <c r="I400" i="16" s="1"/>
  <c r="H400" i="16" s="1"/>
  <c r="L399" i="16"/>
  <c r="K399" i="16" s="1"/>
  <c r="I399" i="16"/>
  <c r="H399" i="16" s="1"/>
  <c r="L162" i="16"/>
  <c r="K162" i="16" s="1"/>
  <c r="M162" i="16"/>
  <c r="J163" i="16" s="1"/>
  <c r="I162" i="16"/>
  <c r="H162" i="16" s="1"/>
  <c r="M64" i="21"/>
  <c r="J65" i="21" s="1"/>
  <c r="I64" i="21"/>
  <c r="H64" i="21" s="1"/>
  <c r="L64" i="21"/>
  <c r="K64" i="21" s="1"/>
  <c r="M300" i="16"/>
  <c r="J301" i="16" s="1"/>
  <c r="I301" i="16" s="1"/>
  <c r="H301" i="16" s="1"/>
  <c r="L300" i="16"/>
  <c r="K300" i="16" s="1"/>
  <c r="I300" i="16"/>
  <c r="H300" i="16" s="1"/>
  <c r="I189" i="10"/>
  <c r="H189" i="10" s="1"/>
  <c r="M189" i="10"/>
  <c r="J190" i="10" s="1"/>
  <c r="L189" i="10"/>
  <c r="K189" i="10" s="1"/>
  <c r="M444" i="10"/>
  <c r="J445" i="10" s="1"/>
  <c r="I445" i="10" s="1"/>
  <c r="H445" i="10" s="1"/>
  <c r="L444" i="10"/>
  <c r="K444" i="10" s="1"/>
  <c r="I444" i="10"/>
  <c r="H444" i="10" s="1"/>
  <c r="I120" i="8"/>
  <c r="H120" i="8" s="1"/>
  <c r="M120" i="8"/>
  <c r="J121" i="8" s="1"/>
  <c r="L120" i="8"/>
  <c r="K120" i="8" s="1"/>
  <c r="I157" i="10"/>
  <c r="H157" i="10" s="1"/>
  <c r="M157" i="10"/>
  <c r="J158" i="10" s="1"/>
  <c r="I158" i="10" s="1"/>
  <c r="H158" i="10" s="1"/>
  <c r="L157" i="10"/>
  <c r="K157" i="10" s="1"/>
  <c r="I212" i="8"/>
  <c r="H212" i="8" s="1"/>
  <c r="M212" i="8"/>
  <c r="J213" i="8" s="1"/>
  <c r="L212" i="8"/>
  <c r="K212" i="8" s="1"/>
  <c r="M289" i="10"/>
  <c r="J290" i="10" s="1"/>
  <c r="I290" i="10" s="1"/>
  <c r="H290" i="10" s="1"/>
  <c r="L289" i="10"/>
  <c r="K289" i="10" s="1"/>
  <c r="I289" i="10"/>
  <c r="H289" i="10" s="1"/>
  <c r="L51" i="17"/>
  <c r="K51" i="17" s="1"/>
  <c r="I51" i="17"/>
  <c r="H51" i="17" s="1"/>
  <c r="M51" i="17"/>
  <c r="J52" i="17" s="1"/>
  <c r="I468" i="13"/>
  <c r="H468" i="13" s="1"/>
  <c r="M468" i="13"/>
  <c r="J469" i="13" s="1"/>
  <c r="L468" i="13"/>
  <c r="K468" i="13" s="1"/>
  <c r="M232" i="3"/>
  <c r="J233" i="3" s="1"/>
  <c r="L232" i="3"/>
  <c r="K232" i="3" s="1"/>
  <c r="I232" i="3"/>
  <c r="H232" i="3" s="1"/>
  <c r="M91" i="16"/>
  <c r="J92" i="16" s="1"/>
  <c r="L91" i="16"/>
  <c r="K91" i="16" s="1"/>
  <c r="I91" i="16"/>
  <c r="H91" i="16" s="1"/>
  <c r="L226" i="9"/>
  <c r="K226" i="9" s="1"/>
  <c r="I226" i="9"/>
  <c r="H226" i="9" s="1"/>
  <c r="M226" i="9"/>
  <c r="J227" i="9" s="1"/>
  <c r="M153" i="8"/>
  <c r="J154" i="8" s="1"/>
  <c r="L153" i="8"/>
  <c r="K153" i="8" s="1"/>
  <c r="I153" i="8"/>
  <c r="H153" i="8" s="1"/>
  <c r="I103" i="21"/>
  <c r="H103" i="21" s="1"/>
  <c r="M103" i="21"/>
  <c r="J104" i="21" s="1"/>
  <c r="L103" i="21"/>
  <c r="K103" i="21" s="1"/>
  <c r="M90" i="9"/>
  <c r="J91" i="9" s="1"/>
  <c r="L90" i="9"/>
  <c r="K90" i="9" s="1"/>
  <c r="I90" i="9"/>
  <c r="H90" i="9" s="1"/>
  <c r="M266" i="16"/>
  <c r="J267" i="16" s="1"/>
  <c r="L266" i="16"/>
  <c r="K266" i="16" s="1"/>
  <c r="I266" i="16"/>
  <c r="H266" i="16" s="1"/>
  <c r="L25" i="22"/>
  <c r="K25" i="22" s="1"/>
  <c r="M25" i="22"/>
  <c r="J26" i="22" s="1"/>
  <c r="I25" i="22"/>
  <c r="H25" i="22" s="1"/>
  <c r="L58" i="16"/>
  <c r="K58" i="16" s="1"/>
  <c r="I58" i="16"/>
  <c r="H58" i="16" s="1"/>
  <c r="M58" i="16"/>
  <c r="J59" i="16" s="1"/>
  <c r="I59" i="16" s="1"/>
  <c r="H59" i="16" s="1"/>
  <c r="L197" i="16"/>
  <c r="K197" i="16" s="1"/>
  <c r="I197" i="16"/>
  <c r="H197" i="16" s="1"/>
  <c r="M197" i="16"/>
  <c r="J198" i="16" s="1"/>
  <c r="M57" i="10"/>
  <c r="J58" i="10" s="1"/>
  <c r="L57" i="10"/>
  <c r="K57" i="10" s="1"/>
  <c r="I57" i="10"/>
  <c r="H57" i="10" s="1"/>
  <c r="M25" i="16"/>
  <c r="J26" i="16" s="1"/>
  <c r="I26" i="16" s="1"/>
  <c r="H26" i="16" s="1"/>
  <c r="L25" i="16"/>
  <c r="K25" i="16" s="1"/>
  <c r="I25" i="16"/>
  <c r="H25" i="16" s="1"/>
  <c r="M504" i="9"/>
  <c r="J505" i="9" s="1"/>
  <c r="L504" i="9"/>
  <c r="K504" i="9" s="1"/>
  <c r="I504" i="9"/>
  <c r="H504" i="9" s="1"/>
  <c r="X210" i="13"/>
  <c r="W206" i="13"/>
  <c r="M124" i="10"/>
  <c r="J125" i="10" s="1"/>
  <c r="I125" i="10" s="1"/>
  <c r="H125" i="10" s="1"/>
  <c r="L124" i="10"/>
  <c r="K124" i="10" s="1"/>
  <c r="I124" i="10"/>
  <c r="H124" i="10" s="1"/>
  <c r="M434" i="9"/>
  <c r="J435" i="9" s="1"/>
  <c r="L434" i="9"/>
  <c r="K434" i="9" s="1"/>
  <c r="I434" i="9"/>
  <c r="H434" i="9" s="1"/>
  <c r="L218" i="1"/>
  <c r="K218" i="1" s="1"/>
  <c r="I218" i="1"/>
  <c r="H218" i="1" s="1"/>
  <c r="M218" i="1"/>
  <c r="J219" i="1" s="1"/>
  <c r="M24" i="8"/>
  <c r="J25" i="8" s="1"/>
  <c r="L24" i="8"/>
  <c r="K24" i="8" s="1"/>
  <c r="I24" i="8"/>
  <c r="H24" i="8" s="1"/>
  <c r="M90" i="10"/>
  <c r="J91" i="10" s="1"/>
  <c r="L90" i="10"/>
  <c r="K90" i="10" s="1"/>
  <c r="I90" i="10"/>
  <c r="H90" i="10" s="1"/>
  <c r="I181" i="1"/>
  <c r="H181" i="1" s="1"/>
  <c r="M181" i="1"/>
  <c r="J182" i="1" s="1"/>
  <c r="L181" i="1"/>
  <c r="K181" i="1" s="1"/>
  <c r="M321" i="10"/>
  <c r="J322" i="10" s="1"/>
  <c r="L321" i="10"/>
  <c r="K321" i="10" s="1"/>
  <c r="I321" i="10"/>
  <c r="H321" i="10" s="1"/>
  <c r="M469" i="9"/>
  <c r="J470" i="9" s="1"/>
  <c r="L469" i="9"/>
  <c r="K469" i="9" s="1"/>
  <c r="I469" i="9"/>
  <c r="H469" i="9" s="1"/>
  <c r="M431" i="16"/>
  <c r="J432" i="16" s="1"/>
  <c r="L431" i="16"/>
  <c r="K431" i="16" s="1"/>
  <c r="I431" i="16"/>
  <c r="H431" i="16" s="1"/>
  <c r="L163" i="22"/>
  <c r="K163" i="22" s="1"/>
  <c r="I163" i="22"/>
  <c r="H163" i="22" s="1"/>
  <c r="M163" i="22"/>
  <c r="J164" i="22" s="1"/>
  <c r="M244" i="6"/>
  <c r="J245" i="6" s="1"/>
  <c r="I245" i="6" s="1"/>
  <c r="H245" i="6" s="1"/>
  <c r="L244" i="6"/>
  <c r="K244" i="6" s="1"/>
  <c r="I244" i="6"/>
  <c r="H244" i="6" s="1"/>
  <c r="M256" i="10"/>
  <c r="J257" i="10" s="1"/>
  <c r="I257" i="10" s="1"/>
  <c r="H257" i="10" s="1"/>
  <c r="L256" i="10"/>
  <c r="K256" i="10" s="1"/>
  <c r="I256" i="10"/>
  <c r="H256" i="10" s="1"/>
  <c r="M233" i="16"/>
  <c r="J234" i="16" s="1"/>
  <c r="L233" i="16"/>
  <c r="K233" i="16" s="1"/>
  <c r="I233" i="16"/>
  <c r="H233" i="16" s="1"/>
  <c r="M126" i="16"/>
  <c r="J127" i="16" s="1"/>
  <c r="L126" i="16"/>
  <c r="K126" i="16" s="1"/>
  <c r="I126" i="16"/>
  <c r="H126" i="16" s="1"/>
  <c r="I366" i="9"/>
  <c r="H366" i="9" s="1"/>
  <c r="M366" i="9"/>
  <c r="J367" i="9" s="1"/>
  <c r="L366" i="9"/>
  <c r="K366" i="9" s="1"/>
  <c r="I211" i="6"/>
  <c r="H211" i="6" s="1"/>
  <c r="M211" i="6"/>
  <c r="J212" i="6" s="1"/>
  <c r="I212" i="6" s="1"/>
  <c r="H212" i="6" s="1"/>
  <c r="L211" i="6"/>
  <c r="K211" i="6" s="1"/>
  <c r="M89" i="8"/>
  <c r="J90" i="8" s="1"/>
  <c r="I90" i="8" s="1"/>
  <c r="H90" i="8" s="1"/>
  <c r="L89" i="8"/>
  <c r="K89" i="8" s="1"/>
  <c r="I89" i="8"/>
  <c r="H89" i="8" s="1"/>
  <c r="I26" i="9"/>
  <c r="H26" i="9" s="1"/>
  <c r="M26" i="9"/>
  <c r="J27" i="9" s="1"/>
  <c r="L26" i="9"/>
  <c r="K26" i="9" s="1"/>
  <c r="M537" i="9"/>
  <c r="J538" i="9" s="1"/>
  <c r="L537" i="9"/>
  <c r="K537" i="9" s="1"/>
  <c r="I537" i="9"/>
  <c r="H537" i="9" s="1"/>
  <c r="I222" i="10"/>
  <c r="H222" i="10" s="1"/>
  <c r="M222" i="10"/>
  <c r="J223" i="10" s="1"/>
  <c r="L222" i="10"/>
  <c r="K222" i="10" s="1"/>
  <c r="M401" i="9"/>
  <c r="J402" i="9" s="1"/>
  <c r="L401" i="9"/>
  <c r="K401" i="9" s="1"/>
  <c r="I401" i="9"/>
  <c r="H401" i="9" s="1"/>
  <c r="M167" i="12"/>
  <c r="J168" i="12" s="1"/>
  <c r="I168" i="12" s="1"/>
  <c r="H168" i="12" s="1"/>
  <c r="L167" i="12"/>
  <c r="K167" i="12" s="1"/>
  <c r="I167" i="12"/>
  <c r="H167" i="12" s="1"/>
  <c r="M256" i="1" l="1"/>
  <c r="J257" i="1" s="1"/>
  <c r="L256" i="1"/>
  <c r="K256" i="1" s="1"/>
  <c r="I256" i="1"/>
  <c r="H256" i="1" s="1"/>
  <c r="M127" i="16"/>
  <c r="J128" i="16" s="1"/>
  <c r="L127" i="16"/>
  <c r="K127" i="16" s="1"/>
  <c r="I127" i="16"/>
  <c r="H127" i="16" s="1"/>
  <c r="I435" i="9"/>
  <c r="H435" i="9" s="1"/>
  <c r="M435" i="9"/>
  <c r="J436" i="9" s="1"/>
  <c r="L435" i="9"/>
  <c r="K435" i="9" s="1"/>
  <c r="M227" i="9"/>
  <c r="J228" i="9" s="1"/>
  <c r="I227" i="9"/>
  <c r="H227" i="9" s="1"/>
  <c r="L227" i="9"/>
  <c r="K227" i="9" s="1"/>
  <c r="M52" i="17"/>
  <c r="J53" i="17" s="1"/>
  <c r="I53" i="17" s="1"/>
  <c r="H53" i="17" s="1"/>
  <c r="L52" i="17"/>
  <c r="K52" i="17" s="1"/>
  <c r="I52" i="17"/>
  <c r="H52" i="17" s="1"/>
  <c r="L65" i="21"/>
  <c r="K65" i="21" s="1"/>
  <c r="M65" i="21"/>
  <c r="J66" i="21" s="1"/>
  <c r="I65" i="21"/>
  <c r="H65" i="21" s="1"/>
  <c r="M26" i="21"/>
  <c r="J27" i="21" s="1"/>
  <c r="L26" i="21"/>
  <c r="K26" i="21" s="1"/>
  <c r="I26" i="21"/>
  <c r="H26" i="21" s="1"/>
  <c r="M193" i="9"/>
  <c r="J194" i="9" s="1"/>
  <c r="L193" i="9"/>
  <c r="K193" i="9" s="1"/>
  <c r="I193" i="9"/>
  <c r="H193" i="9" s="1"/>
  <c r="I292" i="8"/>
  <c r="H292" i="8" s="1"/>
  <c r="M292" i="8"/>
  <c r="J293" i="8" s="1"/>
  <c r="L292" i="8"/>
  <c r="K292" i="8" s="1"/>
  <c r="M161" i="7"/>
  <c r="J162" i="7" s="1"/>
  <c r="I162" i="7" s="1"/>
  <c r="H162" i="7" s="1"/>
  <c r="L161" i="7"/>
  <c r="K161" i="7" s="1"/>
  <c r="I161" i="7"/>
  <c r="H161" i="7" s="1"/>
  <c r="M234" i="16"/>
  <c r="J235" i="16" s="1"/>
  <c r="I235" i="16" s="1"/>
  <c r="H235" i="16" s="1"/>
  <c r="L234" i="16"/>
  <c r="K234" i="16" s="1"/>
  <c r="I234" i="16"/>
  <c r="H234" i="16" s="1"/>
  <c r="M432" i="16"/>
  <c r="J433" i="16" s="1"/>
  <c r="I433" i="16" s="1"/>
  <c r="H433" i="16" s="1"/>
  <c r="L432" i="16"/>
  <c r="K432" i="16" s="1"/>
  <c r="I432" i="16"/>
  <c r="H432" i="16" s="1"/>
  <c r="I91" i="10"/>
  <c r="H91" i="10" s="1"/>
  <c r="M91" i="10"/>
  <c r="J92" i="10" s="1"/>
  <c r="I92" i="10" s="1"/>
  <c r="H92" i="10" s="1"/>
  <c r="L91" i="10"/>
  <c r="K91" i="10" s="1"/>
  <c r="M198" i="16"/>
  <c r="J199" i="16" s="1"/>
  <c r="L198" i="16"/>
  <c r="K198" i="16" s="1"/>
  <c r="I198" i="16"/>
  <c r="H198" i="16" s="1"/>
  <c r="L163" i="16"/>
  <c r="K163" i="16" s="1"/>
  <c r="I163" i="16"/>
  <c r="H163" i="16" s="1"/>
  <c r="M163" i="16"/>
  <c r="J164" i="16" s="1"/>
  <c r="M137" i="3"/>
  <c r="J138" i="3" s="1"/>
  <c r="L137" i="3"/>
  <c r="K137" i="3" s="1"/>
  <c r="I137" i="3"/>
  <c r="H137" i="3" s="1"/>
  <c r="L66" i="22"/>
  <c r="K66" i="22" s="1"/>
  <c r="I66" i="22"/>
  <c r="H66" i="22" s="1"/>
  <c r="M66" i="22"/>
  <c r="J67" i="22" s="1"/>
  <c r="M27" i="9"/>
  <c r="J28" i="9" s="1"/>
  <c r="L27" i="9"/>
  <c r="K27" i="9" s="1"/>
  <c r="I27" i="9"/>
  <c r="H27" i="9" s="1"/>
  <c r="M91" i="9"/>
  <c r="J92" i="9" s="1"/>
  <c r="I91" i="9"/>
  <c r="H91" i="9" s="1"/>
  <c r="L91" i="9"/>
  <c r="K91" i="9" s="1"/>
  <c r="M92" i="16"/>
  <c r="J93" i="16" s="1"/>
  <c r="L92" i="16"/>
  <c r="K92" i="16" s="1"/>
  <c r="I92" i="16"/>
  <c r="H92" i="16" s="1"/>
  <c r="M366" i="16"/>
  <c r="J367" i="16" s="1"/>
  <c r="I367" i="16" s="1"/>
  <c r="H367" i="16" s="1"/>
  <c r="L366" i="16"/>
  <c r="K366" i="16" s="1"/>
  <c r="I366" i="16"/>
  <c r="H366" i="16" s="1"/>
  <c r="M143" i="21"/>
  <c r="J144" i="21" s="1"/>
  <c r="L143" i="21"/>
  <c r="K143" i="21" s="1"/>
  <c r="I143" i="21"/>
  <c r="H143" i="21" s="1"/>
  <c r="M25" i="10"/>
  <c r="J26" i="10" s="1"/>
  <c r="I26" i="10" s="1"/>
  <c r="H26" i="10" s="1"/>
  <c r="L25" i="10"/>
  <c r="K25" i="10" s="1"/>
  <c r="I25" i="10"/>
  <c r="H25" i="10" s="1"/>
  <c r="M154" i="8"/>
  <c r="J155" i="8" s="1"/>
  <c r="L154" i="8"/>
  <c r="K154" i="8" s="1"/>
  <c r="I154" i="8"/>
  <c r="H154" i="8" s="1"/>
  <c r="M470" i="9"/>
  <c r="J471" i="9" s="1"/>
  <c r="I471" i="9" s="1"/>
  <c r="H471" i="9" s="1"/>
  <c r="L470" i="9"/>
  <c r="K470" i="9" s="1"/>
  <c r="I470" i="9"/>
  <c r="H470" i="9" s="1"/>
  <c r="I25" i="8"/>
  <c r="H25" i="8" s="1"/>
  <c r="M25" i="8"/>
  <c r="J26" i="8" s="1"/>
  <c r="I26" i="8" s="1"/>
  <c r="H26" i="8" s="1"/>
  <c r="L25" i="8"/>
  <c r="K25" i="8" s="1"/>
  <c r="M25" i="1"/>
  <c r="J26" i="1" s="1"/>
  <c r="L25" i="1"/>
  <c r="K25" i="1" s="1"/>
  <c r="I25" i="1"/>
  <c r="H25" i="1" s="1"/>
  <c r="M121" i="8"/>
  <c r="J122" i="8" s="1"/>
  <c r="I122" i="8" s="1"/>
  <c r="H122" i="8" s="1"/>
  <c r="L121" i="8"/>
  <c r="K121" i="8" s="1"/>
  <c r="I121" i="8"/>
  <c r="H121" i="8" s="1"/>
  <c r="L219" i="1"/>
  <c r="K219" i="1" s="1"/>
  <c r="I219" i="1"/>
  <c r="H219" i="1" s="1"/>
  <c r="M219" i="1"/>
  <c r="J220" i="1" s="1"/>
  <c r="L104" i="21"/>
  <c r="K104" i="21" s="1"/>
  <c r="I104" i="21"/>
  <c r="H104" i="21" s="1"/>
  <c r="M104" i="21"/>
  <c r="J105" i="21" s="1"/>
  <c r="M213" i="8"/>
  <c r="J214" i="8" s="1"/>
  <c r="I214" i="8" s="1"/>
  <c r="H214" i="8" s="1"/>
  <c r="L213" i="8"/>
  <c r="K213" i="8" s="1"/>
  <c r="I213" i="8"/>
  <c r="H213" i="8" s="1"/>
  <c r="L190" i="10"/>
  <c r="K190" i="10" s="1"/>
  <c r="M190" i="10"/>
  <c r="J191" i="10" s="1"/>
  <c r="I191" i="10" s="1"/>
  <c r="H191" i="10" s="1"/>
  <c r="I190" i="10"/>
  <c r="H190" i="10" s="1"/>
  <c r="I126" i="9"/>
  <c r="H126" i="9" s="1"/>
  <c r="M126" i="9"/>
  <c r="J127" i="9" s="1"/>
  <c r="I127" i="9" s="1"/>
  <c r="H127" i="9" s="1"/>
  <c r="L126" i="9"/>
  <c r="K126" i="9" s="1"/>
  <c r="L58" i="10"/>
  <c r="K58" i="10" s="1"/>
  <c r="M58" i="10"/>
  <c r="J59" i="10" s="1"/>
  <c r="I59" i="10" s="1"/>
  <c r="H59" i="10" s="1"/>
  <c r="I58" i="10"/>
  <c r="H58" i="10" s="1"/>
  <c r="I402" i="9"/>
  <c r="H402" i="9" s="1"/>
  <c r="M402" i="9"/>
  <c r="J403" i="9" s="1"/>
  <c r="I403" i="9" s="1"/>
  <c r="H403" i="9" s="1"/>
  <c r="L402" i="9"/>
  <c r="K402" i="9" s="1"/>
  <c r="M367" i="9"/>
  <c r="J368" i="9" s="1"/>
  <c r="L367" i="9"/>
  <c r="K367" i="9" s="1"/>
  <c r="I367" i="9"/>
  <c r="H367" i="9" s="1"/>
  <c r="I505" i="9"/>
  <c r="H505" i="9" s="1"/>
  <c r="M505" i="9"/>
  <c r="J506" i="9" s="1"/>
  <c r="I506" i="9" s="1"/>
  <c r="H506" i="9" s="1"/>
  <c r="L505" i="9"/>
  <c r="K505" i="9" s="1"/>
  <c r="M233" i="3"/>
  <c r="J234" i="3" s="1"/>
  <c r="I233" i="3"/>
  <c r="H233" i="3" s="1"/>
  <c r="L233" i="3"/>
  <c r="K233" i="3" s="1"/>
  <c r="I236" i="21"/>
  <c r="H236" i="21" s="1"/>
  <c r="M236" i="21"/>
  <c r="J237" i="21" s="1"/>
  <c r="L236" i="21"/>
  <c r="K236" i="21" s="1"/>
  <c r="M267" i="16"/>
  <c r="J268" i="16" s="1"/>
  <c r="I268" i="16" s="1"/>
  <c r="H268" i="16" s="1"/>
  <c r="L267" i="16"/>
  <c r="K267" i="16" s="1"/>
  <c r="I267" i="16"/>
  <c r="H267" i="16" s="1"/>
  <c r="M223" i="10"/>
  <c r="J224" i="10" s="1"/>
  <c r="I224" i="10" s="1"/>
  <c r="H224" i="10" s="1"/>
  <c r="L223" i="10"/>
  <c r="K223" i="10" s="1"/>
  <c r="I223" i="10"/>
  <c r="H223" i="10" s="1"/>
  <c r="I538" i="9"/>
  <c r="H538" i="9" s="1"/>
  <c r="M538" i="9"/>
  <c r="J539" i="9" s="1"/>
  <c r="L538" i="9"/>
  <c r="K538" i="9" s="1"/>
  <c r="I322" i="10"/>
  <c r="H322" i="10" s="1"/>
  <c r="M322" i="10"/>
  <c r="J323" i="10" s="1"/>
  <c r="I323" i="10" s="1"/>
  <c r="H323" i="10" s="1"/>
  <c r="L322" i="10"/>
  <c r="K322" i="10" s="1"/>
  <c r="M182" i="1"/>
  <c r="J183" i="1" s="1"/>
  <c r="I182" i="1"/>
  <c r="H182" i="1" s="1"/>
  <c r="L182" i="1"/>
  <c r="K182" i="1" s="1"/>
  <c r="AB469" i="13"/>
  <c r="Y470" i="13" s="1"/>
  <c r="AA469" i="13"/>
  <c r="Z469" i="13" s="1"/>
  <c r="X469" i="13"/>
  <c r="W469" i="13" s="1"/>
  <c r="M164" i="22"/>
  <c r="J165" i="22" s="1"/>
  <c r="L164" i="22"/>
  <c r="K164" i="22" s="1"/>
  <c r="I164" i="22"/>
  <c r="H164" i="22" s="1"/>
  <c r="M26" i="22"/>
  <c r="J27" i="22" s="1"/>
  <c r="I26" i="22"/>
  <c r="H26" i="22" s="1"/>
  <c r="L26" i="22"/>
  <c r="K26" i="22" s="1"/>
  <c r="M469" i="13"/>
  <c r="J470" i="13" s="1"/>
  <c r="L469" i="13"/>
  <c r="K469" i="13" s="1"/>
  <c r="I469" i="13"/>
  <c r="H469" i="13" s="1"/>
  <c r="M268" i="9"/>
  <c r="J269" i="9" s="1"/>
  <c r="I269" i="9" s="1"/>
  <c r="H269" i="9" s="1"/>
  <c r="L268" i="9"/>
  <c r="K268" i="9" s="1"/>
  <c r="I268" i="9"/>
  <c r="H268" i="9" s="1"/>
  <c r="M152" i="6"/>
  <c r="J153" i="6" s="1"/>
  <c r="I153" i="6" s="1"/>
  <c r="H153" i="6" s="1"/>
  <c r="L152" i="6"/>
  <c r="K152" i="6" s="1"/>
  <c r="I152" i="6"/>
  <c r="H152" i="6" s="1"/>
  <c r="L327" i="8"/>
  <c r="K327" i="8" s="1"/>
  <c r="M327" i="8"/>
  <c r="J328" i="8" s="1"/>
  <c r="I327" i="8"/>
  <c r="H327" i="8" s="1"/>
  <c r="I183" i="1" l="1"/>
  <c r="H183" i="1" s="1"/>
  <c r="M183" i="1"/>
  <c r="J184" i="1" s="1"/>
  <c r="L183" i="1"/>
  <c r="K183" i="1" s="1"/>
  <c r="M194" i="9"/>
  <c r="J195" i="9" s="1"/>
  <c r="I195" i="9" s="1"/>
  <c r="H195" i="9" s="1"/>
  <c r="L194" i="9"/>
  <c r="K194" i="9" s="1"/>
  <c r="I194" i="9"/>
  <c r="H194" i="9" s="1"/>
  <c r="M237" i="21"/>
  <c r="J238" i="21" s="1"/>
  <c r="L237" i="21"/>
  <c r="K237" i="21" s="1"/>
  <c r="I237" i="21"/>
  <c r="H237" i="21" s="1"/>
  <c r="M436" i="9"/>
  <c r="J437" i="9" s="1"/>
  <c r="I437" i="9" s="1"/>
  <c r="H437" i="9" s="1"/>
  <c r="L436" i="9"/>
  <c r="K436" i="9" s="1"/>
  <c r="I436" i="9"/>
  <c r="H436" i="9" s="1"/>
  <c r="L93" i="16"/>
  <c r="K93" i="16" s="1"/>
  <c r="I93" i="16"/>
  <c r="H93" i="16" s="1"/>
  <c r="M93" i="16"/>
  <c r="J94" i="16" s="1"/>
  <c r="I94" i="16" s="1"/>
  <c r="H94" i="16" s="1"/>
  <c r="M27" i="22"/>
  <c r="J28" i="22" s="1"/>
  <c r="L27" i="22"/>
  <c r="K27" i="22" s="1"/>
  <c r="I27" i="22"/>
  <c r="H27" i="22" s="1"/>
  <c r="M26" i="1"/>
  <c r="J27" i="1" s="1"/>
  <c r="L26" i="1"/>
  <c r="K26" i="1" s="1"/>
  <c r="I26" i="1"/>
  <c r="H26" i="1" s="1"/>
  <c r="M92" i="9"/>
  <c r="J93" i="9" s="1"/>
  <c r="I93" i="9" s="1"/>
  <c r="H93" i="9" s="1"/>
  <c r="L92" i="9"/>
  <c r="K92" i="9" s="1"/>
  <c r="I92" i="9"/>
  <c r="H92" i="9" s="1"/>
  <c r="M27" i="21"/>
  <c r="J28" i="21" s="1"/>
  <c r="L27" i="21"/>
  <c r="K27" i="21" s="1"/>
  <c r="I27" i="21"/>
  <c r="H27" i="21" s="1"/>
  <c r="M470" i="13"/>
  <c r="J471" i="13" s="1"/>
  <c r="L470" i="13"/>
  <c r="K470" i="13" s="1"/>
  <c r="I470" i="13"/>
  <c r="H470" i="13" s="1"/>
  <c r="M368" i="9"/>
  <c r="J369" i="9" s="1"/>
  <c r="I369" i="9" s="1"/>
  <c r="H369" i="9" s="1"/>
  <c r="L368" i="9"/>
  <c r="K368" i="9" s="1"/>
  <c r="I368" i="9"/>
  <c r="H368" i="9" s="1"/>
  <c r="L228" i="9"/>
  <c r="K228" i="9" s="1"/>
  <c r="I228" i="9"/>
  <c r="H228" i="9" s="1"/>
  <c r="M228" i="9"/>
  <c r="J229" i="9" s="1"/>
  <c r="M105" i="21"/>
  <c r="J106" i="21" s="1"/>
  <c r="L105" i="21"/>
  <c r="K105" i="21" s="1"/>
  <c r="I105" i="21"/>
  <c r="H105" i="21" s="1"/>
  <c r="M539" i="9"/>
  <c r="J540" i="9" s="1"/>
  <c r="I540" i="9" s="1"/>
  <c r="H540" i="9" s="1"/>
  <c r="L539" i="9"/>
  <c r="K539" i="9" s="1"/>
  <c r="I539" i="9"/>
  <c r="H539" i="9" s="1"/>
  <c r="I66" i="21"/>
  <c r="H66" i="21" s="1"/>
  <c r="M66" i="21"/>
  <c r="J67" i="21" s="1"/>
  <c r="L66" i="21"/>
  <c r="K66" i="21" s="1"/>
  <c r="I234" i="3"/>
  <c r="H234" i="3" s="1"/>
  <c r="M234" i="3"/>
  <c r="J235" i="3" s="1"/>
  <c r="I235" i="3" s="1"/>
  <c r="H235" i="3" s="1"/>
  <c r="L234" i="3"/>
  <c r="K234" i="3" s="1"/>
  <c r="M144" i="21"/>
  <c r="J145" i="21" s="1"/>
  <c r="I144" i="21"/>
  <c r="H144" i="21" s="1"/>
  <c r="L144" i="21"/>
  <c r="K144" i="21" s="1"/>
  <c r="I28" i="9"/>
  <c r="H28" i="9" s="1"/>
  <c r="M28" i="9"/>
  <c r="J29" i="9" s="1"/>
  <c r="I29" i="9" s="1"/>
  <c r="H29" i="9" s="1"/>
  <c r="L28" i="9"/>
  <c r="K28" i="9" s="1"/>
  <c r="L199" i="16"/>
  <c r="K199" i="16" s="1"/>
  <c r="M199" i="16"/>
  <c r="J200" i="16" s="1"/>
  <c r="I199" i="16"/>
  <c r="H199" i="16" s="1"/>
  <c r="M128" i="16"/>
  <c r="J129" i="16" s="1"/>
  <c r="L128" i="16"/>
  <c r="K128" i="16" s="1"/>
  <c r="I128" i="16"/>
  <c r="H128" i="16" s="1"/>
  <c r="L138" i="3"/>
  <c r="K138" i="3" s="1"/>
  <c r="M138" i="3"/>
  <c r="J139" i="3" s="1"/>
  <c r="I138" i="3"/>
  <c r="H138" i="3" s="1"/>
  <c r="L328" i="8"/>
  <c r="K328" i="8" s="1"/>
  <c r="I328" i="8"/>
  <c r="H328" i="8" s="1"/>
  <c r="M328" i="8"/>
  <c r="J329" i="8" s="1"/>
  <c r="I329" i="8" s="1"/>
  <c r="H329" i="8" s="1"/>
  <c r="M220" i="1"/>
  <c r="J221" i="1" s="1"/>
  <c r="L220" i="1"/>
  <c r="K220" i="1" s="1"/>
  <c r="I220" i="1"/>
  <c r="H220" i="1" s="1"/>
  <c r="M67" i="22"/>
  <c r="J68" i="22" s="1"/>
  <c r="L67" i="22"/>
  <c r="K67" i="22" s="1"/>
  <c r="I67" i="22"/>
  <c r="H67" i="22" s="1"/>
  <c r="M164" i="16"/>
  <c r="J165" i="16" s="1"/>
  <c r="L164" i="16"/>
  <c r="K164" i="16" s="1"/>
  <c r="I164" i="16"/>
  <c r="H164" i="16" s="1"/>
  <c r="M293" i="8"/>
  <c r="J294" i="8" s="1"/>
  <c r="L293" i="8"/>
  <c r="K293" i="8" s="1"/>
  <c r="I293" i="8"/>
  <c r="H293" i="8" s="1"/>
  <c r="I155" i="8"/>
  <c r="H155" i="8" s="1"/>
  <c r="M155" i="8"/>
  <c r="J156" i="8" s="1"/>
  <c r="I156" i="8" s="1"/>
  <c r="H156" i="8" s="1"/>
  <c r="L155" i="8"/>
  <c r="K155" i="8" s="1"/>
  <c r="M165" i="22"/>
  <c r="J166" i="22" s="1"/>
  <c r="L165" i="22"/>
  <c r="K165" i="22" s="1"/>
  <c r="I165" i="22"/>
  <c r="H165" i="22" s="1"/>
  <c r="AB470" i="13"/>
  <c r="Y471" i="13" s="1"/>
  <c r="AA470" i="13"/>
  <c r="Z470" i="13" s="1"/>
  <c r="X470" i="13"/>
  <c r="W470" i="13" s="1"/>
  <c r="I257" i="1"/>
  <c r="H257" i="1" s="1"/>
  <c r="M257" i="1"/>
  <c r="J258" i="1" s="1"/>
  <c r="L257" i="1"/>
  <c r="K257" i="1" s="1"/>
  <c r="I166" i="22" l="1"/>
  <c r="H166" i="22" s="1"/>
  <c r="M166" i="22"/>
  <c r="J167" i="22" s="1"/>
  <c r="L166" i="22"/>
  <c r="K166" i="22" s="1"/>
  <c r="L229" i="9"/>
  <c r="K229" i="9" s="1"/>
  <c r="I229" i="9"/>
  <c r="H229" i="9" s="1"/>
  <c r="M229" i="9"/>
  <c r="J230" i="9" s="1"/>
  <c r="L200" i="16"/>
  <c r="K200" i="16" s="1"/>
  <c r="I200" i="16"/>
  <c r="H200" i="16" s="1"/>
  <c r="M200" i="16"/>
  <c r="J201" i="16" s="1"/>
  <c r="M67" i="21"/>
  <c r="J68" i="21" s="1"/>
  <c r="L67" i="21"/>
  <c r="K67" i="21" s="1"/>
  <c r="I67" i="21"/>
  <c r="H67" i="21" s="1"/>
  <c r="M68" i="22"/>
  <c r="J69" i="22" s="1"/>
  <c r="L68" i="22"/>
  <c r="K68" i="22" s="1"/>
  <c r="I68" i="22"/>
  <c r="H68" i="22" s="1"/>
  <c r="I27" i="1"/>
  <c r="H27" i="1" s="1"/>
  <c r="M27" i="1"/>
  <c r="J28" i="1" s="1"/>
  <c r="L27" i="1"/>
  <c r="K27" i="1" s="1"/>
  <c r="I238" i="21"/>
  <c r="H238" i="21" s="1"/>
  <c r="M238" i="21"/>
  <c r="J239" i="21" s="1"/>
  <c r="L238" i="21"/>
  <c r="K238" i="21" s="1"/>
  <c r="M258" i="1"/>
  <c r="J259" i="1" s="1"/>
  <c r="L258" i="1"/>
  <c r="K258" i="1" s="1"/>
  <c r="I258" i="1"/>
  <c r="H258" i="1" s="1"/>
  <c r="L221" i="1"/>
  <c r="K221" i="1" s="1"/>
  <c r="I221" i="1"/>
  <c r="H221" i="1" s="1"/>
  <c r="M221" i="1"/>
  <c r="J222" i="1" s="1"/>
  <c r="M294" i="8"/>
  <c r="J295" i="8" s="1"/>
  <c r="I295" i="8" s="1"/>
  <c r="H295" i="8" s="1"/>
  <c r="L294" i="8"/>
  <c r="K294" i="8" s="1"/>
  <c r="I294" i="8"/>
  <c r="H294" i="8" s="1"/>
  <c r="I471" i="13"/>
  <c r="H471" i="13" s="1"/>
  <c r="M471" i="13"/>
  <c r="J472" i="13" s="1"/>
  <c r="L471" i="13"/>
  <c r="K471" i="13" s="1"/>
  <c r="I28" i="22"/>
  <c r="H28" i="22" s="1"/>
  <c r="M28" i="22"/>
  <c r="J29" i="22" s="1"/>
  <c r="L28" i="22"/>
  <c r="K28" i="22" s="1"/>
  <c r="M129" i="16"/>
  <c r="J130" i="16" s="1"/>
  <c r="I130" i="16" s="1"/>
  <c r="H130" i="16" s="1"/>
  <c r="I129" i="16"/>
  <c r="H129" i="16" s="1"/>
  <c r="L129" i="16"/>
  <c r="K129" i="16" s="1"/>
  <c r="M184" i="1"/>
  <c r="J185" i="1" s="1"/>
  <c r="I184" i="1"/>
  <c r="H184" i="1" s="1"/>
  <c r="L184" i="1"/>
  <c r="K184" i="1" s="1"/>
  <c r="M139" i="3"/>
  <c r="J140" i="3" s="1"/>
  <c r="I140" i="3" s="1"/>
  <c r="H140" i="3" s="1"/>
  <c r="I139" i="3"/>
  <c r="H139" i="3" s="1"/>
  <c r="L139" i="3"/>
  <c r="K139" i="3" s="1"/>
  <c r="AA471" i="13"/>
  <c r="Z471" i="13" s="1"/>
  <c r="X471" i="13"/>
  <c r="W471" i="13" s="1"/>
  <c r="AB471" i="13"/>
  <c r="Y472" i="13" s="1"/>
  <c r="L165" i="16"/>
  <c r="K165" i="16" s="1"/>
  <c r="M165" i="16"/>
  <c r="J166" i="16" s="1"/>
  <c r="I166" i="16" s="1"/>
  <c r="H166" i="16" s="1"/>
  <c r="I165" i="16"/>
  <c r="H165" i="16" s="1"/>
  <c r="I145" i="21"/>
  <c r="H145" i="21" s="1"/>
  <c r="M145" i="21"/>
  <c r="J146" i="21" s="1"/>
  <c r="L145" i="21"/>
  <c r="K145" i="21" s="1"/>
  <c r="L106" i="21"/>
  <c r="K106" i="21" s="1"/>
  <c r="M106" i="21"/>
  <c r="J107" i="21" s="1"/>
  <c r="I106" i="21"/>
  <c r="H106" i="21" s="1"/>
  <c r="I28" i="21"/>
  <c r="H28" i="21" s="1"/>
  <c r="M28" i="21"/>
  <c r="J29" i="21" s="1"/>
  <c r="L28" i="21"/>
  <c r="K28" i="21" s="1"/>
  <c r="M29" i="21" l="1"/>
  <c r="J30" i="21" s="1"/>
  <c r="L29" i="21"/>
  <c r="K29" i="21" s="1"/>
  <c r="I29" i="21"/>
  <c r="H29" i="21" s="1"/>
  <c r="M259" i="1"/>
  <c r="J260" i="1" s="1"/>
  <c r="L259" i="1"/>
  <c r="K259" i="1" s="1"/>
  <c r="I259" i="1"/>
  <c r="H259" i="1" s="1"/>
  <c r="M201" i="16"/>
  <c r="J202" i="16" s="1"/>
  <c r="I202" i="16" s="1"/>
  <c r="H202" i="16" s="1"/>
  <c r="L201" i="16"/>
  <c r="K201" i="16" s="1"/>
  <c r="I201" i="16"/>
  <c r="H201" i="16" s="1"/>
  <c r="M472" i="13"/>
  <c r="J473" i="13" s="1"/>
  <c r="I473" i="13" s="1"/>
  <c r="H473" i="13" s="1"/>
  <c r="L472" i="13"/>
  <c r="K472" i="13" s="1"/>
  <c r="I472" i="13"/>
  <c r="H472" i="13" s="1"/>
  <c r="L29" i="22"/>
  <c r="K29" i="22" s="1"/>
  <c r="I29" i="22"/>
  <c r="H29" i="22" s="1"/>
  <c r="M29" i="22"/>
  <c r="J30" i="22" s="1"/>
  <c r="M68" i="21"/>
  <c r="J69" i="21" s="1"/>
  <c r="I68" i="21"/>
  <c r="H68" i="21" s="1"/>
  <c r="L68" i="21"/>
  <c r="K68" i="21" s="1"/>
  <c r="I107" i="21"/>
  <c r="H107" i="21" s="1"/>
  <c r="M107" i="21"/>
  <c r="J108" i="21" s="1"/>
  <c r="L107" i="21"/>
  <c r="K107" i="21" s="1"/>
  <c r="M230" i="9"/>
  <c r="J231" i="9" s="1"/>
  <c r="I230" i="9"/>
  <c r="H230" i="9" s="1"/>
  <c r="L230" i="9"/>
  <c r="K230" i="9" s="1"/>
  <c r="M239" i="21"/>
  <c r="J240" i="21" s="1"/>
  <c r="L239" i="21"/>
  <c r="K239" i="21" s="1"/>
  <c r="I239" i="21"/>
  <c r="H239" i="21" s="1"/>
  <c r="L28" i="1"/>
  <c r="K28" i="1" s="1"/>
  <c r="I28" i="1"/>
  <c r="H28" i="1" s="1"/>
  <c r="M28" i="1"/>
  <c r="J29" i="1" s="1"/>
  <c r="L222" i="1"/>
  <c r="K222" i="1" s="1"/>
  <c r="I222" i="1"/>
  <c r="H222" i="1" s="1"/>
  <c r="M222" i="1"/>
  <c r="J223" i="1" s="1"/>
  <c r="M146" i="21"/>
  <c r="J147" i="21" s="1"/>
  <c r="L146" i="21"/>
  <c r="K146" i="21" s="1"/>
  <c r="I146" i="21"/>
  <c r="H146" i="21" s="1"/>
  <c r="L167" i="22"/>
  <c r="K167" i="22" s="1"/>
  <c r="I167" i="22"/>
  <c r="H167" i="22" s="1"/>
  <c r="M167" i="22"/>
  <c r="J168" i="22" s="1"/>
  <c r="AB472" i="13"/>
  <c r="Y473" i="13" s="1"/>
  <c r="AA472" i="13"/>
  <c r="Z472" i="13" s="1"/>
  <c r="X472" i="13"/>
  <c r="W472" i="13" s="1"/>
  <c r="M185" i="1"/>
  <c r="J186" i="1" s="1"/>
  <c r="I185" i="1"/>
  <c r="H185" i="1" s="1"/>
  <c r="L185" i="1"/>
  <c r="K185" i="1" s="1"/>
  <c r="I69" i="22"/>
  <c r="H69" i="22" s="1"/>
  <c r="M69" i="22"/>
  <c r="J70" i="22" s="1"/>
  <c r="L69" i="22"/>
  <c r="K69" i="22" s="1"/>
  <c r="L70" i="22" l="1"/>
  <c r="K70" i="22" s="1"/>
  <c r="I70" i="22"/>
  <c r="H70" i="22" s="1"/>
  <c r="M70" i="22"/>
  <c r="J71" i="22" s="1"/>
  <c r="M223" i="1"/>
  <c r="J224" i="1" s="1"/>
  <c r="I224" i="1" s="1"/>
  <c r="H224" i="1" s="1"/>
  <c r="L223" i="1"/>
  <c r="K223" i="1" s="1"/>
  <c r="I223" i="1"/>
  <c r="H223" i="1" s="1"/>
  <c r="M147" i="21"/>
  <c r="J148" i="21" s="1"/>
  <c r="L147" i="21"/>
  <c r="K147" i="21" s="1"/>
  <c r="I147" i="21"/>
  <c r="H147" i="21" s="1"/>
  <c r="I29" i="1"/>
  <c r="H29" i="1" s="1"/>
  <c r="M29" i="1"/>
  <c r="J30" i="1" s="1"/>
  <c r="L29" i="1"/>
  <c r="K29" i="1" s="1"/>
  <c r="L108" i="21"/>
  <c r="K108" i="21" s="1"/>
  <c r="I108" i="21"/>
  <c r="H108" i="21" s="1"/>
  <c r="M108" i="21"/>
  <c r="J109" i="21" s="1"/>
  <c r="I186" i="1"/>
  <c r="H186" i="1" s="1"/>
  <c r="L186" i="1"/>
  <c r="K186" i="1" s="1"/>
  <c r="M186" i="1"/>
  <c r="J187" i="1" s="1"/>
  <c r="I187" i="1" s="1"/>
  <c r="H187" i="1" s="1"/>
  <c r="L69" i="21"/>
  <c r="K69" i="21" s="1"/>
  <c r="M69" i="21"/>
  <c r="J70" i="21" s="1"/>
  <c r="I69" i="21"/>
  <c r="H69" i="21" s="1"/>
  <c r="I260" i="1"/>
  <c r="H260" i="1" s="1"/>
  <c r="M260" i="1"/>
  <c r="J261" i="1" s="1"/>
  <c r="I261" i="1" s="1"/>
  <c r="H261" i="1" s="1"/>
  <c r="L260" i="1"/>
  <c r="K260" i="1" s="1"/>
  <c r="M168" i="22"/>
  <c r="J169" i="22" s="1"/>
  <c r="L168" i="22"/>
  <c r="K168" i="22" s="1"/>
  <c r="I168" i="22"/>
  <c r="H168" i="22" s="1"/>
  <c r="AB473" i="13"/>
  <c r="Y474" i="13" s="1"/>
  <c r="AA473" i="13"/>
  <c r="Z473" i="13" s="1"/>
  <c r="X473" i="13"/>
  <c r="W473" i="13" s="1"/>
  <c r="M30" i="22"/>
  <c r="J31" i="22" s="1"/>
  <c r="L30" i="22"/>
  <c r="K30" i="22" s="1"/>
  <c r="I30" i="22"/>
  <c r="H30" i="22" s="1"/>
  <c r="L231" i="9"/>
  <c r="K231" i="9" s="1"/>
  <c r="I231" i="9"/>
  <c r="H231" i="9" s="1"/>
  <c r="M231" i="9"/>
  <c r="J232" i="9" s="1"/>
  <c r="I240" i="21"/>
  <c r="H240" i="21" s="1"/>
  <c r="M240" i="21"/>
  <c r="J241" i="21" s="1"/>
  <c r="L240" i="21"/>
  <c r="K240" i="21" s="1"/>
  <c r="M30" i="21"/>
  <c r="J31" i="21" s="1"/>
  <c r="L30" i="21"/>
  <c r="K30" i="21" s="1"/>
  <c r="I30" i="21"/>
  <c r="H30" i="21" s="1"/>
  <c r="M148" i="21" l="1"/>
  <c r="J149" i="21" s="1"/>
  <c r="I149" i="21" s="1"/>
  <c r="H149" i="21" s="1"/>
  <c r="L148" i="21"/>
  <c r="K148" i="21" s="1"/>
  <c r="I148" i="21"/>
  <c r="H148" i="21" s="1"/>
  <c r="L30" i="1"/>
  <c r="K30" i="1" s="1"/>
  <c r="M30" i="1"/>
  <c r="J31" i="1" s="1"/>
  <c r="I30" i="1"/>
  <c r="H30" i="1" s="1"/>
  <c r="I70" i="21"/>
  <c r="H70" i="21" s="1"/>
  <c r="M70" i="21"/>
  <c r="J71" i="21" s="1"/>
  <c r="I71" i="21" s="1"/>
  <c r="H71" i="21" s="1"/>
  <c r="L70" i="21"/>
  <c r="K70" i="21" s="1"/>
  <c r="M31" i="22"/>
  <c r="J32" i="22" s="1"/>
  <c r="L31" i="22"/>
  <c r="K31" i="22" s="1"/>
  <c r="I31" i="22"/>
  <c r="H31" i="22" s="1"/>
  <c r="L232" i="9"/>
  <c r="K232" i="9" s="1"/>
  <c r="I232" i="9"/>
  <c r="H232" i="9" s="1"/>
  <c r="M232" i="9"/>
  <c r="J233" i="9" s="1"/>
  <c r="M109" i="21"/>
  <c r="J110" i="21" s="1"/>
  <c r="I110" i="21" s="1"/>
  <c r="H110" i="21" s="1"/>
  <c r="L109" i="21"/>
  <c r="K109" i="21" s="1"/>
  <c r="I109" i="21"/>
  <c r="H109" i="21" s="1"/>
  <c r="M71" i="22"/>
  <c r="J72" i="22" s="1"/>
  <c r="L71" i="22"/>
  <c r="K71" i="22" s="1"/>
  <c r="I71" i="22"/>
  <c r="H71" i="22" s="1"/>
  <c r="M31" i="21"/>
  <c r="J32" i="21" s="1"/>
  <c r="I32" i="21" s="1"/>
  <c r="H32" i="21" s="1"/>
  <c r="L31" i="21"/>
  <c r="K31" i="21" s="1"/>
  <c r="I31" i="21"/>
  <c r="H31" i="21" s="1"/>
  <c r="AB474" i="13"/>
  <c r="Y475" i="13" s="1"/>
  <c r="AA474" i="13"/>
  <c r="Z474" i="13" s="1"/>
  <c r="X474" i="13"/>
  <c r="W474" i="13" s="1"/>
  <c r="M241" i="21"/>
  <c r="J242" i="21" s="1"/>
  <c r="I242" i="21" s="1"/>
  <c r="H242" i="21" s="1"/>
  <c r="L241" i="21"/>
  <c r="K241" i="21" s="1"/>
  <c r="I241" i="21"/>
  <c r="H241" i="21" s="1"/>
  <c r="M169" i="22"/>
  <c r="J170" i="22" s="1"/>
  <c r="L169" i="22"/>
  <c r="K169" i="22" s="1"/>
  <c r="I169" i="22"/>
  <c r="H169" i="22" s="1"/>
  <c r="I170" i="22" l="1"/>
  <c r="H170" i="22" s="1"/>
  <c r="M170" i="22"/>
  <c r="J171" i="22" s="1"/>
  <c r="L170" i="22"/>
  <c r="K170" i="22" s="1"/>
  <c r="I31" i="1"/>
  <c r="H31" i="1" s="1"/>
  <c r="M31" i="1"/>
  <c r="J32" i="1" s="1"/>
  <c r="I32" i="1" s="1"/>
  <c r="H32" i="1" s="1"/>
  <c r="L31" i="1"/>
  <c r="K31" i="1" s="1"/>
  <c r="I32" i="22"/>
  <c r="H32" i="22" s="1"/>
  <c r="M32" i="22"/>
  <c r="J33" i="22" s="1"/>
  <c r="L32" i="22"/>
  <c r="K32" i="22" s="1"/>
  <c r="M72" i="22"/>
  <c r="J73" i="22" s="1"/>
  <c r="L72" i="22"/>
  <c r="K72" i="22" s="1"/>
  <c r="I72" i="22"/>
  <c r="H72" i="22" s="1"/>
  <c r="M233" i="9"/>
  <c r="J234" i="9" s="1"/>
  <c r="I233" i="9"/>
  <c r="H233" i="9" s="1"/>
  <c r="L233" i="9"/>
  <c r="K233" i="9" s="1"/>
  <c r="AB475" i="13"/>
  <c r="Y476" i="13" s="1"/>
  <c r="AA475" i="13"/>
  <c r="Z475" i="13" s="1"/>
  <c r="X475" i="13"/>
  <c r="W475" i="13" s="1"/>
  <c r="I73" i="22" l="1"/>
  <c r="H73" i="22" s="1"/>
  <c r="M73" i="22"/>
  <c r="J74" i="22" s="1"/>
  <c r="L73" i="22"/>
  <c r="K73" i="22" s="1"/>
  <c r="L33" i="22"/>
  <c r="K33" i="22" s="1"/>
  <c r="I33" i="22"/>
  <c r="H33" i="22" s="1"/>
  <c r="M33" i="22"/>
  <c r="J34" i="22" s="1"/>
  <c r="I34" i="22" s="1"/>
  <c r="H34" i="22" s="1"/>
  <c r="L171" i="22"/>
  <c r="K171" i="22" s="1"/>
  <c r="I171" i="22"/>
  <c r="H171" i="22" s="1"/>
  <c r="M171" i="22"/>
  <c r="J172" i="22" s="1"/>
  <c r="I172" i="22" s="1"/>
  <c r="H172" i="22" s="1"/>
  <c r="AB476" i="13"/>
  <c r="Y477" i="13" s="1"/>
  <c r="X477" i="13" s="1"/>
  <c r="W477" i="13" s="1"/>
  <c r="AA476" i="13"/>
  <c r="Z476" i="13" s="1"/>
  <c r="X476" i="13"/>
  <c r="W476" i="13" s="1"/>
  <c r="L234" i="9"/>
  <c r="K234" i="9" s="1"/>
  <c r="I234" i="9"/>
  <c r="H234" i="9" s="1"/>
  <c r="M234" i="9"/>
  <c r="J235" i="9" s="1"/>
  <c r="I235" i="9" s="1"/>
  <c r="H235" i="9" s="1"/>
  <c r="L74" i="22" l="1"/>
  <c r="K74" i="22" s="1"/>
  <c r="I74" i="22"/>
  <c r="H74" i="22" s="1"/>
  <c r="M74" i="22"/>
  <c r="J75" i="22" s="1"/>
  <c r="I75" i="22" s="1"/>
  <c r="H75" i="22" s="1"/>
</calcChain>
</file>

<file path=xl/sharedStrings.xml><?xml version="1.0" encoding="utf-8"?>
<sst xmlns="http://schemas.openxmlformats.org/spreadsheetml/2006/main" count="17735" uniqueCount="402">
  <si>
    <t>PT.PELAYARAN NASIONAL INDONESIA</t>
  </si>
  <si>
    <t>KM. LABOBAR</t>
  </si>
  <si>
    <t>VOYAGE 01.2025</t>
  </si>
  <si>
    <t>Speed:</t>
  </si>
  <si>
    <t>Knots</t>
  </si>
  <si>
    <t>NO</t>
  </si>
  <si>
    <t>PELABUHAN</t>
  </si>
  <si>
    <t>Jarak</t>
  </si>
  <si>
    <t>Jam Layar</t>
  </si>
  <si>
    <t>Faktor X</t>
  </si>
  <si>
    <t>jarak/speed</t>
  </si>
  <si>
    <t>Jam Labuh</t>
  </si>
  <si>
    <t>ETA</t>
  </si>
  <si>
    <t>ETD</t>
  </si>
  <si>
    <t>Hari</t>
  </si>
  <si>
    <t>Tanggal</t>
  </si>
  <si>
    <t>Jam</t>
  </si>
  <si>
    <t>Tg.Priok</t>
  </si>
  <si>
    <t>Surabaya</t>
  </si>
  <si>
    <t>Makassar</t>
  </si>
  <si>
    <t>Bau-Bau</t>
  </si>
  <si>
    <t>Namlea</t>
  </si>
  <si>
    <t>Ambon</t>
  </si>
  <si>
    <t>Banda</t>
  </si>
  <si>
    <t>Tual</t>
  </si>
  <si>
    <t>Dobo</t>
  </si>
  <si>
    <t>Kaimana</t>
  </si>
  <si>
    <t>Fak-Fak</t>
  </si>
  <si>
    <t>Sorong</t>
  </si>
  <si>
    <t>Manokwari</t>
  </si>
  <si>
    <t>Nabire</t>
  </si>
  <si>
    <t>JUMLAH</t>
  </si>
  <si>
    <t>= HARI</t>
  </si>
  <si>
    <t>CATATAN</t>
  </si>
  <si>
    <t>Jarak Tempuh / Voyage</t>
  </si>
  <si>
    <t>Mile</t>
  </si>
  <si>
    <t>Hari Layar</t>
  </si>
  <si>
    <t>Hari Labuh</t>
  </si>
  <si>
    <t>VOYAGE 02.2025</t>
  </si>
  <si>
    <t>VOYAGE 03.2025</t>
  </si>
  <si>
    <t>VOYAGE 04.2025</t>
  </si>
  <si>
    <t>VOYAGE 05.2025</t>
  </si>
  <si>
    <t>VOYAGE 06.2025</t>
  </si>
  <si>
    <t>Wasior</t>
  </si>
  <si>
    <t>VOYAGE 07.2025</t>
  </si>
  <si>
    <t>VOYAGE 08.2025</t>
  </si>
  <si>
    <t>VOYAGE 09.2025</t>
  </si>
  <si>
    <t>VOYAGE 10.2025</t>
  </si>
  <si>
    <t>VOYAGE 11.2025</t>
  </si>
  <si>
    <t>VOYAGE 12.2025</t>
  </si>
  <si>
    <t>VOYAGE 13.2025</t>
  </si>
  <si>
    <t>VOYAGE 14.2025</t>
  </si>
  <si>
    <t>VOYAGE 15.2025</t>
  </si>
  <si>
    <t>Cilegon</t>
  </si>
  <si>
    <t>KM. UMSINI</t>
  </si>
  <si>
    <t>Kijang</t>
  </si>
  <si>
    <t xml:space="preserve">Tg.Priok </t>
  </si>
  <si>
    <t>Maumere</t>
  </si>
  <si>
    <t>Larantuka</t>
  </si>
  <si>
    <t>Lewoleba</t>
  </si>
  <si>
    <t>Kupang</t>
  </si>
  <si>
    <t>KM. GUNUNG DEMPO</t>
  </si>
  <si>
    <t>Jayapura</t>
  </si>
  <si>
    <t>Pola Voyage</t>
  </si>
  <si>
    <t>KM . TIDAR</t>
  </si>
  <si>
    <t>KM . KELUD</t>
  </si>
  <si>
    <t>Faktor x</t>
  </si>
  <si>
    <t>Batam</t>
  </si>
  <si>
    <t>Tg. Balai Karimun</t>
  </si>
  <si>
    <t>Belawan</t>
  </si>
  <si>
    <t>VOYAGE 16.2025</t>
  </si>
  <si>
    <t>VOYAGE 17.2025</t>
  </si>
  <si>
    <t>VOYAGE 18.2025</t>
  </si>
  <si>
    <t>VOYAGE 19.2025</t>
  </si>
  <si>
    <t>VOYAGE 20.2025</t>
  </si>
  <si>
    <t>VOYAGE 21.2025</t>
  </si>
  <si>
    <t>VOYAGE 22.2025</t>
  </si>
  <si>
    <t>VOYAGE 23.2025</t>
  </si>
  <si>
    <t>VOYAGE 24.2025</t>
  </si>
  <si>
    <t>VOYAGE 25.2025</t>
  </si>
  <si>
    <t>VOYAGE 26.2025</t>
  </si>
  <si>
    <t>VOYAGE 27.2025</t>
  </si>
  <si>
    <t>VOYAGE 28.2025</t>
  </si>
  <si>
    <t>VOYAGE 29.2025</t>
  </si>
  <si>
    <t>VOYAGE 30.2025</t>
  </si>
  <si>
    <t>VOYAGE 31.2025</t>
  </si>
  <si>
    <t>VOYAGE 32.2025</t>
  </si>
  <si>
    <t>KM. DOROLONDA</t>
  </si>
  <si>
    <t>VOYAGE 01.2025 RUTE A</t>
  </si>
  <si>
    <t>Faktor Pasang Surut</t>
  </si>
  <si>
    <t>Balikpapan</t>
  </si>
  <si>
    <t>Pantoloan</t>
  </si>
  <si>
    <t>Bitung</t>
  </si>
  <si>
    <t>Ternate</t>
  </si>
  <si>
    <t>Serui</t>
  </si>
  <si>
    <t>VOYAGE 02.2025 RUTE B</t>
  </si>
  <si>
    <t>VOYAGE 03.2025 RUTE A</t>
  </si>
  <si>
    <t>VOYAGE 04.2025 RUTE B</t>
  </si>
  <si>
    <t>Waren</t>
  </si>
  <si>
    <t>VOYAGE 05.2025 RUTE B</t>
  </si>
  <si>
    <t>VOYAGE 06.2025 RUTE A</t>
  </si>
  <si>
    <t>VOYAGE 07.2025 RUTE A</t>
  </si>
  <si>
    <t>VOYAGE 08.2025 RUTE B</t>
  </si>
  <si>
    <t>VOYAGE 09.2025 RUTE A</t>
  </si>
  <si>
    <t>VOYAGE 10.2025 RUTE B</t>
  </si>
  <si>
    <t>VOYAGE 11.2025 RUTE B</t>
  </si>
  <si>
    <t>VOYAGE 12.2025 RUTE A</t>
  </si>
  <si>
    <t>VOYAGE 13.2025 RUTE B</t>
  </si>
  <si>
    <t>VOYAGE 14.2025 RUTE A</t>
  </si>
  <si>
    <t>KM . NGGAPULU</t>
  </si>
  <si>
    <t xml:space="preserve">VOYAGE 01.2025 </t>
  </si>
  <si>
    <t xml:space="preserve">VOYAGE 02.2025 </t>
  </si>
  <si>
    <t>Jailolo</t>
  </si>
  <si>
    <t xml:space="preserve">VOYAGE 03.2025 </t>
  </si>
  <si>
    <t xml:space="preserve">VOYAGE 04.2025 </t>
  </si>
  <si>
    <t xml:space="preserve">VOYAGE 05.2025 </t>
  </si>
  <si>
    <t xml:space="preserve">VOYAGE 06.2025 </t>
  </si>
  <si>
    <t xml:space="preserve">VOYAGE 07.2025 </t>
  </si>
  <si>
    <t xml:space="preserve">VOYAGE 08.2025 </t>
  </si>
  <si>
    <t xml:space="preserve">VOYAGE 09.2025 </t>
  </si>
  <si>
    <t xml:space="preserve">VOYAGE 10.2025 </t>
  </si>
  <si>
    <t xml:space="preserve">VOYAGE 11.2025 </t>
  </si>
  <si>
    <t xml:space="preserve">VOYAGE 12.2025 </t>
  </si>
  <si>
    <t xml:space="preserve">VOYAGE 13.2025 </t>
  </si>
  <si>
    <t xml:space="preserve">VOYAGE 14.2025 </t>
  </si>
  <si>
    <t>KM . SINABUNG</t>
  </si>
  <si>
    <t>VOYAGE 01.2025 (14 Harian)</t>
  </si>
  <si>
    <t>Banggai</t>
  </si>
  <si>
    <t>Biak</t>
  </si>
  <si>
    <t>Bacan</t>
  </si>
  <si>
    <t>VOYAGE 02.2025 (14 Harian)</t>
  </si>
  <si>
    <t>VOYAGE 03.2025 (14 Harian)</t>
  </si>
  <si>
    <t>VOYAGE 04.2025 (14 Harian)</t>
  </si>
  <si>
    <t>VOYAGE 05.2025 (14 Harian)</t>
  </si>
  <si>
    <t>VOYAGE 06.2025 (14 Harian)</t>
  </si>
  <si>
    <t>VOYAGE 07.2025 (14 Harian)</t>
  </si>
  <si>
    <t>VOYAGE 08.2025 (14 Harian)</t>
  </si>
  <si>
    <t>VOYAGE 09.2025 (14 Harian)</t>
  </si>
  <si>
    <t>Benoa</t>
  </si>
  <si>
    <t>VOYAGE 10.2025 (14 Harian)</t>
  </si>
  <si>
    <t>VOYAGE 11.2025 (14 Harian)</t>
  </si>
  <si>
    <t>PELAYARAN NASIONAL INDONESIA</t>
  </si>
  <si>
    <t>KM. LAMBELU</t>
  </si>
  <si>
    <t>Pare-Pare</t>
  </si>
  <si>
    <t>Tarakan</t>
  </si>
  <si>
    <t>Nunukan</t>
  </si>
  <si>
    <t>jarak/ speed</t>
  </si>
  <si>
    <t>Tg. Priok</t>
  </si>
  <si>
    <t>MAKASSAR</t>
  </si>
  <si>
    <t>PARE-PARE</t>
  </si>
  <si>
    <t>BALIKPAPAN</t>
  </si>
  <si>
    <t>TARAKAN</t>
  </si>
  <si>
    <t>NUNUKAN</t>
  </si>
  <si>
    <t>BAU-BAU</t>
  </si>
  <si>
    <t>MAUMERE</t>
  </si>
  <si>
    <t>LARANTUKA</t>
  </si>
  <si>
    <t>KM. BK. SIGUNTANG</t>
  </si>
  <si>
    <t>KM. DOBONSOLO</t>
  </si>
  <si>
    <t>VOYAGE 01.2025 RUTE B</t>
  </si>
  <si>
    <t>VOYAGE 02.2025 RUTE A</t>
  </si>
  <si>
    <t>Bau-bau</t>
  </si>
  <si>
    <t>VOYAGE 05.2025 RUTE A</t>
  </si>
  <si>
    <t>VOYAGE 07.2025 RUTE B</t>
  </si>
  <si>
    <t>VOYAGE 08.2025 RUTE A</t>
  </si>
  <si>
    <t>VOYAGE 09.2025 RUTE B</t>
  </si>
  <si>
    <t>VOYAGE 10.2025 RUTE A</t>
  </si>
  <si>
    <t>KM.CIREMAI</t>
  </si>
  <si>
    <t>'VOYAGE 01.2025</t>
  </si>
  <si>
    <t>'VOYAGE 02.2025</t>
  </si>
  <si>
    <t>'VOYAGE 03.2025</t>
  </si>
  <si>
    <t>'VOYAGE 04.2025</t>
  </si>
  <si>
    <t>'VOYAGE 05.2025</t>
  </si>
  <si>
    <t>'VOYAGE 06.2025</t>
  </si>
  <si>
    <t>'VOYAGE 07.2025</t>
  </si>
  <si>
    <t>'VOYAGE 08.2025</t>
  </si>
  <si>
    <t>'VOYAGE 09.2025</t>
  </si>
  <si>
    <t>'VOYAGE 10.2025</t>
  </si>
  <si>
    <t>'VOYAGE 11.2025</t>
  </si>
  <si>
    <t>'VOYAGE 12.2025</t>
  </si>
  <si>
    <t>'VOYAGE 13.2025</t>
  </si>
  <si>
    <t xml:space="preserve"> VOYAGE 01.2020 </t>
  </si>
  <si>
    <t>SURABAYA</t>
  </si>
  <si>
    <t>PANTOLOAN</t>
  </si>
  <si>
    <t>BITUNG</t>
  </si>
  <si>
    <t>TERNATE</t>
  </si>
  <si>
    <t>SORONG</t>
  </si>
  <si>
    <t>MANOKWARI</t>
  </si>
  <si>
    <t>NABIRE</t>
  </si>
  <si>
    <t>SERUI</t>
  </si>
  <si>
    <t>JAYAPURA</t>
  </si>
  <si>
    <t xml:space="preserve"> VOYAGE 02.2020 </t>
  </si>
  <si>
    <t>DORO</t>
  </si>
  <si>
    <t>16-21</t>
  </si>
  <si>
    <t>NGGAPULU</t>
  </si>
  <si>
    <t>EST '11-18</t>
  </si>
  <si>
    <t>LAMBELU</t>
  </si>
  <si>
    <t>02-04</t>
  </si>
  <si>
    <t>SANGIANG</t>
  </si>
  <si>
    <t>09-11</t>
  </si>
  <si>
    <t>AWU</t>
  </si>
  <si>
    <t>23-</t>
  </si>
  <si>
    <t xml:space="preserve"> VOYAGE 03.2020 (OMISI NABIRE, SERUI, JAYAPURA)</t>
  </si>
  <si>
    <t xml:space="preserve"> VOYAGE 03.2020 </t>
  </si>
  <si>
    <t>awu</t>
  </si>
  <si>
    <t>doro</t>
  </si>
  <si>
    <t>dempo</t>
  </si>
  <si>
    <t>08-10</t>
  </si>
  <si>
    <t>ciremai</t>
  </si>
  <si>
    <t>21-23</t>
  </si>
  <si>
    <t>14-16</t>
  </si>
  <si>
    <t xml:space="preserve"> VOYAGE 04.2020 </t>
  </si>
  <si>
    <t xml:space="preserve"> VOYAGE 05.2020 </t>
  </si>
  <si>
    <t>23-09</t>
  </si>
  <si>
    <t>DEMPO</t>
  </si>
  <si>
    <t>14-17</t>
  </si>
  <si>
    <t>06-08</t>
  </si>
  <si>
    <t>CIREMAI</t>
  </si>
  <si>
    <t>06-09</t>
  </si>
  <si>
    <t xml:space="preserve"> VOYAGE 06.2020 </t>
  </si>
  <si>
    <t>DOBONSOLO</t>
  </si>
  <si>
    <t>01-02</t>
  </si>
  <si>
    <t xml:space="preserve"> VOYAGE 07.2020 </t>
  </si>
  <si>
    <t xml:space="preserve"> VOYAGE 07.2020 UNDERWATER SURVEY 28 MAR - 30 MAR </t>
  </si>
  <si>
    <t xml:space="preserve"> KOREKSI VOYAGE 07.2020 UNDERWATER SURVEY 28 MAR - 30 MAR </t>
  </si>
  <si>
    <t>lambelu</t>
  </si>
  <si>
    <t>10-12</t>
  </si>
  <si>
    <t>dobonsolo</t>
  </si>
  <si>
    <t>11-14</t>
  </si>
  <si>
    <t>tidar</t>
  </si>
  <si>
    <t>11-15</t>
  </si>
  <si>
    <t>tilong</t>
  </si>
  <si>
    <t>11-</t>
  </si>
  <si>
    <t>lamblelu</t>
  </si>
  <si>
    <t>17-19</t>
  </si>
  <si>
    <t xml:space="preserve"> VOYAGE 08.2020 </t>
  </si>
  <si>
    <t xml:space="preserve"> EMPLOOI VOYAGE 08.2020 </t>
  </si>
  <si>
    <t xml:space="preserve"> KOREKSI VOYAGE 08.2020 ( OMIT NABIRE ) </t>
  </si>
  <si>
    <t xml:space="preserve"> KOREKSI VOYAGE 08.2020 ( OMIT NABIRE )  ( LANJUTAN )</t>
  </si>
  <si>
    <t xml:space="preserve"> KOREKSI VOYAGE 08.2020  ( LANJUTAN ) DAN PENEGASAN DOCKING</t>
  </si>
  <si>
    <t>PANJANG</t>
  </si>
  <si>
    <t xml:space="preserve"> RENCANA VOYAGE 09.2020 EX DOCK </t>
  </si>
  <si>
    <t xml:space="preserve">VOYAGE 09.2020 EX DOCK </t>
  </si>
  <si>
    <t>TG. PRIOK</t>
  </si>
  <si>
    <t>VOYAGE 10.2020</t>
  </si>
  <si>
    <t>ESTIMASI RUTE REGULER DENGAN SPEED SEKARANG</t>
  </si>
  <si>
    <t>12-16</t>
  </si>
  <si>
    <t>egon</t>
  </si>
  <si>
    <t>-03</t>
  </si>
  <si>
    <t xml:space="preserve">dempo </t>
  </si>
  <si>
    <t>VOYAGE 11.2020</t>
  </si>
  <si>
    <t>est '21-23</t>
  </si>
  <si>
    <t>VOYAGE 12.2020</t>
  </si>
  <si>
    <t>Nggapulu</t>
  </si>
  <si>
    <t>'07-10</t>
  </si>
  <si>
    <t>'10-15</t>
  </si>
  <si>
    <t>sangiang</t>
  </si>
  <si>
    <t>17-</t>
  </si>
  <si>
    <t>VOYAGE 13.2020</t>
  </si>
  <si>
    <t>VOYAGE 14.2020</t>
  </si>
  <si>
    <t>21-24</t>
  </si>
  <si>
    <t>tata</t>
  </si>
  <si>
    <t>12-</t>
  </si>
  <si>
    <t>stay</t>
  </si>
  <si>
    <t>Siguntang</t>
  </si>
  <si>
    <t>22-24</t>
  </si>
  <si>
    <t>11-17</t>
  </si>
  <si>
    <t>08-11</t>
  </si>
  <si>
    <t>12-14</t>
  </si>
  <si>
    <t>KONSEP VOYAGE 15.2020</t>
  </si>
  <si>
    <t xml:space="preserve"> VOYAGE 15.2020</t>
  </si>
  <si>
    <t>16-18</t>
  </si>
  <si>
    <t>16-20</t>
  </si>
  <si>
    <t>23-24</t>
  </si>
  <si>
    <t>kelimutu</t>
  </si>
  <si>
    <t>-14</t>
  </si>
  <si>
    <t>VOYAGE 01.2021</t>
  </si>
  <si>
    <t>Kelimutu</t>
  </si>
  <si>
    <t>13-16</t>
  </si>
  <si>
    <t>umsini</t>
  </si>
  <si>
    <t>VOYAGE 02.2021</t>
  </si>
  <si>
    <t xml:space="preserve"> VOYAGE 02.2021</t>
  </si>
  <si>
    <t>sinabung</t>
  </si>
  <si>
    <t>VOYAGE 03.2021</t>
  </si>
  <si>
    <t>SINABUNG</t>
  </si>
  <si>
    <t>04-07</t>
  </si>
  <si>
    <t>VOYAGE 04.2021</t>
  </si>
  <si>
    <t>KM . AWU</t>
  </si>
  <si>
    <t>Kumai</t>
  </si>
  <si>
    <t xml:space="preserve">Bima </t>
  </si>
  <si>
    <t>Waingapu</t>
  </si>
  <si>
    <t>Ende</t>
  </si>
  <si>
    <t>Kalabahi</t>
  </si>
  <si>
    <t>Semarang</t>
  </si>
  <si>
    <t>KM. BINAIYA</t>
  </si>
  <si>
    <t>Bima</t>
  </si>
  <si>
    <t>Labuan Bajo</t>
  </si>
  <si>
    <t>Bontang</t>
  </si>
  <si>
    <t xml:space="preserve">  </t>
  </si>
  <si>
    <t>Awerange</t>
  </si>
  <si>
    <t>VOYAGE 03.2025 RUTE B</t>
  </si>
  <si>
    <t>VOYAGE 04.2025 RUTE A</t>
  </si>
  <si>
    <t>Batulicin</t>
  </si>
  <si>
    <t>Cirebon</t>
  </si>
  <si>
    <t>KM. TILONGKABILA</t>
  </si>
  <si>
    <t>Lembar</t>
  </si>
  <si>
    <t>Raha</t>
  </si>
  <si>
    <t>Kendari</t>
  </si>
  <si>
    <t>Luwuk</t>
  </si>
  <si>
    <t>Gorontalo</t>
  </si>
  <si>
    <t>KM . TATAMAILAU</t>
  </si>
  <si>
    <t>PT. PELAYARAN NASIONAL INDONESIA</t>
  </si>
  <si>
    <t>Speed</t>
  </si>
  <si>
    <t>sangiang '20-22</t>
  </si>
  <si>
    <t>pangrango '-24</t>
  </si>
  <si>
    <t>Timika</t>
  </si>
  <si>
    <t>Agats</t>
  </si>
  <si>
    <t>Merauke</t>
  </si>
  <si>
    <t>sinabung '12-14</t>
  </si>
  <si>
    <t>sinabung '00-02</t>
  </si>
  <si>
    <t>Tidore</t>
  </si>
  <si>
    <t>VOYAGE 06.2025 RUTE B</t>
  </si>
  <si>
    <t>PT. PELAYARAN INDONESIA</t>
  </si>
  <si>
    <t>KM. BK. RAYA</t>
  </si>
  <si>
    <t>VOYAGE 01.2024</t>
  </si>
  <si>
    <t>Blinyu</t>
  </si>
  <si>
    <t>Letung</t>
  </si>
  <si>
    <t>Tarempa</t>
  </si>
  <si>
    <t>Natuna</t>
  </si>
  <si>
    <t>Midai</t>
  </si>
  <si>
    <t>Serasan</t>
  </si>
  <si>
    <t>Pontianak</t>
  </si>
  <si>
    <t xml:space="preserve"> </t>
  </si>
  <si>
    <t>VOYAGE 02.2024</t>
  </si>
  <si>
    <t>VOYAGE 03.2024</t>
  </si>
  <si>
    <t>VOYAGE 04.2024</t>
  </si>
  <si>
    <t>VOYAGE 05.2024</t>
  </si>
  <si>
    <t>VOYAGE 06.2024</t>
  </si>
  <si>
    <t>VOYAGE 07.2024</t>
  </si>
  <si>
    <t>VOYAGE 08.2024</t>
  </si>
  <si>
    <t>VOYAGE 09.2024</t>
  </si>
  <si>
    <t>VOYAGE 10.2024</t>
  </si>
  <si>
    <t>VOYAGE 11.2024</t>
  </si>
  <si>
    <t>VOYAGE 12.2024</t>
  </si>
  <si>
    <t>VOYAGE 13.2024</t>
  </si>
  <si>
    <t>VOYAGE 14.2024</t>
  </si>
  <si>
    <t>KM . LAWIT</t>
  </si>
  <si>
    <t>Kecepatan:</t>
  </si>
  <si>
    <t>Sampit</t>
  </si>
  <si>
    <t>Karimun Jawa</t>
  </si>
  <si>
    <t>Rote</t>
  </si>
  <si>
    <t>VOYAGE 11.2025 RUTE A</t>
  </si>
  <si>
    <t>KM.KELIMUTU</t>
  </si>
  <si>
    <t>Tg.Pandan</t>
  </si>
  <si>
    <t xml:space="preserve">VOYAGE 02.2025 RUTE A </t>
  </si>
  <si>
    <t xml:space="preserve">VOYAGE 04.2025 RUTE A </t>
  </si>
  <si>
    <t xml:space="preserve">VOYAGE 05.2025 RUTE A </t>
  </si>
  <si>
    <t xml:space="preserve">VOYAGE 06.2025 RUTE A </t>
  </si>
  <si>
    <t xml:space="preserve">VOYAGE 10.2025 RUTE A </t>
  </si>
  <si>
    <t xml:space="preserve">VOYAGE 12.2025 RUTE A </t>
  </si>
  <si>
    <t>KM.SIRIMAU</t>
  </si>
  <si>
    <t xml:space="preserve">Ambon </t>
  </si>
  <si>
    <t>Wanci</t>
  </si>
  <si>
    <t xml:space="preserve">Kalabahi </t>
  </si>
  <si>
    <t>Saumlaki</t>
  </si>
  <si>
    <t xml:space="preserve">Timika </t>
  </si>
  <si>
    <t>KM. LEUSER</t>
  </si>
  <si>
    <t xml:space="preserve">Surabaya </t>
  </si>
  <si>
    <t>Namrole</t>
  </si>
  <si>
    <t>CD/voyage</t>
  </si>
  <si>
    <t>KM . SANGIANG</t>
  </si>
  <si>
    <t>SPEED</t>
  </si>
  <si>
    <t xml:space="preserve">Ternate </t>
  </si>
  <si>
    <t>Sanana</t>
  </si>
  <si>
    <t>Geser</t>
  </si>
  <si>
    <t>KM . PANGRANGO</t>
  </si>
  <si>
    <t xml:space="preserve">Namrole </t>
  </si>
  <si>
    <t xml:space="preserve">Saumlaki </t>
  </si>
  <si>
    <t>KM . WILIS</t>
  </si>
  <si>
    <t>Waikelo</t>
  </si>
  <si>
    <t>KM . JETLINER</t>
  </si>
  <si>
    <t>KFC JET-LINER</t>
  </si>
  <si>
    <t>USULAN 2017</t>
  </si>
  <si>
    <t>*) LABUAN BAJO</t>
  </si>
  <si>
    <t>BIMA</t>
  </si>
  <si>
    <t>WANCI</t>
  </si>
  <si>
    <t>KENDARI</t>
  </si>
  <si>
    <t>LABUAN BAJO</t>
  </si>
  <si>
    <t>NB</t>
  </si>
  <si>
    <t>Deviasi Labuan Bajo, Bima &amp; Kendari</t>
  </si>
  <si>
    <t>Deviasi Labuan Bajo</t>
  </si>
  <si>
    <t>Omisi Bajoe &amp; Kolaka</t>
  </si>
  <si>
    <t>Rute Eksisting</t>
  </si>
  <si>
    <t>*) BIMA</t>
  </si>
  <si>
    <t>BauBau</t>
  </si>
  <si>
    <t>Kolaka</t>
  </si>
  <si>
    <t>Labuanbajo</t>
  </si>
  <si>
    <t>reo</t>
  </si>
  <si>
    <t>Hitungan Baru rute Jetliner</t>
  </si>
  <si>
    <t>Reo</t>
  </si>
  <si>
    <t>KM.EGON</t>
  </si>
  <si>
    <t>faktor x</t>
  </si>
  <si>
    <t>KFC JETLINER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</si>
</sst>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\-??_);_(@_)"/>
    <numFmt numFmtId="165" formatCode="_-* #,##0.00_-;\-* #,##0.00_-;_-* \-??_-;_-@_-"/>
    <numFmt numFmtId="166" formatCode="_(* #,##0_);_(* \(#,##0\);_(* \-??_);_(@_)"/>
    <numFmt numFmtId="167" formatCode="[$-409]d\-mmm\-yy;@"/>
    <numFmt numFmtId="168" formatCode="hh:mm;@"/>
    <numFmt numFmtId="169" formatCode="#,##0.00_);\(#,##0.00\)"/>
  </numFmts>
  <fonts count="35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b/>
      <u/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rgb="FF0070C0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2"/>
      <color rgb="FFFF0000"/>
      <name val="Times New Roman"/>
      <family val="1"/>
      <charset val="1"/>
    </font>
    <font>
      <b/>
      <sz val="12"/>
      <color rgb="FFFF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1"/>
    </font>
    <font>
      <b/>
      <u/>
      <sz val="1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2"/>
      <name val="Calibri"/>
      <family val="2"/>
      <charset val="1"/>
    </font>
    <font>
      <b/>
      <sz val="12"/>
      <name val="Tempus Sans ITC"/>
      <family val="5"/>
      <charset val="1"/>
    </font>
    <font>
      <sz val="12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u/>
      <sz val="11"/>
      <name val="Calibri"/>
      <family val="2"/>
      <charset val="1"/>
    </font>
    <font>
      <sz val="9"/>
      <name val="Calibri"/>
      <family val="2"/>
      <charset val="1"/>
    </font>
    <font>
      <sz val="11"/>
      <color rgb="FF0070C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name val="Tempus Sans ITC"/>
      <family val="5"/>
      <charset val="1"/>
    </font>
    <font>
      <sz val="12"/>
      <color theme="4" tint="-0.249977111117893"/>
      <name val="Times New Roman"/>
      <family val="1"/>
      <charset val="1"/>
    </font>
    <font>
      <sz val="12"/>
      <color theme="4" tint="-0.499984740745262"/>
      <name val="Times New Roman"/>
      <family val="1"/>
      <charset val="1"/>
    </font>
    <font>
      <b/>
      <sz val="12"/>
      <color rgb="FF0070C0"/>
      <name val="Times New Roman"/>
      <family val="1"/>
      <charset val="1"/>
    </font>
    <font>
      <sz val="12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59715567491678"/>
        <bgColor rgb="FFD0CECE"/>
      </patternFill>
    </fill>
    <fill>
      <patternFill patternType="solid">
        <fgColor theme="2" tint="-9.9978637043366805E-2"/>
        <bgColor rgb="FFBDD7EE"/>
      </patternFill>
    </fill>
    <fill>
      <patternFill patternType="solid">
        <fgColor theme="4" tint="0.39957884456923126"/>
        <bgColor rgb="FFBDD7EE"/>
      </patternFill>
    </fill>
    <fill>
      <patternFill patternType="solid">
        <fgColor theme="7" tint="0.59959715567491678"/>
        <bgColor rgb="FFFFD966"/>
      </patternFill>
    </fill>
    <fill>
      <patternFill patternType="solid">
        <fgColor theme="0"/>
        <bgColor rgb="FFF2F2F2"/>
      </patternFill>
    </fill>
    <fill>
      <patternFill patternType="solid">
        <fgColor rgb="FFFFFFD7"/>
        <bgColor rgb="FFFFFFFF"/>
      </patternFill>
    </fill>
    <fill>
      <patternFill patternType="solid">
        <fgColor theme="9" tint="0.39957884456923126"/>
        <bgColor rgb="FFC5E0B4"/>
      </patternFill>
    </fill>
    <fill>
      <patternFill patternType="solid">
        <fgColor theme="7" tint="0.39957884456923126"/>
        <bgColor rgb="FFFFE699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 tint="0.59959715567491678"/>
        <bgColor rgb="FFD0CECE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24">
    <xf numFmtId="0" fontId="0" fillId="0" borderId="0">
      <alignment vertical="center"/>
    </xf>
    <xf numFmtId="164" fontId="34" fillId="0" borderId="0" applyBorder="0" applyProtection="0">
      <alignment vertical="center"/>
    </xf>
    <xf numFmtId="165" fontId="34" fillId="0" borderId="0" applyBorder="0" applyProtection="0">
      <alignment vertical="center"/>
    </xf>
    <xf numFmtId="164" fontId="34" fillId="0" borderId="0" applyBorder="0" applyProtection="0">
      <alignment vertical="center"/>
    </xf>
    <xf numFmtId="165" fontId="34" fillId="0" borderId="0" applyBorder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</cellStyleXfs>
  <cellXfs count="490">
    <xf numFmtId="0" fontId="0" fillId="0" borderId="0" xfId="0">
      <alignment vertical="center"/>
    </xf>
    <xf numFmtId="0" fontId="4" fillId="6" borderId="1" xfId="6" applyFont="1" applyFill="1" applyBorder="1" applyAlignment="1">
      <alignment horizontal="center" vertical="center"/>
    </xf>
    <xf numFmtId="0" fontId="4" fillId="6" borderId="0" xfId="6" applyFont="1" applyFill="1" applyAlignment="1">
      <alignment horizontal="center"/>
    </xf>
    <xf numFmtId="0" fontId="10" fillId="5" borderId="5" xfId="6" applyFont="1" applyFill="1" applyBorder="1" applyAlignment="1">
      <alignment horizontal="center" vertical="center"/>
    </xf>
    <xf numFmtId="0" fontId="10" fillId="4" borderId="4" xfId="6" applyFont="1" applyFill="1" applyBorder="1" applyAlignment="1">
      <alignment horizontal="center" vertical="center"/>
    </xf>
    <xf numFmtId="0" fontId="10" fillId="3" borderId="4" xfId="6" applyFont="1" applyFill="1" applyBorder="1" applyAlignment="1">
      <alignment horizontal="center" vertical="center"/>
    </xf>
    <xf numFmtId="0" fontId="10" fillId="2" borderId="4" xfId="6" applyFont="1" applyFill="1" applyBorder="1" applyAlignment="1">
      <alignment horizontal="center" vertical="center"/>
    </xf>
    <xf numFmtId="3" fontId="4" fillId="0" borderId="3" xfId="6" applyNumberFormat="1" applyFont="1" applyBorder="1" applyAlignment="1">
      <alignment horizontal="left"/>
    </xf>
    <xf numFmtId="0" fontId="4" fillId="0" borderId="1" xfId="6" applyFont="1" applyBorder="1" applyAlignment="1">
      <alignment horizontal="center" vertical="center"/>
    </xf>
    <xf numFmtId="0" fontId="4" fillId="5" borderId="1" xfId="6" applyFont="1" applyFill="1" applyBorder="1" applyAlignment="1">
      <alignment horizontal="center" vertical="center"/>
    </xf>
    <xf numFmtId="0" fontId="4" fillId="4" borderId="1" xfId="6" applyFont="1" applyFill="1" applyBorder="1" applyAlignment="1">
      <alignment horizontal="center" vertical="center"/>
    </xf>
    <xf numFmtId="0" fontId="4" fillId="3" borderId="1" xfId="6" applyFont="1" applyFill="1" applyBorder="1" applyAlignment="1">
      <alignment horizontal="center" vertical="center" wrapText="1"/>
    </xf>
    <xf numFmtId="0" fontId="4" fillId="3" borderId="1" xfId="6" applyFont="1" applyFill="1" applyBorder="1" applyAlignment="1">
      <alignment horizontal="center" vertical="center"/>
    </xf>
    <xf numFmtId="0" fontId="4" fillId="2" borderId="1" xfId="6" applyFont="1" applyFill="1" applyBorder="1" applyAlignment="1">
      <alignment horizontal="center" vertical="center"/>
    </xf>
    <xf numFmtId="0" fontId="4" fillId="0" borderId="0" xfId="6" applyFont="1" applyAlignment="1">
      <alignment horizontal="center"/>
    </xf>
    <xf numFmtId="0" fontId="3" fillId="0" borderId="0" xfId="0" applyFont="1">
      <alignment vertical="center"/>
    </xf>
    <xf numFmtId="0" fontId="4" fillId="0" borderId="0" xfId="6" applyFont="1" applyAlignment="1">
      <alignment horizontal="center"/>
    </xf>
    <xf numFmtId="0" fontId="5" fillId="0" borderId="0" xfId="0" applyFont="1">
      <alignment vertical="center"/>
    </xf>
    <xf numFmtId="0" fontId="4" fillId="0" borderId="0" xfId="6" applyFont="1" applyAlignment="1"/>
    <xf numFmtId="0" fontId="4" fillId="4" borderId="1" xfId="6" applyFont="1" applyFill="1" applyBorder="1" applyAlignment="1">
      <alignment horizontal="center" vertical="center"/>
    </xf>
    <xf numFmtId="0" fontId="4" fillId="5" borderId="1" xfId="6" applyFont="1" applyFill="1" applyBorder="1" applyAlignment="1">
      <alignment horizontal="center" vertical="center"/>
    </xf>
    <xf numFmtId="0" fontId="6" fillId="6" borderId="1" xfId="6" applyFont="1" applyFill="1" applyBorder="1" applyAlignment="1">
      <alignment horizontal="center" vertical="center"/>
    </xf>
    <xf numFmtId="0" fontId="6" fillId="6" borderId="1" xfId="6" applyFont="1" applyFill="1" applyBorder="1" applyAlignment="1">
      <alignment horizontal="left" vertical="center"/>
    </xf>
    <xf numFmtId="166" fontId="6" fillId="6" borderId="1" xfId="1" applyNumberFormat="1" applyFont="1" applyFill="1" applyBorder="1" applyAlignment="1" applyProtection="1">
      <alignment horizontal="center" vertical="center"/>
    </xf>
    <xf numFmtId="167" fontId="6" fillId="6" borderId="1" xfId="6" applyNumberFormat="1" applyFont="1" applyFill="1" applyBorder="1" applyAlignment="1">
      <alignment horizontal="center" vertical="center"/>
    </xf>
    <xf numFmtId="168" fontId="6" fillId="6" borderId="1" xfId="6" applyNumberFormat="1" applyFont="1" applyFill="1" applyBorder="1" applyAlignment="1">
      <alignment horizontal="center" vertical="center"/>
    </xf>
    <xf numFmtId="0" fontId="4" fillId="6" borderId="1" xfId="6" applyFont="1" applyFill="1" applyBorder="1" applyAlignment="1">
      <alignment horizontal="left" vertical="center"/>
    </xf>
    <xf numFmtId="0" fontId="6" fillId="0" borderId="1" xfId="6" applyFont="1" applyBorder="1" applyAlignment="1">
      <alignment horizontal="center" vertical="center"/>
    </xf>
    <xf numFmtId="166" fontId="6" fillId="0" borderId="1" xfId="1" applyNumberFormat="1" applyFont="1" applyBorder="1" applyProtection="1">
      <alignment vertical="center"/>
    </xf>
    <xf numFmtId="166" fontId="6" fillId="0" borderId="0" xfId="1" applyNumberFormat="1" applyFont="1" applyBorder="1" applyProtection="1">
      <alignment vertical="center"/>
    </xf>
    <xf numFmtId="0" fontId="6" fillId="0" borderId="0" xfId="6" applyFont="1">
      <alignment vertical="center"/>
    </xf>
    <xf numFmtId="0" fontId="6" fillId="0" borderId="1" xfId="6" applyFont="1" applyBorder="1">
      <alignment vertical="center"/>
    </xf>
    <xf numFmtId="164" fontId="6" fillId="0" borderId="1" xfId="1" applyFont="1" applyBorder="1" applyProtection="1">
      <alignment vertical="center"/>
    </xf>
    <xf numFmtId="164" fontId="6" fillId="0" borderId="0" xfId="1" applyFont="1" applyBorder="1" applyProtection="1">
      <alignment vertical="center"/>
    </xf>
    <xf numFmtId="0" fontId="7" fillId="0" borderId="0" xfId="6" applyFont="1" applyAlignment="1">
      <alignment horizontal="left"/>
    </xf>
    <xf numFmtId="0" fontId="6" fillId="0" borderId="0" xfId="6" applyFont="1" applyAlignment="1"/>
    <xf numFmtId="0" fontId="8" fillId="0" borderId="0" xfId="0" applyFont="1" applyAlignment="1"/>
    <xf numFmtId="166" fontId="8" fillId="0" borderId="0" xfId="0" applyNumberFormat="1" applyFont="1" applyAlignment="1"/>
    <xf numFmtId="166" fontId="4" fillId="0" borderId="2" xfId="6" applyNumberFormat="1" applyFont="1" applyBorder="1" applyAlignment="1">
      <alignment horizontal="center"/>
    </xf>
    <xf numFmtId="167" fontId="6" fillId="0" borderId="0" xfId="6" applyNumberFormat="1" applyFont="1" applyAlignment="1"/>
    <xf numFmtId="164" fontId="4" fillId="0" borderId="2" xfId="6" applyNumberFormat="1" applyFont="1" applyBorder="1" applyAlignment="1">
      <alignment horizontal="center"/>
    </xf>
    <xf numFmtId="164" fontId="4" fillId="0" borderId="2" xfId="1" applyFont="1" applyBorder="1" applyAlignment="1" applyProtection="1">
      <alignment horizontal="center"/>
    </xf>
    <xf numFmtId="0" fontId="9" fillId="0" borderId="0" xfId="0" applyFont="1">
      <alignment vertical="center"/>
    </xf>
    <xf numFmtId="0" fontId="6" fillId="7" borderId="1" xfId="6" applyFont="1" applyFill="1" applyBorder="1" applyAlignment="1">
      <alignment horizontal="left" vertical="center"/>
    </xf>
    <xf numFmtId="0" fontId="6" fillId="7" borderId="1" xfId="6" applyFont="1" applyFill="1" applyBorder="1" applyAlignment="1">
      <alignment horizontal="center" vertical="center"/>
    </xf>
    <xf numFmtId="166" fontId="6" fillId="7" borderId="1" xfId="1" applyNumberFormat="1" applyFont="1" applyFill="1" applyBorder="1" applyAlignment="1" applyProtection="1">
      <alignment horizontal="center" vertical="center"/>
    </xf>
    <xf numFmtId="167" fontId="6" fillId="7" borderId="1" xfId="6" applyNumberFormat="1" applyFont="1" applyFill="1" applyBorder="1" applyAlignment="1">
      <alignment horizontal="center" vertical="center"/>
    </xf>
    <xf numFmtId="168" fontId="6" fillId="7" borderId="1" xfId="6" applyNumberFormat="1" applyFont="1" applyFill="1" applyBorder="1" applyAlignment="1">
      <alignment horizontal="center" vertical="center"/>
    </xf>
    <xf numFmtId="0" fontId="4" fillId="7" borderId="1" xfId="6" applyFont="1" applyFill="1" applyBorder="1" applyAlignment="1">
      <alignment horizontal="left" vertical="center"/>
    </xf>
    <xf numFmtId="0" fontId="3" fillId="0" borderId="0" xfId="0" applyFont="1" applyAlignment="1"/>
    <xf numFmtId="0" fontId="10" fillId="4" borderId="6" xfId="6" applyFont="1" applyFill="1" applyBorder="1" applyAlignment="1">
      <alignment horizontal="center" vertical="center"/>
    </xf>
    <xf numFmtId="0" fontId="10" fillId="5" borderId="6" xfId="6" applyFont="1" applyFill="1" applyBorder="1" applyAlignment="1">
      <alignment horizontal="center" vertical="center"/>
    </xf>
    <xf numFmtId="0" fontId="10" fillId="5" borderId="7" xfId="6" applyFont="1" applyFill="1" applyBorder="1" applyAlignment="1">
      <alignment horizontal="center" vertical="center"/>
    </xf>
    <xf numFmtId="166" fontId="6" fillId="0" borderId="1" xfId="1" applyNumberFormat="1" applyFont="1" applyBorder="1" applyAlignment="1" applyProtection="1">
      <alignment horizontal="center" vertical="center"/>
    </xf>
    <xf numFmtId="0" fontId="6" fillId="0" borderId="1" xfId="6" applyFont="1" applyBorder="1" applyAlignment="1">
      <alignment horizontal="left" vertical="center"/>
    </xf>
    <xf numFmtId="166" fontId="6" fillId="0" borderId="8" xfId="1" applyNumberFormat="1" applyFont="1" applyBorder="1" applyProtection="1">
      <alignment vertical="center"/>
    </xf>
    <xf numFmtId="166" fontId="6" fillId="0" borderId="9" xfId="1" applyNumberFormat="1" applyFont="1" applyBorder="1" applyProtection="1">
      <alignment vertical="center"/>
    </xf>
    <xf numFmtId="166" fontId="6" fillId="0" borderId="10" xfId="1" applyNumberFormat="1" applyFont="1" applyBorder="1" applyProtection="1">
      <alignment vertical="center"/>
    </xf>
    <xf numFmtId="0" fontId="6" fillId="0" borderId="0" xfId="6" applyFont="1" applyAlignment="1">
      <alignment horizontal="center" vertical="center"/>
    </xf>
    <xf numFmtId="167" fontId="6" fillId="0" borderId="0" xfId="6" applyNumberFormat="1" applyFont="1" applyAlignment="1">
      <alignment horizontal="center" vertical="center"/>
    </xf>
    <xf numFmtId="168" fontId="6" fillId="0" borderId="0" xfId="6" applyNumberFormat="1" applyFont="1" applyAlignment="1">
      <alignment horizontal="center" vertical="center"/>
    </xf>
    <xf numFmtId="0" fontId="6" fillId="0" borderId="11" xfId="6" applyFont="1" applyBorder="1">
      <alignment vertical="center"/>
    </xf>
    <xf numFmtId="164" fontId="6" fillId="0" borderId="12" xfId="1" applyFont="1" applyBorder="1" applyProtection="1">
      <alignment vertical="center"/>
    </xf>
    <xf numFmtId="164" fontId="6" fillId="0" borderId="13" xfId="1" applyFont="1" applyBorder="1" applyProtection="1">
      <alignment vertical="center"/>
    </xf>
    <xf numFmtId="0" fontId="11" fillId="0" borderId="0" xfId="0" applyFont="1" applyAlignment="1"/>
    <xf numFmtId="0" fontId="3" fillId="0" borderId="0" xfId="23" applyFont="1"/>
    <xf numFmtId="0" fontId="4" fillId="6" borderId="0" xfId="6" applyFont="1" applyFill="1" applyAlignment="1">
      <alignment horizontal="center"/>
    </xf>
    <xf numFmtId="0" fontId="4" fillId="6" borderId="0" xfId="6" applyFont="1" applyFill="1" applyAlignment="1"/>
    <xf numFmtId="0" fontId="8" fillId="6" borderId="0" xfId="23" applyFont="1" applyFill="1"/>
    <xf numFmtId="0" fontId="10" fillId="6" borderId="0" xfId="6" applyFont="1" applyFill="1" applyAlignment="1">
      <alignment horizontal="center"/>
    </xf>
    <xf numFmtId="3" fontId="4" fillId="6" borderId="0" xfId="6" applyNumberFormat="1" applyFont="1" applyFill="1" applyAlignment="1"/>
    <xf numFmtId="0" fontId="8" fillId="6" borderId="1" xfId="6" applyFont="1" applyFill="1" applyBorder="1" applyAlignment="1">
      <alignment horizontal="center" vertical="center"/>
    </xf>
    <xf numFmtId="167" fontId="6" fillId="0" borderId="1" xfId="6" applyNumberFormat="1" applyFont="1" applyBorder="1" applyAlignment="1">
      <alignment horizontal="center" vertical="center"/>
    </xf>
    <xf numFmtId="168" fontId="6" fillId="0" borderId="1" xfId="6" applyNumberFormat="1" applyFont="1" applyBorder="1" applyAlignment="1">
      <alignment horizontal="center" vertical="center"/>
    </xf>
    <xf numFmtId="0" fontId="4" fillId="6" borderId="1" xfId="6" applyFont="1" applyFill="1" applyBorder="1" applyAlignment="1">
      <alignment horizontal="center" vertical="center"/>
    </xf>
    <xf numFmtId="166" fontId="6" fillId="6" borderId="1" xfId="1" applyNumberFormat="1" applyFont="1" applyFill="1" applyBorder="1" applyProtection="1">
      <alignment vertical="center"/>
    </xf>
    <xf numFmtId="166" fontId="6" fillId="6" borderId="0" xfId="1" applyNumberFormat="1" applyFont="1" applyFill="1" applyBorder="1" applyProtection="1">
      <alignment vertical="center"/>
    </xf>
    <xf numFmtId="0" fontId="6" fillId="6" borderId="0" xfId="6" applyFont="1" applyFill="1">
      <alignment vertical="center"/>
    </xf>
    <xf numFmtId="0" fontId="6" fillId="6" borderId="1" xfId="6" applyFont="1" applyFill="1" applyBorder="1">
      <alignment vertical="center"/>
    </xf>
    <xf numFmtId="164" fontId="6" fillId="6" borderId="1" xfId="1" applyFont="1" applyFill="1" applyBorder="1" applyProtection="1">
      <alignment vertical="center"/>
    </xf>
    <xf numFmtId="164" fontId="6" fillId="6" borderId="1" xfId="1" applyFont="1" applyFill="1" applyBorder="1" applyAlignment="1" applyProtection="1">
      <alignment horizontal="center" vertical="center"/>
    </xf>
    <xf numFmtId="164" fontId="6" fillId="6" borderId="0" xfId="1" applyFont="1" applyFill="1" applyBorder="1" applyProtection="1">
      <alignment vertical="center"/>
    </xf>
    <xf numFmtId="0" fontId="7" fillId="6" borderId="0" xfId="6" applyFont="1" applyFill="1" applyAlignment="1">
      <alignment horizontal="left"/>
    </xf>
    <xf numFmtId="0" fontId="6" fillId="6" borderId="0" xfId="6" applyFont="1" applyFill="1" applyAlignment="1"/>
    <xf numFmtId="0" fontId="8" fillId="6" borderId="0" xfId="23" applyFont="1" applyFill="1" applyAlignment="1">
      <alignment horizontal="center"/>
    </xf>
    <xf numFmtId="166" fontId="4" fillId="6" borderId="2" xfId="6" applyNumberFormat="1" applyFont="1" applyFill="1" applyBorder="1" applyAlignment="1">
      <alignment horizontal="center"/>
    </xf>
    <xf numFmtId="164" fontId="4" fillId="6" borderId="2" xfId="6" applyNumberFormat="1" applyFont="1" applyFill="1" applyBorder="1" applyAlignment="1">
      <alignment horizontal="center"/>
    </xf>
    <xf numFmtId="164" fontId="4" fillId="6" borderId="2" xfId="1" applyFont="1" applyFill="1" applyBorder="1" applyAlignment="1" applyProtection="1">
      <alignment horizontal="center"/>
    </xf>
    <xf numFmtId="0" fontId="3" fillId="6" borderId="14" xfId="23" applyFont="1" applyFill="1" applyBorder="1"/>
    <xf numFmtId="0" fontId="3" fillId="6" borderId="14" xfId="23" applyFont="1" applyFill="1" applyBorder="1" applyAlignment="1">
      <alignment horizontal="center"/>
    </xf>
    <xf numFmtId="0" fontId="6" fillId="6" borderId="14" xfId="6" applyFont="1" applyFill="1" applyBorder="1" applyAlignment="1"/>
    <xf numFmtId="0" fontId="6" fillId="6" borderId="14" xfId="6" applyFont="1" applyFill="1" applyBorder="1">
      <alignment vertical="center"/>
    </xf>
    <xf numFmtId="164" fontId="4" fillId="6" borderId="14" xfId="6" applyNumberFormat="1" applyFont="1" applyFill="1" applyBorder="1" applyAlignment="1"/>
    <xf numFmtId="0" fontId="4" fillId="6" borderId="15" xfId="6" applyFont="1" applyFill="1" applyBorder="1" applyAlignment="1">
      <alignment horizontal="center" vertical="center"/>
    </xf>
    <xf numFmtId="0" fontId="4" fillId="6" borderId="16" xfId="6" applyFont="1" applyFill="1" applyBorder="1" applyAlignment="1">
      <alignment horizontal="center" vertical="center"/>
    </xf>
    <xf numFmtId="0" fontId="8" fillId="6" borderId="0" xfId="0" applyFont="1" applyFill="1" applyAlignment="1"/>
    <xf numFmtId="0" fontId="4" fillId="9" borderId="1" xfId="6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/>
    </xf>
    <xf numFmtId="0" fontId="8" fillId="6" borderId="0" xfId="0" applyFont="1" applyFill="1" applyAlignment="1">
      <alignment horizontal="center"/>
    </xf>
    <xf numFmtId="0" fontId="12" fillId="6" borderId="0" xfId="0" applyFont="1" applyFill="1" applyAlignment="1"/>
    <xf numFmtId="0" fontId="11" fillId="6" borderId="0" xfId="0" applyFont="1" applyFill="1" applyAlignment="1">
      <alignment horizontal="center"/>
    </xf>
    <xf numFmtId="166" fontId="8" fillId="6" borderId="0" xfId="0" applyNumberFormat="1" applyFont="1" applyFill="1" applyAlignment="1"/>
    <xf numFmtId="0" fontId="13" fillId="4" borderId="6" xfId="6" applyFont="1" applyFill="1" applyBorder="1" applyAlignment="1">
      <alignment horizontal="center" vertical="center"/>
    </xf>
    <xf numFmtId="0" fontId="13" fillId="9" borderId="6" xfId="6" applyFont="1" applyFill="1" applyBorder="1" applyAlignment="1">
      <alignment horizontal="center" vertical="center"/>
    </xf>
    <xf numFmtId="0" fontId="13" fillId="9" borderId="7" xfId="6" applyFont="1" applyFill="1" applyBorder="1" applyAlignment="1">
      <alignment horizontal="center" vertical="center"/>
    </xf>
    <xf numFmtId="0" fontId="6" fillId="0" borderId="9" xfId="6" applyFont="1" applyBorder="1" applyAlignment="1">
      <alignment horizontal="center" vertical="center"/>
    </xf>
    <xf numFmtId="0" fontId="6" fillId="0" borderId="9" xfId="6" applyFont="1" applyBorder="1" applyAlignment="1">
      <alignment horizontal="left" vertical="center"/>
    </xf>
    <xf numFmtId="0" fontId="6" fillId="0" borderId="8" xfId="6" applyFont="1" applyBorder="1" applyAlignment="1">
      <alignment horizontal="center" vertical="center"/>
    </xf>
    <xf numFmtId="166" fontId="6" fillId="0" borderId="9" xfId="1" applyNumberFormat="1" applyFont="1" applyBorder="1" applyAlignment="1" applyProtection="1">
      <alignment horizontal="center" vertical="center"/>
    </xf>
    <xf numFmtId="0" fontId="6" fillId="6" borderId="9" xfId="6" applyFont="1" applyFill="1" applyBorder="1" applyAlignment="1">
      <alignment horizontal="center" vertical="center"/>
    </xf>
    <xf numFmtId="167" fontId="6" fillId="6" borderId="9" xfId="6" applyNumberFormat="1" applyFont="1" applyFill="1" applyBorder="1" applyAlignment="1">
      <alignment horizontal="center" vertical="center"/>
    </xf>
    <xf numFmtId="168" fontId="6" fillId="6" borderId="9" xfId="6" applyNumberFormat="1" applyFont="1" applyFill="1" applyBorder="1" applyAlignment="1">
      <alignment horizontal="center" vertical="center"/>
    </xf>
    <xf numFmtId="168" fontId="6" fillId="6" borderId="10" xfId="6" applyNumberFormat="1" applyFont="1" applyFill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166" fontId="6" fillId="6" borderId="9" xfId="1" applyNumberFormat="1" applyFont="1" applyFill="1" applyBorder="1" applyAlignment="1" applyProtection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6" borderId="16" xfId="6" applyFont="1" applyFill="1" applyBorder="1" applyAlignment="1">
      <alignment horizontal="center" vertical="center"/>
    </xf>
    <xf numFmtId="166" fontId="15" fillId="0" borderId="19" xfId="1" applyNumberFormat="1" applyFont="1" applyBorder="1" applyAlignment="1" applyProtection="1">
      <alignment horizontal="center" vertical="center"/>
    </xf>
    <xf numFmtId="166" fontId="15" fillId="0" borderId="4" xfId="1" applyNumberFormat="1" applyFont="1" applyBorder="1" applyProtection="1">
      <alignment vertical="center"/>
    </xf>
    <xf numFmtId="166" fontId="15" fillId="0" borderId="5" xfId="1" applyNumberFormat="1" applyFont="1" applyBorder="1" applyProtection="1">
      <alignment vertical="center"/>
    </xf>
    <xf numFmtId="166" fontId="15" fillId="0" borderId="0" xfId="1" applyNumberFormat="1" applyFont="1" applyBorder="1" applyProtection="1">
      <alignment vertical="center"/>
    </xf>
    <xf numFmtId="0" fontId="15" fillId="0" borderId="0" xfId="6" applyFont="1">
      <alignment vertical="center"/>
    </xf>
    <xf numFmtId="0" fontId="15" fillId="0" borderId="11" xfId="6" applyFont="1" applyBorder="1" applyAlignment="1">
      <alignment horizontal="center" vertical="center"/>
    </xf>
    <xf numFmtId="164" fontId="15" fillId="0" borderId="12" xfId="1" applyFont="1" applyBorder="1" applyProtection="1">
      <alignment vertical="center"/>
    </xf>
    <xf numFmtId="164" fontId="15" fillId="0" borderId="13" xfId="1" applyFont="1" applyBorder="1" applyProtection="1">
      <alignment vertical="center"/>
    </xf>
    <xf numFmtId="164" fontId="15" fillId="0" borderId="0" xfId="1" applyFont="1" applyBorder="1" applyProtection="1">
      <alignment vertical="center"/>
    </xf>
    <xf numFmtId="0" fontId="16" fillId="0" borderId="0" xfId="6" applyFont="1" applyAlignment="1">
      <alignment horizontal="left"/>
    </xf>
    <xf numFmtId="0" fontId="15" fillId="0" borderId="0" xfId="6" applyFont="1" applyAlignment="1"/>
    <xf numFmtId="0" fontId="17" fillId="0" borderId="0" xfId="0" applyFont="1" applyAlignment="1"/>
    <xf numFmtId="0" fontId="17" fillId="0" borderId="0" xfId="0" applyFont="1" applyAlignment="1">
      <alignment horizontal="center"/>
    </xf>
    <xf numFmtId="166" fontId="13" fillId="0" borderId="2" xfId="6" applyNumberFormat="1" applyFont="1" applyBorder="1" applyAlignment="1">
      <alignment horizontal="center"/>
    </xf>
    <xf numFmtId="167" fontId="15" fillId="0" borderId="0" xfId="6" applyNumberFormat="1" applyFont="1" applyAlignment="1"/>
    <xf numFmtId="164" fontId="13" fillId="0" borderId="2" xfId="6" applyNumberFormat="1" applyFont="1" applyBorder="1" applyAlignment="1">
      <alignment horizontal="center"/>
    </xf>
    <xf numFmtId="164" fontId="13" fillId="0" borderId="2" xfId="1" applyFont="1" applyBorder="1" applyAlignment="1" applyProtection="1">
      <alignment horizontal="center"/>
    </xf>
    <xf numFmtId="0" fontId="4" fillId="0" borderId="1" xfId="6" applyFont="1" applyBorder="1" applyAlignment="1">
      <alignment horizontal="left" vertical="center"/>
    </xf>
    <xf numFmtId="0" fontId="4" fillId="0" borderId="9" xfId="6" applyFont="1" applyBorder="1" applyAlignment="1">
      <alignment horizontal="left" vertical="center"/>
    </xf>
    <xf numFmtId="0" fontId="18" fillId="0" borderId="0" xfId="6" applyFont="1" applyAlignment="1">
      <alignment horizontal="center"/>
    </xf>
    <xf numFmtId="0" fontId="19" fillId="0" borderId="0" xfId="6" applyFont="1" applyAlignment="1"/>
    <xf numFmtId="0" fontId="20" fillId="0" borderId="0" xfId="0" applyFont="1" applyAlignment="1"/>
    <xf numFmtId="0" fontId="18" fillId="0" borderId="0" xfId="6" applyFont="1" applyAlignment="1"/>
    <xf numFmtId="0" fontId="6" fillId="0" borderId="21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166" fontId="22" fillId="0" borderId="9" xfId="1" applyNumberFormat="1" applyFont="1" applyBorder="1" applyProtection="1">
      <alignment vertical="center"/>
    </xf>
    <xf numFmtId="166" fontId="22" fillId="0" borderId="0" xfId="1" applyNumberFormat="1" applyFont="1" applyBorder="1" applyProtection="1">
      <alignment vertical="center"/>
    </xf>
    <xf numFmtId="0" fontId="22" fillId="0" borderId="0" xfId="6" applyFont="1">
      <alignment vertical="center"/>
    </xf>
    <xf numFmtId="2" fontId="22" fillId="0" borderId="0" xfId="6" applyNumberFormat="1" applyFont="1">
      <alignment vertical="center"/>
    </xf>
    <xf numFmtId="0" fontId="22" fillId="0" borderId="1" xfId="6" applyFont="1" applyBorder="1">
      <alignment vertical="center"/>
    </xf>
    <xf numFmtId="164" fontId="22" fillId="0" borderId="1" xfId="1" applyFont="1" applyBorder="1" applyProtection="1">
      <alignment vertical="center"/>
    </xf>
    <xf numFmtId="164" fontId="22" fillId="0" borderId="0" xfId="1" applyFont="1" applyBorder="1" applyProtection="1">
      <alignment vertical="center"/>
    </xf>
    <xf numFmtId="0" fontId="23" fillId="0" borderId="0" xfId="6" applyFont="1" applyAlignment="1">
      <alignment horizontal="left"/>
    </xf>
    <xf numFmtId="0" fontId="22" fillId="0" borderId="0" xfId="6" applyFont="1" applyAlignment="1"/>
    <xf numFmtId="166" fontId="22" fillId="0" borderId="0" xfId="6" applyNumberFormat="1" applyFont="1" applyAlignment="1"/>
    <xf numFmtId="169" fontId="22" fillId="0" borderId="0" xfId="6" applyNumberFormat="1" applyFont="1" applyAlignment="1"/>
    <xf numFmtId="0" fontId="2" fillId="0" borderId="0" xfId="0" applyFont="1" applyAlignment="1"/>
    <xf numFmtId="166" fontId="21" fillId="0" borderId="2" xfId="6" applyNumberFormat="1" applyFont="1" applyBorder="1" applyAlignment="1">
      <alignment horizontal="center"/>
    </xf>
    <xf numFmtId="164" fontId="21" fillId="0" borderId="2" xfId="6" applyNumberFormat="1" applyFont="1" applyBorder="1" applyAlignment="1">
      <alignment horizontal="center"/>
    </xf>
    <xf numFmtId="164" fontId="21" fillId="0" borderId="2" xfId="1" applyFont="1" applyBorder="1" applyAlignment="1" applyProtection="1">
      <alignment horizontal="center"/>
    </xf>
    <xf numFmtId="0" fontId="0" fillId="0" borderId="14" xfId="0" applyBorder="1" applyAlignment="1"/>
    <xf numFmtId="0" fontId="24" fillId="0" borderId="14" xfId="6" applyFont="1" applyBorder="1" applyAlignment="1"/>
    <xf numFmtId="0" fontId="8" fillId="0" borderId="1" xfId="6" applyFont="1" applyBorder="1" applyAlignment="1">
      <alignment horizontal="center" vertical="center"/>
    </xf>
    <xf numFmtId="166" fontId="22" fillId="0" borderId="1" xfId="1" applyNumberFormat="1" applyFont="1" applyBorder="1" applyProtection="1">
      <alignment vertical="center"/>
    </xf>
    <xf numFmtId="0" fontId="8" fillId="0" borderId="0" xfId="5" applyFont="1" applyAlignment="1"/>
    <xf numFmtId="3" fontId="18" fillId="0" borderId="0" xfId="6" applyNumberFormat="1" applyFont="1" applyAlignment="1"/>
    <xf numFmtId="167" fontId="22" fillId="0" borderId="0" xfId="6" applyNumberFormat="1" applyFont="1" applyAlignment="1"/>
    <xf numFmtId="0" fontId="22" fillId="6" borderId="1" xfId="6" applyFont="1" applyFill="1" applyBorder="1" applyAlignment="1">
      <alignment horizontal="center" vertical="center"/>
    </xf>
    <xf numFmtId="0" fontId="2" fillId="0" borderId="0" xfId="17"/>
    <xf numFmtId="0" fontId="2" fillId="6" borderId="0" xfId="18" applyFill="1"/>
    <xf numFmtId="0" fontId="24" fillId="6" borderId="0" xfId="6" applyFont="1" applyFill="1" applyAlignment="1"/>
    <xf numFmtId="0" fontId="24" fillId="0" borderId="0" xfId="6" applyFont="1" applyAlignment="1"/>
    <xf numFmtId="0" fontId="4" fillId="6" borderId="2" xfId="6" applyFont="1" applyFill="1" applyBorder="1" applyAlignment="1">
      <alignment horizontal="left"/>
    </xf>
    <xf numFmtId="0" fontId="18" fillId="6" borderId="0" xfId="6" applyFont="1" applyFill="1" applyAlignment="1"/>
    <xf numFmtId="0" fontId="18" fillId="6" borderId="0" xfId="6" applyFont="1" applyFill="1" applyAlignment="1">
      <alignment horizontal="center"/>
    </xf>
    <xf numFmtId="166" fontId="22" fillId="0" borderId="8" xfId="1" applyNumberFormat="1" applyFont="1" applyBorder="1" applyProtection="1">
      <alignment vertical="center"/>
    </xf>
    <xf numFmtId="166" fontId="22" fillId="0" borderId="10" xfId="1" applyNumberFormat="1" applyFont="1" applyBorder="1" applyProtection="1">
      <alignment vertical="center"/>
    </xf>
    <xf numFmtId="0" fontId="22" fillId="0" borderId="11" xfId="6" applyFont="1" applyBorder="1">
      <alignment vertical="center"/>
    </xf>
    <xf numFmtId="164" fontId="22" fillId="0" borderId="12" xfId="1" applyFont="1" applyBorder="1" applyProtection="1">
      <alignment vertical="center"/>
    </xf>
    <xf numFmtId="164" fontId="22" fillId="0" borderId="13" xfId="1" applyFont="1" applyBorder="1" applyProtection="1">
      <alignment vertical="center"/>
    </xf>
    <xf numFmtId="0" fontId="2" fillId="0" borderId="0" xfId="18"/>
    <xf numFmtId="0" fontId="4" fillId="2" borderId="6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 wrapText="1"/>
    </xf>
    <xf numFmtId="0" fontId="4" fillId="4" borderId="15" xfId="6" applyFont="1" applyFill="1" applyBorder="1" applyAlignment="1">
      <alignment horizontal="center" vertical="center"/>
    </xf>
    <xf numFmtId="0" fontId="4" fillId="4" borderId="23" xfId="6" applyFont="1" applyFill="1" applyBorder="1" applyAlignment="1">
      <alignment horizontal="center" vertical="center"/>
    </xf>
    <xf numFmtId="0" fontId="4" fillId="4" borderId="16" xfId="6" applyFont="1" applyFill="1" applyBorder="1" applyAlignment="1">
      <alignment horizontal="center" vertical="center"/>
    </xf>
    <xf numFmtId="0" fontId="4" fillId="9" borderId="15" xfId="6" applyFont="1" applyFill="1" applyBorder="1" applyAlignment="1">
      <alignment horizontal="center" vertical="center"/>
    </xf>
    <xf numFmtId="0" fontId="4" fillId="9" borderId="23" xfId="6" applyFont="1" applyFill="1" applyBorder="1" applyAlignment="1">
      <alignment horizontal="center" vertical="center"/>
    </xf>
    <xf numFmtId="0" fontId="4" fillId="9" borderId="16" xfId="6" applyFont="1" applyFill="1" applyBorder="1" applyAlignment="1">
      <alignment horizontal="center" vertical="center"/>
    </xf>
    <xf numFmtId="0" fontId="4" fillId="2" borderId="9" xfId="6" applyFont="1" applyFill="1" applyBorder="1" applyAlignment="1">
      <alignment horizontal="center" vertical="center"/>
    </xf>
    <xf numFmtId="0" fontId="13" fillId="3" borderId="9" xfId="6" applyFont="1" applyFill="1" applyBorder="1" applyAlignment="1">
      <alignment horizontal="center" vertical="center"/>
    </xf>
    <xf numFmtId="0" fontId="13" fillId="3" borderId="9" xfId="6" applyFont="1" applyFill="1" applyBorder="1" applyAlignment="1">
      <alignment horizontal="center" vertical="center" wrapText="1"/>
    </xf>
    <xf numFmtId="0" fontId="11" fillId="6" borderId="1" xfId="6" applyFont="1" applyFill="1" applyBorder="1" applyAlignment="1">
      <alignment horizontal="center" vertical="center"/>
    </xf>
    <xf numFmtId="0" fontId="21" fillId="0" borderId="15" xfId="6" applyFont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5" fillId="0" borderId="0" xfId="17" applyFont="1"/>
    <xf numFmtId="0" fontId="34" fillId="0" borderId="0" xfId="5">
      <alignment vertical="center"/>
    </xf>
    <xf numFmtId="3" fontId="4" fillId="0" borderId="0" xfId="6" applyNumberFormat="1" applyFont="1" applyAlignment="1"/>
    <xf numFmtId="0" fontId="13" fillId="4" borderId="1" xfId="6" applyFont="1" applyFill="1" applyBorder="1" applyAlignment="1">
      <alignment horizontal="center" vertical="center"/>
    </xf>
    <xf numFmtId="0" fontId="13" fillId="9" borderId="1" xfId="6" applyFont="1" applyFill="1" applyBorder="1" applyAlignment="1">
      <alignment horizontal="center" vertical="center"/>
    </xf>
    <xf numFmtId="0" fontId="15" fillId="6" borderId="1" xfId="6" applyFont="1" applyFill="1" applyBorder="1" applyAlignment="1">
      <alignment horizontal="center" vertical="center"/>
    </xf>
    <xf numFmtId="0" fontId="15" fillId="6" borderId="1" xfId="6" applyFont="1" applyFill="1" applyBorder="1" applyAlignment="1">
      <alignment horizontal="left" vertical="center"/>
    </xf>
    <xf numFmtId="166" fontId="15" fillId="6" borderId="1" xfId="1" applyNumberFormat="1" applyFont="1" applyFill="1" applyBorder="1" applyAlignment="1" applyProtection="1">
      <alignment horizontal="center" vertical="center"/>
    </xf>
    <xf numFmtId="0" fontId="15" fillId="0" borderId="1" xfId="6" applyFont="1" applyBorder="1" applyAlignment="1">
      <alignment horizontal="center" vertical="center"/>
    </xf>
    <xf numFmtId="167" fontId="15" fillId="6" borderId="1" xfId="6" applyNumberFormat="1" applyFont="1" applyFill="1" applyBorder="1" applyAlignment="1">
      <alignment horizontal="center" vertical="center"/>
    </xf>
    <xf numFmtId="168" fontId="15" fillId="6" borderId="1" xfId="6" applyNumberFormat="1" applyFont="1" applyFill="1" applyBorder="1" applyAlignment="1">
      <alignment horizontal="center" vertical="center"/>
    </xf>
    <xf numFmtId="0" fontId="15" fillId="0" borderId="1" xfId="6" applyFont="1" applyBorder="1" applyAlignment="1">
      <alignment horizontal="left" vertical="center"/>
    </xf>
    <xf numFmtId="166" fontId="15" fillId="0" borderId="1" xfId="1" applyNumberFormat="1" applyFont="1" applyBorder="1" applyAlignment="1" applyProtection="1">
      <alignment horizontal="center" vertical="center"/>
    </xf>
    <xf numFmtId="167" fontId="15" fillId="6" borderId="16" xfId="6" applyNumberFormat="1" applyFont="1" applyFill="1" applyBorder="1" applyAlignment="1">
      <alignment horizontal="center" vertical="center"/>
    </xf>
    <xf numFmtId="0" fontId="2" fillId="0" borderId="0" xfId="5" applyFont="1" applyAlignment="1"/>
    <xf numFmtId="0" fontId="13" fillId="0" borderId="1" xfId="6" applyFont="1" applyBorder="1" applyAlignment="1">
      <alignment horizontal="left" vertical="center"/>
    </xf>
    <xf numFmtId="0" fontId="13" fillId="6" borderId="1" xfId="6" applyFont="1" applyFill="1" applyBorder="1" applyAlignment="1">
      <alignment horizontal="left" vertical="center"/>
    </xf>
    <xf numFmtId="0" fontId="6" fillId="0" borderId="6" xfId="6" applyFont="1" applyBorder="1" applyAlignment="1">
      <alignment horizontal="center" vertical="center"/>
    </xf>
    <xf numFmtId="0" fontId="2" fillId="0" borderId="0" xfId="14"/>
    <xf numFmtId="0" fontId="21" fillId="4" borderId="1" xfId="6" applyFont="1" applyFill="1" applyBorder="1" applyAlignment="1">
      <alignment horizontal="center" vertical="center"/>
    </xf>
    <xf numFmtId="0" fontId="21" fillId="5" borderId="1" xfId="6" applyFont="1" applyFill="1" applyBorder="1" applyAlignment="1">
      <alignment horizontal="center" vertical="center"/>
    </xf>
    <xf numFmtId="0" fontId="6" fillId="6" borderId="9" xfId="6" applyFont="1" applyFill="1" applyBorder="1" applyAlignment="1">
      <alignment horizontal="left" vertical="center"/>
    </xf>
    <xf numFmtId="0" fontId="6" fillId="6" borderId="6" xfId="6" applyFont="1" applyFill="1" applyBorder="1" applyAlignment="1">
      <alignment horizontal="center" vertical="center"/>
    </xf>
    <xf numFmtId="166" fontId="6" fillId="6" borderId="24" xfId="1" applyNumberFormat="1" applyFont="1" applyFill="1" applyBorder="1" applyAlignment="1" applyProtection="1">
      <alignment horizontal="center" vertical="center"/>
    </xf>
    <xf numFmtId="166" fontId="22" fillId="10" borderId="1" xfId="1" applyNumberFormat="1" applyFont="1" applyFill="1" applyBorder="1" applyProtection="1">
      <alignment vertical="center"/>
    </xf>
    <xf numFmtId="166" fontId="22" fillId="10" borderId="1" xfId="1" applyNumberFormat="1" applyFont="1" applyFill="1" applyBorder="1" applyAlignment="1" applyProtection="1">
      <alignment horizontal="center" vertical="center"/>
    </xf>
    <xf numFmtId="0" fontId="22" fillId="10" borderId="1" xfId="6" applyFont="1" applyFill="1" applyBorder="1">
      <alignment vertical="center"/>
    </xf>
    <xf numFmtId="164" fontId="22" fillId="10" borderId="1" xfId="1" applyFont="1" applyFill="1" applyBorder="1" applyProtection="1">
      <alignment vertical="center"/>
    </xf>
    <xf numFmtId="164" fontId="22" fillId="10" borderId="1" xfId="1" applyFont="1" applyFill="1" applyBorder="1" applyAlignment="1" applyProtection="1">
      <alignment horizontal="center" vertical="center"/>
    </xf>
    <xf numFmtId="0" fontId="2" fillId="0" borderId="0" xfId="14" applyAlignment="1">
      <alignment horizontal="center"/>
    </xf>
    <xf numFmtId="167" fontId="2" fillId="0" borderId="0" xfId="14" applyNumberFormat="1"/>
    <xf numFmtId="0" fontId="2" fillId="0" borderId="14" xfId="14" applyBorder="1"/>
    <xf numFmtId="0" fontId="2" fillId="0" borderId="14" xfId="14" applyBorder="1" applyAlignment="1">
      <alignment horizontal="center"/>
    </xf>
    <xf numFmtId="0" fontId="22" fillId="0" borderId="14" xfId="6" applyFont="1" applyBorder="1">
      <alignment vertical="center"/>
    </xf>
    <xf numFmtId="164" fontId="21" fillId="0" borderId="14" xfId="6" applyNumberFormat="1" applyFont="1" applyBorder="1" applyAlignment="1"/>
    <xf numFmtId="0" fontId="4" fillId="6" borderId="9" xfId="6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28" fillId="0" borderId="0" xfId="0" applyFont="1">
      <alignment vertical="center"/>
    </xf>
    <xf numFmtId="166" fontId="6" fillId="11" borderId="1" xfId="1" applyNumberFormat="1" applyFont="1" applyFill="1" applyBorder="1" applyAlignment="1" applyProtection="1">
      <alignment horizontal="center" vertical="center"/>
    </xf>
    <xf numFmtId="0" fontId="3" fillId="11" borderId="0" xfId="0" applyFont="1" applyFill="1">
      <alignment vertical="center"/>
    </xf>
    <xf numFmtId="0" fontId="4" fillId="11" borderId="0" xfId="6" applyFont="1" applyFill="1" applyAlignment="1">
      <alignment horizontal="center"/>
    </xf>
    <xf numFmtId="0" fontId="5" fillId="11" borderId="0" xfId="0" applyFont="1" applyFill="1">
      <alignment vertical="center"/>
    </xf>
    <xf numFmtId="0" fontId="4" fillId="11" borderId="0" xfId="6" applyFont="1" applyFill="1" applyAlignment="1"/>
    <xf numFmtId="0" fontId="4" fillId="11" borderId="1" xfId="6" applyFont="1" applyFill="1" applyBorder="1" applyAlignment="1">
      <alignment horizontal="center" vertical="center"/>
    </xf>
    <xf numFmtId="0" fontId="6" fillId="11" borderId="1" xfId="6" applyFont="1" applyFill="1" applyBorder="1" applyAlignment="1">
      <alignment horizontal="center" vertical="center"/>
    </xf>
    <xf numFmtId="0" fontId="6" fillId="11" borderId="1" xfId="6" applyFont="1" applyFill="1" applyBorder="1" applyAlignment="1">
      <alignment horizontal="left" vertical="center"/>
    </xf>
    <xf numFmtId="0" fontId="11" fillId="11" borderId="1" xfId="6" applyFont="1" applyFill="1" applyBorder="1" applyAlignment="1">
      <alignment horizontal="center" vertical="center"/>
    </xf>
    <xf numFmtId="167" fontId="6" fillId="11" borderId="1" xfId="6" applyNumberFormat="1" applyFont="1" applyFill="1" applyBorder="1" applyAlignment="1">
      <alignment horizontal="center" vertical="center"/>
    </xf>
    <xf numFmtId="168" fontId="6" fillId="11" borderId="1" xfId="6" applyNumberFormat="1" applyFont="1" applyFill="1" applyBorder="1" applyAlignment="1">
      <alignment horizontal="center" vertical="center"/>
    </xf>
    <xf numFmtId="0" fontId="4" fillId="11" borderId="1" xfId="6" applyFont="1" applyFill="1" applyBorder="1" applyAlignment="1">
      <alignment horizontal="left" vertical="center"/>
    </xf>
    <xf numFmtId="166" fontId="6" fillId="11" borderId="1" xfId="1" applyNumberFormat="1" applyFont="1" applyFill="1" applyBorder="1" applyProtection="1">
      <alignment vertical="center"/>
    </xf>
    <xf numFmtId="166" fontId="6" fillId="11" borderId="0" xfId="1" applyNumberFormat="1" applyFont="1" applyFill="1" applyBorder="1" applyProtection="1">
      <alignment vertical="center"/>
    </xf>
    <xf numFmtId="0" fontId="6" fillId="11" borderId="0" xfId="6" applyFont="1" applyFill="1">
      <alignment vertical="center"/>
    </xf>
    <xf numFmtId="0" fontId="6" fillId="11" borderId="1" xfId="6" applyFont="1" applyFill="1" applyBorder="1">
      <alignment vertical="center"/>
    </xf>
    <xf numFmtId="164" fontId="6" fillId="11" borderId="1" xfId="1" applyFont="1" applyFill="1" applyBorder="1" applyProtection="1">
      <alignment vertical="center"/>
    </xf>
    <xf numFmtId="164" fontId="6" fillId="11" borderId="0" xfId="1" applyFont="1" applyFill="1" applyBorder="1" applyProtection="1">
      <alignment vertical="center"/>
    </xf>
    <xf numFmtId="0" fontId="7" fillId="11" borderId="0" xfId="6" applyFont="1" applyFill="1" applyAlignment="1">
      <alignment horizontal="left"/>
    </xf>
    <xf numFmtId="0" fontId="6" fillId="11" borderId="0" xfId="6" applyFont="1" applyFill="1" applyAlignment="1"/>
    <xf numFmtId="0" fontId="8" fillId="11" borderId="0" xfId="0" applyFont="1" applyFill="1" applyAlignment="1"/>
    <xf numFmtId="166" fontId="8" fillId="11" borderId="0" xfId="0" applyNumberFormat="1" applyFont="1" applyFill="1" applyAlignment="1"/>
    <xf numFmtId="166" fontId="4" fillId="11" borderId="2" xfId="6" applyNumberFormat="1" applyFont="1" applyFill="1" applyBorder="1" applyAlignment="1">
      <alignment horizontal="center"/>
    </xf>
    <xf numFmtId="167" fontId="6" fillId="11" borderId="0" xfId="6" applyNumberFormat="1" applyFont="1" applyFill="1" applyAlignment="1"/>
    <xf numFmtId="164" fontId="4" fillId="11" borderId="2" xfId="6" applyNumberFormat="1" applyFont="1" applyFill="1" applyBorder="1" applyAlignment="1">
      <alignment horizontal="center"/>
    </xf>
    <xf numFmtId="164" fontId="4" fillId="11" borderId="2" xfId="1" applyFont="1" applyFill="1" applyBorder="1" applyAlignment="1" applyProtection="1">
      <alignment horizontal="center"/>
    </xf>
    <xf numFmtId="168" fontId="4" fillId="6" borderId="1" xfId="6" applyNumberFormat="1" applyFont="1" applyFill="1" applyBorder="1" applyAlignment="1">
      <alignment horizontal="center" vertical="center"/>
    </xf>
    <xf numFmtId="0" fontId="4" fillId="6" borderId="16" xfId="6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29" fillId="0" borderId="0" xfId="0" applyFont="1">
      <alignment vertical="center"/>
    </xf>
    <xf numFmtId="0" fontId="8" fillId="11" borderId="1" xfId="6" applyFont="1" applyFill="1" applyBorder="1" applyAlignment="1">
      <alignment horizontal="center" vertical="center"/>
    </xf>
    <xf numFmtId="0" fontId="19" fillId="0" borderId="0" xfId="6" applyFont="1" applyAlignment="1">
      <alignment horizontal="center"/>
    </xf>
    <xf numFmtId="0" fontId="22" fillId="0" borderId="1" xfId="6" applyFont="1" applyBorder="1" applyAlignment="1">
      <alignment horizontal="center" vertical="center"/>
    </xf>
    <xf numFmtId="0" fontId="22" fillId="6" borderId="1" xfId="6" applyFont="1" applyFill="1" applyBorder="1" applyAlignment="1">
      <alignment horizontal="left" vertical="center"/>
    </xf>
    <xf numFmtId="166" fontId="22" fillId="6" borderId="1" xfId="1" applyNumberFormat="1" applyFont="1" applyFill="1" applyBorder="1" applyAlignment="1" applyProtection="1">
      <alignment horizontal="center" vertical="center"/>
    </xf>
    <xf numFmtId="167" fontId="22" fillId="6" borderId="1" xfId="6" applyNumberFormat="1" applyFont="1" applyFill="1" applyBorder="1" applyAlignment="1">
      <alignment horizontal="center" vertical="center"/>
    </xf>
    <xf numFmtId="168" fontId="22" fillId="6" borderId="1" xfId="6" applyNumberFormat="1" applyFont="1" applyFill="1" applyBorder="1" applyAlignment="1">
      <alignment horizontal="center" vertical="center"/>
    </xf>
    <xf numFmtId="0" fontId="22" fillId="0" borderId="1" xfId="6" applyFont="1" applyBorder="1" applyAlignment="1">
      <alignment horizontal="left" vertical="center"/>
    </xf>
    <xf numFmtId="166" fontId="22" fillId="0" borderId="1" xfId="1" applyNumberFormat="1" applyFont="1" applyBorder="1" applyAlignment="1" applyProtection="1">
      <alignment horizontal="center" vertical="center"/>
    </xf>
    <xf numFmtId="0" fontId="6" fillId="0" borderId="1" xfId="7" applyFont="1" applyBorder="1" applyAlignment="1">
      <alignment horizontal="center" vertical="center"/>
    </xf>
    <xf numFmtId="0" fontId="14" fillId="0" borderId="0" xfId="0" applyFont="1">
      <alignment vertical="center"/>
    </xf>
    <xf numFmtId="167" fontId="3" fillId="0" borderId="0" xfId="0" applyNumberFormat="1" applyFont="1">
      <alignment vertical="center"/>
    </xf>
    <xf numFmtId="0" fontId="6" fillId="0" borderId="1" xfId="8" applyFont="1" applyBorder="1" applyAlignment="1">
      <alignment horizontal="center" vertical="center"/>
    </xf>
    <xf numFmtId="0" fontId="20" fillId="0" borderId="0" xfId="14" applyFont="1"/>
    <xf numFmtId="0" fontId="18" fillId="0" borderId="0" xfId="8" applyFont="1" applyAlignment="1"/>
    <xf numFmtId="0" fontId="18" fillId="0" borderId="0" xfId="8" applyFont="1" applyAlignment="1">
      <alignment horizontal="center"/>
    </xf>
    <xf numFmtId="0" fontId="4" fillId="4" borderId="1" xfId="8" applyFont="1" applyFill="1" applyBorder="1" applyAlignment="1">
      <alignment horizontal="center" vertical="center"/>
    </xf>
    <xf numFmtId="0" fontId="4" fillId="5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left" vertical="center"/>
    </xf>
    <xf numFmtId="166" fontId="6" fillId="0" borderId="1" xfId="3" applyNumberFormat="1" applyFont="1" applyBorder="1" applyAlignment="1" applyProtection="1">
      <alignment horizontal="center" vertical="center"/>
    </xf>
    <xf numFmtId="166" fontId="6" fillId="6" borderId="1" xfId="3" applyNumberFormat="1" applyFont="1" applyFill="1" applyBorder="1" applyAlignment="1" applyProtection="1">
      <alignment horizontal="center" vertical="center"/>
    </xf>
    <xf numFmtId="0" fontId="6" fillId="6" borderId="1" xfId="8" applyFont="1" applyFill="1" applyBorder="1" applyAlignment="1">
      <alignment horizontal="center" vertical="center"/>
    </xf>
    <xf numFmtId="167" fontId="6" fillId="6" borderId="1" xfId="8" applyNumberFormat="1" applyFont="1" applyFill="1" applyBorder="1" applyAlignment="1">
      <alignment horizontal="center" vertical="center"/>
    </xf>
    <xf numFmtId="168" fontId="6" fillId="6" borderId="1" xfId="8" applyNumberFormat="1" applyFont="1" applyFill="1" applyBorder="1" applyAlignment="1">
      <alignment horizontal="center" vertical="center"/>
    </xf>
    <xf numFmtId="0" fontId="6" fillId="6" borderId="1" xfId="8" applyFont="1" applyFill="1" applyBorder="1" applyAlignment="1">
      <alignment horizontal="left" vertical="center"/>
    </xf>
    <xf numFmtId="166" fontId="22" fillId="10" borderId="9" xfId="3" applyNumberFormat="1" applyFont="1" applyFill="1" applyBorder="1" applyProtection="1">
      <alignment vertical="center"/>
    </xf>
    <xf numFmtId="166" fontId="22" fillId="10" borderId="9" xfId="3" applyNumberFormat="1" applyFont="1" applyFill="1" applyBorder="1" applyAlignment="1" applyProtection="1">
      <alignment horizontal="center" vertical="center"/>
    </xf>
    <xf numFmtId="166" fontId="22" fillId="0" borderId="0" xfId="3" applyNumberFormat="1" applyFont="1" applyBorder="1" applyProtection="1">
      <alignment vertical="center"/>
    </xf>
    <xf numFmtId="0" fontId="22" fillId="0" borderId="0" xfId="8" applyFont="1">
      <alignment vertical="center"/>
    </xf>
    <xf numFmtId="0" fontId="22" fillId="10" borderId="1" xfId="8" applyFont="1" applyFill="1" applyBorder="1">
      <alignment vertical="center"/>
    </xf>
    <xf numFmtId="164" fontId="22" fillId="10" borderId="1" xfId="3" applyFont="1" applyFill="1" applyBorder="1" applyProtection="1">
      <alignment vertical="center"/>
    </xf>
    <xf numFmtId="164" fontId="22" fillId="10" borderId="1" xfId="3" applyFont="1" applyFill="1" applyBorder="1" applyAlignment="1" applyProtection="1">
      <alignment horizontal="center" vertical="center"/>
    </xf>
    <xf numFmtId="164" fontId="22" fillId="0" borderId="0" xfId="3" applyFont="1" applyBorder="1" applyProtection="1">
      <alignment vertical="center"/>
    </xf>
    <xf numFmtId="0" fontId="23" fillId="0" borderId="0" xfId="8" applyFont="1" applyAlignment="1">
      <alignment horizontal="left"/>
    </xf>
    <xf numFmtId="0" fontId="22" fillId="0" borderId="0" xfId="8" applyFont="1" applyAlignment="1"/>
    <xf numFmtId="166" fontId="21" fillId="0" borderId="2" xfId="8" applyNumberFormat="1" applyFont="1" applyBorder="1" applyAlignment="1">
      <alignment horizontal="center"/>
    </xf>
    <xf numFmtId="164" fontId="21" fillId="0" borderId="2" xfId="8" applyNumberFormat="1" applyFont="1" applyBorder="1" applyAlignment="1">
      <alignment horizontal="center"/>
    </xf>
    <xf numFmtId="164" fontId="21" fillId="0" borderId="2" xfId="3" applyFont="1" applyBorder="1" applyAlignment="1" applyProtection="1">
      <alignment horizontal="center"/>
    </xf>
    <xf numFmtId="0" fontId="24" fillId="0" borderId="14" xfId="8" applyFont="1" applyBorder="1" applyAlignment="1"/>
    <xf numFmtId="0" fontId="22" fillId="0" borderId="14" xfId="8" applyFont="1" applyBorder="1">
      <alignment vertical="center"/>
    </xf>
    <xf numFmtId="164" fontId="21" fillId="0" borderId="14" xfId="8" applyNumberFormat="1" applyFont="1" applyBorder="1" applyAlignment="1"/>
    <xf numFmtId="0" fontId="4" fillId="0" borderId="1" xfId="8" applyFont="1" applyBorder="1" applyAlignment="1">
      <alignment horizontal="left" vertical="center"/>
    </xf>
    <xf numFmtId="0" fontId="5" fillId="0" borderId="0" xfId="0" applyFont="1" applyAlignment="1"/>
    <xf numFmtId="0" fontId="4" fillId="0" borderId="0" xfId="6" applyFont="1">
      <alignment vertical="center"/>
    </xf>
    <xf numFmtId="0" fontId="4" fillId="0" borderId="0" xfId="6" applyFont="1" applyAlignment="1">
      <alignment horizontal="center" vertical="center"/>
    </xf>
    <xf numFmtId="164" fontId="4" fillId="0" borderId="0" xfId="1" applyFont="1" applyBorder="1" applyAlignment="1" applyProtection="1">
      <alignment horizontal="center"/>
    </xf>
    <xf numFmtId="0" fontId="6" fillId="6" borderId="9" xfId="7" applyFont="1" applyFill="1" applyBorder="1" applyAlignment="1">
      <alignment horizontal="center" vertical="center"/>
    </xf>
    <xf numFmtId="167" fontId="6" fillId="6" borderId="9" xfId="7" applyNumberFormat="1" applyFont="1" applyFill="1" applyBorder="1" applyAlignment="1">
      <alignment horizontal="center" vertical="center"/>
    </xf>
    <xf numFmtId="168" fontId="6" fillId="6" borderId="9" xfId="7" applyNumberFormat="1" applyFont="1" applyFill="1" applyBorder="1" applyAlignment="1">
      <alignment horizontal="center" vertical="center"/>
    </xf>
    <xf numFmtId="168" fontId="6" fillId="6" borderId="10" xfId="7" applyNumberFormat="1" applyFont="1" applyFill="1" applyBorder="1" applyAlignment="1">
      <alignment horizontal="center" vertical="center"/>
    </xf>
    <xf numFmtId="0" fontId="6" fillId="0" borderId="6" xfId="6" applyFont="1" applyBorder="1" applyAlignment="1">
      <alignment horizontal="left" vertical="center"/>
    </xf>
    <xf numFmtId="166" fontId="6" fillId="6" borderId="6" xfId="1" applyNumberFormat="1" applyFont="1" applyFill="1" applyBorder="1" applyAlignment="1" applyProtection="1">
      <alignment horizontal="center" vertical="center"/>
    </xf>
    <xf numFmtId="166" fontId="6" fillId="0" borderId="25" xfId="1" applyNumberFormat="1" applyFont="1" applyBorder="1" applyProtection="1">
      <alignment vertical="center"/>
    </xf>
    <xf numFmtId="166" fontId="6" fillId="0" borderId="6" xfId="1" applyNumberFormat="1" applyFont="1" applyBorder="1" applyAlignment="1" applyProtection="1">
      <alignment horizontal="center" vertical="center"/>
    </xf>
    <xf numFmtId="0" fontId="6" fillId="0" borderId="9" xfId="7" applyFont="1" applyBorder="1" applyAlignment="1">
      <alignment horizontal="center" vertical="center"/>
    </xf>
    <xf numFmtId="167" fontId="6" fillId="0" borderId="9" xfId="7" applyNumberFormat="1" applyFont="1" applyBorder="1" applyAlignment="1">
      <alignment horizontal="center" vertical="center"/>
    </xf>
    <xf numFmtId="168" fontId="6" fillId="0" borderId="9" xfId="7" applyNumberFormat="1" applyFont="1" applyBorder="1" applyAlignment="1">
      <alignment horizontal="center" vertical="center"/>
    </xf>
    <xf numFmtId="168" fontId="6" fillId="0" borderId="10" xfId="7" applyNumberFormat="1" applyFont="1" applyBorder="1" applyAlignment="1">
      <alignment horizontal="center" vertical="center"/>
    </xf>
    <xf numFmtId="0" fontId="20" fillId="0" borderId="0" xfId="5" applyFont="1" applyAlignment="1"/>
    <xf numFmtId="0" fontId="18" fillId="0" borderId="0" xfId="7" applyFont="1" applyAlignment="1"/>
    <xf numFmtId="0" fontId="18" fillId="0" borderId="0" xfId="7" applyFont="1" applyAlignment="1">
      <alignment horizontal="center"/>
    </xf>
    <xf numFmtId="0" fontId="3" fillId="6" borderId="1" xfId="5" applyFont="1" applyFill="1" applyBorder="1" applyAlignment="1">
      <alignment horizontal="left" vertical="center"/>
    </xf>
    <xf numFmtId="167" fontId="6" fillId="0" borderId="1" xfId="7" applyNumberFormat="1" applyFont="1" applyBorder="1" applyAlignment="1">
      <alignment horizontal="center" vertical="center"/>
    </xf>
    <xf numFmtId="168" fontId="6" fillId="0" borderId="1" xfId="7" applyNumberFormat="1" applyFont="1" applyBorder="1" applyAlignment="1">
      <alignment horizontal="center" vertical="center"/>
    </xf>
    <xf numFmtId="0" fontId="6" fillId="6" borderId="1" xfId="7" applyFont="1" applyFill="1" applyBorder="1" applyAlignment="1">
      <alignment horizontal="center" vertical="center"/>
    </xf>
    <xf numFmtId="167" fontId="6" fillId="6" borderId="1" xfId="7" applyNumberFormat="1" applyFont="1" applyFill="1" applyBorder="1" applyAlignment="1">
      <alignment horizontal="center" vertical="center"/>
    </xf>
    <xf numFmtId="168" fontId="6" fillId="6" borderId="1" xfId="7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6" fontId="8" fillId="0" borderId="1" xfId="1" applyNumberFormat="1" applyFont="1" applyBorder="1" applyAlignment="1" applyProtection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22" fillId="0" borderId="0" xfId="7" applyFont="1">
      <alignment vertical="center"/>
    </xf>
    <xf numFmtId="0" fontId="22" fillId="0" borderId="1" xfId="7" applyFont="1" applyBorder="1" applyAlignment="1">
      <alignment horizontal="center" vertical="center"/>
    </xf>
    <xf numFmtId="0" fontId="23" fillId="0" borderId="0" xfId="7" applyFont="1" applyAlignment="1">
      <alignment horizontal="left"/>
    </xf>
    <xf numFmtId="0" fontId="22" fillId="0" borderId="0" xfId="7" applyFont="1" applyAlignment="1"/>
    <xf numFmtId="0" fontId="2" fillId="6" borderId="0" xfId="5" applyFont="1" applyFill="1" applyAlignment="1"/>
    <xf numFmtId="0" fontId="2" fillId="0" borderId="0" xfId="5" applyFont="1" applyAlignment="1">
      <alignment horizontal="center"/>
    </xf>
    <xf numFmtId="166" fontId="21" fillId="0" borderId="2" xfId="7" applyNumberFormat="1" applyFont="1" applyBorder="1" applyAlignment="1">
      <alignment horizontal="center"/>
    </xf>
    <xf numFmtId="164" fontId="2" fillId="0" borderId="0" xfId="5" applyNumberFormat="1" applyFont="1" applyAlignment="1"/>
    <xf numFmtId="13" fontId="2" fillId="0" borderId="0" xfId="5" applyNumberFormat="1" applyFont="1" applyAlignment="1"/>
    <xf numFmtId="167" fontId="22" fillId="0" borderId="0" xfId="7" applyNumberFormat="1" applyFont="1" applyAlignment="1"/>
    <xf numFmtId="164" fontId="21" fillId="0" borderId="2" xfId="7" applyNumberFormat="1" applyFont="1" applyBorder="1" applyAlignment="1">
      <alignment horizontal="center"/>
    </xf>
    <xf numFmtId="0" fontId="5" fillId="6" borderId="1" xfId="5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6" fillId="0" borderId="1" xfId="1" applyFont="1" applyBorder="1" applyAlignment="1" applyProtection="1">
      <alignment horizontal="center" vertical="center"/>
    </xf>
    <xf numFmtId="0" fontId="4" fillId="0" borderId="0" xfId="7" applyFont="1" applyAlignment="1">
      <alignment horizontal="center"/>
    </xf>
    <xf numFmtId="0" fontId="4" fillId="0" borderId="0" xfId="7" applyFont="1" applyAlignment="1"/>
    <xf numFmtId="0" fontId="6" fillId="0" borderId="0" xfId="7" applyFont="1">
      <alignment vertical="center"/>
    </xf>
    <xf numFmtId="0" fontId="7" fillId="0" borderId="0" xfId="7" applyFont="1" applyAlignment="1">
      <alignment horizontal="left"/>
    </xf>
    <xf numFmtId="0" fontId="6" fillId="0" borderId="0" xfId="7" applyFont="1" applyAlignment="1"/>
    <xf numFmtId="0" fontId="8" fillId="6" borderId="0" xfId="5" applyFont="1" applyFill="1" applyAlignment="1">
      <alignment horizontal="center" vertical="center"/>
    </xf>
    <xf numFmtId="0" fontId="8" fillId="6" borderId="0" xfId="5" applyFont="1" applyFill="1" applyAlignment="1"/>
    <xf numFmtId="0" fontId="8" fillId="0" borderId="0" xfId="5" applyFont="1" applyAlignment="1">
      <alignment horizontal="center"/>
    </xf>
    <xf numFmtId="167" fontId="6" fillId="0" borderId="0" xfId="7" applyNumberFormat="1" applyFont="1" applyAlignment="1"/>
    <xf numFmtId="166" fontId="4" fillId="0" borderId="2" xfId="7" applyNumberFormat="1" applyFont="1" applyBorder="1" applyAlignment="1">
      <alignment horizontal="center"/>
    </xf>
    <xf numFmtId="0" fontId="8" fillId="0" borderId="0" xfId="5" applyFont="1" applyAlignment="1">
      <alignment horizontal="center" vertical="center"/>
    </xf>
    <xf numFmtId="164" fontId="8" fillId="0" borderId="0" xfId="5" applyNumberFormat="1" applyFont="1" applyAlignment="1"/>
    <xf numFmtId="164" fontId="4" fillId="0" borderId="2" xfId="7" applyNumberFormat="1" applyFont="1" applyBorder="1" applyAlignment="1">
      <alignment horizontal="center"/>
    </xf>
    <xf numFmtId="166" fontId="8" fillId="6" borderId="1" xfId="1" applyNumberFormat="1" applyFont="1" applyFill="1" applyBorder="1" applyAlignment="1" applyProtection="1">
      <alignment horizontal="center" vertical="center"/>
    </xf>
    <xf numFmtId="0" fontId="8" fillId="0" borderId="0" xfId="12" applyFont="1"/>
    <xf numFmtId="0" fontId="4" fillId="6" borderId="0" xfId="12" applyFont="1" applyFill="1"/>
    <xf numFmtId="0" fontId="30" fillId="6" borderId="0" xfId="12" applyFont="1" applyFill="1"/>
    <xf numFmtId="0" fontId="9" fillId="6" borderId="0" xfId="12" applyFont="1" applyFill="1"/>
    <xf numFmtId="0" fontId="8" fillId="6" borderId="0" xfId="12" applyFont="1" applyFill="1"/>
    <xf numFmtId="166" fontId="8" fillId="0" borderId="1" xfId="3" applyNumberFormat="1" applyFont="1" applyBorder="1" applyAlignment="1" applyProtection="1">
      <alignment horizontal="center" vertical="center"/>
    </xf>
    <xf numFmtId="166" fontId="6" fillId="10" borderId="9" xfId="3" applyNumberFormat="1" applyFont="1" applyFill="1" applyBorder="1" applyProtection="1">
      <alignment vertical="center"/>
    </xf>
    <xf numFmtId="166" fontId="6" fillId="10" borderId="9" xfId="3" applyNumberFormat="1" applyFont="1" applyFill="1" applyBorder="1" applyAlignment="1" applyProtection="1">
      <alignment horizontal="center" vertical="center"/>
    </xf>
    <xf numFmtId="166" fontId="6" fillId="0" borderId="0" xfId="3" applyNumberFormat="1" applyFont="1" applyBorder="1" applyProtection="1">
      <alignment vertical="center"/>
    </xf>
    <xf numFmtId="0" fontId="6" fillId="10" borderId="1" xfId="6" applyFont="1" applyFill="1" applyBorder="1">
      <alignment vertical="center"/>
    </xf>
    <xf numFmtId="164" fontId="6" fillId="10" borderId="1" xfId="3" applyFont="1" applyFill="1" applyBorder="1" applyProtection="1">
      <alignment vertical="center"/>
    </xf>
    <xf numFmtId="164" fontId="6" fillId="10" borderId="1" xfId="3" applyFont="1" applyFill="1" applyBorder="1" applyAlignment="1" applyProtection="1">
      <alignment horizontal="center" vertical="center"/>
    </xf>
    <xf numFmtId="167" fontId="6" fillId="0" borderId="0" xfId="3" applyNumberFormat="1" applyFont="1" applyBorder="1" applyProtection="1">
      <alignment vertical="center"/>
    </xf>
    <xf numFmtId="0" fontId="8" fillId="0" borderId="0" xfId="12" applyFont="1" applyAlignment="1">
      <alignment horizontal="center"/>
    </xf>
    <xf numFmtId="0" fontId="11" fillId="0" borderId="0" xfId="12" applyFont="1"/>
    <xf numFmtId="164" fontId="4" fillId="0" borderId="2" xfId="3" applyFont="1" applyBorder="1" applyAlignment="1" applyProtection="1">
      <alignment horizontal="center"/>
    </xf>
    <xf numFmtId="0" fontId="8" fillId="0" borderId="14" xfId="12" applyFont="1" applyBorder="1"/>
    <xf numFmtId="0" fontId="8" fillId="0" borderId="14" xfId="12" applyFont="1" applyBorder="1" applyAlignment="1">
      <alignment horizontal="center"/>
    </xf>
    <xf numFmtId="0" fontId="6" fillId="0" borderId="14" xfId="6" applyFont="1" applyBorder="1" applyAlignment="1"/>
    <xf numFmtId="0" fontId="6" fillId="0" borderId="14" xfId="6" applyFont="1" applyBorder="1">
      <alignment vertical="center"/>
    </xf>
    <xf numFmtId="164" fontId="4" fillId="0" borderId="14" xfId="6" applyNumberFormat="1" applyFont="1" applyBorder="1" applyAlignment="1"/>
    <xf numFmtId="3" fontId="30" fillId="0" borderId="0" xfId="6" applyNumberFormat="1" applyFont="1" applyAlignment="1">
      <alignment horizontal="left"/>
    </xf>
    <xf numFmtId="167" fontId="8" fillId="0" borderId="0" xfId="0" applyNumberFormat="1" applyFont="1" applyAlignment="1"/>
    <xf numFmtId="0" fontId="3" fillId="0" borderId="0" xfId="0" applyFont="1" applyAlignment="1">
      <alignment horizontal="left" vertical="center"/>
    </xf>
    <xf numFmtId="164" fontId="3" fillId="0" borderId="0" xfId="0" applyNumberFormat="1" applyFont="1">
      <alignment vertical="center"/>
    </xf>
    <xf numFmtId="0" fontId="8" fillId="0" borderId="0" xfId="17" applyFont="1"/>
    <xf numFmtId="0" fontId="8" fillId="0" borderId="0" xfId="18" applyFont="1"/>
    <xf numFmtId="0" fontId="4" fillId="12" borderId="1" xfId="6" applyFont="1" applyFill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6" borderId="1" xfId="6" applyFont="1" applyFill="1" applyBorder="1" applyAlignment="1">
      <alignment horizontal="left" vertical="center"/>
    </xf>
    <xf numFmtId="167" fontId="6" fillId="0" borderId="16" xfId="6" applyNumberFormat="1" applyFont="1" applyBorder="1" applyAlignment="1">
      <alignment horizontal="center" vertical="center"/>
    </xf>
    <xf numFmtId="0" fontId="10" fillId="0" borderId="1" xfId="6" applyFont="1" applyBorder="1" applyAlignment="1">
      <alignment horizontal="left" vertical="center"/>
    </xf>
    <xf numFmtId="0" fontId="13" fillId="5" borderId="1" xfId="6" applyFont="1" applyFill="1" applyBorder="1" applyAlignment="1">
      <alignment horizontal="center" vertical="center"/>
    </xf>
    <xf numFmtId="0" fontId="0" fillId="0" borderId="0" xfId="0" applyAlignment="1"/>
    <xf numFmtId="2" fontId="0" fillId="0" borderId="0" xfId="0" applyNumberFormat="1" applyAlignment="1"/>
    <xf numFmtId="0" fontId="4" fillId="4" borderId="12" xfId="6" applyFont="1" applyFill="1" applyBorder="1" applyAlignment="1">
      <alignment horizontal="center" vertical="center"/>
    </xf>
    <xf numFmtId="0" fontId="4" fillId="9" borderId="12" xfId="6" applyFont="1" applyFill="1" applyBorder="1" applyAlignment="1">
      <alignment horizontal="center" vertical="center"/>
    </xf>
    <xf numFmtId="0" fontId="4" fillId="9" borderId="13" xfId="6" applyFont="1" applyFill="1" applyBorder="1" applyAlignment="1">
      <alignment horizontal="center" vertical="center"/>
    </xf>
    <xf numFmtId="167" fontId="6" fillId="0" borderId="9" xfId="6" applyNumberFormat="1" applyFont="1" applyBorder="1" applyAlignment="1">
      <alignment horizontal="center" vertical="center"/>
    </xf>
    <xf numFmtId="168" fontId="6" fillId="0" borderId="9" xfId="6" applyNumberFormat="1" applyFont="1" applyBorder="1" applyAlignment="1">
      <alignment horizontal="center" vertical="center"/>
    </xf>
    <xf numFmtId="168" fontId="6" fillId="0" borderId="10" xfId="6" applyNumberFormat="1" applyFont="1" applyBorder="1" applyAlignment="1">
      <alignment horizontal="center" vertical="center"/>
    </xf>
    <xf numFmtId="168" fontId="6" fillId="0" borderId="28" xfId="6" applyNumberFormat="1" applyFont="1" applyBorder="1" applyAlignment="1">
      <alignment horizontal="center" vertical="center"/>
    </xf>
    <xf numFmtId="0" fontId="6" fillId="6" borderId="6" xfId="6" applyFont="1" applyFill="1" applyBorder="1" applyAlignment="1">
      <alignment horizontal="left" vertical="center"/>
    </xf>
    <xf numFmtId="0" fontId="6" fillId="6" borderId="29" xfId="6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66" fontId="6" fillId="0" borderId="24" xfId="1" applyNumberFormat="1" applyFont="1" applyBorder="1" applyAlignment="1" applyProtection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5" xfId="6" applyFont="1" applyBorder="1" applyAlignment="1">
      <alignment horizontal="center" vertical="center"/>
    </xf>
    <xf numFmtId="0" fontId="6" fillId="6" borderId="8" xfId="6" applyFont="1" applyFill="1" applyBorder="1" applyAlignment="1">
      <alignment horizontal="center" vertical="center"/>
    </xf>
    <xf numFmtId="0" fontId="11" fillId="0" borderId="1" xfId="6" applyFont="1" applyBorder="1" applyAlignment="1">
      <alignment horizontal="left" vertical="center"/>
    </xf>
    <xf numFmtId="0" fontId="21" fillId="0" borderId="31" xfId="6" applyFont="1" applyBorder="1" applyAlignment="1">
      <alignment horizontal="center" vertical="center"/>
    </xf>
    <xf numFmtId="0" fontId="21" fillId="0" borderId="19" xfId="6" applyFont="1" applyBorder="1" applyAlignment="1">
      <alignment horizontal="center" vertical="center"/>
    </xf>
    <xf numFmtId="166" fontId="22" fillId="0" borderId="19" xfId="1" applyNumberFormat="1" applyFont="1" applyBorder="1" applyProtection="1">
      <alignment vertical="center"/>
    </xf>
    <xf numFmtId="166" fontId="22" fillId="0" borderId="4" xfId="1" applyNumberFormat="1" applyFont="1" applyBorder="1" applyProtection="1">
      <alignment vertical="center"/>
    </xf>
    <xf numFmtId="166" fontId="22" fillId="0" borderId="5" xfId="1" applyNumberFormat="1" applyFont="1" applyBorder="1" applyProtection="1">
      <alignment vertical="center"/>
    </xf>
    <xf numFmtId="0" fontId="31" fillId="0" borderId="0" xfId="0" applyFont="1">
      <alignment vertical="center"/>
    </xf>
    <xf numFmtId="0" fontId="32" fillId="0" borderId="0" xfId="0" applyFont="1" applyAlignment="1"/>
    <xf numFmtId="0" fontId="33" fillId="0" borderId="0" xfId="0" applyFont="1">
      <alignment vertical="center"/>
    </xf>
    <xf numFmtId="0" fontId="21" fillId="0" borderId="30" xfId="6" applyFont="1" applyBorder="1" applyAlignment="1">
      <alignment horizontal="center" vertical="center"/>
    </xf>
    <xf numFmtId="0" fontId="21" fillId="0" borderId="8" xfId="6" applyFont="1" applyBorder="1" applyAlignment="1">
      <alignment horizontal="center" vertical="center"/>
    </xf>
    <xf numFmtId="0" fontId="10" fillId="6" borderId="1" xfId="6" applyFont="1" applyFill="1" applyBorder="1" applyAlignment="1">
      <alignment horizontal="left" vertical="center"/>
    </xf>
    <xf numFmtId="0" fontId="3" fillId="6" borderId="0" xfId="0" applyFont="1" applyFill="1" applyAlignment="1"/>
    <xf numFmtId="167" fontId="6" fillId="6" borderId="16" xfId="6" applyNumberFormat="1" applyFont="1" applyFill="1" applyBorder="1" applyAlignment="1">
      <alignment horizontal="center" vertical="center"/>
    </xf>
    <xf numFmtId="167" fontId="6" fillId="6" borderId="0" xfId="6" applyNumberFormat="1" applyFont="1" applyFill="1" applyAlignment="1"/>
    <xf numFmtId="3" fontId="4" fillId="6" borderId="0" xfId="6" applyNumberFormat="1" applyFont="1" applyFill="1" applyAlignment="1">
      <alignment horizontal="left"/>
    </xf>
    <xf numFmtId="0" fontId="4" fillId="8" borderId="1" xfId="6" applyFont="1" applyFill="1" applyBorder="1" applyAlignment="1">
      <alignment horizontal="center" vertical="center"/>
    </xf>
    <xf numFmtId="0" fontId="4" fillId="9" borderId="1" xfId="6" applyFont="1" applyFill="1" applyBorder="1" applyAlignment="1">
      <alignment horizontal="center" vertical="center"/>
    </xf>
    <xf numFmtId="3" fontId="4" fillId="0" borderId="0" xfId="6" applyNumberFormat="1" applyFont="1" applyAlignment="1">
      <alignment horizontal="left"/>
    </xf>
    <xf numFmtId="0" fontId="13" fillId="2" borderId="6" xfId="6" applyFont="1" applyFill="1" applyBorder="1" applyAlignment="1">
      <alignment horizontal="center" vertical="center"/>
    </xf>
    <xf numFmtId="0" fontId="13" fillId="3" borderId="17" xfId="6" applyFont="1" applyFill="1" applyBorder="1" applyAlignment="1">
      <alignment horizontal="center" vertical="center"/>
    </xf>
    <xf numFmtId="0" fontId="13" fillId="3" borderId="18" xfId="6" applyFont="1" applyFill="1" applyBorder="1" applyAlignment="1">
      <alignment horizontal="center" vertical="center" wrapText="1"/>
    </xf>
    <xf numFmtId="0" fontId="13" fillId="4" borderId="4" xfId="6" applyFont="1" applyFill="1" applyBorder="1" applyAlignment="1">
      <alignment horizontal="center" vertical="center"/>
    </xf>
    <xf numFmtId="0" fontId="13" fillId="9" borderId="5" xfId="6" applyFont="1" applyFill="1" applyBorder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8" fillId="0" borderId="20" xfId="6" applyFont="1" applyBorder="1" applyAlignment="1">
      <alignment horizontal="center"/>
    </xf>
    <xf numFmtId="0" fontId="18" fillId="0" borderId="0" xfId="6" applyFont="1" applyAlignment="1">
      <alignment horizontal="center"/>
    </xf>
    <xf numFmtId="0" fontId="4" fillId="6" borderId="0" xfId="6" applyFont="1" applyFill="1" applyAlignment="1">
      <alignment horizontal="left"/>
    </xf>
    <xf numFmtId="0" fontId="21" fillId="0" borderId="1" xfId="6" applyFont="1" applyBorder="1" applyAlignment="1">
      <alignment horizontal="center" vertical="center"/>
    </xf>
    <xf numFmtId="0" fontId="4" fillId="6" borderId="2" xfId="6" applyFont="1" applyFill="1" applyBorder="1" applyAlignment="1">
      <alignment horizontal="left"/>
    </xf>
    <xf numFmtId="0" fontId="13" fillId="3" borderId="1" xfId="6" applyFont="1" applyFill="1" applyBorder="1" applyAlignment="1">
      <alignment horizontal="center" vertical="center"/>
    </xf>
    <xf numFmtId="0" fontId="13" fillId="3" borderId="1" xfId="6" applyFont="1" applyFill="1" applyBorder="1" applyAlignment="1">
      <alignment horizontal="center" vertical="center" wrapText="1"/>
    </xf>
    <xf numFmtId="0" fontId="21" fillId="0" borderId="9" xfId="6" applyFont="1" applyBorder="1" applyAlignment="1">
      <alignment horizontal="center" vertical="center"/>
    </xf>
    <xf numFmtId="0" fontId="26" fillId="0" borderId="0" xfId="5" applyFont="1" applyAlignment="1">
      <alignment horizontal="center" vertical="center"/>
    </xf>
    <xf numFmtId="0" fontId="13" fillId="8" borderId="1" xfId="6" applyFont="1" applyFill="1" applyBorder="1" applyAlignment="1">
      <alignment horizontal="center" vertical="center"/>
    </xf>
    <xf numFmtId="0" fontId="13" fillId="4" borderId="1" xfId="6" applyFont="1" applyFill="1" applyBorder="1" applyAlignment="1">
      <alignment horizontal="center" vertical="center"/>
    </xf>
    <xf numFmtId="0" fontId="13" fillId="9" borderId="1" xfId="6" applyFont="1" applyFill="1" applyBorder="1" applyAlignment="1">
      <alignment horizontal="center" vertical="center"/>
    </xf>
    <xf numFmtId="3" fontId="10" fillId="0" borderId="0" xfId="6" applyNumberFormat="1" applyFont="1" applyAlignment="1">
      <alignment horizontal="left"/>
    </xf>
    <xf numFmtId="0" fontId="21" fillId="2" borderId="1" xfId="6" applyFont="1" applyFill="1" applyBorder="1" applyAlignment="1">
      <alignment horizontal="center" vertical="center"/>
    </xf>
    <xf numFmtId="0" fontId="21" fillId="3" borderId="1" xfId="6" applyFont="1" applyFill="1" applyBorder="1" applyAlignment="1">
      <alignment horizontal="center" vertical="center"/>
    </xf>
    <xf numFmtId="0" fontId="21" fillId="3" borderId="1" xfId="6" applyFont="1" applyFill="1" applyBorder="1" applyAlignment="1">
      <alignment horizontal="center" vertical="center" wrapText="1"/>
    </xf>
    <xf numFmtId="0" fontId="27" fillId="4" borderId="1" xfId="6" applyFont="1" applyFill="1" applyBorder="1" applyAlignment="1">
      <alignment horizontal="center" vertical="center"/>
    </xf>
    <xf numFmtId="0" fontId="27" fillId="5" borderId="1" xfId="6" applyFont="1" applyFill="1" applyBorder="1" applyAlignment="1">
      <alignment horizontal="center" vertical="center"/>
    </xf>
    <xf numFmtId="0" fontId="21" fillId="10" borderId="1" xfId="6" applyFont="1" applyFill="1" applyBorder="1" applyAlignment="1">
      <alignment horizontal="center" vertical="center"/>
    </xf>
    <xf numFmtId="0" fontId="4" fillId="11" borderId="0" xfId="6" applyFont="1" applyFill="1" applyAlignment="1">
      <alignment horizontal="center"/>
    </xf>
    <xf numFmtId="0" fontId="4" fillId="11" borderId="1" xfId="6" applyFont="1" applyFill="1" applyBorder="1" applyAlignment="1">
      <alignment horizontal="center" vertical="center"/>
    </xf>
    <xf numFmtId="0" fontId="4" fillId="11" borderId="1" xfId="6" applyFont="1" applyFill="1" applyBorder="1" applyAlignment="1">
      <alignment horizontal="center" vertical="center" wrapText="1"/>
    </xf>
    <xf numFmtId="0" fontId="4" fillId="0" borderId="9" xfId="6" applyFont="1" applyBorder="1" applyAlignment="1">
      <alignment horizontal="center" vertical="center"/>
    </xf>
    <xf numFmtId="3" fontId="18" fillId="0" borderId="0" xfId="6" applyNumberFormat="1" applyFont="1" applyAlignment="1">
      <alignment horizontal="left"/>
    </xf>
    <xf numFmtId="0" fontId="4" fillId="2" borderId="1" xfId="8" applyFont="1" applyFill="1" applyBorder="1" applyAlignment="1">
      <alignment horizontal="center" vertical="center"/>
    </xf>
    <xf numFmtId="0" fontId="21" fillId="3" borderId="1" xfId="8" applyFont="1" applyFill="1" applyBorder="1" applyAlignment="1">
      <alignment horizontal="center" vertical="center"/>
    </xf>
    <xf numFmtId="0" fontId="21" fillId="3" borderId="1" xfId="8" applyFont="1" applyFill="1" applyBorder="1" applyAlignment="1">
      <alignment horizontal="center" vertical="center" wrapText="1"/>
    </xf>
    <xf numFmtId="0" fontId="4" fillId="4" borderId="1" xfId="8" applyFont="1" applyFill="1" applyBorder="1" applyAlignment="1">
      <alignment horizontal="center" vertical="center"/>
    </xf>
    <xf numFmtId="0" fontId="4" fillId="5" borderId="1" xfId="8" applyFont="1" applyFill="1" applyBorder="1" applyAlignment="1">
      <alignment horizontal="center" vertical="center"/>
    </xf>
    <xf numFmtId="0" fontId="21" fillId="10" borderId="9" xfId="8" applyFont="1" applyFill="1" applyBorder="1" applyAlignment="1">
      <alignment horizontal="center" vertical="center"/>
    </xf>
    <xf numFmtId="0" fontId="21" fillId="10" borderId="1" xfId="8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18" fillId="0" borderId="2" xfId="7" applyNumberFormat="1" applyFont="1" applyBorder="1" applyAlignment="1">
      <alignment horizontal="left"/>
    </xf>
    <xf numFmtId="0" fontId="21" fillId="0" borderId="1" xfId="7" applyFont="1" applyBorder="1" applyAlignment="1">
      <alignment horizontal="center" vertical="center"/>
    </xf>
    <xf numFmtId="0" fontId="4" fillId="0" borderId="0" xfId="6" applyFont="1" applyAlignment="1">
      <alignment horizontal="left"/>
    </xf>
    <xf numFmtId="0" fontId="4" fillId="0" borderId="0" xfId="7" applyFont="1" applyAlignment="1">
      <alignment horizontal="center"/>
    </xf>
    <xf numFmtId="0" fontId="4" fillId="0" borderId="1" xfId="7" applyFont="1" applyBorder="1" applyAlignment="1">
      <alignment horizontal="center" vertical="center"/>
    </xf>
    <xf numFmtId="0" fontId="4" fillId="6" borderId="0" xfId="7" applyFont="1" applyFill="1" applyAlignment="1">
      <alignment horizontal="center"/>
    </xf>
    <xf numFmtId="0" fontId="4" fillId="10" borderId="1" xfId="6" applyFont="1" applyFill="1" applyBorder="1" applyAlignment="1">
      <alignment horizontal="center" vertical="center"/>
    </xf>
    <xf numFmtId="0" fontId="4" fillId="12" borderId="1" xfId="6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3" fillId="2" borderId="1" xfId="6" applyFont="1" applyFill="1" applyBorder="1" applyAlignment="1">
      <alignment horizontal="center" vertical="center"/>
    </xf>
    <xf numFmtId="0" fontId="13" fillId="5" borderId="1" xfId="6" applyFont="1" applyFill="1" applyBorder="1" applyAlignment="1">
      <alignment horizontal="center" vertical="center"/>
    </xf>
    <xf numFmtId="0" fontId="4" fillId="2" borderId="12" xfId="6" applyFont="1" applyFill="1" applyBorder="1" applyAlignment="1">
      <alignment horizontal="center" vertical="center"/>
    </xf>
    <xf numFmtId="0" fontId="4" fillId="3" borderId="26" xfId="6" applyFont="1" applyFill="1" applyBorder="1" applyAlignment="1">
      <alignment horizontal="center" vertical="center"/>
    </xf>
    <xf numFmtId="0" fontId="4" fillId="3" borderId="27" xfId="6" applyFont="1" applyFill="1" applyBorder="1" applyAlignment="1">
      <alignment horizontal="center" vertical="center"/>
    </xf>
    <xf numFmtId="0" fontId="4" fillId="3" borderId="27" xfId="6" applyFont="1" applyFill="1" applyBorder="1" applyAlignment="1">
      <alignment horizontal="center" vertical="center" wrapText="1"/>
    </xf>
    <xf numFmtId="0" fontId="4" fillId="4" borderId="4" xfId="6" applyFont="1" applyFill="1" applyBorder="1" applyAlignment="1">
      <alignment horizontal="center" vertical="center"/>
    </xf>
    <xf numFmtId="0" fontId="4" fillId="9" borderId="5" xfId="6" applyFont="1" applyFill="1" applyBorder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18" fillId="0" borderId="0" xfId="7" applyFont="1" applyAlignment="1">
      <alignment horizontal="center"/>
    </xf>
    <xf numFmtId="0" fontId="18" fillId="0" borderId="0" xfId="6" applyFont="1" applyAlignment="1">
      <alignment horizontal="left"/>
    </xf>
  </cellXfs>
  <cellStyles count="24">
    <cellStyle name="Comma 2 2 2" xfId="1" xr:uid="{00000000-0005-0000-0000-000006000000}"/>
    <cellStyle name="Comma 2 2 2 2" xfId="2" xr:uid="{00000000-0005-0000-0000-000007000000}"/>
    <cellStyle name="Comma 2 2 4" xfId="3" xr:uid="{00000000-0005-0000-0000-000008000000}"/>
    <cellStyle name="Comma 2 2 4 2" xfId="4" xr:uid="{00000000-0005-0000-0000-000009000000}"/>
    <cellStyle name="Normal" xfId="0" builtinId="0"/>
    <cellStyle name="Normal 2" xfId="5" xr:uid="{00000000-0005-0000-0000-00000A000000}"/>
    <cellStyle name="Normal 2 2 2" xfId="6" xr:uid="{00000000-0005-0000-0000-00000B000000}"/>
    <cellStyle name="Normal 2 2 5" xfId="7" xr:uid="{00000000-0005-0000-0000-00000C000000}"/>
    <cellStyle name="Normal 2 2 7" xfId="8" xr:uid="{00000000-0005-0000-0000-00000D000000}"/>
    <cellStyle name="Normal 3" xfId="9" xr:uid="{00000000-0005-0000-0000-00000E000000}"/>
    <cellStyle name="Normal 3 2" xfId="10" xr:uid="{00000000-0005-0000-0000-00000F000000}"/>
    <cellStyle name="Normal 3 2 2" xfId="11" xr:uid="{00000000-0005-0000-0000-000010000000}"/>
    <cellStyle name="Normal 3 3" xfId="12" xr:uid="{00000000-0005-0000-0000-000011000000}"/>
    <cellStyle name="Normal 3 3 2" xfId="13" xr:uid="{00000000-0005-0000-0000-000012000000}"/>
    <cellStyle name="Normal 3 4" xfId="14" xr:uid="{00000000-0005-0000-0000-000013000000}"/>
    <cellStyle name="Normal 3 4 2" xfId="15" xr:uid="{00000000-0005-0000-0000-000014000000}"/>
    <cellStyle name="Normal 3 5" xfId="16" xr:uid="{00000000-0005-0000-0000-000015000000}"/>
    <cellStyle name="Normal 4" xfId="17" xr:uid="{00000000-0005-0000-0000-000016000000}"/>
    <cellStyle name="Normal 4 2" xfId="18" xr:uid="{00000000-0005-0000-0000-000017000000}"/>
    <cellStyle name="Normal 4 2 2" xfId="19" xr:uid="{00000000-0005-0000-0000-000018000000}"/>
    <cellStyle name="Normal 4 2 2 2" xfId="20" xr:uid="{00000000-0005-0000-0000-000019000000}"/>
    <cellStyle name="Normal 4 2 3" xfId="21" xr:uid="{00000000-0005-0000-0000-00001A000000}"/>
    <cellStyle name="Normal 4 3" xfId="22" xr:uid="{00000000-0005-0000-0000-00001B000000}"/>
    <cellStyle name="Normal 5" xfId="23" xr:uid="{00000000-0005-0000-0000-00001C000000}"/>
  </cellStyles>
  <dxfs count="4">
    <dxf>
      <font>
        <sz val="11"/>
        <color rgb="FF000000"/>
        <name val="Calibri"/>
        <family val="2"/>
        <charset val="1"/>
      </font>
    </dxf>
    <dxf>
      <font>
        <sz val="11"/>
        <color rgb="FF000000"/>
        <name val="Calibri"/>
        <family val="2"/>
        <charset val="1"/>
      </font>
    </dxf>
    <dxf>
      <font>
        <sz val="11"/>
        <color rgb="FF000000"/>
        <name val="Calibri"/>
        <family val="2"/>
        <charset val="1"/>
      </font>
    </dxf>
    <dxf>
      <font>
        <sz val="11"/>
        <color rgb="FF000000"/>
        <name val="Calibri"/>
        <family val="2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D0CECE"/>
      <rgbColor rgb="FF767171"/>
      <rgbColor rgb="FF9999FF"/>
      <rgbColor rgb="FF993366"/>
      <rgbColor rgb="FFFFFFD7"/>
      <rgbColor rgb="FFF2F2F2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A9D18E"/>
      <rgbColor rgb="FFC5E0B4"/>
      <rgbColor rgb="FFFFE699"/>
      <rgbColor rgb="FF9DC3E6"/>
      <rgbColor rgb="FFFF99CC"/>
      <rgbColor rgb="FFCC99FF"/>
      <rgbColor rgb="FFFFD966"/>
      <rgbColor rgb="FF2E75B6"/>
      <rgbColor rgb="FF33CCCC"/>
      <rgbColor rgb="FF5EB91E"/>
      <rgbColor rgb="FFFFCC00"/>
      <rgbColor rgb="FFFF9900"/>
      <rgbColor rgb="FFFF6600"/>
      <rgbColor rgb="FF666699"/>
      <rgbColor rgb="FFA5A5A5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114480</xdr:rowOff>
    </xdr:from>
    <xdr:to>
      <xdr:col>2</xdr:col>
      <xdr:colOff>142920</xdr:colOff>
      <xdr:row>2</xdr:row>
      <xdr:rowOff>95760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228600" y="114480"/>
          <a:ext cx="1697400" cy="362160"/>
        </a:xfrm>
        <a:prstGeom prst="roundRect">
          <a:avLst>
            <a:gd name="adj" fmla="val 16667"/>
          </a:avLst>
        </a:prstGeom>
        <a:noFill/>
        <a:ln w="12700">
          <a:solidFill>
            <a:srgbClr val="FF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id-ID" sz="1400" b="1" u="none" strike="noStrike">
              <a:solidFill>
                <a:srgbClr val="0070C0"/>
              </a:solidFill>
              <a:uFillTx/>
              <a:latin typeface="Times New Roman"/>
            </a:rPr>
            <a:t>USULAN</a:t>
          </a:r>
          <a:endParaRPr lang="en-US" sz="1400" b="0" u="none" strike="noStrike"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EB91E"/>
  </sheetPr>
  <dimension ref="A1:S469"/>
  <sheetViews>
    <sheetView topLeftCell="A429" zoomScale="85" zoomScaleNormal="85" workbookViewId="0">
      <selection activeCell="N15" sqref="N15"/>
    </sheetView>
  </sheetViews>
  <sheetFormatPr defaultColWidth="9.140625" defaultRowHeight="15.75" x14ac:dyDescent="0.25"/>
  <cols>
    <col min="1" max="1" width="6.140625" style="15" customWidth="1"/>
    <col min="2" max="2" width="21" style="15" customWidth="1"/>
    <col min="3" max="3" width="10.5703125" style="15" customWidth="1"/>
    <col min="4" max="6" width="9.140625" style="15"/>
    <col min="7" max="7" width="9.42578125" style="15" customWidth="1"/>
    <col min="8" max="8" width="9.5703125" style="15" customWidth="1"/>
    <col min="9" max="9" width="13.5703125" style="15" customWidth="1"/>
    <col min="10" max="10" width="10.42578125" style="15" customWidth="1"/>
    <col min="11" max="11" width="9.5703125" style="15" customWidth="1"/>
    <col min="12" max="12" width="12.85546875" style="15" customWidth="1"/>
    <col min="13" max="13" width="9.42578125" style="15" customWidth="1"/>
    <col min="14" max="14" width="52.42578125" style="15" customWidth="1"/>
    <col min="15" max="15" width="7.42578125" style="15" customWidth="1"/>
    <col min="16" max="17" width="9.140625" style="15"/>
    <col min="18" max="19" width="9.140625" style="15" hidden="1"/>
    <col min="20" max="20" width="9.140625" style="15"/>
    <col min="21" max="21" width="6.85546875" style="15" customWidth="1"/>
    <col min="22" max="22" width="17" style="15" customWidth="1"/>
    <col min="23" max="24" width="9.140625" style="15"/>
    <col min="25" max="25" width="9.85546875" style="15" customWidth="1"/>
    <col min="26" max="28" width="9.140625" style="15"/>
    <col min="29" max="29" width="12.42578125" style="15" customWidth="1"/>
    <col min="30" max="30" width="9.42578125" style="15" customWidth="1"/>
    <col min="31" max="31" width="10.140625" style="15" customWidth="1"/>
    <col min="32" max="32" width="13.42578125" style="15" customWidth="1"/>
    <col min="33" max="33" width="11.140625" style="15" customWidth="1"/>
    <col min="34" max="36" width="9.140625" style="15"/>
    <col min="37" max="37" width="6.42578125" style="15" customWidth="1"/>
    <col min="38" max="38" width="18.5703125" style="15" customWidth="1"/>
    <col min="39" max="40" width="9.42578125" style="15" customWidth="1"/>
    <col min="41" max="41" width="9" style="15" customWidth="1"/>
    <col min="42" max="43" width="9.42578125" style="15" customWidth="1"/>
    <col min="44" max="44" width="9.140625" style="15"/>
    <col min="45" max="45" width="12.5703125" style="15" customWidth="1"/>
    <col min="46" max="46" width="9.42578125" style="15" customWidth="1"/>
    <col min="47" max="47" width="10.42578125" style="15" customWidth="1"/>
    <col min="48" max="48" width="14.140625" style="15" customWidth="1"/>
    <col min="49" max="52" width="9.140625" style="15"/>
    <col min="53" max="53" width="9.42578125" style="15" customWidth="1"/>
    <col min="54" max="54" width="17.5703125" style="15" customWidth="1"/>
    <col min="55" max="56" width="9.42578125" style="15" customWidth="1"/>
    <col min="57" max="57" width="12.42578125" style="15" customWidth="1"/>
    <col min="58" max="58" width="9.42578125" style="15" customWidth="1"/>
    <col min="59" max="60" width="9.140625" style="15"/>
    <col min="61" max="61" width="11.42578125" style="15" customWidth="1"/>
    <col min="62" max="62" width="9.140625" style="15"/>
    <col min="63" max="63" width="9.42578125" style="15" customWidth="1"/>
    <col min="64" max="64" width="11.42578125" style="15" customWidth="1"/>
    <col min="65" max="68" width="9.140625" style="15"/>
    <col min="69" max="69" width="12.42578125" style="15" customWidth="1"/>
    <col min="70" max="70" width="9.42578125" style="15" customWidth="1"/>
    <col min="71" max="71" width="10.5703125" style="15" customWidth="1"/>
    <col min="72" max="72" width="19.85546875" style="15" customWidth="1"/>
    <col min="73" max="73" width="9.42578125" style="15" customWidth="1"/>
    <col min="74" max="74" width="10.5703125" style="15" customWidth="1"/>
    <col min="75" max="75" width="9.42578125" style="15" customWidth="1"/>
    <col min="76" max="78" width="9.140625" style="15"/>
    <col min="79" max="79" width="11.42578125" style="15" customWidth="1"/>
    <col min="80" max="81" width="9.140625" style="15"/>
    <col min="82" max="82" width="11" style="15" customWidth="1"/>
    <col min="83" max="86" width="9.140625" style="15"/>
    <col min="87" max="87" width="19.42578125" style="15" customWidth="1"/>
    <col min="88" max="92" width="9.140625" style="15"/>
    <col min="93" max="93" width="10.42578125" style="15" customWidth="1"/>
    <col min="94" max="94" width="11.42578125" style="15" customWidth="1"/>
    <col min="95" max="96" width="9.140625" style="15"/>
    <col min="97" max="97" width="11" style="15" customWidth="1"/>
    <col min="98" max="101" width="9.140625" style="15"/>
    <col min="102" max="102" width="17" style="15" customWidth="1"/>
    <col min="103" max="108" width="9.140625" style="15"/>
    <col min="109" max="109" width="11.42578125" style="15" customWidth="1"/>
    <col min="110" max="111" width="9.140625" style="15"/>
    <col min="112" max="112" width="11" style="15" customWidth="1"/>
    <col min="113" max="116" width="9.140625" style="15"/>
    <col min="117" max="117" width="17" style="15" customWidth="1"/>
    <col min="118" max="123" width="9.140625" style="15"/>
    <col min="124" max="124" width="11.42578125" style="15" customWidth="1"/>
    <col min="125" max="126" width="9.140625" style="15"/>
    <col min="127" max="127" width="11.42578125" style="15" customWidth="1"/>
    <col min="128" max="131" width="9.140625" style="15"/>
    <col min="132" max="132" width="15.5703125" style="15" customWidth="1"/>
    <col min="133" max="138" width="9.140625" style="15"/>
    <col min="139" max="139" width="11.42578125" style="15" customWidth="1"/>
    <col min="140" max="141" width="9.140625" style="15"/>
    <col min="142" max="142" width="11.42578125" style="15" customWidth="1"/>
    <col min="143" max="148" width="9.140625" style="15"/>
    <col min="149" max="149" width="18.5703125" style="15" customWidth="1"/>
    <col min="150" max="155" width="9.140625" style="15"/>
    <col min="156" max="156" width="11.42578125" style="15" customWidth="1"/>
    <col min="157" max="158" width="9.140625" style="15"/>
    <col min="159" max="159" width="11" style="15" customWidth="1"/>
    <col min="160" max="16384" width="9.140625" style="15"/>
  </cols>
  <sheetData>
    <row r="1" spans="1:13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5">
      <c r="A3" s="17" t="s">
        <v>2</v>
      </c>
      <c r="K3" s="18" t="s">
        <v>3</v>
      </c>
      <c r="L3" s="16">
        <v>17</v>
      </c>
      <c r="M3" s="18" t="s">
        <v>4</v>
      </c>
    </row>
    <row r="4" spans="1:13" ht="15.75" customHeight="1" x14ac:dyDescent="0.25">
      <c r="A4" s="13" t="s">
        <v>5</v>
      </c>
      <c r="B4" s="13" t="s">
        <v>6</v>
      </c>
      <c r="C4" s="12" t="s">
        <v>7</v>
      </c>
      <c r="D4" s="12" t="s">
        <v>8</v>
      </c>
      <c r="E4" s="11" t="s">
        <v>9</v>
      </c>
      <c r="F4" s="11" t="s">
        <v>10</v>
      </c>
      <c r="G4" s="12" t="s">
        <v>11</v>
      </c>
      <c r="H4" s="10" t="s">
        <v>12</v>
      </c>
      <c r="I4" s="10"/>
      <c r="J4" s="10"/>
      <c r="K4" s="9" t="s">
        <v>13</v>
      </c>
      <c r="L4" s="9"/>
      <c r="M4" s="9"/>
    </row>
    <row r="5" spans="1:13" x14ac:dyDescent="0.25">
      <c r="A5" s="13"/>
      <c r="B5" s="13"/>
      <c r="C5" s="12"/>
      <c r="D5" s="12"/>
      <c r="E5" s="11"/>
      <c r="F5" s="11"/>
      <c r="G5" s="12"/>
      <c r="H5" s="19" t="s">
        <v>14</v>
      </c>
      <c r="I5" s="19" t="s">
        <v>15</v>
      </c>
      <c r="J5" s="19" t="s">
        <v>16</v>
      </c>
      <c r="K5" s="20" t="s">
        <v>14</v>
      </c>
      <c r="L5" s="20" t="s">
        <v>15</v>
      </c>
      <c r="M5" s="20" t="s">
        <v>16</v>
      </c>
    </row>
    <row r="6" spans="1:13" x14ac:dyDescent="0.25">
      <c r="A6" s="21">
        <v>1</v>
      </c>
      <c r="B6" s="22" t="s">
        <v>17</v>
      </c>
      <c r="C6" s="21">
        <v>396</v>
      </c>
      <c r="D6" s="23">
        <f t="shared" ref="D6:D31" si="0">F6+E6</f>
        <v>24</v>
      </c>
      <c r="E6" s="23">
        <v>1</v>
      </c>
      <c r="F6" s="23">
        <f t="shared" ref="F6:F31" si="1">INT(C6/$L$3)</f>
        <v>23</v>
      </c>
      <c r="G6" s="21">
        <v>12</v>
      </c>
      <c r="H6" s="21" t="str">
        <f t="shared" ref="H6:H32" si="2">CHOOSE(WEEKDAY(I6),"Minggu","Senin","Selasa","Rabu","Kamis","Jum'at","Sabtu")</f>
        <v>Minggu</v>
      </c>
      <c r="I6" s="24">
        <v>45655</v>
      </c>
      <c r="J6" s="25">
        <v>0</v>
      </c>
      <c r="K6" s="21" t="str">
        <f t="shared" ref="K6:K31" si="3">CHOOSE(WEEKDAY(L6),"Minggu","Senin","Selasa","Rabu","Kamis","Jum'at","Sabtu")</f>
        <v>Minggu</v>
      </c>
      <c r="L6" s="24">
        <f>(I6+J6)+G6/24</f>
        <v>45655.5</v>
      </c>
      <c r="M6" s="25">
        <f t="shared" ref="M6:M31" si="4">(J6+G6/24)</f>
        <v>0.5</v>
      </c>
    </row>
    <row r="7" spans="1:13" x14ac:dyDescent="0.25">
      <c r="A7" s="21">
        <f t="shared" ref="A7:A32" si="5">A6+1</f>
        <v>2</v>
      </c>
      <c r="B7" s="22" t="s">
        <v>18</v>
      </c>
      <c r="C7" s="21">
        <v>458</v>
      </c>
      <c r="D7" s="23">
        <f t="shared" si="0"/>
        <v>26</v>
      </c>
      <c r="E7" s="23">
        <v>0</v>
      </c>
      <c r="F7" s="23">
        <f t="shared" si="1"/>
        <v>26</v>
      </c>
      <c r="G7" s="21">
        <v>4</v>
      </c>
      <c r="H7" s="21" t="str">
        <f t="shared" si="2"/>
        <v>Senin</v>
      </c>
      <c r="I7" s="24">
        <f t="shared" ref="I7:I32" si="6">$I$6+J7</f>
        <v>45656.5</v>
      </c>
      <c r="J7" s="25">
        <f t="shared" ref="J7:J32" si="7">M6+D6/24</f>
        <v>1.5</v>
      </c>
      <c r="K7" s="21" t="str">
        <f t="shared" si="3"/>
        <v>Senin</v>
      </c>
      <c r="L7" s="24">
        <f t="shared" ref="L7:L31" si="8">($I$6+J7)+G7/24</f>
        <v>45656.666666666664</v>
      </c>
      <c r="M7" s="25">
        <f t="shared" si="4"/>
        <v>1.6666666666666667</v>
      </c>
    </row>
    <row r="8" spans="1:13" x14ac:dyDescent="0.25">
      <c r="A8" s="21">
        <f t="shared" si="5"/>
        <v>3</v>
      </c>
      <c r="B8" s="22" t="s">
        <v>19</v>
      </c>
      <c r="C8" s="21">
        <v>243</v>
      </c>
      <c r="D8" s="23">
        <f t="shared" si="0"/>
        <v>14</v>
      </c>
      <c r="E8" s="23">
        <v>0</v>
      </c>
      <c r="F8" s="23">
        <f t="shared" si="1"/>
        <v>14</v>
      </c>
      <c r="G8" s="21">
        <v>3</v>
      </c>
      <c r="H8" s="21" t="str">
        <f t="shared" si="2"/>
        <v>Selasa</v>
      </c>
      <c r="I8" s="24">
        <f t="shared" si="6"/>
        <v>45657.75</v>
      </c>
      <c r="J8" s="25">
        <f t="shared" si="7"/>
        <v>2.75</v>
      </c>
      <c r="K8" s="21" t="str">
        <f t="shared" si="3"/>
        <v>Selasa</v>
      </c>
      <c r="L8" s="24">
        <f t="shared" si="8"/>
        <v>45657.875</v>
      </c>
      <c r="M8" s="25">
        <f t="shared" si="4"/>
        <v>2.875</v>
      </c>
    </row>
    <row r="9" spans="1:13" x14ac:dyDescent="0.25">
      <c r="A9" s="21">
        <f t="shared" si="5"/>
        <v>4</v>
      </c>
      <c r="B9" s="22" t="s">
        <v>20</v>
      </c>
      <c r="C9" s="21">
        <v>393</v>
      </c>
      <c r="D9" s="23">
        <f t="shared" si="0"/>
        <v>23</v>
      </c>
      <c r="E9" s="23">
        <v>0</v>
      </c>
      <c r="F9" s="23">
        <f t="shared" si="1"/>
        <v>23</v>
      </c>
      <c r="G9" s="21">
        <v>2</v>
      </c>
      <c r="H9" s="21" t="str">
        <f t="shared" si="2"/>
        <v>Rabu</v>
      </c>
      <c r="I9" s="24">
        <f t="shared" si="6"/>
        <v>45658.458333333336</v>
      </c>
      <c r="J9" s="25">
        <f t="shared" si="7"/>
        <v>3.4583333333333335</v>
      </c>
      <c r="K9" s="21" t="str">
        <f t="shared" si="3"/>
        <v>Rabu</v>
      </c>
      <c r="L9" s="24">
        <f t="shared" si="8"/>
        <v>45658.541666666672</v>
      </c>
      <c r="M9" s="25">
        <f t="shared" si="4"/>
        <v>3.541666666666667</v>
      </c>
    </row>
    <row r="10" spans="1:13" x14ac:dyDescent="0.25">
      <c r="A10" s="21">
        <f t="shared" si="5"/>
        <v>5</v>
      </c>
      <c r="B10" s="26" t="s">
        <v>21</v>
      </c>
      <c r="C10" s="21">
        <v>82</v>
      </c>
      <c r="D10" s="23">
        <f t="shared" si="0"/>
        <v>5</v>
      </c>
      <c r="E10" s="23">
        <v>1</v>
      </c>
      <c r="F10" s="23">
        <f t="shared" si="1"/>
        <v>4</v>
      </c>
      <c r="G10" s="21">
        <v>2</v>
      </c>
      <c r="H10" s="21" t="str">
        <f t="shared" si="2"/>
        <v>Kamis</v>
      </c>
      <c r="I10" s="24">
        <f t="shared" si="6"/>
        <v>45659.5</v>
      </c>
      <c r="J10" s="25">
        <f t="shared" si="7"/>
        <v>4.5</v>
      </c>
      <c r="K10" s="21" t="str">
        <f t="shared" si="3"/>
        <v>Kamis</v>
      </c>
      <c r="L10" s="24">
        <f t="shared" si="8"/>
        <v>45659.583333333336</v>
      </c>
      <c r="M10" s="25">
        <f t="shared" si="4"/>
        <v>4.583333333333333</v>
      </c>
    </row>
    <row r="11" spans="1:13" x14ac:dyDescent="0.25">
      <c r="A11" s="21">
        <f t="shared" si="5"/>
        <v>6</v>
      </c>
      <c r="B11" s="22" t="s">
        <v>22</v>
      </c>
      <c r="C11" s="21">
        <v>132</v>
      </c>
      <c r="D11" s="23">
        <f t="shared" si="0"/>
        <v>7</v>
      </c>
      <c r="E11" s="23">
        <v>0</v>
      </c>
      <c r="F11" s="23">
        <f t="shared" si="1"/>
        <v>7</v>
      </c>
      <c r="G11" s="21">
        <v>3</v>
      </c>
      <c r="H11" s="21" t="str">
        <f t="shared" si="2"/>
        <v>Kamis</v>
      </c>
      <c r="I11" s="24">
        <f t="shared" si="6"/>
        <v>45659.791666666664</v>
      </c>
      <c r="J11" s="25">
        <f t="shared" si="7"/>
        <v>4.7916666666666661</v>
      </c>
      <c r="K11" s="21" t="str">
        <f t="shared" si="3"/>
        <v>Kamis</v>
      </c>
      <c r="L11" s="24">
        <f t="shared" si="8"/>
        <v>45659.916666666664</v>
      </c>
      <c r="M11" s="25">
        <f t="shared" si="4"/>
        <v>4.9166666666666661</v>
      </c>
    </row>
    <row r="12" spans="1:13" x14ac:dyDescent="0.25">
      <c r="A12" s="21">
        <f t="shared" si="5"/>
        <v>7</v>
      </c>
      <c r="B12" s="22" t="s">
        <v>23</v>
      </c>
      <c r="C12" s="21">
        <v>197</v>
      </c>
      <c r="D12" s="23">
        <f t="shared" si="0"/>
        <v>12</v>
      </c>
      <c r="E12" s="23">
        <v>1</v>
      </c>
      <c r="F12" s="23">
        <f t="shared" si="1"/>
        <v>11</v>
      </c>
      <c r="G12" s="21">
        <v>2</v>
      </c>
      <c r="H12" s="21" t="str">
        <f t="shared" si="2"/>
        <v>Jum'at</v>
      </c>
      <c r="I12" s="24">
        <f t="shared" si="6"/>
        <v>45660.208333333336</v>
      </c>
      <c r="J12" s="25">
        <f t="shared" si="7"/>
        <v>5.208333333333333</v>
      </c>
      <c r="K12" s="21" t="str">
        <f t="shared" si="3"/>
        <v>Jum'at</v>
      </c>
      <c r="L12" s="24">
        <f t="shared" si="8"/>
        <v>45660.291666666672</v>
      </c>
      <c r="M12" s="25">
        <f t="shared" si="4"/>
        <v>5.2916666666666661</v>
      </c>
    </row>
    <row r="13" spans="1:13" x14ac:dyDescent="0.25">
      <c r="A13" s="21">
        <f t="shared" si="5"/>
        <v>8</v>
      </c>
      <c r="B13" s="22" t="s">
        <v>24</v>
      </c>
      <c r="C13" s="21">
        <v>109</v>
      </c>
      <c r="D13" s="23">
        <f t="shared" si="0"/>
        <v>7</v>
      </c>
      <c r="E13" s="23">
        <v>1</v>
      </c>
      <c r="F13" s="23">
        <f t="shared" si="1"/>
        <v>6</v>
      </c>
      <c r="G13" s="21">
        <v>3</v>
      </c>
      <c r="H13" s="21" t="str">
        <f t="shared" si="2"/>
        <v>Jum'at</v>
      </c>
      <c r="I13" s="24">
        <f t="shared" si="6"/>
        <v>45660.791666666664</v>
      </c>
      <c r="J13" s="25">
        <f t="shared" si="7"/>
        <v>5.7916666666666661</v>
      </c>
      <c r="K13" s="21" t="str">
        <f t="shared" si="3"/>
        <v>Jum'at</v>
      </c>
      <c r="L13" s="24">
        <f t="shared" si="8"/>
        <v>45660.916666666664</v>
      </c>
      <c r="M13" s="25">
        <f t="shared" si="4"/>
        <v>5.9166666666666661</v>
      </c>
    </row>
    <row r="14" spans="1:13" x14ac:dyDescent="0.25">
      <c r="A14" s="21">
        <f t="shared" si="5"/>
        <v>9</v>
      </c>
      <c r="B14" s="22" t="s">
        <v>25</v>
      </c>
      <c r="C14" s="21">
        <v>145</v>
      </c>
      <c r="D14" s="23">
        <f t="shared" si="0"/>
        <v>9</v>
      </c>
      <c r="E14" s="23">
        <v>1</v>
      </c>
      <c r="F14" s="23">
        <f t="shared" si="1"/>
        <v>8</v>
      </c>
      <c r="G14" s="21">
        <v>3</v>
      </c>
      <c r="H14" s="21" t="str">
        <f t="shared" si="2"/>
        <v>Sabtu</v>
      </c>
      <c r="I14" s="24">
        <f t="shared" si="6"/>
        <v>45661.208333333336</v>
      </c>
      <c r="J14" s="25">
        <f t="shared" si="7"/>
        <v>6.208333333333333</v>
      </c>
      <c r="K14" s="21" t="str">
        <f t="shared" si="3"/>
        <v>Sabtu</v>
      </c>
      <c r="L14" s="24">
        <f t="shared" si="8"/>
        <v>45661.333333333336</v>
      </c>
      <c r="M14" s="25">
        <f t="shared" si="4"/>
        <v>6.333333333333333</v>
      </c>
    </row>
    <row r="15" spans="1:13" x14ac:dyDescent="0.25">
      <c r="A15" s="21">
        <f t="shared" si="5"/>
        <v>10</v>
      </c>
      <c r="B15" s="22" t="s">
        <v>26</v>
      </c>
      <c r="C15" s="21">
        <v>182</v>
      </c>
      <c r="D15" s="23">
        <f t="shared" si="0"/>
        <v>10</v>
      </c>
      <c r="E15" s="23">
        <v>0</v>
      </c>
      <c r="F15" s="23">
        <f t="shared" si="1"/>
        <v>10</v>
      </c>
      <c r="G15" s="21">
        <v>2</v>
      </c>
      <c r="H15" s="21" t="str">
        <f t="shared" si="2"/>
        <v>Sabtu</v>
      </c>
      <c r="I15" s="24">
        <f t="shared" si="6"/>
        <v>45661.708333333336</v>
      </c>
      <c r="J15" s="25">
        <f t="shared" si="7"/>
        <v>6.708333333333333</v>
      </c>
      <c r="K15" s="21" t="str">
        <f t="shared" si="3"/>
        <v>Sabtu</v>
      </c>
      <c r="L15" s="24">
        <f t="shared" si="8"/>
        <v>45661.791666666672</v>
      </c>
      <c r="M15" s="25">
        <f t="shared" si="4"/>
        <v>6.7916666666666661</v>
      </c>
    </row>
    <row r="16" spans="1:13" x14ac:dyDescent="0.25">
      <c r="A16" s="21">
        <f t="shared" si="5"/>
        <v>11</v>
      </c>
      <c r="B16" s="22" t="s">
        <v>27</v>
      </c>
      <c r="C16" s="21">
        <v>224</v>
      </c>
      <c r="D16" s="23">
        <f t="shared" si="0"/>
        <v>14</v>
      </c>
      <c r="E16" s="23">
        <v>1</v>
      </c>
      <c r="F16" s="23">
        <f t="shared" si="1"/>
        <v>13</v>
      </c>
      <c r="G16" s="21">
        <v>3</v>
      </c>
      <c r="H16" s="21" t="str">
        <f t="shared" si="2"/>
        <v>Minggu</v>
      </c>
      <c r="I16" s="24">
        <f t="shared" si="6"/>
        <v>45662.208333333336</v>
      </c>
      <c r="J16" s="25">
        <f t="shared" si="7"/>
        <v>7.208333333333333</v>
      </c>
      <c r="K16" s="21" t="str">
        <f t="shared" si="3"/>
        <v>Minggu</v>
      </c>
      <c r="L16" s="24">
        <f t="shared" si="8"/>
        <v>45662.333333333336</v>
      </c>
      <c r="M16" s="25">
        <f t="shared" si="4"/>
        <v>7.333333333333333</v>
      </c>
    </row>
    <row r="17" spans="1:13" x14ac:dyDescent="0.25">
      <c r="A17" s="21">
        <f t="shared" si="5"/>
        <v>12</v>
      </c>
      <c r="B17" s="26" t="s">
        <v>28</v>
      </c>
      <c r="C17" s="21">
        <v>220</v>
      </c>
      <c r="D17" s="23">
        <f t="shared" si="0"/>
        <v>13</v>
      </c>
      <c r="E17" s="23">
        <v>1</v>
      </c>
      <c r="F17" s="23">
        <f t="shared" si="1"/>
        <v>12</v>
      </c>
      <c r="G17" s="21">
        <v>3</v>
      </c>
      <c r="H17" s="21" t="str">
        <f t="shared" si="2"/>
        <v>Minggu</v>
      </c>
      <c r="I17" s="24">
        <f t="shared" si="6"/>
        <v>45662.916666666664</v>
      </c>
      <c r="J17" s="25">
        <f t="shared" si="7"/>
        <v>7.9166666666666661</v>
      </c>
      <c r="K17" s="21" t="str">
        <f t="shared" si="3"/>
        <v>Senin</v>
      </c>
      <c r="L17" s="24">
        <f t="shared" si="8"/>
        <v>45663.041666666664</v>
      </c>
      <c r="M17" s="25">
        <f t="shared" si="4"/>
        <v>8.0416666666666661</v>
      </c>
    </row>
    <row r="18" spans="1:13" x14ac:dyDescent="0.25">
      <c r="A18" s="21">
        <f t="shared" si="5"/>
        <v>13</v>
      </c>
      <c r="B18" s="26" t="s">
        <v>29</v>
      </c>
      <c r="C18" s="21">
        <v>169</v>
      </c>
      <c r="D18" s="23">
        <f t="shared" si="0"/>
        <v>9</v>
      </c>
      <c r="E18" s="23">
        <v>0</v>
      </c>
      <c r="F18" s="23">
        <f t="shared" si="1"/>
        <v>9</v>
      </c>
      <c r="G18" s="21">
        <v>2</v>
      </c>
      <c r="H18" s="21" t="str">
        <f t="shared" si="2"/>
        <v>Senin</v>
      </c>
      <c r="I18" s="24">
        <f t="shared" si="6"/>
        <v>45663.583333333336</v>
      </c>
      <c r="J18" s="25">
        <f t="shared" si="7"/>
        <v>8.5833333333333321</v>
      </c>
      <c r="K18" s="21" t="str">
        <f t="shared" si="3"/>
        <v>Senin</v>
      </c>
      <c r="L18" s="24">
        <f t="shared" si="8"/>
        <v>45663.666666666672</v>
      </c>
      <c r="M18" s="25">
        <f t="shared" si="4"/>
        <v>8.6666666666666661</v>
      </c>
    </row>
    <row r="19" spans="1:13" x14ac:dyDescent="0.25">
      <c r="A19" s="21">
        <f t="shared" si="5"/>
        <v>14</v>
      </c>
      <c r="B19" s="26" t="s">
        <v>30</v>
      </c>
      <c r="C19" s="21">
        <v>169</v>
      </c>
      <c r="D19" s="23">
        <f t="shared" si="0"/>
        <v>10</v>
      </c>
      <c r="E19" s="23">
        <v>1</v>
      </c>
      <c r="F19" s="23">
        <f t="shared" si="1"/>
        <v>9</v>
      </c>
      <c r="G19" s="21">
        <v>3</v>
      </c>
      <c r="H19" s="21" t="str">
        <f t="shared" si="2"/>
        <v>Selasa</v>
      </c>
      <c r="I19" s="24">
        <f t="shared" si="6"/>
        <v>45664.041666666664</v>
      </c>
      <c r="J19" s="25">
        <f t="shared" si="7"/>
        <v>9.0416666666666661</v>
      </c>
      <c r="K19" s="21" t="str">
        <f t="shared" si="3"/>
        <v>Selasa</v>
      </c>
      <c r="L19" s="24">
        <f t="shared" si="8"/>
        <v>45664.166666666664</v>
      </c>
      <c r="M19" s="25">
        <f t="shared" si="4"/>
        <v>9.1666666666666661</v>
      </c>
    </row>
    <row r="20" spans="1:13" x14ac:dyDescent="0.25">
      <c r="A20" s="21">
        <f t="shared" si="5"/>
        <v>15</v>
      </c>
      <c r="B20" s="26" t="s">
        <v>29</v>
      </c>
      <c r="C20" s="21">
        <v>220</v>
      </c>
      <c r="D20" s="23">
        <f t="shared" si="0"/>
        <v>13</v>
      </c>
      <c r="E20" s="23">
        <v>1</v>
      </c>
      <c r="F20" s="23">
        <f t="shared" si="1"/>
        <v>12</v>
      </c>
      <c r="G20" s="21">
        <v>2</v>
      </c>
      <c r="H20" s="21" t="str">
        <f t="shared" si="2"/>
        <v>Selasa</v>
      </c>
      <c r="I20" s="24">
        <f t="shared" si="6"/>
        <v>45664.583333333336</v>
      </c>
      <c r="J20" s="25">
        <f t="shared" si="7"/>
        <v>9.5833333333333321</v>
      </c>
      <c r="K20" s="21" t="str">
        <f t="shared" si="3"/>
        <v>Selasa</v>
      </c>
      <c r="L20" s="24">
        <f t="shared" si="8"/>
        <v>45664.666666666672</v>
      </c>
      <c r="M20" s="25">
        <f t="shared" si="4"/>
        <v>9.6666666666666661</v>
      </c>
    </row>
    <row r="21" spans="1:13" x14ac:dyDescent="0.25">
      <c r="A21" s="21">
        <f t="shared" si="5"/>
        <v>16</v>
      </c>
      <c r="B21" s="26" t="s">
        <v>28</v>
      </c>
      <c r="C21" s="21">
        <v>224</v>
      </c>
      <c r="D21" s="23">
        <f t="shared" si="0"/>
        <v>13</v>
      </c>
      <c r="E21" s="23">
        <v>0</v>
      </c>
      <c r="F21" s="23">
        <f t="shared" si="1"/>
        <v>13</v>
      </c>
      <c r="G21" s="21">
        <v>3</v>
      </c>
      <c r="H21" s="21" t="str">
        <f t="shared" si="2"/>
        <v>Rabu</v>
      </c>
      <c r="I21" s="24">
        <f t="shared" si="6"/>
        <v>45665.208333333336</v>
      </c>
      <c r="J21" s="25">
        <f t="shared" si="7"/>
        <v>10.208333333333332</v>
      </c>
      <c r="K21" s="21" t="str">
        <f t="shared" si="3"/>
        <v>Rabu</v>
      </c>
      <c r="L21" s="24">
        <f t="shared" si="8"/>
        <v>45665.333333333336</v>
      </c>
      <c r="M21" s="25">
        <f t="shared" si="4"/>
        <v>10.333333333333332</v>
      </c>
    </row>
    <row r="22" spans="1:13" x14ac:dyDescent="0.25">
      <c r="A22" s="21">
        <f t="shared" si="5"/>
        <v>17</v>
      </c>
      <c r="B22" s="26" t="s">
        <v>27</v>
      </c>
      <c r="C22" s="21">
        <v>182</v>
      </c>
      <c r="D22" s="23">
        <f t="shared" si="0"/>
        <v>10</v>
      </c>
      <c r="E22" s="23">
        <v>0</v>
      </c>
      <c r="F22" s="23">
        <f t="shared" si="1"/>
        <v>10</v>
      </c>
      <c r="G22" s="21">
        <v>2</v>
      </c>
      <c r="H22" s="21" t="str">
        <f t="shared" si="2"/>
        <v>Rabu</v>
      </c>
      <c r="I22" s="24">
        <f t="shared" si="6"/>
        <v>45665.875</v>
      </c>
      <c r="J22" s="25">
        <f t="shared" si="7"/>
        <v>10.874999999999998</v>
      </c>
      <c r="K22" s="21" t="str">
        <f t="shared" si="3"/>
        <v>Rabu</v>
      </c>
      <c r="L22" s="24">
        <f t="shared" si="8"/>
        <v>45665.958333333336</v>
      </c>
      <c r="M22" s="25">
        <f t="shared" si="4"/>
        <v>10.958333333333332</v>
      </c>
    </row>
    <row r="23" spans="1:13" x14ac:dyDescent="0.25">
      <c r="A23" s="21">
        <f t="shared" si="5"/>
        <v>18</v>
      </c>
      <c r="B23" s="22" t="s">
        <v>26</v>
      </c>
      <c r="C23" s="21">
        <v>145</v>
      </c>
      <c r="D23" s="23">
        <f t="shared" si="0"/>
        <v>9</v>
      </c>
      <c r="E23" s="23">
        <v>1</v>
      </c>
      <c r="F23" s="23">
        <f t="shared" si="1"/>
        <v>8</v>
      </c>
      <c r="G23" s="21">
        <v>2</v>
      </c>
      <c r="H23" s="21" t="str">
        <f t="shared" si="2"/>
        <v>Kamis</v>
      </c>
      <c r="I23" s="24">
        <f t="shared" si="6"/>
        <v>45666.375</v>
      </c>
      <c r="J23" s="25">
        <f t="shared" si="7"/>
        <v>11.374999999999998</v>
      </c>
      <c r="K23" s="21" t="str">
        <f t="shared" si="3"/>
        <v>Kamis</v>
      </c>
      <c r="L23" s="24">
        <f t="shared" si="8"/>
        <v>45666.458333333336</v>
      </c>
      <c r="M23" s="25">
        <f t="shared" si="4"/>
        <v>11.458333333333332</v>
      </c>
    </row>
    <row r="24" spans="1:13" x14ac:dyDescent="0.25">
      <c r="A24" s="21">
        <f t="shared" si="5"/>
        <v>19</v>
      </c>
      <c r="B24" s="22" t="s">
        <v>25</v>
      </c>
      <c r="C24" s="21">
        <v>109</v>
      </c>
      <c r="D24" s="23">
        <f t="shared" si="0"/>
        <v>7</v>
      </c>
      <c r="E24" s="23">
        <v>1</v>
      </c>
      <c r="F24" s="23">
        <f t="shared" si="1"/>
        <v>6</v>
      </c>
      <c r="G24" s="21">
        <v>2</v>
      </c>
      <c r="H24" s="21" t="str">
        <f t="shared" si="2"/>
        <v>Kamis</v>
      </c>
      <c r="I24" s="24">
        <f t="shared" si="6"/>
        <v>45666.833333333336</v>
      </c>
      <c r="J24" s="25">
        <f t="shared" si="7"/>
        <v>11.833333333333332</v>
      </c>
      <c r="K24" s="21" t="str">
        <f t="shared" si="3"/>
        <v>Kamis</v>
      </c>
      <c r="L24" s="24">
        <f t="shared" si="8"/>
        <v>45666.916666666672</v>
      </c>
      <c r="M24" s="25">
        <f t="shared" si="4"/>
        <v>11.916666666666666</v>
      </c>
    </row>
    <row r="25" spans="1:13" x14ac:dyDescent="0.25">
      <c r="A25" s="21">
        <f t="shared" si="5"/>
        <v>20</v>
      </c>
      <c r="B25" s="22" t="s">
        <v>24</v>
      </c>
      <c r="C25" s="21">
        <v>197</v>
      </c>
      <c r="D25" s="23">
        <f t="shared" si="0"/>
        <v>13</v>
      </c>
      <c r="E25" s="23">
        <v>2</v>
      </c>
      <c r="F25" s="23">
        <f t="shared" si="1"/>
        <v>11</v>
      </c>
      <c r="G25" s="21">
        <v>2</v>
      </c>
      <c r="H25" s="21" t="str">
        <f t="shared" si="2"/>
        <v>Jum'at</v>
      </c>
      <c r="I25" s="24">
        <f t="shared" si="6"/>
        <v>45667.208333333336</v>
      </c>
      <c r="J25" s="25">
        <f t="shared" si="7"/>
        <v>12.208333333333332</v>
      </c>
      <c r="K25" s="21" t="str">
        <f t="shared" si="3"/>
        <v>Jum'at</v>
      </c>
      <c r="L25" s="24">
        <f t="shared" si="8"/>
        <v>45667.291666666672</v>
      </c>
      <c r="M25" s="25">
        <f t="shared" si="4"/>
        <v>12.291666666666666</v>
      </c>
    </row>
    <row r="26" spans="1:13" x14ac:dyDescent="0.25">
      <c r="A26" s="21">
        <f t="shared" si="5"/>
        <v>21</v>
      </c>
      <c r="B26" s="22" t="s">
        <v>23</v>
      </c>
      <c r="C26" s="21">
        <v>132</v>
      </c>
      <c r="D26" s="23">
        <f t="shared" si="0"/>
        <v>9</v>
      </c>
      <c r="E26" s="23">
        <v>2</v>
      </c>
      <c r="F26" s="23">
        <f t="shared" si="1"/>
        <v>7</v>
      </c>
      <c r="G26" s="21">
        <v>1</v>
      </c>
      <c r="H26" s="21" t="str">
        <f t="shared" si="2"/>
        <v>Jum'at</v>
      </c>
      <c r="I26" s="24">
        <f t="shared" si="6"/>
        <v>45667.833333333336</v>
      </c>
      <c r="J26" s="25">
        <f t="shared" si="7"/>
        <v>12.833333333333332</v>
      </c>
      <c r="K26" s="21" t="str">
        <f t="shared" si="3"/>
        <v>Jum'at</v>
      </c>
      <c r="L26" s="24">
        <f t="shared" si="8"/>
        <v>45667.875</v>
      </c>
      <c r="M26" s="25">
        <f t="shared" si="4"/>
        <v>12.874999999999998</v>
      </c>
    </row>
    <row r="27" spans="1:13" x14ac:dyDescent="0.25">
      <c r="A27" s="21">
        <f t="shared" si="5"/>
        <v>22</v>
      </c>
      <c r="B27" s="22" t="s">
        <v>22</v>
      </c>
      <c r="C27" s="21">
        <v>82</v>
      </c>
      <c r="D27" s="23">
        <f t="shared" si="0"/>
        <v>5</v>
      </c>
      <c r="E27" s="23">
        <v>1</v>
      </c>
      <c r="F27" s="23">
        <f t="shared" si="1"/>
        <v>4</v>
      </c>
      <c r="G27" s="21">
        <v>2</v>
      </c>
      <c r="H27" s="21" t="str">
        <f t="shared" si="2"/>
        <v>Sabtu</v>
      </c>
      <c r="I27" s="24">
        <f t="shared" si="6"/>
        <v>45668.25</v>
      </c>
      <c r="J27" s="25">
        <f t="shared" si="7"/>
        <v>13.249999999999998</v>
      </c>
      <c r="K27" s="21" t="str">
        <f t="shared" si="3"/>
        <v>Sabtu</v>
      </c>
      <c r="L27" s="24">
        <f t="shared" si="8"/>
        <v>45668.333333333336</v>
      </c>
      <c r="M27" s="25">
        <f t="shared" si="4"/>
        <v>13.333333333333332</v>
      </c>
    </row>
    <row r="28" spans="1:13" x14ac:dyDescent="0.25">
      <c r="A28" s="21">
        <f t="shared" si="5"/>
        <v>23</v>
      </c>
      <c r="B28" s="26" t="s">
        <v>21</v>
      </c>
      <c r="C28" s="27">
        <v>393</v>
      </c>
      <c r="D28" s="23">
        <f t="shared" si="0"/>
        <v>24</v>
      </c>
      <c r="E28" s="23">
        <v>1</v>
      </c>
      <c r="F28" s="23">
        <f t="shared" si="1"/>
        <v>23</v>
      </c>
      <c r="G28" s="21">
        <v>2</v>
      </c>
      <c r="H28" s="21" t="str">
        <f t="shared" si="2"/>
        <v>Sabtu</v>
      </c>
      <c r="I28" s="24">
        <f t="shared" si="6"/>
        <v>45668.541666666664</v>
      </c>
      <c r="J28" s="25">
        <f t="shared" si="7"/>
        <v>13.541666666666666</v>
      </c>
      <c r="K28" s="21" t="str">
        <f t="shared" si="3"/>
        <v>Sabtu</v>
      </c>
      <c r="L28" s="24">
        <f t="shared" si="8"/>
        <v>45668.625</v>
      </c>
      <c r="M28" s="25">
        <f t="shared" si="4"/>
        <v>13.625</v>
      </c>
    </row>
    <row r="29" spans="1:13" x14ac:dyDescent="0.25">
      <c r="A29" s="21">
        <f t="shared" si="5"/>
        <v>24</v>
      </c>
      <c r="B29" s="22" t="s">
        <v>20</v>
      </c>
      <c r="C29" s="21">
        <v>243</v>
      </c>
      <c r="D29" s="23">
        <f t="shared" si="0"/>
        <v>16</v>
      </c>
      <c r="E29" s="23">
        <v>2</v>
      </c>
      <c r="F29" s="23">
        <f t="shared" si="1"/>
        <v>14</v>
      </c>
      <c r="G29" s="21">
        <v>2</v>
      </c>
      <c r="H29" s="21" t="str">
        <f t="shared" si="2"/>
        <v>Minggu</v>
      </c>
      <c r="I29" s="24">
        <f t="shared" si="6"/>
        <v>45669.625</v>
      </c>
      <c r="J29" s="25">
        <f t="shared" si="7"/>
        <v>14.625</v>
      </c>
      <c r="K29" s="21" t="str">
        <f t="shared" si="3"/>
        <v>Minggu</v>
      </c>
      <c r="L29" s="24">
        <f t="shared" si="8"/>
        <v>45669.708333333336</v>
      </c>
      <c r="M29" s="25">
        <f t="shared" si="4"/>
        <v>14.708333333333334</v>
      </c>
    </row>
    <row r="30" spans="1:13" x14ac:dyDescent="0.25">
      <c r="A30" s="21">
        <f t="shared" si="5"/>
        <v>25</v>
      </c>
      <c r="B30" s="22" t="s">
        <v>19</v>
      </c>
      <c r="C30" s="21">
        <v>458</v>
      </c>
      <c r="D30" s="23">
        <f t="shared" si="0"/>
        <v>28</v>
      </c>
      <c r="E30" s="23">
        <v>2</v>
      </c>
      <c r="F30" s="23">
        <f t="shared" si="1"/>
        <v>26</v>
      </c>
      <c r="G30" s="21">
        <v>2</v>
      </c>
      <c r="H30" s="21" t="str">
        <f t="shared" si="2"/>
        <v>Senin</v>
      </c>
      <c r="I30" s="24">
        <f t="shared" si="6"/>
        <v>45670.375</v>
      </c>
      <c r="J30" s="25">
        <f t="shared" si="7"/>
        <v>15.375</v>
      </c>
      <c r="K30" s="21" t="str">
        <f t="shared" si="3"/>
        <v>Senin</v>
      </c>
      <c r="L30" s="24">
        <f t="shared" si="8"/>
        <v>45670.458333333336</v>
      </c>
      <c r="M30" s="25">
        <f t="shared" si="4"/>
        <v>15.458333333333334</v>
      </c>
    </row>
    <row r="31" spans="1:13" x14ac:dyDescent="0.25">
      <c r="A31" s="21">
        <f t="shared" si="5"/>
        <v>26</v>
      </c>
      <c r="B31" s="22" t="s">
        <v>18</v>
      </c>
      <c r="C31" s="21">
        <v>396</v>
      </c>
      <c r="D31" s="23">
        <f t="shared" si="0"/>
        <v>25</v>
      </c>
      <c r="E31" s="23">
        <v>2</v>
      </c>
      <c r="F31" s="23">
        <f t="shared" si="1"/>
        <v>23</v>
      </c>
      <c r="G31" s="21">
        <v>3</v>
      </c>
      <c r="H31" s="21" t="str">
        <f t="shared" si="2"/>
        <v>Selasa</v>
      </c>
      <c r="I31" s="24">
        <f t="shared" si="6"/>
        <v>45671.625</v>
      </c>
      <c r="J31" s="25">
        <f t="shared" si="7"/>
        <v>16.625</v>
      </c>
      <c r="K31" s="21" t="str">
        <f t="shared" si="3"/>
        <v>Selasa</v>
      </c>
      <c r="L31" s="24">
        <f t="shared" si="8"/>
        <v>45671.75</v>
      </c>
      <c r="M31" s="25">
        <f t="shared" si="4"/>
        <v>16.75</v>
      </c>
    </row>
    <row r="32" spans="1:13" x14ac:dyDescent="0.25">
      <c r="A32" s="21">
        <f t="shared" si="5"/>
        <v>27</v>
      </c>
      <c r="B32" s="22" t="s">
        <v>17</v>
      </c>
      <c r="C32" s="21"/>
      <c r="D32" s="23"/>
      <c r="E32" s="23"/>
      <c r="F32" s="23"/>
      <c r="G32" s="21"/>
      <c r="H32" s="21" t="str">
        <f t="shared" si="2"/>
        <v>Rabu</v>
      </c>
      <c r="I32" s="24">
        <f t="shared" si="6"/>
        <v>45672.791666666664</v>
      </c>
      <c r="J32" s="25">
        <f t="shared" si="7"/>
        <v>17.791666666666668</v>
      </c>
      <c r="K32" s="21"/>
      <c r="L32" s="24"/>
      <c r="M32" s="25"/>
    </row>
    <row r="33" spans="1:13" x14ac:dyDescent="0.25">
      <c r="A33" s="8" t="s">
        <v>31</v>
      </c>
      <c r="B33" s="8"/>
      <c r="C33" s="28">
        <f>SUM(C6:C32)</f>
        <v>5900</v>
      </c>
      <c r="D33" s="28">
        <f>SUM(D6:D32)</f>
        <v>355</v>
      </c>
      <c r="E33" s="28"/>
      <c r="F33" s="28"/>
      <c r="G33" s="28">
        <f>SUM(G6:G32)</f>
        <v>72</v>
      </c>
      <c r="H33" s="28">
        <f>D33+G33</f>
        <v>427</v>
      </c>
      <c r="I33" s="29"/>
      <c r="J33" s="30"/>
      <c r="K33" s="29"/>
      <c r="L33" s="29"/>
      <c r="M33" s="30"/>
    </row>
    <row r="34" spans="1:13" x14ac:dyDescent="0.25">
      <c r="A34" s="8" t="s">
        <v>32</v>
      </c>
      <c r="B34" s="8"/>
      <c r="C34" s="31"/>
      <c r="D34" s="32">
        <f>D33/24</f>
        <v>14.791666666666666</v>
      </c>
      <c r="E34" s="32"/>
      <c r="F34" s="32"/>
      <c r="G34" s="32">
        <f>G33/24</f>
        <v>3</v>
      </c>
      <c r="H34" s="32">
        <f>H33/24</f>
        <v>17.791666666666668</v>
      </c>
      <c r="I34" s="33"/>
      <c r="J34" s="34" t="s">
        <v>33</v>
      </c>
      <c r="K34" s="35"/>
      <c r="L34" s="35"/>
      <c r="M34" s="35"/>
    </row>
    <row r="35" spans="1:13" x14ac:dyDescent="0.25">
      <c r="A35" s="36"/>
      <c r="B35" s="36"/>
      <c r="C35" s="37"/>
      <c r="D35" s="36"/>
      <c r="E35" s="36"/>
      <c r="F35" s="36"/>
      <c r="G35" s="36"/>
      <c r="H35" s="35"/>
      <c r="I35" s="35"/>
      <c r="J35" s="30" t="s">
        <v>34</v>
      </c>
      <c r="K35" s="30"/>
      <c r="L35" s="38">
        <f>C33</f>
        <v>5900</v>
      </c>
      <c r="M35" s="35" t="s">
        <v>35</v>
      </c>
    </row>
    <row r="36" spans="1:13" x14ac:dyDescent="0.25">
      <c r="A36" s="36"/>
      <c r="B36" s="36"/>
      <c r="C36" s="36"/>
      <c r="D36" s="36"/>
      <c r="E36" s="36"/>
      <c r="F36" s="36"/>
      <c r="G36" s="36"/>
      <c r="H36" s="36"/>
      <c r="I36" s="39"/>
      <c r="J36" s="30" t="s">
        <v>36</v>
      </c>
      <c r="K36" s="30"/>
      <c r="L36" s="40">
        <f>D34</f>
        <v>14.791666666666666</v>
      </c>
      <c r="M36" s="35" t="s">
        <v>14</v>
      </c>
    </row>
    <row r="37" spans="1:13" x14ac:dyDescent="0.25">
      <c r="A37" s="36"/>
      <c r="B37" s="36"/>
      <c r="C37" s="36"/>
      <c r="D37" s="36"/>
      <c r="E37" s="36"/>
      <c r="F37" s="36"/>
      <c r="G37" s="36"/>
      <c r="H37" s="36"/>
      <c r="I37" s="35"/>
      <c r="J37" s="30" t="s">
        <v>37</v>
      </c>
      <c r="K37" s="30"/>
      <c r="L37" s="41">
        <f>G34</f>
        <v>3</v>
      </c>
      <c r="M37" s="35" t="s">
        <v>14</v>
      </c>
    </row>
    <row r="39" spans="1:13" x14ac:dyDescent="0.25">
      <c r="A39" s="14" t="s"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x14ac:dyDescent="0.25">
      <c r="A40" s="14" t="s">
        <v>1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5">
      <c r="A41" s="17" t="s">
        <v>38</v>
      </c>
      <c r="K41" s="18" t="s">
        <v>3</v>
      </c>
      <c r="L41" s="16">
        <v>17</v>
      </c>
      <c r="M41" s="18" t="s">
        <v>4</v>
      </c>
    </row>
    <row r="42" spans="1:13" ht="15.75" customHeight="1" x14ac:dyDescent="0.25">
      <c r="A42" s="13" t="s">
        <v>5</v>
      </c>
      <c r="B42" s="13" t="s">
        <v>6</v>
      </c>
      <c r="C42" s="12" t="s">
        <v>7</v>
      </c>
      <c r="D42" s="12" t="s">
        <v>8</v>
      </c>
      <c r="E42" s="11" t="s">
        <v>9</v>
      </c>
      <c r="F42" s="11" t="s">
        <v>10</v>
      </c>
      <c r="G42" s="12" t="s">
        <v>11</v>
      </c>
      <c r="H42" s="10" t="s">
        <v>12</v>
      </c>
      <c r="I42" s="10"/>
      <c r="J42" s="10"/>
      <c r="K42" s="9" t="s">
        <v>13</v>
      </c>
      <c r="L42" s="9"/>
      <c r="M42" s="9"/>
    </row>
    <row r="43" spans="1:13" x14ac:dyDescent="0.25">
      <c r="A43" s="13"/>
      <c r="B43" s="13"/>
      <c r="C43" s="12"/>
      <c r="D43" s="12"/>
      <c r="E43" s="11"/>
      <c r="F43" s="11"/>
      <c r="G43" s="12"/>
      <c r="H43" s="19" t="s">
        <v>14</v>
      </c>
      <c r="I43" s="19" t="s">
        <v>15</v>
      </c>
      <c r="J43" s="19" t="s">
        <v>16</v>
      </c>
      <c r="K43" s="20" t="s">
        <v>14</v>
      </c>
      <c r="L43" s="20" t="s">
        <v>15</v>
      </c>
      <c r="M43" s="20" t="s">
        <v>16</v>
      </c>
    </row>
    <row r="44" spans="1:13" x14ac:dyDescent="0.25">
      <c r="A44" s="21">
        <v>1</v>
      </c>
      <c r="B44" s="22" t="s">
        <v>17</v>
      </c>
      <c r="C44" s="21">
        <v>396</v>
      </c>
      <c r="D44" s="23">
        <f t="shared" ref="D44:D59" si="9">F44+E44</f>
        <v>23</v>
      </c>
      <c r="E44" s="23">
        <v>0</v>
      </c>
      <c r="F44" s="23">
        <f t="shared" ref="F44:F59" si="10">INT(C44/$L$3)</f>
        <v>23</v>
      </c>
      <c r="G44" s="21">
        <v>9</v>
      </c>
      <c r="H44" s="21" t="str">
        <f t="shared" ref="H44:H60" si="11">CHOOSE(WEEKDAY(I44),"Minggu","Senin","Selasa","Rabu","Kamis","Jum'at","Sabtu")</f>
        <v>Rabu</v>
      </c>
      <c r="I44" s="24">
        <v>45672</v>
      </c>
      <c r="J44" s="25">
        <v>0.79166666666666696</v>
      </c>
      <c r="K44" s="21" t="str">
        <f t="shared" ref="K44:K59" si="12">CHOOSE(WEEKDAY(L44),"Minggu","Senin","Selasa","Rabu","Kamis","Jum'at","Sabtu")</f>
        <v>Kamis</v>
      </c>
      <c r="L44" s="24">
        <f>(I44+J44)+G44/24</f>
        <v>45673.166666666664</v>
      </c>
      <c r="M44" s="25">
        <f t="shared" ref="M44:M59" si="13">(J44+G44/24)</f>
        <v>1.166666666666667</v>
      </c>
    </row>
    <row r="45" spans="1:13" x14ac:dyDescent="0.25">
      <c r="A45" s="21">
        <f t="shared" ref="A45:A60" si="14">A44+1</f>
        <v>2</v>
      </c>
      <c r="B45" s="22" t="s">
        <v>18</v>
      </c>
      <c r="C45" s="21">
        <v>458</v>
      </c>
      <c r="D45" s="23">
        <f t="shared" si="9"/>
        <v>27</v>
      </c>
      <c r="E45" s="23">
        <v>1</v>
      </c>
      <c r="F45" s="23">
        <f t="shared" si="10"/>
        <v>26</v>
      </c>
      <c r="G45" s="21">
        <v>4</v>
      </c>
      <c r="H45" s="21" t="str">
        <f t="shared" si="11"/>
        <v>Jum'at</v>
      </c>
      <c r="I45" s="24">
        <f t="shared" ref="I45:I60" si="15">$I$44+J45</f>
        <v>45674.125</v>
      </c>
      <c r="J45" s="25">
        <f t="shared" ref="J45:J60" si="16">M44+D44/24</f>
        <v>2.1250000000000004</v>
      </c>
      <c r="K45" s="21" t="str">
        <f t="shared" si="12"/>
        <v>Jum'at</v>
      </c>
      <c r="L45" s="24">
        <f t="shared" ref="L45:L59" si="17">($I$44+J45)+G45/24</f>
        <v>45674.291666666664</v>
      </c>
      <c r="M45" s="25">
        <f t="shared" si="13"/>
        <v>2.291666666666667</v>
      </c>
    </row>
    <row r="46" spans="1:13" x14ac:dyDescent="0.25">
      <c r="A46" s="21">
        <f t="shared" si="14"/>
        <v>3</v>
      </c>
      <c r="B46" s="22" t="s">
        <v>19</v>
      </c>
      <c r="C46" s="21">
        <v>243</v>
      </c>
      <c r="D46" s="23">
        <f t="shared" si="9"/>
        <v>14</v>
      </c>
      <c r="E46" s="23">
        <v>0</v>
      </c>
      <c r="F46" s="23">
        <f t="shared" si="10"/>
        <v>14</v>
      </c>
      <c r="G46" s="21">
        <v>3</v>
      </c>
      <c r="H46" s="21" t="str">
        <f t="shared" si="11"/>
        <v>Sabtu</v>
      </c>
      <c r="I46" s="24">
        <f t="shared" si="15"/>
        <v>45675.416666666664</v>
      </c>
      <c r="J46" s="25">
        <f t="shared" si="16"/>
        <v>3.416666666666667</v>
      </c>
      <c r="K46" s="21" t="str">
        <f t="shared" si="12"/>
        <v>Sabtu</v>
      </c>
      <c r="L46" s="24">
        <f t="shared" si="17"/>
        <v>45675.541666666664</v>
      </c>
      <c r="M46" s="25">
        <f t="shared" si="13"/>
        <v>3.541666666666667</v>
      </c>
    </row>
    <row r="47" spans="1:13" x14ac:dyDescent="0.25">
      <c r="A47" s="21">
        <f t="shared" si="14"/>
        <v>4</v>
      </c>
      <c r="B47" s="22" t="s">
        <v>20</v>
      </c>
      <c r="C47" s="21">
        <v>407</v>
      </c>
      <c r="D47" s="23">
        <f t="shared" si="9"/>
        <v>24</v>
      </c>
      <c r="E47" s="23">
        <v>1</v>
      </c>
      <c r="F47" s="23">
        <f t="shared" si="10"/>
        <v>23</v>
      </c>
      <c r="G47" s="21">
        <v>2</v>
      </c>
      <c r="H47" s="21" t="str">
        <f t="shared" si="11"/>
        <v>Minggu</v>
      </c>
      <c r="I47" s="24">
        <f t="shared" si="15"/>
        <v>45676.125</v>
      </c>
      <c r="J47" s="25">
        <f t="shared" si="16"/>
        <v>4.125</v>
      </c>
      <c r="K47" s="21" t="str">
        <f t="shared" si="12"/>
        <v>Minggu</v>
      </c>
      <c r="L47" s="24">
        <f t="shared" si="17"/>
        <v>45676.208333333336</v>
      </c>
      <c r="M47" s="25">
        <f t="shared" si="13"/>
        <v>4.208333333333333</v>
      </c>
    </row>
    <row r="48" spans="1:13" x14ac:dyDescent="0.25">
      <c r="A48" s="21">
        <f t="shared" si="14"/>
        <v>5</v>
      </c>
      <c r="B48" s="22" t="s">
        <v>22</v>
      </c>
      <c r="C48" s="21">
        <v>132</v>
      </c>
      <c r="D48" s="23">
        <f t="shared" si="9"/>
        <v>8</v>
      </c>
      <c r="E48" s="23">
        <v>1</v>
      </c>
      <c r="F48" s="23">
        <f t="shared" si="10"/>
        <v>7</v>
      </c>
      <c r="G48" s="21">
        <v>3</v>
      </c>
      <c r="H48" s="21" t="str">
        <f t="shared" si="11"/>
        <v>Senin</v>
      </c>
      <c r="I48" s="24">
        <f t="shared" si="15"/>
        <v>45677.208333333336</v>
      </c>
      <c r="J48" s="25">
        <f t="shared" si="16"/>
        <v>5.208333333333333</v>
      </c>
      <c r="K48" s="21" t="str">
        <f t="shared" si="12"/>
        <v>Senin</v>
      </c>
      <c r="L48" s="24">
        <f t="shared" si="17"/>
        <v>45677.333333333336</v>
      </c>
      <c r="M48" s="25">
        <f t="shared" si="13"/>
        <v>5.333333333333333</v>
      </c>
    </row>
    <row r="49" spans="1:13" x14ac:dyDescent="0.25">
      <c r="A49" s="21">
        <f t="shared" si="14"/>
        <v>6</v>
      </c>
      <c r="B49" s="22" t="s">
        <v>23</v>
      </c>
      <c r="C49" s="21">
        <v>197</v>
      </c>
      <c r="D49" s="23">
        <f t="shared" si="9"/>
        <v>12</v>
      </c>
      <c r="E49" s="23">
        <v>1</v>
      </c>
      <c r="F49" s="23">
        <f t="shared" si="10"/>
        <v>11</v>
      </c>
      <c r="G49" s="21">
        <v>2</v>
      </c>
      <c r="H49" s="21" t="str">
        <f t="shared" si="11"/>
        <v>Senin</v>
      </c>
      <c r="I49" s="24">
        <f t="shared" si="15"/>
        <v>45677.666666666664</v>
      </c>
      <c r="J49" s="25">
        <f t="shared" si="16"/>
        <v>5.6666666666666661</v>
      </c>
      <c r="K49" s="21" t="str">
        <f t="shared" si="12"/>
        <v>Senin</v>
      </c>
      <c r="L49" s="24">
        <f t="shared" si="17"/>
        <v>45677.75</v>
      </c>
      <c r="M49" s="25">
        <f t="shared" si="13"/>
        <v>5.7499999999999991</v>
      </c>
    </row>
    <row r="50" spans="1:13" x14ac:dyDescent="0.25">
      <c r="A50" s="21">
        <f t="shared" si="14"/>
        <v>7</v>
      </c>
      <c r="B50" s="22" t="s">
        <v>24</v>
      </c>
      <c r="C50" s="21">
        <v>109</v>
      </c>
      <c r="D50" s="23">
        <f t="shared" si="9"/>
        <v>7</v>
      </c>
      <c r="E50" s="23">
        <v>1</v>
      </c>
      <c r="F50" s="23">
        <f t="shared" si="10"/>
        <v>6</v>
      </c>
      <c r="G50" s="21">
        <v>3</v>
      </c>
      <c r="H50" s="21" t="str">
        <f t="shared" si="11"/>
        <v>Selasa</v>
      </c>
      <c r="I50" s="24">
        <f t="shared" si="15"/>
        <v>45678.25</v>
      </c>
      <c r="J50" s="25">
        <f t="shared" si="16"/>
        <v>6.2499999999999991</v>
      </c>
      <c r="K50" s="21" t="str">
        <f t="shared" si="12"/>
        <v>Selasa</v>
      </c>
      <c r="L50" s="24">
        <f t="shared" si="17"/>
        <v>45678.375</v>
      </c>
      <c r="M50" s="25">
        <f t="shared" si="13"/>
        <v>6.3749999999999991</v>
      </c>
    </row>
    <row r="51" spans="1:13" x14ac:dyDescent="0.25">
      <c r="A51" s="21">
        <f t="shared" si="14"/>
        <v>8</v>
      </c>
      <c r="B51" s="22" t="s">
        <v>25</v>
      </c>
      <c r="C51" s="21">
        <v>145</v>
      </c>
      <c r="D51" s="23">
        <f t="shared" si="9"/>
        <v>9</v>
      </c>
      <c r="E51" s="23">
        <v>1</v>
      </c>
      <c r="F51" s="23">
        <f t="shared" si="10"/>
        <v>8</v>
      </c>
      <c r="G51" s="21">
        <v>3</v>
      </c>
      <c r="H51" s="21" t="str">
        <f t="shared" si="11"/>
        <v>Selasa</v>
      </c>
      <c r="I51" s="24">
        <f t="shared" si="15"/>
        <v>45678.666666666664</v>
      </c>
      <c r="J51" s="25">
        <f t="shared" si="16"/>
        <v>6.6666666666666661</v>
      </c>
      <c r="K51" s="21" t="str">
        <f t="shared" si="12"/>
        <v>Selasa</v>
      </c>
      <c r="L51" s="24">
        <f t="shared" si="17"/>
        <v>45678.791666666664</v>
      </c>
      <c r="M51" s="25">
        <f t="shared" si="13"/>
        <v>6.7916666666666661</v>
      </c>
    </row>
    <row r="52" spans="1:13" x14ac:dyDescent="0.25">
      <c r="A52" s="21">
        <f t="shared" si="14"/>
        <v>9</v>
      </c>
      <c r="B52" s="22" t="s">
        <v>26</v>
      </c>
      <c r="C52" s="21">
        <v>145</v>
      </c>
      <c r="D52" s="23">
        <f t="shared" si="9"/>
        <v>9</v>
      </c>
      <c r="E52" s="23">
        <v>1</v>
      </c>
      <c r="F52" s="23">
        <f t="shared" si="10"/>
        <v>8</v>
      </c>
      <c r="G52" s="21">
        <v>2</v>
      </c>
      <c r="H52" s="21" t="str">
        <f t="shared" si="11"/>
        <v>Rabu</v>
      </c>
      <c r="I52" s="24">
        <f t="shared" si="15"/>
        <v>45679.166666666664</v>
      </c>
      <c r="J52" s="25">
        <f t="shared" si="16"/>
        <v>7.1666666666666661</v>
      </c>
      <c r="K52" s="21" t="str">
        <f t="shared" si="12"/>
        <v>Rabu</v>
      </c>
      <c r="L52" s="24">
        <f t="shared" si="17"/>
        <v>45679.25</v>
      </c>
      <c r="M52" s="25">
        <f t="shared" si="13"/>
        <v>7.2499999999999991</v>
      </c>
    </row>
    <row r="53" spans="1:13" x14ac:dyDescent="0.25">
      <c r="A53" s="21">
        <f t="shared" si="14"/>
        <v>10</v>
      </c>
      <c r="B53" s="22" t="s">
        <v>25</v>
      </c>
      <c r="C53" s="21">
        <v>109</v>
      </c>
      <c r="D53" s="23">
        <f t="shared" si="9"/>
        <v>7</v>
      </c>
      <c r="E53" s="23">
        <v>1</v>
      </c>
      <c r="F53" s="23">
        <f t="shared" si="10"/>
        <v>6</v>
      </c>
      <c r="G53" s="21">
        <v>2</v>
      </c>
      <c r="H53" s="21" t="str">
        <f t="shared" si="11"/>
        <v>Rabu</v>
      </c>
      <c r="I53" s="24">
        <f t="shared" si="15"/>
        <v>45679.625</v>
      </c>
      <c r="J53" s="25">
        <f t="shared" si="16"/>
        <v>7.6249999999999991</v>
      </c>
      <c r="K53" s="21" t="str">
        <f t="shared" si="12"/>
        <v>Rabu</v>
      </c>
      <c r="L53" s="24">
        <f t="shared" si="17"/>
        <v>45679.708333333336</v>
      </c>
      <c r="M53" s="25">
        <f t="shared" si="13"/>
        <v>7.7083333333333321</v>
      </c>
    </row>
    <row r="54" spans="1:13" x14ac:dyDescent="0.25">
      <c r="A54" s="21">
        <f t="shared" si="14"/>
        <v>11</v>
      </c>
      <c r="B54" s="22" t="s">
        <v>24</v>
      </c>
      <c r="C54" s="21">
        <v>197</v>
      </c>
      <c r="D54" s="23">
        <f t="shared" si="9"/>
        <v>13</v>
      </c>
      <c r="E54" s="23">
        <v>2</v>
      </c>
      <c r="F54" s="23">
        <f t="shared" si="10"/>
        <v>11</v>
      </c>
      <c r="G54" s="21">
        <v>2</v>
      </c>
      <c r="H54" s="21" t="str">
        <f t="shared" si="11"/>
        <v>Kamis</v>
      </c>
      <c r="I54" s="24">
        <f t="shared" si="15"/>
        <v>45680</v>
      </c>
      <c r="J54" s="25">
        <f t="shared" si="16"/>
        <v>7.9999999999999991</v>
      </c>
      <c r="K54" s="21" t="str">
        <f t="shared" si="12"/>
        <v>Kamis</v>
      </c>
      <c r="L54" s="24">
        <f t="shared" si="17"/>
        <v>45680.083333333336</v>
      </c>
      <c r="M54" s="25">
        <f t="shared" si="13"/>
        <v>8.0833333333333321</v>
      </c>
    </row>
    <row r="55" spans="1:13" x14ac:dyDescent="0.25">
      <c r="A55" s="21">
        <f t="shared" si="14"/>
        <v>12</v>
      </c>
      <c r="B55" s="22" t="s">
        <v>23</v>
      </c>
      <c r="C55" s="21">
        <v>132</v>
      </c>
      <c r="D55" s="23">
        <f t="shared" si="9"/>
        <v>8</v>
      </c>
      <c r="E55" s="23">
        <v>1</v>
      </c>
      <c r="F55" s="23">
        <f t="shared" si="10"/>
        <v>7</v>
      </c>
      <c r="G55" s="21">
        <v>1</v>
      </c>
      <c r="H55" s="21" t="str">
        <f t="shared" si="11"/>
        <v>Kamis</v>
      </c>
      <c r="I55" s="24">
        <f t="shared" si="15"/>
        <v>45680.625</v>
      </c>
      <c r="J55" s="25">
        <f t="shared" si="16"/>
        <v>8.6249999999999982</v>
      </c>
      <c r="K55" s="21" t="str">
        <f t="shared" si="12"/>
        <v>Kamis</v>
      </c>
      <c r="L55" s="24">
        <f t="shared" si="17"/>
        <v>45680.666666666664</v>
      </c>
      <c r="M55" s="25">
        <f t="shared" si="13"/>
        <v>8.6666666666666643</v>
      </c>
    </row>
    <row r="56" spans="1:13" x14ac:dyDescent="0.25">
      <c r="A56" s="21">
        <f t="shared" si="14"/>
        <v>13</v>
      </c>
      <c r="B56" s="22" t="s">
        <v>22</v>
      </c>
      <c r="C56" s="21">
        <v>407</v>
      </c>
      <c r="D56" s="23">
        <f t="shared" si="9"/>
        <v>25</v>
      </c>
      <c r="E56" s="23">
        <v>2</v>
      </c>
      <c r="F56" s="23">
        <f t="shared" si="10"/>
        <v>23</v>
      </c>
      <c r="G56" s="21">
        <v>2</v>
      </c>
      <c r="H56" s="21" t="str">
        <f t="shared" si="11"/>
        <v>Jum'at</v>
      </c>
      <c r="I56" s="24">
        <f t="shared" si="15"/>
        <v>45681</v>
      </c>
      <c r="J56" s="25">
        <f t="shared" si="16"/>
        <v>8.9999999999999982</v>
      </c>
      <c r="K56" s="21" t="str">
        <f t="shared" si="12"/>
        <v>Jum'at</v>
      </c>
      <c r="L56" s="24">
        <f t="shared" si="17"/>
        <v>45681.083333333336</v>
      </c>
      <c r="M56" s="25">
        <f t="shared" si="13"/>
        <v>9.0833333333333321</v>
      </c>
    </row>
    <row r="57" spans="1:13" x14ac:dyDescent="0.25">
      <c r="A57" s="21">
        <f t="shared" si="14"/>
        <v>14</v>
      </c>
      <c r="B57" s="22" t="s">
        <v>20</v>
      </c>
      <c r="C57" s="21">
        <v>243</v>
      </c>
      <c r="D57" s="23">
        <f t="shared" si="9"/>
        <v>15</v>
      </c>
      <c r="E57" s="23">
        <v>1</v>
      </c>
      <c r="F57" s="23">
        <f t="shared" si="10"/>
        <v>14</v>
      </c>
      <c r="G57" s="21">
        <v>2</v>
      </c>
      <c r="H57" s="21" t="str">
        <f t="shared" si="11"/>
        <v>Sabtu</v>
      </c>
      <c r="I57" s="24">
        <f t="shared" si="15"/>
        <v>45682.125</v>
      </c>
      <c r="J57" s="25">
        <f t="shared" si="16"/>
        <v>10.124999999999998</v>
      </c>
      <c r="K57" s="21" t="str">
        <f t="shared" si="12"/>
        <v>Sabtu</v>
      </c>
      <c r="L57" s="24">
        <f t="shared" si="17"/>
        <v>45682.208333333336</v>
      </c>
      <c r="M57" s="25">
        <f t="shared" si="13"/>
        <v>10.208333333333332</v>
      </c>
    </row>
    <row r="58" spans="1:13" x14ac:dyDescent="0.25">
      <c r="A58" s="21">
        <f t="shared" si="14"/>
        <v>15</v>
      </c>
      <c r="B58" s="22" t="s">
        <v>19</v>
      </c>
      <c r="C58" s="21">
        <v>458</v>
      </c>
      <c r="D58" s="23">
        <f t="shared" si="9"/>
        <v>28</v>
      </c>
      <c r="E58" s="23">
        <v>2</v>
      </c>
      <c r="F58" s="23">
        <f t="shared" si="10"/>
        <v>26</v>
      </c>
      <c r="G58" s="21">
        <v>2</v>
      </c>
      <c r="H58" s="21" t="str">
        <f t="shared" si="11"/>
        <v>Sabtu</v>
      </c>
      <c r="I58" s="24">
        <f t="shared" si="15"/>
        <v>45682.833333333336</v>
      </c>
      <c r="J58" s="25">
        <f t="shared" si="16"/>
        <v>10.833333333333332</v>
      </c>
      <c r="K58" s="21" t="str">
        <f t="shared" si="12"/>
        <v>Sabtu</v>
      </c>
      <c r="L58" s="24">
        <f t="shared" si="17"/>
        <v>45682.916666666672</v>
      </c>
      <c r="M58" s="25">
        <f t="shared" si="13"/>
        <v>10.916666666666666</v>
      </c>
    </row>
    <row r="59" spans="1:13" x14ac:dyDescent="0.25">
      <c r="A59" s="21">
        <f t="shared" si="14"/>
        <v>16</v>
      </c>
      <c r="B59" s="22" t="s">
        <v>18</v>
      </c>
      <c r="C59" s="21">
        <v>396</v>
      </c>
      <c r="D59" s="23">
        <f t="shared" si="9"/>
        <v>24</v>
      </c>
      <c r="E59" s="23">
        <v>1</v>
      </c>
      <c r="F59" s="23">
        <f t="shared" si="10"/>
        <v>23</v>
      </c>
      <c r="G59" s="21">
        <v>3</v>
      </c>
      <c r="H59" s="21" t="str">
        <f t="shared" si="11"/>
        <v>Senin</v>
      </c>
      <c r="I59" s="24">
        <f t="shared" si="15"/>
        <v>45684.083333333336</v>
      </c>
      <c r="J59" s="25">
        <f t="shared" si="16"/>
        <v>12.083333333333332</v>
      </c>
      <c r="K59" s="21" t="str">
        <f t="shared" si="12"/>
        <v>Senin</v>
      </c>
      <c r="L59" s="24">
        <f t="shared" si="17"/>
        <v>45684.208333333336</v>
      </c>
      <c r="M59" s="25">
        <f t="shared" si="13"/>
        <v>12.208333333333332</v>
      </c>
    </row>
    <row r="60" spans="1:13" x14ac:dyDescent="0.25">
      <c r="A60" s="21">
        <f t="shared" si="14"/>
        <v>17</v>
      </c>
      <c r="B60" s="22" t="s">
        <v>17</v>
      </c>
      <c r="C60" s="21"/>
      <c r="D60" s="23"/>
      <c r="E60" s="23"/>
      <c r="F60" s="23"/>
      <c r="G60" s="21"/>
      <c r="H60" s="21" t="str">
        <f t="shared" si="11"/>
        <v>Selasa</v>
      </c>
      <c r="I60" s="24">
        <f t="shared" si="15"/>
        <v>45685.208333333336</v>
      </c>
      <c r="J60" s="25">
        <f t="shared" si="16"/>
        <v>13.208333333333332</v>
      </c>
      <c r="K60" s="21"/>
      <c r="L60" s="24"/>
      <c r="M60" s="25"/>
    </row>
    <row r="61" spans="1:13" x14ac:dyDescent="0.25">
      <c r="A61" s="8" t="s">
        <v>31</v>
      </c>
      <c r="B61" s="8"/>
      <c r="C61" s="28">
        <f>SUM(C44:C60)</f>
        <v>4174</v>
      </c>
      <c r="D61" s="28">
        <f>SUM(D44:D60)</f>
        <v>253</v>
      </c>
      <c r="E61" s="28"/>
      <c r="F61" s="28"/>
      <c r="G61" s="28">
        <f>SUM(G44:G60)</f>
        <v>45</v>
      </c>
      <c r="H61" s="28">
        <f>D61+G61</f>
        <v>298</v>
      </c>
      <c r="I61" s="29"/>
      <c r="J61" s="30"/>
      <c r="K61" s="29"/>
      <c r="L61" s="29"/>
      <c r="M61" s="30"/>
    </row>
    <row r="62" spans="1:13" x14ac:dyDescent="0.25">
      <c r="A62" s="8" t="s">
        <v>32</v>
      </c>
      <c r="B62" s="8"/>
      <c r="C62" s="31"/>
      <c r="D62" s="32">
        <f>D61/24</f>
        <v>10.541666666666666</v>
      </c>
      <c r="E62" s="32"/>
      <c r="F62" s="32"/>
      <c r="G62" s="32">
        <f>G61/24</f>
        <v>1.875</v>
      </c>
      <c r="H62" s="32">
        <f>H61/24</f>
        <v>12.416666666666666</v>
      </c>
      <c r="I62" s="33"/>
      <c r="J62" s="34" t="s">
        <v>33</v>
      </c>
      <c r="K62" s="35"/>
      <c r="L62" s="35"/>
      <c r="M62" s="35"/>
    </row>
    <row r="63" spans="1:13" x14ac:dyDescent="0.25">
      <c r="A63" s="36"/>
      <c r="B63" s="36"/>
      <c r="C63" s="37"/>
      <c r="D63" s="36"/>
      <c r="E63" s="36"/>
      <c r="F63" s="36"/>
      <c r="G63" s="36"/>
      <c r="H63" s="35"/>
      <c r="I63" s="35"/>
      <c r="J63" s="30" t="s">
        <v>34</v>
      </c>
      <c r="K63" s="30"/>
      <c r="L63" s="38">
        <f>C61</f>
        <v>4174</v>
      </c>
      <c r="M63" s="35" t="s">
        <v>35</v>
      </c>
    </row>
    <row r="64" spans="1:13" x14ac:dyDescent="0.25">
      <c r="A64" s="36"/>
      <c r="B64" s="36"/>
      <c r="C64" s="36"/>
      <c r="D64" s="36"/>
      <c r="E64" s="36"/>
      <c r="F64" s="36"/>
      <c r="G64" s="36"/>
      <c r="H64" s="36"/>
      <c r="I64" s="39"/>
      <c r="J64" s="30" t="s">
        <v>36</v>
      </c>
      <c r="K64" s="30"/>
      <c r="L64" s="40">
        <f>D62</f>
        <v>10.541666666666666</v>
      </c>
      <c r="M64" s="35" t="s">
        <v>14</v>
      </c>
    </row>
    <row r="65" spans="1:13" x14ac:dyDescent="0.25">
      <c r="A65" s="36"/>
      <c r="B65" s="36"/>
      <c r="C65" s="36"/>
      <c r="D65" s="36"/>
      <c r="E65" s="36"/>
      <c r="F65" s="36"/>
      <c r="G65" s="36"/>
      <c r="H65" s="36"/>
      <c r="I65" s="35"/>
      <c r="J65" s="30" t="s">
        <v>37</v>
      </c>
      <c r="K65" s="30"/>
      <c r="L65" s="41">
        <f>G62</f>
        <v>1.875</v>
      </c>
      <c r="M65" s="35" t="s">
        <v>14</v>
      </c>
    </row>
    <row r="67" spans="1:13" x14ac:dyDescent="0.25">
      <c r="A67" s="14" t="s"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x14ac:dyDescent="0.25">
      <c r="A68" s="14" t="s">
        <v>1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x14ac:dyDescent="0.25">
      <c r="A69" s="17" t="s">
        <v>39</v>
      </c>
      <c r="K69" s="18" t="s">
        <v>3</v>
      </c>
      <c r="L69" s="16">
        <v>17</v>
      </c>
      <c r="M69" s="18" t="s">
        <v>4</v>
      </c>
    </row>
    <row r="70" spans="1:13" ht="15.75" customHeight="1" x14ac:dyDescent="0.25">
      <c r="A70" s="13" t="s">
        <v>5</v>
      </c>
      <c r="B70" s="13" t="s">
        <v>6</v>
      </c>
      <c r="C70" s="12" t="s">
        <v>7</v>
      </c>
      <c r="D70" s="12" t="s">
        <v>8</v>
      </c>
      <c r="E70" s="11" t="s">
        <v>9</v>
      </c>
      <c r="F70" s="11" t="s">
        <v>10</v>
      </c>
      <c r="G70" s="12" t="s">
        <v>11</v>
      </c>
      <c r="H70" s="10" t="s">
        <v>12</v>
      </c>
      <c r="I70" s="10"/>
      <c r="J70" s="10"/>
      <c r="K70" s="9" t="s">
        <v>13</v>
      </c>
      <c r="L70" s="9"/>
      <c r="M70" s="9"/>
    </row>
    <row r="71" spans="1:13" x14ac:dyDescent="0.25">
      <c r="A71" s="13"/>
      <c r="B71" s="13"/>
      <c r="C71" s="12"/>
      <c r="D71" s="12"/>
      <c r="E71" s="11"/>
      <c r="F71" s="11"/>
      <c r="G71" s="12"/>
      <c r="H71" s="19" t="s">
        <v>14</v>
      </c>
      <c r="I71" s="19" t="s">
        <v>15</v>
      </c>
      <c r="J71" s="19" t="s">
        <v>16</v>
      </c>
      <c r="K71" s="20" t="s">
        <v>14</v>
      </c>
      <c r="L71" s="20" t="s">
        <v>15</v>
      </c>
      <c r="M71" s="20" t="s">
        <v>16</v>
      </c>
    </row>
    <row r="72" spans="1:13" x14ac:dyDescent="0.25">
      <c r="A72" s="21">
        <v>1</v>
      </c>
      <c r="B72" s="22" t="s">
        <v>17</v>
      </c>
      <c r="C72" s="21">
        <v>396</v>
      </c>
      <c r="D72" s="23">
        <f t="shared" ref="D72:D89" si="18">F72+E72</f>
        <v>24</v>
      </c>
      <c r="E72" s="23">
        <v>1</v>
      </c>
      <c r="F72" s="23">
        <f t="shared" ref="F72:F89" si="19">INT(C72/$L$3)</f>
        <v>23</v>
      </c>
      <c r="G72" s="21">
        <v>14</v>
      </c>
      <c r="H72" s="21" t="str">
        <f t="shared" ref="H72:H90" si="20">CHOOSE(WEEKDAY(I72),"Minggu","Senin","Selasa","Rabu","Kamis","Jum'at","Sabtu")</f>
        <v>Selasa</v>
      </c>
      <c r="I72" s="24">
        <v>45685</v>
      </c>
      <c r="J72" s="25">
        <v>0.20833333333333301</v>
      </c>
      <c r="K72" s="21" t="str">
        <f t="shared" ref="K72:K89" si="21">CHOOSE(WEEKDAY(L72),"Minggu","Senin","Selasa","Rabu","Kamis","Jum'at","Sabtu")</f>
        <v>Selasa</v>
      </c>
      <c r="L72" s="24">
        <f>(I72+J72)+G72/24</f>
        <v>45685.791666666672</v>
      </c>
      <c r="M72" s="25">
        <f t="shared" ref="M72:M89" si="22">(J72+G72/24)</f>
        <v>0.79166666666666641</v>
      </c>
    </row>
    <row r="73" spans="1:13" x14ac:dyDescent="0.25">
      <c r="A73" s="21">
        <f t="shared" ref="A73:A90" si="23">A72+1</f>
        <v>2</v>
      </c>
      <c r="B73" s="22" t="s">
        <v>18</v>
      </c>
      <c r="C73" s="21">
        <v>458</v>
      </c>
      <c r="D73" s="23">
        <f t="shared" si="18"/>
        <v>27</v>
      </c>
      <c r="E73" s="23">
        <v>1</v>
      </c>
      <c r="F73" s="23">
        <f t="shared" si="19"/>
        <v>26</v>
      </c>
      <c r="G73" s="21">
        <v>4</v>
      </c>
      <c r="H73" s="21" t="str">
        <f t="shared" si="20"/>
        <v>Rabu</v>
      </c>
      <c r="I73" s="24">
        <f t="shared" ref="I73:I90" si="24">$I$72+J73</f>
        <v>45686.791666666664</v>
      </c>
      <c r="J73" s="25">
        <f t="shared" ref="J73:J90" si="25">M72+D72/24</f>
        <v>1.7916666666666665</v>
      </c>
      <c r="K73" s="21" t="str">
        <f t="shared" si="21"/>
        <v>Rabu</v>
      </c>
      <c r="L73" s="24">
        <f t="shared" ref="L73:L89" si="26">($I$72+J73)+G73/24</f>
        <v>45686.958333333328</v>
      </c>
      <c r="M73" s="25">
        <f t="shared" si="22"/>
        <v>1.9583333333333333</v>
      </c>
    </row>
    <row r="74" spans="1:13" x14ac:dyDescent="0.25">
      <c r="A74" s="21">
        <f t="shared" si="23"/>
        <v>3</v>
      </c>
      <c r="B74" s="22" t="s">
        <v>19</v>
      </c>
      <c r="C74" s="21">
        <v>243</v>
      </c>
      <c r="D74" s="23">
        <f t="shared" si="18"/>
        <v>15</v>
      </c>
      <c r="E74" s="23">
        <v>1</v>
      </c>
      <c r="F74" s="23">
        <f t="shared" si="19"/>
        <v>14</v>
      </c>
      <c r="G74" s="21">
        <v>3</v>
      </c>
      <c r="H74" s="21" t="str">
        <f t="shared" si="20"/>
        <v>Jum'at</v>
      </c>
      <c r="I74" s="24">
        <f t="shared" si="24"/>
        <v>45688.083333333336</v>
      </c>
      <c r="J74" s="25">
        <f t="shared" si="25"/>
        <v>3.083333333333333</v>
      </c>
      <c r="K74" s="21" t="str">
        <f t="shared" si="21"/>
        <v>Jum'at</v>
      </c>
      <c r="L74" s="24">
        <f t="shared" si="26"/>
        <v>45688.208333333336</v>
      </c>
      <c r="M74" s="25">
        <f t="shared" si="22"/>
        <v>3.208333333333333</v>
      </c>
    </row>
    <row r="75" spans="1:13" x14ac:dyDescent="0.25">
      <c r="A75" s="21">
        <f t="shared" si="23"/>
        <v>4</v>
      </c>
      <c r="B75" s="22" t="s">
        <v>20</v>
      </c>
      <c r="C75" s="21">
        <v>407</v>
      </c>
      <c r="D75" s="23">
        <f t="shared" si="18"/>
        <v>24</v>
      </c>
      <c r="E75" s="23">
        <v>1</v>
      </c>
      <c r="F75" s="23">
        <f t="shared" si="19"/>
        <v>23</v>
      </c>
      <c r="G75" s="21">
        <v>2</v>
      </c>
      <c r="H75" s="21" t="str">
        <f t="shared" si="20"/>
        <v>Jum'at</v>
      </c>
      <c r="I75" s="24">
        <f t="shared" si="24"/>
        <v>45688.833333333336</v>
      </c>
      <c r="J75" s="25">
        <f t="shared" si="25"/>
        <v>3.833333333333333</v>
      </c>
      <c r="K75" s="21" t="str">
        <f t="shared" si="21"/>
        <v>Jum'at</v>
      </c>
      <c r="L75" s="24">
        <f t="shared" si="26"/>
        <v>45688.916666666672</v>
      </c>
      <c r="M75" s="25">
        <f t="shared" si="22"/>
        <v>3.9166666666666665</v>
      </c>
    </row>
    <row r="76" spans="1:13" x14ac:dyDescent="0.25">
      <c r="A76" s="21">
        <f t="shared" si="23"/>
        <v>5</v>
      </c>
      <c r="B76" s="22" t="s">
        <v>22</v>
      </c>
      <c r="C76" s="21">
        <v>132</v>
      </c>
      <c r="D76" s="23">
        <f t="shared" si="18"/>
        <v>8</v>
      </c>
      <c r="E76" s="23">
        <v>1</v>
      </c>
      <c r="F76" s="23">
        <f t="shared" si="19"/>
        <v>7</v>
      </c>
      <c r="G76" s="21">
        <v>3</v>
      </c>
      <c r="H76" s="21" t="str">
        <f t="shared" si="20"/>
        <v>Sabtu</v>
      </c>
      <c r="I76" s="24">
        <f t="shared" si="24"/>
        <v>45689.916666666664</v>
      </c>
      <c r="J76" s="25">
        <f t="shared" si="25"/>
        <v>4.9166666666666661</v>
      </c>
      <c r="K76" s="21" t="str">
        <f t="shared" si="21"/>
        <v>Minggu</v>
      </c>
      <c r="L76" s="24">
        <f t="shared" si="26"/>
        <v>45690.041666666664</v>
      </c>
      <c r="M76" s="25">
        <f t="shared" si="22"/>
        <v>5.0416666666666661</v>
      </c>
    </row>
    <row r="77" spans="1:13" x14ac:dyDescent="0.25">
      <c r="A77" s="21">
        <f t="shared" si="23"/>
        <v>6</v>
      </c>
      <c r="B77" s="22" t="s">
        <v>23</v>
      </c>
      <c r="C77" s="21">
        <v>197</v>
      </c>
      <c r="D77" s="23">
        <f t="shared" si="18"/>
        <v>12</v>
      </c>
      <c r="E77" s="23">
        <v>1</v>
      </c>
      <c r="F77" s="23">
        <f t="shared" si="19"/>
        <v>11</v>
      </c>
      <c r="G77" s="21">
        <v>2</v>
      </c>
      <c r="H77" s="21" t="str">
        <f t="shared" si="20"/>
        <v>Minggu</v>
      </c>
      <c r="I77" s="24">
        <f t="shared" si="24"/>
        <v>45690.375</v>
      </c>
      <c r="J77" s="25">
        <f t="shared" si="25"/>
        <v>5.3749999999999991</v>
      </c>
      <c r="K77" s="21" t="str">
        <f t="shared" si="21"/>
        <v>Minggu</v>
      </c>
      <c r="L77" s="24">
        <f t="shared" si="26"/>
        <v>45690.458333333336</v>
      </c>
      <c r="M77" s="25">
        <f t="shared" si="22"/>
        <v>5.4583333333333321</v>
      </c>
    </row>
    <row r="78" spans="1:13" x14ac:dyDescent="0.25">
      <c r="A78" s="21">
        <f t="shared" si="23"/>
        <v>7</v>
      </c>
      <c r="B78" s="22" t="s">
        <v>24</v>
      </c>
      <c r="C78" s="21">
        <v>109</v>
      </c>
      <c r="D78" s="23">
        <f t="shared" si="18"/>
        <v>7</v>
      </c>
      <c r="E78" s="23">
        <v>1</v>
      </c>
      <c r="F78" s="23">
        <f t="shared" si="19"/>
        <v>6</v>
      </c>
      <c r="G78" s="21">
        <v>3</v>
      </c>
      <c r="H78" s="21" t="str">
        <f t="shared" si="20"/>
        <v>Minggu</v>
      </c>
      <c r="I78" s="24">
        <f t="shared" si="24"/>
        <v>45690.958333333336</v>
      </c>
      <c r="J78" s="25">
        <f t="shared" si="25"/>
        <v>5.9583333333333321</v>
      </c>
      <c r="K78" s="21" t="str">
        <f t="shared" si="21"/>
        <v>Senin</v>
      </c>
      <c r="L78" s="24">
        <f t="shared" si="26"/>
        <v>45691.083333333336</v>
      </c>
      <c r="M78" s="25">
        <f t="shared" si="22"/>
        <v>6.0833333333333321</v>
      </c>
    </row>
    <row r="79" spans="1:13" x14ac:dyDescent="0.25">
      <c r="A79" s="21">
        <f t="shared" si="23"/>
        <v>8</v>
      </c>
      <c r="B79" s="22" t="s">
        <v>25</v>
      </c>
      <c r="C79" s="21">
        <v>145</v>
      </c>
      <c r="D79" s="23">
        <f t="shared" si="18"/>
        <v>9</v>
      </c>
      <c r="E79" s="23">
        <v>1</v>
      </c>
      <c r="F79" s="23">
        <f t="shared" si="19"/>
        <v>8</v>
      </c>
      <c r="G79" s="21">
        <v>3</v>
      </c>
      <c r="H79" s="21" t="str">
        <f t="shared" si="20"/>
        <v>Senin</v>
      </c>
      <c r="I79" s="24">
        <f t="shared" si="24"/>
        <v>45691.375</v>
      </c>
      <c r="J79" s="25">
        <f t="shared" si="25"/>
        <v>6.3749999999999991</v>
      </c>
      <c r="K79" s="21" t="str">
        <f t="shared" si="21"/>
        <v>Senin</v>
      </c>
      <c r="L79" s="24">
        <f t="shared" si="26"/>
        <v>45691.5</v>
      </c>
      <c r="M79" s="25">
        <f t="shared" si="22"/>
        <v>6.4999999999999991</v>
      </c>
    </row>
    <row r="80" spans="1:13" x14ac:dyDescent="0.25">
      <c r="A80" s="21">
        <f t="shared" si="23"/>
        <v>9</v>
      </c>
      <c r="B80" s="22" t="s">
        <v>26</v>
      </c>
      <c r="C80" s="21">
        <v>145</v>
      </c>
      <c r="D80" s="23">
        <f t="shared" si="18"/>
        <v>10</v>
      </c>
      <c r="E80" s="23">
        <v>2</v>
      </c>
      <c r="F80" s="23">
        <f t="shared" si="19"/>
        <v>8</v>
      </c>
      <c r="G80" s="21">
        <v>2</v>
      </c>
      <c r="H80" s="21" t="str">
        <f t="shared" si="20"/>
        <v>Senin</v>
      </c>
      <c r="I80" s="24">
        <f t="shared" si="24"/>
        <v>45691.875</v>
      </c>
      <c r="J80" s="25">
        <f t="shared" si="25"/>
        <v>6.8749999999999991</v>
      </c>
      <c r="K80" s="21" t="str">
        <f t="shared" si="21"/>
        <v>Senin</v>
      </c>
      <c r="L80" s="24">
        <f t="shared" si="26"/>
        <v>45691.958333333336</v>
      </c>
      <c r="M80" s="25">
        <f t="shared" si="22"/>
        <v>6.9583333333333321</v>
      </c>
    </row>
    <row r="81" spans="1:13" x14ac:dyDescent="0.25">
      <c r="A81" s="21">
        <f t="shared" si="23"/>
        <v>10</v>
      </c>
      <c r="B81" s="22" t="s">
        <v>27</v>
      </c>
      <c r="C81" s="21">
        <v>182</v>
      </c>
      <c r="D81" s="23">
        <f t="shared" si="18"/>
        <v>10</v>
      </c>
      <c r="E81" s="23">
        <v>0</v>
      </c>
      <c r="F81" s="23">
        <f t="shared" si="19"/>
        <v>10</v>
      </c>
      <c r="G81" s="21">
        <v>4</v>
      </c>
      <c r="H81" s="21" t="str">
        <f t="shared" si="20"/>
        <v>Selasa</v>
      </c>
      <c r="I81" s="24">
        <f t="shared" si="24"/>
        <v>45692.375</v>
      </c>
      <c r="J81" s="25">
        <f t="shared" si="25"/>
        <v>7.3749999999999991</v>
      </c>
      <c r="K81" s="21" t="str">
        <f t="shared" si="21"/>
        <v>Selasa</v>
      </c>
      <c r="L81" s="24">
        <f t="shared" si="26"/>
        <v>45692.541666666664</v>
      </c>
      <c r="M81" s="25">
        <f t="shared" si="22"/>
        <v>7.5416666666666661</v>
      </c>
    </row>
    <row r="82" spans="1:13" x14ac:dyDescent="0.25">
      <c r="A82" s="21">
        <f t="shared" si="23"/>
        <v>11</v>
      </c>
      <c r="B82" s="22" t="s">
        <v>26</v>
      </c>
      <c r="C82" s="21">
        <v>145</v>
      </c>
      <c r="D82" s="23">
        <f t="shared" si="18"/>
        <v>9</v>
      </c>
      <c r="E82" s="23">
        <v>1</v>
      </c>
      <c r="F82" s="23">
        <f t="shared" si="19"/>
        <v>8</v>
      </c>
      <c r="G82" s="21">
        <v>2</v>
      </c>
      <c r="H82" s="21" t="str">
        <f t="shared" si="20"/>
        <v>Selasa</v>
      </c>
      <c r="I82" s="24">
        <f t="shared" si="24"/>
        <v>45692.958333333336</v>
      </c>
      <c r="J82" s="25">
        <f t="shared" si="25"/>
        <v>7.958333333333333</v>
      </c>
      <c r="K82" s="21" t="str">
        <f t="shared" si="21"/>
        <v>Rabu</v>
      </c>
      <c r="L82" s="24">
        <f t="shared" si="26"/>
        <v>45693.041666666672</v>
      </c>
      <c r="M82" s="25">
        <f t="shared" si="22"/>
        <v>8.0416666666666661</v>
      </c>
    </row>
    <row r="83" spans="1:13" x14ac:dyDescent="0.25">
      <c r="A83" s="21">
        <f t="shared" si="23"/>
        <v>12</v>
      </c>
      <c r="B83" s="22" t="s">
        <v>25</v>
      </c>
      <c r="C83" s="21">
        <v>109</v>
      </c>
      <c r="D83" s="23">
        <f t="shared" si="18"/>
        <v>7</v>
      </c>
      <c r="E83" s="23">
        <v>1</v>
      </c>
      <c r="F83" s="23">
        <f t="shared" si="19"/>
        <v>6</v>
      </c>
      <c r="G83" s="21">
        <v>2</v>
      </c>
      <c r="H83" s="21" t="str">
        <f t="shared" si="20"/>
        <v>Rabu</v>
      </c>
      <c r="I83" s="24">
        <f t="shared" si="24"/>
        <v>45693.416666666664</v>
      </c>
      <c r="J83" s="25">
        <f t="shared" si="25"/>
        <v>8.4166666666666661</v>
      </c>
      <c r="K83" s="21" t="str">
        <f t="shared" si="21"/>
        <v>Rabu</v>
      </c>
      <c r="L83" s="24">
        <f t="shared" si="26"/>
        <v>45693.5</v>
      </c>
      <c r="M83" s="25">
        <f t="shared" si="22"/>
        <v>8.5</v>
      </c>
    </row>
    <row r="84" spans="1:13" x14ac:dyDescent="0.25">
      <c r="A84" s="21">
        <f t="shared" si="23"/>
        <v>13</v>
      </c>
      <c r="B84" s="22" t="s">
        <v>24</v>
      </c>
      <c r="C84" s="21">
        <v>197</v>
      </c>
      <c r="D84" s="23">
        <f t="shared" si="18"/>
        <v>13</v>
      </c>
      <c r="E84" s="23">
        <v>2</v>
      </c>
      <c r="F84" s="23">
        <f t="shared" si="19"/>
        <v>11</v>
      </c>
      <c r="G84" s="21">
        <v>2</v>
      </c>
      <c r="H84" s="21" t="str">
        <f t="shared" si="20"/>
        <v>Rabu</v>
      </c>
      <c r="I84" s="24">
        <f t="shared" si="24"/>
        <v>45693.791666666664</v>
      </c>
      <c r="J84" s="25">
        <f t="shared" si="25"/>
        <v>8.7916666666666661</v>
      </c>
      <c r="K84" s="21" t="str">
        <f t="shared" si="21"/>
        <v>Rabu</v>
      </c>
      <c r="L84" s="24">
        <f t="shared" si="26"/>
        <v>45693.875</v>
      </c>
      <c r="M84" s="25">
        <f t="shared" si="22"/>
        <v>8.875</v>
      </c>
    </row>
    <row r="85" spans="1:13" x14ac:dyDescent="0.25">
      <c r="A85" s="21">
        <f t="shared" si="23"/>
        <v>14</v>
      </c>
      <c r="B85" s="22" t="s">
        <v>23</v>
      </c>
      <c r="C85" s="21">
        <v>132</v>
      </c>
      <c r="D85" s="23">
        <f t="shared" si="18"/>
        <v>8</v>
      </c>
      <c r="E85" s="23">
        <v>1</v>
      </c>
      <c r="F85" s="23">
        <f t="shared" si="19"/>
        <v>7</v>
      </c>
      <c r="G85" s="21">
        <v>1</v>
      </c>
      <c r="H85" s="21" t="str">
        <f t="shared" si="20"/>
        <v>Kamis</v>
      </c>
      <c r="I85" s="24">
        <f t="shared" si="24"/>
        <v>45694.416666666664</v>
      </c>
      <c r="J85" s="25">
        <f t="shared" si="25"/>
        <v>9.4166666666666661</v>
      </c>
      <c r="K85" s="21" t="str">
        <f t="shared" si="21"/>
        <v>Kamis</v>
      </c>
      <c r="L85" s="24">
        <f t="shared" si="26"/>
        <v>45694.458333333328</v>
      </c>
      <c r="M85" s="25">
        <f t="shared" si="22"/>
        <v>9.4583333333333321</v>
      </c>
    </row>
    <row r="86" spans="1:13" x14ac:dyDescent="0.25">
      <c r="A86" s="21">
        <f t="shared" si="23"/>
        <v>15</v>
      </c>
      <c r="B86" s="22" t="s">
        <v>22</v>
      </c>
      <c r="C86" s="21">
        <v>407</v>
      </c>
      <c r="D86" s="23">
        <f t="shared" si="18"/>
        <v>25</v>
      </c>
      <c r="E86" s="23">
        <v>2</v>
      </c>
      <c r="F86" s="23">
        <f t="shared" si="19"/>
        <v>23</v>
      </c>
      <c r="G86" s="21">
        <v>2</v>
      </c>
      <c r="H86" s="21" t="str">
        <f t="shared" si="20"/>
        <v>Kamis</v>
      </c>
      <c r="I86" s="24">
        <f t="shared" si="24"/>
        <v>45694.791666666664</v>
      </c>
      <c r="J86" s="25">
        <f t="shared" si="25"/>
        <v>9.7916666666666661</v>
      </c>
      <c r="K86" s="21" t="str">
        <f t="shared" si="21"/>
        <v>Kamis</v>
      </c>
      <c r="L86" s="24">
        <f t="shared" si="26"/>
        <v>45694.875</v>
      </c>
      <c r="M86" s="25">
        <f t="shared" si="22"/>
        <v>9.875</v>
      </c>
    </row>
    <row r="87" spans="1:13" x14ac:dyDescent="0.25">
      <c r="A87" s="21">
        <f t="shared" si="23"/>
        <v>16</v>
      </c>
      <c r="B87" s="22" t="s">
        <v>20</v>
      </c>
      <c r="C87" s="21">
        <v>243</v>
      </c>
      <c r="D87" s="23">
        <f t="shared" si="18"/>
        <v>14</v>
      </c>
      <c r="E87" s="23">
        <v>0</v>
      </c>
      <c r="F87" s="23">
        <f t="shared" si="19"/>
        <v>14</v>
      </c>
      <c r="G87" s="21">
        <v>2</v>
      </c>
      <c r="H87" s="21" t="str">
        <f t="shared" si="20"/>
        <v>Jum'at</v>
      </c>
      <c r="I87" s="24">
        <f t="shared" si="24"/>
        <v>45695.916666666664</v>
      </c>
      <c r="J87" s="25">
        <f t="shared" si="25"/>
        <v>10.916666666666666</v>
      </c>
      <c r="K87" s="21" t="str">
        <f t="shared" si="21"/>
        <v>Sabtu</v>
      </c>
      <c r="L87" s="24">
        <f t="shared" si="26"/>
        <v>45696</v>
      </c>
      <c r="M87" s="25">
        <f t="shared" si="22"/>
        <v>11</v>
      </c>
    </row>
    <row r="88" spans="1:13" x14ac:dyDescent="0.25">
      <c r="A88" s="21">
        <f t="shared" si="23"/>
        <v>17</v>
      </c>
      <c r="B88" s="22" t="s">
        <v>19</v>
      </c>
      <c r="C88" s="21">
        <v>458</v>
      </c>
      <c r="D88" s="23">
        <f t="shared" si="18"/>
        <v>28</v>
      </c>
      <c r="E88" s="23">
        <v>2</v>
      </c>
      <c r="F88" s="23">
        <f t="shared" si="19"/>
        <v>26</v>
      </c>
      <c r="G88" s="21">
        <v>2</v>
      </c>
      <c r="H88" s="21" t="str">
        <f t="shared" si="20"/>
        <v>Sabtu</v>
      </c>
      <c r="I88" s="24">
        <f t="shared" si="24"/>
        <v>45696.583333333336</v>
      </c>
      <c r="J88" s="25">
        <f t="shared" si="25"/>
        <v>11.583333333333334</v>
      </c>
      <c r="K88" s="21" t="str">
        <f t="shared" si="21"/>
        <v>Sabtu</v>
      </c>
      <c r="L88" s="24">
        <f t="shared" si="26"/>
        <v>45696.666666666672</v>
      </c>
      <c r="M88" s="25">
        <f t="shared" si="22"/>
        <v>11.666666666666668</v>
      </c>
    </row>
    <row r="89" spans="1:13" x14ac:dyDescent="0.25">
      <c r="A89" s="21">
        <f t="shared" si="23"/>
        <v>18</v>
      </c>
      <c r="B89" s="22" t="s">
        <v>18</v>
      </c>
      <c r="C89" s="21">
        <v>396</v>
      </c>
      <c r="D89" s="23">
        <f t="shared" si="18"/>
        <v>25</v>
      </c>
      <c r="E89" s="23">
        <v>2</v>
      </c>
      <c r="F89" s="23">
        <f t="shared" si="19"/>
        <v>23</v>
      </c>
      <c r="G89" s="21">
        <v>3</v>
      </c>
      <c r="H89" s="21" t="str">
        <f t="shared" si="20"/>
        <v>Minggu</v>
      </c>
      <c r="I89" s="24">
        <f t="shared" si="24"/>
        <v>45697.833333333336</v>
      </c>
      <c r="J89" s="25">
        <f t="shared" si="25"/>
        <v>12.833333333333334</v>
      </c>
      <c r="K89" s="21" t="str">
        <f t="shared" si="21"/>
        <v>Minggu</v>
      </c>
      <c r="L89" s="24">
        <f t="shared" si="26"/>
        <v>45697.958333333336</v>
      </c>
      <c r="M89" s="25">
        <f t="shared" si="22"/>
        <v>12.958333333333334</v>
      </c>
    </row>
    <row r="90" spans="1:13" x14ac:dyDescent="0.25">
      <c r="A90" s="21">
        <f t="shared" si="23"/>
        <v>19</v>
      </c>
      <c r="B90" s="22" t="s">
        <v>17</v>
      </c>
      <c r="C90" s="21"/>
      <c r="D90" s="23"/>
      <c r="E90" s="23"/>
      <c r="F90" s="23"/>
      <c r="G90" s="21"/>
      <c r="H90" s="21" t="str">
        <f t="shared" si="20"/>
        <v>Selasa</v>
      </c>
      <c r="I90" s="24">
        <f t="shared" si="24"/>
        <v>45699</v>
      </c>
      <c r="J90" s="25">
        <f t="shared" si="25"/>
        <v>14</v>
      </c>
      <c r="K90" s="21"/>
      <c r="L90" s="24"/>
      <c r="M90" s="25"/>
    </row>
    <row r="91" spans="1:13" x14ac:dyDescent="0.25">
      <c r="A91" s="8" t="s">
        <v>31</v>
      </c>
      <c r="B91" s="8"/>
      <c r="C91" s="28">
        <f>SUM(C72:C90)</f>
        <v>4501</v>
      </c>
      <c r="D91" s="28">
        <f>SUM(D72:D90)</f>
        <v>275</v>
      </c>
      <c r="E91" s="28"/>
      <c r="F91" s="28"/>
      <c r="G91" s="28">
        <f>SUM(G72:G90)</f>
        <v>56</v>
      </c>
      <c r="H91" s="28">
        <f>D91+G91</f>
        <v>331</v>
      </c>
      <c r="I91" s="29"/>
      <c r="J91" s="30"/>
      <c r="K91" s="29"/>
      <c r="L91" s="29"/>
      <c r="M91" s="30"/>
    </row>
    <row r="92" spans="1:13" x14ac:dyDescent="0.25">
      <c r="A92" s="8" t="s">
        <v>32</v>
      </c>
      <c r="B92" s="8"/>
      <c r="C92" s="31"/>
      <c r="D92" s="32">
        <f>D91/24</f>
        <v>11.458333333333334</v>
      </c>
      <c r="E92" s="32"/>
      <c r="F92" s="32"/>
      <c r="G92" s="32">
        <f>G91/24</f>
        <v>2.3333333333333335</v>
      </c>
      <c r="H92" s="32">
        <f>H91/24</f>
        <v>13.791666666666666</v>
      </c>
      <c r="I92" s="33"/>
      <c r="J92" s="34" t="s">
        <v>33</v>
      </c>
      <c r="K92" s="35"/>
      <c r="L92" s="35"/>
      <c r="M92" s="35"/>
    </row>
    <row r="93" spans="1:13" x14ac:dyDescent="0.25">
      <c r="A93" s="36"/>
      <c r="B93" s="36"/>
      <c r="C93" s="37"/>
      <c r="D93" s="36"/>
      <c r="E93" s="36"/>
      <c r="F93" s="36"/>
      <c r="G93" s="36"/>
      <c r="H93" s="35"/>
      <c r="I93" s="35"/>
      <c r="J93" s="30" t="s">
        <v>34</v>
      </c>
      <c r="K93" s="30"/>
      <c r="L93" s="38">
        <f>C91</f>
        <v>4501</v>
      </c>
      <c r="M93" s="35" t="s">
        <v>35</v>
      </c>
    </row>
    <row r="94" spans="1:13" x14ac:dyDescent="0.25">
      <c r="A94" s="36"/>
      <c r="B94" s="36"/>
      <c r="C94" s="36"/>
      <c r="D94" s="36"/>
      <c r="E94" s="36"/>
      <c r="F94" s="36"/>
      <c r="G94" s="36"/>
      <c r="H94" s="36"/>
      <c r="I94" s="39"/>
      <c r="J94" s="30" t="s">
        <v>36</v>
      </c>
      <c r="K94" s="30"/>
      <c r="L94" s="40">
        <f>D92</f>
        <v>11.458333333333334</v>
      </c>
      <c r="M94" s="35" t="s">
        <v>14</v>
      </c>
    </row>
    <row r="95" spans="1:13" x14ac:dyDescent="0.25">
      <c r="A95" s="36"/>
      <c r="B95" s="36"/>
      <c r="C95" s="36"/>
      <c r="D95" s="36"/>
      <c r="E95" s="36"/>
      <c r="F95" s="36"/>
      <c r="G95" s="36"/>
      <c r="H95" s="36"/>
      <c r="I95" s="35"/>
      <c r="J95" s="30" t="s">
        <v>37</v>
      </c>
      <c r="K95" s="30"/>
      <c r="L95" s="41">
        <f>G92</f>
        <v>2.3333333333333335</v>
      </c>
      <c r="M95" s="35" t="s">
        <v>14</v>
      </c>
    </row>
    <row r="97" spans="1:13" x14ac:dyDescent="0.25">
      <c r="A97" s="14" t="s"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x14ac:dyDescent="0.25">
      <c r="A98" s="14" t="s">
        <v>1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x14ac:dyDescent="0.25">
      <c r="A99" s="17" t="s">
        <v>40</v>
      </c>
      <c r="K99" s="18" t="s">
        <v>3</v>
      </c>
      <c r="L99" s="16">
        <v>17</v>
      </c>
      <c r="M99" s="18" t="s">
        <v>4</v>
      </c>
    </row>
    <row r="100" spans="1:13" ht="15.75" customHeight="1" x14ac:dyDescent="0.25">
      <c r="A100" s="13" t="s">
        <v>5</v>
      </c>
      <c r="B100" s="13" t="s">
        <v>6</v>
      </c>
      <c r="C100" s="12" t="s">
        <v>7</v>
      </c>
      <c r="D100" s="12" t="s">
        <v>8</v>
      </c>
      <c r="E100" s="11" t="s">
        <v>9</v>
      </c>
      <c r="F100" s="11" t="s">
        <v>10</v>
      </c>
      <c r="G100" s="12" t="s">
        <v>11</v>
      </c>
      <c r="H100" s="10" t="s">
        <v>12</v>
      </c>
      <c r="I100" s="10"/>
      <c r="J100" s="10"/>
      <c r="K100" s="9" t="s">
        <v>13</v>
      </c>
      <c r="L100" s="9"/>
      <c r="M100" s="9"/>
    </row>
    <row r="101" spans="1:13" x14ac:dyDescent="0.25">
      <c r="A101" s="13"/>
      <c r="B101" s="13"/>
      <c r="C101" s="12"/>
      <c r="D101" s="12"/>
      <c r="E101" s="11"/>
      <c r="F101" s="11"/>
      <c r="G101" s="12"/>
      <c r="H101" s="19" t="s">
        <v>14</v>
      </c>
      <c r="I101" s="19" t="s">
        <v>15</v>
      </c>
      <c r="J101" s="19" t="s">
        <v>16</v>
      </c>
      <c r="K101" s="20" t="s">
        <v>14</v>
      </c>
      <c r="L101" s="20" t="s">
        <v>15</v>
      </c>
      <c r="M101" s="20" t="s">
        <v>16</v>
      </c>
    </row>
    <row r="102" spans="1:13" x14ac:dyDescent="0.25">
      <c r="A102" s="21">
        <v>1</v>
      </c>
      <c r="B102" s="22" t="s">
        <v>17</v>
      </c>
      <c r="C102" s="21">
        <v>396</v>
      </c>
      <c r="D102" s="23">
        <f t="shared" ref="D102:D119" si="27">F102+E102</f>
        <v>25</v>
      </c>
      <c r="E102" s="23">
        <v>2</v>
      </c>
      <c r="F102" s="23">
        <f t="shared" ref="F102:F119" si="28">INT(C102/$L$3)</f>
        <v>23</v>
      </c>
      <c r="G102" s="21">
        <v>16</v>
      </c>
      <c r="H102" s="21" t="str">
        <f t="shared" ref="H102:H120" si="29">CHOOSE(WEEKDAY(I102),"Minggu","Senin","Selasa","Rabu","Kamis","Jum'at","Sabtu")</f>
        <v>Selasa</v>
      </c>
      <c r="I102" s="24">
        <v>45699</v>
      </c>
      <c r="J102" s="25">
        <v>0</v>
      </c>
      <c r="K102" s="21" t="str">
        <f t="shared" ref="K102:K119" si="30">CHOOSE(WEEKDAY(L102),"Minggu","Senin","Selasa","Rabu","Kamis","Jum'at","Sabtu")</f>
        <v>Selasa</v>
      </c>
      <c r="L102" s="24">
        <f>(I102+J102)+G102/24</f>
        <v>45699.666666666664</v>
      </c>
      <c r="M102" s="25">
        <f t="shared" ref="M102:M119" si="31">(J102+G102/24)</f>
        <v>0.66666666666666663</v>
      </c>
    </row>
    <row r="103" spans="1:13" x14ac:dyDescent="0.25">
      <c r="A103" s="21">
        <f t="shared" ref="A103:A120" si="32">A102+1</f>
        <v>2</v>
      </c>
      <c r="B103" s="22" t="s">
        <v>18</v>
      </c>
      <c r="C103" s="21">
        <v>458</v>
      </c>
      <c r="D103" s="23">
        <f t="shared" si="27"/>
        <v>27</v>
      </c>
      <c r="E103" s="23">
        <v>1</v>
      </c>
      <c r="F103" s="23">
        <f t="shared" si="28"/>
        <v>26</v>
      </c>
      <c r="G103" s="21">
        <v>4</v>
      </c>
      <c r="H103" s="21" t="str">
        <f t="shared" si="29"/>
        <v>Rabu</v>
      </c>
      <c r="I103" s="24">
        <f t="shared" ref="I103:I120" si="33">$I$102+J103</f>
        <v>45700.708333333336</v>
      </c>
      <c r="J103" s="25">
        <f t="shared" ref="J103:J120" si="34">M102+D102/24</f>
        <v>1.7083333333333335</v>
      </c>
      <c r="K103" s="21" t="str">
        <f t="shared" si="30"/>
        <v>Rabu</v>
      </c>
      <c r="L103" s="24">
        <f t="shared" ref="L103:L119" si="35">($I$102+J103)+G103/24</f>
        <v>45700.875</v>
      </c>
      <c r="M103" s="25">
        <f t="shared" si="31"/>
        <v>1.8750000000000002</v>
      </c>
    </row>
    <row r="104" spans="1:13" x14ac:dyDescent="0.25">
      <c r="A104" s="21">
        <f t="shared" si="32"/>
        <v>3</v>
      </c>
      <c r="B104" s="22" t="s">
        <v>19</v>
      </c>
      <c r="C104" s="21">
        <v>243</v>
      </c>
      <c r="D104" s="23">
        <f t="shared" si="27"/>
        <v>15</v>
      </c>
      <c r="E104" s="23">
        <v>1</v>
      </c>
      <c r="F104" s="23">
        <f t="shared" si="28"/>
        <v>14</v>
      </c>
      <c r="G104" s="21">
        <v>3</v>
      </c>
      <c r="H104" s="21" t="str">
        <f t="shared" si="29"/>
        <v>Jum'at</v>
      </c>
      <c r="I104" s="24">
        <f t="shared" si="33"/>
        <v>45702</v>
      </c>
      <c r="J104" s="25">
        <f t="shared" si="34"/>
        <v>3</v>
      </c>
      <c r="K104" s="21" t="str">
        <f t="shared" si="30"/>
        <v>Jum'at</v>
      </c>
      <c r="L104" s="24">
        <f t="shared" si="35"/>
        <v>45702.125</v>
      </c>
      <c r="M104" s="25">
        <f t="shared" si="31"/>
        <v>3.125</v>
      </c>
    </row>
    <row r="105" spans="1:13" x14ac:dyDescent="0.25">
      <c r="A105" s="21">
        <f t="shared" si="32"/>
        <v>4</v>
      </c>
      <c r="B105" s="22" t="s">
        <v>20</v>
      </c>
      <c r="C105" s="21">
        <v>407</v>
      </c>
      <c r="D105" s="23">
        <f t="shared" si="27"/>
        <v>24</v>
      </c>
      <c r="E105" s="23">
        <v>1</v>
      </c>
      <c r="F105" s="23">
        <f t="shared" si="28"/>
        <v>23</v>
      </c>
      <c r="G105" s="21">
        <v>2</v>
      </c>
      <c r="H105" s="21" t="str">
        <f t="shared" si="29"/>
        <v>Jum'at</v>
      </c>
      <c r="I105" s="24">
        <f t="shared" si="33"/>
        <v>45702.75</v>
      </c>
      <c r="J105" s="25">
        <f t="shared" si="34"/>
        <v>3.75</v>
      </c>
      <c r="K105" s="21" t="str">
        <f t="shared" si="30"/>
        <v>Jum'at</v>
      </c>
      <c r="L105" s="24">
        <f t="shared" si="35"/>
        <v>45702.833333333336</v>
      </c>
      <c r="M105" s="25">
        <f t="shared" si="31"/>
        <v>3.8333333333333335</v>
      </c>
    </row>
    <row r="106" spans="1:13" x14ac:dyDescent="0.25">
      <c r="A106" s="21">
        <f t="shared" si="32"/>
        <v>5</v>
      </c>
      <c r="B106" s="22" t="s">
        <v>22</v>
      </c>
      <c r="C106" s="21">
        <v>132</v>
      </c>
      <c r="D106" s="23">
        <f t="shared" si="27"/>
        <v>8</v>
      </c>
      <c r="E106" s="23">
        <v>1</v>
      </c>
      <c r="F106" s="23">
        <f t="shared" si="28"/>
        <v>7</v>
      </c>
      <c r="G106" s="21">
        <v>3</v>
      </c>
      <c r="H106" s="21" t="str">
        <f t="shared" si="29"/>
        <v>Sabtu</v>
      </c>
      <c r="I106" s="24">
        <f t="shared" si="33"/>
        <v>45703.833333333336</v>
      </c>
      <c r="J106" s="25">
        <f t="shared" si="34"/>
        <v>4.8333333333333339</v>
      </c>
      <c r="K106" s="21" t="str">
        <f t="shared" si="30"/>
        <v>Sabtu</v>
      </c>
      <c r="L106" s="24">
        <f t="shared" si="35"/>
        <v>45703.958333333336</v>
      </c>
      <c r="M106" s="25">
        <f t="shared" si="31"/>
        <v>4.9583333333333339</v>
      </c>
    </row>
    <row r="107" spans="1:13" x14ac:dyDescent="0.25">
      <c r="A107" s="21">
        <f t="shared" si="32"/>
        <v>6</v>
      </c>
      <c r="B107" s="22" t="s">
        <v>23</v>
      </c>
      <c r="C107" s="21">
        <v>197</v>
      </c>
      <c r="D107" s="23">
        <f t="shared" si="27"/>
        <v>12</v>
      </c>
      <c r="E107" s="23">
        <v>1</v>
      </c>
      <c r="F107" s="23">
        <f t="shared" si="28"/>
        <v>11</v>
      </c>
      <c r="G107" s="21">
        <v>2</v>
      </c>
      <c r="H107" s="21" t="str">
        <f t="shared" si="29"/>
        <v>Minggu</v>
      </c>
      <c r="I107" s="24">
        <f t="shared" si="33"/>
        <v>45704.291666666664</v>
      </c>
      <c r="J107" s="25">
        <f t="shared" si="34"/>
        <v>5.291666666666667</v>
      </c>
      <c r="K107" s="21" t="str">
        <f t="shared" si="30"/>
        <v>Minggu</v>
      </c>
      <c r="L107" s="24">
        <f t="shared" si="35"/>
        <v>45704.375</v>
      </c>
      <c r="M107" s="25">
        <f t="shared" si="31"/>
        <v>5.375</v>
      </c>
    </row>
    <row r="108" spans="1:13" x14ac:dyDescent="0.25">
      <c r="A108" s="21">
        <f t="shared" si="32"/>
        <v>7</v>
      </c>
      <c r="B108" s="22" t="s">
        <v>24</v>
      </c>
      <c r="C108" s="21">
        <v>109</v>
      </c>
      <c r="D108" s="23">
        <f t="shared" si="27"/>
        <v>8</v>
      </c>
      <c r="E108" s="23">
        <v>2</v>
      </c>
      <c r="F108" s="23">
        <f t="shared" si="28"/>
        <v>6</v>
      </c>
      <c r="G108" s="21">
        <v>3</v>
      </c>
      <c r="H108" s="21" t="str">
        <f t="shared" si="29"/>
        <v>Minggu</v>
      </c>
      <c r="I108" s="24">
        <f t="shared" si="33"/>
        <v>45704.875</v>
      </c>
      <c r="J108" s="25">
        <f t="shared" si="34"/>
        <v>5.875</v>
      </c>
      <c r="K108" s="21" t="str">
        <f t="shared" si="30"/>
        <v>Senin</v>
      </c>
      <c r="L108" s="24">
        <f t="shared" si="35"/>
        <v>45705</v>
      </c>
      <c r="M108" s="25">
        <f t="shared" si="31"/>
        <v>6</v>
      </c>
    </row>
    <row r="109" spans="1:13" x14ac:dyDescent="0.25">
      <c r="A109" s="21">
        <f t="shared" si="32"/>
        <v>8</v>
      </c>
      <c r="B109" s="22" t="s">
        <v>25</v>
      </c>
      <c r="C109" s="21">
        <v>145</v>
      </c>
      <c r="D109" s="23">
        <f t="shared" si="27"/>
        <v>9</v>
      </c>
      <c r="E109" s="23">
        <v>1</v>
      </c>
      <c r="F109" s="23">
        <f t="shared" si="28"/>
        <v>8</v>
      </c>
      <c r="G109" s="21">
        <v>3</v>
      </c>
      <c r="H109" s="21" t="str">
        <f t="shared" si="29"/>
        <v>Senin</v>
      </c>
      <c r="I109" s="24">
        <f t="shared" si="33"/>
        <v>45705.333333333336</v>
      </c>
      <c r="J109" s="25">
        <f t="shared" si="34"/>
        <v>6.333333333333333</v>
      </c>
      <c r="K109" s="21" t="str">
        <f t="shared" si="30"/>
        <v>Senin</v>
      </c>
      <c r="L109" s="24">
        <f t="shared" si="35"/>
        <v>45705.458333333336</v>
      </c>
      <c r="M109" s="25">
        <f t="shared" si="31"/>
        <v>6.458333333333333</v>
      </c>
    </row>
    <row r="110" spans="1:13" x14ac:dyDescent="0.25">
      <c r="A110" s="21">
        <f t="shared" si="32"/>
        <v>9</v>
      </c>
      <c r="B110" s="22" t="s">
        <v>26</v>
      </c>
      <c r="C110" s="21">
        <v>145</v>
      </c>
      <c r="D110" s="23">
        <f t="shared" si="27"/>
        <v>10</v>
      </c>
      <c r="E110" s="23">
        <v>2</v>
      </c>
      <c r="F110" s="23">
        <f t="shared" si="28"/>
        <v>8</v>
      </c>
      <c r="G110" s="21">
        <v>2</v>
      </c>
      <c r="H110" s="21" t="str">
        <f t="shared" si="29"/>
        <v>Senin</v>
      </c>
      <c r="I110" s="24">
        <f t="shared" si="33"/>
        <v>45705.833333333336</v>
      </c>
      <c r="J110" s="25">
        <f t="shared" si="34"/>
        <v>6.833333333333333</v>
      </c>
      <c r="K110" s="21" t="str">
        <f t="shared" si="30"/>
        <v>Senin</v>
      </c>
      <c r="L110" s="24">
        <f t="shared" si="35"/>
        <v>45705.916666666672</v>
      </c>
      <c r="M110" s="25">
        <f t="shared" si="31"/>
        <v>6.9166666666666661</v>
      </c>
    </row>
    <row r="111" spans="1:13" x14ac:dyDescent="0.25">
      <c r="A111" s="21">
        <f t="shared" si="32"/>
        <v>10</v>
      </c>
      <c r="B111" s="22" t="s">
        <v>27</v>
      </c>
      <c r="C111" s="21">
        <v>182</v>
      </c>
      <c r="D111" s="23">
        <f t="shared" si="27"/>
        <v>10</v>
      </c>
      <c r="E111" s="23">
        <v>0</v>
      </c>
      <c r="F111" s="23">
        <f t="shared" si="28"/>
        <v>10</v>
      </c>
      <c r="G111" s="21">
        <v>4</v>
      </c>
      <c r="H111" s="21" t="str">
        <f t="shared" si="29"/>
        <v>Selasa</v>
      </c>
      <c r="I111" s="24">
        <f t="shared" si="33"/>
        <v>45706.333333333336</v>
      </c>
      <c r="J111" s="25">
        <f t="shared" si="34"/>
        <v>7.333333333333333</v>
      </c>
      <c r="K111" s="21" t="str">
        <f t="shared" si="30"/>
        <v>Selasa</v>
      </c>
      <c r="L111" s="24">
        <f t="shared" si="35"/>
        <v>45706.5</v>
      </c>
      <c r="M111" s="25">
        <f t="shared" si="31"/>
        <v>7.5</v>
      </c>
    </row>
    <row r="112" spans="1:13" x14ac:dyDescent="0.25">
      <c r="A112" s="21">
        <f t="shared" si="32"/>
        <v>11</v>
      </c>
      <c r="B112" s="22" t="s">
        <v>26</v>
      </c>
      <c r="C112" s="21">
        <v>145</v>
      </c>
      <c r="D112" s="23">
        <f t="shared" si="27"/>
        <v>9</v>
      </c>
      <c r="E112" s="23">
        <v>1</v>
      </c>
      <c r="F112" s="23">
        <f t="shared" si="28"/>
        <v>8</v>
      </c>
      <c r="G112" s="21">
        <v>2</v>
      </c>
      <c r="H112" s="21" t="str">
        <f t="shared" si="29"/>
        <v>Selasa</v>
      </c>
      <c r="I112" s="24">
        <f t="shared" si="33"/>
        <v>45706.916666666664</v>
      </c>
      <c r="J112" s="25">
        <f t="shared" si="34"/>
        <v>7.916666666666667</v>
      </c>
      <c r="K112" s="21" t="str">
        <f t="shared" si="30"/>
        <v>Rabu</v>
      </c>
      <c r="L112" s="24">
        <f t="shared" si="35"/>
        <v>45707</v>
      </c>
      <c r="M112" s="25">
        <f t="shared" si="31"/>
        <v>8</v>
      </c>
    </row>
    <row r="113" spans="1:13" x14ac:dyDescent="0.25">
      <c r="A113" s="21">
        <f t="shared" si="32"/>
        <v>12</v>
      </c>
      <c r="B113" s="22" t="s">
        <v>25</v>
      </c>
      <c r="C113" s="21">
        <v>109</v>
      </c>
      <c r="D113" s="23">
        <f t="shared" si="27"/>
        <v>7</v>
      </c>
      <c r="E113" s="23">
        <v>1</v>
      </c>
      <c r="F113" s="23">
        <f t="shared" si="28"/>
        <v>6</v>
      </c>
      <c r="G113" s="21">
        <v>2</v>
      </c>
      <c r="H113" s="21" t="str">
        <f t="shared" si="29"/>
        <v>Rabu</v>
      </c>
      <c r="I113" s="24">
        <f t="shared" si="33"/>
        <v>45707.375</v>
      </c>
      <c r="J113" s="25">
        <f t="shared" si="34"/>
        <v>8.375</v>
      </c>
      <c r="K113" s="21" t="str">
        <f t="shared" si="30"/>
        <v>Rabu</v>
      </c>
      <c r="L113" s="24">
        <f t="shared" si="35"/>
        <v>45707.458333333336</v>
      </c>
      <c r="M113" s="25">
        <f t="shared" si="31"/>
        <v>8.4583333333333339</v>
      </c>
    </row>
    <row r="114" spans="1:13" x14ac:dyDescent="0.25">
      <c r="A114" s="21">
        <f t="shared" si="32"/>
        <v>13</v>
      </c>
      <c r="B114" s="22" t="s">
        <v>24</v>
      </c>
      <c r="C114" s="21">
        <v>197</v>
      </c>
      <c r="D114" s="23">
        <f t="shared" si="27"/>
        <v>13</v>
      </c>
      <c r="E114" s="23">
        <v>2</v>
      </c>
      <c r="F114" s="23">
        <f t="shared" si="28"/>
        <v>11</v>
      </c>
      <c r="G114" s="21">
        <v>2</v>
      </c>
      <c r="H114" s="21" t="str">
        <f t="shared" si="29"/>
        <v>Rabu</v>
      </c>
      <c r="I114" s="24">
        <f t="shared" si="33"/>
        <v>45707.75</v>
      </c>
      <c r="J114" s="25">
        <f t="shared" si="34"/>
        <v>8.75</v>
      </c>
      <c r="K114" s="21" t="str">
        <f t="shared" si="30"/>
        <v>Rabu</v>
      </c>
      <c r="L114" s="24">
        <f t="shared" si="35"/>
        <v>45707.833333333336</v>
      </c>
      <c r="M114" s="25">
        <f t="shared" si="31"/>
        <v>8.8333333333333339</v>
      </c>
    </row>
    <row r="115" spans="1:13" x14ac:dyDescent="0.25">
      <c r="A115" s="21">
        <f t="shared" si="32"/>
        <v>14</v>
      </c>
      <c r="B115" s="22" t="s">
        <v>23</v>
      </c>
      <c r="C115" s="21">
        <v>132</v>
      </c>
      <c r="D115" s="23">
        <f t="shared" si="27"/>
        <v>8</v>
      </c>
      <c r="E115" s="23">
        <v>1</v>
      </c>
      <c r="F115" s="23">
        <f t="shared" si="28"/>
        <v>7</v>
      </c>
      <c r="G115" s="21">
        <v>1</v>
      </c>
      <c r="H115" s="21" t="str">
        <f t="shared" si="29"/>
        <v>Kamis</v>
      </c>
      <c r="I115" s="24">
        <f t="shared" si="33"/>
        <v>45708.375</v>
      </c>
      <c r="J115" s="25">
        <f t="shared" si="34"/>
        <v>9.375</v>
      </c>
      <c r="K115" s="21" t="str">
        <f t="shared" si="30"/>
        <v>Kamis</v>
      </c>
      <c r="L115" s="24">
        <f t="shared" si="35"/>
        <v>45708.416666666664</v>
      </c>
      <c r="M115" s="25">
        <f t="shared" si="31"/>
        <v>9.4166666666666661</v>
      </c>
    </row>
    <row r="116" spans="1:13" x14ac:dyDescent="0.25">
      <c r="A116" s="21">
        <f t="shared" si="32"/>
        <v>15</v>
      </c>
      <c r="B116" s="22" t="s">
        <v>22</v>
      </c>
      <c r="C116" s="21">
        <v>407</v>
      </c>
      <c r="D116" s="23">
        <f t="shared" si="27"/>
        <v>25</v>
      </c>
      <c r="E116" s="23">
        <v>2</v>
      </c>
      <c r="F116" s="23">
        <f t="shared" si="28"/>
        <v>23</v>
      </c>
      <c r="G116" s="21">
        <v>2</v>
      </c>
      <c r="H116" s="21" t="str">
        <f t="shared" si="29"/>
        <v>Kamis</v>
      </c>
      <c r="I116" s="24">
        <f t="shared" si="33"/>
        <v>45708.75</v>
      </c>
      <c r="J116" s="25">
        <f t="shared" si="34"/>
        <v>9.75</v>
      </c>
      <c r="K116" s="21" t="str">
        <f t="shared" si="30"/>
        <v>Kamis</v>
      </c>
      <c r="L116" s="24">
        <f t="shared" si="35"/>
        <v>45708.833333333336</v>
      </c>
      <c r="M116" s="25">
        <f t="shared" si="31"/>
        <v>9.8333333333333339</v>
      </c>
    </row>
    <row r="117" spans="1:13" x14ac:dyDescent="0.25">
      <c r="A117" s="21">
        <f t="shared" si="32"/>
        <v>16</v>
      </c>
      <c r="B117" s="22" t="s">
        <v>20</v>
      </c>
      <c r="C117" s="21">
        <v>243</v>
      </c>
      <c r="D117" s="23">
        <f t="shared" si="27"/>
        <v>14</v>
      </c>
      <c r="E117" s="23">
        <v>0</v>
      </c>
      <c r="F117" s="23">
        <f t="shared" si="28"/>
        <v>14</v>
      </c>
      <c r="G117" s="21">
        <v>2</v>
      </c>
      <c r="H117" s="21" t="str">
        <f t="shared" si="29"/>
        <v>Jum'at</v>
      </c>
      <c r="I117" s="24">
        <f t="shared" si="33"/>
        <v>45709.875</v>
      </c>
      <c r="J117" s="25">
        <f t="shared" si="34"/>
        <v>10.875</v>
      </c>
      <c r="K117" s="21" t="str">
        <f t="shared" si="30"/>
        <v>Jum'at</v>
      </c>
      <c r="L117" s="24">
        <f t="shared" si="35"/>
        <v>45709.958333333336</v>
      </c>
      <c r="M117" s="25">
        <f t="shared" si="31"/>
        <v>10.958333333333334</v>
      </c>
    </row>
    <row r="118" spans="1:13" x14ac:dyDescent="0.25">
      <c r="A118" s="21">
        <f t="shared" si="32"/>
        <v>17</v>
      </c>
      <c r="B118" s="22" t="s">
        <v>19</v>
      </c>
      <c r="C118" s="21">
        <v>458</v>
      </c>
      <c r="D118" s="23">
        <f t="shared" si="27"/>
        <v>28</v>
      </c>
      <c r="E118" s="23">
        <v>2</v>
      </c>
      <c r="F118" s="23">
        <f t="shared" si="28"/>
        <v>26</v>
      </c>
      <c r="G118" s="21">
        <v>2</v>
      </c>
      <c r="H118" s="21" t="str">
        <f t="shared" si="29"/>
        <v>Sabtu</v>
      </c>
      <c r="I118" s="24">
        <f t="shared" si="33"/>
        <v>45710.541666666664</v>
      </c>
      <c r="J118" s="25">
        <f t="shared" si="34"/>
        <v>11.541666666666668</v>
      </c>
      <c r="K118" s="21" t="str">
        <f t="shared" si="30"/>
        <v>Sabtu</v>
      </c>
      <c r="L118" s="24">
        <f t="shared" si="35"/>
        <v>45710.625</v>
      </c>
      <c r="M118" s="25">
        <f t="shared" si="31"/>
        <v>11.625000000000002</v>
      </c>
    </row>
    <row r="119" spans="1:13" x14ac:dyDescent="0.25">
      <c r="A119" s="21">
        <f t="shared" si="32"/>
        <v>18</v>
      </c>
      <c r="B119" s="22" t="s">
        <v>18</v>
      </c>
      <c r="C119" s="21">
        <v>396</v>
      </c>
      <c r="D119" s="23">
        <f t="shared" si="27"/>
        <v>25</v>
      </c>
      <c r="E119" s="23">
        <v>2</v>
      </c>
      <c r="F119" s="23">
        <f t="shared" si="28"/>
        <v>23</v>
      </c>
      <c r="G119" s="21">
        <v>3</v>
      </c>
      <c r="H119" s="21" t="str">
        <f t="shared" si="29"/>
        <v>Minggu</v>
      </c>
      <c r="I119" s="24">
        <f t="shared" si="33"/>
        <v>45711.791666666664</v>
      </c>
      <c r="J119" s="25">
        <f t="shared" si="34"/>
        <v>12.791666666666668</v>
      </c>
      <c r="K119" s="21" t="str">
        <f t="shared" si="30"/>
        <v>Minggu</v>
      </c>
      <c r="L119" s="24">
        <f t="shared" si="35"/>
        <v>45711.916666666664</v>
      </c>
      <c r="M119" s="25">
        <f t="shared" si="31"/>
        <v>12.916666666666668</v>
      </c>
    </row>
    <row r="120" spans="1:13" x14ac:dyDescent="0.25">
      <c r="A120" s="21">
        <f t="shared" si="32"/>
        <v>19</v>
      </c>
      <c r="B120" s="22" t="s">
        <v>17</v>
      </c>
      <c r="C120" s="21"/>
      <c r="D120" s="23"/>
      <c r="E120" s="23"/>
      <c r="F120" s="23"/>
      <c r="G120" s="21"/>
      <c r="H120" s="21" t="str">
        <f t="shared" si="29"/>
        <v>Senin</v>
      </c>
      <c r="I120" s="24">
        <f t="shared" si="33"/>
        <v>45712.958333333336</v>
      </c>
      <c r="J120" s="25">
        <f t="shared" si="34"/>
        <v>13.958333333333334</v>
      </c>
      <c r="K120" s="21"/>
      <c r="L120" s="24"/>
      <c r="M120" s="25"/>
    </row>
    <row r="121" spans="1:13" x14ac:dyDescent="0.25">
      <c r="A121" s="8" t="s">
        <v>31</v>
      </c>
      <c r="B121" s="8"/>
      <c r="C121" s="28">
        <f>SUM(C102:C120)</f>
        <v>4501</v>
      </c>
      <c r="D121" s="28">
        <f>SUM(D102:D120)</f>
        <v>277</v>
      </c>
      <c r="E121" s="28"/>
      <c r="F121" s="28"/>
      <c r="G121" s="28">
        <f>SUM(G102:G120)</f>
        <v>58</v>
      </c>
      <c r="H121" s="28">
        <f>D121+G121</f>
        <v>335</v>
      </c>
      <c r="I121" s="29"/>
      <c r="J121" s="30"/>
      <c r="K121" s="29"/>
      <c r="L121" s="29"/>
      <c r="M121" s="30"/>
    </row>
    <row r="122" spans="1:13" x14ac:dyDescent="0.25">
      <c r="A122" s="8" t="s">
        <v>32</v>
      </c>
      <c r="B122" s="8"/>
      <c r="C122" s="31"/>
      <c r="D122" s="32">
        <f>D121/24</f>
        <v>11.541666666666666</v>
      </c>
      <c r="E122" s="32"/>
      <c r="F122" s="32"/>
      <c r="G122" s="32">
        <f>G121/24</f>
        <v>2.4166666666666665</v>
      </c>
      <c r="H122" s="32">
        <f>H121/24</f>
        <v>13.958333333333334</v>
      </c>
      <c r="I122" s="33"/>
      <c r="J122" s="34" t="s">
        <v>33</v>
      </c>
      <c r="K122" s="35"/>
      <c r="L122" s="35"/>
      <c r="M122" s="35"/>
    </row>
    <row r="123" spans="1:13" x14ac:dyDescent="0.25">
      <c r="A123" s="36"/>
      <c r="B123" s="36"/>
      <c r="C123" s="37"/>
      <c r="D123" s="36"/>
      <c r="E123" s="36"/>
      <c r="F123" s="36"/>
      <c r="G123" s="36"/>
      <c r="H123" s="35"/>
      <c r="I123" s="35"/>
      <c r="J123" s="30" t="s">
        <v>34</v>
      </c>
      <c r="K123" s="30"/>
      <c r="L123" s="38">
        <f>C121</f>
        <v>4501</v>
      </c>
      <c r="M123" s="35" t="s">
        <v>35</v>
      </c>
    </row>
    <row r="124" spans="1:13" x14ac:dyDescent="0.25">
      <c r="A124" s="36"/>
      <c r="B124" s="36"/>
      <c r="C124" s="36"/>
      <c r="D124" s="36"/>
      <c r="E124" s="36"/>
      <c r="F124" s="36"/>
      <c r="G124" s="36"/>
      <c r="H124" s="36"/>
      <c r="I124" s="39"/>
      <c r="J124" s="30" t="s">
        <v>36</v>
      </c>
      <c r="K124" s="30"/>
      <c r="L124" s="40">
        <f>D122</f>
        <v>11.541666666666666</v>
      </c>
      <c r="M124" s="35" t="s">
        <v>14</v>
      </c>
    </row>
    <row r="125" spans="1:13" x14ac:dyDescent="0.25">
      <c r="A125" s="36"/>
      <c r="B125" s="36"/>
      <c r="C125" s="36"/>
      <c r="D125" s="36"/>
      <c r="E125" s="36"/>
      <c r="F125" s="36"/>
      <c r="G125" s="36"/>
      <c r="H125" s="36"/>
      <c r="I125" s="35"/>
      <c r="J125" s="30" t="s">
        <v>37</v>
      </c>
      <c r="K125" s="30"/>
      <c r="L125" s="41">
        <f>G122</f>
        <v>2.4166666666666665</v>
      </c>
      <c r="M125" s="35" t="s">
        <v>14</v>
      </c>
    </row>
    <row r="127" spans="1:13" x14ac:dyDescent="0.25">
      <c r="A127" s="14" t="s">
        <v>0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 x14ac:dyDescent="0.25">
      <c r="A128" s="14" t="s">
        <v>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15" x14ac:dyDescent="0.25">
      <c r="A129" s="17" t="s">
        <v>41</v>
      </c>
      <c r="K129" s="18" t="s">
        <v>3</v>
      </c>
      <c r="L129" s="16">
        <v>17</v>
      </c>
      <c r="M129" s="18" t="s">
        <v>4</v>
      </c>
    </row>
    <row r="130" spans="1:15" ht="15.75" customHeight="1" x14ac:dyDescent="0.25">
      <c r="A130" s="13" t="s">
        <v>5</v>
      </c>
      <c r="B130" s="13" t="s">
        <v>6</v>
      </c>
      <c r="C130" s="12" t="s">
        <v>7</v>
      </c>
      <c r="D130" s="12" t="s">
        <v>8</v>
      </c>
      <c r="E130" s="11" t="s">
        <v>9</v>
      </c>
      <c r="F130" s="11" t="s">
        <v>10</v>
      </c>
      <c r="G130" s="12" t="s">
        <v>11</v>
      </c>
      <c r="H130" s="10" t="s">
        <v>12</v>
      </c>
      <c r="I130" s="10"/>
      <c r="J130" s="10"/>
      <c r="K130" s="9" t="s">
        <v>13</v>
      </c>
      <c r="L130" s="9"/>
      <c r="M130" s="9"/>
    </row>
    <row r="131" spans="1:15" x14ac:dyDescent="0.25">
      <c r="A131" s="13"/>
      <c r="B131" s="13"/>
      <c r="C131" s="12"/>
      <c r="D131" s="12"/>
      <c r="E131" s="11"/>
      <c r="F131" s="11"/>
      <c r="G131" s="12"/>
      <c r="H131" s="19" t="s">
        <v>14</v>
      </c>
      <c r="I131" s="19" t="s">
        <v>15</v>
      </c>
      <c r="J131" s="19" t="s">
        <v>16</v>
      </c>
      <c r="K131" s="20" t="s">
        <v>14</v>
      </c>
      <c r="L131" s="20" t="s">
        <v>15</v>
      </c>
      <c r="M131" s="20" t="s">
        <v>16</v>
      </c>
    </row>
    <row r="132" spans="1:15" x14ac:dyDescent="0.25">
      <c r="A132" s="21">
        <v>1</v>
      </c>
      <c r="B132" s="22" t="s">
        <v>17</v>
      </c>
      <c r="C132" s="21">
        <v>396</v>
      </c>
      <c r="D132" s="23">
        <f t="shared" ref="D132:D149" si="36">F132+E132</f>
        <v>25</v>
      </c>
      <c r="E132" s="23">
        <v>2</v>
      </c>
      <c r="F132" s="23">
        <f t="shared" ref="F132:F149" si="37">INT(C132/$L$3)</f>
        <v>23</v>
      </c>
      <c r="G132" s="21">
        <v>13</v>
      </c>
      <c r="H132" s="21" t="str">
        <f t="shared" ref="H132:H150" si="38">CHOOSE(WEEKDAY(I132),"Minggu","Senin","Selasa","Rabu","Kamis","Jum'at","Sabtu")</f>
        <v>Senin</v>
      </c>
      <c r="I132" s="24">
        <v>45712</v>
      </c>
      <c r="J132" s="25">
        <v>0.95833333333333304</v>
      </c>
      <c r="K132" s="21" t="str">
        <f t="shared" ref="K132:K149" si="39">CHOOSE(WEEKDAY(L132),"Minggu","Senin","Selasa","Rabu","Kamis","Jum'at","Sabtu")</f>
        <v>Selasa</v>
      </c>
      <c r="L132" s="24">
        <f>(I132+J132)+G132/24</f>
        <v>45713.5</v>
      </c>
      <c r="M132" s="25">
        <f t="shared" ref="M132:M149" si="40">(J132+G132/24)</f>
        <v>1.4999999999999996</v>
      </c>
    </row>
    <row r="133" spans="1:15" x14ac:dyDescent="0.25">
      <c r="A133" s="21">
        <f t="shared" ref="A133:A150" si="41">A132+1</f>
        <v>2</v>
      </c>
      <c r="B133" s="22" t="s">
        <v>18</v>
      </c>
      <c r="C133" s="21">
        <v>458</v>
      </c>
      <c r="D133" s="23">
        <f t="shared" si="36"/>
        <v>27</v>
      </c>
      <c r="E133" s="23">
        <v>1</v>
      </c>
      <c r="F133" s="23">
        <f t="shared" si="37"/>
        <v>26</v>
      </c>
      <c r="G133" s="21">
        <v>4</v>
      </c>
      <c r="H133" s="21" t="str">
        <f t="shared" si="38"/>
        <v>Rabu</v>
      </c>
      <c r="I133" s="24">
        <f t="shared" ref="I133:I150" si="42">$I$132+J133</f>
        <v>45714.541666666664</v>
      </c>
      <c r="J133" s="25">
        <f t="shared" ref="J133:J150" si="43">M132+D132/24</f>
        <v>2.5416666666666661</v>
      </c>
      <c r="K133" s="21" t="str">
        <f t="shared" si="39"/>
        <v>Rabu</v>
      </c>
      <c r="L133" s="24">
        <f t="shared" ref="L133:L149" si="44">($I$132+J133)+G133/24</f>
        <v>45714.708333333328</v>
      </c>
      <c r="M133" s="25">
        <f t="shared" si="40"/>
        <v>2.7083333333333326</v>
      </c>
    </row>
    <row r="134" spans="1:15" x14ac:dyDescent="0.25">
      <c r="A134" s="21">
        <f t="shared" si="41"/>
        <v>3</v>
      </c>
      <c r="B134" s="22" t="s">
        <v>19</v>
      </c>
      <c r="C134" s="21">
        <v>243</v>
      </c>
      <c r="D134" s="23">
        <f t="shared" si="36"/>
        <v>15</v>
      </c>
      <c r="E134" s="23">
        <v>1</v>
      </c>
      <c r="F134" s="23">
        <f t="shared" si="37"/>
        <v>14</v>
      </c>
      <c r="G134" s="21">
        <v>3</v>
      </c>
      <c r="H134" s="21" t="str">
        <f t="shared" si="38"/>
        <v>Kamis</v>
      </c>
      <c r="I134" s="24">
        <f t="shared" si="42"/>
        <v>45715.833333333336</v>
      </c>
      <c r="J134" s="25">
        <f t="shared" si="43"/>
        <v>3.8333333333333326</v>
      </c>
      <c r="K134" s="21" t="str">
        <f t="shared" si="39"/>
        <v>Kamis</v>
      </c>
      <c r="L134" s="24">
        <f t="shared" si="44"/>
        <v>45715.958333333336</v>
      </c>
      <c r="M134" s="25">
        <f t="shared" si="40"/>
        <v>3.9583333333333326</v>
      </c>
    </row>
    <row r="135" spans="1:15" x14ac:dyDescent="0.25">
      <c r="A135" s="21">
        <f t="shared" si="41"/>
        <v>4</v>
      </c>
      <c r="B135" s="22" t="s">
        <v>20</v>
      </c>
      <c r="C135" s="21">
        <v>407</v>
      </c>
      <c r="D135" s="23">
        <f t="shared" si="36"/>
        <v>24</v>
      </c>
      <c r="E135" s="23">
        <v>1</v>
      </c>
      <c r="F135" s="23">
        <f t="shared" si="37"/>
        <v>23</v>
      </c>
      <c r="G135" s="21">
        <v>2</v>
      </c>
      <c r="H135" s="21" t="str">
        <f t="shared" si="38"/>
        <v>Jum'at</v>
      </c>
      <c r="I135" s="24">
        <f t="shared" si="42"/>
        <v>45716.583333333336</v>
      </c>
      <c r="J135" s="25">
        <f t="shared" si="43"/>
        <v>4.5833333333333321</v>
      </c>
      <c r="K135" s="21" t="str">
        <f t="shared" si="39"/>
        <v>Jum'at</v>
      </c>
      <c r="L135" s="24">
        <f t="shared" si="44"/>
        <v>45716.666666666672</v>
      </c>
      <c r="M135" s="25">
        <f t="shared" si="40"/>
        <v>4.6666666666666652</v>
      </c>
      <c r="O135" s="42"/>
    </row>
    <row r="136" spans="1:15" x14ac:dyDescent="0.25">
      <c r="A136" s="21">
        <f t="shared" si="41"/>
        <v>5</v>
      </c>
      <c r="B136" s="22" t="s">
        <v>22</v>
      </c>
      <c r="C136" s="21">
        <v>132</v>
      </c>
      <c r="D136" s="23">
        <f t="shared" si="36"/>
        <v>8</v>
      </c>
      <c r="E136" s="23">
        <v>1</v>
      </c>
      <c r="F136" s="23">
        <f t="shared" si="37"/>
        <v>7</v>
      </c>
      <c r="G136" s="21">
        <v>3</v>
      </c>
      <c r="H136" s="21" t="str">
        <f t="shared" si="38"/>
        <v>Sabtu</v>
      </c>
      <c r="I136" s="24">
        <f t="shared" si="42"/>
        <v>45717.666666666664</v>
      </c>
      <c r="J136" s="25">
        <f t="shared" si="43"/>
        <v>5.6666666666666652</v>
      </c>
      <c r="K136" s="21" t="str">
        <f t="shared" si="39"/>
        <v>Sabtu</v>
      </c>
      <c r="L136" s="24">
        <f t="shared" si="44"/>
        <v>45717.791666666664</v>
      </c>
      <c r="M136" s="25">
        <f t="shared" si="40"/>
        <v>5.7916666666666652</v>
      </c>
      <c r="O136" s="42"/>
    </row>
    <row r="137" spans="1:15" x14ac:dyDescent="0.25">
      <c r="A137" s="21">
        <f t="shared" si="41"/>
        <v>6</v>
      </c>
      <c r="B137" s="22" t="s">
        <v>23</v>
      </c>
      <c r="C137" s="21">
        <v>197</v>
      </c>
      <c r="D137" s="23">
        <f t="shared" si="36"/>
        <v>12</v>
      </c>
      <c r="E137" s="23">
        <v>1</v>
      </c>
      <c r="F137" s="23">
        <f t="shared" si="37"/>
        <v>11</v>
      </c>
      <c r="G137" s="21">
        <v>2</v>
      </c>
      <c r="H137" s="21" t="str">
        <f t="shared" si="38"/>
        <v>Minggu</v>
      </c>
      <c r="I137" s="24">
        <f t="shared" si="42"/>
        <v>45718.125</v>
      </c>
      <c r="J137" s="25">
        <f t="shared" si="43"/>
        <v>6.1249999999999982</v>
      </c>
      <c r="K137" s="21" t="str">
        <f t="shared" si="39"/>
        <v>Minggu</v>
      </c>
      <c r="L137" s="24">
        <f t="shared" si="44"/>
        <v>45718.208333333336</v>
      </c>
      <c r="M137" s="25">
        <f t="shared" si="40"/>
        <v>6.2083333333333313</v>
      </c>
      <c r="O137" s="42"/>
    </row>
    <row r="138" spans="1:15" x14ac:dyDescent="0.25">
      <c r="A138" s="21">
        <f t="shared" si="41"/>
        <v>7</v>
      </c>
      <c r="B138" s="22" t="s">
        <v>24</v>
      </c>
      <c r="C138" s="21">
        <v>109</v>
      </c>
      <c r="D138" s="23">
        <f t="shared" si="36"/>
        <v>8</v>
      </c>
      <c r="E138" s="23">
        <v>2</v>
      </c>
      <c r="F138" s="23">
        <f t="shared" si="37"/>
        <v>6</v>
      </c>
      <c r="G138" s="21">
        <v>3</v>
      </c>
      <c r="H138" s="21" t="str">
        <f t="shared" si="38"/>
        <v>Minggu</v>
      </c>
      <c r="I138" s="24">
        <f t="shared" si="42"/>
        <v>45718.708333333336</v>
      </c>
      <c r="J138" s="25">
        <f t="shared" si="43"/>
        <v>6.7083333333333313</v>
      </c>
      <c r="K138" s="21" t="str">
        <f t="shared" si="39"/>
        <v>Minggu</v>
      </c>
      <c r="L138" s="24">
        <f t="shared" si="44"/>
        <v>45718.833333333336</v>
      </c>
      <c r="M138" s="25">
        <f t="shared" si="40"/>
        <v>6.8333333333333313</v>
      </c>
      <c r="O138" s="42"/>
    </row>
    <row r="139" spans="1:15" x14ac:dyDescent="0.25">
      <c r="A139" s="21">
        <f t="shared" si="41"/>
        <v>8</v>
      </c>
      <c r="B139" s="22" t="s">
        <v>25</v>
      </c>
      <c r="C139" s="21">
        <v>145</v>
      </c>
      <c r="D139" s="23">
        <f t="shared" si="36"/>
        <v>9</v>
      </c>
      <c r="E139" s="23">
        <v>1</v>
      </c>
      <c r="F139" s="23">
        <f t="shared" si="37"/>
        <v>8</v>
      </c>
      <c r="G139" s="21">
        <v>3</v>
      </c>
      <c r="H139" s="21" t="str">
        <f t="shared" si="38"/>
        <v>Senin</v>
      </c>
      <c r="I139" s="24">
        <f t="shared" si="42"/>
        <v>45719.166666666664</v>
      </c>
      <c r="J139" s="25">
        <f t="shared" si="43"/>
        <v>7.1666666666666643</v>
      </c>
      <c r="K139" s="21" t="str">
        <f t="shared" si="39"/>
        <v>Senin</v>
      </c>
      <c r="L139" s="24">
        <f t="shared" si="44"/>
        <v>45719.291666666664</v>
      </c>
      <c r="M139" s="25">
        <f t="shared" si="40"/>
        <v>7.2916666666666643</v>
      </c>
      <c r="O139" s="42"/>
    </row>
    <row r="140" spans="1:15" x14ac:dyDescent="0.25">
      <c r="A140" s="21">
        <f t="shared" si="41"/>
        <v>9</v>
      </c>
      <c r="B140" s="22" t="s">
        <v>26</v>
      </c>
      <c r="C140" s="21">
        <v>145</v>
      </c>
      <c r="D140" s="23">
        <f t="shared" si="36"/>
        <v>10</v>
      </c>
      <c r="E140" s="23">
        <v>2</v>
      </c>
      <c r="F140" s="23">
        <f t="shared" si="37"/>
        <v>8</v>
      </c>
      <c r="G140" s="21">
        <v>3</v>
      </c>
      <c r="H140" s="21" t="str">
        <f t="shared" si="38"/>
        <v>Senin</v>
      </c>
      <c r="I140" s="24">
        <f t="shared" si="42"/>
        <v>45719.666666666664</v>
      </c>
      <c r="J140" s="25">
        <f t="shared" si="43"/>
        <v>7.6666666666666643</v>
      </c>
      <c r="K140" s="21" t="str">
        <f t="shared" si="39"/>
        <v>Senin</v>
      </c>
      <c r="L140" s="24">
        <f t="shared" si="44"/>
        <v>45719.791666666664</v>
      </c>
      <c r="M140" s="25">
        <f t="shared" si="40"/>
        <v>7.7916666666666643</v>
      </c>
    </row>
    <row r="141" spans="1:15" x14ac:dyDescent="0.25">
      <c r="A141" s="21">
        <f t="shared" si="41"/>
        <v>10</v>
      </c>
      <c r="B141" s="22" t="s">
        <v>27</v>
      </c>
      <c r="C141" s="21">
        <v>182</v>
      </c>
      <c r="D141" s="23">
        <f t="shared" si="36"/>
        <v>10</v>
      </c>
      <c r="E141" s="23">
        <v>0</v>
      </c>
      <c r="F141" s="23">
        <f t="shared" si="37"/>
        <v>10</v>
      </c>
      <c r="G141" s="21">
        <v>5</v>
      </c>
      <c r="H141" s="21" t="str">
        <f t="shared" si="38"/>
        <v>Selasa</v>
      </c>
      <c r="I141" s="24">
        <f t="shared" si="42"/>
        <v>45720.208333333336</v>
      </c>
      <c r="J141" s="25">
        <f t="shared" si="43"/>
        <v>8.2083333333333304</v>
      </c>
      <c r="K141" s="21" t="str">
        <f t="shared" si="39"/>
        <v>Selasa</v>
      </c>
      <c r="L141" s="24">
        <f t="shared" si="44"/>
        <v>45720.416666666672</v>
      </c>
      <c r="M141" s="25">
        <f t="shared" si="40"/>
        <v>8.4166666666666643</v>
      </c>
      <c r="O141" s="42"/>
    </row>
    <row r="142" spans="1:15" x14ac:dyDescent="0.25">
      <c r="A142" s="21">
        <f t="shared" si="41"/>
        <v>11</v>
      </c>
      <c r="B142" s="22" t="s">
        <v>26</v>
      </c>
      <c r="C142" s="21">
        <v>145</v>
      </c>
      <c r="D142" s="23">
        <f t="shared" si="36"/>
        <v>9</v>
      </c>
      <c r="E142" s="23">
        <v>1</v>
      </c>
      <c r="F142" s="23">
        <f t="shared" si="37"/>
        <v>8</v>
      </c>
      <c r="G142" s="21">
        <v>2</v>
      </c>
      <c r="H142" s="21" t="str">
        <f t="shared" si="38"/>
        <v>Selasa</v>
      </c>
      <c r="I142" s="24">
        <f t="shared" si="42"/>
        <v>45720.833333333336</v>
      </c>
      <c r="J142" s="25">
        <f t="shared" si="43"/>
        <v>8.8333333333333304</v>
      </c>
      <c r="K142" s="21" t="str">
        <f t="shared" si="39"/>
        <v>Selasa</v>
      </c>
      <c r="L142" s="24">
        <f t="shared" si="44"/>
        <v>45720.916666666672</v>
      </c>
      <c r="M142" s="25">
        <f t="shared" si="40"/>
        <v>8.9166666666666643</v>
      </c>
      <c r="O142" s="42"/>
    </row>
    <row r="143" spans="1:15" x14ac:dyDescent="0.25">
      <c r="A143" s="21">
        <f t="shared" si="41"/>
        <v>12</v>
      </c>
      <c r="B143" s="22" t="s">
        <v>25</v>
      </c>
      <c r="C143" s="21">
        <v>109</v>
      </c>
      <c r="D143" s="23">
        <f t="shared" si="36"/>
        <v>7</v>
      </c>
      <c r="E143" s="23">
        <v>1</v>
      </c>
      <c r="F143" s="23">
        <f t="shared" si="37"/>
        <v>6</v>
      </c>
      <c r="G143" s="21">
        <v>2</v>
      </c>
      <c r="H143" s="21" t="str">
        <f t="shared" si="38"/>
        <v>Rabu</v>
      </c>
      <c r="I143" s="24">
        <f t="shared" si="42"/>
        <v>45721.291666666664</v>
      </c>
      <c r="J143" s="25">
        <f t="shared" si="43"/>
        <v>9.2916666666666643</v>
      </c>
      <c r="K143" s="21" t="str">
        <f t="shared" si="39"/>
        <v>Rabu</v>
      </c>
      <c r="L143" s="24">
        <f t="shared" si="44"/>
        <v>45721.375</v>
      </c>
      <c r="M143" s="25">
        <f t="shared" si="40"/>
        <v>9.3749999999999982</v>
      </c>
      <c r="O143" s="42"/>
    </row>
    <row r="144" spans="1:15" x14ac:dyDescent="0.25">
      <c r="A144" s="21">
        <f t="shared" si="41"/>
        <v>13</v>
      </c>
      <c r="B144" s="22" t="s">
        <v>24</v>
      </c>
      <c r="C144" s="21">
        <v>197</v>
      </c>
      <c r="D144" s="23">
        <f t="shared" si="36"/>
        <v>13</v>
      </c>
      <c r="E144" s="23">
        <v>2</v>
      </c>
      <c r="F144" s="23">
        <f t="shared" si="37"/>
        <v>11</v>
      </c>
      <c r="G144" s="21">
        <v>2</v>
      </c>
      <c r="H144" s="21" t="str">
        <f t="shared" si="38"/>
        <v>Rabu</v>
      </c>
      <c r="I144" s="24">
        <f t="shared" si="42"/>
        <v>45721.666666666664</v>
      </c>
      <c r="J144" s="25">
        <f t="shared" si="43"/>
        <v>9.6666666666666643</v>
      </c>
      <c r="K144" s="21" t="str">
        <f t="shared" si="39"/>
        <v>Rabu</v>
      </c>
      <c r="L144" s="24">
        <f t="shared" si="44"/>
        <v>45721.75</v>
      </c>
      <c r="M144" s="25">
        <f t="shared" si="40"/>
        <v>9.7499999999999982</v>
      </c>
      <c r="O144" s="42"/>
    </row>
    <row r="145" spans="1:15" x14ac:dyDescent="0.25">
      <c r="A145" s="21">
        <f t="shared" si="41"/>
        <v>14</v>
      </c>
      <c r="B145" s="22" t="s">
        <v>23</v>
      </c>
      <c r="C145" s="21">
        <v>132</v>
      </c>
      <c r="D145" s="23">
        <f t="shared" si="36"/>
        <v>8</v>
      </c>
      <c r="E145" s="23">
        <v>1</v>
      </c>
      <c r="F145" s="23">
        <f t="shared" si="37"/>
        <v>7</v>
      </c>
      <c r="G145" s="21">
        <v>2</v>
      </c>
      <c r="H145" s="21" t="str">
        <f t="shared" si="38"/>
        <v>Kamis</v>
      </c>
      <c r="I145" s="24">
        <f t="shared" si="42"/>
        <v>45722.291666666664</v>
      </c>
      <c r="J145" s="25">
        <f t="shared" si="43"/>
        <v>10.291666666666664</v>
      </c>
      <c r="K145" s="21" t="str">
        <f t="shared" si="39"/>
        <v>Kamis</v>
      </c>
      <c r="L145" s="24">
        <f t="shared" si="44"/>
        <v>45722.375</v>
      </c>
      <c r="M145" s="25">
        <f t="shared" si="40"/>
        <v>10.374999999999998</v>
      </c>
      <c r="O145" s="42"/>
    </row>
    <row r="146" spans="1:15" x14ac:dyDescent="0.25">
      <c r="A146" s="21">
        <f t="shared" si="41"/>
        <v>15</v>
      </c>
      <c r="B146" s="22" t="s">
        <v>22</v>
      </c>
      <c r="C146" s="21">
        <v>407</v>
      </c>
      <c r="D146" s="23">
        <f t="shared" si="36"/>
        <v>25</v>
      </c>
      <c r="E146" s="23">
        <v>2</v>
      </c>
      <c r="F146" s="23">
        <f t="shared" si="37"/>
        <v>23</v>
      </c>
      <c r="G146" s="21">
        <v>2</v>
      </c>
      <c r="H146" s="21" t="str">
        <f t="shared" si="38"/>
        <v>Kamis</v>
      </c>
      <c r="I146" s="24">
        <f t="shared" si="42"/>
        <v>45722.708333333336</v>
      </c>
      <c r="J146" s="25">
        <f t="shared" si="43"/>
        <v>10.708333333333332</v>
      </c>
      <c r="K146" s="21" t="str">
        <f t="shared" si="39"/>
        <v>Kamis</v>
      </c>
      <c r="L146" s="24">
        <f t="shared" si="44"/>
        <v>45722.791666666672</v>
      </c>
      <c r="M146" s="25">
        <f t="shared" si="40"/>
        <v>10.791666666666666</v>
      </c>
      <c r="O146" s="42"/>
    </row>
    <row r="147" spans="1:15" x14ac:dyDescent="0.25">
      <c r="A147" s="21">
        <f t="shared" si="41"/>
        <v>16</v>
      </c>
      <c r="B147" s="22" t="s">
        <v>20</v>
      </c>
      <c r="C147" s="21">
        <v>243</v>
      </c>
      <c r="D147" s="23">
        <f t="shared" si="36"/>
        <v>14</v>
      </c>
      <c r="E147" s="23">
        <v>0</v>
      </c>
      <c r="F147" s="23">
        <f t="shared" si="37"/>
        <v>14</v>
      </c>
      <c r="G147" s="21">
        <v>2</v>
      </c>
      <c r="H147" s="21" t="str">
        <f t="shared" si="38"/>
        <v>Jum'at</v>
      </c>
      <c r="I147" s="24">
        <f t="shared" si="42"/>
        <v>45723.833333333336</v>
      </c>
      <c r="J147" s="25">
        <f t="shared" si="43"/>
        <v>11.833333333333332</v>
      </c>
      <c r="K147" s="21" t="str">
        <f t="shared" si="39"/>
        <v>Jum'at</v>
      </c>
      <c r="L147" s="24">
        <f t="shared" si="44"/>
        <v>45723.916666666672</v>
      </c>
      <c r="M147" s="25">
        <f t="shared" si="40"/>
        <v>11.916666666666666</v>
      </c>
      <c r="O147" s="42"/>
    </row>
    <row r="148" spans="1:15" x14ac:dyDescent="0.25">
      <c r="A148" s="21">
        <f t="shared" si="41"/>
        <v>17</v>
      </c>
      <c r="B148" s="22" t="s">
        <v>19</v>
      </c>
      <c r="C148" s="21">
        <v>458</v>
      </c>
      <c r="D148" s="23">
        <f t="shared" si="36"/>
        <v>28</v>
      </c>
      <c r="E148" s="23">
        <v>2</v>
      </c>
      <c r="F148" s="23">
        <f t="shared" si="37"/>
        <v>26</v>
      </c>
      <c r="G148" s="21">
        <v>2</v>
      </c>
      <c r="H148" s="21" t="str">
        <f t="shared" si="38"/>
        <v>Sabtu</v>
      </c>
      <c r="I148" s="24">
        <f t="shared" si="42"/>
        <v>45724.5</v>
      </c>
      <c r="J148" s="25">
        <f t="shared" si="43"/>
        <v>12.5</v>
      </c>
      <c r="K148" s="21" t="str">
        <f t="shared" si="39"/>
        <v>Sabtu</v>
      </c>
      <c r="L148" s="24">
        <f t="shared" si="44"/>
        <v>45724.583333333336</v>
      </c>
      <c r="M148" s="25">
        <f t="shared" si="40"/>
        <v>12.583333333333334</v>
      </c>
      <c r="O148" s="42"/>
    </row>
    <row r="149" spans="1:15" x14ac:dyDescent="0.25">
      <c r="A149" s="21">
        <f t="shared" si="41"/>
        <v>18</v>
      </c>
      <c r="B149" s="22" t="s">
        <v>18</v>
      </c>
      <c r="C149" s="21">
        <v>396</v>
      </c>
      <c r="D149" s="23">
        <f t="shared" si="36"/>
        <v>25</v>
      </c>
      <c r="E149" s="23">
        <v>2</v>
      </c>
      <c r="F149" s="23">
        <f t="shared" si="37"/>
        <v>23</v>
      </c>
      <c r="G149" s="21">
        <v>3</v>
      </c>
      <c r="H149" s="21" t="str">
        <f t="shared" si="38"/>
        <v>Minggu</v>
      </c>
      <c r="I149" s="24">
        <f t="shared" si="42"/>
        <v>45725.75</v>
      </c>
      <c r="J149" s="25">
        <f t="shared" si="43"/>
        <v>13.75</v>
      </c>
      <c r="K149" s="21" t="str">
        <f t="shared" si="39"/>
        <v>Minggu</v>
      </c>
      <c r="L149" s="24">
        <f t="shared" si="44"/>
        <v>45725.875</v>
      </c>
      <c r="M149" s="25">
        <f t="shared" si="40"/>
        <v>13.875</v>
      </c>
      <c r="O149" s="42"/>
    </row>
    <row r="150" spans="1:15" x14ac:dyDescent="0.25">
      <c r="A150" s="21">
        <f t="shared" si="41"/>
        <v>19</v>
      </c>
      <c r="B150" s="22" t="s">
        <v>17</v>
      </c>
      <c r="C150" s="21"/>
      <c r="D150" s="23"/>
      <c r="E150" s="23"/>
      <c r="F150" s="23"/>
      <c r="G150" s="21"/>
      <c r="H150" s="21" t="str">
        <f t="shared" si="38"/>
        <v>Senin</v>
      </c>
      <c r="I150" s="24">
        <f t="shared" si="42"/>
        <v>45726.916666666664</v>
      </c>
      <c r="J150" s="25">
        <f t="shared" si="43"/>
        <v>14.916666666666666</v>
      </c>
      <c r="K150" s="21"/>
      <c r="L150" s="24"/>
      <c r="M150" s="25"/>
      <c r="O150" s="42"/>
    </row>
    <row r="151" spans="1:15" x14ac:dyDescent="0.25">
      <c r="A151" s="8" t="s">
        <v>31</v>
      </c>
      <c r="B151" s="8"/>
      <c r="C151" s="28">
        <f>SUM(C132:C150)</f>
        <v>4501</v>
      </c>
      <c r="D151" s="28">
        <f>SUM(D132:D150)</f>
        <v>277</v>
      </c>
      <c r="E151" s="28"/>
      <c r="F151" s="28"/>
      <c r="G151" s="28">
        <f>SUM(G132:G150)</f>
        <v>58</v>
      </c>
      <c r="H151" s="28">
        <f>D151+G151</f>
        <v>335</v>
      </c>
      <c r="I151" s="29"/>
      <c r="J151" s="30"/>
      <c r="K151" s="29"/>
      <c r="L151" s="29"/>
      <c r="M151" s="30"/>
    </row>
    <row r="152" spans="1:15" x14ac:dyDescent="0.25">
      <c r="A152" s="8" t="s">
        <v>32</v>
      </c>
      <c r="B152" s="8"/>
      <c r="C152" s="31"/>
      <c r="D152" s="32">
        <f>D151/24</f>
        <v>11.541666666666666</v>
      </c>
      <c r="E152" s="32"/>
      <c r="F152" s="32"/>
      <c r="G152" s="32">
        <f>G151/24</f>
        <v>2.4166666666666665</v>
      </c>
      <c r="H152" s="32">
        <f>H151/24</f>
        <v>13.958333333333334</v>
      </c>
      <c r="I152" s="33"/>
      <c r="J152" s="34" t="s">
        <v>33</v>
      </c>
      <c r="K152" s="35"/>
      <c r="L152" s="35"/>
      <c r="M152" s="35"/>
    </row>
    <row r="153" spans="1:15" x14ac:dyDescent="0.25">
      <c r="A153" s="36"/>
      <c r="B153" s="36"/>
      <c r="C153" s="37"/>
      <c r="D153" s="36"/>
      <c r="E153" s="36"/>
      <c r="F153" s="36"/>
      <c r="G153" s="36"/>
      <c r="H153" s="35"/>
      <c r="I153" s="35"/>
      <c r="J153" s="30" t="s">
        <v>34</v>
      </c>
      <c r="K153" s="30"/>
      <c r="L153" s="38">
        <f>C151</f>
        <v>4501</v>
      </c>
      <c r="M153" s="35" t="s">
        <v>35</v>
      </c>
    </row>
    <row r="154" spans="1:15" x14ac:dyDescent="0.25">
      <c r="A154" s="36"/>
      <c r="B154" s="36"/>
      <c r="C154" s="36"/>
      <c r="D154" s="36"/>
      <c r="E154" s="36"/>
      <c r="F154" s="36"/>
      <c r="G154" s="36"/>
      <c r="H154" s="36"/>
      <c r="I154" s="39"/>
      <c r="J154" s="30" t="s">
        <v>36</v>
      </c>
      <c r="K154" s="30"/>
      <c r="L154" s="40">
        <f>D152</f>
        <v>11.541666666666666</v>
      </c>
      <c r="M154" s="35" t="s">
        <v>14</v>
      </c>
    </row>
    <row r="155" spans="1:15" x14ac:dyDescent="0.25">
      <c r="A155" s="36"/>
      <c r="B155" s="36"/>
      <c r="C155" s="36"/>
      <c r="D155" s="36"/>
      <c r="E155" s="36"/>
      <c r="F155" s="36"/>
      <c r="G155" s="36"/>
      <c r="H155" s="36"/>
      <c r="I155" s="35"/>
      <c r="J155" s="30" t="s">
        <v>37</v>
      </c>
      <c r="K155" s="30"/>
      <c r="L155" s="41">
        <f>G152</f>
        <v>2.4166666666666665</v>
      </c>
      <c r="M155" s="35" t="s">
        <v>14</v>
      </c>
    </row>
    <row r="157" spans="1:15" x14ac:dyDescent="0.25">
      <c r="A157" s="14" t="s">
        <v>0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1:15" x14ac:dyDescent="0.25">
      <c r="A158" s="14" t="s">
        <v>1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spans="1:15" x14ac:dyDescent="0.25">
      <c r="A159" s="17" t="s">
        <v>42</v>
      </c>
      <c r="K159" s="18" t="s">
        <v>3</v>
      </c>
      <c r="L159" s="16">
        <v>17</v>
      </c>
      <c r="M159" s="18" t="s">
        <v>4</v>
      </c>
    </row>
    <row r="160" spans="1:15" ht="15.75" customHeight="1" x14ac:dyDescent="0.25">
      <c r="A160" s="13" t="s">
        <v>5</v>
      </c>
      <c r="B160" s="13" t="s">
        <v>6</v>
      </c>
      <c r="C160" s="12" t="s">
        <v>7</v>
      </c>
      <c r="D160" s="12" t="s">
        <v>8</v>
      </c>
      <c r="E160" s="11" t="s">
        <v>9</v>
      </c>
      <c r="F160" s="11" t="s">
        <v>10</v>
      </c>
      <c r="G160" s="12" t="s">
        <v>11</v>
      </c>
      <c r="H160" s="10" t="s">
        <v>12</v>
      </c>
      <c r="I160" s="10"/>
      <c r="J160" s="10"/>
      <c r="K160" s="9" t="s">
        <v>13</v>
      </c>
      <c r="L160" s="9"/>
      <c r="M160" s="9"/>
    </row>
    <row r="161" spans="1:13" x14ac:dyDescent="0.25">
      <c r="A161" s="13"/>
      <c r="B161" s="13"/>
      <c r="C161" s="12"/>
      <c r="D161" s="12"/>
      <c r="E161" s="11"/>
      <c r="F161" s="11"/>
      <c r="G161" s="12"/>
      <c r="H161" s="19" t="s">
        <v>14</v>
      </c>
      <c r="I161" s="19" t="s">
        <v>15</v>
      </c>
      <c r="J161" s="19" t="s">
        <v>16</v>
      </c>
      <c r="K161" s="20" t="s">
        <v>14</v>
      </c>
      <c r="L161" s="20" t="s">
        <v>15</v>
      </c>
      <c r="M161" s="20" t="s">
        <v>16</v>
      </c>
    </row>
    <row r="162" spans="1:13" x14ac:dyDescent="0.25">
      <c r="A162" s="21">
        <v>1</v>
      </c>
      <c r="B162" s="22" t="s">
        <v>17</v>
      </c>
      <c r="C162" s="21">
        <v>396</v>
      </c>
      <c r="D162" s="23">
        <f t="shared" ref="D162:D186" si="45">F162+E162</f>
        <v>25</v>
      </c>
      <c r="E162" s="23">
        <v>2</v>
      </c>
      <c r="F162" s="23">
        <f t="shared" ref="F162:F186" si="46">INT(C162/$L$3)</f>
        <v>23</v>
      </c>
      <c r="G162" s="21">
        <v>18</v>
      </c>
      <c r="H162" s="21" t="str">
        <f t="shared" ref="H162:H187" si="47">CHOOSE(WEEKDAY(I162),"Minggu","Senin","Selasa","Rabu","Kamis","Jum'at","Sabtu")</f>
        <v>Senin</v>
      </c>
      <c r="I162" s="24">
        <v>45726</v>
      </c>
      <c r="J162" s="25">
        <v>0.91666666666666696</v>
      </c>
      <c r="K162" s="21" t="str">
        <f t="shared" ref="K162:K186" si="48">CHOOSE(WEEKDAY(L162),"Minggu","Senin","Selasa","Rabu","Kamis","Jum'at","Sabtu")</f>
        <v>Selasa</v>
      </c>
      <c r="L162" s="24">
        <f>(I162+J162)+G162/24</f>
        <v>45727.666666666664</v>
      </c>
      <c r="M162" s="25">
        <f t="shared" ref="M162:M186" si="49">(J162+G162/24)</f>
        <v>1.666666666666667</v>
      </c>
    </row>
    <row r="163" spans="1:13" x14ac:dyDescent="0.25">
      <c r="A163" s="21">
        <v>2</v>
      </c>
      <c r="B163" s="22" t="s">
        <v>18</v>
      </c>
      <c r="C163" s="21">
        <v>458</v>
      </c>
      <c r="D163" s="23">
        <f t="shared" si="45"/>
        <v>27</v>
      </c>
      <c r="E163" s="23">
        <v>1</v>
      </c>
      <c r="F163" s="23">
        <f t="shared" si="46"/>
        <v>26</v>
      </c>
      <c r="G163" s="21">
        <v>4</v>
      </c>
      <c r="H163" s="21" t="str">
        <f t="shared" si="47"/>
        <v>Rabu</v>
      </c>
      <c r="I163" s="24">
        <f t="shared" ref="I163:I187" si="50">$I$162+J163</f>
        <v>45728.708333333336</v>
      </c>
      <c r="J163" s="25">
        <f t="shared" ref="J163:J187" si="51">M162+D162/24</f>
        <v>2.7083333333333339</v>
      </c>
      <c r="K163" s="21" t="str">
        <f t="shared" si="48"/>
        <v>Rabu</v>
      </c>
      <c r="L163" s="24">
        <f t="shared" ref="L163:L186" si="52">($I$162+J163)+G163/24</f>
        <v>45728.875</v>
      </c>
      <c r="M163" s="25">
        <f t="shared" si="49"/>
        <v>2.8750000000000004</v>
      </c>
    </row>
    <row r="164" spans="1:13" x14ac:dyDescent="0.25">
      <c r="A164" s="21">
        <v>3</v>
      </c>
      <c r="B164" s="22" t="s">
        <v>19</v>
      </c>
      <c r="C164" s="21">
        <v>243</v>
      </c>
      <c r="D164" s="23">
        <f t="shared" si="45"/>
        <v>3</v>
      </c>
      <c r="E164" s="23">
        <v>-11</v>
      </c>
      <c r="F164" s="23">
        <f t="shared" si="46"/>
        <v>14</v>
      </c>
      <c r="G164" s="21">
        <v>15</v>
      </c>
      <c r="H164" s="21" t="str">
        <f t="shared" si="47"/>
        <v>Jum'at</v>
      </c>
      <c r="I164" s="24">
        <f t="shared" si="50"/>
        <v>45730</v>
      </c>
      <c r="J164" s="25">
        <f t="shared" si="51"/>
        <v>4</v>
      </c>
      <c r="K164" s="21" t="str">
        <f t="shared" si="48"/>
        <v>Jum'at</v>
      </c>
      <c r="L164" s="24">
        <f t="shared" si="52"/>
        <v>45730.625</v>
      </c>
      <c r="M164" s="25">
        <f t="shared" si="49"/>
        <v>4.625</v>
      </c>
    </row>
    <row r="165" spans="1:13" x14ac:dyDescent="0.25">
      <c r="A165" s="21">
        <v>4</v>
      </c>
      <c r="B165" s="22" t="s">
        <v>20</v>
      </c>
      <c r="C165" s="21">
        <v>407</v>
      </c>
      <c r="D165" s="23">
        <f t="shared" si="45"/>
        <v>21</v>
      </c>
      <c r="E165" s="23">
        <v>-2</v>
      </c>
      <c r="F165" s="23">
        <f t="shared" si="46"/>
        <v>23</v>
      </c>
      <c r="G165" s="21">
        <v>5</v>
      </c>
      <c r="H165" s="21" t="str">
        <f t="shared" si="47"/>
        <v>Jum'at</v>
      </c>
      <c r="I165" s="24">
        <f t="shared" si="50"/>
        <v>45730.75</v>
      </c>
      <c r="J165" s="25">
        <f t="shared" si="51"/>
        <v>4.75</v>
      </c>
      <c r="K165" s="21" t="str">
        <f t="shared" si="48"/>
        <v>Jum'at</v>
      </c>
      <c r="L165" s="24">
        <f t="shared" si="52"/>
        <v>45730.958333333336</v>
      </c>
      <c r="M165" s="25">
        <f t="shared" si="49"/>
        <v>4.958333333333333</v>
      </c>
    </row>
    <row r="166" spans="1:13" x14ac:dyDescent="0.25">
      <c r="A166" s="21">
        <v>5</v>
      </c>
      <c r="B166" s="22" t="s">
        <v>22</v>
      </c>
      <c r="C166" s="21">
        <v>132</v>
      </c>
      <c r="D166" s="23">
        <f t="shared" si="45"/>
        <v>8</v>
      </c>
      <c r="E166" s="23">
        <v>1</v>
      </c>
      <c r="F166" s="23">
        <f t="shared" si="46"/>
        <v>7</v>
      </c>
      <c r="G166" s="21">
        <v>3</v>
      </c>
      <c r="H166" s="21" t="str">
        <f t="shared" si="47"/>
        <v>Sabtu</v>
      </c>
      <c r="I166" s="24">
        <f t="shared" si="50"/>
        <v>45731.833333333336</v>
      </c>
      <c r="J166" s="25">
        <f t="shared" si="51"/>
        <v>5.833333333333333</v>
      </c>
      <c r="K166" s="21" t="str">
        <f t="shared" si="48"/>
        <v>Sabtu</v>
      </c>
      <c r="L166" s="24">
        <f t="shared" si="52"/>
        <v>45731.958333333336</v>
      </c>
      <c r="M166" s="25">
        <f t="shared" si="49"/>
        <v>5.958333333333333</v>
      </c>
    </row>
    <row r="167" spans="1:13" x14ac:dyDescent="0.25">
      <c r="A167" s="21">
        <v>6</v>
      </c>
      <c r="B167" s="22" t="s">
        <v>23</v>
      </c>
      <c r="C167" s="21">
        <v>197</v>
      </c>
      <c r="D167" s="23">
        <f t="shared" si="45"/>
        <v>12</v>
      </c>
      <c r="E167" s="23">
        <v>1</v>
      </c>
      <c r="F167" s="23">
        <f t="shared" si="46"/>
        <v>11</v>
      </c>
      <c r="G167" s="21">
        <v>2</v>
      </c>
      <c r="H167" s="21" t="str">
        <f t="shared" si="47"/>
        <v>Minggu</v>
      </c>
      <c r="I167" s="24">
        <f t="shared" si="50"/>
        <v>45732.291666666664</v>
      </c>
      <c r="J167" s="25">
        <f t="shared" si="51"/>
        <v>6.2916666666666661</v>
      </c>
      <c r="K167" s="21" t="str">
        <f t="shared" si="48"/>
        <v>Minggu</v>
      </c>
      <c r="L167" s="24">
        <f t="shared" si="52"/>
        <v>45732.375</v>
      </c>
      <c r="M167" s="25">
        <f t="shared" si="49"/>
        <v>6.3749999999999991</v>
      </c>
    </row>
    <row r="168" spans="1:13" x14ac:dyDescent="0.25">
      <c r="A168" s="21">
        <v>7</v>
      </c>
      <c r="B168" s="22" t="s">
        <v>24</v>
      </c>
      <c r="C168" s="21">
        <v>109</v>
      </c>
      <c r="D168" s="23">
        <f t="shared" si="45"/>
        <v>7</v>
      </c>
      <c r="E168" s="23">
        <v>1</v>
      </c>
      <c r="F168" s="23">
        <f t="shared" si="46"/>
        <v>6</v>
      </c>
      <c r="G168" s="21">
        <v>5</v>
      </c>
      <c r="H168" s="21" t="str">
        <f t="shared" si="47"/>
        <v>Minggu</v>
      </c>
      <c r="I168" s="24">
        <f t="shared" si="50"/>
        <v>45732.875</v>
      </c>
      <c r="J168" s="25">
        <f t="shared" si="51"/>
        <v>6.8749999999999991</v>
      </c>
      <c r="K168" s="21" t="str">
        <f t="shared" si="48"/>
        <v>Senin</v>
      </c>
      <c r="L168" s="24">
        <f t="shared" si="52"/>
        <v>45733.083333333336</v>
      </c>
      <c r="M168" s="25">
        <f t="shared" si="49"/>
        <v>7.0833333333333321</v>
      </c>
    </row>
    <row r="169" spans="1:13" x14ac:dyDescent="0.25">
      <c r="A169" s="21">
        <v>8</v>
      </c>
      <c r="B169" s="22" t="s">
        <v>25</v>
      </c>
      <c r="C169" s="21">
        <v>145</v>
      </c>
      <c r="D169" s="23">
        <f t="shared" si="45"/>
        <v>9</v>
      </c>
      <c r="E169" s="23">
        <v>1</v>
      </c>
      <c r="F169" s="23">
        <f t="shared" si="46"/>
        <v>8</v>
      </c>
      <c r="G169" s="21">
        <v>3</v>
      </c>
      <c r="H169" s="21" t="str">
        <f t="shared" si="47"/>
        <v>Senin</v>
      </c>
      <c r="I169" s="24">
        <f t="shared" si="50"/>
        <v>45733.375</v>
      </c>
      <c r="J169" s="25">
        <f t="shared" si="51"/>
        <v>7.3749999999999991</v>
      </c>
      <c r="K169" s="21" t="str">
        <f t="shared" si="48"/>
        <v>Senin</v>
      </c>
      <c r="L169" s="24">
        <f t="shared" si="52"/>
        <v>45733.5</v>
      </c>
      <c r="M169" s="25">
        <f t="shared" si="49"/>
        <v>7.4999999999999991</v>
      </c>
    </row>
    <row r="170" spans="1:13" x14ac:dyDescent="0.25">
      <c r="A170" s="21">
        <v>9</v>
      </c>
      <c r="B170" s="22" t="s">
        <v>26</v>
      </c>
      <c r="C170" s="21">
        <v>182</v>
      </c>
      <c r="D170" s="23">
        <f t="shared" si="45"/>
        <v>10</v>
      </c>
      <c r="E170" s="23">
        <v>0</v>
      </c>
      <c r="F170" s="23">
        <f t="shared" si="46"/>
        <v>10</v>
      </c>
      <c r="G170" s="21">
        <v>5</v>
      </c>
      <c r="H170" s="21" t="str">
        <f t="shared" si="47"/>
        <v>Senin</v>
      </c>
      <c r="I170" s="24">
        <f t="shared" si="50"/>
        <v>45733.875</v>
      </c>
      <c r="J170" s="25">
        <f t="shared" si="51"/>
        <v>7.8749999999999991</v>
      </c>
      <c r="K170" s="21" t="str">
        <f t="shared" si="48"/>
        <v>Selasa</v>
      </c>
      <c r="L170" s="24">
        <f t="shared" si="52"/>
        <v>45734.083333333336</v>
      </c>
      <c r="M170" s="25">
        <f t="shared" si="49"/>
        <v>8.0833333333333321</v>
      </c>
    </row>
    <row r="171" spans="1:13" x14ac:dyDescent="0.25">
      <c r="A171" s="21">
        <v>10</v>
      </c>
      <c r="B171" s="22" t="s">
        <v>27</v>
      </c>
      <c r="C171" s="21">
        <v>224</v>
      </c>
      <c r="D171" s="23">
        <f t="shared" si="45"/>
        <v>13</v>
      </c>
      <c r="E171" s="23">
        <v>0</v>
      </c>
      <c r="F171" s="23">
        <f t="shared" si="46"/>
        <v>13</v>
      </c>
      <c r="G171" s="21">
        <v>3</v>
      </c>
      <c r="H171" s="21" t="str">
        <f t="shared" si="47"/>
        <v>Selasa</v>
      </c>
      <c r="I171" s="24">
        <f t="shared" si="50"/>
        <v>45734.5</v>
      </c>
      <c r="J171" s="25">
        <f t="shared" si="51"/>
        <v>8.4999999999999982</v>
      </c>
      <c r="K171" s="21" t="str">
        <f t="shared" si="48"/>
        <v>Selasa</v>
      </c>
      <c r="L171" s="24">
        <f t="shared" si="52"/>
        <v>45734.625</v>
      </c>
      <c r="M171" s="25">
        <f t="shared" si="49"/>
        <v>8.6249999999999982</v>
      </c>
    </row>
    <row r="172" spans="1:13" x14ac:dyDescent="0.25">
      <c r="A172" s="21">
        <v>11</v>
      </c>
      <c r="B172" s="26" t="s">
        <v>28</v>
      </c>
      <c r="C172" s="21">
        <v>220</v>
      </c>
      <c r="D172" s="23">
        <f t="shared" si="45"/>
        <v>13</v>
      </c>
      <c r="E172" s="23">
        <v>1</v>
      </c>
      <c r="F172" s="23">
        <f t="shared" si="46"/>
        <v>12</v>
      </c>
      <c r="G172" s="21">
        <v>4</v>
      </c>
      <c r="H172" s="21" t="str">
        <f t="shared" si="47"/>
        <v>Rabu</v>
      </c>
      <c r="I172" s="24">
        <f t="shared" si="50"/>
        <v>45735.166666666664</v>
      </c>
      <c r="J172" s="25">
        <f t="shared" si="51"/>
        <v>9.1666666666666643</v>
      </c>
      <c r="K172" s="21" t="str">
        <f t="shared" si="48"/>
        <v>Rabu</v>
      </c>
      <c r="L172" s="24">
        <f t="shared" si="52"/>
        <v>45735.333333333328</v>
      </c>
      <c r="M172" s="25">
        <f t="shared" si="49"/>
        <v>9.3333333333333304</v>
      </c>
    </row>
    <row r="173" spans="1:13" x14ac:dyDescent="0.25">
      <c r="A173" s="21">
        <v>12</v>
      </c>
      <c r="B173" s="26" t="s">
        <v>29</v>
      </c>
      <c r="C173" s="21">
        <v>169</v>
      </c>
      <c r="D173" s="23">
        <f t="shared" si="45"/>
        <v>6</v>
      </c>
      <c r="E173" s="23">
        <v>-3</v>
      </c>
      <c r="F173" s="23">
        <f t="shared" si="46"/>
        <v>9</v>
      </c>
      <c r="G173" s="21">
        <v>6</v>
      </c>
      <c r="H173" s="21" t="str">
        <f t="shared" si="47"/>
        <v>Rabu</v>
      </c>
      <c r="I173" s="24">
        <f t="shared" si="50"/>
        <v>45735.875</v>
      </c>
      <c r="J173" s="25">
        <f t="shared" si="51"/>
        <v>9.8749999999999964</v>
      </c>
      <c r="K173" s="21" t="str">
        <f t="shared" si="48"/>
        <v>Kamis</v>
      </c>
      <c r="L173" s="24">
        <f t="shared" si="52"/>
        <v>45736.125</v>
      </c>
      <c r="M173" s="25">
        <f t="shared" si="49"/>
        <v>10.124999999999996</v>
      </c>
    </row>
    <row r="174" spans="1:13" x14ac:dyDescent="0.25">
      <c r="A174" s="21">
        <v>13</v>
      </c>
      <c r="B174" s="26" t="s">
        <v>30</v>
      </c>
      <c r="C174" s="21">
        <v>127</v>
      </c>
      <c r="D174" s="23">
        <f t="shared" si="45"/>
        <v>0</v>
      </c>
      <c r="E174" s="23">
        <v>-7</v>
      </c>
      <c r="F174" s="23">
        <f t="shared" si="46"/>
        <v>7</v>
      </c>
      <c r="G174" s="21">
        <v>9</v>
      </c>
      <c r="H174" s="21" t="str">
        <f t="shared" si="47"/>
        <v>Kamis</v>
      </c>
      <c r="I174" s="24">
        <f t="shared" si="50"/>
        <v>45736.375</v>
      </c>
      <c r="J174" s="25">
        <f t="shared" si="51"/>
        <v>10.374999999999996</v>
      </c>
      <c r="K174" s="21" t="str">
        <f t="shared" si="48"/>
        <v>Kamis</v>
      </c>
      <c r="L174" s="24">
        <f t="shared" si="52"/>
        <v>45736.75</v>
      </c>
      <c r="M174" s="25">
        <f t="shared" si="49"/>
        <v>10.749999999999996</v>
      </c>
    </row>
    <row r="175" spans="1:13" x14ac:dyDescent="0.25">
      <c r="A175" s="21">
        <v>14</v>
      </c>
      <c r="B175" s="26" t="s">
        <v>43</v>
      </c>
      <c r="C175" s="21">
        <v>120</v>
      </c>
      <c r="D175" s="23">
        <f t="shared" si="45"/>
        <v>7</v>
      </c>
      <c r="E175" s="23">
        <v>0</v>
      </c>
      <c r="F175" s="23">
        <f t="shared" si="46"/>
        <v>7</v>
      </c>
      <c r="G175" s="21">
        <v>2</v>
      </c>
      <c r="H175" s="21" t="str">
        <f t="shared" si="47"/>
        <v>Kamis</v>
      </c>
      <c r="I175" s="24">
        <f t="shared" si="50"/>
        <v>45736.75</v>
      </c>
      <c r="J175" s="25">
        <f t="shared" si="51"/>
        <v>10.749999999999996</v>
      </c>
      <c r="K175" s="21" t="str">
        <f t="shared" si="48"/>
        <v>Kamis</v>
      </c>
      <c r="L175" s="24">
        <f t="shared" si="52"/>
        <v>45736.833333333336</v>
      </c>
      <c r="M175" s="25">
        <f t="shared" si="49"/>
        <v>10.83333333333333</v>
      </c>
    </row>
    <row r="176" spans="1:13" x14ac:dyDescent="0.25">
      <c r="A176" s="21">
        <v>15</v>
      </c>
      <c r="B176" s="26" t="s">
        <v>29</v>
      </c>
      <c r="C176" s="21">
        <v>220</v>
      </c>
      <c r="D176" s="23">
        <f t="shared" si="45"/>
        <v>13</v>
      </c>
      <c r="E176" s="23">
        <v>1</v>
      </c>
      <c r="F176" s="23">
        <f t="shared" si="46"/>
        <v>12</v>
      </c>
      <c r="G176" s="21">
        <v>2</v>
      </c>
      <c r="H176" s="21" t="str">
        <f t="shared" si="47"/>
        <v>Jum'at</v>
      </c>
      <c r="I176" s="24">
        <f t="shared" si="50"/>
        <v>45737.125</v>
      </c>
      <c r="J176" s="25">
        <f t="shared" si="51"/>
        <v>11.124999999999996</v>
      </c>
      <c r="K176" s="21" t="str">
        <f t="shared" si="48"/>
        <v>Jum'at</v>
      </c>
      <c r="L176" s="24">
        <f t="shared" si="52"/>
        <v>45737.208333333336</v>
      </c>
      <c r="M176" s="25">
        <f t="shared" si="49"/>
        <v>11.20833333333333</v>
      </c>
    </row>
    <row r="177" spans="1:13" x14ac:dyDescent="0.25">
      <c r="A177" s="21">
        <v>16</v>
      </c>
      <c r="B177" s="26" t="s">
        <v>28</v>
      </c>
      <c r="C177" s="21">
        <v>224</v>
      </c>
      <c r="D177" s="23">
        <f t="shared" si="45"/>
        <v>13</v>
      </c>
      <c r="E177" s="23">
        <v>0</v>
      </c>
      <c r="F177" s="23">
        <f t="shared" si="46"/>
        <v>13</v>
      </c>
      <c r="G177" s="21">
        <v>3</v>
      </c>
      <c r="H177" s="21" t="str">
        <f t="shared" si="47"/>
        <v>Jum'at</v>
      </c>
      <c r="I177" s="24">
        <f t="shared" si="50"/>
        <v>45737.75</v>
      </c>
      <c r="J177" s="25">
        <f t="shared" si="51"/>
        <v>11.749999999999996</v>
      </c>
      <c r="K177" s="21" t="str">
        <f t="shared" si="48"/>
        <v>Jum'at</v>
      </c>
      <c r="L177" s="24">
        <f t="shared" si="52"/>
        <v>45737.875</v>
      </c>
      <c r="M177" s="25">
        <f t="shared" si="49"/>
        <v>11.874999999999996</v>
      </c>
    </row>
    <row r="178" spans="1:13" x14ac:dyDescent="0.25">
      <c r="A178" s="21">
        <v>17</v>
      </c>
      <c r="B178" s="26" t="s">
        <v>27</v>
      </c>
      <c r="C178" s="21">
        <v>182</v>
      </c>
      <c r="D178" s="23">
        <f t="shared" si="45"/>
        <v>11</v>
      </c>
      <c r="E178" s="23">
        <v>1</v>
      </c>
      <c r="F178" s="23">
        <f t="shared" si="46"/>
        <v>10</v>
      </c>
      <c r="G178" s="21">
        <v>2</v>
      </c>
      <c r="H178" s="21" t="str">
        <f t="shared" si="47"/>
        <v>Sabtu</v>
      </c>
      <c r="I178" s="24">
        <f t="shared" si="50"/>
        <v>45738.416666666664</v>
      </c>
      <c r="J178" s="25">
        <f t="shared" si="51"/>
        <v>12.416666666666663</v>
      </c>
      <c r="K178" s="21" t="str">
        <f t="shared" si="48"/>
        <v>Sabtu</v>
      </c>
      <c r="L178" s="24">
        <f t="shared" si="52"/>
        <v>45738.5</v>
      </c>
      <c r="M178" s="25">
        <f t="shared" si="49"/>
        <v>12.499999999999996</v>
      </c>
    </row>
    <row r="179" spans="1:13" x14ac:dyDescent="0.25">
      <c r="A179" s="21">
        <v>18</v>
      </c>
      <c r="B179" s="22" t="s">
        <v>26</v>
      </c>
      <c r="C179" s="21">
        <v>145</v>
      </c>
      <c r="D179" s="23">
        <f t="shared" si="45"/>
        <v>9</v>
      </c>
      <c r="E179" s="23">
        <v>1</v>
      </c>
      <c r="F179" s="23">
        <f t="shared" si="46"/>
        <v>8</v>
      </c>
      <c r="G179" s="21">
        <v>2</v>
      </c>
      <c r="H179" s="21" t="str">
        <f t="shared" si="47"/>
        <v>Sabtu</v>
      </c>
      <c r="I179" s="24">
        <f t="shared" si="50"/>
        <v>45738.958333333336</v>
      </c>
      <c r="J179" s="25">
        <f t="shared" si="51"/>
        <v>12.95833333333333</v>
      </c>
      <c r="K179" s="21" t="str">
        <f t="shared" si="48"/>
        <v>Minggu</v>
      </c>
      <c r="L179" s="24">
        <f t="shared" si="52"/>
        <v>45739.041666666672</v>
      </c>
      <c r="M179" s="25">
        <f t="shared" si="49"/>
        <v>13.041666666666664</v>
      </c>
    </row>
    <row r="180" spans="1:13" x14ac:dyDescent="0.25">
      <c r="A180" s="21">
        <v>19</v>
      </c>
      <c r="B180" s="22" t="s">
        <v>25</v>
      </c>
      <c r="C180" s="21">
        <v>109</v>
      </c>
      <c r="D180" s="23">
        <f t="shared" si="45"/>
        <v>6</v>
      </c>
      <c r="E180" s="23">
        <v>0</v>
      </c>
      <c r="F180" s="23">
        <f t="shared" si="46"/>
        <v>6</v>
      </c>
      <c r="G180" s="21">
        <v>3</v>
      </c>
      <c r="H180" s="21" t="str">
        <f t="shared" si="47"/>
        <v>Minggu</v>
      </c>
      <c r="I180" s="24">
        <f t="shared" si="50"/>
        <v>45739.416666666664</v>
      </c>
      <c r="J180" s="25">
        <f t="shared" si="51"/>
        <v>13.416666666666664</v>
      </c>
      <c r="K180" s="21" t="str">
        <f t="shared" si="48"/>
        <v>Minggu</v>
      </c>
      <c r="L180" s="24">
        <f t="shared" si="52"/>
        <v>45739.541666666664</v>
      </c>
      <c r="M180" s="25">
        <f t="shared" si="49"/>
        <v>13.541666666666664</v>
      </c>
    </row>
    <row r="181" spans="1:13" x14ac:dyDescent="0.25">
      <c r="A181" s="21">
        <v>20</v>
      </c>
      <c r="B181" s="22" t="s">
        <v>24</v>
      </c>
      <c r="C181" s="21">
        <v>197</v>
      </c>
      <c r="D181" s="23">
        <f t="shared" si="45"/>
        <v>13</v>
      </c>
      <c r="E181" s="23">
        <v>2</v>
      </c>
      <c r="F181" s="23">
        <f t="shared" si="46"/>
        <v>11</v>
      </c>
      <c r="G181" s="21">
        <v>3</v>
      </c>
      <c r="H181" s="21" t="str">
        <f t="shared" si="47"/>
        <v>Minggu</v>
      </c>
      <c r="I181" s="24">
        <f t="shared" si="50"/>
        <v>45739.791666666664</v>
      </c>
      <c r="J181" s="25">
        <f t="shared" si="51"/>
        <v>13.791666666666664</v>
      </c>
      <c r="K181" s="21" t="str">
        <f t="shared" si="48"/>
        <v>Minggu</v>
      </c>
      <c r="L181" s="24">
        <f t="shared" si="52"/>
        <v>45739.916666666664</v>
      </c>
      <c r="M181" s="25">
        <f t="shared" si="49"/>
        <v>13.916666666666664</v>
      </c>
    </row>
    <row r="182" spans="1:13" x14ac:dyDescent="0.25">
      <c r="A182" s="21">
        <v>21</v>
      </c>
      <c r="B182" s="22" t="s">
        <v>23</v>
      </c>
      <c r="C182" s="21">
        <v>132</v>
      </c>
      <c r="D182" s="23">
        <f t="shared" si="45"/>
        <v>8</v>
      </c>
      <c r="E182" s="23">
        <v>1</v>
      </c>
      <c r="F182" s="23">
        <f t="shared" si="46"/>
        <v>7</v>
      </c>
      <c r="G182" s="21">
        <v>2</v>
      </c>
      <c r="H182" s="21" t="str">
        <f t="shared" si="47"/>
        <v>Senin</v>
      </c>
      <c r="I182" s="24">
        <f t="shared" si="50"/>
        <v>45740.458333333336</v>
      </c>
      <c r="J182" s="25">
        <f t="shared" si="51"/>
        <v>14.45833333333333</v>
      </c>
      <c r="K182" s="21" t="str">
        <f t="shared" si="48"/>
        <v>Senin</v>
      </c>
      <c r="L182" s="24">
        <f t="shared" si="52"/>
        <v>45740.541666666672</v>
      </c>
      <c r="M182" s="25">
        <f t="shared" si="49"/>
        <v>14.541666666666664</v>
      </c>
    </row>
    <row r="183" spans="1:13" x14ac:dyDescent="0.25">
      <c r="A183" s="21">
        <v>22</v>
      </c>
      <c r="B183" s="22" t="s">
        <v>22</v>
      </c>
      <c r="C183" s="21">
        <v>407</v>
      </c>
      <c r="D183" s="23">
        <f t="shared" si="45"/>
        <v>23</v>
      </c>
      <c r="E183" s="23">
        <v>0</v>
      </c>
      <c r="F183" s="23">
        <f t="shared" si="46"/>
        <v>23</v>
      </c>
      <c r="G183" s="21">
        <v>4</v>
      </c>
      <c r="H183" s="21" t="str">
        <f t="shared" si="47"/>
        <v>Senin</v>
      </c>
      <c r="I183" s="24">
        <f t="shared" si="50"/>
        <v>45740.875</v>
      </c>
      <c r="J183" s="25">
        <f t="shared" si="51"/>
        <v>14.874999999999998</v>
      </c>
      <c r="K183" s="21" t="str">
        <f t="shared" si="48"/>
        <v>Selasa</v>
      </c>
      <c r="L183" s="24">
        <f t="shared" si="52"/>
        <v>45741.041666666664</v>
      </c>
      <c r="M183" s="25">
        <f t="shared" si="49"/>
        <v>15.041666666666664</v>
      </c>
    </row>
    <row r="184" spans="1:13" x14ac:dyDescent="0.25">
      <c r="A184" s="21">
        <v>23</v>
      </c>
      <c r="B184" s="22" t="s">
        <v>20</v>
      </c>
      <c r="C184" s="21">
        <v>243</v>
      </c>
      <c r="D184" s="23">
        <f t="shared" si="45"/>
        <v>9</v>
      </c>
      <c r="E184" s="23">
        <v>-5</v>
      </c>
      <c r="F184" s="23">
        <f t="shared" si="46"/>
        <v>14</v>
      </c>
      <c r="G184" s="21">
        <v>8</v>
      </c>
      <c r="H184" s="21" t="str">
        <f t="shared" si="47"/>
        <v>Rabu</v>
      </c>
      <c r="I184" s="24">
        <f t="shared" si="50"/>
        <v>45742</v>
      </c>
      <c r="J184" s="25">
        <f t="shared" si="51"/>
        <v>15.999999999999998</v>
      </c>
      <c r="K184" s="21" t="str">
        <f t="shared" si="48"/>
        <v>Rabu</v>
      </c>
      <c r="L184" s="24">
        <f t="shared" si="52"/>
        <v>45742.333333333336</v>
      </c>
      <c r="M184" s="25">
        <f t="shared" si="49"/>
        <v>16.333333333333332</v>
      </c>
    </row>
    <row r="185" spans="1:13" x14ac:dyDescent="0.25">
      <c r="A185" s="21">
        <v>24</v>
      </c>
      <c r="B185" s="22" t="s">
        <v>19</v>
      </c>
      <c r="C185" s="21">
        <v>458</v>
      </c>
      <c r="D185" s="23">
        <f t="shared" si="45"/>
        <v>28</v>
      </c>
      <c r="E185" s="23">
        <v>2</v>
      </c>
      <c r="F185" s="23">
        <f t="shared" si="46"/>
        <v>26</v>
      </c>
      <c r="G185" s="21">
        <v>3</v>
      </c>
      <c r="H185" s="21" t="str">
        <f t="shared" si="47"/>
        <v>Rabu</v>
      </c>
      <c r="I185" s="24">
        <f t="shared" si="50"/>
        <v>45742.708333333336</v>
      </c>
      <c r="J185" s="25">
        <f t="shared" si="51"/>
        <v>16.708333333333332</v>
      </c>
      <c r="K185" s="21" t="str">
        <f t="shared" si="48"/>
        <v>Rabu</v>
      </c>
      <c r="L185" s="24">
        <f t="shared" si="52"/>
        <v>45742.833333333336</v>
      </c>
      <c r="M185" s="25">
        <f t="shared" si="49"/>
        <v>16.833333333333332</v>
      </c>
    </row>
    <row r="186" spans="1:13" x14ac:dyDescent="0.25">
      <c r="A186" s="21">
        <v>25</v>
      </c>
      <c r="B186" s="22" t="s">
        <v>18</v>
      </c>
      <c r="C186" s="21">
        <v>396</v>
      </c>
      <c r="D186" s="23">
        <f t="shared" si="45"/>
        <v>25</v>
      </c>
      <c r="E186" s="23">
        <v>2</v>
      </c>
      <c r="F186" s="23">
        <f t="shared" si="46"/>
        <v>23</v>
      </c>
      <c r="G186" s="21">
        <v>3</v>
      </c>
      <c r="H186" s="21" t="str">
        <f t="shared" si="47"/>
        <v>Jum'at</v>
      </c>
      <c r="I186" s="24">
        <f t="shared" si="50"/>
        <v>45744</v>
      </c>
      <c r="J186" s="25">
        <f t="shared" si="51"/>
        <v>18</v>
      </c>
      <c r="K186" s="21" t="str">
        <f t="shared" si="48"/>
        <v>Jum'at</v>
      </c>
      <c r="L186" s="24">
        <f t="shared" si="52"/>
        <v>45744.125</v>
      </c>
      <c r="M186" s="25">
        <f t="shared" si="49"/>
        <v>18.125</v>
      </c>
    </row>
    <row r="187" spans="1:13" x14ac:dyDescent="0.25">
      <c r="A187" s="21">
        <v>26</v>
      </c>
      <c r="B187" s="22" t="s">
        <v>17</v>
      </c>
      <c r="C187" s="21"/>
      <c r="D187" s="23"/>
      <c r="E187" s="23"/>
      <c r="F187" s="23"/>
      <c r="G187" s="21"/>
      <c r="H187" s="21" t="str">
        <f t="shared" si="47"/>
        <v>Sabtu</v>
      </c>
      <c r="I187" s="24">
        <f t="shared" si="50"/>
        <v>45745.166666666664</v>
      </c>
      <c r="J187" s="25">
        <f t="shared" si="51"/>
        <v>19.166666666666668</v>
      </c>
      <c r="K187" s="21"/>
      <c r="L187" s="24"/>
      <c r="M187" s="25"/>
    </row>
    <row r="188" spans="1:13" x14ac:dyDescent="0.25">
      <c r="A188" s="8" t="s">
        <v>31</v>
      </c>
      <c r="B188" s="8"/>
      <c r="C188" s="28">
        <f>SUM(C162:C187)</f>
        <v>5842</v>
      </c>
      <c r="D188" s="28">
        <f>SUM(D162:D187)</f>
        <v>319</v>
      </c>
      <c r="E188" s="28"/>
      <c r="F188" s="28"/>
      <c r="G188" s="28">
        <f>SUM(G162:G187)</f>
        <v>119</v>
      </c>
      <c r="H188" s="28">
        <f>D188+G188</f>
        <v>438</v>
      </c>
      <c r="I188" s="29"/>
      <c r="J188" s="30"/>
      <c r="K188" s="29"/>
      <c r="L188" s="29"/>
      <c r="M188" s="30"/>
    </row>
    <row r="189" spans="1:13" x14ac:dyDescent="0.25">
      <c r="A189" s="8" t="s">
        <v>32</v>
      </c>
      <c r="B189" s="8"/>
      <c r="C189" s="31"/>
      <c r="D189" s="32">
        <f>D188/24</f>
        <v>13.291666666666666</v>
      </c>
      <c r="E189" s="32"/>
      <c r="F189" s="32"/>
      <c r="G189" s="32">
        <f>G188/24</f>
        <v>4.958333333333333</v>
      </c>
      <c r="H189" s="32">
        <f>H188/24</f>
        <v>18.25</v>
      </c>
      <c r="I189" s="33"/>
      <c r="J189" s="34" t="s">
        <v>33</v>
      </c>
      <c r="K189" s="35"/>
      <c r="L189" s="35"/>
      <c r="M189" s="35"/>
    </row>
    <row r="190" spans="1:13" x14ac:dyDescent="0.25">
      <c r="A190" s="36"/>
      <c r="B190" s="36"/>
      <c r="C190" s="37"/>
      <c r="D190" s="36"/>
      <c r="E190" s="36"/>
      <c r="F190" s="36"/>
      <c r="G190" s="36"/>
      <c r="H190" s="35"/>
      <c r="I190" s="35"/>
      <c r="J190" s="30" t="s">
        <v>34</v>
      </c>
      <c r="K190" s="30"/>
      <c r="L190" s="38">
        <f>C188</f>
        <v>5842</v>
      </c>
      <c r="M190" s="35" t="s">
        <v>35</v>
      </c>
    </row>
    <row r="191" spans="1:13" x14ac:dyDescent="0.25">
      <c r="A191" s="36"/>
      <c r="B191" s="36"/>
      <c r="C191" s="36"/>
      <c r="D191" s="36"/>
      <c r="E191" s="36"/>
      <c r="F191" s="36"/>
      <c r="G191" s="36"/>
      <c r="H191" s="36"/>
      <c r="I191" s="39"/>
      <c r="J191" s="30" t="s">
        <v>36</v>
      </c>
      <c r="K191" s="30"/>
      <c r="L191" s="40">
        <f>D189</f>
        <v>13.291666666666666</v>
      </c>
      <c r="M191" s="35" t="s">
        <v>14</v>
      </c>
    </row>
    <row r="192" spans="1:13" x14ac:dyDescent="0.25">
      <c r="A192" s="36"/>
      <c r="B192" s="36"/>
      <c r="C192" s="36"/>
      <c r="D192" s="36"/>
      <c r="E192" s="36"/>
      <c r="F192" s="36"/>
      <c r="G192" s="36"/>
      <c r="H192" s="36"/>
      <c r="I192" s="35"/>
      <c r="J192" s="30" t="s">
        <v>37</v>
      </c>
      <c r="K192" s="30"/>
      <c r="L192" s="41">
        <f>G189</f>
        <v>4.958333333333333</v>
      </c>
      <c r="M192" s="35" t="s">
        <v>14</v>
      </c>
    </row>
    <row r="194" spans="1:13" x14ac:dyDescent="0.25">
      <c r="A194" s="14" t="s">
        <v>0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spans="1:13" x14ac:dyDescent="0.25">
      <c r="A195" s="14" t="s">
        <v>1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 spans="1:13" x14ac:dyDescent="0.25">
      <c r="A196" s="17" t="s">
        <v>44</v>
      </c>
      <c r="K196" s="18" t="s">
        <v>3</v>
      </c>
      <c r="L196" s="16">
        <v>17</v>
      </c>
      <c r="M196" s="18" t="s">
        <v>4</v>
      </c>
    </row>
    <row r="197" spans="1:13" ht="15.75" customHeight="1" x14ac:dyDescent="0.25">
      <c r="A197" s="13" t="s">
        <v>5</v>
      </c>
      <c r="B197" s="13" t="s">
        <v>6</v>
      </c>
      <c r="C197" s="12" t="s">
        <v>7</v>
      </c>
      <c r="D197" s="12" t="s">
        <v>8</v>
      </c>
      <c r="E197" s="11" t="s">
        <v>9</v>
      </c>
      <c r="F197" s="11" t="s">
        <v>10</v>
      </c>
      <c r="G197" s="12" t="s">
        <v>11</v>
      </c>
      <c r="H197" s="10" t="s">
        <v>12</v>
      </c>
      <c r="I197" s="10"/>
      <c r="J197" s="10"/>
      <c r="K197" s="9" t="s">
        <v>13</v>
      </c>
      <c r="L197" s="9"/>
      <c r="M197" s="9"/>
    </row>
    <row r="198" spans="1:13" x14ac:dyDescent="0.25">
      <c r="A198" s="13"/>
      <c r="B198" s="13"/>
      <c r="C198" s="12"/>
      <c r="D198" s="12"/>
      <c r="E198" s="11"/>
      <c r="F198" s="11"/>
      <c r="G198" s="12"/>
      <c r="H198" s="19" t="s">
        <v>14</v>
      </c>
      <c r="I198" s="19" t="s">
        <v>15</v>
      </c>
      <c r="J198" s="19" t="s">
        <v>16</v>
      </c>
      <c r="K198" s="20" t="s">
        <v>14</v>
      </c>
      <c r="L198" s="20" t="s">
        <v>15</v>
      </c>
      <c r="M198" s="20" t="s">
        <v>16</v>
      </c>
    </row>
    <row r="199" spans="1:13" x14ac:dyDescent="0.25">
      <c r="A199" s="21">
        <v>1</v>
      </c>
      <c r="B199" s="22" t="s">
        <v>17</v>
      </c>
      <c r="C199" s="21">
        <v>396</v>
      </c>
      <c r="D199" s="23">
        <f t="shared" ref="D199:D223" si="53">F199+E199</f>
        <v>26</v>
      </c>
      <c r="E199" s="23">
        <v>3</v>
      </c>
      <c r="F199" s="23">
        <f t="shared" ref="F199:F223" si="54">INT(C199/$L$3)</f>
        <v>23</v>
      </c>
      <c r="G199" s="21">
        <v>24</v>
      </c>
      <c r="H199" s="21" t="str">
        <f t="shared" ref="H199:H224" si="55">CHOOSE(WEEKDAY(I199),"Minggu","Senin","Selasa","Rabu","Kamis","Jum'at","Sabtu")</f>
        <v>Sabtu</v>
      </c>
      <c r="I199" s="24">
        <v>45745</v>
      </c>
      <c r="J199" s="25">
        <v>0.16666666666666699</v>
      </c>
      <c r="K199" s="21" t="str">
        <f t="shared" ref="K199:K223" si="56">CHOOSE(WEEKDAY(L199),"Minggu","Senin","Selasa","Rabu","Kamis","Jum'at","Sabtu")</f>
        <v>Minggu</v>
      </c>
      <c r="L199" s="24">
        <f>(I199+J199)+G199/24</f>
        <v>45746.166666666664</v>
      </c>
      <c r="M199" s="25">
        <f t="shared" ref="M199:M223" si="57">(J199+G199/24)</f>
        <v>1.166666666666667</v>
      </c>
    </row>
    <row r="200" spans="1:13" x14ac:dyDescent="0.25">
      <c r="A200" s="21">
        <v>2</v>
      </c>
      <c r="B200" s="22" t="s">
        <v>18</v>
      </c>
      <c r="C200" s="21">
        <v>458</v>
      </c>
      <c r="D200" s="23">
        <f t="shared" si="53"/>
        <v>29</v>
      </c>
      <c r="E200" s="23">
        <v>3</v>
      </c>
      <c r="F200" s="23">
        <f t="shared" si="54"/>
        <v>26</v>
      </c>
      <c r="G200" s="21">
        <v>5</v>
      </c>
      <c r="H200" s="21" t="str">
        <f t="shared" si="55"/>
        <v>Senin</v>
      </c>
      <c r="I200" s="24">
        <f t="shared" ref="I200:I224" si="58">$I$199+J200</f>
        <v>45747.25</v>
      </c>
      <c r="J200" s="25">
        <f t="shared" ref="J200:J224" si="59">M199+D199/24</f>
        <v>2.25</v>
      </c>
      <c r="K200" s="21" t="str">
        <f t="shared" si="56"/>
        <v>Senin</v>
      </c>
      <c r="L200" s="24">
        <f t="shared" ref="L200:L223" si="60">($I$199+J200)+G200/24</f>
        <v>45747.458333333336</v>
      </c>
      <c r="M200" s="25">
        <f t="shared" si="57"/>
        <v>2.4583333333333335</v>
      </c>
    </row>
    <row r="201" spans="1:13" x14ac:dyDescent="0.25">
      <c r="A201" s="21">
        <v>3</v>
      </c>
      <c r="B201" s="22" t="s">
        <v>19</v>
      </c>
      <c r="C201" s="21">
        <v>243</v>
      </c>
      <c r="D201" s="23">
        <f t="shared" si="53"/>
        <v>16</v>
      </c>
      <c r="E201" s="23">
        <v>2</v>
      </c>
      <c r="F201" s="23">
        <f t="shared" si="54"/>
        <v>14</v>
      </c>
      <c r="G201" s="21">
        <v>3</v>
      </c>
      <c r="H201" s="21" t="str">
        <f t="shared" si="55"/>
        <v>Selasa</v>
      </c>
      <c r="I201" s="24">
        <f t="shared" si="58"/>
        <v>45748.666666666664</v>
      </c>
      <c r="J201" s="25">
        <f t="shared" si="59"/>
        <v>3.666666666666667</v>
      </c>
      <c r="K201" s="21" t="str">
        <f t="shared" si="56"/>
        <v>Selasa</v>
      </c>
      <c r="L201" s="24">
        <f t="shared" si="60"/>
        <v>45748.791666666664</v>
      </c>
      <c r="M201" s="25">
        <f t="shared" si="57"/>
        <v>3.791666666666667</v>
      </c>
    </row>
    <row r="202" spans="1:13" x14ac:dyDescent="0.25">
      <c r="A202" s="21">
        <v>4</v>
      </c>
      <c r="B202" s="22" t="s">
        <v>20</v>
      </c>
      <c r="C202" s="21">
        <v>407</v>
      </c>
      <c r="D202" s="23">
        <f t="shared" si="53"/>
        <v>25</v>
      </c>
      <c r="E202" s="23">
        <v>2</v>
      </c>
      <c r="F202" s="23">
        <f t="shared" si="54"/>
        <v>23</v>
      </c>
      <c r="G202" s="21">
        <v>2</v>
      </c>
      <c r="H202" s="21" t="str">
        <f t="shared" si="55"/>
        <v>Rabu</v>
      </c>
      <c r="I202" s="24">
        <f t="shared" si="58"/>
        <v>45749.458333333336</v>
      </c>
      <c r="J202" s="25">
        <f t="shared" si="59"/>
        <v>4.4583333333333339</v>
      </c>
      <c r="K202" s="21" t="str">
        <f t="shared" si="56"/>
        <v>Rabu</v>
      </c>
      <c r="L202" s="24">
        <f t="shared" si="60"/>
        <v>45749.541666666672</v>
      </c>
      <c r="M202" s="25">
        <f t="shared" si="57"/>
        <v>4.541666666666667</v>
      </c>
    </row>
    <row r="203" spans="1:13" x14ac:dyDescent="0.25">
      <c r="A203" s="21">
        <v>5</v>
      </c>
      <c r="B203" s="22" t="s">
        <v>22</v>
      </c>
      <c r="C203" s="21">
        <v>132</v>
      </c>
      <c r="D203" s="23">
        <f t="shared" si="53"/>
        <v>8</v>
      </c>
      <c r="E203" s="23">
        <v>1</v>
      </c>
      <c r="F203" s="23">
        <f t="shared" si="54"/>
        <v>7</v>
      </c>
      <c r="G203" s="21">
        <v>3</v>
      </c>
      <c r="H203" s="21" t="str">
        <f t="shared" si="55"/>
        <v>Kamis</v>
      </c>
      <c r="I203" s="24">
        <f t="shared" si="58"/>
        <v>45750.583333333336</v>
      </c>
      <c r="J203" s="25">
        <f t="shared" si="59"/>
        <v>5.5833333333333339</v>
      </c>
      <c r="K203" s="21" t="str">
        <f t="shared" si="56"/>
        <v>Kamis</v>
      </c>
      <c r="L203" s="24">
        <f t="shared" si="60"/>
        <v>45750.708333333336</v>
      </c>
      <c r="M203" s="25">
        <f t="shared" si="57"/>
        <v>5.7083333333333339</v>
      </c>
    </row>
    <row r="204" spans="1:13" x14ac:dyDescent="0.25">
      <c r="A204" s="21">
        <v>6</v>
      </c>
      <c r="B204" s="22" t="s">
        <v>23</v>
      </c>
      <c r="C204" s="21">
        <v>197</v>
      </c>
      <c r="D204" s="23">
        <f t="shared" si="53"/>
        <v>13</v>
      </c>
      <c r="E204" s="23">
        <v>2</v>
      </c>
      <c r="F204" s="23">
        <f t="shared" si="54"/>
        <v>11</v>
      </c>
      <c r="G204" s="21">
        <v>2</v>
      </c>
      <c r="H204" s="21" t="str">
        <f t="shared" si="55"/>
        <v>Jum'at</v>
      </c>
      <c r="I204" s="24">
        <f t="shared" si="58"/>
        <v>45751.041666666664</v>
      </c>
      <c r="J204" s="25">
        <f t="shared" si="59"/>
        <v>6.041666666666667</v>
      </c>
      <c r="K204" s="21" t="str">
        <f t="shared" si="56"/>
        <v>Jum'at</v>
      </c>
      <c r="L204" s="24">
        <f t="shared" si="60"/>
        <v>45751.125</v>
      </c>
      <c r="M204" s="25">
        <f t="shared" si="57"/>
        <v>6.125</v>
      </c>
    </row>
    <row r="205" spans="1:13" x14ac:dyDescent="0.25">
      <c r="A205" s="21">
        <v>7</v>
      </c>
      <c r="B205" s="22" t="s">
        <v>24</v>
      </c>
      <c r="C205" s="21">
        <v>109</v>
      </c>
      <c r="D205" s="23">
        <f t="shared" si="53"/>
        <v>7</v>
      </c>
      <c r="E205" s="23">
        <v>1</v>
      </c>
      <c r="F205" s="23">
        <f t="shared" si="54"/>
        <v>6</v>
      </c>
      <c r="G205" s="21">
        <v>4</v>
      </c>
      <c r="H205" s="21" t="str">
        <f t="shared" si="55"/>
        <v>Jum'at</v>
      </c>
      <c r="I205" s="24">
        <f t="shared" si="58"/>
        <v>45751.666666666664</v>
      </c>
      <c r="J205" s="25">
        <f t="shared" si="59"/>
        <v>6.666666666666667</v>
      </c>
      <c r="K205" s="21" t="str">
        <f t="shared" si="56"/>
        <v>Jum'at</v>
      </c>
      <c r="L205" s="24">
        <f t="shared" si="60"/>
        <v>45751.833333333328</v>
      </c>
      <c r="M205" s="25">
        <f t="shared" si="57"/>
        <v>6.8333333333333339</v>
      </c>
    </row>
    <row r="206" spans="1:13" x14ac:dyDescent="0.25">
      <c r="A206" s="21">
        <v>8</v>
      </c>
      <c r="B206" s="22" t="s">
        <v>25</v>
      </c>
      <c r="C206" s="21">
        <v>145</v>
      </c>
      <c r="D206" s="23">
        <f t="shared" si="53"/>
        <v>9</v>
      </c>
      <c r="E206" s="23">
        <v>1</v>
      </c>
      <c r="F206" s="23">
        <f t="shared" si="54"/>
        <v>8</v>
      </c>
      <c r="G206" s="21">
        <v>3</v>
      </c>
      <c r="H206" s="21" t="str">
        <f t="shared" si="55"/>
        <v>Sabtu</v>
      </c>
      <c r="I206" s="24">
        <f t="shared" si="58"/>
        <v>45752.125</v>
      </c>
      <c r="J206" s="25">
        <f t="shared" si="59"/>
        <v>7.1250000000000009</v>
      </c>
      <c r="K206" s="21" t="str">
        <f t="shared" si="56"/>
        <v>Sabtu</v>
      </c>
      <c r="L206" s="24">
        <f t="shared" si="60"/>
        <v>45752.25</v>
      </c>
      <c r="M206" s="25">
        <f t="shared" si="57"/>
        <v>7.2500000000000009</v>
      </c>
    </row>
    <row r="207" spans="1:13" x14ac:dyDescent="0.25">
      <c r="A207" s="21">
        <v>9</v>
      </c>
      <c r="B207" s="22" t="s">
        <v>26</v>
      </c>
      <c r="C207" s="21">
        <v>182</v>
      </c>
      <c r="D207" s="23">
        <f t="shared" si="53"/>
        <v>10</v>
      </c>
      <c r="E207" s="23">
        <v>0</v>
      </c>
      <c r="F207" s="23">
        <f t="shared" si="54"/>
        <v>10</v>
      </c>
      <c r="G207" s="21">
        <v>5</v>
      </c>
      <c r="H207" s="21" t="str">
        <f t="shared" si="55"/>
        <v>Sabtu</v>
      </c>
      <c r="I207" s="24">
        <f t="shared" si="58"/>
        <v>45752.625</v>
      </c>
      <c r="J207" s="25">
        <f t="shared" si="59"/>
        <v>7.6250000000000009</v>
      </c>
      <c r="K207" s="21" t="str">
        <f t="shared" si="56"/>
        <v>Sabtu</v>
      </c>
      <c r="L207" s="24">
        <f t="shared" si="60"/>
        <v>45752.833333333336</v>
      </c>
      <c r="M207" s="25">
        <f t="shared" si="57"/>
        <v>7.8333333333333339</v>
      </c>
    </row>
    <row r="208" spans="1:13" x14ac:dyDescent="0.25">
      <c r="A208" s="21">
        <v>10</v>
      </c>
      <c r="B208" s="43" t="s">
        <v>27</v>
      </c>
      <c r="C208" s="44">
        <v>224</v>
      </c>
      <c r="D208" s="45">
        <f t="shared" si="53"/>
        <v>-5</v>
      </c>
      <c r="E208" s="45">
        <v>-18</v>
      </c>
      <c r="F208" s="45">
        <f t="shared" si="54"/>
        <v>13</v>
      </c>
      <c r="G208" s="44">
        <v>3</v>
      </c>
      <c r="H208" s="44" t="str">
        <f t="shared" si="55"/>
        <v>Minggu</v>
      </c>
      <c r="I208" s="46">
        <f t="shared" si="58"/>
        <v>45753.25</v>
      </c>
      <c r="J208" s="47">
        <f t="shared" si="59"/>
        <v>8.25</v>
      </c>
      <c r="K208" s="44" t="str">
        <f t="shared" si="56"/>
        <v>Minggu</v>
      </c>
      <c r="L208" s="46">
        <f t="shared" si="60"/>
        <v>45753.375</v>
      </c>
      <c r="M208" s="47">
        <f t="shared" si="57"/>
        <v>8.375</v>
      </c>
    </row>
    <row r="209" spans="1:13" x14ac:dyDescent="0.25">
      <c r="A209" s="21">
        <v>11</v>
      </c>
      <c r="B209" s="48" t="s">
        <v>28</v>
      </c>
      <c r="C209" s="44">
        <v>220</v>
      </c>
      <c r="D209" s="45">
        <f t="shared" si="53"/>
        <v>-3</v>
      </c>
      <c r="E209" s="45">
        <v>-15</v>
      </c>
      <c r="F209" s="45">
        <f t="shared" si="54"/>
        <v>12</v>
      </c>
      <c r="G209" s="44">
        <v>20</v>
      </c>
      <c r="H209" s="44" t="str">
        <f t="shared" si="55"/>
        <v>Minggu</v>
      </c>
      <c r="I209" s="46">
        <f t="shared" si="58"/>
        <v>45753.166666666664</v>
      </c>
      <c r="J209" s="47">
        <f t="shared" si="59"/>
        <v>8.1666666666666661</v>
      </c>
      <c r="K209" s="44" t="str">
        <f t="shared" si="56"/>
        <v>Senin</v>
      </c>
      <c r="L209" s="46">
        <f t="shared" si="60"/>
        <v>45754</v>
      </c>
      <c r="M209" s="47">
        <f t="shared" si="57"/>
        <v>9</v>
      </c>
    </row>
    <row r="210" spans="1:13" x14ac:dyDescent="0.25">
      <c r="A210" s="21">
        <v>12</v>
      </c>
      <c r="B210" s="48" t="s">
        <v>29</v>
      </c>
      <c r="C210" s="44">
        <v>169</v>
      </c>
      <c r="D210" s="45">
        <f t="shared" si="53"/>
        <v>4</v>
      </c>
      <c r="E210" s="45">
        <v>-5</v>
      </c>
      <c r="F210" s="45">
        <f t="shared" si="54"/>
        <v>9</v>
      </c>
      <c r="G210" s="44">
        <v>9</v>
      </c>
      <c r="H210" s="44" t="str">
        <f t="shared" si="55"/>
        <v>Minggu</v>
      </c>
      <c r="I210" s="46">
        <f t="shared" si="58"/>
        <v>45753.875</v>
      </c>
      <c r="J210" s="47">
        <f t="shared" si="59"/>
        <v>8.875</v>
      </c>
      <c r="K210" s="44" t="str">
        <f t="shared" si="56"/>
        <v>Senin</v>
      </c>
      <c r="L210" s="46">
        <f t="shared" si="60"/>
        <v>45754.25</v>
      </c>
      <c r="M210" s="47">
        <f t="shared" si="57"/>
        <v>9.25</v>
      </c>
    </row>
    <row r="211" spans="1:13" x14ac:dyDescent="0.25">
      <c r="A211" s="21">
        <v>13</v>
      </c>
      <c r="B211" s="26" t="s">
        <v>30</v>
      </c>
      <c r="C211" s="21">
        <v>127</v>
      </c>
      <c r="D211" s="23">
        <f t="shared" si="53"/>
        <v>-1</v>
      </c>
      <c r="E211" s="23">
        <v>-8</v>
      </c>
      <c r="F211" s="23">
        <f t="shared" si="54"/>
        <v>7</v>
      </c>
      <c r="G211" s="21">
        <v>10</v>
      </c>
      <c r="H211" s="21" t="str">
        <f t="shared" si="55"/>
        <v>Senin</v>
      </c>
      <c r="I211" s="24">
        <f t="shared" si="58"/>
        <v>45754.416666666664</v>
      </c>
      <c r="J211" s="25">
        <f t="shared" si="59"/>
        <v>9.4166666666666661</v>
      </c>
      <c r="K211" s="21" t="str">
        <f t="shared" si="56"/>
        <v>Senin</v>
      </c>
      <c r="L211" s="24">
        <f t="shared" si="60"/>
        <v>45754.833333333328</v>
      </c>
      <c r="M211" s="25">
        <f t="shared" si="57"/>
        <v>9.8333333333333321</v>
      </c>
    </row>
    <row r="212" spans="1:13" x14ac:dyDescent="0.25">
      <c r="A212" s="21">
        <v>14</v>
      </c>
      <c r="B212" s="26" t="s">
        <v>43</v>
      </c>
      <c r="C212" s="21">
        <v>120</v>
      </c>
      <c r="D212" s="23">
        <f t="shared" si="53"/>
        <v>4</v>
      </c>
      <c r="E212" s="23">
        <v>-3</v>
      </c>
      <c r="F212" s="23">
        <f t="shared" si="54"/>
        <v>7</v>
      </c>
      <c r="G212" s="21">
        <v>5</v>
      </c>
      <c r="H212" s="21" t="str">
        <f t="shared" si="55"/>
        <v>Senin</v>
      </c>
      <c r="I212" s="24">
        <f t="shared" si="58"/>
        <v>45754.791666666664</v>
      </c>
      <c r="J212" s="25">
        <f t="shared" si="59"/>
        <v>9.7916666666666661</v>
      </c>
      <c r="K212" s="21" t="str">
        <f t="shared" si="56"/>
        <v>Selasa</v>
      </c>
      <c r="L212" s="24">
        <f t="shared" si="60"/>
        <v>45755</v>
      </c>
      <c r="M212" s="25">
        <f t="shared" si="57"/>
        <v>10</v>
      </c>
    </row>
    <row r="213" spans="1:13" x14ac:dyDescent="0.25">
      <c r="A213" s="21">
        <v>15</v>
      </c>
      <c r="B213" s="26" t="s">
        <v>29</v>
      </c>
      <c r="C213" s="21">
        <v>220</v>
      </c>
      <c r="D213" s="23">
        <f t="shared" si="53"/>
        <v>-2</v>
      </c>
      <c r="E213" s="23">
        <v>-14</v>
      </c>
      <c r="F213" s="23">
        <f t="shared" si="54"/>
        <v>12</v>
      </c>
      <c r="G213" s="21">
        <v>17</v>
      </c>
      <c r="H213" s="21" t="str">
        <f t="shared" si="55"/>
        <v>Selasa</v>
      </c>
      <c r="I213" s="24">
        <f t="shared" si="58"/>
        <v>45755.166666666664</v>
      </c>
      <c r="J213" s="25">
        <f t="shared" si="59"/>
        <v>10.166666666666666</v>
      </c>
      <c r="K213" s="21" t="str">
        <f t="shared" si="56"/>
        <v>Selasa</v>
      </c>
      <c r="L213" s="24">
        <f t="shared" si="60"/>
        <v>45755.875</v>
      </c>
      <c r="M213" s="25">
        <f t="shared" si="57"/>
        <v>10.875</v>
      </c>
    </row>
    <row r="214" spans="1:13" x14ac:dyDescent="0.25">
      <c r="A214" s="21">
        <v>16</v>
      </c>
      <c r="B214" s="26" t="s">
        <v>28</v>
      </c>
      <c r="C214" s="21">
        <v>224</v>
      </c>
      <c r="D214" s="23">
        <f t="shared" si="53"/>
        <v>13</v>
      </c>
      <c r="E214" s="23">
        <v>0</v>
      </c>
      <c r="F214" s="23">
        <f t="shared" si="54"/>
        <v>13</v>
      </c>
      <c r="G214" s="21">
        <v>3</v>
      </c>
      <c r="H214" s="21" t="str">
        <f t="shared" si="55"/>
        <v>Selasa</v>
      </c>
      <c r="I214" s="24">
        <f t="shared" si="58"/>
        <v>45755.791666666664</v>
      </c>
      <c r="J214" s="25">
        <f t="shared" si="59"/>
        <v>10.791666666666666</v>
      </c>
      <c r="K214" s="21" t="str">
        <f t="shared" si="56"/>
        <v>Selasa</v>
      </c>
      <c r="L214" s="24">
        <f t="shared" si="60"/>
        <v>45755.916666666664</v>
      </c>
      <c r="M214" s="25">
        <f t="shared" si="57"/>
        <v>10.916666666666666</v>
      </c>
    </row>
    <row r="215" spans="1:13" x14ac:dyDescent="0.25">
      <c r="A215" s="21">
        <v>17</v>
      </c>
      <c r="B215" s="26" t="s">
        <v>27</v>
      </c>
      <c r="C215" s="21">
        <v>182</v>
      </c>
      <c r="D215" s="23">
        <f t="shared" si="53"/>
        <v>11</v>
      </c>
      <c r="E215" s="23">
        <v>1</v>
      </c>
      <c r="F215" s="23">
        <f t="shared" si="54"/>
        <v>10</v>
      </c>
      <c r="G215" s="21">
        <v>2</v>
      </c>
      <c r="H215" s="21" t="str">
        <f t="shared" si="55"/>
        <v>Rabu</v>
      </c>
      <c r="I215" s="24">
        <f t="shared" si="58"/>
        <v>45756.458333333336</v>
      </c>
      <c r="J215" s="25">
        <f t="shared" si="59"/>
        <v>11.458333333333332</v>
      </c>
      <c r="K215" s="21" t="str">
        <f t="shared" si="56"/>
        <v>Rabu</v>
      </c>
      <c r="L215" s="24">
        <f t="shared" si="60"/>
        <v>45756.541666666672</v>
      </c>
      <c r="M215" s="25">
        <f t="shared" si="57"/>
        <v>11.541666666666666</v>
      </c>
    </row>
    <row r="216" spans="1:13" x14ac:dyDescent="0.25">
      <c r="A216" s="21">
        <v>18</v>
      </c>
      <c r="B216" s="22" t="s">
        <v>26</v>
      </c>
      <c r="C216" s="21">
        <v>145</v>
      </c>
      <c r="D216" s="23">
        <f t="shared" si="53"/>
        <v>6</v>
      </c>
      <c r="E216" s="23">
        <v>-2</v>
      </c>
      <c r="F216" s="23">
        <f t="shared" si="54"/>
        <v>8</v>
      </c>
      <c r="G216" s="21">
        <v>5</v>
      </c>
      <c r="H216" s="21" t="str">
        <f t="shared" si="55"/>
        <v>Kamis</v>
      </c>
      <c r="I216" s="24">
        <f t="shared" si="58"/>
        <v>45757</v>
      </c>
      <c r="J216" s="25">
        <f t="shared" si="59"/>
        <v>12</v>
      </c>
      <c r="K216" s="21" t="str">
        <f t="shared" si="56"/>
        <v>Kamis</v>
      </c>
      <c r="L216" s="24">
        <f t="shared" si="60"/>
        <v>45757.208333333336</v>
      </c>
      <c r="M216" s="25">
        <f t="shared" si="57"/>
        <v>12.208333333333334</v>
      </c>
    </row>
    <row r="217" spans="1:13" x14ac:dyDescent="0.25">
      <c r="A217" s="21">
        <v>19</v>
      </c>
      <c r="B217" s="22" t="s">
        <v>25</v>
      </c>
      <c r="C217" s="21">
        <v>109</v>
      </c>
      <c r="D217" s="23">
        <f t="shared" si="53"/>
        <v>5</v>
      </c>
      <c r="E217" s="23">
        <v>-1</v>
      </c>
      <c r="F217" s="23">
        <f t="shared" si="54"/>
        <v>6</v>
      </c>
      <c r="G217" s="21">
        <v>4</v>
      </c>
      <c r="H217" s="21" t="str">
        <f t="shared" si="55"/>
        <v>Kamis</v>
      </c>
      <c r="I217" s="24">
        <f t="shared" si="58"/>
        <v>45757.458333333336</v>
      </c>
      <c r="J217" s="25">
        <f t="shared" si="59"/>
        <v>12.458333333333334</v>
      </c>
      <c r="K217" s="21" t="str">
        <f t="shared" si="56"/>
        <v>Kamis</v>
      </c>
      <c r="L217" s="24">
        <f t="shared" si="60"/>
        <v>45757.625</v>
      </c>
      <c r="M217" s="25">
        <f t="shared" si="57"/>
        <v>12.625</v>
      </c>
    </row>
    <row r="218" spans="1:13" x14ac:dyDescent="0.25">
      <c r="A218" s="21">
        <v>20</v>
      </c>
      <c r="B218" s="22" t="s">
        <v>24</v>
      </c>
      <c r="C218" s="21">
        <v>197</v>
      </c>
      <c r="D218" s="23">
        <f t="shared" si="53"/>
        <v>8</v>
      </c>
      <c r="E218" s="23">
        <v>-3</v>
      </c>
      <c r="F218" s="23">
        <f t="shared" si="54"/>
        <v>11</v>
      </c>
      <c r="G218" s="21">
        <v>7</v>
      </c>
      <c r="H218" s="21" t="str">
        <f t="shared" si="55"/>
        <v>Kamis</v>
      </c>
      <c r="I218" s="24">
        <f t="shared" si="58"/>
        <v>45757.833333333336</v>
      </c>
      <c r="J218" s="25">
        <f t="shared" si="59"/>
        <v>12.833333333333334</v>
      </c>
      <c r="K218" s="21" t="str">
        <f t="shared" si="56"/>
        <v>Jum'at</v>
      </c>
      <c r="L218" s="24">
        <f t="shared" si="60"/>
        <v>45758.125</v>
      </c>
      <c r="M218" s="25">
        <f t="shared" si="57"/>
        <v>13.125</v>
      </c>
    </row>
    <row r="219" spans="1:13" x14ac:dyDescent="0.25">
      <c r="A219" s="21">
        <v>21</v>
      </c>
      <c r="B219" s="22" t="s">
        <v>23</v>
      </c>
      <c r="C219" s="21">
        <v>132</v>
      </c>
      <c r="D219" s="23">
        <f t="shared" si="53"/>
        <v>4</v>
      </c>
      <c r="E219" s="23">
        <v>-3</v>
      </c>
      <c r="F219" s="23">
        <f t="shared" si="54"/>
        <v>7</v>
      </c>
      <c r="G219" s="21">
        <v>6</v>
      </c>
      <c r="H219" s="21" t="str">
        <f t="shared" si="55"/>
        <v>Jum'at</v>
      </c>
      <c r="I219" s="24">
        <f t="shared" si="58"/>
        <v>45758.458333333336</v>
      </c>
      <c r="J219" s="25">
        <f t="shared" si="59"/>
        <v>13.458333333333334</v>
      </c>
      <c r="K219" s="21" t="str">
        <f t="shared" si="56"/>
        <v>Jum'at</v>
      </c>
      <c r="L219" s="24">
        <f t="shared" si="60"/>
        <v>45758.708333333336</v>
      </c>
      <c r="M219" s="25">
        <f t="shared" si="57"/>
        <v>13.708333333333334</v>
      </c>
    </row>
    <row r="220" spans="1:13" x14ac:dyDescent="0.25">
      <c r="A220" s="21">
        <v>22</v>
      </c>
      <c r="B220" s="22" t="s">
        <v>22</v>
      </c>
      <c r="C220" s="21">
        <v>407</v>
      </c>
      <c r="D220" s="23">
        <f t="shared" si="53"/>
        <v>21</v>
      </c>
      <c r="E220" s="23">
        <v>-2</v>
      </c>
      <c r="F220" s="23">
        <f t="shared" si="54"/>
        <v>23</v>
      </c>
      <c r="G220" s="21">
        <v>6</v>
      </c>
      <c r="H220" s="21" t="str">
        <f t="shared" si="55"/>
        <v>Jum'at</v>
      </c>
      <c r="I220" s="24">
        <f t="shared" si="58"/>
        <v>45758.875</v>
      </c>
      <c r="J220" s="25">
        <f t="shared" si="59"/>
        <v>13.875</v>
      </c>
      <c r="K220" s="21" t="str">
        <f t="shared" si="56"/>
        <v>Sabtu</v>
      </c>
      <c r="L220" s="24">
        <f t="shared" si="60"/>
        <v>45759.125</v>
      </c>
      <c r="M220" s="25">
        <f t="shared" si="57"/>
        <v>14.125</v>
      </c>
    </row>
    <row r="221" spans="1:13" x14ac:dyDescent="0.25">
      <c r="A221" s="21">
        <v>23</v>
      </c>
      <c r="B221" s="22" t="s">
        <v>20</v>
      </c>
      <c r="C221" s="21">
        <v>243</v>
      </c>
      <c r="D221" s="23">
        <f t="shared" si="53"/>
        <v>14</v>
      </c>
      <c r="E221" s="23">
        <v>0</v>
      </c>
      <c r="F221" s="23">
        <f t="shared" si="54"/>
        <v>14</v>
      </c>
      <c r="G221" s="21">
        <v>3</v>
      </c>
      <c r="H221" s="21" t="str">
        <f t="shared" si="55"/>
        <v>Minggu</v>
      </c>
      <c r="I221" s="24">
        <f t="shared" si="58"/>
        <v>45760</v>
      </c>
      <c r="J221" s="25">
        <f t="shared" si="59"/>
        <v>15</v>
      </c>
      <c r="K221" s="21" t="str">
        <f t="shared" si="56"/>
        <v>Minggu</v>
      </c>
      <c r="L221" s="24">
        <f t="shared" si="60"/>
        <v>45760.125</v>
      </c>
      <c r="M221" s="25">
        <f t="shared" si="57"/>
        <v>15.125</v>
      </c>
    </row>
    <row r="222" spans="1:13" x14ac:dyDescent="0.25">
      <c r="A222" s="21">
        <v>24</v>
      </c>
      <c r="B222" s="22" t="s">
        <v>19</v>
      </c>
      <c r="C222" s="21">
        <v>458</v>
      </c>
      <c r="D222" s="23">
        <f t="shared" si="53"/>
        <v>26</v>
      </c>
      <c r="E222" s="23">
        <v>0</v>
      </c>
      <c r="F222" s="23">
        <f t="shared" si="54"/>
        <v>26</v>
      </c>
      <c r="G222" s="21">
        <v>5</v>
      </c>
      <c r="H222" s="21" t="str">
        <f t="shared" si="55"/>
        <v>Minggu</v>
      </c>
      <c r="I222" s="24">
        <f t="shared" si="58"/>
        <v>45760.708333333336</v>
      </c>
      <c r="J222" s="25">
        <f t="shared" si="59"/>
        <v>15.708333333333334</v>
      </c>
      <c r="K222" s="21" t="str">
        <f t="shared" si="56"/>
        <v>Minggu</v>
      </c>
      <c r="L222" s="24">
        <f t="shared" si="60"/>
        <v>45760.916666666672</v>
      </c>
      <c r="M222" s="25">
        <f t="shared" si="57"/>
        <v>15.916666666666668</v>
      </c>
    </row>
    <row r="223" spans="1:13" x14ac:dyDescent="0.25">
      <c r="A223" s="21">
        <v>25</v>
      </c>
      <c r="B223" s="22" t="s">
        <v>18</v>
      </c>
      <c r="C223" s="21">
        <v>396</v>
      </c>
      <c r="D223" s="23">
        <f t="shared" si="53"/>
        <v>25</v>
      </c>
      <c r="E223" s="23">
        <v>2</v>
      </c>
      <c r="F223" s="23">
        <f t="shared" si="54"/>
        <v>23</v>
      </c>
      <c r="G223" s="21">
        <v>3</v>
      </c>
      <c r="H223" s="21" t="str">
        <f t="shared" si="55"/>
        <v>Selasa</v>
      </c>
      <c r="I223" s="24">
        <f t="shared" si="58"/>
        <v>45762</v>
      </c>
      <c r="J223" s="25">
        <f t="shared" si="59"/>
        <v>17</v>
      </c>
      <c r="K223" s="21" t="str">
        <f t="shared" si="56"/>
        <v>Selasa</v>
      </c>
      <c r="L223" s="24">
        <f t="shared" si="60"/>
        <v>45762.125</v>
      </c>
      <c r="M223" s="25">
        <f t="shared" si="57"/>
        <v>17.125</v>
      </c>
    </row>
    <row r="224" spans="1:13" x14ac:dyDescent="0.25">
      <c r="A224" s="21">
        <v>26</v>
      </c>
      <c r="B224" s="22" t="s">
        <v>17</v>
      </c>
      <c r="C224" s="21"/>
      <c r="D224" s="23"/>
      <c r="E224" s="23"/>
      <c r="F224" s="23"/>
      <c r="G224" s="21"/>
      <c r="H224" s="21" t="str">
        <f t="shared" si="55"/>
        <v>Rabu</v>
      </c>
      <c r="I224" s="24">
        <f t="shared" si="58"/>
        <v>45763.166666666664</v>
      </c>
      <c r="J224" s="25">
        <f t="shared" si="59"/>
        <v>18.166666666666668</v>
      </c>
      <c r="K224" s="21"/>
      <c r="L224" s="24"/>
      <c r="M224" s="25"/>
    </row>
    <row r="225" spans="1:13" x14ac:dyDescent="0.25">
      <c r="A225" s="8" t="s">
        <v>31</v>
      </c>
      <c r="B225" s="8"/>
      <c r="C225" s="28">
        <f>SUM(C199:C224)</f>
        <v>5842</v>
      </c>
      <c r="D225" s="28">
        <f>SUM(D199:D224)</f>
        <v>273</v>
      </c>
      <c r="E225" s="28"/>
      <c r="F225" s="28"/>
      <c r="G225" s="28">
        <f>SUM(G199:G224)</f>
        <v>159</v>
      </c>
      <c r="H225" s="28">
        <f>D225+G225</f>
        <v>432</v>
      </c>
      <c r="I225" s="29"/>
      <c r="J225" s="30"/>
      <c r="K225" s="29"/>
      <c r="L225" s="29"/>
      <c r="M225" s="30"/>
    </row>
    <row r="226" spans="1:13" x14ac:dyDescent="0.25">
      <c r="A226" s="8" t="s">
        <v>32</v>
      </c>
      <c r="B226" s="8"/>
      <c r="C226" s="31"/>
      <c r="D226" s="32">
        <f>D225/24</f>
        <v>11.375</v>
      </c>
      <c r="E226" s="32"/>
      <c r="F226" s="32"/>
      <c r="G226" s="32">
        <f>G225/24</f>
        <v>6.625</v>
      </c>
      <c r="H226" s="32">
        <f>H225/24</f>
        <v>18</v>
      </c>
      <c r="I226" s="33"/>
      <c r="J226" s="34" t="s">
        <v>33</v>
      </c>
      <c r="K226" s="35"/>
      <c r="L226" s="35"/>
      <c r="M226" s="35"/>
    </row>
    <row r="227" spans="1:13" x14ac:dyDescent="0.25">
      <c r="A227" s="36"/>
      <c r="B227" s="36"/>
      <c r="C227" s="37"/>
      <c r="D227" s="36"/>
      <c r="E227" s="36"/>
      <c r="F227" s="36"/>
      <c r="G227" s="36"/>
      <c r="H227" s="35"/>
      <c r="I227" s="35"/>
      <c r="J227" s="30" t="s">
        <v>34</v>
      </c>
      <c r="K227" s="30"/>
      <c r="L227" s="38">
        <f>C225</f>
        <v>5842</v>
      </c>
      <c r="M227" s="35" t="s">
        <v>35</v>
      </c>
    </row>
    <row r="228" spans="1:13" x14ac:dyDescent="0.25">
      <c r="A228" s="36"/>
      <c r="B228" s="36"/>
      <c r="C228" s="36"/>
      <c r="D228" s="36"/>
      <c r="E228" s="36"/>
      <c r="F228" s="36"/>
      <c r="G228" s="36"/>
      <c r="H228" s="36"/>
      <c r="I228" s="39"/>
      <c r="J228" s="30" t="s">
        <v>36</v>
      </c>
      <c r="K228" s="30"/>
      <c r="L228" s="40">
        <f>D226</f>
        <v>11.375</v>
      </c>
      <c r="M228" s="35" t="s">
        <v>14</v>
      </c>
    </row>
    <row r="229" spans="1:13" x14ac:dyDescent="0.25">
      <c r="A229" s="36"/>
      <c r="B229" s="36"/>
      <c r="C229" s="36"/>
      <c r="D229" s="36"/>
      <c r="E229" s="36"/>
      <c r="F229" s="36"/>
      <c r="G229" s="36"/>
      <c r="H229" s="36"/>
      <c r="I229" s="35"/>
      <c r="J229" s="30" t="s">
        <v>37</v>
      </c>
      <c r="K229" s="30"/>
      <c r="L229" s="41">
        <f>G226</f>
        <v>6.625</v>
      </c>
      <c r="M229" s="35" t="s">
        <v>14</v>
      </c>
    </row>
    <row r="231" spans="1:13" x14ac:dyDescent="0.25">
      <c r="A231" s="14" t="s">
        <v>0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 spans="1:13" x14ac:dyDescent="0.25">
      <c r="A232" s="14" t="s">
        <v>1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 spans="1:13" x14ac:dyDescent="0.25">
      <c r="A233" s="17" t="s">
        <v>45</v>
      </c>
      <c r="K233" s="18" t="s">
        <v>3</v>
      </c>
      <c r="L233" s="16">
        <v>17</v>
      </c>
      <c r="M233" s="18" t="s">
        <v>4</v>
      </c>
    </row>
    <row r="234" spans="1:13" ht="15.75" customHeight="1" x14ac:dyDescent="0.25">
      <c r="A234" s="13" t="s">
        <v>5</v>
      </c>
      <c r="B234" s="13" t="s">
        <v>6</v>
      </c>
      <c r="C234" s="12" t="s">
        <v>7</v>
      </c>
      <c r="D234" s="12" t="s">
        <v>8</v>
      </c>
      <c r="E234" s="11" t="s">
        <v>9</v>
      </c>
      <c r="F234" s="11" t="s">
        <v>10</v>
      </c>
      <c r="G234" s="12" t="s">
        <v>11</v>
      </c>
      <c r="H234" s="10" t="s">
        <v>12</v>
      </c>
      <c r="I234" s="10"/>
      <c r="J234" s="10"/>
      <c r="K234" s="9" t="s">
        <v>13</v>
      </c>
      <c r="L234" s="9"/>
      <c r="M234" s="9"/>
    </row>
    <row r="235" spans="1:13" x14ac:dyDescent="0.25">
      <c r="A235" s="13"/>
      <c r="B235" s="13"/>
      <c r="C235" s="12"/>
      <c r="D235" s="12"/>
      <c r="E235" s="11"/>
      <c r="F235" s="11"/>
      <c r="G235" s="12"/>
      <c r="H235" s="19" t="s">
        <v>14</v>
      </c>
      <c r="I235" s="19" t="s">
        <v>15</v>
      </c>
      <c r="J235" s="19" t="s">
        <v>16</v>
      </c>
      <c r="K235" s="20" t="s">
        <v>14</v>
      </c>
      <c r="L235" s="20" t="s">
        <v>15</v>
      </c>
      <c r="M235" s="20" t="s">
        <v>16</v>
      </c>
    </row>
    <row r="236" spans="1:13" x14ac:dyDescent="0.25">
      <c r="A236" s="21">
        <v>1</v>
      </c>
      <c r="B236" s="22" t="s">
        <v>17</v>
      </c>
      <c r="C236" s="21">
        <v>396</v>
      </c>
      <c r="D236" s="23">
        <f t="shared" ref="D236:D260" si="61">F236+E236</f>
        <v>26</v>
      </c>
      <c r="E236" s="23">
        <v>3</v>
      </c>
      <c r="F236" s="23">
        <f t="shared" ref="F236:F260" si="62">INT(C236/$L$3)</f>
        <v>23</v>
      </c>
      <c r="G236" s="21">
        <v>10</v>
      </c>
      <c r="H236" s="21" t="str">
        <f t="shared" ref="H236:H261" si="63">CHOOSE(WEEKDAY(I236),"Minggu","Senin","Selasa","Rabu","Kamis","Jum'at","Sabtu")</f>
        <v>Rabu</v>
      </c>
      <c r="I236" s="24">
        <v>45763</v>
      </c>
      <c r="J236" s="25">
        <v>0.91666666666666696</v>
      </c>
      <c r="K236" s="21" t="str">
        <f t="shared" ref="K236:K260" si="64">CHOOSE(WEEKDAY(L236),"Minggu","Senin","Selasa","Rabu","Kamis","Jum'at","Sabtu")</f>
        <v>Kamis</v>
      </c>
      <c r="L236" s="24">
        <f>(I236+J236)+G236/24</f>
        <v>45764.333333333328</v>
      </c>
      <c r="M236" s="25">
        <f t="shared" ref="M236:M260" si="65">(J236+G236/24)</f>
        <v>1.3333333333333337</v>
      </c>
    </row>
    <row r="237" spans="1:13" x14ac:dyDescent="0.25">
      <c r="A237" s="21">
        <v>2</v>
      </c>
      <c r="B237" s="22" t="s">
        <v>18</v>
      </c>
      <c r="C237" s="21">
        <v>458</v>
      </c>
      <c r="D237" s="23">
        <f t="shared" si="61"/>
        <v>29</v>
      </c>
      <c r="E237" s="23">
        <v>3</v>
      </c>
      <c r="F237" s="23">
        <f t="shared" si="62"/>
        <v>26</v>
      </c>
      <c r="G237" s="21">
        <v>4</v>
      </c>
      <c r="H237" s="21" t="str">
        <f t="shared" si="63"/>
        <v>Jum'at</v>
      </c>
      <c r="I237" s="24">
        <f t="shared" ref="I237:I261" si="66">$I$236+J237</f>
        <v>45765.416666666664</v>
      </c>
      <c r="J237" s="25">
        <f t="shared" ref="J237:J261" si="67">M236+D236/24</f>
        <v>2.416666666666667</v>
      </c>
      <c r="K237" s="21" t="str">
        <f t="shared" si="64"/>
        <v>Jum'at</v>
      </c>
      <c r="L237" s="24">
        <f t="shared" ref="L237:L260" si="68">($I$236+J237)+G237/24</f>
        <v>45765.583333333328</v>
      </c>
      <c r="M237" s="25">
        <f t="shared" si="65"/>
        <v>2.5833333333333335</v>
      </c>
    </row>
    <row r="238" spans="1:13" x14ac:dyDescent="0.25">
      <c r="A238" s="21">
        <v>3</v>
      </c>
      <c r="B238" s="22" t="s">
        <v>19</v>
      </c>
      <c r="C238" s="21">
        <v>243</v>
      </c>
      <c r="D238" s="23">
        <f t="shared" si="61"/>
        <v>16</v>
      </c>
      <c r="E238" s="23">
        <v>2</v>
      </c>
      <c r="F238" s="23">
        <f t="shared" si="62"/>
        <v>14</v>
      </c>
      <c r="G238" s="21">
        <v>3</v>
      </c>
      <c r="H238" s="21" t="str">
        <f t="shared" si="63"/>
        <v>Sabtu</v>
      </c>
      <c r="I238" s="24">
        <f t="shared" si="66"/>
        <v>45766.791666666664</v>
      </c>
      <c r="J238" s="25">
        <f t="shared" si="67"/>
        <v>3.791666666666667</v>
      </c>
      <c r="K238" s="21" t="str">
        <f t="shared" si="64"/>
        <v>Sabtu</v>
      </c>
      <c r="L238" s="24">
        <f t="shared" si="68"/>
        <v>45766.916666666664</v>
      </c>
      <c r="M238" s="25">
        <f t="shared" si="65"/>
        <v>3.916666666666667</v>
      </c>
    </row>
    <row r="239" spans="1:13" x14ac:dyDescent="0.25">
      <c r="A239" s="21">
        <v>4</v>
      </c>
      <c r="B239" s="22" t="s">
        <v>20</v>
      </c>
      <c r="C239" s="21">
        <v>407</v>
      </c>
      <c r="D239" s="23">
        <f t="shared" si="61"/>
        <v>25</v>
      </c>
      <c r="E239" s="23">
        <v>2</v>
      </c>
      <c r="F239" s="23">
        <f t="shared" si="62"/>
        <v>23</v>
      </c>
      <c r="G239" s="21">
        <v>2</v>
      </c>
      <c r="H239" s="21" t="str">
        <f t="shared" si="63"/>
        <v>Minggu</v>
      </c>
      <c r="I239" s="24">
        <f t="shared" si="66"/>
        <v>45767.583333333336</v>
      </c>
      <c r="J239" s="25">
        <f t="shared" si="67"/>
        <v>4.5833333333333339</v>
      </c>
      <c r="K239" s="21" t="str">
        <f t="shared" si="64"/>
        <v>Minggu</v>
      </c>
      <c r="L239" s="24">
        <f t="shared" si="68"/>
        <v>45767.666666666672</v>
      </c>
      <c r="M239" s="25">
        <f t="shared" si="65"/>
        <v>4.666666666666667</v>
      </c>
    </row>
    <row r="240" spans="1:13" x14ac:dyDescent="0.25">
      <c r="A240" s="21">
        <v>5</v>
      </c>
      <c r="B240" s="22" t="s">
        <v>22</v>
      </c>
      <c r="C240" s="21">
        <v>132</v>
      </c>
      <c r="D240" s="23">
        <f t="shared" si="61"/>
        <v>8</v>
      </c>
      <c r="E240" s="23">
        <v>1</v>
      </c>
      <c r="F240" s="23">
        <f t="shared" si="62"/>
        <v>7</v>
      </c>
      <c r="G240" s="21">
        <v>3</v>
      </c>
      <c r="H240" s="21" t="str">
        <f t="shared" si="63"/>
        <v>Senin</v>
      </c>
      <c r="I240" s="24">
        <f t="shared" si="66"/>
        <v>45768.708333333336</v>
      </c>
      <c r="J240" s="25">
        <f t="shared" si="67"/>
        <v>5.7083333333333339</v>
      </c>
      <c r="K240" s="21" t="str">
        <f t="shared" si="64"/>
        <v>Senin</v>
      </c>
      <c r="L240" s="24">
        <f t="shared" si="68"/>
        <v>45768.833333333336</v>
      </c>
      <c r="M240" s="25">
        <f t="shared" si="65"/>
        <v>5.8333333333333339</v>
      </c>
    </row>
    <row r="241" spans="1:13" x14ac:dyDescent="0.25">
      <c r="A241" s="21">
        <v>6</v>
      </c>
      <c r="B241" s="22" t="s">
        <v>23</v>
      </c>
      <c r="C241" s="21">
        <v>197</v>
      </c>
      <c r="D241" s="23">
        <f t="shared" si="61"/>
        <v>13</v>
      </c>
      <c r="E241" s="23">
        <v>2</v>
      </c>
      <c r="F241" s="23">
        <f t="shared" si="62"/>
        <v>11</v>
      </c>
      <c r="G241" s="21">
        <v>2</v>
      </c>
      <c r="H241" s="21" t="str">
        <f t="shared" si="63"/>
        <v>Selasa</v>
      </c>
      <c r="I241" s="24">
        <f t="shared" si="66"/>
        <v>45769.166666666664</v>
      </c>
      <c r="J241" s="25">
        <f t="shared" si="67"/>
        <v>6.166666666666667</v>
      </c>
      <c r="K241" s="21" t="str">
        <f t="shared" si="64"/>
        <v>Selasa</v>
      </c>
      <c r="L241" s="24">
        <f t="shared" si="68"/>
        <v>45769.25</v>
      </c>
      <c r="M241" s="25">
        <f t="shared" si="65"/>
        <v>6.25</v>
      </c>
    </row>
    <row r="242" spans="1:13" x14ac:dyDescent="0.25">
      <c r="A242" s="21">
        <v>7</v>
      </c>
      <c r="B242" s="22" t="s">
        <v>24</v>
      </c>
      <c r="C242" s="21">
        <v>109</v>
      </c>
      <c r="D242" s="23">
        <f t="shared" si="61"/>
        <v>7</v>
      </c>
      <c r="E242" s="23">
        <v>1</v>
      </c>
      <c r="F242" s="23">
        <f t="shared" si="62"/>
        <v>6</v>
      </c>
      <c r="G242" s="21">
        <v>3</v>
      </c>
      <c r="H242" s="21" t="str">
        <f t="shared" si="63"/>
        <v>Selasa</v>
      </c>
      <c r="I242" s="24">
        <f t="shared" si="66"/>
        <v>45769.791666666664</v>
      </c>
      <c r="J242" s="25">
        <f t="shared" si="67"/>
        <v>6.791666666666667</v>
      </c>
      <c r="K242" s="21" t="str">
        <f t="shared" si="64"/>
        <v>Selasa</v>
      </c>
      <c r="L242" s="24">
        <f t="shared" si="68"/>
        <v>45769.916666666664</v>
      </c>
      <c r="M242" s="25">
        <f t="shared" si="65"/>
        <v>6.916666666666667</v>
      </c>
    </row>
    <row r="243" spans="1:13" x14ac:dyDescent="0.25">
      <c r="A243" s="21">
        <v>8</v>
      </c>
      <c r="B243" s="22" t="s">
        <v>25</v>
      </c>
      <c r="C243" s="21">
        <v>145</v>
      </c>
      <c r="D243" s="23">
        <f t="shared" si="61"/>
        <v>9</v>
      </c>
      <c r="E243" s="23">
        <v>1</v>
      </c>
      <c r="F243" s="23">
        <f t="shared" si="62"/>
        <v>8</v>
      </c>
      <c r="G243" s="21">
        <v>3</v>
      </c>
      <c r="H243" s="21" t="str">
        <f t="shared" si="63"/>
        <v>Rabu</v>
      </c>
      <c r="I243" s="24">
        <f t="shared" si="66"/>
        <v>45770.208333333336</v>
      </c>
      <c r="J243" s="25">
        <f t="shared" si="67"/>
        <v>7.2083333333333339</v>
      </c>
      <c r="K243" s="21" t="str">
        <f t="shared" si="64"/>
        <v>Rabu</v>
      </c>
      <c r="L243" s="24">
        <f t="shared" si="68"/>
        <v>45770.333333333336</v>
      </c>
      <c r="M243" s="25">
        <f t="shared" si="65"/>
        <v>7.3333333333333339</v>
      </c>
    </row>
    <row r="244" spans="1:13" x14ac:dyDescent="0.25">
      <c r="A244" s="21">
        <v>9</v>
      </c>
      <c r="B244" s="22" t="s">
        <v>26</v>
      </c>
      <c r="C244" s="21">
        <v>182</v>
      </c>
      <c r="D244" s="23">
        <f t="shared" si="61"/>
        <v>10</v>
      </c>
      <c r="E244" s="23">
        <v>0</v>
      </c>
      <c r="F244" s="23">
        <f t="shared" si="62"/>
        <v>10</v>
      </c>
      <c r="G244" s="21">
        <v>3</v>
      </c>
      <c r="H244" s="21" t="str">
        <f t="shared" si="63"/>
        <v>Rabu</v>
      </c>
      <c r="I244" s="24">
        <f t="shared" si="66"/>
        <v>45770.708333333336</v>
      </c>
      <c r="J244" s="25">
        <f t="shared" si="67"/>
        <v>7.7083333333333339</v>
      </c>
      <c r="K244" s="21" t="str">
        <f t="shared" si="64"/>
        <v>Rabu</v>
      </c>
      <c r="L244" s="24">
        <f t="shared" si="68"/>
        <v>45770.833333333336</v>
      </c>
      <c r="M244" s="25">
        <f t="shared" si="65"/>
        <v>7.8333333333333339</v>
      </c>
    </row>
    <row r="245" spans="1:13" x14ac:dyDescent="0.25">
      <c r="A245" s="21">
        <v>10</v>
      </c>
      <c r="B245" s="22" t="s">
        <v>27</v>
      </c>
      <c r="C245" s="21">
        <v>224</v>
      </c>
      <c r="D245" s="23">
        <f t="shared" si="61"/>
        <v>13</v>
      </c>
      <c r="E245" s="23">
        <v>0</v>
      </c>
      <c r="F245" s="23">
        <f t="shared" si="62"/>
        <v>13</v>
      </c>
      <c r="G245" s="21">
        <v>4</v>
      </c>
      <c r="H245" s="21" t="str">
        <f t="shared" si="63"/>
        <v>Kamis</v>
      </c>
      <c r="I245" s="24">
        <f t="shared" si="66"/>
        <v>45771.25</v>
      </c>
      <c r="J245" s="25">
        <f t="shared" si="67"/>
        <v>8.25</v>
      </c>
      <c r="K245" s="21" t="str">
        <f t="shared" si="64"/>
        <v>Kamis</v>
      </c>
      <c r="L245" s="24">
        <f t="shared" si="68"/>
        <v>45771.416666666664</v>
      </c>
      <c r="M245" s="25">
        <f t="shared" si="65"/>
        <v>8.4166666666666661</v>
      </c>
    </row>
    <row r="246" spans="1:13" x14ac:dyDescent="0.25">
      <c r="A246" s="21">
        <v>11</v>
      </c>
      <c r="B246" s="26" t="s">
        <v>28</v>
      </c>
      <c r="C246" s="21">
        <v>220</v>
      </c>
      <c r="D246" s="23">
        <f t="shared" si="61"/>
        <v>9</v>
      </c>
      <c r="E246" s="23">
        <v>-3</v>
      </c>
      <c r="F246" s="23">
        <f t="shared" si="62"/>
        <v>12</v>
      </c>
      <c r="G246" s="21">
        <v>7</v>
      </c>
      <c r="H246" s="21" t="str">
        <f t="shared" si="63"/>
        <v>Kamis</v>
      </c>
      <c r="I246" s="24">
        <f t="shared" si="66"/>
        <v>45771.958333333336</v>
      </c>
      <c r="J246" s="25">
        <f t="shared" si="67"/>
        <v>8.9583333333333321</v>
      </c>
      <c r="K246" s="21" t="str">
        <f t="shared" si="64"/>
        <v>Jum'at</v>
      </c>
      <c r="L246" s="24">
        <f t="shared" si="68"/>
        <v>45772.25</v>
      </c>
      <c r="M246" s="25">
        <f t="shared" si="65"/>
        <v>9.2499999999999982</v>
      </c>
    </row>
    <row r="247" spans="1:13" x14ac:dyDescent="0.25">
      <c r="A247" s="21">
        <v>12</v>
      </c>
      <c r="B247" s="26" t="s">
        <v>29</v>
      </c>
      <c r="C247" s="21">
        <v>169</v>
      </c>
      <c r="D247" s="23">
        <f t="shared" si="61"/>
        <v>11</v>
      </c>
      <c r="E247" s="23">
        <v>2</v>
      </c>
      <c r="F247" s="23">
        <f t="shared" si="62"/>
        <v>9</v>
      </c>
      <c r="G247" s="21">
        <v>3</v>
      </c>
      <c r="H247" s="21" t="str">
        <f t="shared" si="63"/>
        <v>Jum'at</v>
      </c>
      <c r="I247" s="24">
        <f t="shared" si="66"/>
        <v>45772.625</v>
      </c>
      <c r="J247" s="25">
        <f t="shared" si="67"/>
        <v>9.6249999999999982</v>
      </c>
      <c r="K247" s="21" t="str">
        <f t="shared" si="64"/>
        <v>Jum'at</v>
      </c>
      <c r="L247" s="24">
        <f t="shared" si="68"/>
        <v>45772.75</v>
      </c>
      <c r="M247" s="25">
        <f t="shared" si="65"/>
        <v>9.7499999999999982</v>
      </c>
    </row>
    <row r="248" spans="1:13" x14ac:dyDescent="0.25">
      <c r="A248" s="21">
        <v>13</v>
      </c>
      <c r="B248" s="26" t="s">
        <v>30</v>
      </c>
      <c r="C248" s="21">
        <v>127</v>
      </c>
      <c r="D248" s="23">
        <f t="shared" si="61"/>
        <v>7</v>
      </c>
      <c r="E248" s="23">
        <v>0</v>
      </c>
      <c r="F248" s="23">
        <f t="shared" si="62"/>
        <v>7</v>
      </c>
      <c r="G248" s="21">
        <v>3</v>
      </c>
      <c r="H248" s="21" t="str">
        <f t="shared" si="63"/>
        <v>Sabtu</v>
      </c>
      <c r="I248" s="24">
        <f t="shared" si="66"/>
        <v>45773.208333333336</v>
      </c>
      <c r="J248" s="25">
        <f t="shared" si="67"/>
        <v>10.208333333333332</v>
      </c>
      <c r="K248" s="21" t="str">
        <f t="shared" si="64"/>
        <v>Sabtu</v>
      </c>
      <c r="L248" s="24">
        <f t="shared" si="68"/>
        <v>45773.333333333336</v>
      </c>
      <c r="M248" s="25">
        <f t="shared" si="65"/>
        <v>10.333333333333332</v>
      </c>
    </row>
    <row r="249" spans="1:13" x14ac:dyDescent="0.25">
      <c r="A249" s="21">
        <v>14</v>
      </c>
      <c r="B249" s="26" t="s">
        <v>43</v>
      </c>
      <c r="C249" s="21">
        <v>120</v>
      </c>
      <c r="D249" s="23">
        <f t="shared" si="61"/>
        <v>8</v>
      </c>
      <c r="E249" s="23">
        <v>1</v>
      </c>
      <c r="F249" s="23">
        <f t="shared" si="62"/>
        <v>7</v>
      </c>
      <c r="G249" s="21">
        <v>2</v>
      </c>
      <c r="H249" s="21" t="str">
        <f t="shared" si="63"/>
        <v>Sabtu</v>
      </c>
      <c r="I249" s="24">
        <f t="shared" si="66"/>
        <v>45773.625</v>
      </c>
      <c r="J249" s="25">
        <f t="shared" si="67"/>
        <v>10.624999999999998</v>
      </c>
      <c r="K249" s="21" t="str">
        <f t="shared" si="64"/>
        <v>Sabtu</v>
      </c>
      <c r="L249" s="24">
        <f t="shared" si="68"/>
        <v>45773.708333333336</v>
      </c>
      <c r="M249" s="25">
        <f t="shared" si="65"/>
        <v>10.708333333333332</v>
      </c>
    </row>
    <row r="250" spans="1:13" x14ac:dyDescent="0.25">
      <c r="A250" s="21">
        <v>15</v>
      </c>
      <c r="B250" s="26" t="s">
        <v>29</v>
      </c>
      <c r="C250" s="21">
        <v>220</v>
      </c>
      <c r="D250" s="23">
        <f t="shared" si="61"/>
        <v>13</v>
      </c>
      <c r="E250" s="23">
        <v>1</v>
      </c>
      <c r="F250" s="23">
        <f t="shared" si="62"/>
        <v>12</v>
      </c>
      <c r="G250" s="21">
        <v>3</v>
      </c>
      <c r="H250" s="21" t="str">
        <f t="shared" si="63"/>
        <v>Minggu</v>
      </c>
      <c r="I250" s="24">
        <f t="shared" si="66"/>
        <v>45774.041666666664</v>
      </c>
      <c r="J250" s="25">
        <f t="shared" si="67"/>
        <v>11.041666666666666</v>
      </c>
      <c r="K250" s="21" t="str">
        <f t="shared" si="64"/>
        <v>Minggu</v>
      </c>
      <c r="L250" s="24">
        <f t="shared" si="68"/>
        <v>45774.166666666664</v>
      </c>
      <c r="M250" s="25">
        <f t="shared" si="65"/>
        <v>11.166666666666666</v>
      </c>
    </row>
    <row r="251" spans="1:13" x14ac:dyDescent="0.25">
      <c r="A251" s="21">
        <v>16</v>
      </c>
      <c r="B251" s="26" t="s">
        <v>28</v>
      </c>
      <c r="C251" s="21">
        <v>224</v>
      </c>
      <c r="D251" s="23">
        <f t="shared" si="61"/>
        <v>14</v>
      </c>
      <c r="E251" s="23">
        <v>1</v>
      </c>
      <c r="F251" s="23">
        <f t="shared" si="62"/>
        <v>13</v>
      </c>
      <c r="G251" s="21">
        <v>4</v>
      </c>
      <c r="H251" s="21" t="str">
        <f t="shared" si="63"/>
        <v>Minggu</v>
      </c>
      <c r="I251" s="24">
        <f t="shared" si="66"/>
        <v>45774.708333333336</v>
      </c>
      <c r="J251" s="25">
        <f t="shared" si="67"/>
        <v>11.708333333333332</v>
      </c>
      <c r="K251" s="21" t="str">
        <f t="shared" si="64"/>
        <v>Minggu</v>
      </c>
      <c r="L251" s="24">
        <f t="shared" si="68"/>
        <v>45774.875</v>
      </c>
      <c r="M251" s="25">
        <f t="shared" si="65"/>
        <v>11.874999999999998</v>
      </c>
    </row>
    <row r="252" spans="1:13" x14ac:dyDescent="0.25">
      <c r="A252" s="21">
        <v>17</v>
      </c>
      <c r="B252" s="26" t="s">
        <v>27</v>
      </c>
      <c r="C252" s="21">
        <v>182</v>
      </c>
      <c r="D252" s="23">
        <f t="shared" si="61"/>
        <v>11</v>
      </c>
      <c r="E252" s="23">
        <v>1</v>
      </c>
      <c r="F252" s="23">
        <f t="shared" si="62"/>
        <v>10</v>
      </c>
      <c r="G252" s="21">
        <v>4</v>
      </c>
      <c r="H252" s="21" t="str">
        <f t="shared" si="63"/>
        <v>Senin</v>
      </c>
      <c r="I252" s="24">
        <f t="shared" si="66"/>
        <v>45775.458333333336</v>
      </c>
      <c r="J252" s="25">
        <f t="shared" si="67"/>
        <v>12.458333333333332</v>
      </c>
      <c r="K252" s="21" t="str">
        <f t="shared" si="64"/>
        <v>Senin</v>
      </c>
      <c r="L252" s="24">
        <f t="shared" si="68"/>
        <v>45775.625</v>
      </c>
      <c r="M252" s="25">
        <f t="shared" si="65"/>
        <v>12.624999999999998</v>
      </c>
    </row>
    <row r="253" spans="1:13" x14ac:dyDescent="0.25">
      <c r="A253" s="21">
        <v>18</v>
      </c>
      <c r="B253" s="22" t="s">
        <v>26</v>
      </c>
      <c r="C253" s="21">
        <v>145</v>
      </c>
      <c r="D253" s="23">
        <f t="shared" si="61"/>
        <v>9</v>
      </c>
      <c r="E253" s="23">
        <v>1</v>
      </c>
      <c r="F253" s="23">
        <f t="shared" si="62"/>
        <v>8</v>
      </c>
      <c r="G253" s="21">
        <v>3</v>
      </c>
      <c r="H253" s="21" t="str">
        <f t="shared" si="63"/>
        <v>Selasa</v>
      </c>
      <c r="I253" s="24">
        <f t="shared" si="66"/>
        <v>45776.083333333336</v>
      </c>
      <c r="J253" s="25">
        <f t="shared" si="67"/>
        <v>13.083333333333332</v>
      </c>
      <c r="K253" s="21" t="str">
        <f t="shared" si="64"/>
        <v>Selasa</v>
      </c>
      <c r="L253" s="24">
        <f t="shared" si="68"/>
        <v>45776.208333333336</v>
      </c>
      <c r="M253" s="25">
        <f t="shared" si="65"/>
        <v>13.208333333333332</v>
      </c>
    </row>
    <row r="254" spans="1:13" x14ac:dyDescent="0.25">
      <c r="A254" s="21">
        <v>19</v>
      </c>
      <c r="B254" s="22" t="s">
        <v>25</v>
      </c>
      <c r="C254" s="21">
        <v>109</v>
      </c>
      <c r="D254" s="23">
        <f t="shared" si="61"/>
        <v>7</v>
      </c>
      <c r="E254" s="23">
        <v>1</v>
      </c>
      <c r="F254" s="23">
        <f t="shared" si="62"/>
        <v>6</v>
      </c>
      <c r="G254" s="21">
        <v>3</v>
      </c>
      <c r="H254" s="21" t="str">
        <f t="shared" si="63"/>
        <v>Selasa</v>
      </c>
      <c r="I254" s="24">
        <f t="shared" si="66"/>
        <v>45776.583333333336</v>
      </c>
      <c r="J254" s="25">
        <f t="shared" si="67"/>
        <v>13.583333333333332</v>
      </c>
      <c r="K254" s="21" t="str">
        <f t="shared" si="64"/>
        <v>Selasa</v>
      </c>
      <c r="L254" s="24">
        <f t="shared" si="68"/>
        <v>45776.708333333336</v>
      </c>
      <c r="M254" s="25">
        <f t="shared" si="65"/>
        <v>13.708333333333332</v>
      </c>
    </row>
    <row r="255" spans="1:13" x14ac:dyDescent="0.25">
      <c r="A255" s="21">
        <v>20</v>
      </c>
      <c r="B255" s="22" t="s">
        <v>24</v>
      </c>
      <c r="C255" s="21">
        <v>197</v>
      </c>
      <c r="D255" s="23">
        <f t="shared" si="61"/>
        <v>12</v>
      </c>
      <c r="E255" s="23">
        <v>1</v>
      </c>
      <c r="F255" s="23">
        <f t="shared" si="62"/>
        <v>11</v>
      </c>
      <c r="G255" s="21">
        <v>4</v>
      </c>
      <c r="H255" s="21" t="str">
        <f t="shared" si="63"/>
        <v>Rabu</v>
      </c>
      <c r="I255" s="24">
        <f t="shared" si="66"/>
        <v>45777</v>
      </c>
      <c r="J255" s="25">
        <f t="shared" si="67"/>
        <v>13.999999999999998</v>
      </c>
      <c r="K255" s="21" t="str">
        <f t="shared" si="64"/>
        <v>Rabu</v>
      </c>
      <c r="L255" s="24">
        <f t="shared" si="68"/>
        <v>45777.166666666664</v>
      </c>
      <c r="M255" s="25">
        <f t="shared" si="65"/>
        <v>14.166666666666664</v>
      </c>
    </row>
    <row r="256" spans="1:13" x14ac:dyDescent="0.25">
      <c r="A256" s="21">
        <v>21</v>
      </c>
      <c r="B256" s="22" t="s">
        <v>23</v>
      </c>
      <c r="C256" s="21">
        <v>132</v>
      </c>
      <c r="D256" s="23">
        <f t="shared" si="61"/>
        <v>8</v>
      </c>
      <c r="E256" s="23">
        <v>1</v>
      </c>
      <c r="F256" s="23">
        <f t="shared" si="62"/>
        <v>7</v>
      </c>
      <c r="G256" s="21">
        <v>2</v>
      </c>
      <c r="H256" s="21" t="str">
        <f t="shared" si="63"/>
        <v>Rabu</v>
      </c>
      <c r="I256" s="24">
        <f t="shared" si="66"/>
        <v>45777.666666666664</v>
      </c>
      <c r="J256" s="25">
        <f t="shared" si="67"/>
        <v>14.666666666666664</v>
      </c>
      <c r="K256" s="21" t="str">
        <f t="shared" si="64"/>
        <v>Rabu</v>
      </c>
      <c r="L256" s="24">
        <f t="shared" si="68"/>
        <v>45777.75</v>
      </c>
      <c r="M256" s="25">
        <f t="shared" si="65"/>
        <v>14.749999999999998</v>
      </c>
    </row>
    <row r="257" spans="1:13" x14ac:dyDescent="0.25">
      <c r="A257" s="21">
        <v>22</v>
      </c>
      <c r="B257" s="22" t="s">
        <v>22</v>
      </c>
      <c r="C257" s="21">
        <v>407</v>
      </c>
      <c r="D257" s="23">
        <f t="shared" si="61"/>
        <v>23</v>
      </c>
      <c r="E257" s="23">
        <v>0</v>
      </c>
      <c r="F257" s="23">
        <f t="shared" si="62"/>
        <v>23</v>
      </c>
      <c r="G257" s="21">
        <v>4</v>
      </c>
      <c r="H257" s="21" t="str">
        <f t="shared" si="63"/>
        <v>Kamis</v>
      </c>
      <c r="I257" s="24">
        <f t="shared" si="66"/>
        <v>45778.083333333336</v>
      </c>
      <c r="J257" s="25">
        <f t="shared" si="67"/>
        <v>15.083333333333332</v>
      </c>
      <c r="K257" s="21" t="str">
        <f t="shared" si="64"/>
        <v>Kamis</v>
      </c>
      <c r="L257" s="24">
        <f t="shared" si="68"/>
        <v>45778.25</v>
      </c>
      <c r="M257" s="25">
        <f t="shared" si="65"/>
        <v>15.249999999999998</v>
      </c>
    </row>
    <row r="258" spans="1:13" x14ac:dyDescent="0.25">
      <c r="A258" s="21">
        <v>23</v>
      </c>
      <c r="B258" s="22" t="s">
        <v>20</v>
      </c>
      <c r="C258" s="21">
        <v>243</v>
      </c>
      <c r="D258" s="23">
        <f t="shared" si="61"/>
        <v>9</v>
      </c>
      <c r="E258" s="23">
        <v>-5</v>
      </c>
      <c r="F258" s="23">
        <f t="shared" si="62"/>
        <v>14</v>
      </c>
      <c r="G258" s="21">
        <v>8</v>
      </c>
      <c r="H258" s="21" t="str">
        <f t="shared" si="63"/>
        <v>Jum'at</v>
      </c>
      <c r="I258" s="24">
        <f t="shared" si="66"/>
        <v>45779.208333333336</v>
      </c>
      <c r="J258" s="25">
        <f t="shared" si="67"/>
        <v>16.208333333333332</v>
      </c>
      <c r="K258" s="21" t="str">
        <f t="shared" si="64"/>
        <v>Jum'at</v>
      </c>
      <c r="L258" s="24">
        <f t="shared" si="68"/>
        <v>45779.541666666672</v>
      </c>
      <c r="M258" s="25">
        <f t="shared" si="65"/>
        <v>16.541666666666664</v>
      </c>
    </row>
    <row r="259" spans="1:13" x14ac:dyDescent="0.25">
      <c r="A259" s="21">
        <v>24</v>
      </c>
      <c r="B259" s="22" t="s">
        <v>19</v>
      </c>
      <c r="C259" s="21">
        <v>458</v>
      </c>
      <c r="D259" s="23">
        <f t="shared" si="61"/>
        <v>28</v>
      </c>
      <c r="E259" s="23">
        <v>2</v>
      </c>
      <c r="F259" s="23">
        <f t="shared" si="62"/>
        <v>26</v>
      </c>
      <c r="G259" s="21">
        <v>3</v>
      </c>
      <c r="H259" s="21" t="str">
        <f t="shared" si="63"/>
        <v>Jum'at</v>
      </c>
      <c r="I259" s="24">
        <f t="shared" si="66"/>
        <v>45779.916666666664</v>
      </c>
      <c r="J259" s="25">
        <f t="shared" si="67"/>
        <v>16.916666666666664</v>
      </c>
      <c r="K259" s="21" t="str">
        <f t="shared" si="64"/>
        <v>Sabtu</v>
      </c>
      <c r="L259" s="24">
        <f t="shared" si="68"/>
        <v>45780.041666666664</v>
      </c>
      <c r="M259" s="25">
        <f t="shared" si="65"/>
        <v>17.041666666666664</v>
      </c>
    </row>
    <row r="260" spans="1:13" x14ac:dyDescent="0.25">
      <c r="A260" s="21">
        <v>25</v>
      </c>
      <c r="B260" s="22" t="s">
        <v>18</v>
      </c>
      <c r="C260" s="21">
        <v>396</v>
      </c>
      <c r="D260" s="23">
        <f t="shared" si="61"/>
        <v>25</v>
      </c>
      <c r="E260" s="23">
        <v>2</v>
      </c>
      <c r="F260" s="23">
        <f t="shared" si="62"/>
        <v>23</v>
      </c>
      <c r="G260" s="21">
        <v>3</v>
      </c>
      <c r="H260" s="21" t="str">
        <f t="shared" si="63"/>
        <v>Minggu</v>
      </c>
      <c r="I260" s="24">
        <f t="shared" si="66"/>
        <v>45781.208333333336</v>
      </c>
      <c r="J260" s="25">
        <f t="shared" si="67"/>
        <v>18.208333333333332</v>
      </c>
      <c r="K260" s="21" t="str">
        <f t="shared" si="64"/>
        <v>Minggu</v>
      </c>
      <c r="L260" s="24">
        <f t="shared" si="68"/>
        <v>45781.333333333336</v>
      </c>
      <c r="M260" s="25">
        <f t="shared" si="65"/>
        <v>18.333333333333332</v>
      </c>
    </row>
    <row r="261" spans="1:13" x14ac:dyDescent="0.25">
      <c r="A261" s="21">
        <v>26</v>
      </c>
      <c r="B261" s="22" t="s">
        <v>17</v>
      </c>
      <c r="C261" s="21"/>
      <c r="D261" s="23"/>
      <c r="E261" s="23"/>
      <c r="F261" s="23"/>
      <c r="G261" s="21"/>
      <c r="H261" s="21" t="str">
        <f t="shared" si="63"/>
        <v>Senin</v>
      </c>
      <c r="I261" s="24">
        <f t="shared" si="66"/>
        <v>45782.375</v>
      </c>
      <c r="J261" s="25">
        <f t="shared" si="67"/>
        <v>19.375</v>
      </c>
      <c r="K261" s="21"/>
      <c r="L261" s="24"/>
      <c r="M261" s="25"/>
    </row>
    <row r="262" spans="1:13" x14ac:dyDescent="0.25">
      <c r="A262" s="8" t="s">
        <v>31</v>
      </c>
      <c r="B262" s="8"/>
      <c r="C262" s="28">
        <f>SUM(C236:C261)</f>
        <v>5842</v>
      </c>
      <c r="D262" s="28">
        <f>SUM(D236:D261)</f>
        <v>350</v>
      </c>
      <c r="E262" s="28"/>
      <c r="F262" s="28"/>
      <c r="G262" s="28">
        <f>SUM(G236:G261)</f>
        <v>93</v>
      </c>
      <c r="H262" s="28">
        <f>D262+G262</f>
        <v>443</v>
      </c>
      <c r="I262" s="29"/>
      <c r="J262" s="30"/>
      <c r="K262" s="29"/>
      <c r="L262" s="29"/>
      <c r="M262" s="30"/>
    </row>
    <row r="263" spans="1:13" x14ac:dyDescent="0.25">
      <c r="A263" s="8" t="s">
        <v>32</v>
      </c>
      <c r="B263" s="8"/>
      <c r="C263" s="31"/>
      <c r="D263" s="32">
        <f>D262/24</f>
        <v>14.583333333333334</v>
      </c>
      <c r="E263" s="32"/>
      <c r="F263" s="32"/>
      <c r="G263" s="32">
        <f>G262/24</f>
        <v>3.875</v>
      </c>
      <c r="H263" s="32">
        <f>H262/24</f>
        <v>18.458333333333332</v>
      </c>
      <c r="I263" s="33"/>
      <c r="J263" s="34" t="s">
        <v>33</v>
      </c>
      <c r="K263" s="35"/>
      <c r="L263" s="35"/>
      <c r="M263" s="35"/>
    </row>
    <row r="264" spans="1:13" x14ac:dyDescent="0.25">
      <c r="A264" s="36"/>
      <c r="B264" s="36"/>
      <c r="C264" s="37"/>
      <c r="D264" s="36"/>
      <c r="E264" s="36"/>
      <c r="F264" s="36"/>
      <c r="G264" s="36"/>
      <c r="H264" s="35"/>
      <c r="I264" s="35"/>
      <c r="J264" s="30" t="s">
        <v>34</v>
      </c>
      <c r="K264" s="30"/>
      <c r="L264" s="38">
        <f>C262</f>
        <v>5842</v>
      </c>
      <c r="M264" s="35" t="s">
        <v>35</v>
      </c>
    </row>
    <row r="265" spans="1:13" x14ac:dyDescent="0.25">
      <c r="A265" s="36"/>
      <c r="B265" s="36"/>
      <c r="C265" s="36"/>
      <c r="D265" s="36"/>
      <c r="E265" s="36"/>
      <c r="F265" s="36"/>
      <c r="G265" s="36"/>
      <c r="H265" s="36"/>
      <c r="I265" s="39"/>
      <c r="J265" s="30" t="s">
        <v>36</v>
      </c>
      <c r="K265" s="30"/>
      <c r="L265" s="40">
        <f>D263</f>
        <v>14.583333333333334</v>
      </c>
      <c r="M265" s="35" t="s">
        <v>14</v>
      </c>
    </row>
    <row r="266" spans="1:13" x14ac:dyDescent="0.25">
      <c r="A266" s="36"/>
      <c r="B266" s="36"/>
      <c r="C266" s="36"/>
      <c r="D266" s="36"/>
      <c r="E266" s="36"/>
      <c r="F266" s="36"/>
      <c r="G266" s="36"/>
      <c r="H266" s="36"/>
      <c r="I266" s="35"/>
      <c r="J266" s="30" t="s">
        <v>37</v>
      </c>
      <c r="K266" s="30"/>
      <c r="L266" s="41">
        <f>G263</f>
        <v>3.875</v>
      </c>
      <c r="M266" s="35" t="s">
        <v>14</v>
      </c>
    </row>
    <row r="268" spans="1:13" x14ac:dyDescent="0.25">
      <c r="A268" s="14" t="s">
        <v>0</v>
      </c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</row>
    <row r="269" spans="1:13" x14ac:dyDescent="0.25">
      <c r="A269" s="14" t="s">
        <v>1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</row>
    <row r="270" spans="1:13" x14ac:dyDescent="0.25">
      <c r="A270" s="17" t="s">
        <v>46</v>
      </c>
      <c r="K270" s="18" t="s">
        <v>3</v>
      </c>
      <c r="L270" s="16">
        <v>17</v>
      </c>
      <c r="M270" s="18" t="s">
        <v>4</v>
      </c>
    </row>
    <row r="271" spans="1:13" ht="15.75" customHeight="1" x14ac:dyDescent="0.25">
      <c r="A271" s="13" t="s">
        <v>5</v>
      </c>
      <c r="B271" s="13" t="s">
        <v>6</v>
      </c>
      <c r="C271" s="12" t="s">
        <v>7</v>
      </c>
      <c r="D271" s="12" t="s">
        <v>8</v>
      </c>
      <c r="E271" s="11" t="s">
        <v>9</v>
      </c>
      <c r="F271" s="11" t="s">
        <v>10</v>
      </c>
      <c r="G271" s="12" t="s">
        <v>11</v>
      </c>
      <c r="H271" s="10" t="s">
        <v>12</v>
      </c>
      <c r="I271" s="10"/>
      <c r="J271" s="10"/>
      <c r="K271" s="9" t="s">
        <v>13</v>
      </c>
      <c r="L271" s="9"/>
      <c r="M271" s="9"/>
    </row>
    <row r="272" spans="1:13" x14ac:dyDescent="0.25">
      <c r="A272" s="13"/>
      <c r="B272" s="13"/>
      <c r="C272" s="12"/>
      <c r="D272" s="12"/>
      <c r="E272" s="11"/>
      <c r="F272" s="11"/>
      <c r="G272" s="12"/>
      <c r="H272" s="19" t="s">
        <v>14</v>
      </c>
      <c r="I272" s="19" t="s">
        <v>15</v>
      </c>
      <c r="J272" s="19" t="s">
        <v>16</v>
      </c>
      <c r="K272" s="20" t="s">
        <v>14</v>
      </c>
      <c r="L272" s="20" t="s">
        <v>15</v>
      </c>
      <c r="M272" s="20" t="s">
        <v>16</v>
      </c>
    </row>
    <row r="273" spans="1:13" x14ac:dyDescent="0.25">
      <c r="A273" s="21">
        <v>1</v>
      </c>
      <c r="B273" s="22" t="s">
        <v>17</v>
      </c>
      <c r="C273" s="21">
        <v>396</v>
      </c>
      <c r="D273" s="23">
        <f t="shared" ref="D273:D290" si="69">F273+E273</f>
        <v>26</v>
      </c>
      <c r="E273" s="23">
        <v>3</v>
      </c>
      <c r="F273" s="23">
        <f t="shared" ref="F273:F290" si="70">INT(C273/$L$3)</f>
        <v>23</v>
      </c>
      <c r="G273" s="21">
        <v>28</v>
      </c>
      <c r="H273" s="21" t="str">
        <f t="shared" ref="H273:H291" si="71">CHOOSE(WEEKDAY(I273),"Minggu","Senin","Selasa","Rabu","Kamis","Jum'at","Sabtu")</f>
        <v>Senin</v>
      </c>
      <c r="I273" s="24">
        <v>45782</v>
      </c>
      <c r="J273" s="25">
        <v>0.375</v>
      </c>
      <c r="K273" s="21" t="str">
        <f t="shared" ref="K273:K290" si="72">CHOOSE(WEEKDAY(L273),"Minggu","Senin","Selasa","Rabu","Kamis","Jum'at","Sabtu")</f>
        <v>Selasa</v>
      </c>
      <c r="L273" s="24">
        <f>(I273+J273)+G273/24</f>
        <v>45783.541666666664</v>
      </c>
      <c r="M273" s="25">
        <f t="shared" ref="M273:M290" si="73">(J273+G273/24)</f>
        <v>1.5416666666666667</v>
      </c>
    </row>
    <row r="274" spans="1:13" x14ac:dyDescent="0.25">
      <c r="A274" s="21">
        <f t="shared" ref="A274:A291" si="74">A273+1</f>
        <v>2</v>
      </c>
      <c r="B274" s="22" t="s">
        <v>18</v>
      </c>
      <c r="C274" s="21">
        <v>458</v>
      </c>
      <c r="D274" s="23">
        <f t="shared" si="69"/>
        <v>29</v>
      </c>
      <c r="E274" s="23">
        <v>3</v>
      </c>
      <c r="F274" s="23">
        <f t="shared" si="70"/>
        <v>26</v>
      </c>
      <c r="G274" s="21">
        <v>4</v>
      </c>
      <c r="H274" s="21" t="str">
        <f t="shared" si="71"/>
        <v>Rabu</v>
      </c>
      <c r="I274" s="24">
        <f t="shared" ref="I274:I291" si="75">$I$273+J274</f>
        <v>45784.625</v>
      </c>
      <c r="J274" s="25">
        <f t="shared" ref="J274:J291" si="76">M273+D273/24</f>
        <v>2.625</v>
      </c>
      <c r="K274" s="21" t="str">
        <f t="shared" si="72"/>
        <v>Rabu</v>
      </c>
      <c r="L274" s="24">
        <f t="shared" ref="L274:L290" si="77">($I$273+J274)+G274/24</f>
        <v>45784.791666666664</v>
      </c>
      <c r="M274" s="25">
        <f t="shared" si="73"/>
        <v>2.7916666666666665</v>
      </c>
    </row>
    <row r="275" spans="1:13" x14ac:dyDescent="0.25">
      <c r="A275" s="21">
        <f t="shared" si="74"/>
        <v>3</v>
      </c>
      <c r="B275" s="22" t="s">
        <v>19</v>
      </c>
      <c r="C275" s="21">
        <v>243</v>
      </c>
      <c r="D275" s="23">
        <f t="shared" si="69"/>
        <v>16</v>
      </c>
      <c r="E275" s="23">
        <v>2</v>
      </c>
      <c r="F275" s="23">
        <f t="shared" si="70"/>
        <v>14</v>
      </c>
      <c r="G275" s="21">
        <v>3</v>
      </c>
      <c r="H275" s="21" t="str">
        <f t="shared" si="71"/>
        <v>Jum'at</v>
      </c>
      <c r="I275" s="24">
        <f t="shared" si="75"/>
        <v>45786</v>
      </c>
      <c r="J275" s="25">
        <f t="shared" si="76"/>
        <v>4</v>
      </c>
      <c r="K275" s="21" t="str">
        <f t="shared" si="72"/>
        <v>Jum'at</v>
      </c>
      <c r="L275" s="24">
        <f t="shared" si="77"/>
        <v>45786.125</v>
      </c>
      <c r="M275" s="25">
        <f t="shared" si="73"/>
        <v>4.125</v>
      </c>
    </row>
    <row r="276" spans="1:13" x14ac:dyDescent="0.25">
      <c r="A276" s="21">
        <f t="shared" si="74"/>
        <v>4</v>
      </c>
      <c r="B276" s="22" t="s">
        <v>20</v>
      </c>
      <c r="C276" s="21">
        <v>407</v>
      </c>
      <c r="D276" s="23">
        <f t="shared" si="69"/>
        <v>25</v>
      </c>
      <c r="E276" s="23">
        <v>2</v>
      </c>
      <c r="F276" s="23">
        <f t="shared" si="70"/>
        <v>23</v>
      </c>
      <c r="G276" s="21">
        <v>2</v>
      </c>
      <c r="H276" s="21" t="str">
        <f t="shared" si="71"/>
        <v>Jum'at</v>
      </c>
      <c r="I276" s="24">
        <f t="shared" si="75"/>
        <v>45786.791666666664</v>
      </c>
      <c r="J276" s="25">
        <f t="shared" si="76"/>
        <v>4.791666666666667</v>
      </c>
      <c r="K276" s="21" t="str">
        <f t="shared" si="72"/>
        <v>Jum'at</v>
      </c>
      <c r="L276" s="24">
        <f t="shared" si="77"/>
        <v>45786.875</v>
      </c>
      <c r="M276" s="25">
        <f t="shared" si="73"/>
        <v>4.875</v>
      </c>
    </row>
    <row r="277" spans="1:13" x14ac:dyDescent="0.25">
      <c r="A277" s="21">
        <f t="shared" si="74"/>
        <v>5</v>
      </c>
      <c r="B277" s="22" t="s">
        <v>22</v>
      </c>
      <c r="C277" s="21">
        <v>132</v>
      </c>
      <c r="D277" s="23">
        <f t="shared" si="69"/>
        <v>8</v>
      </c>
      <c r="E277" s="23">
        <v>1</v>
      </c>
      <c r="F277" s="23">
        <f t="shared" si="70"/>
        <v>7</v>
      </c>
      <c r="G277" s="21">
        <v>3</v>
      </c>
      <c r="H277" s="21" t="str">
        <f t="shared" si="71"/>
        <v>Sabtu</v>
      </c>
      <c r="I277" s="24">
        <f t="shared" si="75"/>
        <v>45787.916666666664</v>
      </c>
      <c r="J277" s="25">
        <f t="shared" si="76"/>
        <v>5.916666666666667</v>
      </c>
      <c r="K277" s="21" t="str">
        <f t="shared" si="72"/>
        <v>Minggu</v>
      </c>
      <c r="L277" s="24">
        <f t="shared" si="77"/>
        <v>45788.041666666664</v>
      </c>
      <c r="M277" s="25">
        <f t="shared" si="73"/>
        <v>6.041666666666667</v>
      </c>
    </row>
    <row r="278" spans="1:13" x14ac:dyDescent="0.25">
      <c r="A278" s="21">
        <f t="shared" si="74"/>
        <v>6</v>
      </c>
      <c r="B278" s="22" t="s">
        <v>23</v>
      </c>
      <c r="C278" s="21">
        <v>197</v>
      </c>
      <c r="D278" s="23">
        <f t="shared" si="69"/>
        <v>13</v>
      </c>
      <c r="E278" s="23">
        <v>2</v>
      </c>
      <c r="F278" s="23">
        <f t="shared" si="70"/>
        <v>11</v>
      </c>
      <c r="G278" s="21">
        <v>2</v>
      </c>
      <c r="H278" s="21" t="str">
        <f t="shared" si="71"/>
        <v>Minggu</v>
      </c>
      <c r="I278" s="24">
        <f t="shared" si="75"/>
        <v>45788.375</v>
      </c>
      <c r="J278" s="25">
        <f t="shared" si="76"/>
        <v>6.375</v>
      </c>
      <c r="K278" s="21" t="str">
        <f t="shared" si="72"/>
        <v>Minggu</v>
      </c>
      <c r="L278" s="24">
        <f t="shared" si="77"/>
        <v>45788.458333333336</v>
      </c>
      <c r="M278" s="25">
        <f t="shared" si="73"/>
        <v>6.458333333333333</v>
      </c>
    </row>
    <row r="279" spans="1:13" x14ac:dyDescent="0.25">
      <c r="A279" s="21">
        <f t="shared" si="74"/>
        <v>7</v>
      </c>
      <c r="B279" s="22" t="s">
        <v>24</v>
      </c>
      <c r="C279" s="21">
        <v>109</v>
      </c>
      <c r="D279" s="23">
        <f t="shared" si="69"/>
        <v>7</v>
      </c>
      <c r="E279" s="23">
        <v>1</v>
      </c>
      <c r="F279" s="23">
        <f t="shared" si="70"/>
        <v>6</v>
      </c>
      <c r="G279" s="21">
        <v>3</v>
      </c>
      <c r="H279" s="21" t="str">
        <f t="shared" si="71"/>
        <v>Senin</v>
      </c>
      <c r="I279" s="24">
        <f t="shared" si="75"/>
        <v>45789</v>
      </c>
      <c r="J279" s="25">
        <f t="shared" si="76"/>
        <v>7</v>
      </c>
      <c r="K279" s="21" t="str">
        <f t="shared" si="72"/>
        <v>Senin</v>
      </c>
      <c r="L279" s="24">
        <f t="shared" si="77"/>
        <v>45789.125</v>
      </c>
      <c r="M279" s="25">
        <f t="shared" si="73"/>
        <v>7.125</v>
      </c>
    </row>
    <row r="280" spans="1:13" x14ac:dyDescent="0.25">
      <c r="A280" s="21">
        <f t="shared" si="74"/>
        <v>8</v>
      </c>
      <c r="B280" s="22" t="s">
        <v>25</v>
      </c>
      <c r="C280" s="21">
        <v>145</v>
      </c>
      <c r="D280" s="23">
        <f t="shared" si="69"/>
        <v>9</v>
      </c>
      <c r="E280" s="23">
        <v>1</v>
      </c>
      <c r="F280" s="23">
        <f t="shared" si="70"/>
        <v>8</v>
      </c>
      <c r="G280" s="21">
        <v>3</v>
      </c>
      <c r="H280" s="21" t="str">
        <f t="shared" si="71"/>
        <v>Senin</v>
      </c>
      <c r="I280" s="24">
        <f t="shared" si="75"/>
        <v>45789.416666666664</v>
      </c>
      <c r="J280" s="25">
        <f t="shared" si="76"/>
        <v>7.416666666666667</v>
      </c>
      <c r="K280" s="21" t="str">
        <f t="shared" si="72"/>
        <v>Senin</v>
      </c>
      <c r="L280" s="24">
        <f t="shared" si="77"/>
        <v>45789.541666666664</v>
      </c>
      <c r="M280" s="25">
        <f t="shared" si="73"/>
        <v>7.541666666666667</v>
      </c>
    </row>
    <row r="281" spans="1:13" x14ac:dyDescent="0.25">
      <c r="A281" s="21">
        <f t="shared" si="74"/>
        <v>9</v>
      </c>
      <c r="B281" s="22" t="s">
        <v>26</v>
      </c>
      <c r="C281" s="21">
        <v>145</v>
      </c>
      <c r="D281" s="23">
        <f t="shared" si="69"/>
        <v>10</v>
      </c>
      <c r="E281" s="23">
        <v>2</v>
      </c>
      <c r="F281" s="23">
        <f t="shared" si="70"/>
        <v>8</v>
      </c>
      <c r="G281" s="21">
        <v>2</v>
      </c>
      <c r="H281" s="21" t="str">
        <f t="shared" si="71"/>
        <v>Senin</v>
      </c>
      <c r="I281" s="24">
        <f t="shared" si="75"/>
        <v>45789.916666666664</v>
      </c>
      <c r="J281" s="25">
        <f t="shared" si="76"/>
        <v>7.916666666666667</v>
      </c>
      <c r="K281" s="21" t="str">
        <f t="shared" si="72"/>
        <v>Selasa</v>
      </c>
      <c r="L281" s="24">
        <f t="shared" si="77"/>
        <v>45790</v>
      </c>
      <c r="M281" s="25">
        <f t="shared" si="73"/>
        <v>8</v>
      </c>
    </row>
    <row r="282" spans="1:13" x14ac:dyDescent="0.25">
      <c r="A282" s="21">
        <f t="shared" si="74"/>
        <v>10</v>
      </c>
      <c r="B282" s="22" t="s">
        <v>27</v>
      </c>
      <c r="C282" s="21">
        <v>182</v>
      </c>
      <c r="D282" s="23">
        <f t="shared" si="69"/>
        <v>10</v>
      </c>
      <c r="E282" s="23">
        <v>0</v>
      </c>
      <c r="F282" s="23">
        <f t="shared" si="70"/>
        <v>10</v>
      </c>
      <c r="G282" s="21">
        <v>3</v>
      </c>
      <c r="H282" s="21" t="str">
        <f t="shared" si="71"/>
        <v>Selasa</v>
      </c>
      <c r="I282" s="24">
        <f t="shared" si="75"/>
        <v>45790.416666666664</v>
      </c>
      <c r="J282" s="25">
        <f t="shared" si="76"/>
        <v>8.4166666666666661</v>
      </c>
      <c r="K282" s="21" t="str">
        <f t="shared" si="72"/>
        <v>Selasa</v>
      </c>
      <c r="L282" s="24">
        <f t="shared" si="77"/>
        <v>45790.541666666664</v>
      </c>
      <c r="M282" s="25">
        <f t="shared" si="73"/>
        <v>8.5416666666666661</v>
      </c>
    </row>
    <row r="283" spans="1:13" x14ac:dyDescent="0.25">
      <c r="A283" s="21">
        <f t="shared" si="74"/>
        <v>11</v>
      </c>
      <c r="B283" s="22" t="s">
        <v>26</v>
      </c>
      <c r="C283" s="21">
        <v>145</v>
      </c>
      <c r="D283" s="23">
        <f t="shared" si="69"/>
        <v>9</v>
      </c>
      <c r="E283" s="23">
        <v>1</v>
      </c>
      <c r="F283" s="23">
        <f t="shared" si="70"/>
        <v>8</v>
      </c>
      <c r="G283" s="21">
        <v>2</v>
      </c>
      <c r="H283" s="21" t="str">
        <f t="shared" si="71"/>
        <v>Selasa</v>
      </c>
      <c r="I283" s="24">
        <f t="shared" si="75"/>
        <v>45790.958333333336</v>
      </c>
      <c r="J283" s="25">
        <f t="shared" si="76"/>
        <v>8.9583333333333321</v>
      </c>
      <c r="K283" s="21" t="str">
        <f t="shared" si="72"/>
        <v>Rabu</v>
      </c>
      <c r="L283" s="24">
        <f t="shared" si="77"/>
        <v>45791.041666666672</v>
      </c>
      <c r="M283" s="25">
        <f t="shared" si="73"/>
        <v>9.0416666666666661</v>
      </c>
    </row>
    <row r="284" spans="1:13" x14ac:dyDescent="0.25">
      <c r="A284" s="21">
        <f t="shared" si="74"/>
        <v>12</v>
      </c>
      <c r="B284" s="22" t="s">
        <v>25</v>
      </c>
      <c r="C284" s="21">
        <v>109</v>
      </c>
      <c r="D284" s="23">
        <f t="shared" si="69"/>
        <v>7</v>
      </c>
      <c r="E284" s="23">
        <v>1</v>
      </c>
      <c r="F284" s="23">
        <f t="shared" si="70"/>
        <v>6</v>
      </c>
      <c r="G284" s="21">
        <v>2</v>
      </c>
      <c r="H284" s="21" t="str">
        <f t="shared" si="71"/>
        <v>Rabu</v>
      </c>
      <c r="I284" s="24">
        <f t="shared" si="75"/>
        <v>45791.416666666664</v>
      </c>
      <c r="J284" s="25">
        <f t="shared" si="76"/>
        <v>9.4166666666666661</v>
      </c>
      <c r="K284" s="21" t="str">
        <f t="shared" si="72"/>
        <v>Rabu</v>
      </c>
      <c r="L284" s="24">
        <f t="shared" si="77"/>
        <v>45791.5</v>
      </c>
      <c r="M284" s="25">
        <f t="shared" si="73"/>
        <v>9.5</v>
      </c>
    </row>
    <row r="285" spans="1:13" x14ac:dyDescent="0.25">
      <c r="A285" s="21">
        <f t="shared" si="74"/>
        <v>13</v>
      </c>
      <c r="B285" s="22" t="s">
        <v>24</v>
      </c>
      <c r="C285" s="21">
        <v>197</v>
      </c>
      <c r="D285" s="23">
        <f t="shared" si="69"/>
        <v>12</v>
      </c>
      <c r="E285" s="23">
        <v>1</v>
      </c>
      <c r="F285" s="23">
        <f t="shared" si="70"/>
        <v>11</v>
      </c>
      <c r="G285" s="21">
        <v>2</v>
      </c>
      <c r="H285" s="21" t="str">
        <f t="shared" si="71"/>
        <v>Rabu</v>
      </c>
      <c r="I285" s="24">
        <f t="shared" si="75"/>
        <v>45791.791666666664</v>
      </c>
      <c r="J285" s="25">
        <f t="shared" si="76"/>
        <v>9.7916666666666661</v>
      </c>
      <c r="K285" s="21" t="str">
        <f t="shared" si="72"/>
        <v>Rabu</v>
      </c>
      <c r="L285" s="24">
        <f t="shared" si="77"/>
        <v>45791.875</v>
      </c>
      <c r="M285" s="25">
        <f t="shared" si="73"/>
        <v>9.875</v>
      </c>
    </row>
    <row r="286" spans="1:13" x14ac:dyDescent="0.25">
      <c r="A286" s="21">
        <f t="shared" si="74"/>
        <v>14</v>
      </c>
      <c r="B286" s="22" t="s">
        <v>23</v>
      </c>
      <c r="C286" s="21">
        <v>132</v>
      </c>
      <c r="D286" s="23">
        <f t="shared" si="69"/>
        <v>6</v>
      </c>
      <c r="E286" s="23">
        <v>-1</v>
      </c>
      <c r="F286" s="23">
        <f t="shared" si="70"/>
        <v>7</v>
      </c>
      <c r="G286" s="21">
        <v>3</v>
      </c>
      <c r="H286" s="21" t="str">
        <f t="shared" si="71"/>
        <v>Kamis</v>
      </c>
      <c r="I286" s="24">
        <f t="shared" si="75"/>
        <v>45792.375</v>
      </c>
      <c r="J286" s="25">
        <f t="shared" si="76"/>
        <v>10.375</v>
      </c>
      <c r="K286" s="21" t="str">
        <f t="shared" si="72"/>
        <v>Kamis</v>
      </c>
      <c r="L286" s="24">
        <f t="shared" si="77"/>
        <v>45792.5</v>
      </c>
      <c r="M286" s="25">
        <f t="shared" si="73"/>
        <v>10.5</v>
      </c>
    </row>
    <row r="287" spans="1:13" x14ac:dyDescent="0.25">
      <c r="A287" s="21">
        <f t="shared" si="74"/>
        <v>15</v>
      </c>
      <c r="B287" s="22" t="s">
        <v>22</v>
      </c>
      <c r="C287" s="21">
        <v>407</v>
      </c>
      <c r="D287" s="23">
        <f t="shared" si="69"/>
        <v>23</v>
      </c>
      <c r="E287" s="23">
        <v>0</v>
      </c>
      <c r="F287" s="23">
        <f t="shared" si="70"/>
        <v>23</v>
      </c>
      <c r="G287" s="21">
        <v>2</v>
      </c>
      <c r="H287" s="21" t="str">
        <f t="shared" si="71"/>
        <v>Kamis</v>
      </c>
      <c r="I287" s="24">
        <f t="shared" si="75"/>
        <v>45792.75</v>
      </c>
      <c r="J287" s="25">
        <f t="shared" si="76"/>
        <v>10.75</v>
      </c>
      <c r="K287" s="21" t="str">
        <f t="shared" si="72"/>
        <v>Kamis</v>
      </c>
      <c r="L287" s="24">
        <f t="shared" si="77"/>
        <v>45792.833333333336</v>
      </c>
      <c r="M287" s="25">
        <f t="shared" si="73"/>
        <v>10.833333333333334</v>
      </c>
    </row>
    <row r="288" spans="1:13" x14ac:dyDescent="0.25">
      <c r="A288" s="21">
        <f t="shared" si="74"/>
        <v>16</v>
      </c>
      <c r="B288" s="22" t="s">
        <v>20</v>
      </c>
      <c r="C288" s="21">
        <v>243</v>
      </c>
      <c r="D288" s="23">
        <f t="shared" si="69"/>
        <v>14</v>
      </c>
      <c r="E288" s="23">
        <v>0</v>
      </c>
      <c r="F288" s="23">
        <f t="shared" si="70"/>
        <v>14</v>
      </c>
      <c r="G288" s="21">
        <v>2</v>
      </c>
      <c r="H288" s="21" t="str">
        <f t="shared" si="71"/>
        <v>Jum'at</v>
      </c>
      <c r="I288" s="24">
        <f t="shared" si="75"/>
        <v>45793.791666666664</v>
      </c>
      <c r="J288" s="25">
        <f t="shared" si="76"/>
        <v>11.791666666666668</v>
      </c>
      <c r="K288" s="21" t="str">
        <f t="shared" si="72"/>
        <v>Jum'at</v>
      </c>
      <c r="L288" s="24">
        <f t="shared" si="77"/>
        <v>45793.875</v>
      </c>
      <c r="M288" s="25">
        <f t="shared" si="73"/>
        <v>11.875000000000002</v>
      </c>
    </row>
    <row r="289" spans="1:13" x14ac:dyDescent="0.25">
      <c r="A289" s="21">
        <f t="shared" si="74"/>
        <v>17</v>
      </c>
      <c r="B289" s="22" t="s">
        <v>19</v>
      </c>
      <c r="C289" s="21">
        <v>458</v>
      </c>
      <c r="D289" s="23">
        <f t="shared" si="69"/>
        <v>25</v>
      </c>
      <c r="E289" s="23">
        <v>-1</v>
      </c>
      <c r="F289" s="23">
        <f t="shared" si="70"/>
        <v>26</v>
      </c>
      <c r="G289" s="21">
        <v>2</v>
      </c>
      <c r="H289" s="21" t="str">
        <f t="shared" si="71"/>
        <v>Sabtu</v>
      </c>
      <c r="I289" s="24">
        <f t="shared" si="75"/>
        <v>45794.458333333336</v>
      </c>
      <c r="J289" s="25">
        <f t="shared" si="76"/>
        <v>12.458333333333336</v>
      </c>
      <c r="K289" s="21" t="str">
        <f t="shared" si="72"/>
        <v>Sabtu</v>
      </c>
      <c r="L289" s="24">
        <f t="shared" si="77"/>
        <v>45794.541666666672</v>
      </c>
      <c r="M289" s="25">
        <f t="shared" si="73"/>
        <v>12.54166666666667</v>
      </c>
    </row>
    <row r="290" spans="1:13" x14ac:dyDescent="0.25">
      <c r="A290" s="21">
        <f t="shared" si="74"/>
        <v>18</v>
      </c>
      <c r="B290" s="22" t="s">
        <v>18</v>
      </c>
      <c r="C290" s="21">
        <v>396</v>
      </c>
      <c r="D290" s="23">
        <f t="shared" si="69"/>
        <v>26</v>
      </c>
      <c r="E290" s="23">
        <v>3</v>
      </c>
      <c r="F290" s="23">
        <f t="shared" si="70"/>
        <v>23</v>
      </c>
      <c r="G290" s="21">
        <v>3</v>
      </c>
      <c r="H290" s="21" t="str">
        <f t="shared" si="71"/>
        <v>Minggu</v>
      </c>
      <c r="I290" s="24">
        <f t="shared" si="75"/>
        <v>45795.583333333336</v>
      </c>
      <c r="J290" s="25">
        <f t="shared" si="76"/>
        <v>13.583333333333336</v>
      </c>
      <c r="K290" s="21" t="str">
        <f t="shared" si="72"/>
        <v>Minggu</v>
      </c>
      <c r="L290" s="24">
        <f t="shared" si="77"/>
        <v>45795.708333333336</v>
      </c>
      <c r="M290" s="25">
        <f t="shared" si="73"/>
        <v>13.708333333333336</v>
      </c>
    </row>
    <row r="291" spans="1:13" x14ac:dyDescent="0.25">
      <c r="A291" s="21">
        <f t="shared" si="74"/>
        <v>19</v>
      </c>
      <c r="B291" s="22" t="s">
        <v>17</v>
      </c>
      <c r="C291" s="21"/>
      <c r="D291" s="23"/>
      <c r="E291" s="23"/>
      <c r="F291" s="23"/>
      <c r="G291" s="21"/>
      <c r="H291" s="21" t="str">
        <f t="shared" si="71"/>
        <v>Senin</v>
      </c>
      <c r="I291" s="24">
        <f t="shared" si="75"/>
        <v>45796.791666666664</v>
      </c>
      <c r="J291" s="25">
        <f t="shared" si="76"/>
        <v>14.79166666666667</v>
      </c>
      <c r="K291" s="21"/>
      <c r="L291" s="24"/>
      <c r="M291" s="25"/>
    </row>
    <row r="292" spans="1:13" x14ac:dyDescent="0.25">
      <c r="A292" s="8" t="s">
        <v>31</v>
      </c>
      <c r="B292" s="8"/>
      <c r="C292" s="28">
        <f>SUM(C273:C291)</f>
        <v>4501</v>
      </c>
      <c r="D292" s="28">
        <f>SUM(D273:D291)</f>
        <v>275</v>
      </c>
      <c r="E292" s="28"/>
      <c r="F292" s="28"/>
      <c r="G292" s="28">
        <f>SUM(G273:G291)</f>
        <v>71</v>
      </c>
      <c r="H292" s="28">
        <f>D292+G292</f>
        <v>346</v>
      </c>
      <c r="I292" s="29"/>
      <c r="J292" s="30"/>
      <c r="K292" s="29"/>
      <c r="L292" s="29"/>
      <c r="M292" s="30"/>
    </row>
    <row r="293" spans="1:13" x14ac:dyDescent="0.25">
      <c r="A293" s="8" t="s">
        <v>32</v>
      </c>
      <c r="B293" s="8"/>
      <c r="C293" s="31"/>
      <c r="D293" s="32">
        <f>D292/24</f>
        <v>11.458333333333334</v>
      </c>
      <c r="E293" s="32"/>
      <c r="F293" s="32"/>
      <c r="G293" s="32">
        <f>G292/24</f>
        <v>2.9583333333333335</v>
      </c>
      <c r="H293" s="32">
        <f>H292/24</f>
        <v>14.416666666666666</v>
      </c>
      <c r="I293" s="33"/>
      <c r="J293" s="34" t="s">
        <v>33</v>
      </c>
      <c r="K293" s="35"/>
      <c r="L293" s="35"/>
      <c r="M293" s="35"/>
    </row>
    <row r="294" spans="1:13" x14ac:dyDescent="0.25">
      <c r="A294" s="36"/>
      <c r="B294" s="36"/>
      <c r="C294" s="37"/>
      <c r="D294" s="36"/>
      <c r="E294" s="36"/>
      <c r="F294" s="36"/>
      <c r="G294" s="36"/>
      <c r="H294" s="35"/>
      <c r="I294" s="35"/>
      <c r="J294" s="30" t="s">
        <v>34</v>
      </c>
      <c r="K294" s="30"/>
      <c r="L294" s="38">
        <f>C292</f>
        <v>4501</v>
      </c>
      <c r="M294" s="35" t="s">
        <v>35</v>
      </c>
    </row>
    <row r="295" spans="1:13" x14ac:dyDescent="0.25">
      <c r="A295" s="36"/>
      <c r="B295" s="36"/>
      <c r="C295" s="36"/>
      <c r="D295" s="36"/>
      <c r="E295" s="36"/>
      <c r="F295" s="36"/>
      <c r="G295" s="36"/>
      <c r="H295" s="36"/>
      <c r="I295" s="39"/>
      <c r="J295" s="30" t="s">
        <v>36</v>
      </c>
      <c r="K295" s="30"/>
      <c r="L295" s="40">
        <f>D293</f>
        <v>11.458333333333334</v>
      </c>
      <c r="M295" s="35" t="s">
        <v>14</v>
      </c>
    </row>
    <row r="296" spans="1:13" x14ac:dyDescent="0.25">
      <c r="A296" s="36"/>
      <c r="B296" s="36"/>
      <c r="C296" s="36"/>
      <c r="D296" s="36"/>
      <c r="E296" s="36"/>
      <c r="F296" s="36"/>
      <c r="G296" s="36"/>
      <c r="H296" s="36"/>
      <c r="I296" s="35"/>
      <c r="J296" s="30" t="s">
        <v>37</v>
      </c>
      <c r="K296" s="30"/>
      <c r="L296" s="41">
        <f>G293</f>
        <v>2.9583333333333335</v>
      </c>
      <c r="M296" s="35" t="s">
        <v>14</v>
      </c>
    </row>
    <row r="298" spans="1:13" x14ac:dyDescent="0.25">
      <c r="A298" s="14" t="s">
        <v>0</v>
      </c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</row>
    <row r="299" spans="1:13" x14ac:dyDescent="0.25">
      <c r="A299" s="14" t="s">
        <v>1</v>
      </c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</row>
    <row r="300" spans="1:13" x14ac:dyDescent="0.25">
      <c r="A300" s="17" t="s">
        <v>47</v>
      </c>
      <c r="K300" s="18" t="s">
        <v>3</v>
      </c>
      <c r="L300" s="16">
        <v>17</v>
      </c>
      <c r="M300" s="18" t="s">
        <v>4</v>
      </c>
    </row>
    <row r="301" spans="1:13" ht="15.75" customHeight="1" x14ac:dyDescent="0.25">
      <c r="A301" s="13" t="s">
        <v>5</v>
      </c>
      <c r="B301" s="13" t="s">
        <v>6</v>
      </c>
      <c r="C301" s="12" t="s">
        <v>7</v>
      </c>
      <c r="D301" s="12" t="s">
        <v>8</v>
      </c>
      <c r="E301" s="11" t="s">
        <v>9</v>
      </c>
      <c r="F301" s="11" t="s">
        <v>10</v>
      </c>
      <c r="G301" s="12" t="s">
        <v>11</v>
      </c>
      <c r="H301" s="10" t="s">
        <v>12</v>
      </c>
      <c r="I301" s="10"/>
      <c r="J301" s="10"/>
      <c r="K301" s="9" t="s">
        <v>13</v>
      </c>
      <c r="L301" s="9"/>
      <c r="M301" s="9"/>
    </row>
    <row r="302" spans="1:13" x14ac:dyDescent="0.25">
      <c r="A302" s="13"/>
      <c r="B302" s="13"/>
      <c r="C302" s="12"/>
      <c r="D302" s="12"/>
      <c r="E302" s="11"/>
      <c r="F302" s="11"/>
      <c r="G302" s="12"/>
      <c r="H302" s="19" t="s">
        <v>14</v>
      </c>
      <c r="I302" s="19" t="s">
        <v>15</v>
      </c>
      <c r="J302" s="19" t="s">
        <v>16</v>
      </c>
      <c r="K302" s="20" t="s">
        <v>14</v>
      </c>
      <c r="L302" s="20" t="s">
        <v>15</v>
      </c>
      <c r="M302" s="20" t="s">
        <v>16</v>
      </c>
    </row>
    <row r="303" spans="1:13" x14ac:dyDescent="0.25">
      <c r="A303" s="21">
        <v>1</v>
      </c>
      <c r="B303" s="22" t="s">
        <v>17</v>
      </c>
      <c r="C303" s="21">
        <v>396</v>
      </c>
      <c r="D303" s="23">
        <f t="shared" ref="D303:D320" si="78">F303+E303</f>
        <v>26</v>
      </c>
      <c r="E303" s="23">
        <v>3</v>
      </c>
      <c r="F303" s="23">
        <f t="shared" ref="F303:F320" si="79">INT(C303/$L$3)</f>
        <v>23</v>
      </c>
      <c r="G303" s="21">
        <v>18</v>
      </c>
      <c r="H303" s="21" t="str">
        <f t="shared" ref="H303:H321" si="80">CHOOSE(WEEKDAY(I303),"Minggu","Senin","Selasa","Rabu","Kamis","Jum'at","Sabtu")</f>
        <v>Senin</v>
      </c>
      <c r="I303" s="24">
        <v>45796</v>
      </c>
      <c r="J303" s="25">
        <v>0.79166666666666696</v>
      </c>
      <c r="K303" s="21" t="str">
        <f t="shared" ref="K303:K320" si="81">CHOOSE(WEEKDAY(L303),"Minggu","Senin","Selasa","Rabu","Kamis","Jum'at","Sabtu")</f>
        <v>Selasa</v>
      </c>
      <c r="L303" s="24">
        <f>(I303+J303)+G303/24</f>
        <v>45797.541666666664</v>
      </c>
      <c r="M303" s="25">
        <f t="shared" ref="M303:M320" si="82">(J303+G303/24)</f>
        <v>1.541666666666667</v>
      </c>
    </row>
    <row r="304" spans="1:13" x14ac:dyDescent="0.25">
      <c r="A304" s="21">
        <f t="shared" ref="A304:A321" si="83">A303+1</f>
        <v>2</v>
      </c>
      <c r="B304" s="22" t="s">
        <v>18</v>
      </c>
      <c r="C304" s="21">
        <v>458</v>
      </c>
      <c r="D304" s="23">
        <f t="shared" si="78"/>
        <v>29</v>
      </c>
      <c r="E304" s="23">
        <v>3</v>
      </c>
      <c r="F304" s="23">
        <f t="shared" si="79"/>
        <v>26</v>
      </c>
      <c r="G304" s="21">
        <v>4</v>
      </c>
      <c r="H304" s="21" t="str">
        <f t="shared" si="80"/>
        <v>Rabu</v>
      </c>
      <c r="I304" s="24">
        <f t="shared" ref="I304:I321" si="84">$I$303+J304</f>
        <v>45798.625</v>
      </c>
      <c r="J304" s="25">
        <f t="shared" ref="J304:J321" si="85">M303+D303/24</f>
        <v>2.625</v>
      </c>
      <c r="K304" s="21" t="str">
        <f t="shared" si="81"/>
        <v>Rabu</v>
      </c>
      <c r="L304" s="24">
        <f t="shared" ref="L304:L320" si="86">($I$303+J304)+G304/24</f>
        <v>45798.791666666664</v>
      </c>
      <c r="M304" s="25">
        <f t="shared" si="82"/>
        <v>2.7916666666666665</v>
      </c>
    </row>
    <row r="305" spans="1:13" x14ac:dyDescent="0.25">
      <c r="A305" s="21">
        <f t="shared" si="83"/>
        <v>3</v>
      </c>
      <c r="B305" s="22" t="s">
        <v>19</v>
      </c>
      <c r="C305" s="21">
        <v>243</v>
      </c>
      <c r="D305" s="23">
        <f t="shared" si="78"/>
        <v>16</v>
      </c>
      <c r="E305" s="23">
        <v>2</v>
      </c>
      <c r="F305" s="23">
        <f t="shared" si="79"/>
        <v>14</v>
      </c>
      <c r="G305" s="21">
        <v>3</v>
      </c>
      <c r="H305" s="21" t="str">
        <f t="shared" si="80"/>
        <v>Jum'at</v>
      </c>
      <c r="I305" s="24">
        <f t="shared" si="84"/>
        <v>45800</v>
      </c>
      <c r="J305" s="25">
        <f t="shared" si="85"/>
        <v>4</v>
      </c>
      <c r="K305" s="21" t="str">
        <f t="shared" si="81"/>
        <v>Jum'at</v>
      </c>
      <c r="L305" s="24">
        <f t="shared" si="86"/>
        <v>45800.125</v>
      </c>
      <c r="M305" s="25">
        <f t="shared" si="82"/>
        <v>4.125</v>
      </c>
    </row>
    <row r="306" spans="1:13" x14ac:dyDescent="0.25">
      <c r="A306" s="21">
        <f t="shared" si="83"/>
        <v>4</v>
      </c>
      <c r="B306" s="22" t="s">
        <v>20</v>
      </c>
      <c r="C306" s="21">
        <v>407</v>
      </c>
      <c r="D306" s="23">
        <f t="shared" si="78"/>
        <v>25</v>
      </c>
      <c r="E306" s="23">
        <v>2</v>
      </c>
      <c r="F306" s="23">
        <f t="shared" si="79"/>
        <v>23</v>
      </c>
      <c r="G306" s="21">
        <v>2</v>
      </c>
      <c r="H306" s="21" t="str">
        <f t="shared" si="80"/>
        <v>Jum'at</v>
      </c>
      <c r="I306" s="24">
        <f t="shared" si="84"/>
        <v>45800.791666666664</v>
      </c>
      <c r="J306" s="25">
        <f t="shared" si="85"/>
        <v>4.791666666666667</v>
      </c>
      <c r="K306" s="21" t="str">
        <f t="shared" si="81"/>
        <v>Jum'at</v>
      </c>
      <c r="L306" s="24">
        <f t="shared" si="86"/>
        <v>45800.875</v>
      </c>
      <c r="M306" s="25">
        <f t="shared" si="82"/>
        <v>4.875</v>
      </c>
    </row>
    <row r="307" spans="1:13" x14ac:dyDescent="0.25">
      <c r="A307" s="21">
        <f t="shared" si="83"/>
        <v>5</v>
      </c>
      <c r="B307" s="22" t="s">
        <v>22</v>
      </c>
      <c r="C307" s="21">
        <v>132</v>
      </c>
      <c r="D307" s="23">
        <f t="shared" si="78"/>
        <v>8</v>
      </c>
      <c r="E307" s="23">
        <v>1</v>
      </c>
      <c r="F307" s="23">
        <f t="shared" si="79"/>
        <v>7</v>
      </c>
      <c r="G307" s="21">
        <v>3</v>
      </c>
      <c r="H307" s="21" t="str">
        <f t="shared" si="80"/>
        <v>Sabtu</v>
      </c>
      <c r="I307" s="24">
        <f t="shared" si="84"/>
        <v>45801.916666666664</v>
      </c>
      <c r="J307" s="25">
        <f t="shared" si="85"/>
        <v>5.916666666666667</v>
      </c>
      <c r="K307" s="21" t="str">
        <f t="shared" si="81"/>
        <v>Minggu</v>
      </c>
      <c r="L307" s="24">
        <f t="shared" si="86"/>
        <v>45802.041666666664</v>
      </c>
      <c r="M307" s="25">
        <f t="shared" si="82"/>
        <v>6.041666666666667</v>
      </c>
    </row>
    <row r="308" spans="1:13" x14ac:dyDescent="0.25">
      <c r="A308" s="21">
        <f t="shared" si="83"/>
        <v>6</v>
      </c>
      <c r="B308" s="22" t="s">
        <v>23</v>
      </c>
      <c r="C308" s="21">
        <v>197</v>
      </c>
      <c r="D308" s="23">
        <f t="shared" si="78"/>
        <v>13</v>
      </c>
      <c r="E308" s="23">
        <v>2</v>
      </c>
      <c r="F308" s="23">
        <f t="shared" si="79"/>
        <v>11</v>
      </c>
      <c r="G308" s="21">
        <v>2</v>
      </c>
      <c r="H308" s="21" t="str">
        <f t="shared" si="80"/>
        <v>Minggu</v>
      </c>
      <c r="I308" s="24">
        <f t="shared" si="84"/>
        <v>45802.375</v>
      </c>
      <c r="J308" s="25">
        <f t="shared" si="85"/>
        <v>6.375</v>
      </c>
      <c r="K308" s="21" t="str">
        <f t="shared" si="81"/>
        <v>Minggu</v>
      </c>
      <c r="L308" s="24">
        <f t="shared" si="86"/>
        <v>45802.458333333336</v>
      </c>
      <c r="M308" s="25">
        <f t="shared" si="82"/>
        <v>6.458333333333333</v>
      </c>
    </row>
    <row r="309" spans="1:13" x14ac:dyDescent="0.25">
      <c r="A309" s="21">
        <f t="shared" si="83"/>
        <v>7</v>
      </c>
      <c r="B309" s="22" t="s">
        <v>24</v>
      </c>
      <c r="C309" s="21">
        <v>109</v>
      </c>
      <c r="D309" s="23">
        <f t="shared" si="78"/>
        <v>7</v>
      </c>
      <c r="E309" s="23">
        <v>1</v>
      </c>
      <c r="F309" s="23">
        <f t="shared" si="79"/>
        <v>6</v>
      </c>
      <c r="G309" s="21">
        <v>3</v>
      </c>
      <c r="H309" s="21" t="str">
        <f t="shared" si="80"/>
        <v>Senin</v>
      </c>
      <c r="I309" s="24">
        <f t="shared" si="84"/>
        <v>45803</v>
      </c>
      <c r="J309" s="25">
        <f t="shared" si="85"/>
        <v>7</v>
      </c>
      <c r="K309" s="21" t="str">
        <f t="shared" si="81"/>
        <v>Senin</v>
      </c>
      <c r="L309" s="24">
        <f t="shared" si="86"/>
        <v>45803.125</v>
      </c>
      <c r="M309" s="25">
        <f t="shared" si="82"/>
        <v>7.125</v>
      </c>
    </row>
    <row r="310" spans="1:13" x14ac:dyDescent="0.25">
      <c r="A310" s="21">
        <f t="shared" si="83"/>
        <v>8</v>
      </c>
      <c r="B310" s="22" t="s">
        <v>25</v>
      </c>
      <c r="C310" s="21">
        <v>145</v>
      </c>
      <c r="D310" s="23">
        <f t="shared" si="78"/>
        <v>9</v>
      </c>
      <c r="E310" s="23">
        <v>1</v>
      </c>
      <c r="F310" s="23">
        <f t="shared" si="79"/>
        <v>8</v>
      </c>
      <c r="G310" s="21">
        <v>3</v>
      </c>
      <c r="H310" s="21" t="str">
        <f t="shared" si="80"/>
        <v>Senin</v>
      </c>
      <c r="I310" s="24">
        <f t="shared" si="84"/>
        <v>45803.416666666664</v>
      </c>
      <c r="J310" s="25">
        <f t="shared" si="85"/>
        <v>7.416666666666667</v>
      </c>
      <c r="K310" s="21" t="str">
        <f t="shared" si="81"/>
        <v>Senin</v>
      </c>
      <c r="L310" s="24">
        <f t="shared" si="86"/>
        <v>45803.541666666664</v>
      </c>
      <c r="M310" s="25">
        <f t="shared" si="82"/>
        <v>7.541666666666667</v>
      </c>
    </row>
    <row r="311" spans="1:13" x14ac:dyDescent="0.25">
      <c r="A311" s="21">
        <f t="shared" si="83"/>
        <v>9</v>
      </c>
      <c r="B311" s="22" t="s">
        <v>26</v>
      </c>
      <c r="C311" s="21">
        <v>145</v>
      </c>
      <c r="D311" s="23">
        <f t="shared" si="78"/>
        <v>10</v>
      </c>
      <c r="E311" s="23">
        <v>2</v>
      </c>
      <c r="F311" s="23">
        <f t="shared" si="79"/>
        <v>8</v>
      </c>
      <c r="G311" s="21">
        <v>2</v>
      </c>
      <c r="H311" s="21" t="str">
        <f t="shared" si="80"/>
        <v>Senin</v>
      </c>
      <c r="I311" s="24">
        <f t="shared" si="84"/>
        <v>45803.916666666664</v>
      </c>
      <c r="J311" s="25">
        <f t="shared" si="85"/>
        <v>7.916666666666667</v>
      </c>
      <c r="K311" s="21" t="str">
        <f t="shared" si="81"/>
        <v>Selasa</v>
      </c>
      <c r="L311" s="24">
        <f t="shared" si="86"/>
        <v>45804</v>
      </c>
      <c r="M311" s="25">
        <f t="shared" si="82"/>
        <v>8</v>
      </c>
    </row>
    <row r="312" spans="1:13" x14ac:dyDescent="0.25">
      <c r="A312" s="21">
        <f t="shared" si="83"/>
        <v>10</v>
      </c>
      <c r="B312" s="22" t="s">
        <v>27</v>
      </c>
      <c r="C312" s="21">
        <v>182</v>
      </c>
      <c r="D312" s="23">
        <f t="shared" si="78"/>
        <v>10</v>
      </c>
      <c r="E312" s="23">
        <v>0</v>
      </c>
      <c r="F312" s="23">
        <f t="shared" si="79"/>
        <v>10</v>
      </c>
      <c r="G312" s="21">
        <v>3</v>
      </c>
      <c r="H312" s="21" t="str">
        <f t="shared" si="80"/>
        <v>Selasa</v>
      </c>
      <c r="I312" s="24">
        <f t="shared" si="84"/>
        <v>45804.416666666664</v>
      </c>
      <c r="J312" s="25">
        <f t="shared" si="85"/>
        <v>8.4166666666666661</v>
      </c>
      <c r="K312" s="21" t="str">
        <f t="shared" si="81"/>
        <v>Selasa</v>
      </c>
      <c r="L312" s="24">
        <f t="shared" si="86"/>
        <v>45804.541666666664</v>
      </c>
      <c r="M312" s="25">
        <f t="shared" si="82"/>
        <v>8.5416666666666661</v>
      </c>
    </row>
    <row r="313" spans="1:13" x14ac:dyDescent="0.25">
      <c r="A313" s="21">
        <f t="shared" si="83"/>
        <v>11</v>
      </c>
      <c r="B313" s="22" t="s">
        <v>26</v>
      </c>
      <c r="C313" s="21">
        <v>145</v>
      </c>
      <c r="D313" s="23">
        <f t="shared" si="78"/>
        <v>9</v>
      </c>
      <c r="E313" s="23">
        <v>1</v>
      </c>
      <c r="F313" s="23">
        <f t="shared" si="79"/>
        <v>8</v>
      </c>
      <c r="G313" s="21">
        <v>2</v>
      </c>
      <c r="H313" s="21" t="str">
        <f t="shared" si="80"/>
        <v>Selasa</v>
      </c>
      <c r="I313" s="24">
        <f t="shared" si="84"/>
        <v>45804.958333333336</v>
      </c>
      <c r="J313" s="25">
        <f t="shared" si="85"/>
        <v>8.9583333333333321</v>
      </c>
      <c r="K313" s="21" t="str">
        <f t="shared" si="81"/>
        <v>Rabu</v>
      </c>
      <c r="L313" s="24">
        <f t="shared" si="86"/>
        <v>45805.041666666672</v>
      </c>
      <c r="M313" s="25">
        <f t="shared" si="82"/>
        <v>9.0416666666666661</v>
      </c>
    </row>
    <row r="314" spans="1:13" x14ac:dyDescent="0.25">
      <c r="A314" s="21">
        <f t="shared" si="83"/>
        <v>12</v>
      </c>
      <c r="B314" s="22" t="s">
        <v>25</v>
      </c>
      <c r="C314" s="21">
        <v>109</v>
      </c>
      <c r="D314" s="23">
        <f t="shared" si="78"/>
        <v>7</v>
      </c>
      <c r="E314" s="23">
        <v>1</v>
      </c>
      <c r="F314" s="23">
        <f t="shared" si="79"/>
        <v>6</v>
      </c>
      <c r="G314" s="21">
        <v>2</v>
      </c>
      <c r="H314" s="21" t="str">
        <f t="shared" si="80"/>
        <v>Rabu</v>
      </c>
      <c r="I314" s="24">
        <f t="shared" si="84"/>
        <v>45805.416666666664</v>
      </c>
      <c r="J314" s="25">
        <f t="shared" si="85"/>
        <v>9.4166666666666661</v>
      </c>
      <c r="K314" s="21" t="str">
        <f t="shared" si="81"/>
        <v>Rabu</v>
      </c>
      <c r="L314" s="24">
        <f t="shared" si="86"/>
        <v>45805.5</v>
      </c>
      <c r="M314" s="25">
        <f t="shared" si="82"/>
        <v>9.5</v>
      </c>
    </row>
    <row r="315" spans="1:13" x14ac:dyDescent="0.25">
      <c r="A315" s="21">
        <f t="shared" si="83"/>
        <v>13</v>
      </c>
      <c r="B315" s="22" t="s">
        <v>24</v>
      </c>
      <c r="C315" s="21">
        <v>197</v>
      </c>
      <c r="D315" s="23">
        <f t="shared" si="78"/>
        <v>12</v>
      </c>
      <c r="E315" s="23">
        <v>1</v>
      </c>
      <c r="F315" s="23">
        <f t="shared" si="79"/>
        <v>11</v>
      </c>
      <c r="G315" s="21">
        <v>2</v>
      </c>
      <c r="H315" s="21" t="str">
        <f t="shared" si="80"/>
        <v>Rabu</v>
      </c>
      <c r="I315" s="24">
        <f t="shared" si="84"/>
        <v>45805.791666666664</v>
      </c>
      <c r="J315" s="25">
        <f t="shared" si="85"/>
        <v>9.7916666666666661</v>
      </c>
      <c r="K315" s="21" t="str">
        <f t="shared" si="81"/>
        <v>Rabu</v>
      </c>
      <c r="L315" s="24">
        <f t="shared" si="86"/>
        <v>45805.875</v>
      </c>
      <c r="M315" s="25">
        <f t="shared" si="82"/>
        <v>9.875</v>
      </c>
    </row>
    <row r="316" spans="1:13" x14ac:dyDescent="0.25">
      <c r="A316" s="21">
        <f t="shared" si="83"/>
        <v>14</v>
      </c>
      <c r="B316" s="22" t="s">
        <v>23</v>
      </c>
      <c r="C316" s="21">
        <v>132</v>
      </c>
      <c r="D316" s="23">
        <f t="shared" si="78"/>
        <v>8</v>
      </c>
      <c r="E316" s="23">
        <v>1</v>
      </c>
      <c r="F316" s="23">
        <f t="shared" si="79"/>
        <v>7</v>
      </c>
      <c r="G316" s="21">
        <v>1</v>
      </c>
      <c r="H316" s="21" t="str">
        <f t="shared" si="80"/>
        <v>Kamis</v>
      </c>
      <c r="I316" s="24">
        <f t="shared" si="84"/>
        <v>45806.375</v>
      </c>
      <c r="J316" s="25">
        <f t="shared" si="85"/>
        <v>10.375</v>
      </c>
      <c r="K316" s="21" t="str">
        <f t="shared" si="81"/>
        <v>Kamis</v>
      </c>
      <c r="L316" s="24">
        <f t="shared" si="86"/>
        <v>45806.416666666664</v>
      </c>
      <c r="M316" s="25">
        <f t="shared" si="82"/>
        <v>10.416666666666666</v>
      </c>
    </row>
    <row r="317" spans="1:13" x14ac:dyDescent="0.25">
      <c r="A317" s="21">
        <f t="shared" si="83"/>
        <v>15</v>
      </c>
      <c r="B317" s="22" t="s">
        <v>22</v>
      </c>
      <c r="C317" s="21">
        <v>407</v>
      </c>
      <c r="D317" s="23">
        <f t="shared" si="78"/>
        <v>23</v>
      </c>
      <c r="E317" s="23">
        <v>0</v>
      </c>
      <c r="F317" s="23">
        <f t="shared" si="79"/>
        <v>23</v>
      </c>
      <c r="G317" s="21">
        <v>2</v>
      </c>
      <c r="H317" s="21" t="str">
        <f t="shared" si="80"/>
        <v>Kamis</v>
      </c>
      <c r="I317" s="24">
        <f t="shared" si="84"/>
        <v>45806.75</v>
      </c>
      <c r="J317" s="25">
        <f t="shared" si="85"/>
        <v>10.75</v>
      </c>
      <c r="K317" s="21" t="str">
        <f t="shared" si="81"/>
        <v>Kamis</v>
      </c>
      <c r="L317" s="24">
        <f t="shared" si="86"/>
        <v>45806.833333333336</v>
      </c>
      <c r="M317" s="25">
        <f t="shared" si="82"/>
        <v>10.833333333333334</v>
      </c>
    </row>
    <row r="318" spans="1:13" x14ac:dyDescent="0.25">
      <c r="A318" s="21">
        <f t="shared" si="83"/>
        <v>16</v>
      </c>
      <c r="B318" s="22" t="s">
        <v>20</v>
      </c>
      <c r="C318" s="21">
        <v>243</v>
      </c>
      <c r="D318" s="23">
        <f t="shared" si="78"/>
        <v>14</v>
      </c>
      <c r="E318" s="23">
        <v>0</v>
      </c>
      <c r="F318" s="23">
        <f t="shared" si="79"/>
        <v>14</v>
      </c>
      <c r="G318" s="21">
        <v>2</v>
      </c>
      <c r="H318" s="21" t="str">
        <f t="shared" si="80"/>
        <v>Jum'at</v>
      </c>
      <c r="I318" s="24">
        <f t="shared" si="84"/>
        <v>45807.791666666664</v>
      </c>
      <c r="J318" s="25">
        <f t="shared" si="85"/>
        <v>11.791666666666668</v>
      </c>
      <c r="K318" s="21" t="str">
        <f t="shared" si="81"/>
        <v>Jum'at</v>
      </c>
      <c r="L318" s="24">
        <f t="shared" si="86"/>
        <v>45807.875</v>
      </c>
      <c r="M318" s="25">
        <f t="shared" si="82"/>
        <v>11.875000000000002</v>
      </c>
    </row>
    <row r="319" spans="1:13" x14ac:dyDescent="0.25">
      <c r="A319" s="21">
        <f t="shared" si="83"/>
        <v>17</v>
      </c>
      <c r="B319" s="22" t="s">
        <v>19</v>
      </c>
      <c r="C319" s="21">
        <v>458</v>
      </c>
      <c r="D319" s="23">
        <f t="shared" si="78"/>
        <v>25</v>
      </c>
      <c r="E319" s="23">
        <v>-1</v>
      </c>
      <c r="F319" s="23">
        <f t="shared" si="79"/>
        <v>26</v>
      </c>
      <c r="G319" s="21">
        <v>2</v>
      </c>
      <c r="H319" s="21" t="str">
        <f t="shared" si="80"/>
        <v>Sabtu</v>
      </c>
      <c r="I319" s="24">
        <f t="shared" si="84"/>
        <v>45808.458333333336</v>
      </c>
      <c r="J319" s="25">
        <f t="shared" si="85"/>
        <v>12.458333333333336</v>
      </c>
      <c r="K319" s="21" t="str">
        <f t="shared" si="81"/>
        <v>Sabtu</v>
      </c>
      <c r="L319" s="24">
        <f t="shared" si="86"/>
        <v>45808.541666666672</v>
      </c>
      <c r="M319" s="25">
        <f t="shared" si="82"/>
        <v>12.54166666666667</v>
      </c>
    </row>
    <row r="320" spans="1:13" x14ac:dyDescent="0.25">
      <c r="A320" s="21">
        <f t="shared" si="83"/>
        <v>18</v>
      </c>
      <c r="B320" s="22" t="s">
        <v>18</v>
      </c>
      <c r="C320" s="21">
        <v>396</v>
      </c>
      <c r="D320" s="23">
        <f t="shared" si="78"/>
        <v>26</v>
      </c>
      <c r="E320" s="23">
        <v>3</v>
      </c>
      <c r="F320" s="23">
        <f t="shared" si="79"/>
        <v>23</v>
      </c>
      <c r="G320" s="21">
        <v>3</v>
      </c>
      <c r="H320" s="21" t="str">
        <f t="shared" si="80"/>
        <v>Minggu</v>
      </c>
      <c r="I320" s="24">
        <f t="shared" si="84"/>
        <v>45809.583333333336</v>
      </c>
      <c r="J320" s="25">
        <f t="shared" si="85"/>
        <v>13.583333333333336</v>
      </c>
      <c r="K320" s="21" t="str">
        <f t="shared" si="81"/>
        <v>Minggu</v>
      </c>
      <c r="L320" s="24">
        <f t="shared" si="86"/>
        <v>45809.708333333336</v>
      </c>
      <c r="M320" s="25">
        <f t="shared" si="82"/>
        <v>13.708333333333336</v>
      </c>
    </row>
    <row r="321" spans="1:13" x14ac:dyDescent="0.25">
      <c r="A321" s="21">
        <f t="shared" si="83"/>
        <v>19</v>
      </c>
      <c r="B321" s="22" t="s">
        <v>17</v>
      </c>
      <c r="C321" s="21"/>
      <c r="D321" s="23"/>
      <c r="E321" s="23"/>
      <c r="F321" s="23"/>
      <c r="G321" s="21"/>
      <c r="H321" s="21" t="str">
        <f t="shared" si="80"/>
        <v>Senin</v>
      </c>
      <c r="I321" s="24">
        <f t="shared" si="84"/>
        <v>45810.791666666664</v>
      </c>
      <c r="J321" s="25">
        <f t="shared" si="85"/>
        <v>14.79166666666667</v>
      </c>
      <c r="K321" s="21"/>
      <c r="L321" s="24"/>
      <c r="M321" s="25"/>
    </row>
    <row r="322" spans="1:13" x14ac:dyDescent="0.25">
      <c r="A322" s="8" t="s">
        <v>31</v>
      </c>
      <c r="B322" s="8"/>
      <c r="C322" s="28">
        <f>SUM(C303:C321)</f>
        <v>4501</v>
      </c>
      <c r="D322" s="28">
        <f>SUM(D303:D321)</f>
        <v>277</v>
      </c>
      <c r="E322" s="28"/>
      <c r="F322" s="28"/>
      <c r="G322" s="28">
        <f>SUM(G303:G321)</f>
        <v>59</v>
      </c>
      <c r="H322" s="28">
        <f>D322+G322</f>
        <v>336</v>
      </c>
      <c r="I322" s="29"/>
      <c r="J322" s="30"/>
      <c r="K322" s="29"/>
      <c r="L322" s="29"/>
      <c r="M322" s="30"/>
    </row>
    <row r="323" spans="1:13" x14ac:dyDescent="0.25">
      <c r="A323" s="8" t="s">
        <v>32</v>
      </c>
      <c r="B323" s="8"/>
      <c r="C323" s="31"/>
      <c r="D323" s="32">
        <f>D322/24</f>
        <v>11.541666666666666</v>
      </c>
      <c r="E323" s="32"/>
      <c r="F323" s="32"/>
      <c r="G323" s="32">
        <f>G322/24</f>
        <v>2.4583333333333335</v>
      </c>
      <c r="H323" s="32">
        <f>H322/24</f>
        <v>14</v>
      </c>
      <c r="I323" s="33"/>
      <c r="J323" s="34" t="s">
        <v>33</v>
      </c>
      <c r="K323" s="35"/>
      <c r="L323" s="35"/>
      <c r="M323" s="35"/>
    </row>
    <row r="324" spans="1:13" x14ac:dyDescent="0.25">
      <c r="A324" s="36"/>
      <c r="B324" s="36"/>
      <c r="C324" s="37"/>
      <c r="D324" s="36"/>
      <c r="E324" s="36"/>
      <c r="F324" s="36"/>
      <c r="G324" s="36"/>
      <c r="H324" s="35"/>
      <c r="I324" s="35"/>
      <c r="J324" s="30" t="s">
        <v>34</v>
      </c>
      <c r="K324" s="30"/>
      <c r="L324" s="38">
        <f>C322</f>
        <v>4501</v>
      </c>
      <c r="M324" s="35" t="s">
        <v>35</v>
      </c>
    </row>
    <row r="325" spans="1:13" x14ac:dyDescent="0.25">
      <c r="A325" s="36"/>
      <c r="B325" s="36"/>
      <c r="C325" s="36"/>
      <c r="D325" s="36"/>
      <c r="E325" s="36"/>
      <c r="F325" s="36"/>
      <c r="G325" s="36"/>
      <c r="H325" s="36"/>
      <c r="I325" s="39"/>
      <c r="J325" s="30" t="s">
        <v>36</v>
      </c>
      <c r="K325" s="30"/>
      <c r="L325" s="40">
        <f>D323</f>
        <v>11.541666666666666</v>
      </c>
      <c r="M325" s="35" t="s">
        <v>14</v>
      </c>
    </row>
    <row r="326" spans="1:13" x14ac:dyDescent="0.25">
      <c r="A326" s="36"/>
      <c r="B326" s="36"/>
      <c r="C326" s="36"/>
      <c r="D326" s="36"/>
      <c r="E326" s="36"/>
      <c r="F326" s="36"/>
      <c r="G326" s="36"/>
      <c r="H326" s="36"/>
      <c r="I326" s="35"/>
      <c r="J326" s="30" t="s">
        <v>37</v>
      </c>
      <c r="K326" s="30"/>
      <c r="L326" s="41">
        <f>G323</f>
        <v>2.4583333333333335</v>
      </c>
      <c r="M326" s="35" t="s">
        <v>14</v>
      </c>
    </row>
    <row r="328" spans="1:13" x14ac:dyDescent="0.25">
      <c r="A328" s="14" t="s">
        <v>0</v>
      </c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</row>
    <row r="329" spans="1:13" x14ac:dyDescent="0.25">
      <c r="A329" s="14" t="s">
        <v>1</v>
      </c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</row>
    <row r="330" spans="1:13" x14ac:dyDescent="0.25">
      <c r="A330" s="17" t="s">
        <v>48</v>
      </c>
      <c r="K330" s="18" t="s">
        <v>3</v>
      </c>
      <c r="L330" s="16">
        <v>17</v>
      </c>
      <c r="M330" s="18" t="s">
        <v>4</v>
      </c>
    </row>
    <row r="331" spans="1:13" ht="15.75" customHeight="1" x14ac:dyDescent="0.25">
      <c r="A331" s="13" t="s">
        <v>5</v>
      </c>
      <c r="B331" s="13" t="s">
        <v>6</v>
      </c>
      <c r="C331" s="12" t="s">
        <v>7</v>
      </c>
      <c r="D331" s="12" t="s">
        <v>8</v>
      </c>
      <c r="E331" s="11" t="s">
        <v>9</v>
      </c>
      <c r="F331" s="11" t="s">
        <v>10</v>
      </c>
      <c r="G331" s="12" t="s">
        <v>11</v>
      </c>
      <c r="H331" s="10" t="s">
        <v>12</v>
      </c>
      <c r="I331" s="10"/>
      <c r="J331" s="10"/>
      <c r="K331" s="9" t="s">
        <v>13</v>
      </c>
      <c r="L331" s="9"/>
      <c r="M331" s="9"/>
    </row>
    <row r="332" spans="1:13" x14ac:dyDescent="0.25">
      <c r="A332" s="13"/>
      <c r="B332" s="13"/>
      <c r="C332" s="12"/>
      <c r="D332" s="12"/>
      <c r="E332" s="11"/>
      <c r="F332" s="11"/>
      <c r="G332" s="12"/>
      <c r="H332" s="19" t="s">
        <v>14</v>
      </c>
      <c r="I332" s="19" t="s">
        <v>15</v>
      </c>
      <c r="J332" s="19" t="s">
        <v>16</v>
      </c>
      <c r="K332" s="20" t="s">
        <v>14</v>
      </c>
      <c r="L332" s="20" t="s">
        <v>15</v>
      </c>
      <c r="M332" s="20" t="s">
        <v>16</v>
      </c>
    </row>
    <row r="333" spans="1:13" x14ac:dyDescent="0.25">
      <c r="A333" s="21">
        <v>1</v>
      </c>
      <c r="B333" s="22" t="s">
        <v>17</v>
      </c>
      <c r="C333" s="21">
        <v>396</v>
      </c>
      <c r="D333" s="23">
        <f t="shared" ref="D333:D350" si="87">F333+E333</f>
        <v>26</v>
      </c>
      <c r="E333" s="23">
        <v>3</v>
      </c>
      <c r="F333" s="23">
        <f t="shared" ref="F333:F350" si="88">INT(C333/$L$3)</f>
        <v>23</v>
      </c>
      <c r="G333" s="21">
        <v>18</v>
      </c>
      <c r="H333" s="21" t="str">
        <f t="shared" ref="H333:H351" si="89">CHOOSE(WEEKDAY(I333),"Minggu","Senin","Selasa","Rabu","Kamis","Jum'at","Sabtu")</f>
        <v>Senin</v>
      </c>
      <c r="I333" s="24">
        <v>45810</v>
      </c>
      <c r="J333" s="25">
        <v>0.79166666666666696</v>
      </c>
      <c r="K333" s="21" t="str">
        <f t="shared" ref="K333:K350" si="90">CHOOSE(WEEKDAY(L333),"Minggu","Senin","Selasa","Rabu","Kamis","Jum'at","Sabtu")</f>
        <v>Selasa</v>
      </c>
      <c r="L333" s="24">
        <f>(I333+J333)+G333/24</f>
        <v>45811.541666666664</v>
      </c>
      <c r="M333" s="25">
        <f t="shared" ref="M333:M350" si="91">(J333+G333/24)</f>
        <v>1.541666666666667</v>
      </c>
    </row>
    <row r="334" spans="1:13" x14ac:dyDescent="0.25">
      <c r="A334" s="21">
        <f t="shared" ref="A334:A351" si="92">A333+1</f>
        <v>2</v>
      </c>
      <c r="B334" s="22" t="s">
        <v>18</v>
      </c>
      <c r="C334" s="21">
        <v>458</v>
      </c>
      <c r="D334" s="23">
        <f t="shared" si="87"/>
        <v>29</v>
      </c>
      <c r="E334" s="23">
        <v>3</v>
      </c>
      <c r="F334" s="23">
        <f t="shared" si="88"/>
        <v>26</v>
      </c>
      <c r="G334" s="21">
        <v>4</v>
      </c>
      <c r="H334" s="21" t="str">
        <f t="shared" si="89"/>
        <v>Rabu</v>
      </c>
      <c r="I334" s="24">
        <f t="shared" ref="I334:I351" si="93">$I$333+J334</f>
        <v>45812.625</v>
      </c>
      <c r="J334" s="25">
        <f t="shared" ref="J334:J351" si="94">M333+D333/24</f>
        <v>2.625</v>
      </c>
      <c r="K334" s="21" t="str">
        <f t="shared" si="90"/>
        <v>Rabu</v>
      </c>
      <c r="L334" s="24">
        <f t="shared" ref="L334:L350" si="95">($I$333+J334)+G334/24</f>
        <v>45812.791666666664</v>
      </c>
      <c r="M334" s="25">
        <f t="shared" si="91"/>
        <v>2.7916666666666665</v>
      </c>
    </row>
    <row r="335" spans="1:13" x14ac:dyDescent="0.25">
      <c r="A335" s="21">
        <f t="shared" si="92"/>
        <v>3</v>
      </c>
      <c r="B335" s="22" t="s">
        <v>19</v>
      </c>
      <c r="C335" s="21">
        <v>243</v>
      </c>
      <c r="D335" s="23">
        <f t="shared" si="87"/>
        <v>16</v>
      </c>
      <c r="E335" s="23">
        <v>2</v>
      </c>
      <c r="F335" s="23">
        <f t="shared" si="88"/>
        <v>14</v>
      </c>
      <c r="G335" s="21">
        <v>3</v>
      </c>
      <c r="H335" s="21" t="str">
        <f t="shared" si="89"/>
        <v>Jum'at</v>
      </c>
      <c r="I335" s="24">
        <f t="shared" si="93"/>
        <v>45814</v>
      </c>
      <c r="J335" s="25">
        <f t="shared" si="94"/>
        <v>4</v>
      </c>
      <c r="K335" s="21" t="str">
        <f t="shared" si="90"/>
        <v>Jum'at</v>
      </c>
      <c r="L335" s="24">
        <f t="shared" si="95"/>
        <v>45814.125</v>
      </c>
      <c r="M335" s="25">
        <f t="shared" si="91"/>
        <v>4.125</v>
      </c>
    </row>
    <row r="336" spans="1:13" x14ac:dyDescent="0.25">
      <c r="A336" s="21">
        <f t="shared" si="92"/>
        <v>4</v>
      </c>
      <c r="B336" s="22" t="s">
        <v>20</v>
      </c>
      <c r="C336" s="21">
        <v>407</v>
      </c>
      <c r="D336" s="23">
        <f t="shared" si="87"/>
        <v>25</v>
      </c>
      <c r="E336" s="23">
        <v>2</v>
      </c>
      <c r="F336" s="23">
        <f t="shared" si="88"/>
        <v>23</v>
      </c>
      <c r="G336" s="21">
        <v>2</v>
      </c>
      <c r="H336" s="21" t="str">
        <f t="shared" si="89"/>
        <v>Jum'at</v>
      </c>
      <c r="I336" s="24">
        <f t="shared" si="93"/>
        <v>45814.791666666664</v>
      </c>
      <c r="J336" s="25">
        <f t="shared" si="94"/>
        <v>4.791666666666667</v>
      </c>
      <c r="K336" s="21" t="str">
        <f t="shared" si="90"/>
        <v>Jum'at</v>
      </c>
      <c r="L336" s="24">
        <f t="shared" si="95"/>
        <v>45814.875</v>
      </c>
      <c r="M336" s="25">
        <f t="shared" si="91"/>
        <v>4.875</v>
      </c>
    </row>
    <row r="337" spans="1:13" x14ac:dyDescent="0.25">
      <c r="A337" s="21">
        <f t="shared" si="92"/>
        <v>5</v>
      </c>
      <c r="B337" s="22" t="s">
        <v>22</v>
      </c>
      <c r="C337" s="21">
        <v>132</v>
      </c>
      <c r="D337" s="23">
        <f t="shared" si="87"/>
        <v>8</v>
      </c>
      <c r="E337" s="23">
        <v>1</v>
      </c>
      <c r="F337" s="23">
        <f t="shared" si="88"/>
        <v>7</v>
      </c>
      <c r="G337" s="21">
        <v>3</v>
      </c>
      <c r="H337" s="21" t="str">
        <f t="shared" si="89"/>
        <v>Sabtu</v>
      </c>
      <c r="I337" s="24">
        <f t="shared" si="93"/>
        <v>45815.916666666664</v>
      </c>
      <c r="J337" s="25">
        <f t="shared" si="94"/>
        <v>5.916666666666667</v>
      </c>
      <c r="K337" s="21" t="str">
        <f t="shared" si="90"/>
        <v>Minggu</v>
      </c>
      <c r="L337" s="24">
        <f t="shared" si="95"/>
        <v>45816.041666666664</v>
      </c>
      <c r="M337" s="25">
        <f t="shared" si="91"/>
        <v>6.041666666666667</v>
      </c>
    </row>
    <row r="338" spans="1:13" x14ac:dyDescent="0.25">
      <c r="A338" s="21">
        <f t="shared" si="92"/>
        <v>6</v>
      </c>
      <c r="B338" s="22" t="s">
        <v>23</v>
      </c>
      <c r="C338" s="21">
        <v>197</v>
      </c>
      <c r="D338" s="23">
        <f t="shared" si="87"/>
        <v>13</v>
      </c>
      <c r="E338" s="23">
        <v>2</v>
      </c>
      <c r="F338" s="23">
        <f t="shared" si="88"/>
        <v>11</v>
      </c>
      <c r="G338" s="21">
        <v>2</v>
      </c>
      <c r="H338" s="21" t="str">
        <f t="shared" si="89"/>
        <v>Minggu</v>
      </c>
      <c r="I338" s="24">
        <f t="shared" si="93"/>
        <v>45816.375</v>
      </c>
      <c r="J338" s="25">
        <f t="shared" si="94"/>
        <v>6.375</v>
      </c>
      <c r="K338" s="21" t="str">
        <f t="shared" si="90"/>
        <v>Minggu</v>
      </c>
      <c r="L338" s="24">
        <f t="shared" si="95"/>
        <v>45816.458333333336</v>
      </c>
      <c r="M338" s="25">
        <f t="shared" si="91"/>
        <v>6.458333333333333</v>
      </c>
    </row>
    <row r="339" spans="1:13" x14ac:dyDescent="0.25">
      <c r="A339" s="21">
        <f t="shared" si="92"/>
        <v>7</v>
      </c>
      <c r="B339" s="22" t="s">
        <v>24</v>
      </c>
      <c r="C339" s="21">
        <v>109</v>
      </c>
      <c r="D339" s="23">
        <f t="shared" si="87"/>
        <v>7</v>
      </c>
      <c r="E339" s="23">
        <v>1</v>
      </c>
      <c r="F339" s="23">
        <f t="shared" si="88"/>
        <v>6</v>
      </c>
      <c r="G339" s="21">
        <v>3</v>
      </c>
      <c r="H339" s="21" t="str">
        <f t="shared" si="89"/>
        <v>Senin</v>
      </c>
      <c r="I339" s="24">
        <f t="shared" si="93"/>
        <v>45817</v>
      </c>
      <c r="J339" s="25">
        <f t="shared" si="94"/>
        <v>7</v>
      </c>
      <c r="K339" s="21" t="str">
        <f t="shared" si="90"/>
        <v>Senin</v>
      </c>
      <c r="L339" s="24">
        <f t="shared" si="95"/>
        <v>45817.125</v>
      </c>
      <c r="M339" s="25">
        <f t="shared" si="91"/>
        <v>7.125</v>
      </c>
    </row>
    <row r="340" spans="1:13" x14ac:dyDescent="0.25">
      <c r="A340" s="21">
        <f t="shared" si="92"/>
        <v>8</v>
      </c>
      <c r="B340" s="22" t="s">
        <v>25</v>
      </c>
      <c r="C340" s="21">
        <v>145</v>
      </c>
      <c r="D340" s="23">
        <f t="shared" si="87"/>
        <v>9</v>
      </c>
      <c r="E340" s="23">
        <v>1</v>
      </c>
      <c r="F340" s="23">
        <f t="shared" si="88"/>
        <v>8</v>
      </c>
      <c r="G340" s="21">
        <v>3</v>
      </c>
      <c r="H340" s="21" t="str">
        <f t="shared" si="89"/>
        <v>Senin</v>
      </c>
      <c r="I340" s="24">
        <f t="shared" si="93"/>
        <v>45817.416666666664</v>
      </c>
      <c r="J340" s="25">
        <f t="shared" si="94"/>
        <v>7.416666666666667</v>
      </c>
      <c r="K340" s="21" t="str">
        <f t="shared" si="90"/>
        <v>Senin</v>
      </c>
      <c r="L340" s="24">
        <f t="shared" si="95"/>
        <v>45817.541666666664</v>
      </c>
      <c r="M340" s="25">
        <f t="shared" si="91"/>
        <v>7.541666666666667</v>
      </c>
    </row>
    <row r="341" spans="1:13" x14ac:dyDescent="0.25">
      <c r="A341" s="21">
        <f t="shared" si="92"/>
        <v>9</v>
      </c>
      <c r="B341" s="22" t="s">
        <v>26</v>
      </c>
      <c r="C341" s="21">
        <v>145</v>
      </c>
      <c r="D341" s="23">
        <f t="shared" si="87"/>
        <v>10</v>
      </c>
      <c r="E341" s="23">
        <v>2</v>
      </c>
      <c r="F341" s="23">
        <f t="shared" si="88"/>
        <v>8</v>
      </c>
      <c r="G341" s="21">
        <v>2</v>
      </c>
      <c r="H341" s="21" t="str">
        <f t="shared" si="89"/>
        <v>Senin</v>
      </c>
      <c r="I341" s="24">
        <f t="shared" si="93"/>
        <v>45817.916666666664</v>
      </c>
      <c r="J341" s="25">
        <f t="shared" si="94"/>
        <v>7.916666666666667</v>
      </c>
      <c r="K341" s="21" t="str">
        <f t="shared" si="90"/>
        <v>Selasa</v>
      </c>
      <c r="L341" s="24">
        <f t="shared" si="95"/>
        <v>45818</v>
      </c>
      <c r="M341" s="25">
        <f t="shared" si="91"/>
        <v>8</v>
      </c>
    </row>
    <row r="342" spans="1:13" x14ac:dyDescent="0.25">
      <c r="A342" s="21">
        <f t="shared" si="92"/>
        <v>10</v>
      </c>
      <c r="B342" s="22" t="s">
        <v>27</v>
      </c>
      <c r="C342" s="21">
        <v>182</v>
      </c>
      <c r="D342" s="23">
        <f t="shared" si="87"/>
        <v>10</v>
      </c>
      <c r="E342" s="23">
        <v>0</v>
      </c>
      <c r="F342" s="23">
        <f t="shared" si="88"/>
        <v>10</v>
      </c>
      <c r="G342" s="21">
        <v>3</v>
      </c>
      <c r="H342" s="21" t="str">
        <f t="shared" si="89"/>
        <v>Selasa</v>
      </c>
      <c r="I342" s="24">
        <f t="shared" si="93"/>
        <v>45818.416666666664</v>
      </c>
      <c r="J342" s="25">
        <f t="shared" si="94"/>
        <v>8.4166666666666661</v>
      </c>
      <c r="K342" s="21" t="str">
        <f t="shared" si="90"/>
        <v>Selasa</v>
      </c>
      <c r="L342" s="24">
        <f t="shared" si="95"/>
        <v>45818.541666666664</v>
      </c>
      <c r="M342" s="25">
        <f t="shared" si="91"/>
        <v>8.5416666666666661</v>
      </c>
    </row>
    <row r="343" spans="1:13" x14ac:dyDescent="0.25">
      <c r="A343" s="21">
        <f t="shared" si="92"/>
        <v>11</v>
      </c>
      <c r="B343" s="22" t="s">
        <v>26</v>
      </c>
      <c r="C343" s="21">
        <v>145</v>
      </c>
      <c r="D343" s="23">
        <f t="shared" si="87"/>
        <v>9</v>
      </c>
      <c r="E343" s="23">
        <v>1</v>
      </c>
      <c r="F343" s="23">
        <f t="shared" si="88"/>
        <v>8</v>
      </c>
      <c r="G343" s="21">
        <v>2</v>
      </c>
      <c r="H343" s="21" t="str">
        <f t="shared" si="89"/>
        <v>Selasa</v>
      </c>
      <c r="I343" s="24">
        <f t="shared" si="93"/>
        <v>45818.958333333336</v>
      </c>
      <c r="J343" s="25">
        <f t="shared" si="94"/>
        <v>8.9583333333333321</v>
      </c>
      <c r="K343" s="21" t="str">
        <f t="shared" si="90"/>
        <v>Rabu</v>
      </c>
      <c r="L343" s="24">
        <f t="shared" si="95"/>
        <v>45819.041666666672</v>
      </c>
      <c r="M343" s="25">
        <f t="shared" si="91"/>
        <v>9.0416666666666661</v>
      </c>
    </row>
    <row r="344" spans="1:13" x14ac:dyDescent="0.25">
      <c r="A344" s="21">
        <f t="shared" si="92"/>
        <v>12</v>
      </c>
      <c r="B344" s="22" t="s">
        <v>25</v>
      </c>
      <c r="C344" s="21">
        <v>109</v>
      </c>
      <c r="D344" s="23">
        <f t="shared" si="87"/>
        <v>7</v>
      </c>
      <c r="E344" s="23">
        <v>1</v>
      </c>
      <c r="F344" s="23">
        <f t="shared" si="88"/>
        <v>6</v>
      </c>
      <c r="G344" s="21">
        <v>2</v>
      </c>
      <c r="H344" s="21" t="str">
        <f t="shared" si="89"/>
        <v>Rabu</v>
      </c>
      <c r="I344" s="24">
        <f t="shared" si="93"/>
        <v>45819.416666666664</v>
      </c>
      <c r="J344" s="25">
        <f t="shared" si="94"/>
        <v>9.4166666666666661</v>
      </c>
      <c r="K344" s="21" t="str">
        <f t="shared" si="90"/>
        <v>Rabu</v>
      </c>
      <c r="L344" s="24">
        <f t="shared" si="95"/>
        <v>45819.5</v>
      </c>
      <c r="M344" s="25">
        <f t="shared" si="91"/>
        <v>9.5</v>
      </c>
    </row>
    <row r="345" spans="1:13" x14ac:dyDescent="0.25">
      <c r="A345" s="21">
        <f t="shared" si="92"/>
        <v>13</v>
      </c>
      <c r="B345" s="22" t="s">
        <v>24</v>
      </c>
      <c r="C345" s="21">
        <v>197</v>
      </c>
      <c r="D345" s="23">
        <f t="shared" si="87"/>
        <v>12</v>
      </c>
      <c r="E345" s="23">
        <v>1</v>
      </c>
      <c r="F345" s="23">
        <f t="shared" si="88"/>
        <v>11</v>
      </c>
      <c r="G345" s="21">
        <v>2</v>
      </c>
      <c r="H345" s="21" t="str">
        <f t="shared" si="89"/>
        <v>Rabu</v>
      </c>
      <c r="I345" s="24">
        <f t="shared" si="93"/>
        <v>45819.791666666664</v>
      </c>
      <c r="J345" s="25">
        <f t="shared" si="94"/>
        <v>9.7916666666666661</v>
      </c>
      <c r="K345" s="21" t="str">
        <f t="shared" si="90"/>
        <v>Rabu</v>
      </c>
      <c r="L345" s="24">
        <f t="shared" si="95"/>
        <v>45819.875</v>
      </c>
      <c r="M345" s="25">
        <f t="shared" si="91"/>
        <v>9.875</v>
      </c>
    </row>
    <row r="346" spans="1:13" x14ac:dyDescent="0.25">
      <c r="A346" s="21">
        <f t="shared" si="92"/>
        <v>14</v>
      </c>
      <c r="B346" s="22" t="s">
        <v>23</v>
      </c>
      <c r="C346" s="21">
        <v>132</v>
      </c>
      <c r="D346" s="23">
        <f t="shared" si="87"/>
        <v>8</v>
      </c>
      <c r="E346" s="23">
        <v>1</v>
      </c>
      <c r="F346" s="23">
        <f t="shared" si="88"/>
        <v>7</v>
      </c>
      <c r="G346" s="21">
        <v>1</v>
      </c>
      <c r="H346" s="21" t="str">
        <f t="shared" si="89"/>
        <v>Kamis</v>
      </c>
      <c r="I346" s="24">
        <f t="shared" si="93"/>
        <v>45820.375</v>
      </c>
      <c r="J346" s="25">
        <f t="shared" si="94"/>
        <v>10.375</v>
      </c>
      <c r="K346" s="21" t="str">
        <f t="shared" si="90"/>
        <v>Kamis</v>
      </c>
      <c r="L346" s="24">
        <f t="shared" si="95"/>
        <v>45820.416666666664</v>
      </c>
      <c r="M346" s="25">
        <f t="shared" si="91"/>
        <v>10.416666666666666</v>
      </c>
    </row>
    <row r="347" spans="1:13" x14ac:dyDescent="0.25">
      <c r="A347" s="21">
        <f t="shared" si="92"/>
        <v>15</v>
      </c>
      <c r="B347" s="22" t="s">
        <v>22</v>
      </c>
      <c r="C347" s="21">
        <v>407</v>
      </c>
      <c r="D347" s="23">
        <f t="shared" si="87"/>
        <v>23</v>
      </c>
      <c r="E347" s="23">
        <v>0</v>
      </c>
      <c r="F347" s="23">
        <f t="shared" si="88"/>
        <v>23</v>
      </c>
      <c r="G347" s="21">
        <v>2</v>
      </c>
      <c r="H347" s="21" t="str">
        <f t="shared" si="89"/>
        <v>Kamis</v>
      </c>
      <c r="I347" s="24">
        <f t="shared" si="93"/>
        <v>45820.75</v>
      </c>
      <c r="J347" s="25">
        <f t="shared" si="94"/>
        <v>10.75</v>
      </c>
      <c r="K347" s="21" t="str">
        <f t="shared" si="90"/>
        <v>Kamis</v>
      </c>
      <c r="L347" s="24">
        <f t="shared" si="95"/>
        <v>45820.833333333336</v>
      </c>
      <c r="M347" s="25">
        <f t="shared" si="91"/>
        <v>10.833333333333334</v>
      </c>
    </row>
    <row r="348" spans="1:13" x14ac:dyDescent="0.25">
      <c r="A348" s="21">
        <f t="shared" si="92"/>
        <v>16</v>
      </c>
      <c r="B348" s="22" t="s">
        <v>20</v>
      </c>
      <c r="C348" s="21">
        <v>243</v>
      </c>
      <c r="D348" s="23">
        <f t="shared" si="87"/>
        <v>14</v>
      </c>
      <c r="E348" s="23">
        <v>0</v>
      </c>
      <c r="F348" s="23">
        <f t="shared" si="88"/>
        <v>14</v>
      </c>
      <c r="G348" s="21">
        <v>2</v>
      </c>
      <c r="H348" s="21" t="str">
        <f t="shared" si="89"/>
        <v>Jum'at</v>
      </c>
      <c r="I348" s="24">
        <f t="shared" si="93"/>
        <v>45821.791666666664</v>
      </c>
      <c r="J348" s="25">
        <f t="shared" si="94"/>
        <v>11.791666666666668</v>
      </c>
      <c r="K348" s="21" t="str">
        <f t="shared" si="90"/>
        <v>Jum'at</v>
      </c>
      <c r="L348" s="24">
        <f t="shared" si="95"/>
        <v>45821.875</v>
      </c>
      <c r="M348" s="25">
        <f t="shared" si="91"/>
        <v>11.875000000000002</v>
      </c>
    </row>
    <row r="349" spans="1:13" x14ac:dyDescent="0.25">
      <c r="A349" s="21">
        <f t="shared" si="92"/>
        <v>17</v>
      </c>
      <c r="B349" s="22" t="s">
        <v>19</v>
      </c>
      <c r="C349" s="21">
        <v>458</v>
      </c>
      <c r="D349" s="23">
        <f t="shared" si="87"/>
        <v>25</v>
      </c>
      <c r="E349" s="23">
        <v>-1</v>
      </c>
      <c r="F349" s="23">
        <f t="shared" si="88"/>
        <v>26</v>
      </c>
      <c r="G349" s="21">
        <v>2</v>
      </c>
      <c r="H349" s="21" t="str">
        <f t="shared" si="89"/>
        <v>Sabtu</v>
      </c>
      <c r="I349" s="24">
        <f t="shared" si="93"/>
        <v>45822.458333333336</v>
      </c>
      <c r="J349" s="25">
        <f t="shared" si="94"/>
        <v>12.458333333333336</v>
      </c>
      <c r="K349" s="21" t="str">
        <f t="shared" si="90"/>
        <v>Sabtu</v>
      </c>
      <c r="L349" s="24">
        <f t="shared" si="95"/>
        <v>45822.541666666672</v>
      </c>
      <c r="M349" s="25">
        <f t="shared" si="91"/>
        <v>12.54166666666667</v>
      </c>
    </row>
    <row r="350" spans="1:13" x14ac:dyDescent="0.25">
      <c r="A350" s="21">
        <f t="shared" si="92"/>
        <v>18</v>
      </c>
      <c r="B350" s="22" t="s">
        <v>18</v>
      </c>
      <c r="C350" s="21">
        <v>396</v>
      </c>
      <c r="D350" s="23">
        <f t="shared" si="87"/>
        <v>26</v>
      </c>
      <c r="E350" s="23">
        <v>3</v>
      </c>
      <c r="F350" s="23">
        <f t="shared" si="88"/>
        <v>23</v>
      </c>
      <c r="G350" s="21">
        <v>3</v>
      </c>
      <c r="H350" s="21" t="str">
        <f t="shared" si="89"/>
        <v>Minggu</v>
      </c>
      <c r="I350" s="24">
        <f t="shared" si="93"/>
        <v>45823.583333333336</v>
      </c>
      <c r="J350" s="25">
        <f t="shared" si="94"/>
        <v>13.583333333333336</v>
      </c>
      <c r="K350" s="21" t="str">
        <f t="shared" si="90"/>
        <v>Minggu</v>
      </c>
      <c r="L350" s="24">
        <f t="shared" si="95"/>
        <v>45823.708333333336</v>
      </c>
      <c r="M350" s="25">
        <f t="shared" si="91"/>
        <v>13.708333333333336</v>
      </c>
    </row>
    <row r="351" spans="1:13" x14ac:dyDescent="0.25">
      <c r="A351" s="21">
        <f t="shared" si="92"/>
        <v>19</v>
      </c>
      <c r="B351" s="22" t="s">
        <v>17</v>
      </c>
      <c r="C351" s="21"/>
      <c r="D351" s="23"/>
      <c r="E351" s="23"/>
      <c r="F351" s="23"/>
      <c r="G351" s="21"/>
      <c r="H351" s="21" t="str">
        <f t="shared" si="89"/>
        <v>Senin</v>
      </c>
      <c r="I351" s="24">
        <f t="shared" si="93"/>
        <v>45824.791666666664</v>
      </c>
      <c r="J351" s="25">
        <f t="shared" si="94"/>
        <v>14.79166666666667</v>
      </c>
      <c r="K351" s="21"/>
      <c r="L351" s="24"/>
      <c r="M351" s="25"/>
    </row>
    <row r="352" spans="1:13" x14ac:dyDescent="0.25">
      <c r="A352" s="8" t="s">
        <v>31</v>
      </c>
      <c r="B352" s="8"/>
      <c r="C352" s="28">
        <f>SUM(C333:C351)</f>
        <v>4501</v>
      </c>
      <c r="D352" s="28">
        <f>SUM(D333:D351)</f>
        <v>277</v>
      </c>
      <c r="E352" s="28"/>
      <c r="F352" s="28"/>
      <c r="G352" s="28">
        <f>SUM(G333:G351)</f>
        <v>59</v>
      </c>
      <c r="H352" s="28">
        <f>D352+G352</f>
        <v>336</v>
      </c>
      <c r="I352" s="29"/>
      <c r="J352" s="30"/>
      <c r="K352" s="29"/>
      <c r="L352" s="29"/>
      <c r="M352" s="30"/>
    </row>
    <row r="353" spans="1:13" x14ac:dyDescent="0.25">
      <c r="A353" s="8" t="s">
        <v>32</v>
      </c>
      <c r="B353" s="8"/>
      <c r="C353" s="31"/>
      <c r="D353" s="32">
        <f>D352/24</f>
        <v>11.541666666666666</v>
      </c>
      <c r="E353" s="32"/>
      <c r="F353" s="32"/>
      <c r="G353" s="32">
        <f>G352/24</f>
        <v>2.4583333333333335</v>
      </c>
      <c r="H353" s="32">
        <f>H352/24</f>
        <v>14</v>
      </c>
      <c r="I353" s="33"/>
      <c r="J353" s="34" t="s">
        <v>33</v>
      </c>
      <c r="K353" s="35"/>
      <c r="L353" s="35"/>
      <c r="M353" s="35"/>
    </row>
    <row r="354" spans="1:13" x14ac:dyDescent="0.25">
      <c r="A354" s="36"/>
      <c r="B354" s="36"/>
      <c r="C354" s="37"/>
      <c r="D354" s="36"/>
      <c r="E354" s="36"/>
      <c r="F354" s="36"/>
      <c r="G354" s="36"/>
      <c r="H354" s="35"/>
      <c r="I354" s="35"/>
      <c r="J354" s="30" t="s">
        <v>34</v>
      </c>
      <c r="K354" s="30"/>
      <c r="L354" s="38">
        <f>C352</f>
        <v>4501</v>
      </c>
      <c r="M354" s="35" t="s">
        <v>35</v>
      </c>
    </row>
    <row r="355" spans="1:13" x14ac:dyDescent="0.25">
      <c r="A355" s="36"/>
      <c r="B355" s="36"/>
      <c r="C355" s="36"/>
      <c r="D355" s="36"/>
      <c r="E355" s="36"/>
      <c r="F355" s="36"/>
      <c r="G355" s="36"/>
      <c r="H355" s="36"/>
      <c r="I355" s="39"/>
      <c r="J355" s="30" t="s">
        <v>36</v>
      </c>
      <c r="K355" s="30"/>
      <c r="L355" s="40">
        <f>D353</f>
        <v>11.541666666666666</v>
      </c>
      <c r="M355" s="35" t="s">
        <v>14</v>
      </c>
    </row>
    <row r="356" spans="1:13" x14ac:dyDescent="0.25">
      <c r="A356" s="36"/>
      <c r="B356" s="36"/>
      <c r="C356" s="36"/>
      <c r="D356" s="36"/>
      <c r="E356" s="36"/>
      <c r="F356" s="36"/>
      <c r="G356" s="36"/>
      <c r="H356" s="36"/>
      <c r="I356" s="35"/>
      <c r="J356" s="30" t="s">
        <v>37</v>
      </c>
      <c r="K356" s="30"/>
      <c r="L356" s="41">
        <f>G353</f>
        <v>2.4583333333333335</v>
      </c>
      <c r="M356" s="35" t="s">
        <v>14</v>
      </c>
    </row>
    <row r="358" spans="1:13" x14ac:dyDescent="0.25">
      <c r="A358" s="14" t="s">
        <v>0</v>
      </c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</row>
    <row r="359" spans="1:13" x14ac:dyDescent="0.25">
      <c r="A359" s="14" t="s">
        <v>1</v>
      </c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</row>
    <row r="360" spans="1:13" x14ac:dyDescent="0.25">
      <c r="A360" s="17" t="s">
        <v>49</v>
      </c>
      <c r="K360" s="18" t="s">
        <v>3</v>
      </c>
      <c r="L360" s="16">
        <v>17</v>
      </c>
      <c r="M360" s="18" t="s">
        <v>4</v>
      </c>
    </row>
    <row r="361" spans="1:13" ht="15.75" customHeight="1" x14ac:dyDescent="0.25">
      <c r="A361" s="13" t="s">
        <v>5</v>
      </c>
      <c r="B361" s="13" t="s">
        <v>6</v>
      </c>
      <c r="C361" s="12" t="s">
        <v>7</v>
      </c>
      <c r="D361" s="12" t="s">
        <v>8</v>
      </c>
      <c r="E361" s="11" t="s">
        <v>9</v>
      </c>
      <c r="F361" s="11" t="s">
        <v>10</v>
      </c>
      <c r="G361" s="12" t="s">
        <v>11</v>
      </c>
      <c r="H361" s="10" t="s">
        <v>12</v>
      </c>
      <c r="I361" s="10"/>
      <c r="J361" s="10"/>
      <c r="K361" s="9" t="s">
        <v>13</v>
      </c>
      <c r="L361" s="9"/>
      <c r="M361" s="9"/>
    </row>
    <row r="362" spans="1:13" x14ac:dyDescent="0.25">
      <c r="A362" s="13"/>
      <c r="B362" s="13"/>
      <c r="C362" s="12"/>
      <c r="D362" s="12"/>
      <c r="E362" s="11"/>
      <c r="F362" s="11"/>
      <c r="G362" s="12"/>
      <c r="H362" s="19" t="s">
        <v>14</v>
      </c>
      <c r="I362" s="19" t="s">
        <v>15</v>
      </c>
      <c r="J362" s="19" t="s">
        <v>16</v>
      </c>
      <c r="K362" s="20" t="s">
        <v>14</v>
      </c>
      <c r="L362" s="20" t="s">
        <v>15</v>
      </c>
      <c r="M362" s="20" t="s">
        <v>16</v>
      </c>
    </row>
    <row r="363" spans="1:13" x14ac:dyDescent="0.25">
      <c r="A363" s="21">
        <v>1</v>
      </c>
      <c r="B363" s="22" t="s">
        <v>17</v>
      </c>
      <c r="C363" s="21">
        <v>396</v>
      </c>
      <c r="D363" s="23">
        <f t="shared" ref="D363:D380" si="96">F363+E363</f>
        <v>26</v>
      </c>
      <c r="E363" s="23">
        <v>3</v>
      </c>
      <c r="F363" s="23">
        <f t="shared" ref="F363:F380" si="97">INT(C363/$L$3)</f>
        <v>23</v>
      </c>
      <c r="G363" s="21">
        <v>18</v>
      </c>
      <c r="H363" s="21" t="str">
        <f t="shared" ref="H363:H381" si="98">CHOOSE(WEEKDAY(I363),"Minggu","Senin","Selasa","Rabu","Kamis","Jum'at","Sabtu")</f>
        <v>Senin</v>
      </c>
      <c r="I363" s="24">
        <v>45824</v>
      </c>
      <c r="J363" s="25">
        <v>0.79166666666666696</v>
      </c>
      <c r="K363" s="21" t="str">
        <f t="shared" ref="K363:K380" si="99">CHOOSE(WEEKDAY(L363),"Minggu","Senin","Selasa","Rabu","Kamis","Jum'at","Sabtu")</f>
        <v>Selasa</v>
      </c>
      <c r="L363" s="24">
        <f>(I363+J363)+G363/24</f>
        <v>45825.541666666664</v>
      </c>
      <c r="M363" s="25">
        <f t="shared" ref="M363:M380" si="100">(J363+G363/24)</f>
        <v>1.541666666666667</v>
      </c>
    </row>
    <row r="364" spans="1:13" x14ac:dyDescent="0.25">
      <c r="A364" s="21">
        <f t="shared" ref="A364:A381" si="101">A363+1</f>
        <v>2</v>
      </c>
      <c r="B364" s="22" t="s">
        <v>18</v>
      </c>
      <c r="C364" s="21">
        <v>458</v>
      </c>
      <c r="D364" s="23">
        <f t="shared" si="96"/>
        <v>29</v>
      </c>
      <c r="E364" s="23">
        <v>3</v>
      </c>
      <c r="F364" s="23">
        <f t="shared" si="97"/>
        <v>26</v>
      </c>
      <c r="G364" s="21">
        <v>4</v>
      </c>
      <c r="H364" s="21" t="str">
        <f t="shared" si="98"/>
        <v>Rabu</v>
      </c>
      <c r="I364" s="24">
        <f t="shared" ref="I364:I381" si="102">$I$363+J364</f>
        <v>45826.625</v>
      </c>
      <c r="J364" s="25">
        <f t="shared" ref="J364:J381" si="103">M363+D363/24</f>
        <v>2.625</v>
      </c>
      <c r="K364" s="21" t="str">
        <f t="shared" si="99"/>
        <v>Rabu</v>
      </c>
      <c r="L364" s="24">
        <f t="shared" ref="L364:L380" si="104">($I$363+J364)+G364/24</f>
        <v>45826.791666666664</v>
      </c>
      <c r="M364" s="25">
        <f t="shared" si="100"/>
        <v>2.7916666666666665</v>
      </c>
    </row>
    <row r="365" spans="1:13" x14ac:dyDescent="0.25">
      <c r="A365" s="21">
        <f t="shared" si="101"/>
        <v>3</v>
      </c>
      <c r="B365" s="22" t="s">
        <v>19</v>
      </c>
      <c r="C365" s="21">
        <v>243</v>
      </c>
      <c r="D365" s="23">
        <f t="shared" si="96"/>
        <v>16</v>
      </c>
      <c r="E365" s="23">
        <v>2</v>
      </c>
      <c r="F365" s="23">
        <f t="shared" si="97"/>
        <v>14</v>
      </c>
      <c r="G365" s="21">
        <v>3</v>
      </c>
      <c r="H365" s="21" t="str">
        <f t="shared" si="98"/>
        <v>Jum'at</v>
      </c>
      <c r="I365" s="24">
        <f t="shared" si="102"/>
        <v>45828</v>
      </c>
      <c r="J365" s="25">
        <f t="shared" si="103"/>
        <v>4</v>
      </c>
      <c r="K365" s="21" t="str">
        <f t="shared" si="99"/>
        <v>Jum'at</v>
      </c>
      <c r="L365" s="24">
        <f t="shared" si="104"/>
        <v>45828.125</v>
      </c>
      <c r="M365" s="25">
        <f t="shared" si="100"/>
        <v>4.125</v>
      </c>
    </row>
    <row r="366" spans="1:13" x14ac:dyDescent="0.25">
      <c r="A366" s="21">
        <f t="shared" si="101"/>
        <v>4</v>
      </c>
      <c r="B366" s="22" t="s">
        <v>20</v>
      </c>
      <c r="C366" s="21">
        <v>407</v>
      </c>
      <c r="D366" s="23">
        <f t="shared" si="96"/>
        <v>25</v>
      </c>
      <c r="E366" s="23">
        <v>2</v>
      </c>
      <c r="F366" s="23">
        <f t="shared" si="97"/>
        <v>23</v>
      </c>
      <c r="G366" s="21">
        <v>2</v>
      </c>
      <c r="H366" s="21" t="str">
        <f t="shared" si="98"/>
        <v>Jum'at</v>
      </c>
      <c r="I366" s="24">
        <f t="shared" si="102"/>
        <v>45828.791666666664</v>
      </c>
      <c r="J366" s="25">
        <f t="shared" si="103"/>
        <v>4.791666666666667</v>
      </c>
      <c r="K366" s="21" t="str">
        <f t="shared" si="99"/>
        <v>Jum'at</v>
      </c>
      <c r="L366" s="24">
        <f t="shared" si="104"/>
        <v>45828.875</v>
      </c>
      <c r="M366" s="25">
        <f t="shared" si="100"/>
        <v>4.875</v>
      </c>
    </row>
    <row r="367" spans="1:13" x14ac:dyDescent="0.25">
      <c r="A367" s="21">
        <f t="shared" si="101"/>
        <v>5</v>
      </c>
      <c r="B367" s="22" t="s">
        <v>22</v>
      </c>
      <c r="C367" s="21">
        <v>132</v>
      </c>
      <c r="D367" s="23">
        <f t="shared" si="96"/>
        <v>8</v>
      </c>
      <c r="E367" s="23">
        <v>1</v>
      </c>
      <c r="F367" s="23">
        <f t="shared" si="97"/>
        <v>7</v>
      </c>
      <c r="G367" s="21">
        <v>3</v>
      </c>
      <c r="H367" s="21" t="str">
        <f t="shared" si="98"/>
        <v>Sabtu</v>
      </c>
      <c r="I367" s="24">
        <f t="shared" si="102"/>
        <v>45829.916666666664</v>
      </c>
      <c r="J367" s="25">
        <f t="shared" si="103"/>
        <v>5.916666666666667</v>
      </c>
      <c r="K367" s="21" t="str">
        <f t="shared" si="99"/>
        <v>Minggu</v>
      </c>
      <c r="L367" s="24">
        <f t="shared" si="104"/>
        <v>45830.041666666664</v>
      </c>
      <c r="M367" s="25">
        <f t="shared" si="100"/>
        <v>6.041666666666667</v>
      </c>
    </row>
    <row r="368" spans="1:13" x14ac:dyDescent="0.25">
      <c r="A368" s="21">
        <f t="shared" si="101"/>
        <v>6</v>
      </c>
      <c r="B368" s="22" t="s">
        <v>23</v>
      </c>
      <c r="C368" s="21">
        <v>197</v>
      </c>
      <c r="D368" s="23">
        <f t="shared" si="96"/>
        <v>13</v>
      </c>
      <c r="E368" s="23">
        <v>2</v>
      </c>
      <c r="F368" s="23">
        <f t="shared" si="97"/>
        <v>11</v>
      </c>
      <c r="G368" s="21">
        <v>2</v>
      </c>
      <c r="H368" s="21" t="str">
        <f t="shared" si="98"/>
        <v>Minggu</v>
      </c>
      <c r="I368" s="24">
        <f t="shared" si="102"/>
        <v>45830.375</v>
      </c>
      <c r="J368" s="25">
        <f t="shared" si="103"/>
        <v>6.375</v>
      </c>
      <c r="K368" s="21" t="str">
        <f t="shared" si="99"/>
        <v>Minggu</v>
      </c>
      <c r="L368" s="24">
        <f t="shared" si="104"/>
        <v>45830.458333333336</v>
      </c>
      <c r="M368" s="25">
        <f t="shared" si="100"/>
        <v>6.458333333333333</v>
      </c>
    </row>
    <row r="369" spans="1:13" x14ac:dyDescent="0.25">
      <c r="A369" s="21">
        <f t="shared" si="101"/>
        <v>7</v>
      </c>
      <c r="B369" s="22" t="s">
        <v>24</v>
      </c>
      <c r="C369" s="21">
        <v>109</v>
      </c>
      <c r="D369" s="23">
        <f t="shared" si="96"/>
        <v>7</v>
      </c>
      <c r="E369" s="23">
        <v>1</v>
      </c>
      <c r="F369" s="23">
        <f t="shared" si="97"/>
        <v>6</v>
      </c>
      <c r="G369" s="21">
        <v>3</v>
      </c>
      <c r="H369" s="21" t="str">
        <f t="shared" si="98"/>
        <v>Senin</v>
      </c>
      <c r="I369" s="24">
        <f t="shared" si="102"/>
        <v>45831</v>
      </c>
      <c r="J369" s="25">
        <f t="shared" si="103"/>
        <v>7</v>
      </c>
      <c r="K369" s="21" t="str">
        <f t="shared" si="99"/>
        <v>Senin</v>
      </c>
      <c r="L369" s="24">
        <f t="shared" si="104"/>
        <v>45831.125</v>
      </c>
      <c r="M369" s="25">
        <f t="shared" si="100"/>
        <v>7.125</v>
      </c>
    </row>
    <row r="370" spans="1:13" x14ac:dyDescent="0.25">
      <c r="A370" s="21">
        <f t="shared" si="101"/>
        <v>8</v>
      </c>
      <c r="B370" s="22" t="s">
        <v>25</v>
      </c>
      <c r="C370" s="21">
        <v>145</v>
      </c>
      <c r="D370" s="23">
        <f t="shared" si="96"/>
        <v>9</v>
      </c>
      <c r="E370" s="23">
        <v>1</v>
      </c>
      <c r="F370" s="23">
        <f t="shared" si="97"/>
        <v>8</v>
      </c>
      <c r="G370" s="21">
        <v>3</v>
      </c>
      <c r="H370" s="21" t="str">
        <f t="shared" si="98"/>
        <v>Senin</v>
      </c>
      <c r="I370" s="24">
        <f t="shared" si="102"/>
        <v>45831.416666666664</v>
      </c>
      <c r="J370" s="25">
        <f t="shared" si="103"/>
        <v>7.416666666666667</v>
      </c>
      <c r="K370" s="21" t="str">
        <f t="shared" si="99"/>
        <v>Senin</v>
      </c>
      <c r="L370" s="24">
        <f t="shared" si="104"/>
        <v>45831.541666666664</v>
      </c>
      <c r="M370" s="25">
        <f t="shared" si="100"/>
        <v>7.541666666666667</v>
      </c>
    </row>
    <row r="371" spans="1:13" x14ac:dyDescent="0.25">
      <c r="A371" s="21">
        <f t="shared" si="101"/>
        <v>9</v>
      </c>
      <c r="B371" s="22" t="s">
        <v>26</v>
      </c>
      <c r="C371" s="21">
        <v>145</v>
      </c>
      <c r="D371" s="23">
        <f t="shared" si="96"/>
        <v>10</v>
      </c>
      <c r="E371" s="23">
        <v>2</v>
      </c>
      <c r="F371" s="23">
        <f t="shared" si="97"/>
        <v>8</v>
      </c>
      <c r="G371" s="21">
        <v>2</v>
      </c>
      <c r="H371" s="21" t="str">
        <f t="shared" si="98"/>
        <v>Senin</v>
      </c>
      <c r="I371" s="24">
        <f t="shared" si="102"/>
        <v>45831.916666666664</v>
      </c>
      <c r="J371" s="25">
        <f t="shared" si="103"/>
        <v>7.916666666666667</v>
      </c>
      <c r="K371" s="21" t="str">
        <f t="shared" si="99"/>
        <v>Selasa</v>
      </c>
      <c r="L371" s="24">
        <f t="shared" si="104"/>
        <v>45832</v>
      </c>
      <c r="M371" s="25">
        <f t="shared" si="100"/>
        <v>8</v>
      </c>
    </row>
    <row r="372" spans="1:13" x14ac:dyDescent="0.25">
      <c r="A372" s="21">
        <f t="shared" si="101"/>
        <v>10</v>
      </c>
      <c r="B372" s="22" t="s">
        <v>27</v>
      </c>
      <c r="C372" s="21">
        <v>182</v>
      </c>
      <c r="D372" s="23">
        <f t="shared" si="96"/>
        <v>10</v>
      </c>
      <c r="E372" s="23">
        <v>0</v>
      </c>
      <c r="F372" s="23">
        <f t="shared" si="97"/>
        <v>10</v>
      </c>
      <c r="G372" s="21">
        <v>3</v>
      </c>
      <c r="H372" s="21" t="str">
        <f t="shared" si="98"/>
        <v>Selasa</v>
      </c>
      <c r="I372" s="24">
        <f t="shared" si="102"/>
        <v>45832.416666666664</v>
      </c>
      <c r="J372" s="25">
        <f t="shared" si="103"/>
        <v>8.4166666666666661</v>
      </c>
      <c r="K372" s="21" t="str">
        <f t="shared" si="99"/>
        <v>Selasa</v>
      </c>
      <c r="L372" s="24">
        <f t="shared" si="104"/>
        <v>45832.541666666664</v>
      </c>
      <c r="M372" s="25">
        <f t="shared" si="100"/>
        <v>8.5416666666666661</v>
      </c>
    </row>
    <row r="373" spans="1:13" x14ac:dyDescent="0.25">
      <c r="A373" s="21">
        <f t="shared" si="101"/>
        <v>11</v>
      </c>
      <c r="B373" s="22" t="s">
        <v>26</v>
      </c>
      <c r="C373" s="21">
        <v>145</v>
      </c>
      <c r="D373" s="23">
        <f t="shared" si="96"/>
        <v>9</v>
      </c>
      <c r="E373" s="23">
        <v>1</v>
      </c>
      <c r="F373" s="23">
        <f t="shared" si="97"/>
        <v>8</v>
      </c>
      <c r="G373" s="21">
        <v>2</v>
      </c>
      <c r="H373" s="21" t="str">
        <f t="shared" si="98"/>
        <v>Selasa</v>
      </c>
      <c r="I373" s="24">
        <f t="shared" si="102"/>
        <v>45832.958333333336</v>
      </c>
      <c r="J373" s="25">
        <f t="shared" si="103"/>
        <v>8.9583333333333321</v>
      </c>
      <c r="K373" s="21" t="str">
        <f t="shared" si="99"/>
        <v>Rabu</v>
      </c>
      <c r="L373" s="24">
        <f t="shared" si="104"/>
        <v>45833.041666666672</v>
      </c>
      <c r="M373" s="25">
        <f t="shared" si="100"/>
        <v>9.0416666666666661</v>
      </c>
    </row>
    <row r="374" spans="1:13" x14ac:dyDescent="0.25">
      <c r="A374" s="21">
        <f t="shared" si="101"/>
        <v>12</v>
      </c>
      <c r="B374" s="22" t="s">
        <v>25</v>
      </c>
      <c r="C374" s="21">
        <v>109</v>
      </c>
      <c r="D374" s="23">
        <f t="shared" si="96"/>
        <v>7</v>
      </c>
      <c r="E374" s="23">
        <v>1</v>
      </c>
      <c r="F374" s="23">
        <f t="shared" si="97"/>
        <v>6</v>
      </c>
      <c r="G374" s="21">
        <v>2</v>
      </c>
      <c r="H374" s="21" t="str">
        <f t="shared" si="98"/>
        <v>Rabu</v>
      </c>
      <c r="I374" s="24">
        <f t="shared" si="102"/>
        <v>45833.416666666664</v>
      </c>
      <c r="J374" s="25">
        <f t="shared" si="103"/>
        <v>9.4166666666666661</v>
      </c>
      <c r="K374" s="21" t="str">
        <f t="shared" si="99"/>
        <v>Rabu</v>
      </c>
      <c r="L374" s="24">
        <f t="shared" si="104"/>
        <v>45833.5</v>
      </c>
      <c r="M374" s="25">
        <f t="shared" si="100"/>
        <v>9.5</v>
      </c>
    </row>
    <row r="375" spans="1:13" x14ac:dyDescent="0.25">
      <c r="A375" s="21">
        <f t="shared" si="101"/>
        <v>13</v>
      </c>
      <c r="B375" s="22" t="s">
        <v>24</v>
      </c>
      <c r="C375" s="21">
        <v>197</v>
      </c>
      <c r="D375" s="23">
        <f t="shared" si="96"/>
        <v>12</v>
      </c>
      <c r="E375" s="23">
        <v>1</v>
      </c>
      <c r="F375" s="23">
        <f t="shared" si="97"/>
        <v>11</v>
      </c>
      <c r="G375" s="21">
        <v>2</v>
      </c>
      <c r="H375" s="21" t="str">
        <f t="shared" si="98"/>
        <v>Rabu</v>
      </c>
      <c r="I375" s="24">
        <f t="shared" si="102"/>
        <v>45833.791666666664</v>
      </c>
      <c r="J375" s="25">
        <f t="shared" si="103"/>
        <v>9.7916666666666661</v>
      </c>
      <c r="K375" s="21" t="str">
        <f t="shared" si="99"/>
        <v>Rabu</v>
      </c>
      <c r="L375" s="24">
        <f t="shared" si="104"/>
        <v>45833.875</v>
      </c>
      <c r="M375" s="25">
        <f t="shared" si="100"/>
        <v>9.875</v>
      </c>
    </row>
    <row r="376" spans="1:13" x14ac:dyDescent="0.25">
      <c r="A376" s="21">
        <f t="shared" si="101"/>
        <v>14</v>
      </c>
      <c r="B376" s="22" t="s">
        <v>23</v>
      </c>
      <c r="C376" s="21">
        <v>132</v>
      </c>
      <c r="D376" s="23">
        <f t="shared" si="96"/>
        <v>8</v>
      </c>
      <c r="E376" s="23">
        <v>1</v>
      </c>
      <c r="F376" s="23">
        <f t="shared" si="97"/>
        <v>7</v>
      </c>
      <c r="G376" s="21">
        <v>1</v>
      </c>
      <c r="H376" s="21" t="str">
        <f t="shared" si="98"/>
        <v>Kamis</v>
      </c>
      <c r="I376" s="24">
        <f t="shared" si="102"/>
        <v>45834.375</v>
      </c>
      <c r="J376" s="25">
        <f t="shared" si="103"/>
        <v>10.375</v>
      </c>
      <c r="K376" s="21" t="str">
        <f t="shared" si="99"/>
        <v>Kamis</v>
      </c>
      <c r="L376" s="24">
        <f t="shared" si="104"/>
        <v>45834.416666666664</v>
      </c>
      <c r="M376" s="25">
        <f t="shared" si="100"/>
        <v>10.416666666666666</v>
      </c>
    </row>
    <row r="377" spans="1:13" x14ac:dyDescent="0.25">
      <c r="A377" s="21">
        <f t="shared" si="101"/>
        <v>15</v>
      </c>
      <c r="B377" s="22" t="s">
        <v>22</v>
      </c>
      <c r="C377" s="21">
        <v>407</v>
      </c>
      <c r="D377" s="23">
        <f t="shared" si="96"/>
        <v>23</v>
      </c>
      <c r="E377" s="23">
        <v>0</v>
      </c>
      <c r="F377" s="23">
        <f t="shared" si="97"/>
        <v>23</v>
      </c>
      <c r="G377" s="21">
        <v>2</v>
      </c>
      <c r="H377" s="21" t="str">
        <f t="shared" si="98"/>
        <v>Kamis</v>
      </c>
      <c r="I377" s="24">
        <f t="shared" si="102"/>
        <v>45834.75</v>
      </c>
      <c r="J377" s="25">
        <f t="shared" si="103"/>
        <v>10.75</v>
      </c>
      <c r="K377" s="21" t="str">
        <f t="shared" si="99"/>
        <v>Kamis</v>
      </c>
      <c r="L377" s="24">
        <f t="shared" si="104"/>
        <v>45834.833333333336</v>
      </c>
      <c r="M377" s="25">
        <f t="shared" si="100"/>
        <v>10.833333333333334</v>
      </c>
    </row>
    <row r="378" spans="1:13" x14ac:dyDescent="0.25">
      <c r="A378" s="21">
        <f t="shared" si="101"/>
        <v>16</v>
      </c>
      <c r="B378" s="22" t="s">
        <v>20</v>
      </c>
      <c r="C378" s="21">
        <v>243</v>
      </c>
      <c r="D378" s="23">
        <f t="shared" si="96"/>
        <v>14</v>
      </c>
      <c r="E378" s="23">
        <v>0</v>
      </c>
      <c r="F378" s="23">
        <f t="shared" si="97"/>
        <v>14</v>
      </c>
      <c r="G378" s="21">
        <v>2</v>
      </c>
      <c r="H378" s="21" t="str">
        <f t="shared" si="98"/>
        <v>Jum'at</v>
      </c>
      <c r="I378" s="24">
        <f t="shared" si="102"/>
        <v>45835.791666666664</v>
      </c>
      <c r="J378" s="25">
        <f t="shared" si="103"/>
        <v>11.791666666666668</v>
      </c>
      <c r="K378" s="21" t="str">
        <f t="shared" si="99"/>
        <v>Jum'at</v>
      </c>
      <c r="L378" s="24">
        <f t="shared" si="104"/>
        <v>45835.875</v>
      </c>
      <c r="M378" s="25">
        <f t="shared" si="100"/>
        <v>11.875000000000002</v>
      </c>
    </row>
    <row r="379" spans="1:13" x14ac:dyDescent="0.25">
      <c r="A379" s="21">
        <f t="shared" si="101"/>
        <v>17</v>
      </c>
      <c r="B379" s="22" t="s">
        <v>19</v>
      </c>
      <c r="C379" s="21">
        <v>458</v>
      </c>
      <c r="D379" s="23">
        <f t="shared" si="96"/>
        <v>25</v>
      </c>
      <c r="E379" s="23">
        <v>-1</v>
      </c>
      <c r="F379" s="23">
        <f t="shared" si="97"/>
        <v>26</v>
      </c>
      <c r="G379" s="21">
        <v>2</v>
      </c>
      <c r="H379" s="21" t="str">
        <f t="shared" si="98"/>
        <v>Sabtu</v>
      </c>
      <c r="I379" s="24">
        <f t="shared" si="102"/>
        <v>45836.458333333336</v>
      </c>
      <c r="J379" s="25">
        <f t="shared" si="103"/>
        <v>12.458333333333336</v>
      </c>
      <c r="K379" s="21" t="str">
        <f t="shared" si="99"/>
        <v>Sabtu</v>
      </c>
      <c r="L379" s="24">
        <f t="shared" si="104"/>
        <v>45836.541666666672</v>
      </c>
      <c r="M379" s="25">
        <f t="shared" si="100"/>
        <v>12.54166666666667</v>
      </c>
    </row>
    <row r="380" spans="1:13" x14ac:dyDescent="0.25">
      <c r="A380" s="21">
        <f t="shared" si="101"/>
        <v>18</v>
      </c>
      <c r="B380" s="22" t="s">
        <v>18</v>
      </c>
      <c r="C380" s="21">
        <v>396</v>
      </c>
      <c r="D380" s="23">
        <f t="shared" si="96"/>
        <v>26</v>
      </c>
      <c r="E380" s="23">
        <v>3</v>
      </c>
      <c r="F380" s="23">
        <f t="shared" si="97"/>
        <v>23</v>
      </c>
      <c r="G380" s="21">
        <v>3</v>
      </c>
      <c r="H380" s="21" t="str">
        <f t="shared" si="98"/>
        <v>Minggu</v>
      </c>
      <c r="I380" s="24">
        <f t="shared" si="102"/>
        <v>45837.583333333336</v>
      </c>
      <c r="J380" s="25">
        <f t="shared" si="103"/>
        <v>13.583333333333336</v>
      </c>
      <c r="K380" s="21" t="str">
        <f t="shared" si="99"/>
        <v>Minggu</v>
      </c>
      <c r="L380" s="24">
        <f t="shared" si="104"/>
        <v>45837.708333333336</v>
      </c>
      <c r="M380" s="25">
        <f t="shared" si="100"/>
        <v>13.708333333333336</v>
      </c>
    </row>
    <row r="381" spans="1:13" x14ac:dyDescent="0.25">
      <c r="A381" s="21">
        <f t="shared" si="101"/>
        <v>19</v>
      </c>
      <c r="B381" s="22" t="s">
        <v>17</v>
      </c>
      <c r="C381" s="21"/>
      <c r="D381" s="23"/>
      <c r="E381" s="23"/>
      <c r="F381" s="23"/>
      <c r="G381" s="21"/>
      <c r="H381" s="21" t="str">
        <f t="shared" si="98"/>
        <v>Senin</v>
      </c>
      <c r="I381" s="24">
        <f t="shared" si="102"/>
        <v>45838.791666666664</v>
      </c>
      <c r="J381" s="25">
        <f t="shared" si="103"/>
        <v>14.79166666666667</v>
      </c>
      <c r="K381" s="21"/>
      <c r="L381" s="24"/>
      <c r="M381" s="25"/>
    </row>
    <row r="382" spans="1:13" x14ac:dyDescent="0.25">
      <c r="A382" s="8" t="s">
        <v>31</v>
      </c>
      <c r="B382" s="8"/>
      <c r="C382" s="28">
        <f>SUM(C363:C381)</f>
        <v>4501</v>
      </c>
      <c r="D382" s="28">
        <f>SUM(D363:D381)</f>
        <v>277</v>
      </c>
      <c r="E382" s="28"/>
      <c r="F382" s="28"/>
      <c r="G382" s="28">
        <f>SUM(G363:G381)</f>
        <v>59</v>
      </c>
      <c r="H382" s="28">
        <f>D382+G382</f>
        <v>336</v>
      </c>
      <c r="I382" s="29"/>
      <c r="J382" s="30"/>
      <c r="K382" s="29"/>
      <c r="L382" s="29"/>
      <c r="M382" s="30"/>
    </row>
    <row r="383" spans="1:13" x14ac:dyDescent="0.25">
      <c r="A383" s="8" t="s">
        <v>32</v>
      </c>
      <c r="B383" s="8"/>
      <c r="C383" s="31"/>
      <c r="D383" s="32">
        <f>D382/24</f>
        <v>11.541666666666666</v>
      </c>
      <c r="E383" s="32"/>
      <c r="F383" s="32"/>
      <c r="G383" s="32">
        <f>G382/24</f>
        <v>2.4583333333333335</v>
      </c>
      <c r="H383" s="32">
        <f>H382/24</f>
        <v>14</v>
      </c>
      <c r="I383" s="33"/>
      <c r="J383" s="34" t="s">
        <v>33</v>
      </c>
      <c r="K383" s="35"/>
      <c r="L383" s="35"/>
      <c r="M383" s="35"/>
    </row>
    <row r="384" spans="1:13" x14ac:dyDescent="0.25">
      <c r="A384" s="36"/>
      <c r="B384" s="36"/>
      <c r="C384" s="37"/>
      <c r="D384" s="36"/>
      <c r="E384" s="36"/>
      <c r="F384" s="36"/>
      <c r="G384" s="36"/>
      <c r="H384" s="35"/>
      <c r="I384" s="35"/>
      <c r="J384" s="30" t="s">
        <v>34</v>
      </c>
      <c r="K384" s="30"/>
      <c r="L384" s="38">
        <f>C382</f>
        <v>4501</v>
      </c>
      <c r="M384" s="35" t="s">
        <v>35</v>
      </c>
    </row>
    <row r="385" spans="1:13" x14ac:dyDescent="0.25">
      <c r="A385" s="36"/>
      <c r="B385" s="36"/>
      <c r="C385" s="36"/>
      <c r="D385" s="36"/>
      <c r="E385" s="36"/>
      <c r="F385" s="36"/>
      <c r="G385" s="36"/>
      <c r="H385" s="36"/>
      <c r="I385" s="39"/>
      <c r="J385" s="30" t="s">
        <v>36</v>
      </c>
      <c r="K385" s="30"/>
      <c r="L385" s="40">
        <f>D383</f>
        <v>11.541666666666666</v>
      </c>
      <c r="M385" s="35" t="s">
        <v>14</v>
      </c>
    </row>
    <row r="386" spans="1:13" x14ac:dyDescent="0.25">
      <c r="A386" s="36"/>
      <c r="B386" s="36"/>
      <c r="C386" s="36"/>
      <c r="D386" s="36"/>
      <c r="E386" s="36"/>
      <c r="F386" s="36"/>
      <c r="G386" s="36"/>
      <c r="H386" s="36"/>
      <c r="I386" s="35"/>
      <c r="J386" s="30" t="s">
        <v>37</v>
      </c>
      <c r="K386" s="30"/>
      <c r="L386" s="41">
        <f>G383</f>
        <v>2.4583333333333335</v>
      </c>
      <c r="M386" s="35" t="s">
        <v>14</v>
      </c>
    </row>
    <row r="388" spans="1:13" x14ac:dyDescent="0.25">
      <c r="A388" s="14" t="s">
        <v>0</v>
      </c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</row>
    <row r="389" spans="1:13" x14ac:dyDescent="0.25">
      <c r="A389" s="14" t="s">
        <v>1</v>
      </c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</row>
    <row r="390" spans="1:13" x14ac:dyDescent="0.25">
      <c r="A390" s="17" t="s">
        <v>50</v>
      </c>
      <c r="K390" s="18" t="s">
        <v>3</v>
      </c>
      <c r="L390" s="16">
        <v>17</v>
      </c>
      <c r="M390" s="18" t="s">
        <v>4</v>
      </c>
    </row>
    <row r="391" spans="1:13" ht="15.75" customHeight="1" x14ac:dyDescent="0.25">
      <c r="A391" s="13" t="s">
        <v>5</v>
      </c>
      <c r="B391" s="13" t="s">
        <v>6</v>
      </c>
      <c r="C391" s="12" t="s">
        <v>7</v>
      </c>
      <c r="D391" s="12" t="s">
        <v>8</v>
      </c>
      <c r="E391" s="11" t="s">
        <v>9</v>
      </c>
      <c r="F391" s="11" t="s">
        <v>10</v>
      </c>
      <c r="G391" s="12" t="s">
        <v>11</v>
      </c>
      <c r="H391" s="10" t="s">
        <v>12</v>
      </c>
      <c r="I391" s="10"/>
      <c r="J391" s="10"/>
      <c r="K391" s="9" t="s">
        <v>13</v>
      </c>
      <c r="L391" s="9"/>
      <c r="M391" s="9"/>
    </row>
    <row r="392" spans="1:13" x14ac:dyDescent="0.25">
      <c r="A392" s="13"/>
      <c r="B392" s="13"/>
      <c r="C392" s="12"/>
      <c r="D392" s="12"/>
      <c r="E392" s="11"/>
      <c r="F392" s="11"/>
      <c r="G392" s="12"/>
      <c r="H392" s="19" t="s">
        <v>14</v>
      </c>
      <c r="I392" s="19" t="s">
        <v>15</v>
      </c>
      <c r="J392" s="19" t="s">
        <v>16</v>
      </c>
      <c r="K392" s="20" t="s">
        <v>14</v>
      </c>
      <c r="L392" s="20" t="s">
        <v>15</v>
      </c>
      <c r="M392" s="20" t="s">
        <v>16</v>
      </c>
    </row>
    <row r="393" spans="1:13" x14ac:dyDescent="0.25">
      <c r="A393" s="21">
        <v>1</v>
      </c>
      <c r="B393" s="22" t="s">
        <v>17</v>
      </c>
      <c r="C393" s="21">
        <v>396</v>
      </c>
      <c r="D393" s="23">
        <f t="shared" ref="D393:D410" si="105">F393+E393</f>
        <v>26</v>
      </c>
      <c r="E393" s="23">
        <v>3</v>
      </c>
      <c r="F393" s="23">
        <f t="shared" ref="F393:F410" si="106">INT(C393/$L$3)</f>
        <v>23</v>
      </c>
      <c r="G393" s="21">
        <v>18</v>
      </c>
      <c r="H393" s="21" t="str">
        <f t="shared" ref="H393:H411" si="107">CHOOSE(WEEKDAY(I393),"Minggu","Senin","Selasa","Rabu","Kamis","Jum'at","Sabtu")</f>
        <v>Senin</v>
      </c>
      <c r="I393" s="24">
        <v>45838</v>
      </c>
      <c r="J393" s="25">
        <v>0.79166666666666696</v>
      </c>
      <c r="K393" s="21" t="str">
        <f t="shared" ref="K393:K410" si="108">CHOOSE(WEEKDAY(L393),"Minggu","Senin","Selasa","Rabu","Kamis","Jum'at","Sabtu")</f>
        <v>Selasa</v>
      </c>
      <c r="L393" s="24">
        <f>(I393+J393)+G393/24</f>
        <v>45839.541666666664</v>
      </c>
      <c r="M393" s="25">
        <f t="shared" ref="M393:M410" si="109">(J393+G393/24)</f>
        <v>1.541666666666667</v>
      </c>
    </row>
    <row r="394" spans="1:13" x14ac:dyDescent="0.25">
      <c r="A394" s="21">
        <f t="shared" ref="A394:A411" si="110">A393+1</f>
        <v>2</v>
      </c>
      <c r="B394" s="22" t="s">
        <v>18</v>
      </c>
      <c r="C394" s="21">
        <v>458</v>
      </c>
      <c r="D394" s="23">
        <f t="shared" si="105"/>
        <v>29</v>
      </c>
      <c r="E394" s="23">
        <v>3</v>
      </c>
      <c r="F394" s="23">
        <f t="shared" si="106"/>
        <v>26</v>
      </c>
      <c r="G394" s="21">
        <v>4</v>
      </c>
      <c r="H394" s="21" t="str">
        <f t="shared" si="107"/>
        <v>Rabu</v>
      </c>
      <c r="I394" s="24">
        <f t="shared" ref="I394:I411" si="111">$I$393+J394</f>
        <v>45840.625</v>
      </c>
      <c r="J394" s="25">
        <f t="shared" ref="J394:J411" si="112">M393+D393/24</f>
        <v>2.625</v>
      </c>
      <c r="K394" s="21" t="str">
        <f t="shared" si="108"/>
        <v>Rabu</v>
      </c>
      <c r="L394" s="24">
        <f t="shared" ref="L394:L410" si="113">($I$393+J394)+G394/24</f>
        <v>45840.791666666664</v>
      </c>
      <c r="M394" s="25">
        <f t="shared" si="109"/>
        <v>2.7916666666666665</v>
      </c>
    </row>
    <row r="395" spans="1:13" x14ac:dyDescent="0.25">
      <c r="A395" s="21">
        <f t="shared" si="110"/>
        <v>3</v>
      </c>
      <c r="B395" s="22" t="s">
        <v>19</v>
      </c>
      <c r="C395" s="21">
        <v>243</v>
      </c>
      <c r="D395" s="23">
        <f t="shared" si="105"/>
        <v>16</v>
      </c>
      <c r="E395" s="23">
        <v>2</v>
      </c>
      <c r="F395" s="23">
        <f t="shared" si="106"/>
        <v>14</v>
      </c>
      <c r="G395" s="21">
        <v>3</v>
      </c>
      <c r="H395" s="21" t="str">
        <f t="shared" si="107"/>
        <v>Jum'at</v>
      </c>
      <c r="I395" s="24">
        <f t="shared" si="111"/>
        <v>45842</v>
      </c>
      <c r="J395" s="25">
        <f t="shared" si="112"/>
        <v>4</v>
      </c>
      <c r="K395" s="21" t="str">
        <f t="shared" si="108"/>
        <v>Jum'at</v>
      </c>
      <c r="L395" s="24">
        <f t="shared" si="113"/>
        <v>45842.125</v>
      </c>
      <c r="M395" s="25">
        <f t="shared" si="109"/>
        <v>4.125</v>
      </c>
    </row>
    <row r="396" spans="1:13" x14ac:dyDescent="0.25">
      <c r="A396" s="21">
        <f t="shared" si="110"/>
        <v>4</v>
      </c>
      <c r="B396" s="22" t="s">
        <v>20</v>
      </c>
      <c r="C396" s="21">
        <v>407</v>
      </c>
      <c r="D396" s="23">
        <f t="shared" si="105"/>
        <v>25</v>
      </c>
      <c r="E396" s="23">
        <v>2</v>
      </c>
      <c r="F396" s="23">
        <f t="shared" si="106"/>
        <v>23</v>
      </c>
      <c r="G396" s="21">
        <v>2</v>
      </c>
      <c r="H396" s="21" t="str">
        <f t="shared" si="107"/>
        <v>Jum'at</v>
      </c>
      <c r="I396" s="24">
        <f t="shared" si="111"/>
        <v>45842.791666666664</v>
      </c>
      <c r="J396" s="25">
        <f t="shared" si="112"/>
        <v>4.791666666666667</v>
      </c>
      <c r="K396" s="21" t="str">
        <f t="shared" si="108"/>
        <v>Jum'at</v>
      </c>
      <c r="L396" s="24">
        <f t="shared" si="113"/>
        <v>45842.875</v>
      </c>
      <c r="M396" s="25">
        <f t="shared" si="109"/>
        <v>4.875</v>
      </c>
    </row>
    <row r="397" spans="1:13" x14ac:dyDescent="0.25">
      <c r="A397" s="21">
        <f t="shared" si="110"/>
        <v>5</v>
      </c>
      <c r="B397" s="22" t="s">
        <v>22</v>
      </c>
      <c r="C397" s="21">
        <v>132</v>
      </c>
      <c r="D397" s="23">
        <f t="shared" si="105"/>
        <v>8</v>
      </c>
      <c r="E397" s="23">
        <v>1</v>
      </c>
      <c r="F397" s="23">
        <f t="shared" si="106"/>
        <v>7</v>
      </c>
      <c r="G397" s="21">
        <v>3</v>
      </c>
      <c r="H397" s="21" t="str">
        <f t="shared" si="107"/>
        <v>Sabtu</v>
      </c>
      <c r="I397" s="24">
        <f t="shared" si="111"/>
        <v>45843.916666666664</v>
      </c>
      <c r="J397" s="25">
        <f t="shared" si="112"/>
        <v>5.916666666666667</v>
      </c>
      <c r="K397" s="21" t="str">
        <f t="shared" si="108"/>
        <v>Minggu</v>
      </c>
      <c r="L397" s="24">
        <f t="shared" si="113"/>
        <v>45844.041666666664</v>
      </c>
      <c r="M397" s="25">
        <f t="shared" si="109"/>
        <v>6.041666666666667</v>
      </c>
    </row>
    <row r="398" spans="1:13" x14ac:dyDescent="0.25">
      <c r="A398" s="21">
        <f t="shared" si="110"/>
        <v>6</v>
      </c>
      <c r="B398" s="22" t="s">
        <v>23</v>
      </c>
      <c r="C398" s="21">
        <v>197</v>
      </c>
      <c r="D398" s="23">
        <f t="shared" si="105"/>
        <v>13</v>
      </c>
      <c r="E398" s="23">
        <v>2</v>
      </c>
      <c r="F398" s="23">
        <f t="shared" si="106"/>
        <v>11</v>
      </c>
      <c r="G398" s="21">
        <v>2</v>
      </c>
      <c r="H398" s="21" t="str">
        <f t="shared" si="107"/>
        <v>Minggu</v>
      </c>
      <c r="I398" s="24">
        <f t="shared" si="111"/>
        <v>45844.375</v>
      </c>
      <c r="J398" s="25">
        <f t="shared" si="112"/>
        <v>6.375</v>
      </c>
      <c r="K398" s="21" t="str">
        <f t="shared" si="108"/>
        <v>Minggu</v>
      </c>
      <c r="L398" s="24">
        <f t="shared" si="113"/>
        <v>45844.458333333336</v>
      </c>
      <c r="M398" s="25">
        <f t="shared" si="109"/>
        <v>6.458333333333333</v>
      </c>
    </row>
    <row r="399" spans="1:13" x14ac:dyDescent="0.25">
      <c r="A399" s="21">
        <f t="shared" si="110"/>
        <v>7</v>
      </c>
      <c r="B399" s="22" t="s">
        <v>24</v>
      </c>
      <c r="C399" s="21">
        <v>109</v>
      </c>
      <c r="D399" s="23">
        <f t="shared" si="105"/>
        <v>7</v>
      </c>
      <c r="E399" s="23">
        <v>1</v>
      </c>
      <c r="F399" s="23">
        <f t="shared" si="106"/>
        <v>6</v>
      </c>
      <c r="G399" s="21">
        <v>3</v>
      </c>
      <c r="H399" s="21" t="str">
        <f t="shared" si="107"/>
        <v>Senin</v>
      </c>
      <c r="I399" s="24">
        <f t="shared" si="111"/>
        <v>45845</v>
      </c>
      <c r="J399" s="25">
        <f t="shared" si="112"/>
        <v>7</v>
      </c>
      <c r="K399" s="21" t="str">
        <f t="shared" si="108"/>
        <v>Senin</v>
      </c>
      <c r="L399" s="24">
        <f t="shared" si="113"/>
        <v>45845.125</v>
      </c>
      <c r="M399" s="25">
        <f t="shared" si="109"/>
        <v>7.125</v>
      </c>
    </row>
    <row r="400" spans="1:13" x14ac:dyDescent="0.25">
      <c r="A400" s="21">
        <f t="shared" si="110"/>
        <v>8</v>
      </c>
      <c r="B400" s="22" t="s">
        <v>25</v>
      </c>
      <c r="C400" s="21">
        <v>145</v>
      </c>
      <c r="D400" s="23">
        <f t="shared" si="105"/>
        <v>9</v>
      </c>
      <c r="E400" s="23">
        <v>1</v>
      </c>
      <c r="F400" s="23">
        <f t="shared" si="106"/>
        <v>8</v>
      </c>
      <c r="G400" s="21">
        <v>3</v>
      </c>
      <c r="H400" s="21" t="str">
        <f t="shared" si="107"/>
        <v>Senin</v>
      </c>
      <c r="I400" s="24">
        <f t="shared" si="111"/>
        <v>45845.416666666664</v>
      </c>
      <c r="J400" s="25">
        <f t="shared" si="112"/>
        <v>7.416666666666667</v>
      </c>
      <c r="K400" s="21" t="str">
        <f t="shared" si="108"/>
        <v>Senin</v>
      </c>
      <c r="L400" s="24">
        <f t="shared" si="113"/>
        <v>45845.541666666664</v>
      </c>
      <c r="M400" s="25">
        <f t="shared" si="109"/>
        <v>7.541666666666667</v>
      </c>
    </row>
    <row r="401" spans="1:13" x14ac:dyDescent="0.25">
      <c r="A401" s="21">
        <f t="shared" si="110"/>
        <v>9</v>
      </c>
      <c r="B401" s="22" t="s">
        <v>26</v>
      </c>
      <c r="C401" s="21">
        <v>145</v>
      </c>
      <c r="D401" s="23">
        <f t="shared" si="105"/>
        <v>10</v>
      </c>
      <c r="E401" s="23">
        <v>2</v>
      </c>
      <c r="F401" s="23">
        <f t="shared" si="106"/>
        <v>8</v>
      </c>
      <c r="G401" s="21">
        <v>2</v>
      </c>
      <c r="H401" s="21" t="str">
        <f t="shared" si="107"/>
        <v>Senin</v>
      </c>
      <c r="I401" s="24">
        <f t="shared" si="111"/>
        <v>45845.916666666664</v>
      </c>
      <c r="J401" s="25">
        <f t="shared" si="112"/>
        <v>7.916666666666667</v>
      </c>
      <c r="K401" s="21" t="str">
        <f t="shared" si="108"/>
        <v>Selasa</v>
      </c>
      <c r="L401" s="24">
        <f t="shared" si="113"/>
        <v>45846</v>
      </c>
      <c r="M401" s="25">
        <f t="shared" si="109"/>
        <v>8</v>
      </c>
    </row>
    <row r="402" spans="1:13" x14ac:dyDescent="0.25">
      <c r="A402" s="21">
        <f t="shared" si="110"/>
        <v>10</v>
      </c>
      <c r="B402" s="22" t="s">
        <v>27</v>
      </c>
      <c r="C402" s="21">
        <v>182</v>
      </c>
      <c r="D402" s="23">
        <f t="shared" si="105"/>
        <v>10</v>
      </c>
      <c r="E402" s="23">
        <v>0</v>
      </c>
      <c r="F402" s="23">
        <f t="shared" si="106"/>
        <v>10</v>
      </c>
      <c r="G402" s="21">
        <v>3</v>
      </c>
      <c r="H402" s="21" t="str">
        <f t="shared" si="107"/>
        <v>Selasa</v>
      </c>
      <c r="I402" s="24">
        <f t="shared" si="111"/>
        <v>45846.416666666664</v>
      </c>
      <c r="J402" s="25">
        <f t="shared" si="112"/>
        <v>8.4166666666666661</v>
      </c>
      <c r="K402" s="21" t="str">
        <f t="shared" si="108"/>
        <v>Selasa</v>
      </c>
      <c r="L402" s="24">
        <f t="shared" si="113"/>
        <v>45846.541666666664</v>
      </c>
      <c r="M402" s="25">
        <f t="shared" si="109"/>
        <v>8.5416666666666661</v>
      </c>
    </row>
    <row r="403" spans="1:13" x14ac:dyDescent="0.25">
      <c r="A403" s="21">
        <f t="shared" si="110"/>
        <v>11</v>
      </c>
      <c r="B403" s="22" t="s">
        <v>26</v>
      </c>
      <c r="C403" s="21">
        <v>145</v>
      </c>
      <c r="D403" s="23">
        <f t="shared" si="105"/>
        <v>9</v>
      </c>
      <c r="E403" s="23">
        <v>1</v>
      </c>
      <c r="F403" s="23">
        <f t="shared" si="106"/>
        <v>8</v>
      </c>
      <c r="G403" s="21">
        <v>3</v>
      </c>
      <c r="H403" s="21" t="str">
        <f t="shared" si="107"/>
        <v>Selasa</v>
      </c>
      <c r="I403" s="24">
        <f t="shared" si="111"/>
        <v>45846.958333333336</v>
      </c>
      <c r="J403" s="25">
        <f t="shared" si="112"/>
        <v>8.9583333333333321</v>
      </c>
      <c r="K403" s="21" t="str">
        <f t="shared" si="108"/>
        <v>Rabu</v>
      </c>
      <c r="L403" s="24">
        <f t="shared" si="113"/>
        <v>45847.083333333336</v>
      </c>
      <c r="M403" s="25">
        <f t="shared" si="109"/>
        <v>9.0833333333333321</v>
      </c>
    </row>
    <row r="404" spans="1:13" x14ac:dyDescent="0.25">
      <c r="A404" s="21">
        <f t="shared" si="110"/>
        <v>12</v>
      </c>
      <c r="B404" s="22" t="s">
        <v>25</v>
      </c>
      <c r="C404" s="21">
        <v>109</v>
      </c>
      <c r="D404" s="23">
        <f t="shared" si="105"/>
        <v>7</v>
      </c>
      <c r="E404" s="23">
        <v>1</v>
      </c>
      <c r="F404" s="23">
        <f t="shared" si="106"/>
        <v>6</v>
      </c>
      <c r="G404" s="21">
        <v>3</v>
      </c>
      <c r="H404" s="21" t="str">
        <f t="shared" si="107"/>
        <v>Rabu</v>
      </c>
      <c r="I404" s="24">
        <f t="shared" si="111"/>
        <v>45847.458333333336</v>
      </c>
      <c r="J404" s="25">
        <f t="shared" si="112"/>
        <v>9.4583333333333321</v>
      </c>
      <c r="K404" s="21" t="str">
        <f t="shared" si="108"/>
        <v>Rabu</v>
      </c>
      <c r="L404" s="24">
        <f t="shared" si="113"/>
        <v>45847.583333333336</v>
      </c>
      <c r="M404" s="25">
        <f t="shared" si="109"/>
        <v>9.5833333333333321</v>
      </c>
    </row>
    <row r="405" spans="1:13" x14ac:dyDescent="0.25">
      <c r="A405" s="21">
        <f t="shared" si="110"/>
        <v>13</v>
      </c>
      <c r="B405" s="22" t="s">
        <v>24</v>
      </c>
      <c r="C405" s="21">
        <v>197</v>
      </c>
      <c r="D405" s="23">
        <f t="shared" si="105"/>
        <v>12</v>
      </c>
      <c r="E405" s="23">
        <v>1</v>
      </c>
      <c r="F405" s="23">
        <f t="shared" si="106"/>
        <v>11</v>
      </c>
      <c r="G405" s="21">
        <v>3</v>
      </c>
      <c r="H405" s="21" t="str">
        <f t="shared" si="107"/>
        <v>Rabu</v>
      </c>
      <c r="I405" s="24">
        <f t="shared" si="111"/>
        <v>45847.875</v>
      </c>
      <c r="J405" s="25">
        <f t="shared" si="112"/>
        <v>9.8749999999999982</v>
      </c>
      <c r="K405" s="21" t="str">
        <f t="shared" si="108"/>
        <v>Kamis</v>
      </c>
      <c r="L405" s="24">
        <f t="shared" si="113"/>
        <v>45848</v>
      </c>
      <c r="M405" s="25">
        <f t="shared" si="109"/>
        <v>9.9999999999999982</v>
      </c>
    </row>
    <row r="406" spans="1:13" x14ac:dyDescent="0.25">
      <c r="A406" s="21">
        <f t="shared" si="110"/>
        <v>14</v>
      </c>
      <c r="B406" s="22" t="s">
        <v>23</v>
      </c>
      <c r="C406" s="21">
        <v>132</v>
      </c>
      <c r="D406" s="23">
        <f t="shared" si="105"/>
        <v>8</v>
      </c>
      <c r="E406" s="23">
        <v>1</v>
      </c>
      <c r="F406" s="23">
        <f t="shared" si="106"/>
        <v>7</v>
      </c>
      <c r="G406" s="21">
        <v>3</v>
      </c>
      <c r="H406" s="21" t="str">
        <f t="shared" si="107"/>
        <v>Kamis</v>
      </c>
      <c r="I406" s="24">
        <f t="shared" si="111"/>
        <v>45848.5</v>
      </c>
      <c r="J406" s="25">
        <f t="shared" si="112"/>
        <v>10.499999999999998</v>
      </c>
      <c r="K406" s="21" t="str">
        <f t="shared" si="108"/>
        <v>Kamis</v>
      </c>
      <c r="L406" s="24">
        <f t="shared" si="113"/>
        <v>45848.625</v>
      </c>
      <c r="M406" s="25">
        <f t="shared" si="109"/>
        <v>10.624999999999998</v>
      </c>
    </row>
    <row r="407" spans="1:13" x14ac:dyDescent="0.25">
      <c r="A407" s="21">
        <f t="shared" si="110"/>
        <v>15</v>
      </c>
      <c r="B407" s="22" t="s">
        <v>22</v>
      </c>
      <c r="C407" s="21">
        <v>407</v>
      </c>
      <c r="D407" s="23">
        <f t="shared" si="105"/>
        <v>23</v>
      </c>
      <c r="E407" s="23">
        <v>0</v>
      </c>
      <c r="F407" s="23">
        <f t="shared" si="106"/>
        <v>23</v>
      </c>
      <c r="G407" s="21">
        <v>3</v>
      </c>
      <c r="H407" s="21" t="str">
        <f t="shared" si="107"/>
        <v>Kamis</v>
      </c>
      <c r="I407" s="24">
        <f t="shared" si="111"/>
        <v>45848.958333333336</v>
      </c>
      <c r="J407" s="25">
        <f t="shared" si="112"/>
        <v>10.958333333333332</v>
      </c>
      <c r="K407" s="21" t="str">
        <f t="shared" si="108"/>
        <v>Jum'at</v>
      </c>
      <c r="L407" s="24">
        <f t="shared" si="113"/>
        <v>45849.083333333336</v>
      </c>
      <c r="M407" s="25">
        <f t="shared" si="109"/>
        <v>11.083333333333332</v>
      </c>
    </row>
    <row r="408" spans="1:13" x14ac:dyDescent="0.25">
      <c r="A408" s="21">
        <f t="shared" si="110"/>
        <v>16</v>
      </c>
      <c r="B408" s="22" t="s">
        <v>20</v>
      </c>
      <c r="C408" s="21">
        <v>243</v>
      </c>
      <c r="D408" s="23">
        <f t="shared" si="105"/>
        <v>14</v>
      </c>
      <c r="E408" s="23">
        <v>0</v>
      </c>
      <c r="F408" s="23">
        <f t="shared" si="106"/>
        <v>14</v>
      </c>
      <c r="G408" s="21">
        <v>3</v>
      </c>
      <c r="H408" s="21" t="str">
        <f t="shared" si="107"/>
        <v>Sabtu</v>
      </c>
      <c r="I408" s="24">
        <f t="shared" si="111"/>
        <v>45850.041666666664</v>
      </c>
      <c r="J408" s="25">
        <f t="shared" si="112"/>
        <v>12.041666666666666</v>
      </c>
      <c r="K408" s="21" t="str">
        <f t="shared" si="108"/>
        <v>Sabtu</v>
      </c>
      <c r="L408" s="24">
        <f t="shared" si="113"/>
        <v>45850.166666666664</v>
      </c>
      <c r="M408" s="25">
        <f t="shared" si="109"/>
        <v>12.166666666666666</v>
      </c>
    </row>
    <row r="409" spans="1:13" x14ac:dyDescent="0.25">
      <c r="A409" s="21">
        <f t="shared" si="110"/>
        <v>17</v>
      </c>
      <c r="B409" s="22" t="s">
        <v>19</v>
      </c>
      <c r="C409" s="21">
        <v>458</v>
      </c>
      <c r="D409" s="23">
        <f t="shared" si="105"/>
        <v>25</v>
      </c>
      <c r="E409" s="23">
        <v>-1</v>
      </c>
      <c r="F409" s="23">
        <f t="shared" si="106"/>
        <v>26</v>
      </c>
      <c r="G409" s="21">
        <v>3</v>
      </c>
      <c r="H409" s="21" t="str">
        <f t="shared" si="107"/>
        <v>Sabtu</v>
      </c>
      <c r="I409" s="24">
        <f t="shared" si="111"/>
        <v>45850.75</v>
      </c>
      <c r="J409" s="25">
        <f t="shared" si="112"/>
        <v>12.75</v>
      </c>
      <c r="K409" s="21" t="str">
        <f t="shared" si="108"/>
        <v>Sabtu</v>
      </c>
      <c r="L409" s="24">
        <f t="shared" si="113"/>
        <v>45850.875</v>
      </c>
      <c r="M409" s="25">
        <f t="shared" si="109"/>
        <v>12.875</v>
      </c>
    </row>
    <row r="410" spans="1:13" x14ac:dyDescent="0.25">
      <c r="A410" s="21">
        <f t="shared" si="110"/>
        <v>18</v>
      </c>
      <c r="B410" s="22" t="s">
        <v>18</v>
      </c>
      <c r="C410" s="21">
        <v>396</v>
      </c>
      <c r="D410" s="23">
        <f t="shared" si="105"/>
        <v>27</v>
      </c>
      <c r="E410" s="23">
        <v>4</v>
      </c>
      <c r="F410" s="23">
        <f t="shared" si="106"/>
        <v>23</v>
      </c>
      <c r="G410" s="21">
        <v>3</v>
      </c>
      <c r="H410" s="21" t="str">
        <f t="shared" si="107"/>
        <v>Minggu</v>
      </c>
      <c r="I410" s="24">
        <f t="shared" si="111"/>
        <v>45851.916666666664</v>
      </c>
      <c r="J410" s="25">
        <f t="shared" si="112"/>
        <v>13.916666666666666</v>
      </c>
      <c r="K410" s="21" t="str">
        <f t="shared" si="108"/>
        <v>Senin</v>
      </c>
      <c r="L410" s="24">
        <f t="shared" si="113"/>
        <v>45852.041666666664</v>
      </c>
      <c r="M410" s="25">
        <f t="shared" si="109"/>
        <v>14.041666666666666</v>
      </c>
    </row>
    <row r="411" spans="1:13" x14ac:dyDescent="0.25">
      <c r="A411" s="21">
        <f t="shared" si="110"/>
        <v>19</v>
      </c>
      <c r="B411" s="22" t="s">
        <v>17</v>
      </c>
      <c r="C411" s="21"/>
      <c r="D411" s="23"/>
      <c r="E411" s="23"/>
      <c r="F411" s="23"/>
      <c r="G411" s="21"/>
      <c r="H411" s="21" t="str">
        <f t="shared" si="107"/>
        <v>Selasa</v>
      </c>
      <c r="I411" s="24">
        <f t="shared" si="111"/>
        <v>45853.166666666664</v>
      </c>
      <c r="J411" s="25">
        <f t="shared" si="112"/>
        <v>15.166666666666666</v>
      </c>
      <c r="K411" s="21"/>
      <c r="L411" s="24"/>
      <c r="M411" s="25"/>
    </row>
    <row r="412" spans="1:13" x14ac:dyDescent="0.25">
      <c r="A412" s="8" t="s">
        <v>31</v>
      </c>
      <c r="B412" s="8"/>
      <c r="C412" s="28">
        <f>SUM(C393:C411)</f>
        <v>4501</v>
      </c>
      <c r="D412" s="28">
        <f>SUM(D393:D411)</f>
        <v>278</v>
      </c>
      <c r="E412" s="28"/>
      <c r="F412" s="28"/>
      <c r="G412" s="28">
        <f>SUM(G393:G411)</f>
        <v>67</v>
      </c>
      <c r="H412" s="28">
        <f>D412+G412</f>
        <v>345</v>
      </c>
      <c r="I412" s="29"/>
      <c r="J412" s="30"/>
      <c r="K412" s="29"/>
      <c r="L412" s="29"/>
      <c r="M412" s="30"/>
    </row>
    <row r="413" spans="1:13" x14ac:dyDescent="0.25">
      <c r="A413" s="8" t="s">
        <v>32</v>
      </c>
      <c r="B413" s="8"/>
      <c r="C413" s="31"/>
      <c r="D413" s="32">
        <f>D412/24</f>
        <v>11.583333333333334</v>
      </c>
      <c r="E413" s="32"/>
      <c r="F413" s="32"/>
      <c r="G413" s="32">
        <f>G412/24</f>
        <v>2.7916666666666665</v>
      </c>
      <c r="H413" s="32">
        <f>H412/24</f>
        <v>14.375</v>
      </c>
      <c r="I413" s="33"/>
      <c r="J413" s="34" t="s">
        <v>33</v>
      </c>
      <c r="K413" s="35"/>
      <c r="L413" s="35"/>
      <c r="M413" s="35"/>
    </row>
    <row r="414" spans="1:13" x14ac:dyDescent="0.25">
      <c r="A414" s="36"/>
      <c r="B414" s="36"/>
      <c r="C414" s="37"/>
      <c r="D414" s="36"/>
      <c r="E414" s="36"/>
      <c r="F414" s="36"/>
      <c r="G414" s="36"/>
      <c r="H414" s="35"/>
      <c r="I414" s="35"/>
      <c r="J414" s="30" t="s">
        <v>34</v>
      </c>
      <c r="K414" s="30"/>
      <c r="L414" s="38">
        <f>C412</f>
        <v>4501</v>
      </c>
      <c r="M414" s="35" t="s">
        <v>35</v>
      </c>
    </row>
    <row r="415" spans="1:13" x14ac:dyDescent="0.25">
      <c r="A415" s="36"/>
      <c r="B415" s="36"/>
      <c r="C415" s="36"/>
      <c r="D415" s="36"/>
      <c r="E415" s="36"/>
      <c r="F415" s="36"/>
      <c r="G415" s="36"/>
      <c r="H415" s="36"/>
      <c r="I415" s="39"/>
      <c r="J415" s="30" t="s">
        <v>36</v>
      </c>
      <c r="K415" s="30"/>
      <c r="L415" s="40">
        <f>D413</f>
        <v>11.583333333333334</v>
      </c>
      <c r="M415" s="35" t="s">
        <v>14</v>
      </c>
    </row>
    <row r="416" spans="1:13" x14ac:dyDescent="0.25">
      <c r="A416" s="36"/>
      <c r="B416" s="36"/>
      <c r="C416" s="36"/>
      <c r="D416" s="36"/>
      <c r="E416" s="36"/>
      <c r="F416" s="36"/>
      <c r="G416" s="36"/>
      <c r="H416" s="36"/>
      <c r="I416" s="35"/>
      <c r="J416" s="30" t="s">
        <v>37</v>
      </c>
      <c r="K416" s="30"/>
      <c r="L416" s="41">
        <f>G413</f>
        <v>2.7916666666666665</v>
      </c>
      <c r="M416" s="35" t="s">
        <v>14</v>
      </c>
    </row>
    <row r="418" spans="1:13" x14ac:dyDescent="0.25">
      <c r="A418" s="14" t="s">
        <v>0</v>
      </c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</row>
    <row r="419" spans="1:13" x14ac:dyDescent="0.25">
      <c r="A419" s="14" t="s">
        <v>1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</row>
    <row r="420" spans="1:13" x14ac:dyDescent="0.25">
      <c r="A420" s="17" t="s">
        <v>51</v>
      </c>
      <c r="K420" s="18" t="s">
        <v>3</v>
      </c>
      <c r="L420" s="16">
        <v>17</v>
      </c>
      <c r="M420" s="18" t="s">
        <v>4</v>
      </c>
    </row>
    <row r="421" spans="1:13" ht="15.75" customHeight="1" x14ac:dyDescent="0.25">
      <c r="A421" s="13" t="s">
        <v>5</v>
      </c>
      <c r="B421" s="13" t="s">
        <v>6</v>
      </c>
      <c r="C421" s="12" t="s">
        <v>7</v>
      </c>
      <c r="D421" s="12" t="s">
        <v>8</v>
      </c>
      <c r="E421" s="11" t="s">
        <v>9</v>
      </c>
      <c r="F421" s="11" t="s">
        <v>10</v>
      </c>
      <c r="G421" s="12" t="s">
        <v>11</v>
      </c>
      <c r="H421" s="10" t="s">
        <v>12</v>
      </c>
      <c r="I421" s="10"/>
      <c r="J421" s="10"/>
      <c r="K421" s="9" t="s">
        <v>13</v>
      </c>
      <c r="L421" s="9"/>
      <c r="M421" s="9"/>
    </row>
    <row r="422" spans="1:13" x14ac:dyDescent="0.25">
      <c r="A422" s="13"/>
      <c r="B422" s="13"/>
      <c r="C422" s="12"/>
      <c r="D422" s="12"/>
      <c r="E422" s="11"/>
      <c r="F422" s="11"/>
      <c r="G422" s="12"/>
      <c r="H422" s="19" t="s">
        <v>14</v>
      </c>
      <c r="I422" s="19" t="s">
        <v>15</v>
      </c>
      <c r="J422" s="19" t="s">
        <v>16</v>
      </c>
      <c r="K422" s="20" t="s">
        <v>14</v>
      </c>
      <c r="L422" s="20" t="s">
        <v>15</v>
      </c>
      <c r="M422" s="20" t="s">
        <v>16</v>
      </c>
    </row>
    <row r="423" spans="1:13" x14ac:dyDescent="0.25">
      <c r="A423" s="21">
        <v>1</v>
      </c>
      <c r="B423" s="22" t="s">
        <v>17</v>
      </c>
      <c r="C423" s="21">
        <v>396</v>
      </c>
      <c r="D423" s="23">
        <f t="shared" ref="D423:D436" si="114">F423+E423</f>
        <v>26</v>
      </c>
      <c r="E423" s="23">
        <v>3</v>
      </c>
      <c r="F423" s="23">
        <f t="shared" ref="F423:F436" si="115">INT(C423/$L$3)</f>
        <v>23</v>
      </c>
      <c r="G423" s="21">
        <v>15</v>
      </c>
      <c r="H423" s="21" t="str">
        <f t="shared" ref="H423:H437" si="116">CHOOSE(WEEKDAY(I423),"Minggu","Senin","Selasa","Rabu","Kamis","Jum'at","Sabtu")</f>
        <v>Selasa</v>
      </c>
      <c r="I423" s="24">
        <v>45853</v>
      </c>
      <c r="J423" s="25">
        <v>0.16666666666666699</v>
      </c>
      <c r="K423" s="21" t="str">
        <f t="shared" ref="K423:K436" si="117">CHOOSE(WEEKDAY(L423),"Minggu","Senin","Selasa","Rabu","Kamis","Jum'at","Sabtu")</f>
        <v>Selasa</v>
      </c>
      <c r="L423" s="24">
        <f>(I423+J423)+G423/24</f>
        <v>45853.791666666664</v>
      </c>
      <c r="M423" s="25">
        <f t="shared" ref="M423:M436" si="118">(J423+G423/24)</f>
        <v>0.79166666666666696</v>
      </c>
    </row>
    <row r="424" spans="1:13" x14ac:dyDescent="0.25">
      <c r="A424" s="21">
        <f t="shared" ref="A424:A437" si="119">A423+1</f>
        <v>2</v>
      </c>
      <c r="B424" s="22" t="s">
        <v>18</v>
      </c>
      <c r="C424" s="21">
        <v>458</v>
      </c>
      <c r="D424" s="23">
        <f t="shared" si="114"/>
        <v>29</v>
      </c>
      <c r="E424" s="23">
        <v>3</v>
      </c>
      <c r="F424" s="23">
        <f t="shared" si="115"/>
        <v>26</v>
      </c>
      <c r="G424" s="21">
        <v>4</v>
      </c>
      <c r="H424" s="21" t="str">
        <f t="shared" si="116"/>
        <v>Rabu</v>
      </c>
      <c r="I424" s="24">
        <f t="shared" ref="I424:I437" si="120">$I$423+J424</f>
        <v>45854.875</v>
      </c>
      <c r="J424" s="25">
        <f t="shared" ref="J424:J437" si="121">M423+D423/24</f>
        <v>1.8750000000000002</v>
      </c>
      <c r="K424" s="21" t="str">
        <f t="shared" si="117"/>
        <v>Kamis</v>
      </c>
      <c r="L424" s="24">
        <f t="shared" ref="L424:L436" si="122">($I$423+J424)+G424/24</f>
        <v>45855.041666666664</v>
      </c>
      <c r="M424" s="25">
        <f t="shared" si="118"/>
        <v>2.041666666666667</v>
      </c>
    </row>
    <row r="425" spans="1:13" x14ac:dyDescent="0.25">
      <c r="A425" s="21">
        <f t="shared" si="119"/>
        <v>3</v>
      </c>
      <c r="B425" s="22" t="s">
        <v>19</v>
      </c>
      <c r="C425" s="21">
        <v>243</v>
      </c>
      <c r="D425" s="23">
        <f t="shared" si="114"/>
        <v>16</v>
      </c>
      <c r="E425" s="23">
        <v>2</v>
      </c>
      <c r="F425" s="23">
        <f t="shared" si="115"/>
        <v>14</v>
      </c>
      <c r="G425" s="21">
        <v>3</v>
      </c>
      <c r="H425" s="21" t="str">
        <f t="shared" si="116"/>
        <v>Jum'at</v>
      </c>
      <c r="I425" s="24">
        <f t="shared" si="120"/>
        <v>45856.25</v>
      </c>
      <c r="J425" s="25">
        <f t="shared" si="121"/>
        <v>3.25</v>
      </c>
      <c r="K425" s="21" t="str">
        <f t="shared" si="117"/>
        <v>Jum'at</v>
      </c>
      <c r="L425" s="24">
        <f t="shared" si="122"/>
        <v>45856.375</v>
      </c>
      <c r="M425" s="25">
        <f t="shared" si="118"/>
        <v>3.375</v>
      </c>
    </row>
    <row r="426" spans="1:13" x14ac:dyDescent="0.25">
      <c r="A426" s="21">
        <f t="shared" si="119"/>
        <v>4</v>
      </c>
      <c r="B426" s="22" t="s">
        <v>20</v>
      </c>
      <c r="C426" s="21">
        <v>407</v>
      </c>
      <c r="D426" s="23">
        <f t="shared" si="114"/>
        <v>25</v>
      </c>
      <c r="E426" s="23">
        <v>2</v>
      </c>
      <c r="F426" s="23">
        <f t="shared" si="115"/>
        <v>23</v>
      </c>
      <c r="G426" s="21">
        <v>2</v>
      </c>
      <c r="H426" s="21" t="str">
        <f t="shared" si="116"/>
        <v>Sabtu</v>
      </c>
      <c r="I426" s="24">
        <f t="shared" si="120"/>
        <v>45857.041666666664</v>
      </c>
      <c r="J426" s="25">
        <f t="shared" si="121"/>
        <v>4.041666666666667</v>
      </c>
      <c r="K426" s="21" t="str">
        <f t="shared" si="117"/>
        <v>Sabtu</v>
      </c>
      <c r="L426" s="24">
        <f t="shared" si="122"/>
        <v>45857.125</v>
      </c>
      <c r="M426" s="25">
        <f t="shared" si="118"/>
        <v>4.125</v>
      </c>
    </row>
    <row r="427" spans="1:13" x14ac:dyDescent="0.25">
      <c r="A427" s="21">
        <f t="shared" si="119"/>
        <v>5</v>
      </c>
      <c r="B427" s="22" t="s">
        <v>22</v>
      </c>
      <c r="C427" s="21">
        <v>132</v>
      </c>
      <c r="D427" s="23">
        <f t="shared" si="114"/>
        <v>8</v>
      </c>
      <c r="E427" s="23">
        <v>1</v>
      </c>
      <c r="F427" s="23">
        <f t="shared" si="115"/>
        <v>7</v>
      </c>
      <c r="G427" s="21">
        <v>3</v>
      </c>
      <c r="H427" s="21" t="str">
        <f t="shared" si="116"/>
        <v>Minggu</v>
      </c>
      <c r="I427" s="24">
        <f t="shared" si="120"/>
        <v>45858.166666666664</v>
      </c>
      <c r="J427" s="25">
        <f t="shared" si="121"/>
        <v>5.166666666666667</v>
      </c>
      <c r="K427" s="21" t="str">
        <f t="shared" si="117"/>
        <v>Minggu</v>
      </c>
      <c r="L427" s="24">
        <f t="shared" si="122"/>
        <v>45858.291666666664</v>
      </c>
      <c r="M427" s="25">
        <f t="shared" si="118"/>
        <v>5.291666666666667</v>
      </c>
    </row>
    <row r="428" spans="1:13" x14ac:dyDescent="0.25">
      <c r="A428" s="21">
        <f t="shared" si="119"/>
        <v>6</v>
      </c>
      <c r="B428" s="22" t="s">
        <v>23</v>
      </c>
      <c r="C428" s="21">
        <v>197</v>
      </c>
      <c r="D428" s="23">
        <f t="shared" si="114"/>
        <v>13</v>
      </c>
      <c r="E428" s="23">
        <v>2</v>
      </c>
      <c r="F428" s="23">
        <f t="shared" si="115"/>
        <v>11</v>
      </c>
      <c r="G428" s="21">
        <v>2</v>
      </c>
      <c r="H428" s="21" t="str">
        <f t="shared" si="116"/>
        <v>Minggu</v>
      </c>
      <c r="I428" s="24">
        <f t="shared" si="120"/>
        <v>45858.625</v>
      </c>
      <c r="J428" s="25">
        <f t="shared" si="121"/>
        <v>5.625</v>
      </c>
      <c r="K428" s="21" t="str">
        <f t="shared" si="117"/>
        <v>Minggu</v>
      </c>
      <c r="L428" s="24">
        <f t="shared" si="122"/>
        <v>45858.708333333336</v>
      </c>
      <c r="M428" s="25">
        <f t="shared" si="118"/>
        <v>5.708333333333333</v>
      </c>
    </row>
    <row r="429" spans="1:13" x14ac:dyDescent="0.25">
      <c r="A429" s="21">
        <f t="shared" si="119"/>
        <v>7</v>
      </c>
      <c r="B429" s="22" t="s">
        <v>24</v>
      </c>
      <c r="C429" s="21">
        <v>109</v>
      </c>
      <c r="D429" s="23">
        <f t="shared" si="114"/>
        <v>7</v>
      </c>
      <c r="E429" s="23">
        <v>1</v>
      </c>
      <c r="F429" s="23">
        <f t="shared" si="115"/>
        <v>6</v>
      </c>
      <c r="G429" s="21">
        <v>3</v>
      </c>
      <c r="H429" s="21" t="str">
        <f t="shared" si="116"/>
        <v>Senin</v>
      </c>
      <c r="I429" s="24">
        <f t="shared" si="120"/>
        <v>45859.25</v>
      </c>
      <c r="J429" s="25">
        <f t="shared" si="121"/>
        <v>6.25</v>
      </c>
      <c r="K429" s="21" t="str">
        <f t="shared" si="117"/>
        <v>Senin</v>
      </c>
      <c r="L429" s="24">
        <f t="shared" si="122"/>
        <v>45859.375</v>
      </c>
      <c r="M429" s="25">
        <f t="shared" si="118"/>
        <v>6.375</v>
      </c>
    </row>
    <row r="430" spans="1:13" x14ac:dyDescent="0.25">
      <c r="A430" s="21">
        <f t="shared" si="119"/>
        <v>8</v>
      </c>
      <c r="B430" s="22" t="s">
        <v>25</v>
      </c>
      <c r="C430" s="21">
        <v>145</v>
      </c>
      <c r="D430" s="23">
        <f t="shared" si="114"/>
        <v>9</v>
      </c>
      <c r="E430" s="23">
        <v>1</v>
      </c>
      <c r="F430" s="23">
        <f t="shared" si="115"/>
        <v>8</v>
      </c>
      <c r="G430" s="21">
        <v>3</v>
      </c>
      <c r="H430" s="21" t="str">
        <f t="shared" si="116"/>
        <v>Senin</v>
      </c>
      <c r="I430" s="24">
        <f t="shared" si="120"/>
        <v>45859.666666666664</v>
      </c>
      <c r="J430" s="25">
        <f t="shared" si="121"/>
        <v>6.666666666666667</v>
      </c>
      <c r="K430" s="21" t="str">
        <f t="shared" si="117"/>
        <v>Senin</v>
      </c>
      <c r="L430" s="24">
        <f t="shared" si="122"/>
        <v>45859.791666666664</v>
      </c>
      <c r="M430" s="25">
        <f t="shared" si="118"/>
        <v>6.791666666666667</v>
      </c>
    </row>
    <row r="431" spans="1:13" x14ac:dyDescent="0.25">
      <c r="A431" s="21">
        <f t="shared" si="119"/>
        <v>9</v>
      </c>
      <c r="B431" s="22" t="s">
        <v>26</v>
      </c>
      <c r="C431" s="21">
        <v>145</v>
      </c>
      <c r="D431" s="23">
        <f t="shared" si="114"/>
        <v>10</v>
      </c>
      <c r="E431" s="23">
        <v>2</v>
      </c>
      <c r="F431" s="23">
        <f t="shared" si="115"/>
        <v>8</v>
      </c>
      <c r="G431" s="21">
        <v>2</v>
      </c>
      <c r="H431" s="21" t="str">
        <f t="shared" si="116"/>
        <v>Selasa</v>
      </c>
      <c r="I431" s="24">
        <f t="shared" si="120"/>
        <v>45860.166666666664</v>
      </c>
      <c r="J431" s="25">
        <f t="shared" si="121"/>
        <v>7.166666666666667</v>
      </c>
      <c r="K431" s="21" t="str">
        <f t="shared" si="117"/>
        <v>Selasa</v>
      </c>
      <c r="L431" s="24">
        <f t="shared" si="122"/>
        <v>45860.25</v>
      </c>
      <c r="M431" s="25">
        <f t="shared" si="118"/>
        <v>7.25</v>
      </c>
    </row>
    <row r="432" spans="1:13" x14ac:dyDescent="0.25">
      <c r="A432" s="21">
        <f t="shared" si="119"/>
        <v>10</v>
      </c>
      <c r="B432" s="22" t="s">
        <v>27</v>
      </c>
      <c r="C432" s="21">
        <v>182</v>
      </c>
      <c r="D432" s="23">
        <f t="shared" si="114"/>
        <v>10</v>
      </c>
      <c r="E432" s="23">
        <v>0</v>
      </c>
      <c r="F432" s="23">
        <f t="shared" si="115"/>
        <v>10</v>
      </c>
      <c r="G432" s="21">
        <v>3</v>
      </c>
      <c r="H432" s="21" t="str">
        <f t="shared" si="116"/>
        <v>Selasa</v>
      </c>
      <c r="I432" s="24">
        <f t="shared" si="120"/>
        <v>45860.666666666664</v>
      </c>
      <c r="J432" s="25">
        <f t="shared" si="121"/>
        <v>7.666666666666667</v>
      </c>
      <c r="K432" s="21" t="str">
        <f t="shared" si="117"/>
        <v>Selasa</v>
      </c>
      <c r="L432" s="24">
        <f t="shared" si="122"/>
        <v>45860.791666666664</v>
      </c>
      <c r="M432" s="25">
        <f t="shared" si="118"/>
        <v>7.791666666666667</v>
      </c>
    </row>
    <row r="433" spans="1:13" x14ac:dyDescent="0.25">
      <c r="A433" s="21">
        <f t="shared" si="119"/>
        <v>11</v>
      </c>
      <c r="B433" s="22" t="s">
        <v>26</v>
      </c>
      <c r="C433" s="21">
        <v>145</v>
      </c>
      <c r="D433" s="23">
        <f t="shared" si="114"/>
        <v>9</v>
      </c>
      <c r="E433" s="23">
        <v>1</v>
      </c>
      <c r="F433" s="23">
        <f t="shared" si="115"/>
        <v>8</v>
      </c>
      <c r="G433" s="21">
        <v>3</v>
      </c>
      <c r="H433" s="21" t="str">
        <f t="shared" si="116"/>
        <v>Rabu</v>
      </c>
      <c r="I433" s="24">
        <f t="shared" si="120"/>
        <v>45861.208333333336</v>
      </c>
      <c r="J433" s="25">
        <f t="shared" si="121"/>
        <v>8.2083333333333339</v>
      </c>
      <c r="K433" s="21" t="str">
        <f t="shared" si="117"/>
        <v>Rabu</v>
      </c>
      <c r="L433" s="24">
        <f t="shared" si="122"/>
        <v>45861.333333333336</v>
      </c>
      <c r="M433" s="25">
        <f t="shared" si="118"/>
        <v>8.3333333333333339</v>
      </c>
    </row>
    <row r="434" spans="1:13" x14ac:dyDescent="0.25">
      <c r="A434" s="21">
        <f t="shared" si="119"/>
        <v>12</v>
      </c>
      <c r="B434" s="22" t="s">
        <v>25</v>
      </c>
      <c r="C434" s="21">
        <v>109</v>
      </c>
      <c r="D434" s="23">
        <f t="shared" si="114"/>
        <v>7</v>
      </c>
      <c r="E434" s="23">
        <v>1</v>
      </c>
      <c r="F434" s="23">
        <f t="shared" si="115"/>
        <v>6</v>
      </c>
      <c r="G434" s="21">
        <v>3</v>
      </c>
      <c r="H434" s="21" t="str">
        <f t="shared" si="116"/>
        <v>Rabu</v>
      </c>
      <c r="I434" s="24">
        <f t="shared" si="120"/>
        <v>45861.708333333336</v>
      </c>
      <c r="J434" s="25">
        <f t="shared" si="121"/>
        <v>8.7083333333333339</v>
      </c>
      <c r="K434" s="21" t="str">
        <f t="shared" si="117"/>
        <v>Rabu</v>
      </c>
      <c r="L434" s="24">
        <f t="shared" si="122"/>
        <v>45861.833333333336</v>
      </c>
      <c r="M434" s="25">
        <f t="shared" si="118"/>
        <v>8.8333333333333339</v>
      </c>
    </row>
    <row r="435" spans="1:13" x14ac:dyDescent="0.25">
      <c r="A435" s="21">
        <f t="shared" si="119"/>
        <v>13</v>
      </c>
      <c r="B435" s="22" t="s">
        <v>24</v>
      </c>
      <c r="C435" s="21">
        <v>197</v>
      </c>
      <c r="D435" s="23">
        <f t="shared" si="114"/>
        <v>12</v>
      </c>
      <c r="E435" s="23">
        <v>1</v>
      </c>
      <c r="F435" s="23">
        <f t="shared" si="115"/>
        <v>11</v>
      </c>
      <c r="G435" s="21">
        <v>3</v>
      </c>
      <c r="H435" s="21" t="str">
        <f t="shared" si="116"/>
        <v>Kamis</v>
      </c>
      <c r="I435" s="24">
        <f t="shared" si="120"/>
        <v>45862.125</v>
      </c>
      <c r="J435" s="25">
        <f t="shared" si="121"/>
        <v>9.125</v>
      </c>
      <c r="K435" s="21" t="str">
        <f t="shared" si="117"/>
        <v>Kamis</v>
      </c>
      <c r="L435" s="24">
        <f t="shared" si="122"/>
        <v>45862.25</v>
      </c>
      <c r="M435" s="25">
        <f t="shared" si="118"/>
        <v>9.25</v>
      </c>
    </row>
    <row r="436" spans="1:13" x14ac:dyDescent="0.25">
      <c r="A436" s="21">
        <f t="shared" si="119"/>
        <v>14</v>
      </c>
      <c r="B436" s="22" t="s">
        <v>23</v>
      </c>
      <c r="C436" s="21">
        <v>132</v>
      </c>
      <c r="D436" s="23">
        <f t="shared" si="114"/>
        <v>8</v>
      </c>
      <c r="E436" s="23">
        <v>1</v>
      </c>
      <c r="F436" s="23">
        <f t="shared" si="115"/>
        <v>7</v>
      </c>
      <c r="G436" s="21">
        <v>2</v>
      </c>
      <c r="H436" s="21" t="str">
        <f t="shared" si="116"/>
        <v>Kamis</v>
      </c>
      <c r="I436" s="24">
        <f t="shared" si="120"/>
        <v>45862.75</v>
      </c>
      <c r="J436" s="25">
        <f t="shared" si="121"/>
        <v>9.75</v>
      </c>
      <c r="K436" s="21" t="str">
        <f t="shared" si="117"/>
        <v>Kamis</v>
      </c>
      <c r="L436" s="24">
        <f t="shared" si="122"/>
        <v>45862.833333333336</v>
      </c>
      <c r="M436" s="25">
        <f t="shared" si="118"/>
        <v>9.8333333333333339</v>
      </c>
    </row>
    <row r="437" spans="1:13" x14ac:dyDescent="0.25">
      <c r="A437" s="21">
        <f t="shared" si="119"/>
        <v>15</v>
      </c>
      <c r="B437" s="22" t="s">
        <v>22</v>
      </c>
      <c r="C437" s="21"/>
      <c r="D437" s="23"/>
      <c r="E437" s="23"/>
      <c r="F437" s="23"/>
      <c r="G437" s="21"/>
      <c r="H437" s="21" t="str">
        <f t="shared" si="116"/>
        <v>Jum'at</v>
      </c>
      <c r="I437" s="24">
        <f t="shared" si="120"/>
        <v>45863.166666666664</v>
      </c>
      <c r="J437" s="25">
        <f t="shared" si="121"/>
        <v>10.166666666666668</v>
      </c>
      <c r="K437" s="21"/>
      <c r="L437" s="24"/>
      <c r="M437" s="25"/>
    </row>
    <row r="438" spans="1:13" x14ac:dyDescent="0.25">
      <c r="A438" s="8" t="s">
        <v>31</v>
      </c>
      <c r="B438" s="8"/>
      <c r="C438" s="28">
        <f>SUM(C423:C437)</f>
        <v>2997</v>
      </c>
      <c r="D438" s="28">
        <f>SUM(D423:D437)</f>
        <v>189</v>
      </c>
      <c r="E438" s="28"/>
      <c r="F438" s="28"/>
      <c r="G438" s="28">
        <f>SUM(G423:G437)</f>
        <v>51</v>
      </c>
      <c r="H438" s="28">
        <f>D438+G438</f>
        <v>240</v>
      </c>
      <c r="I438" s="29"/>
      <c r="J438" s="30"/>
      <c r="K438" s="29"/>
      <c r="L438" s="29"/>
      <c r="M438" s="30"/>
    </row>
    <row r="439" spans="1:13" x14ac:dyDescent="0.25">
      <c r="A439" s="8" t="s">
        <v>32</v>
      </c>
      <c r="B439" s="8"/>
      <c r="C439" s="31"/>
      <c r="D439" s="32">
        <f>D438/24</f>
        <v>7.875</v>
      </c>
      <c r="E439" s="32"/>
      <c r="F439" s="32"/>
      <c r="G439" s="32">
        <f>G438/24</f>
        <v>2.125</v>
      </c>
      <c r="H439" s="32">
        <f>H438/24</f>
        <v>10</v>
      </c>
      <c r="I439" s="33"/>
      <c r="J439" s="34" t="s">
        <v>33</v>
      </c>
      <c r="K439" s="35"/>
      <c r="L439" s="35"/>
      <c r="M439" s="35"/>
    </row>
    <row r="440" spans="1:13" x14ac:dyDescent="0.25">
      <c r="A440" s="36"/>
      <c r="B440" s="36"/>
      <c r="C440" s="37"/>
      <c r="D440" s="36"/>
      <c r="E440" s="36"/>
      <c r="F440" s="36"/>
      <c r="G440" s="36"/>
      <c r="H440" s="35"/>
      <c r="I440" s="35"/>
      <c r="J440" s="30" t="s">
        <v>34</v>
      </c>
      <c r="K440" s="30"/>
      <c r="L440" s="38">
        <f>C438</f>
        <v>2997</v>
      </c>
      <c r="M440" s="35" t="s">
        <v>35</v>
      </c>
    </row>
    <row r="441" spans="1:13" x14ac:dyDescent="0.25">
      <c r="A441" s="36"/>
      <c r="B441" s="36"/>
      <c r="C441" s="36"/>
      <c r="D441" s="36"/>
      <c r="E441" s="36"/>
      <c r="F441" s="36"/>
      <c r="G441" s="36"/>
      <c r="H441" s="36"/>
      <c r="I441" s="39"/>
      <c r="J441" s="30" t="s">
        <v>36</v>
      </c>
      <c r="K441" s="30"/>
      <c r="L441" s="40">
        <f>D439</f>
        <v>7.875</v>
      </c>
      <c r="M441" s="35" t="s">
        <v>14</v>
      </c>
    </row>
    <row r="442" spans="1:13" x14ac:dyDescent="0.25">
      <c r="A442" s="36"/>
      <c r="B442" s="36"/>
      <c r="C442" s="36"/>
      <c r="D442" s="36"/>
      <c r="E442" s="36"/>
      <c r="F442" s="36"/>
      <c r="G442" s="36"/>
      <c r="H442" s="36"/>
      <c r="I442" s="35"/>
      <c r="J442" s="30" t="s">
        <v>37</v>
      </c>
      <c r="K442" s="30"/>
      <c r="L442" s="41">
        <f>G439</f>
        <v>2.125</v>
      </c>
      <c r="M442" s="35" t="s">
        <v>14</v>
      </c>
    </row>
    <row r="444" spans="1:13" x14ac:dyDescent="0.25">
      <c r="A444" s="14" t="s">
        <v>0</v>
      </c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</row>
    <row r="445" spans="1:13" x14ac:dyDescent="0.25">
      <c r="A445" s="14" t="s">
        <v>1</v>
      </c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</row>
    <row r="446" spans="1:13" x14ac:dyDescent="0.25">
      <c r="A446" s="17" t="s">
        <v>52</v>
      </c>
      <c r="K446" s="18" t="s">
        <v>3</v>
      </c>
      <c r="L446" s="16">
        <v>17</v>
      </c>
      <c r="M446" s="18" t="s">
        <v>4</v>
      </c>
    </row>
    <row r="447" spans="1:13" ht="15.75" customHeight="1" x14ac:dyDescent="0.25">
      <c r="A447" s="13" t="s">
        <v>5</v>
      </c>
      <c r="B447" s="13" t="s">
        <v>6</v>
      </c>
      <c r="C447" s="12" t="s">
        <v>7</v>
      </c>
      <c r="D447" s="12" t="s">
        <v>8</v>
      </c>
      <c r="E447" s="11" t="s">
        <v>9</v>
      </c>
      <c r="F447" s="11" t="s">
        <v>10</v>
      </c>
      <c r="G447" s="12" t="s">
        <v>11</v>
      </c>
      <c r="H447" s="10" t="s">
        <v>12</v>
      </c>
      <c r="I447" s="10"/>
      <c r="J447" s="10"/>
      <c r="K447" s="9" t="s">
        <v>13</v>
      </c>
      <c r="L447" s="9"/>
      <c r="M447" s="9"/>
    </row>
    <row r="448" spans="1:13" x14ac:dyDescent="0.25">
      <c r="A448" s="13"/>
      <c r="B448" s="13"/>
      <c r="C448" s="12"/>
      <c r="D448" s="12"/>
      <c r="E448" s="11"/>
      <c r="F448" s="11"/>
      <c r="G448" s="12"/>
      <c r="H448" s="19" t="s">
        <v>14</v>
      </c>
      <c r="I448" s="19" t="s">
        <v>15</v>
      </c>
      <c r="J448" s="19" t="s">
        <v>16</v>
      </c>
      <c r="K448" s="20" t="s">
        <v>14</v>
      </c>
      <c r="L448" s="20" t="s">
        <v>15</v>
      </c>
      <c r="M448" s="20" t="s">
        <v>16</v>
      </c>
    </row>
    <row r="449" spans="1:13" x14ac:dyDescent="0.25">
      <c r="A449" s="21">
        <v>1</v>
      </c>
      <c r="B449" s="22" t="s">
        <v>22</v>
      </c>
      <c r="C449" s="21">
        <v>132</v>
      </c>
      <c r="D449" s="23">
        <f t="shared" ref="D449:D463" si="123">F449+E449</f>
        <v>8</v>
      </c>
      <c r="E449" s="23">
        <v>1</v>
      </c>
      <c r="F449" s="23">
        <f t="shared" ref="F449:F463" si="124">INT(C449/$L$3)</f>
        <v>7</v>
      </c>
      <c r="G449" s="21">
        <v>4</v>
      </c>
      <c r="H449" s="21" t="str">
        <f t="shared" ref="H449:H464" si="125">CHOOSE(WEEKDAY(I449),"Minggu","Senin","Selasa","Rabu","Kamis","Jum'at","Sabtu")</f>
        <v>Jum'at</v>
      </c>
      <c r="I449" s="24">
        <v>45863</v>
      </c>
      <c r="J449" s="25">
        <v>0.16666666666666699</v>
      </c>
      <c r="K449" s="21" t="str">
        <f t="shared" ref="K449:K463" si="126">CHOOSE(WEEKDAY(L449),"Minggu","Senin","Selasa","Rabu","Kamis","Jum'at","Sabtu")</f>
        <v>Jum'at</v>
      </c>
      <c r="L449" s="24">
        <f>(I449+J449)+G449/24</f>
        <v>45863.333333333328</v>
      </c>
      <c r="M449" s="25">
        <f t="shared" ref="M449:M463" si="127">(J449+G449/24)</f>
        <v>0.33333333333333365</v>
      </c>
    </row>
    <row r="450" spans="1:13" x14ac:dyDescent="0.25">
      <c r="A450" s="21">
        <f t="shared" ref="A450:A464" si="128">A449+1</f>
        <v>2</v>
      </c>
      <c r="B450" s="22" t="s">
        <v>23</v>
      </c>
      <c r="C450" s="21">
        <v>197</v>
      </c>
      <c r="D450" s="23">
        <f t="shared" si="123"/>
        <v>13</v>
      </c>
      <c r="E450" s="23">
        <v>2</v>
      </c>
      <c r="F450" s="23">
        <f t="shared" si="124"/>
        <v>11</v>
      </c>
      <c r="G450" s="21">
        <v>2</v>
      </c>
      <c r="H450" s="21" t="str">
        <f t="shared" si="125"/>
        <v>Jum'at</v>
      </c>
      <c r="I450" s="24">
        <f t="shared" ref="I450:I464" si="129">$I$449+J450</f>
        <v>45863.666666666664</v>
      </c>
      <c r="J450" s="25">
        <f t="shared" ref="J450:J464" si="130">M449+D449/24</f>
        <v>0.66666666666666696</v>
      </c>
      <c r="K450" s="21" t="str">
        <f t="shared" si="126"/>
        <v>Jum'at</v>
      </c>
      <c r="L450" s="24">
        <f t="shared" ref="L450:L463" si="131">($I$449+J450)+G450/24</f>
        <v>45863.75</v>
      </c>
      <c r="M450" s="25">
        <f t="shared" si="127"/>
        <v>0.75000000000000033</v>
      </c>
    </row>
    <row r="451" spans="1:13" ht="15.75" customHeight="1" x14ac:dyDescent="0.25">
      <c r="A451" s="21">
        <f t="shared" si="128"/>
        <v>3</v>
      </c>
      <c r="B451" s="22" t="s">
        <v>24</v>
      </c>
      <c r="C451" s="21">
        <v>109</v>
      </c>
      <c r="D451" s="23">
        <f t="shared" si="123"/>
        <v>7</v>
      </c>
      <c r="E451" s="23">
        <v>1</v>
      </c>
      <c r="F451" s="23">
        <f t="shared" si="124"/>
        <v>6</v>
      </c>
      <c r="G451" s="21">
        <v>3</v>
      </c>
      <c r="H451" s="21" t="str">
        <f t="shared" si="125"/>
        <v>Sabtu</v>
      </c>
      <c r="I451" s="24">
        <f t="shared" si="129"/>
        <v>45864.291666666664</v>
      </c>
      <c r="J451" s="25">
        <f t="shared" si="130"/>
        <v>1.291666666666667</v>
      </c>
      <c r="K451" s="21" t="str">
        <f t="shared" si="126"/>
        <v>Sabtu</v>
      </c>
      <c r="L451" s="24">
        <f t="shared" si="131"/>
        <v>45864.416666666664</v>
      </c>
      <c r="M451" s="25">
        <f t="shared" si="127"/>
        <v>1.416666666666667</v>
      </c>
    </row>
    <row r="452" spans="1:13" x14ac:dyDescent="0.25">
      <c r="A452" s="21">
        <f t="shared" si="128"/>
        <v>4</v>
      </c>
      <c r="B452" s="22" t="s">
        <v>25</v>
      </c>
      <c r="C452" s="21">
        <v>145</v>
      </c>
      <c r="D452" s="23">
        <f t="shared" si="123"/>
        <v>9</v>
      </c>
      <c r="E452" s="23">
        <v>1</v>
      </c>
      <c r="F452" s="23">
        <f t="shared" si="124"/>
        <v>8</v>
      </c>
      <c r="G452" s="21">
        <v>3</v>
      </c>
      <c r="H452" s="21" t="str">
        <f t="shared" si="125"/>
        <v>Sabtu</v>
      </c>
      <c r="I452" s="24">
        <f t="shared" si="129"/>
        <v>45864.708333333336</v>
      </c>
      <c r="J452" s="25">
        <f t="shared" si="130"/>
        <v>1.7083333333333337</v>
      </c>
      <c r="K452" s="21" t="str">
        <f t="shared" si="126"/>
        <v>Sabtu</v>
      </c>
      <c r="L452" s="24">
        <f t="shared" si="131"/>
        <v>45864.833333333336</v>
      </c>
      <c r="M452" s="25">
        <f t="shared" si="127"/>
        <v>1.8333333333333337</v>
      </c>
    </row>
    <row r="453" spans="1:13" x14ac:dyDescent="0.25">
      <c r="A453" s="21">
        <f t="shared" si="128"/>
        <v>5</v>
      </c>
      <c r="B453" s="22" t="s">
        <v>26</v>
      </c>
      <c r="C453" s="21">
        <v>145</v>
      </c>
      <c r="D453" s="23">
        <f t="shared" si="123"/>
        <v>10</v>
      </c>
      <c r="E453" s="23">
        <v>2</v>
      </c>
      <c r="F453" s="23">
        <f t="shared" si="124"/>
        <v>8</v>
      </c>
      <c r="G453" s="21">
        <v>2</v>
      </c>
      <c r="H453" s="21" t="str">
        <f t="shared" si="125"/>
        <v>Minggu</v>
      </c>
      <c r="I453" s="24">
        <f t="shared" si="129"/>
        <v>45865.208333333336</v>
      </c>
      <c r="J453" s="25">
        <f t="shared" si="130"/>
        <v>2.2083333333333339</v>
      </c>
      <c r="K453" s="21" t="str">
        <f t="shared" si="126"/>
        <v>Minggu</v>
      </c>
      <c r="L453" s="24">
        <f t="shared" si="131"/>
        <v>45865.291666666672</v>
      </c>
      <c r="M453" s="25">
        <f t="shared" si="127"/>
        <v>2.2916666666666674</v>
      </c>
    </row>
    <row r="454" spans="1:13" x14ac:dyDescent="0.25">
      <c r="A454" s="21">
        <f t="shared" si="128"/>
        <v>6</v>
      </c>
      <c r="B454" s="22" t="s">
        <v>27</v>
      </c>
      <c r="C454" s="21">
        <v>182</v>
      </c>
      <c r="D454" s="23">
        <f t="shared" si="123"/>
        <v>10</v>
      </c>
      <c r="E454" s="23">
        <v>0</v>
      </c>
      <c r="F454" s="23">
        <f t="shared" si="124"/>
        <v>10</v>
      </c>
      <c r="G454" s="21">
        <v>3</v>
      </c>
      <c r="H454" s="21" t="str">
        <f t="shared" si="125"/>
        <v>Minggu</v>
      </c>
      <c r="I454" s="24">
        <f t="shared" si="129"/>
        <v>45865.708333333336</v>
      </c>
      <c r="J454" s="25">
        <f t="shared" si="130"/>
        <v>2.7083333333333339</v>
      </c>
      <c r="K454" s="21" t="str">
        <f t="shared" si="126"/>
        <v>Minggu</v>
      </c>
      <c r="L454" s="24">
        <f t="shared" si="131"/>
        <v>45865.833333333336</v>
      </c>
      <c r="M454" s="25">
        <f t="shared" si="127"/>
        <v>2.8333333333333339</v>
      </c>
    </row>
    <row r="455" spans="1:13" x14ac:dyDescent="0.25">
      <c r="A455" s="21">
        <f t="shared" si="128"/>
        <v>7</v>
      </c>
      <c r="B455" s="22" t="s">
        <v>26</v>
      </c>
      <c r="C455" s="21">
        <v>145</v>
      </c>
      <c r="D455" s="23">
        <f t="shared" si="123"/>
        <v>9</v>
      </c>
      <c r="E455" s="23">
        <v>1</v>
      </c>
      <c r="F455" s="23">
        <f t="shared" si="124"/>
        <v>8</v>
      </c>
      <c r="G455" s="21">
        <v>3</v>
      </c>
      <c r="H455" s="21" t="str">
        <f t="shared" si="125"/>
        <v>Senin</v>
      </c>
      <c r="I455" s="24">
        <f t="shared" si="129"/>
        <v>45866.25</v>
      </c>
      <c r="J455" s="25">
        <f t="shared" si="130"/>
        <v>3.2500000000000004</v>
      </c>
      <c r="K455" s="21" t="str">
        <f t="shared" si="126"/>
        <v>Senin</v>
      </c>
      <c r="L455" s="24">
        <f t="shared" si="131"/>
        <v>45866.375</v>
      </c>
      <c r="M455" s="25">
        <f t="shared" si="127"/>
        <v>3.3750000000000004</v>
      </c>
    </row>
    <row r="456" spans="1:13" x14ac:dyDescent="0.25">
      <c r="A456" s="21">
        <f t="shared" si="128"/>
        <v>8</v>
      </c>
      <c r="B456" s="22" t="s">
        <v>25</v>
      </c>
      <c r="C456" s="21">
        <v>109</v>
      </c>
      <c r="D456" s="23">
        <f t="shared" si="123"/>
        <v>7</v>
      </c>
      <c r="E456" s="23">
        <v>1</v>
      </c>
      <c r="F456" s="23">
        <f t="shared" si="124"/>
        <v>6</v>
      </c>
      <c r="G456" s="21">
        <v>3</v>
      </c>
      <c r="H456" s="21" t="str">
        <f t="shared" si="125"/>
        <v>Senin</v>
      </c>
      <c r="I456" s="24">
        <f t="shared" si="129"/>
        <v>45866.75</v>
      </c>
      <c r="J456" s="25">
        <f t="shared" si="130"/>
        <v>3.7500000000000004</v>
      </c>
      <c r="K456" s="21" t="str">
        <f t="shared" si="126"/>
        <v>Senin</v>
      </c>
      <c r="L456" s="24">
        <f t="shared" si="131"/>
        <v>45866.875</v>
      </c>
      <c r="M456" s="25">
        <f t="shared" si="127"/>
        <v>3.8750000000000004</v>
      </c>
    </row>
    <row r="457" spans="1:13" x14ac:dyDescent="0.25">
      <c r="A457" s="21">
        <f t="shared" si="128"/>
        <v>9</v>
      </c>
      <c r="B457" s="22" t="s">
        <v>24</v>
      </c>
      <c r="C457" s="21">
        <v>197</v>
      </c>
      <c r="D457" s="23">
        <f t="shared" si="123"/>
        <v>13</v>
      </c>
      <c r="E457" s="23">
        <v>2</v>
      </c>
      <c r="F457" s="23">
        <f t="shared" si="124"/>
        <v>11</v>
      </c>
      <c r="G457" s="21">
        <v>2</v>
      </c>
      <c r="H457" s="21" t="str">
        <f t="shared" si="125"/>
        <v>Selasa</v>
      </c>
      <c r="I457" s="24">
        <f t="shared" si="129"/>
        <v>45867.166666666664</v>
      </c>
      <c r="J457" s="25">
        <f t="shared" si="130"/>
        <v>4.166666666666667</v>
      </c>
      <c r="K457" s="21" t="str">
        <f t="shared" si="126"/>
        <v>Selasa</v>
      </c>
      <c r="L457" s="24">
        <f t="shared" si="131"/>
        <v>45867.25</v>
      </c>
      <c r="M457" s="25">
        <f t="shared" si="127"/>
        <v>4.25</v>
      </c>
    </row>
    <row r="458" spans="1:13" x14ac:dyDescent="0.25">
      <c r="A458" s="21">
        <f t="shared" si="128"/>
        <v>10</v>
      </c>
      <c r="B458" s="22" t="s">
        <v>23</v>
      </c>
      <c r="C458" s="21">
        <v>132</v>
      </c>
      <c r="D458" s="23">
        <f t="shared" si="123"/>
        <v>8</v>
      </c>
      <c r="E458" s="23">
        <v>1</v>
      </c>
      <c r="F458" s="23">
        <f t="shared" si="124"/>
        <v>7</v>
      </c>
      <c r="G458" s="21">
        <v>2</v>
      </c>
      <c r="H458" s="21" t="str">
        <f t="shared" si="125"/>
        <v>Selasa</v>
      </c>
      <c r="I458" s="24">
        <f t="shared" si="129"/>
        <v>45867.791666666664</v>
      </c>
      <c r="J458" s="25">
        <f t="shared" si="130"/>
        <v>4.791666666666667</v>
      </c>
      <c r="K458" s="21" t="str">
        <f t="shared" si="126"/>
        <v>Selasa</v>
      </c>
      <c r="L458" s="24">
        <f t="shared" si="131"/>
        <v>45867.875</v>
      </c>
      <c r="M458" s="25">
        <f t="shared" si="127"/>
        <v>4.875</v>
      </c>
    </row>
    <row r="459" spans="1:13" x14ac:dyDescent="0.25">
      <c r="A459" s="21">
        <f t="shared" si="128"/>
        <v>11</v>
      </c>
      <c r="B459" s="22" t="s">
        <v>22</v>
      </c>
      <c r="C459" s="21">
        <v>407</v>
      </c>
      <c r="D459" s="23">
        <f t="shared" si="123"/>
        <v>23</v>
      </c>
      <c r="E459" s="23">
        <v>0</v>
      </c>
      <c r="F459" s="23">
        <f t="shared" si="124"/>
        <v>23</v>
      </c>
      <c r="G459" s="21">
        <v>2</v>
      </c>
      <c r="H459" s="21" t="str">
        <f t="shared" si="125"/>
        <v>Rabu</v>
      </c>
      <c r="I459" s="24">
        <f t="shared" si="129"/>
        <v>45868.208333333336</v>
      </c>
      <c r="J459" s="25">
        <f t="shared" si="130"/>
        <v>5.208333333333333</v>
      </c>
      <c r="K459" s="21" t="str">
        <f t="shared" si="126"/>
        <v>Rabu</v>
      </c>
      <c r="L459" s="24">
        <f t="shared" si="131"/>
        <v>45868.291666666672</v>
      </c>
      <c r="M459" s="25">
        <f t="shared" si="127"/>
        <v>5.2916666666666661</v>
      </c>
    </row>
    <row r="460" spans="1:13" x14ac:dyDescent="0.25">
      <c r="A460" s="21">
        <f t="shared" si="128"/>
        <v>12</v>
      </c>
      <c r="B460" s="22" t="s">
        <v>20</v>
      </c>
      <c r="C460" s="21">
        <v>243</v>
      </c>
      <c r="D460" s="23">
        <f t="shared" si="123"/>
        <v>14</v>
      </c>
      <c r="E460" s="23">
        <v>0</v>
      </c>
      <c r="F460" s="23">
        <f t="shared" si="124"/>
        <v>14</v>
      </c>
      <c r="G460" s="21">
        <v>2</v>
      </c>
      <c r="H460" s="21" t="str">
        <f t="shared" si="125"/>
        <v>Kamis</v>
      </c>
      <c r="I460" s="24">
        <f t="shared" si="129"/>
        <v>45869.25</v>
      </c>
      <c r="J460" s="25">
        <f t="shared" si="130"/>
        <v>6.2499999999999991</v>
      </c>
      <c r="K460" s="21" t="str">
        <f t="shared" si="126"/>
        <v>Kamis</v>
      </c>
      <c r="L460" s="24">
        <f t="shared" si="131"/>
        <v>45869.333333333336</v>
      </c>
      <c r="M460" s="25">
        <f t="shared" si="127"/>
        <v>6.3333333333333321</v>
      </c>
    </row>
    <row r="461" spans="1:13" x14ac:dyDescent="0.25">
      <c r="A461" s="21">
        <f t="shared" si="128"/>
        <v>13</v>
      </c>
      <c r="B461" s="22" t="s">
        <v>19</v>
      </c>
      <c r="C461" s="21">
        <v>458</v>
      </c>
      <c r="D461" s="23">
        <f t="shared" si="123"/>
        <v>25</v>
      </c>
      <c r="E461" s="23">
        <v>-1</v>
      </c>
      <c r="F461" s="23">
        <f t="shared" si="124"/>
        <v>26</v>
      </c>
      <c r="G461" s="21">
        <v>2</v>
      </c>
      <c r="H461" s="21" t="str">
        <f t="shared" si="125"/>
        <v>Kamis</v>
      </c>
      <c r="I461" s="24">
        <f t="shared" si="129"/>
        <v>45869.916666666664</v>
      </c>
      <c r="J461" s="25">
        <f t="shared" si="130"/>
        <v>6.9166666666666652</v>
      </c>
      <c r="K461" s="21" t="str">
        <f t="shared" si="126"/>
        <v>Jum'at</v>
      </c>
      <c r="L461" s="24">
        <f t="shared" si="131"/>
        <v>45870</v>
      </c>
      <c r="M461" s="25">
        <f t="shared" si="127"/>
        <v>6.9999999999999982</v>
      </c>
    </row>
    <row r="462" spans="1:13" x14ac:dyDescent="0.25">
      <c r="A462" s="21">
        <f t="shared" si="128"/>
        <v>14</v>
      </c>
      <c r="B462" s="22" t="s">
        <v>18</v>
      </c>
      <c r="C462" s="21">
        <v>396</v>
      </c>
      <c r="D462" s="23">
        <f t="shared" si="123"/>
        <v>27</v>
      </c>
      <c r="E462" s="23">
        <v>4</v>
      </c>
      <c r="F462" s="23">
        <f t="shared" si="124"/>
        <v>23</v>
      </c>
      <c r="G462" s="21">
        <v>3</v>
      </c>
      <c r="H462" s="21" t="str">
        <f t="shared" si="125"/>
        <v>Sabtu</v>
      </c>
      <c r="I462" s="24">
        <f t="shared" si="129"/>
        <v>45871.041666666664</v>
      </c>
      <c r="J462" s="25">
        <f t="shared" si="130"/>
        <v>8.0416666666666643</v>
      </c>
      <c r="K462" s="21" t="str">
        <f t="shared" si="126"/>
        <v>Sabtu</v>
      </c>
      <c r="L462" s="24">
        <f t="shared" si="131"/>
        <v>45871.166666666664</v>
      </c>
      <c r="M462" s="25">
        <f t="shared" si="127"/>
        <v>8.1666666666666643</v>
      </c>
    </row>
    <row r="463" spans="1:13" x14ac:dyDescent="0.25">
      <c r="A463" s="21">
        <f t="shared" si="128"/>
        <v>15</v>
      </c>
      <c r="B463" s="22" t="s">
        <v>17</v>
      </c>
      <c r="C463" s="21">
        <v>50</v>
      </c>
      <c r="D463" s="23">
        <f t="shared" si="123"/>
        <v>3</v>
      </c>
      <c r="E463" s="23">
        <v>1</v>
      </c>
      <c r="F463" s="23">
        <f t="shared" si="124"/>
        <v>2</v>
      </c>
      <c r="G463" s="21">
        <v>4</v>
      </c>
      <c r="H463" s="21" t="str">
        <f t="shared" si="125"/>
        <v>Minggu</v>
      </c>
      <c r="I463" s="24">
        <f t="shared" si="129"/>
        <v>45872.291666666664</v>
      </c>
      <c r="J463" s="25">
        <f t="shared" si="130"/>
        <v>9.2916666666666643</v>
      </c>
      <c r="K463" s="21" t="str">
        <f t="shared" si="126"/>
        <v>Minggu</v>
      </c>
      <c r="L463" s="24">
        <f t="shared" si="131"/>
        <v>45872.458333333328</v>
      </c>
      <c r="M463" s="25">
        <f t="shared" si="127"/>
        <v>9.4583333333333304</v>
      </c>
    </row>
    <row r="464" spans="1:13" x14ac:dyDescent="0.25">
      <c r="A464" s="21">
        <f t="shared" si="128"/>
        <v>16</v>
      </c>
      <c r="B464" s="26" t="s">
        <v>53</v>
      </c>
      <c r="C464" s="21"/>
      <c r="D464" s="23"/>
      <c r="E464" s="23"/>
      <c r="F464" s="23"/>
      <c r="G464" s="21"/>
      <c r="H464" s="21" t="str">
        <f t="shared" si="125"/>
        <v>Minggu</v>
      </c>
      <c r="I464" s="24">
        <f t="shared" si="129"/>
        <v>45872.583333333336</v>
      </c>
      <c r="J464" s="25">
        <f t="shared" si="130"/>
        <v>9.5833333333333304</v>
      </c>
      <c r="K464" s="21"/>
      <c r="L464" s="24"/>
      <c r="M464" s="25"/>
    </row>
    <row r="465" spans="1:14" x14ac:dyDescent="0.25">
      <c r="A465" s="8" t="s">
        <v>31</v>
      </c>
      <c r="B465" s="8"/>
      <c r="C465" s="28">
        <f>SUM(C449:C464)</f>
        <v>3047</v>
      </c>
      <c r="D465" s="28">
        <f>SUM(D449:D464)</f>
        <v>186</v>
      </c>
      <c r="E465" s="28"/>
      <c r="F465" s="28"/>
      <c r="G465" s="28">
        <f>SUM(G449:G464)</f>
        <v>40</v>
      </c>
      <c r="H465" s="28">
        <f>D465+G465</f>
        <v>226</v>
      </c>
      <c r="I465" s="29"/>
      <c r="J465" s="30"/>
      <c r="K465" s="29"/>
      <c r="L465" s="29"/>
      <c r="M465" s="30"/>
    </row>
    <row r="466" spans="1:14" x14ac:dyDescent="0.25">
      <c r="A466" s="8" t="s">
        <v>32</v>
      </c>
      <c r="B466" s="8"/>
      <c r="C466" s="31"/>
      <c r="D466" s="32">
        <f>D465/24</f>
        <v>7.75</v>
      </c>
      <c r="E466" s="32"/>
      <c r="F466" s="32"/>
      <c r="G466" s="32">
        <f>G465/24</f>
        <v>1.6666666666666667</v>
      </c>
      <c r="H466" s="32">
        <f>H465/24</f>
        <v>9.4166666666666661</v>
      </c>
      <c r="I466" s="33"/>
      <c r="J466" s="34" t="s">
        <v>33</v>
      </c>
      <c r="K466" s="35"/>
      <c r="L466" s="35"/>
      <c r="M466" s="35"/>
    </row>
    <row r="467" spans="1:14" x14ac:dyDescent="0.25">
      <c r="A467" s="36"/>
      <c r="B467" s="36"/>
      <c r="C467" s="37"/>
      <c r="D467" s="36"/>
      <c r="E467" s="36"/>
      <c r="F467" s="36"/>
      <c r="G467" s="36"/>
      <c r="H467" s="35"/>
      <c r="I467" s="35"/>
      <c r="J467" s="30" t="s">
        <v>34</v>
      </c>
      <c r="K467" s="30"/>
      <c r="L467" s="38">
        <f>C465</f>
        <v>3047</v>
      </c>
      <c r="M467" s="35" t="s">
        <v>35</v>
      </c>
    </row>
    <row r="468" spans="1:14" x14ac:dyDescent="0.25">
      <c r="A468" s="36"/>
      <c r="B468" s="36"/>
      <c r="C468" s="36"/>
      <c r="D468" s="36"/>
      <c r="E468" s="36"/>
      <c r="F468" s="36"/>
      <c r="G468" s="36"/>
      <c r="H468" s="36"/>
      <c r="I468" s="39"/>
      <c r="J468" s="30" t="s">
        <v>36</v>
      </c>
      <c r="K468" s="30"/>
      <c r="L468" s="40">
        <f>D466</f>
        <v>7.75</v>
      </c>
      <c r="M468" s="35" t="s">
        <v>14</v>
      </c>
      <c r="N468" s="17"/>
    </row>
    <row r="469" spans="1:14" x14ac:dyDescent="0.25">
      <c r="A469" s="36"/>
      <c r="B469" s="36"/>
      <c r="C469" s="36"/>
      <c r="D469" s="36"/>
      <c r="E469" s="36"/>
      <c r="F469" s="36"/>
      <c r="G469" s="36"/>
      <c r="H469" s="36"/>
      <c r="I469" s="35"/>
      <c r="J469" s="30" t="s">
        <v>37</v>
      </c>
      <c r="K469" s="30"/>
      <c r="L469" s="41">
        <f>G466</f>
        <v>1.6666666666666667</v>
      </c>
      <c r="M469" s="35" t="s">
        <v>14</v>
      </c>
    </row>
  </sheetData>
  <mergeCells count="195">
    <mergeCell ref="A465:B465"/>
    <mergeCell ref="A466:B466"/>
    <mergeCell ref="A438:B438"/>
    <mergeCell ref="A439:B439"/>
    <mergeCell ref="A444:M444"/>
    <mergeCell ref="A445:M445"/>
    <mergeCell ref="A447:A448"/>
    <mergeCell ref="B447:B448"/>
    <mergeCell ref="C447:C448"/>
    <mergeCell ref="D447:D448"/>
    <mergeCell ref="E447:E448"/>
    <mergeCell ref="F447:F448"/>
    <mergeCell ref="G447:G448"/>
    <mergeCell ref="H447:J447"/>
    <mergeCell ref="K447:M447"/>
    <mergeCell ref="A412:B412"/>
    <mergeCell ref="A413:B413"/>
    <mergeCell ref="A418:M418"/>
    <mergeCell ref="A419:M419"/>
    <mergeCell ref="A421:A422"/>
    <mergeCell ref="B421:B422"/>
    <mergeCell ref="C421:C422"/>
    <mergeCell ref="D421:D422"/>
    <mergeCell ref="E421:E422"/>
    <mergeCell ref="F421:F422"/>
    <mergeCell ref="G421:G422"/>
    <mergeCell ref="H421:J421"/>
    <mergeCell ref="K421:M421"/>
    <mergeCell ref="A382:B382"/>
    <mergeCell ref="A383:B383"/>
    <mergeCell ref="A388:M388"/>
    <mergeCell ref="A389:M389"/>
    <mergeCell ref="A391:A392"/>
    <mergeCell ref="B391:B392"/>
    <mergeCell ref="C391:C392"/>
    <mergeCell ref="D391:D392"/>
    <mergeCell ref="E391:E392"/>
    <mergeCell ref="F391:F392"/>
    <mergeCell ref="G391:G392"/>
    <mergeCell ref="H391:J391"/>
    <mergeCell ref="K391:M391"/>
    <mergeCell ref="A352:B352"/>
    <mergeCell ref="A353:B353"/>
    <mergeCell ref="A358:M358"/>
    <mergeCell ref="A359:M359"/>
    <mergeCell ref="A361:A362"/>
    <mergeCell ref="B361:B362"/>
    <mergeCell ref="C361:C362"/>
    <mergeCell ref="D361:D362"/>
    <mergeCell ref="E361:E362"/>
    <mergeCell ref="F361:F362"/>
    <mergeCell ref="G361:G362"/>
    <mergeCell ref="H361:J361"/>
    <mergeCell ref="K361:M361"/>
    <mergeCell ref="A322:B322"/>
    <mergeCell ref="A323:B323"/>
    <mergeCell ref="A328:M328"/>
    <mergeCell ref="A329:M329"/>
    <mergeCell ref="A331:A332"/>
    <mergeCell ref="B331:B332"/>
    <mergeCell ref="C331:C332"/>
    <mergeCell ref="D331:D332"/>
    <mergeCell ref="E331:E332"/>
    <mergeCell ref="F331:F332"/>
    <mergeCell ref="G331:G332"/>
    <mergeCell ref="H331:J331"/>
    <mergeCell ref="K331:M331"/>
    <mergeCell ref="A292:B292"/>
    <mergeCell ref="A293:B293"/>
    <mergeCell ref="A298:M298"/>
    <mergeCell ref="A299:M299"/>
    <mergeCell ref="A301:A302"/>
    <mergeCell ref="B301:B302"/>
    <mergeCell ref="C301:C302"/>
    <mergeCell ref="D301:D302"/>
    <mergeCell ref="E301:E302"/>
    <mergeCell ref="F301:F302"/>
    <mergeCell ref="G301:G302"/>
    <mergeCell ref="H301:J301"/>
    <mergeCell ref="K301:M301"/>
    <mergeCell ref="A262:B262"/>
    <mergeCell ref="A263:B263"/>
    <mergeCell ref="A268:M268"/>
    <mergeCell ref="A269:M269"/>
    <mergeCell ref="A271:A272"/>
    <mergeCell ref="B271:B272"/>
    <mergeCell ref="C271:C272"/>
    <mergeCell ref="D271:D272"/>
    <mergeCell ref="E271:E272"/>
    <mergeCell ref="F271:F272"/>
    <mergeCell ref="G271:G272"/>
    <mergeCell ref="H271:J271"/>
    <mergeCell ref="K271:M271"/>
    <mergeCell ref="A225:B225"/>
    <mergeCell ref="A226:B226"/>
    <mergeCell ref="A231:M231"/>
    <mergeCell ref="A232:M232"/>
    <mergeCell ref="A234:A235"/>
    <mergeCell ref="B234:B235"/>
    <mergeCell ref="C234:C235"/>
    <mergeCell ref="D234:D235"/>
    <mergeCell ref="E234:E235"/>
    <mergeCell ref="F234:F235"/>
    <mergeCell ref="G234:G235"/>
    <mergeCell ref="H234:J234"/>
    <mergeCell ref="K234:M234"/>
    <mergeCell ref="A188:B188"/>
    <mergeCell ref="A189:B189"/>
    <mergeCell ref="A194:M194"/>
    <mergeCell ref="A195:M195"/>
    <mergeCell ref="A197:A198"/>
    <mergeCell ref="B197:B198"/>
    <mergeCell ref="C197:C198"/>
    <mergeCell ref="D197:D198"/>
    <mergeCell ref="E197:E198"/>
    <mergeCell ref="F197:F198"/>
    <mergeCell ref="G197:G198"/>
    <mergeCell ref="H197:J197"/>
    <mergeCell ref="K197:M197"/>
    <mergeCell ref="A151:B151"/>
    <mergeCell ref="A152:B152"/>
    <mergeCell ref="A157:M157"/>
    <mergeCell ref="A158:M158"/>
    <mergeCell ref="A160:A161"/>
    <mergeCell ref="B160:B161"/>
    <mergeCell ref="C160:C161"/>
    <mergeCell ref="D160:D161"/>
    <mergeCell ref="E160:E161"/>
    <mergeCell ref="F160:F161"/>
    <mergeCell ref="G160:G161"/>
    <mergeCell ref="H160:J160"/>
    <mergeCell ref="K160:M160"/>
    <mergeCell ref="A121:B121"/>
    <mergeCell ref="A122:B122"/>
    <mergeCell ref="A127:M127"/>
    <mergeCell ref="A128:M128"/>
    <mergeCell ref="A130:A131"/>
    <mergeCell ref="B130:B131"/>
    <mergeCell ref="C130:C131"/>
    <mergeCell ref="D130:D131"/>
    <mergeCell ref="E130:E131"/>
    <mergeCell ref="F130:F131"/>
    <mergeCell ref="G130:G131"/>
    <mergeCell ref="H130:J130"/>
    <mergeCell ref="K130:M130"/>
    <mergeCell ref="A91:B91"/>
    <mergeCell ref="A92:B92"/>
    <mergeCell ref="A97:M97"/>
    <mergeCell ref="A98:M98"/>
    <mergeCell ref="A100:A101"/>
    <mergeCell ref="B100:B101"/>
    <mergeCell ref="C100:C101"/>
    <mergeCell ref="D100:D101"/>
    <mergeCell ref="E100:E101"/>
    <mergeCell ref="F100:F101"/>
    <mergeCell ref="G100:G101"/>
    <mergeCell ref="H100:J100"/>
    <mergeCell ref="K100:M100"/>
    <mergeCell ref="A61:B61"/>
    <mergeCell ref="A62:B62"/>
    <mergeCell ref="A67:M67"/>
    <mergeCell ref="A68:M68"/>
    <mergeCell ref="A70:A71"/>
    <mergeCell ref="B70:B71"/>
    <mergeCell ref="C70:C71"/>
    <mergeCell ref="D70:D71"/>
    <mergeCell ref="E70:E71"/>
    <mergeCell ref="F70:F71"/>
    <mergeCell ref="G70:G71"/>
    <mergeCell ref="H70:J70"/>
    <mergeCell ref="K70:M70"/>
    <mergeCell ref="A33:B33"/>
    <mergeCell ref="A34:B34"/>
    <mergeCell ref="A39:M39"/>
    <mergeCell ref="A40:M40"/>
    <mergeCell ref="A42:A43"/>
    <mergeCell ref="B42:B43"/>
    <mergeCell ref="C42:C43"/>
    <mergeCell ref="D42:D43"/>
    <mergeCell ref="E42:E43"/>
    <mergeCell ref="F42:F43"/>
    <mergeCell ref="G42:G43"/>
    <mergeCell ref="H42:J42"/>
    <mergeCell ref="K42:M42"/>
    <mergeCell ref="A1:M1"/>
    <mergeCell ref="A2:M2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1.10208333333333" right="0.70833333333333304" top="0.74791666666666701" bottom="0.74791666666666701" header="0.511811023622047" footer="0.511811023622047"/>
  <pageSetup paperSize="9" scale="58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67171"/>
  </sheetPr>
  <dimension ref="A1:BO27"/>
  <sheetViews>
    <sheetView zoomScale="95" zoomScaleNormal="95" workbookViewId="0">
      <selection activeCell="G6" sqref="G6"/>
    </sheetView>
  </sheetViews>
  <sheetFormatPr defaultColWidth="9.140625" defaultRowHeight="15.75" x14ac:dyDescent="0.25"/>
  <cols>
    <col min="1" max="1" width="7.42578125" style="49" customWidth="1"/>
    <col min="2" max="2" width="16.85546875" style="49" customWidth="1"/>
    <col min="3" max="3" width="9.42578125" style="49" customWidth="1"/>
    <col min="4" max="4" width="9.5703125" style="49" customWidth="1"/>
    <col min="5" max="5" width="10.5703125" style="49" customWidth="1"/>
    <col min="6" max="6" width="9.140625" style="49"/>
    <col min="7" max="7" width="10.5703125" style="49" customWidth="1"/>
    <col min="8" max="8" width="9.140625" style="49"/>
    <col min="9" max="9" width="12.85546875" style="49" customWidth="1"/>
    <col min="10" max="10" width="9.140625" style="49"/>
    <col min="11" max="11" width="10.140625" style="49" customWidth="1"/>
    <col min="12" max="12" width="13.5703125" style="49" customWidth="1"/>
    <col min="13" max="13" width="9.42578125" style="49" customWidth="1"/>
    <col min="14" max="14" width="32.85546875" style="49" customWidth="1"/>
    <col min="15" max="15" width="9.85546875" style="49" customWidth="1"/>
    <col min="16" max="16" width="55" style="49" customWidth="1"/>
    <col min="17" max="17" width="7.140625" style="49" customWidth="1"/>
    <col min="18" max="18" width="18.5703125" style="49" customWidth="1"/>
    <col min="19" max="19" width="8.140625" style="49" customWidth="1"/>
    <col min="20" max="20" width="9.42578125" style="49" customWidth="1"/>
    <col min="21" max="21" width="8" style="49" customWidth="1"/>
    <col min="22" max="22" width="7.42578125" style="49" customWidth="1"/>
    <col min="23" max="23" width="8.42578125" style="49" customWidth="1"/>
    <col min="24" max="24" width="11.42578125" style="49" customWidth="1"/>
    <col min="25" max="25" width="14.140625" style="49" customWidth="1"/>
    <col min="26" max="26" width="9.42578125" style="49" customWidth="1"/>
    <col min="27" max="27" width="9.140625" style="49"/>
    <col min="28" max="28" width="14.5703125" style="49" customWidth="1"/>
    <col min="29" max="29" width="10.140625" style="49" customWidth="1"/>
    <col min="30" max="30" width="29.140625" style="49" customWidth="1"/>
    <col min="31" max="31" width="30.42578125" style="49" customWidth="1"/>
    <col min="32" max="32" width="6.42578125" style="49" customWidth="1"/>
    <col min="33" max="33" width="15.42578125" style="49" customWidth="1"/>
    <col min="34" max="34" width="8.42578125" style="49" customWidth="1"/>
    <col min="35" max="35" width="7.85546875" style="49" customWidth="1"/>
    <col min="36" max="36" width="8.140625" style="49" customWidth="1"/>
    <col min="37" max="37" width="7.42578125" style="49" customWidth="1"/>
    <col min="38" max="38" width="8.42578125" style="49" customWidth="1"/>
    <col min="39" max="39" width="11.140625" style="49" customWidth="1"/>
    <col min="40" max="40" width="12" style="49" customWidth="1"/>
    <col min="41" max="41" width="9.42578125" style="49" customWidth="1"/>
    <col min="42" max="42" width="10.42578125" style="49" customWidth="1"/>
    <col min="43" max="43" width="10.5703125" style="49" customWidth="1"/>
    <col min="44" max="44" width="9.42578125" style="49" customWidth="1"/>
    <col min="45" max="51" width="10.5703125" style="49" customWidth="1"/>
    <col min="52" max="52" width="6.140625" style="49" customWidth="1"/>
    <col min="53" max="53" width="17.5703125" style="49" customWidth="1"/>
    <col min="54" max="54" width="9.5703125" style="49" customWidth="1"/>
    <col min="55" max="55" width="12" style="49" customWidth="1"/>
    <col min="56" max="56" width="8.5703125" style="49" customWidth="1"/>
    <col min="57" max="57" width="7.85546875" style="49" customWidth="1"/>
    <col min="58" max="58" width="12" style="49" customWidth="1"/>
    <col min="59" max="59" width="10.5703125" style="49" customWidth="1"/>
    <col min="60" max="60" width="10.42578125" style="49" customWidth="1"/>
    <col min="61" max="61" width="10.5703125" style="49" customWidth="1"/>
    <col min="62" max="62" width="5.140625" style="49" customWidth="1"/>
    <col min="63" max="63" width="15" style="49" customWidth="1"/>
    <col min="64" max="64" width="8" style="49" customWidth="1"/>
    <col min="65" max="65" width="7.5703125" style="49" customWidth="1"/>
    <col min="66" max="66" width="7.42578125" style="49" hidden="1" customWidth="1"/>
    <col min="67" max="67" width="8.42578125" style="49" hidden="1" customWidth="1"/>
    <col min="68" max="68" width="7.85546875" style="49" customWidth="1"/>
    <col min="69" max="69" width="9.85546875" style="49" customWidth="1"/>
    <col min="70" max="70" width="10.42578125" style="49" customWidth="1"/>
    <col min="71" max="71" width="8.5703125" style="49" customWidth="1"/>
    <col min="72" max="72" width="8.85546875" style="49" customWidth="1"/>
    <col min="73" max="73" width="9.42578125" style="49" customWidth="1"/>
    <col min="74" max="74" width="9.140625" style="49"/>
    <col min="75" max="75" width="9.42578125" style="49" customWidth="1"/>
    <col min="76" max="76" width="11.85546875" style="49" customWidth="1"/>
    <col min="77" max="77" width="11" style="49" customWidth="1"/>
    <col min="78" max="79" width="9.140625" style="49"/>
    <col min="80" max="80" width="12" style="49" customWidth="1"/>
    <col min="81" max="81" width="9.140625" style="49"/>
    <col min="82" max="82" width="9.42578125" style="49" customWidth="1"/>
    <col min="83" max="83" width="11.42578125" style="49" customWidth="1"/>
    <col min="84" max="84" width="9.42578125" style="49" customWidth="1"/>
    <col min="85" max="85" width="15" style="49" customWidth="1"/>
    <col min="86" max="86" width="11.42578125" style="49" customWidth="1"/>
    <col min="87" max="87" width="9.42578125" style="49" customWidth="1"/>
    <col min="88" max="91" width="9.140625" style="49"/>
    <col min="92" max="92" width="10.5703125" style="49" customWidth="1"/>
    <col min="93" max="93" width="8.42578125" style="49" customWidth="1"/>
    <col min="94" max="94" width="9.140625" style="49"/>
    <col min="95" max="95" width="11.85546875" style="49" customWidth="1"/>
    <col min="96" max="98" width="9.140625" style="49"/>
    <col min="99" max="99" width="15" style="49" customWidth="1"/>
    <col min="100" max="105" width="9.140625" style="49"/>
    <col min="106" max="106" width="10.5703125" style="49" customWidth="1"/>
    <col min="107" max="108" width="9.140625" style="49"/>
    <col min="109" max="109" width="10.5703125" style="49" customWidth="1"/>
    <col min="110" max="113" width="9.140625" style="49"/>
    <col min="114" max="114" width="15" style="49" customWidth="1"/>
    <col min="115" max="120" width="9.140625" style="49"/>
    <col min="121" max="121" width="10.5703125" style="49" customWidth="1"/>
    <col min="122" max="123" width="9.140625" style="49"/>
    <col min="124" max="124" width="10.5703125" style="49" customWidth="1"/>
    <col min="125" max="16384" width="9.140625" style="49"/>
  </cols>
  <sheetData>
    <row r="1" spans="1:13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14" t="s">
        <v>54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18" t="s">
        <v>3</v>
      </c>
      <c r="L3" s="16">
        <v>14.5</v>
      </c>
      <c r="M3" s="18" t="s">
        <v>4</v>
      </c>
    </row>
    <row r="4" spans="1:13" x14ac:dyDescent="0.25">
      <c r="A4" s="6" t="s">
        <v>5</v>
      </c>
      <c r="B4" s="6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4" t="s">
        <v>12</v>
      </c>
      <c r="I4" s="4"/>
      <c r="J4" s="4"/>
      <c r="K4" s="3" t="s">
        <v>13</v>
      </c>
      <c r="L4" s="3"/>
      <c r="M4" s="3"/>
    </row>
    <row r="5" spans="1:13" x14ac:dyDescent="0.25">
      <c r="A5" s="6"/>
      <c r="B5" s="6"/>
      <c r="C5" s="5"/>
      <c r="D5" s="5"/>
      <c r="E5" s="5"/>
      <c r="F5" s="5"/>
      <c r="G5" s="5"/>
      <c r="H5" s="50" t="s">
        <v>14</v>
      </c>
      <c r="I5" s="50" t="s">
        <v>15</v>
      </c>
      <c r="J5" s="50" t="s">
        <v>16</v>
      </c>
      <c r="K5" s="51" t="s">
        <v>14</v>
      </c>
      <c r="L5" s="51" t="s">
        <v>15</v>
      </c>
      <c r="M5" s="52" t="s">
        <v>16</v>
      </c>
    </row>
    <row r="6" spans="1:13" x14ac:dyDescent="0.25">
      <c r="A6" s="21">
        <v>1</v>
      </c>
      <c r="B6" s="22" t="s">
        <v>55</v>
      </c>
      <c r="C6" s="21">
        <v>498</v>
      </c>
      <c r="D6" s="53">
        <f t="shared" ref="D6:D21" si="0">F6+E6</f>
        <v>35</v>
      </c>
      <c r="E6" s="23">
        <v>1</v>
      </c>
      <c r="F6" s="23">
        <f t="shared" ref="F6:F21" si="1">INT(C6/$L$3)</f>
        <v>34</v>
      </c>
      <c r="G6" s="21">
        <v>5</v>
      </c>
      <c r="H6" s="21" t="str">
        <f t="shared" ref="H6:H22" si="2">CHOOSE(WEEKDAY(I6),"Minggu","Senin","Selasa","Rabu","Kamis","Jum'at","Sabtu")</f>
        <v>Sabtu</v>
      </c>
      <c r="I6" s="24">
        <v>45654</v>
      </c>
      <c r="J6" s="25">
        <v>0.45833333333333298</v>
      </c>
      <c r="K6" s="21" t="str">
        <f t="shared" ref="K6:K21" si="3">CHOOSE(WEEKDAY(L6),"Minggu","Senin","Selasa","Rabu","Kamis","Jum'at","Sabtu")</f>
        <v>Sabtu</v>
      </c>
      <c r="L6" s="24">
        <f>(I6+J6)+G6/24</f>
        <v>45654.666666666672</v>
      </c>
      <c r="M6" s="25">
        <f t="shared" ref="M6:M21" si="4">(J6+G6/24)</f>
        <v>0.6666666666666663</v>
      </c>
    </row>
    <row r="7" spans="1:13" x14ac:dyDescent="0.25">
      <c r="A7" s="21">
        <f t="shared" ref="A7:A22" si="5">A6+1</f>
        <v>2</v>
      </c>
      <c r="B7" s="22" t="s">
        <v>56</v>
      </c>
      <c r="C7" s="21">
        <v>396</v>
      </c>
      <c r="D7" s="53">
        <f t="shared" si="0"/>
        <v>28</v>
      </c>
      <c r="E7" s="53">
        <v>1</v>
      </c>
      <c r="F7" s="23">
        <f t="shared" si="1"/>
        <v>27</v>
      </c>
      <c r="G7" s="21">
        <v>10</v>
      </c>
      <c r="H7" s="21" t="str">
        <f t="shared" si="2"/>
        <v>Senin</v>
      </c>
      <c r="I7" s="24">
        <f t="shared" ref="I7:I22" si="6">$I$6+J7</f>
        <v>45656.125</v>
      </c>
      <c r="J7" s="25">
        <f t="shared" ref="J7:J22" si="7">M6+D6/24</f>
        <v>2.1249999999999996</v>
      </c>
      <c r="K7" s="21" t="str">
        <f t="shared" si="3"/>
        <v>Senin</v>
      </c>
      <c r="L7" s="24">
        <f t="shared" ref="L7:L21" si="8">($I$6+J7)+G7/24</f>
        <v>45656.541666666664</v>
      </c>
      <c r="M7" s="25">
        <f t="shared" si="4"/>
        <v>2.5416666666666661</v>
      </c>
    </row>
    <row r="8" spans="1:13" x14ac:dyDescent="0.25">
      <c r="A8" s="21">
        <f t="shared" si="5"/>
        <v>3</v>
      </c>
      <c r="B8" s="22" t="s">
        <v>18</v>
      </c>
      <c r="C8" s="21">
        <v>458</v>
      </c>
      <c r="D8" s="53">
        <f t="shared" si="0"/>
        <v>32</v>
      </c>
      <c r="E8" s="53">
        <v>1</v>
      </c>
      <c r="F8" s="23">
        <f t="shared" si="1"/>
        <v>31</v>
      </c>
      <c r="G8" s="21">
        <v>4</v>
      </c>
      <c r="H8" s="21" t="str">
        <f t="shared" si="2"/>
        <v>Selasa</v>
      </c>
      <c r="I8" s="24">
        <f t="shared" si="6"/>
        <v>45657.708333333336</v>
      </c>
      <c r="J8" s="25">
        <f t="shared" si="7"/>
        <v>3.708333333333333</v>
      </c>
      <c r="K8" s="21" t="str">
        <f t="shared" si="3"/>
        <v>Selasa</v>
      </c>
      <c r="L8" s="24">
        <f t="shared" si="8"/>
        <v>45657.875</v>
      </c>
      <c r="M8" s="25">
        <f t="shared" si="4"/>
        <v>3.8749999999999996</v>
      </c>
    </row>
    <row r="9" spans="1:13" x14ac:dyDescent="0.25">
      <c r="A9" s="21">
        <f t="shared" si="5"/>
        <v>4</v>
      </c>
      <c r="B9" s="54" t="s">
        <v>19</v>
      </c>
      <c r="C9" s="27">
        <v>243</v>
      </c>
      <c r="D9" s="53">
        <f t="shared" si="0"/>
        <v>17</v>
      </c>
      <c r="E9" s="53">
        <v>1</v>
      </c>
      <c r="F9" s="23">
        <f t="shared" si="1"/>
        <v>16</v>
      </c>
      <c r="G9" s="21">
        <v>3</v>
      </c>
      <c r="H9" s="21" t="str">
        <f t="shared" si="2"/>
        <v>Kamis</v>
      </c>
      <c r="I9" s="24">
        <f t="shared" si="6"/>
        <v>45659.208333333336</v>
      </c>
      <c r="J9" s="25">
        <f t="shared" si="7"/>
        <v>5.208333333333333</v>
      </c>
      <c r="K9" s="21" t="str">
        <f t="shared" si="3"/>
        <v>Kamis</v>
      </c>
      <c r="L9" s="24">
        <f t="shared" si="8"/>
        <v>45659.333333333336</v>
      </c>
      <c r="M9" s="25">
        <f t="shared" si="4"/>
        <v>5.333333333333333</v>
      </c>
    </row>
    <row r="10" spans="1:13" x14ac:dyDescent="0.25">
      <c r="A10" s="21">
        <f t="shared" si="5"/>
        <v>5</v>
      </c>
      <c r="B10" s="54" t="s">
        <v>20</v>
      </c>
      <c r="C10" s="27">
        <v>200</v>
      </c>
      <c r="D10" s="53">
        <f t="shared" si="0"/>
        <v>14</v>
      </c>
      <c r="E10" s="53">
        <v>1</v>
      </c>
      <c r="F10" s="23">
        <f t="shared" si="1"/>
        <v>13</v>
      </c>
      <c r="G10" s="21">
        <v>2</v>
      </c>
      <c r="H10" s="21" t="str">
        <f t="shared" si="2"/>
        <v>Jum'at</v>
      </c>
      <c r="I10" s="24">
        <f t="shared" si="6"/>
        <v>45660.041666666664</v>
      </c>
      <c r="J10" s="25">
        <f t="shared" si="7"/>
        <v>6.0416666666666661</v>
      </c>
      <c r="K10" s="21" t="str">
        <f t="shared" si="3"/>
        <v>Jum'at</v>
      </c>
      <c r="L10" s="24">
        <f t="shared" si="8"/>
        <v>45660.125</v>
      </c>
      <c r="M10" s="25">
        <f t="shared" si="4"/>
        <v>6.1249999999999991</v>
      </c>
    </row>
    <row r="11" spans="1:13" x14ac:dyDescent="0.25">
      <c r="A11" s="21">
        <f t="shared" si="5"/>
        <v>6</v>
      </c>
      <c r="B11" s="54" t="s">
        <v>57</v>
      </c>
      <c r="C11" s="27">
        <v>81</v>
      </c>
      <c r="D11" s="53">
        <f t="shared" si="0"/>
        <v>6</v>
      </c>
      <c r="E11" s="53">
        <v>1</v>
      </c>
      <c r="F11" s="23">
        <f t="shared" si="1"/>
        <v>5</v>
      </c>
      <c r="G11" s="21">
        <v>2</v>
      </c>
      <c r="H11" s="21" t="str">
        <f t="shared" si="2"/>
        <v>Jum'at</v>
      </c>
      <c r="I11" s="24">
        <f t="shared" si="6"/>
        <v>45660.708333333336</v>
      </c>
      <c r="J11" s="25">
        <f t="shared" si="7"/>
        <v>6.7083333333333321</v>
      </c>
      <c r="K11" s="21" t="str">
        <f t="shared" si="3"/>
        <v>Jum'at</v>
      </c>
      <c r="L11" s="24">
        <f t="shared" si="8"/>
        <v>45660.791666666672</v>
      </c>
      <c r="M11" s="25">
        <f t="shared" si="4"/>
        <v>6.7916666666666652</v>
      </c>
    </row>
    <row r="12" spans="1:13" x14ac:dyDescent="0.25">
      <c r="A12" s="21">
        <f t="shared" si="5"/>
        <v>7</v>
      </c>
      <c r="B12" s="54" t="s">
        <v>58</v>
      </c>
      <c r="C12" s="27">
        <v>32</v>
      </c>
      <c r="D12" s="53">
        <f t="shared" si="0"/>
        <v>3</v>
      </c>
      <c r="E12" s="53">
        <v>1</v>
      </c>
      <c r="F12" s="23">
        <f t="shared" si="1"/>
        <v>2</v>
      </c>
      <c r="G12" s="21">
        <v>1</v>
      </c>
      <c r="H12" s="21" t="str">
        <f t="shared" si="2"/>
        <v>Sabtu</v>
      </c>
      <c r="I12" s="24">
        <f t="shared" si="6"/>
        <v>45661.041666666664</v>
      </c>
      <c r="J12" s="25">
        <f t="shared" si="7"/>
        <v>7.0416666666666652</v>
      </c>
      <c r="K12" s="21" t="str">
        <f t="shared" si="3"/>
        <v>Sabtu</v>
      </c>
      <c r="L12" s="24">
        <f t="shared" si="8"/>
        <v>45661.083333333328</v>
      </c>
      <c r="M12" s="25">
        <f t="shared" si="4"/>
        <v>7.0833333333333321</v>
      </c>
    </row>
    <row r="13" spans="1:13" x14ac:dyDescent="0.25">
      <c r="A13" s="21">
        <f t="shared" si="5"/>
        <v>8</v>
      </c>
      <c r="B13" s="54" t="s">
        <v>59</v>
      </c>
      <c r="C13" s="27">
        <v>120</v>
      </c>
      <c r="D13" s="53">
        <f t="shared" si="0"/>
        <v>9</v>
      </c>
      <c r="E13" s="53">
        <v>1</v>
      </c>
      <c r="F13" s="23">
        <f t="shared" si="1"/>
        <v>8</v>
      </c>
      <c r="G13" s="21">
        <v>1</v>
      </c>
      <c r="H13" s="21" t="str">
        <f t="shared" si="2"/>
        <v>Sabtu</v>
      </c>
      <c r="I13" s="24">
        <f t="shared" si="6"/>
        <v>45661.208333333336</v>
      </c>
      <c r="J13" s="25">
        <f t="shared" si="7"/>
        <v>7.2083333333333321</v>
      </c>
      <c r="K13" s="21" t="str">
        <f t="shared" si="3"/>
        <v>Sabtu</v>
      </c>
      <c r="L13" s="24">
        <f t="shared" si="8"/>
        <v>45661.25</v>
      </c>
      <c r="M13" s="25">
        <f t="shared" si="4"/>
        <v>7.2499999999999991</v>
      </c>
    </row>
    <row r="14" spans="1:13" x14ac:dyDescent="0.25">
      <c r="A14" s="21">
        <f t="shared" si="5"/>
        <v>9</v>
      </c>
      <c r="B14" s="54" t="s">
        <v>60</v>
      </c>
      <c r="C14" s="27">
        <v>120</v>
      </c>
      <c r="D14" s="53">
        <f t="shared" si="0"/>
        <v>9</v>
      </c>
      <c r="E14" s="53">
        <v>1</v>
      </c>
      <c r="F14" s="23">
        <f t="shared" si="1"/>
        <v>8</v>
      </c>
      <c r="G14" s="27">
        <v>5</v>
      </c>
      <c r="H14" s="21" t="str">
        <f t="shared" si="2"/>
        <v>Sabtu</v>
      </c>
      <c r="I14" s="24">
        <f t="shared" si="6"/>
        <v>45661.625</v>
      </c>
      <c r="J14" s="25">
        <f t="shared" si="7"/>
        <v>7.6249999999999991</v>
      </c>
      <c r="K14" s="21" t="str">
        <f t="shared" si="3"/>
        <v>Sabtu</v>
      </c>
      <c r="L14" s="24">
        <f t="shared" si="8"/>
        <v>45661.833333333336</v>
      </c>
      <c r="M14" s="25">
        <f t="shared" si="4"/>
        <v>7.8333333333333321</v>
      </c>
    </row>
    <row r="15" spans="1:13" x14ac:dyDescent="0.25">
      <c r="A15" s="21">
        <f t="shared" si="5"/>
        <v>10</v>
      </c>
      <c r="B15" s="54" t="s">
        <v>59</v>
      </c>
      <c r="C15" s="27">
        <v>32</v>
      </c>
      <c r="D15" s="53">
        <f t="shared" si="0"/>
        <v>3</v>
      </c>
      <c r="E15" s="53">
        <v>1</v>
      </c>
      <c r="F15" s="23">
        <f t="shared" si="1"/>
        <v>2</v>
      </c>
      <c r="G15" s="27">
        <v>1</v>
      </c>
      <c r="H15" s="21" t="str">
        <f t="shared" si="2"/>
        <v>Minggu</v>
      </c>
      <c r="I15" s="24">
        <f t="shared" si="6"/>
        <v>45662.208333333336</v>
      </c>
      <c r="J15" s="25">
        <f t="shared" si="7"/>
        <v>8.2083333333333321</v>
      </c>
      <c r="K15" s="21" t="str">
        <f t="shared" si="3"/>
        <v>Minggu</v>
      </c>
      <c r="L15" s="24">
        <f t="shared" si="8"/>
        <v>45662.25</v>
      </c>
      <c r="M15" s="25">
        <f t="shared" si="4"/>
        <v>8.2499999999999982</v>
      </c>
    </row>
    <row r="16" spans="1:13" x14ac:dyDescent="0.25">
      <c r="A16" s="21">
        <f t="shared" si="5"/>
        <v>11</v>
      </c>
      <c r="B16" s="54" t="s">
        <v>58</v>
      </c>
      <c r="C16" s="27">
        <v>81</v>
      </c>
      <c r="D16" s="53">
        <f t="shared" si="0"/>
        <v>6</v>
      </c>
      <c r="E16" s="53">
        <v>1</v>
      </c>
      <c r="F16" s="23">
        <f t="shared" si="1"/>
        <v>5</v>
      </c>
      <c r="G16" s="27">
        <v>1</v>
      </c>
      <c r="H16" s="21" t="str">
        <f t="shared" si="2"/>
        <v>Minggu</v>
      </c>
      <c r="I16" s="24">
        <f t="shared" si="6"/>
        <v>45662.375</v>
      </c>
      <c r="J16" s="25">
        <f t="shared" si="7"/>
        <v>8.3749999999999982</v>
      </c>
      <c r="K16" s="21" t="str">
        <f t="shared" si="3"/>
        <v>Minggu</v>
      </c>
      <c r="L16" s="24">
        <f t="shared" si="8"/>
        <v>45662.416666666664</v>
      </c>
      <c r="M16" s="25">
        <f t="shared" si="4"/>
        <v>8.4166666666666643</v>
      </c>
    </row>
    <row r="17" spans="1:13" x14ac:dyDescent="0.25">
      <c r="A17" s="21">
        <f t="shared" si="5"/>
        <v>12</v>
      </c>
      <c r="B17" s="54" t="s">
        <v>57</v>
      </c>
      <c r="C17" s="27">
        <v>200</v>
      </c>
      <c r="D17" s="53">
        <f t="shared" si="0"/>
        <v>14</v>
      </c>
      <c r="E17" s="53">
        <v>1</v>
      </c>
      <c r="F17" s="23">
        <f t="shared" si="1"/>
        <v>13</v>
      </c>
      <c r="G17" s="27">
        <v>2</v>
      </c>
      <c r="H17" s="21" t="str">
        <f t="shared" si="2"/>
        <v>Minggu</v>
      </c>
      <c r="I17" s="24">
        <f t="shared" si="6"/>
        <v>45662.666666666664</v>
      </c>
      <c r="J17" s="25">
        <f t="shared" si="7"/>
        <v>8.6666666666666643</v>
      </c>
      <c r="K17" s="21" t="str">
        <f t="shared" si="3"/>
        <v>Minggu</v>
      </c>
      <c r="L17" s="24">
        <f t="shared" si="8"/>
        <v>45662.75</v>
      </c>
      <c r="M17" s="25">
        <f t="shared" si="4"/>
        <v>8.7499999999999982</v>
      </c>
    </row>
    <row r="18" spans="1:13" x14ac:dyDescent="0.25">
      <c r="A18" s="21">
        <f t="shared" si="5"/>
        <v>13</v>
      </c>
      <c r="B18" s="54" t="s">
        <v>20</v>
      </c>
      <c r="C18" s="27">
        <v>243</v>
      </c>
      <c r="D18" s="53">
        <f t="shared" si="0"/>
        <v>17</v>
      </c>
      <c r="E18" s="53">
        <v>1</v>
      </c>
      <c r="F18" s="23">
        <f t="shared" si="1"/>
        <v>16</v>
      </c>
      <c r="G18" s="27">
        <v>2</v>
      </c>
      <c r="H18" s="21" t="str">
        <f t="shared" si="2"/>
        <v>Senin</v>
      </c>
      <c r="I18" s="24">
        <f t="shared" si="6"/>
        <v>45663.333333333336</v>
      </c>
      <c r="J18" s="25">
        <f t="shared" si="7"/>
        <v>9.3333333333333321</v>
      </c>
      <c r="K18" s="21" t="str">
        <f t="shared" si="3"/>
        <v>Senin</v>
      </c>
      <c r="L18" s="24">
        <f t="shared" si="8"/>
        <v>45663.416666666672</v>
      </c>
      <c r="M18" s="25">
        <f t="shared" si="4"/>
        <v>9.4166666666666661</v>
      </c>
    </row>
    <row r="19" spans="1:13" x14ac:dyDescent="0.25">
      <c r="A19" s="21">
        <f t="shared" si="5"/>
        <v>14</v>
      </c>
      <c r="B19" s="54" t="s">
        <v>19</v>
      </c>
      <c r="C19" s="27">
        <v>458</v>
      </c>
      <c r="D19" s="53">
        <f t="shared" si="0"/>
        <v>31</v>
      </c>
      <c r="E19" s="53">
        <v>0</v>
      </c>
      <c r="F19" s="23">
        <f t="shared" si="1"/>
        <v>31</v>
      </c>
      <c r="G19" s="27">
        <v>3</v>
      </c>
      <c r="H19" s="21" t="str">
        <f t="shared" si="2"/>
        <v>Selasa</v>
      </c>
      <c r="I19" s="24">
        <f t="shared" si="6"/>
        <v>45664.125</v>
      </c>
      <c r="J19" s="25">
        <f t="shared" si="7"/>
        <v>10.125</v>
      </c>
      <c r="K19" s="21" t="str">
        <f t="shared" si="3"/>
        <v>Selasa</v>
      </c>
      <c r="L19" s="24">
        <f t="shared" si="8"/>
        <v>45664.25</v>
      </c>
      <c r="M19" s="25">
        <f t="shared" si="4"/>
        <v>10.25</v>
      </c>
    </row>
    <row r="20" spans="1:13" x14ac:dyDescent="0.25">
      <c r="A20" s="21">
        <f t="shared" si="5"/>
        <v>15</v>
      </c>
      <c r="B20" s="54" t="s">
        <v>18</v>
      </c>
      <c r="C20" s="27">
        <v>396</v>
      </c>
      <c r="D20" s="53">
        <f t="shared" si="0"/>
        <v>28</v>
      </c>
      <c r="E20" s="53">
        <v>1</v>
      </c>
      <c r="F20" s="23">
        <f t="shared" si="1"/>
        <v>27</v>
      </c>
      <c r="G20" s="27">
        <v>3</v>
      </c>
      <c r="H20" s="21" t="str">
        <f t="shared" si="2"/>
        <v>Rabu</v>
      </c>
      <c r="I20" s="24">
        <f t="shared" si="6"/>
        <v>45665.541666666664</v>
      </c>
      <c r="J20" s="25">
        <f t="shared" si="7"/>
        <v>11.541666666666666</v>
      </c>
      <c r="K20" s="21" t="str">
        <f t="shared" si="3"/>
        <v>Rabu</v>
      </c>
      <c r="L20" s="24">
        <f t="shared" si="8"/>
        <v>45665.666666666664</v>
      </c>
      <c r="M20" s="25">
        <f t="shared" si="4"/>
        <v>11.666666666666666</v>
      </c>
    </row>
    <row r="21" spans="1:13" x14ac:dyDescent="0.25">
      <c r="A21" s="21">
        <f t="shared" si="5"/>
        <v>16</v>
      </c>
      <c r="B21" s="54" t="s">
        <v>17</v>
      </c>
      <c r="C21" s="27">
        <v>498</v>
      </c>
      <c r="D21" s="53">
        <f t="shared" si="0"/>
        <v>36</v>
      </c>
      <c r="E21" s="23">
        <v>2</v>
      </c>
      <c r="F21" s="23">
        <f t="shared" si="1"/>
        <v>34</v>
      </c>
      <c r="G21" s="21">
        <v>3</v>
      </c>
      <c r="H21" s="21" t="str">
        <f t="shared" si="2"/>
        <v>Kamis</v>
      </c>
      <c r="I21" s="24">
        <f t="shared" si="6"/>
        <v>45666.833333333336</v>
      </c>
      <c r="J21" s="25">
        <f t="shared" si="7"/>
        <v>12.833333333333332</v>
      </c>
      <c r="K21" s="21" t="str">
        <f t="shared" si="3"/>
        <v>Kamis</v>
      </c>
      <c r="L21" s="24">
        <f t="shared" si="8"/>
        <v>45666.958333333336</v>
      </c>
      <c r="M21" s="25">
        <f t="shared" si="4"/>
        <v>12.958333333333332</v>
      </c>
    </row>
    <row r="22" spans="1:13" x14ac:dyDescent="0.25">
      <c r="A22" s="21">
        <f t="shared" si="5"/>
        <v>17</v>
      </c>
      <c r="B22" s="54" t="s">
        <v>55</v>
      </c>
      <c r="C22" s="27"/>
      <c r="D22" s="53"/>
      <c r="E22" s="53"/>
      <c r="F22" s="23"/>
      <c r="G22" s="27"/>
      <c r="H22" s="21" t="str">
        <f t="shared" si="2"/>
        <v>Sabtu</v>
      </c>
      <c r="I22" s="24">
        <f t="shared" si="6"/>
        <v>45668.458333333336</v>
      </c>
      <c r="J22" s="25">
        <f t="shared" si="7"/>
        <v>14.458333333333332</v>
      </c>
      <c r="K22" s="21"/>
      <c r="L22" s="24"/>
      <c r="M22" s="25"/>
    </row>
    <row r="23" spans="1:13" x14ac:dyDescent="0.25">
      <c r="A23" s="8" t="s">
        <v>31</v>
      </c>
      <c r="B23" s="8"/>
      <c r="C23" s="55">
        <f>SUM(C6:C22)</f>
        <v>4056</v>
      </c>
      <c r="D23" s="56">
        <f>SUM(D6:D22)</f>
        <v>288</v>
      </c>
      <c r="E23" s="56"/>
      <c r="F23" s="56"/>
      <c r="G23" s="56">
        <f>SUM(G6:G22)</f>
        <v>48</v>
      </c>
      <c r="H23" s="57">
        <f>D23+G23</f>
        <v>336</v>
      </c>
      <c r="I23" s="29"/>
      <c r="J23" s="30"/>
      <c r="K23" s="58"/>
      <c r="L23" s="59"/>
      <c r="M23" s="60"/>
    </row>
    <row r="24" spans="1:13" x14ac:dyDescent="0.25">
      <c r="A24" s="8" t="s">
        <v>32</v>
      </c>
      <c r="B24" s="8"/>
      <c r="C24" s="61"/>
      <c r="D24" s="62">
        <f>D23/24</f>
        <v>12</v>
      </c>
      <c r="E24" s="62"/>
      <c r="F24" s="62"/>
      <c r="G24" s="62">
        <f>G23/24</f>
        <v>2</v>
      </c>
      <c r="H24" s="63">
        <f>H23/24</f>
        <v>14</v>
      </c>
      <c r="I24" s="34"/>
      <c r="J24" s="34" t="s">
        <v>33</v>
      </c>
      <c r="K24" s="35"/>
      <c r="L24" s="35"/>
      <c r="M24" s="35"/>
    </row>
    <row r="25" spans="1:13" x14ac:dyDescent="0.25">
      <c r="B25" s="36"/>
      <c r="C25" s="36"/>
      <c r="D25" s="36"/>
      <c r="E25" s="36"/>
      <c r="F25" s="36"/>
      <c r="G25" s="36"/>
      <c r="H25" s="36"/>
      <c r="I25" s="35"/>
      <c r="J25" s="30" t="s">
        <v>34</v>
      </c>
      <c r="K25" s="30"/>
      <c r="L25" s="38">
        <f>C23</f>
        <v>4056</v>
      </c>
      <c r="M25" s="35" t="s">
        <v>35</v>
      </c>
    </row>
    <row r="26" spans="1:13" x14ac:dyDescent="0.25">
      <c r="B26" s="36"/>
      <c r="C26" s="64"/>
      <c r="D26" s="36"/>
      <c r="E26" s="36"/>
      <c r="F26" s="36"/>
      <c r="G26" s="36"/>
      <c r="H26" s="36"/>
      <c r="I26" s="35"/>
      <c r="J26" s="30" t="s">
        <v>36</v>
      </c>
      <c r="K26" s="30"/>
      <c r="L26" s="40">
        <f>D24</f>
        <v>12</v>
      </c>
      <c r="M26" s="35" t="s">
        <v>14</v>
      </c>
    </row>
    <row r="27" spans="1:13" x14ac:dyDescent="0.25">
      <c r="J27" s="30" t="s">
        <v>37</v>
      </c>
      <c r="K27" s="30"/>
      <c r="L27" s="41">
        <f>G24</f>
        <v>2</v>
      </c>
      <c r="M27" s="35" t="s">
        <v>14</v>
      </c>
    </row>
  </sheetData>
  <mergeCells count="14">
    <mergeCell ref="A23:B23"/>
    <mergeCell ref="A24:B24"/>
    <mergeCell ref="A1:M1"/>
    <mergeCell ref="A2:M2"/>
    <mergeCell ref="A3:J3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59027777777777801" right="0.47222222222222199" top="0.78749999999999998" bottom="0.118055555555556" header="0.511811023622047" footer="0.511811023622047"/>
  <pageSetup paperSize="9" scale="63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M354"/>
  <sheetViews>
    <sheetView zoomScale="95" zoomScaleNormal="95" workbookViewId="0">
      <selection activeCell="N13" sqref="N13"/>
    </sheetView>
  </sheetViews>
  <sheetFormatPr defaultColWidth="9.140625" defaultRowHeight="15.75" x14ac:dyDescent="0.25"/>
  <cols>
    <col min="1" max="1" width="7" style="65" customWidth="1"/>
    <col min="2" max="2" width="17.140625" style="65" customWidth="1"/>
    <col min="3" max="4" width="9.5703125" style="65" customWidth="1"/>
    <col min="5" max="6" width="9.140625" style="65"/>
    <col min="7" max="7" width="12.5703125" style="65" customWidth="1"/>
    <col min="8" max="8" width="9.140625" style="65"/>
    <col min="9" max="9" width="12.5703125" style="65" customWidth="1"/>
    <col min="10" max="10" width="9.5703125" style="65" customWidth="1"/>
    <col min="11" max="11" width="10.5703125" style="65" customWidth="1"/>
    <col min="12" max="12" width="12.140625" style="65" customWidth="1"/>
    <col min="13" max="13" width="10.42578125" style="65" customWidth="1"/>
    <col min="14" max="14" width="14.140625" style="65" customWidth="1"/>
    <col min="15" max="15" width="13.140625" style="65" customWidth="1"/>
    <col min="16" max="16" width="8.42578125" style="65" customWidth="1"/>
    <col min="17" max="17" width="10.42578125" style="65" customWidth="1"/>
    <col min="18" max="18" width="13.140625" style="65" customWidth="1"/>
    <col min="19" max="19" width="9.140625" style="65"/>
    <col min="20" max="20" width="46" style="65" customWidth="1"/>
    <col min="21" max="21" width="9.140625" style="65"/>
    <col min="22" max="22" width="20.140625" style="65" customWidth="1"/>
    <col min="23" max="24" width="9.140625" style="65"/>
    <col min="25" max="25" width="11.140625" style="65" customWidth="1"/>
    <col min="26" max="28" width="9.140625" style="65"/>
    <col min="29" max="29" width="12.5703125" style="65" customWidth="1"/>
    <col min="30" max="31" width="9.140625" style="65"/>
    <col min="32" max="32" width="12.5703125" style="65" customWidth="1"/>
    <col min="33" max="35" width="9.140625" style="65"/>
    <col min="36" max="36" width="14.5703125" style="65" customWidth="1"/>
    <col min="37" max="42" width="9.140625" style="65"/>
    <col min="43" max="43" width="11.5703125" style="65" customWidth="1"/>
    <col min="44" max="45" width="9.140625" style="65"/>
    <col min="46" max="46" width="10.85546875" style="65" customWidth="1"/>
    <col min="47" max="49" width="9.140625" style="65"/>
    <col min="50" max="50" width="15.140625" style="65" customWidth="1"/>
    <col min="51" max="56" width="9.140625" style="65"/>
    <col min="57" max="57" width="11.5703125" style="65" customWidth="1"/>
    <col min="58" max="59" width="9.140625" style="65"/>
    <col min="60" max="60" width="10.85546875" style="65" customWidth="1"/>
    <col min="61" max="16384" width="9.140625" style="65"/>
  </cols>
  <sheetData>
    <row r="1" spans="1:13" x14ac:dyDescent="0.25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67"/>
      <c r="B2" s="67"/>
      <c r="C2" s="67"/>
      <c r="D2" s="67"/>
      <c r="E2" s="66"/>
      <c r="F2" s="67"/>
      <c r="G2" s="66"/>
      <c r="H2" s="67"/>
      <c r="I2" s="67"/>
      <c r="J2" s="68"/>
      <c r="K2" s="67" t="s">
        <v>3</v>
      </c>
      <c r="L2" s="69">
        <v>17</v>
      </c>
      <c r="M2" s="67" t="s">
        <v>4</v>
      </c>
    </row>
    <row r="3" spans="1:13" ht="15.75" customHeight="1" x14ac:dyDescent="0.25">
      <c r="A3" s="70" t="s">
        <v>2</v>
      </c>
      <c r="B3" s="67"/>
      <c r="C3" s="67"/>
      <c r="D3" s="67"/>
      <c r="E3" s="66"/>
      <c r="F3" s="67"/>
      <c r="G3" s="66"/>
      <c r="H3" s="67"/>
      <c r="I3" s="67"/>
      <c r="J3" s="68"/>
      <c r="K3" s="67"/>
      <c r="L3" s="66"/>
      <c r="M3" s="67"/>
    </row>
    <row r="4" spans="1:13" ht="15" customHeight="1" x14ac:dyDescent="0.25">
      <c r="A4" s="13" t="s">
        <v>5</v>
      </c>
      <c r="B4" s="13" t="s">
        <v>6</v>
      </c>
      <c r="C4" s="12" t="s">
        <v>7</v>
      </c>
      <c r="D4" s="12" t="s">
        <v>8</v>
      </c>
      <c r="E4" s="11" t="s">
        <v>9</v>
      </c>
      <c r="F4" s="11" t="s">
        <v>10</v>
      </c>
      <c r="G4" s="12" t="s">
        <v>11</v>
      </c>
      <c r="H4" s="10" t="s">
        <v>12</v>
      </c>
      <c r="I4" s="10"/>
      <c r="J4" s="10"/>
      <c r="K4" s="9" t="s">
        <v>13</v>
      </c>
      <c r="L4" s="9"/>
      <c r="M4" s="9"/>
    </row>
    <row r="5" spans="1:13" x14ac:dyDescent="0.25">
      <c r="A5" s="13"/>
      <c r="B5" s="13"/>
      <c r="C5" s="12"/>
      <c r="D5" s="12"/>
      <c r="E5" s="11"/>
      <c r="F5" s="11"/>
      <c r="G5" s="12"/>
      <c r="H5" s="19" t="s">
        <v>14</v>
      </c>
      <c r="I5" s="19" t="s">
        <v>15</v>
      </c>
      <c r="J5" s="19" t="s">
        <v>16</v>
      </c>
      <c r="K5" s="20" t="s">
        <v>14</v>
      </c>
      <c r="L5" s="20" t="s">
        <v>15</v>
      </c>
      <c r="M5" s="20" t="s">
        <v>16</v>
      </c>
    </row>
    <row r="6" spans="1:13" x14ac:dyDescent="0.25">
      <c r="A6" s="21">
        <v>1</v>
      </c>
      <c r="B6" s="22" t="s">
        <v>17</v>
      </c>
      <c r="C6" s="21">
        <v>396</v>
      </c>
      <c r="D6" s="23">
        <f t="shared" ref="D6:D20" si="0">F6+E6</f>
        <v>25</v>
      </c>
      <c r="E6" s="23">
        <v>2</v>
      </c>
      <c r="F6" s="23">
        <f t="shared" ref="F6:F20" si="1">INT(C6/$L$2)</f>
        <v>23</v>
      </c>
      <c r="G6" s="21">
        <v>12</v>
      </c>
      <c r="H6" s="21" t="str">
        <f t="shared" ref="H6:H21" si="2">CHOOSE(WEEKDAY(I6),"Minggu","Senin","Selasa","Rabu","Kamis","Jum'at","Sabtu")</f>
        <v>Sabtu</v>
      </c>
      <c r="I6" s="24">
        <v>45661</v>
      </c>
      <c r="J6" s="25">
        <v>0.16666666666666699</v>
      </c>
      <c r="K6" s="21" t="str">
        <f t="shared" ref="K6:K20" si="3">CHOOSE(WEEKDAY(L6),"Minggu","Senin","Selasa","Rabu","Kamis","Jum'at","Sabtu")</f>
        <v>Sabtu</v>
      </c>
      <c r="L6" s="24">
        <f>(I6+J6)+G6/24</f>
        <v>45661.666666666664</v>
      </c>
      <c r="M6" s="25">
        <f t="shared" ref="M6:M20" si="4">(J6+G6/24)</f>
        <v>0.66666666666666696</v>
      </c>
    </row>
    <row r="7" spans="1:13" x14ac:dyDescent="0.25">
      <c r="A7" s="21">
        <f t="shared" ref="A7:A21" si="5">A6+1</f>
        <v>2</v>
      </c>
      <c r="B7" s="22" t="s">
        <v>18</v>
      </c>
      <c r="C7" s="21">
        <v>458</v>
      </c>
      <c r="D7" s="23">
        <f t="shared" si="0"/>
        <v>27</v>
      </c>
      <c r="E7" s="23">
        <v>1</v>
      </c>
      <c r="F7" s="23">
        <f t="shared" si="1"/>
        <v>26</v>
      </c>
      <c r="G7" s="21">
        <v>4</v>
      </c>
      <c r="H7" s="21" t="str">
        <f t="shared" si="2"/>
        <v>Minggu</v>
      </c>
      <c r="I7" s="24">
        <f t="shared" ref="I7:I21" si="6">$I$6+J7</f>
        <v>45662.708333333336</v>
      </c>
      <c r="J7" s="25">
        <f t="shared" ref="J7:J21" si="7">M6+D6/24</f>
        <v>1.7083333333333337</v>
      </c>
      <c r="K7" s="21" t="str">
        <f t="shared" si="3"/>
        <v>Minggu</v>
      </c>
      <c r="L7" s="24">
        <f t="shared" ref="L7:L20" si="8">($I$6+J7)+G7/24</f>
        <v>45662.875</v>
      </c>
      <c r="M7" s="25">
        <f t="shared" si="4"/>
        <v>1.8750000000000004</v>
      </c>
    </row>
    <row r="8" spans="1:13" x14ac:dyDescent="0.25">
      <c r="A8" s="21">
        <f t="shared" si="5"/>
        <v>3</v>
      </c>
      <c r="B8" s="22" t="s">
        <v>19</v>
      </c>
      <c r="C8" s="21">
        <v>611</v>
      </c>
      <c r="D8" s="23">
        <f t="shared" si="0"/>
        <v>35</v>
      </c>
      <c r="E8" s="23">
        <v>0</v>
      </c>
      <c r="F8" s="23">
        <f t="shared" si="1"/>
        <v>35</v>
      </c>
      <c r="G8" s="21">
        <v>3</v>
      </c>
      <c r="H8" s="21" t="str">
        <f t="shared" si="2"/>
        <v>Selasa</v>
      </c>
      <c r="I8" s="24">
        <f t="shared" si="6"/>
        <v>45664</v>
      </c>
      <c r="J8" s="25">
        <f t="shared" si="7"/>
        <v>3.0000000000000004</v>
      </c>
      <c r="K8" s="21" t="str">
        <f t="shared" si="3"/>
        <v>Selasa</v>
      </c>
      <c r="L8" s="24">
        <f t="shared" si="8"/>
        <v>45664.125</v>
      </c>
      <c r="M8" s="25">
        <f t="shared" si="4"/>
        <v>3.1250000000000004</v>
      </c>
    </row>
    <row r="9" spans="1:13" x14ac:dyDescent="0.25">
      <c r="A9" s="21">
        <f t="shared" si="5"/>
        <v>4</v>
      </c>
      <c r="B9" s="26" t="s">
        <v>22</v>
      </c>
      <c r="C9" s="21">
        <v>345</v>
      </c>
      <c r="D9" s="23">
        <f t="shared" si="0"/>
        <v>20</v>
      </c>
      <c r="E9" s="23"/>
      <c r="F9" s="23">
        <f t="shared" si="1"/>
        <v>20</v>
      </c>
      <c r="G9" s="21">
        <v>2</v>
      </c>
      <c r="H9" s="21" t="str">
        <f t="shared" si="2"/>
        <v>Rabu</v>
      </c>
      <c r="I9" s="24">
        <f t="shared" si="6"/>
        <v>45665.583333333336</v>
      </c>
      <c r="J9" s="25">
        <f t="shared" si="7"/>
        <v>4.5833333333333339</v>
      </c>
      <c r="K9" s="21" t="str">
        <f t="shared" si="3"/>
        <v>Rabu</v>
      </c>
      <c r="L9" s="24">
        <f t="shared" si="8"/>
        <v>45665.666666666672</v>
      </c>
      <c r="M9" s="25">
        <f t="shared" si="4"/>
        <v>4.666666666666667</v>
      </c>
    </row>
    <row r="10" spans="1:13" x14ac:dyDescent="0.25">
      <c r="A10" s="21">
        <f t="shared" si="5"/>
        <v>5</v>
      </c>
      <c r="B10" s="22" t="s">
        <v>28</v>
      </c>
      <c r="C10" s="21">
        <v>220</v>
      </c>
      <c r="D10" s="23">
        <f t="shared" si="0"/>
        <v>13</v>
      </c>
      <c r="E10" s="23">
        <v>1</v>
      </c>
      <c r="F10" s="23">
        <f t="shared" si="1"/>
        <v>12</v>
      </c>
      <c r="G10" s="71">
        <v>3</v>
      </c>
      <c r="H10" s="21" t="str">
        <f t="shared" si="2"/>
        <v>Kamis</v>
      </c>
      <c r="I10" s="24">
        <f t="shared" si="6"/>
        <v>45666.5</v>
      </c>
      <c r="J10" s="25">
        <f t="shared" si="7"/>
        <v>5.5</v>
      </c>
      <c r="K10" s="21" t="str">
        <f t="shared" si="3"/>
        <v>Kamis</v>
      </c>
      <c r="L10" s="24">
        <f t="shared" si="8"/>
        <v>45666.625</v>
      </c>
      <c r="M10" s="25">
        <f t="shared" si="4"/>
        <v>5.625</v>
      </c>
    </row>
    <row r="11" spans="1:13" x14ac:dyDescent="0.25">
      <c r="A11" s="21">
        <f t="shared" si="5"/>
        <v>6</v>
      </c>
      <c r="B11" s="22" t="s">
        <v>29</v>
      </c>
      <c r="C11" s="21">
        <v>120</v>
      </c>
      <c r="D11" s="23">
        <f t="shared" si="0"/>
        <v>8</v>
      </c>
      <c r="E11" s="23">
        <v>1</v>
      </c>
      <c r="F11" s="23">
        <f t="shared" si="1"/>
        <v>7</v>
      </c>
      <c r="G11" s="21">
        <v>2</v>
      </c>
      <c r="H11" s="21" t="str">
        <f t="shared" si="2"/>
        <v>Jum'at</v>
      </c>
      <c r="I11" s="24">
        <f t="shared" si="6"/>
        <v>45667.166666666664</v>
      </c>
      <c r="J11" s="25">
        <f t="shared" si="7"/>
        <v>6.166666666666667</v>
      </c>
      <c r="K11" s="21" t="str">
        <f t="shared" si="3"/>
        <v>Jum'at</v>
      </c>
      <c r="L11" s="24">
        <f t="shared" si="8"/>
        <v>45667.25</v>
      </c>
      <c r="M11" s="25">
        <f t="shared" si="4"/>
        <v>6.25</v>
      </c>
    </row>
    <row r="12" spans="1:13" x14ac:dyDescent="0.25">
      <c r="A12" s="21">
        <f t="shared" si="5"/>
        <v>7</v>
      </c>
      <c r="B12" s="22" t="s">
        <v>43</v>
      </c>
      <c r="C12" s="21">
        <v>127</v>
      </c>
      <c r="D12" s="23">
        <f t="shared" si="0"/>
        <v>7</v>
      </c>
      <c r="E12" s="23">
        <v>0</v>
      </c>
      <c r="F12" s="23">
        <f t="shared" si="1"/>
        <v>7</v>
      </c>
      <c r="G12" s="21">
        <v>1</v>
      </c>
      <c r="H12" s="21" t="str">
        <f t="shared" si="2"/>
        <v>Jum'at</v>
      </c>
      <c r="I12" s="24">
        <f t="shared" si="6"/>
        <v>45667.583333333336</v>
      </c>
      <c r="J12" s="25">
        <f t="shared" si="7"/>
        <v>6.583333333333333</v>
      </c>
      <c r="K12" s="21" t="str">
        <f t="shared" si="3"/>
        <v>Jum'at</v>
      </c>
      <c r="L12" s="24">
        <f t="shared" si="8"/>
        <v>45667.625</v>
      </c>
      <c r="M12" s="25">
        <f t="shared" si="4"/>
        <v>6.625</v>
      </c>
    </row>
    <row r="13" spans="1:13" x14ac:dyDescent="0.25">
      <c r="A13" s="21">
        <f t="shared" si="5"/>
        <v>8</v>
      </c>
      <c r="B13" s="54" t="s">
        <v>30</v>
      </c>
      <c r="C13" s="27">
        <v>395</v>
      </c>
      <c r="D13" s="53">
        <f t="shared" si="0"/>
        <v>22</v>
      </c>
      <c r="E13" s="53">
        <v>-1</v>
      </c>
      <c r="F13" s="53">
        <f t="shared" si="1"/>
        <v>23</v>
      </c>
      <c r="G13" s="27">
        <v>2</v>
      </c>
      <c r="H13" s="27" t="str">
        <f t="shared" si="2"/>
        <v>Jum'at</v>
      </c>
      <c r="I13" s="72">
        <f t="shared" si="6"/>
        <v>45667.916666666664</v>
      </c>
      <c r="J13" s="73">
        <f t="shared" si="7"/>
        <v>6.916666666666667</v>
      </c>
      <c r="K13" s="27" t="str">
        <f t="shared" si="3"/>
        <v>Sabtu</v>
      </c>
      <c r="L13" s="72">
        <f t="shared" si="8"/>
        <v>45668</v>
      </c>
      <c r="M13" s="73">
        <f t="shared" si="4"/>
        <v>7</v>
      </c>
    </row>
    <row r="14" spans="1:13" x14ac:dyDescent="0.25">
      <c r="A14" s="21">
        <f t="shared" si="5"/>
        <v>9</v>
      </c>
      <c r="B14" s="22" t="s">
        <v>62</v>
      </c>
      <c r="C14" s="21">
        <v>395</v>
      </c>
      <c r="D14" s="23">
        <f t="shared" si="0"/>
        <v>20</v>
      </c>
      <c r="E14" s="23">
        <v>-3</v>
      </c>
      <c r="F14" s="23">
        <f t="shared" si="1"/>
        <v>23</v>
      </c>
      <c r="G14" s="21">
        <v>6</v>
      </c>
      <c r="H14" s="21" t="str">
        <f t="shared" si="2"/>
        <v>Sabtu</v>
      </c>
      <c r="I14" s="24">
        <f t="shared" si="6"/>
        <v>45668.916666666664</v>
      </c>
      <c r="J14" s="25">
        <f t="shared" si="7"/>
        <v>7.916666666666667</v>
      </c>
      <c r="K14" s="21" t="str">
        <f t="shared" si="3"/>
        <v>Minggu</v>
      </c>
      <c r="L14" s="24">
        <f t="shared" si="8"/>
        <v>45669.166666666664</v>
      </c>
      <c r="M14" s="25">
        <f t="shared" si="4"/>
        <v>8.1666666666666679</v>
      </c>
    </row>
    <row r="15" spans="1:13" x14ac:dyDescent="0.25">
      <c r="A15" s="21">
        <f t="shared" si="5"/>
        <v>10</v>
      </c>
      <c r="B15" s="22" t="s">
        <v>30</v>
      </c>
      <c r="C15" s="21">
        <v>127</v>
      </c>
      <c r="D15" s="23">
        <f t="shared" si="0"/>
        <v>6</v>
      </c>
      <c r="E15" s="23">
        <v>-1</v>
      </c>
      <c r="F15" s="23">
        <f t="shared" si="1"/>
        <v>7</v>
      </c>
      <c r="G15" s="21">
        <v>2</v>
      </c>
      <c r="H15" s="21" t="str">
        <f t="shared" si="2"/>
        <v>Senin</v>
      </c>
      <c r="I15" s="24">
        <f t="shared" si="6"/>
        <v>45670</v>
      </c>
      <c r="J15" s="25">
        <f t="shared" si="7"/>
        <v>9.0000000000000018</v>
      </c>
      <c r="K15" s="21" t="str">
        <f t="shared" si="3"/>
        <v>Senin</v>
      </c>
      <c r="L15" s="24">
        <f t="shared" si="8"/>
        <v>45670.083333333336</v>
      </c>
      <c r="M15" s="25">
        <f t="shared" si="4"/>
        <v>9.0833333333333357</v>
      </c>
    </row>
    <row r="16" spans="1:13" x14ac:dyDescent="0.25">
      <c r="A16" s="21">
        <f t="shared" si="5"/>
        <v>11</v>
      </c>
      <c r="B16" s="22" t="s">
        <v>43</v>
      </c>
      <c r="C16" s="21">
        <v>120</v>
      </c>
      <c r="D16" s="23">
        <f t="shared" si="0"/>
        <v>8</v>
      </c>
      <c r="E16" s="23">
        <v>1</v>
      </c>
      <c r="F16" s="23">
        <f t="shared" si="1"/>
        <v>7</v>
      </c>
      <c r="G16" s="21">
        <v>1</v>
      </c>
      <c r="H16" s="21" t="str">
        <f t="shared" si="2"/>
        <v>Senin</v>
      </c>
      <c r="I16" s="24">
        <f t="shared" si="6"/>
        <v>45670.333333333336</v>
      </c>
      <c r="J16" s="25">
        <f t="shared" si="7"/>
        <v>9.3333333333333357</v>
      </c>
      <c r="K16" s="21" t="str">
        <f t="shared" si="3"/>
        <v>Senin</v>
      </c>
      <c r="L16" s="24">
        <f t="shared" si="8"/>
        <v>45670.375</v>
      </c>
      <c r="M16" s="25">
        <f t="shared" si="4"/>
        <v>9.3750000000000018</v>
      </c>
    </row>
    <row r="17" spans="1:13" x14ac:dyDescent="0.25">
      <c r="A17" s="21">
        <f t="shared" si="5"/>
        <v>12</v>
      </c>
      <c r="B17" s="22" t="s">
        <v>29</v>
      </c>
      <c r="C17" s="21">
        <v>220</v>
      </c>
      <c r="D17" s="23">
        <f t="shared" si="0"/>
        <v>12</v>
      </c>
      <c r="E17" s="23">
        <v>0</v>
      </c>
      <c r="F17" s="23">
        <f t="shared" si="1"/>
        <v>12</v>
      </c>
      <c r="G17" s="21">
        <v>2</v>
      </c>
      <c r="H17" s="21" t="str">
        <f t="shared" si="2"/>
        <v>Senin</v>
      </c>
      <c r="I17" s="24">
        <f t="shared" si="6"/>
        <v>45670.708333333336</v>
      </c>
      <c r="J17" s="25">
        <f t="shared" si="7"/>
        <v>9.7083333333333357</v>
      </c>
      <c r="K17" s="21" t="str">
        <f t="shared" si="3"/>
        <v>Senin</v>
      </c>
      <c r="L17" s="24">
        <f t="shared" si="8"/>
        <v>45670.791666666672</v>
      </c>
      <c r="M17" s="25">
        <f t="shared" si="4"/>
        <v>9.7916666666666696</v>
      </c>
    </row>
    <row r="18" spans="1:13" x14ac:dyDescent="0.25">
      <c r="A18" s="21">
        <f t="shared" si="5"/>
        <v>13</v>
      </c>
      <c r="B18" s="22" t="s">
        <v>28</v>
      </c>
      <c r="C18" s="21">
        <v>868</v>
      </c>
      <c r="D18" s="23">
        <f t="shared" si="0"/>
        <v>46</v>
      </c>
      <c r="E18" s="23">
        <v>-5</v>
      </c>
      <c r="F18" s="23">
        <f t="shared" si="1"/>
        <v>51</v>
      </c>
      <c r="G18" s="21">
        <v>2</v>
      </c>
      <c r="H18" s="21" t="str">
        <f t="shared" si="2"/>
        <v>Selasa</v>
      </c>
      <c r="I18" s="24">
        <f t="shared" si="6"/>
        <v>45671.291666666664</v>
      </c>
      <c r="J18" s="25">
        <f t="shared" si="7"/>
        <v>10.29166666666667</v>
      </c>
      <c r="K18" s="21" t="str">
        <f t="shared" si="3"/>
        <v>Selasa</v>
      </c>
      <c r="L18" s="24">
        <f t="shared" si="8"/>
        <v>45671.375</v>
      </c>
      <c r="M18" s="25">
        <f t="shared" si="4"/>
        <v>10.375000000000004</v>
      </c>
    </row>
    <row r="19" spans="1:13" x14ac:dyDescent="0.25">
      <c r="A19" s="21">
        <f t="shared" si="5"/>
        <v>14</v>
      </c>
      <c r="B19" s="22" t="s">
        <v>19</v>
      </c>
      <c r="C19" s="21">
        <v>458</v>
      </c>
      <c r="D19" s="23">
        <f t="shared" si="0"/>
        <v>26</v>
      </c>
      <c r="E19" s="23">
        <v>0</v>
      </c>
      <c r="F19" s="23">
        <f t="shared" si="1"/>
        <v>26</v>
      </c>
      <c r="G19" s="21">
        <v>2</v>
      </c>
      <c r="H19" s="21" t="str">
        <f t="shared" si="2"/>
        <v>Kamis</v>
      </c>
      <c r="I19" s="24">
        <f t="shared" si="6"/>
        <v>45673.291666666664</v>
      </c>
      <c r="J19" s="25">
        <f t="shared" si="7"/>
        <v>12.29166666666667</v>
      </c>
      <c r="K19" s="21" t="str">
        <f t="shared" si="3"/>
        <v>Kamis</v>
      </c>
      <c r="L19" s="24">
        <f t="shared" si="8"/>
        <v>45673.375</v>
      </c>
      <c r="M19" s="25">
        <f t="shared" si="4"/>
        <v>12.375000000000004</v>
      </c>
    </row>
    <row r="20" spans="1:13" x14ac:dyDescent="0.25">
      <c r="A20" s="21">
        <f t="shared" si="5"/>
        <v>15</v>
      </c>
      <c r="B20" s="22" t="s">
        <v>18</v>
      </c>
      <c r="C20" s="21">
        <v>396</v>
      </c>
      <c r="D20" s="23">
        <f t="shared" si="0"/>
        <v>25</v>
      </c>
      <c r="E20" s="23">
        <v>2</v>
      </c>
      <c r="F20" s="23">
        <f t="shared" si="1"/>
        <v>23</v>
      </c>
      <c r="G20" s="21">
        <v>2</v>
      </c>
      <c r="H20" s="21" t="str">
        <f t="shared" si="2"/>
        <v>Jum'at</v>
      </c>
      <c r="I20" s="24">
        <f t="shared" si="6"/>
        <v>45674.458333333336</v>
      </c>
      <c r="J20" s="25">
        <f t="shared" si="7"/>
        <v>13.458333333333337</v>
      </c>
      <c r="K20" s="21" t="str">
        <f t="shared" si="3"/>
        <v>Jum'at</v>
      </c>
      <c r="L20" s="24">
        <f t="shared" si="8"/>
        <v>45674.541666666672</v>
      </c>
      <c r="M20" s="25">
        <f t="shared" si="4"/>
        <v>13.541666666666671</v>
      </c>
    </row>
    <row r="21" spans="1:13" x14ac:dyDescent="0.25">
      <c r="A21" s="21">
        <f t="shared" si="5"/>
        <v>16</v>
      </c>
      <c r="B21" s="22" t="s">
        <v>17</v>
      </c>
      <c r="C21" s="21"/>
      <c r="D21" s="23"/>
      <c r="E21" s="23"/>
      <c r="F21" s="23"/>
      <c r="G21" s="21"/>
      <c r="H21" s="21" t="str">
        <f t="shared" si="2"/>
        <v>Sabtu</v>
      </c>
      <c r="I21" s="24">
        <f t="shared" si="6"/>
        <v>45675.583333333336</v>
      </c>
      <c r="J21" s="25">
        <f t="shared" si="7"/>
        <v>14.583333333333337</v>
      </c>
      <c r="K21" s="21"/>
      <c r="L21" s="24"/>
      <c r="M21" s="25"/>
    </row>
    <row r="23" spans="1:13" x14ac:dyDescent="0.25">
      <c r="A23" s="1" t="s">
        <v>31</v>
      </c>
      <c r="B23" s="1"/>
      <c r="C23" s="75">
        <f>SUM(C6:C21)</f>
        <v>5256</v>
      </c>
      <c r="D23" s="75">
        <f>SUM(D6:D21)</f>
        <v>300</v>
      </c>
      <c r="E23" s="23"/>
      <c r="F23" s="75"/>
      <c r="G23" s="75">
        <f>SUM(G6:G21)</f>
        <v>46</v>
      </c>
      <c r="H23" s="75">
        <f>D23+G23</f>
        <v>346</v>
      </c>
      <c r="I23" s="76"/>
      <c r="J23" s="77"/>
      <c r="K23" s="76"/>
      <c r="L23" s="76"/>
      <c r="M23" s="77"/>
    </row>
    <row r="24" spans="1:13" x14ac:dyDescent="0.25">
      <c r="A24" s="1" t="s">
        <v>32</v>
      </c>
      <c r="B24" s="1"/>
      <c r="C24" s="78"/>
      <c r="D24" s="79">
        <f>D23/24</f>
        <v>12.5</v>
      </c>
      <c r="E24" s="80"/>
      <c r="F24" s="79"/>
      <c r="G24" s="79">
        <f>G23/24</f>
        <v>1.9166666666666667</v>
      </c>
      <c r="H24" s="80">
        <f>H23/24</f>
        <v>14.416666666666666</v>
      </c>
      <c r="I24" s="81"/>
      <c r="J24" s="82" t="s">
        <v>33</v>
      </c>
      <c r="K24" s="83"/>
      <c r="L24" s="83"/>
      <c r="M24" s="83"/>
    </row>
    <row r="25" spans="1:13" x14ac:dyDescent="0.25">
      <c r="A25" s="68"/>
      <c r="B25" s="68"/>
      <c r="C25" s="68"/>
      <c r="D25" s="68"/>
      <c r="E25" s="84"/>
      <c r="F25" s="68"/>
      <c r="G25" s="68"/>
      <c r="H25" s="83"/>
      <c r="I25" s="83"/>
      <c r="J25" s="77" t="s">
        <v>34</v>
      </c>
      <c r="K25" s="77"/>
      <c r="L25" s="85">
        <f>C23</f>
        <v>5256</v>
      </c>
      <c r="M25" s="83" t="s">
        <v>35</v>
      </c>
    </row>
    <row r="26" spans="1:13" x14ac:dyDescent="0.25">
      <c r="A26" s="68"/>
      <c r="B26" s="68"/>
      <c r="C26" s="68"/>
      <c r="D26" s="68"/>
      <c r="E26" s="84"/>
      <c r="F26" s="68"/>
      <c r="G26" s="68"/>
      <c r="H26" s="68"/>
      <c r="I26" s="83"/>
      <c r="J26" s="77" t="s">
        <v>36</v>
      </c>
      <c r="K26" s="77"/>
      <c r="L26" s="86">
        <f>D24</f>
        <v>12.5</v>
      </c>
      <c r="M26" s="83" t="s">
        <v>14</v>
      </c>
    </row>
    <row r="27" spans="1:13" x14ac:dyDescent="0.25">
      <c r="A27" s="68"/>
      <c r="B27" s="68"/>
      <c r="C27" s="68"/>
      <c r="D27" s="68"/>
      <c r="E27" s="84"/>
      <c r="F27" s="68"/>
      <c r="G27" s="68"/>
      <c r="H27" s="68"/>
      <c r="I27" s="83"/>
      <c r="J27" s="77" t="s">
        <v>37</v>
      </c>
      <c r="K27" s="77"/>
      <c r="L27" s="87">
        <f>G24</f>
        <v>1.9166666666666667</v>
      </c>
      <c r="M27" s="83" t="s">
        <v>14</v>
      </c>
    </row>
    <row r="28" spans="1:13" x14ac:dyDescent="0.25">
      <c r="A28" s="88"/>
      <c r="B28" s="88"/>
      <c r="C28" s="88"/>
      <c r="D28" s="88"/>
      <c r="E28" s="89"/>
      <c r="F28" s="88"/>
      <c r="G28" s="88"/>
      <c r="H28" s="88"/>
      <c r="I28" s="90"/>
      <c r="J28" s="91" t="s">
        <v>63</v>
      </c>
      <c r="K28" s="90"/>
      <c r="L28" s="92">
        <f>366/28</f>
        <v>13.071428571428571</v>
      </c>
      <c r="M28" s="90"/>
    </row>
    <row r="30" spans="1:13" x14ac:dyDescent="0.25">
      <c r="A30" s="2" t="s">
        <v>61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67"/>
      <c r="B31" s="67"/>
      <c r="C31" s="67"/>
      <c r="D31" s="67"/>
      <c r="E31" s="66"/>
      <c r="F31" s="67"/>
      <c r="G31" s="66"/>
      <c r="H31" s="67"/>
      <c r="I31" s="67"/>
      <c r="J31" s="68"/>
      <c r="K31" s="67" t="s">
        <v>3</v>
      </c>
      <c r="L31" s="69">
        <v>17</v>
      </c>
      <c r="M31" s="67" t="s">
        <v>4</v>
      </c>
    </row>
    <row r="32" spans="1:13" ht="15.75" customHeight="1" x14ac:dyDescent="0.25">
      <c r="A32" s="70" t="s">
        <v>38</v>
      </c>
      <c r="B32" s="67"/>
      <c r="C32" s="67"/>
      <c r="D32" s="67"/>
      <c r="E32" s="66"/>
      <c r="F32" s="67"/>
      <c r="G32" s="66"/>
      <c r="H32" s="67"/>
      <c r="I32" s="67"/>
      <c r="J32" s="68"/>
      <c r="K32" s="67"/>
      <c r="L32" s="66"/>
      <c r="M32" s="67"/>
    </row>
    <row r="33" spans="1:13" ht="15.75" customHeight="1" x14ac:dyDescent="0.25">
      <c r="A33" s="13" t="s">
        <v>5</v>
      </c>
      <c r="B33" s="13" t="s">
        <v>6</v>
      </c>
      <c r="C33" s="12" t="s">
        <v>7</v>
      </c>
      <c r="D33" s="12" t="s">
        <v>8</v>
      </c>
      <c r="E33" s="11" t="s">
        <v>9</v>
      </c>
      <c r="F33" s="11" t="s">
        <v>10</v>
      </c>
      <c r="G33" s="12" t="s">
        <v>11</v>
      </c>
      <c r="H33" s="10" t="s">
        <v>12</v>
      </c>
      <c r="I33" s="10"/>
      <c r="J33" s="10"/>
      <c r="K33" s="9" t="s">
        <v>13</v>
      </c>
      <c r="L33" s="9"/>
      <c r="M33" s="9"/>
    </row>
    <row r="34" spans="1:13" x14ac:dyDescent="0.25">
      <c r="A34" s="13"/>
      <c r="B34" s="13"/>
      <c r="C34" s="12"/>
      <c r="D34" s="12"/>
      <c r="E34" s="11"/>
      <c r="F34" s="11"/>
      <c r="G34" s="12"/>
      <c r="H34" s="19" t="s">
        <v>14</v>
      </c>
      <c r="I34" s="19" t="s">
        <v>15</v>
      </c>
      <c r="J34" s="19" t="s">
        <v>16</v>
      </c>
      <c r="K34" s="20" t="s">
        <v>14</v>
      </c>
      <c r="L34" s="20" t="s">
        <v>15</v>
      </c>
      <c r="M34" s="20" t="s">
        <v>16</v>
      </c>
    </row>
    <row r="35" spans="1:13" x14ac:dyDescent="0.25">
      <c r="A35" s="21">
        <v>1</v>
      </c>
      <c r="B35" s="22" t="s">
        <v>17</v>
      </c>
      <c r="C35" s="21">
        <v>396</v>
      </c>
      <c r="D35" s="23">
        <f t="shared" ref="D35:D46" si="9">E35+F35</f>
        <v>24</v>
      </c>
      <c r="E35" s="23">
        <v>1</v>
      </c>
      <c r="F35" s="23">
        <f t="shared" ref="F35:F46" si="10">INT(C35/$L$2)</f>
        <v>23</v>
      </c>
      <c r="G35" s="21">
        <v>13</v>
      </c>
      <c r="H35" s="21" t="str">
        <f t="shared" ref="H35:H47" si="11">CHOOSE(WEEKDAY(I35),"Minggu","Senin","Selasa","Rabu","Kamis","Jum'at","Sabtu")</f>
        <v>Sabtu</v>
      </c>
      <c r="I35" s="24">
        <v>45675</v>
      </c>
      <c r="J35" s="25">
        <v>0.58333333333333304</v>
      </c>
      <c r="K35" s="21" t="str">
        <f t="shared" ref="K35:K46" si="12">CHOOSE(WEEKDAY(L35),"Minggu","Senin","Selasa","Rabu","Kamis","Jum'at","Sabtu")</f>
        <v>Minggu</v>
      </c>
      <c r="L35" s="24">
        <f>(I35+J35)+G35/24</f>
        <v>45676.125</v>
      </c>
      <c r="M35" s="25">
        <f t="shared" ref="M35:M46" si="13">(J35+G35/24)</f>
        <v>1.1249999999999996</v>
      </c>
    </row>
    <row r="36" spans="1:13" x14ac:dyDescent="0.25">
      <c r="A36" s="21">
        <f t="shared" ref="A36:A47" si="14">A35+1</f>
        <v>2</v>
      </c>
      <c r="B36" s="22" t="s">
        <v>18</v>
      </c>
      <c r="C36" s="21">
        <v>458</v>
      </c>
      <c r="D36" s="23">
        <f t="shared" si="9"/>
        <v>26</v>
      </c>
      <c r="E36" s="23">
        <v>0</v>
      </c>
      <c r="F36" s="23">
        <f t="shared" si="10"/>
        <v>26</v>
      </c>
      <c r="G36" s="21">
        <v>4</v>
      </c>
      <c r="H36" s="21" t="str">
        <f t="shared" si="11"/>
        <v>Senin</v>
      </c>
      <c r="I36" s="24">
        <f t="shared" ref="I36:I47" si="15">$I$35+J36</f>
        <v>45677.125</v>
      </c>
      <c r="J36" s="25">
        <f t="shared" ref="J36:J47" si="16">M35+D35/24</f>
        <v>2.1249999999999996</v>
      </c>
      <c r="K36" s="21" t="str">
        <f t="shared" si="12"/>
        <v>Senin</v>
      </c>
      <c r="L36" s="24">
        <f t="shared" ref="L36:L46" si="17">($I$35+J36)+G36/24</f>
        <v>45677.291666666664</v>
      </c>
      <c r="M36" s="25">
        <f t="shared" si="13"/>
        <v>2.2916666666666661</v>
      </c>
    </row>
    <row r="37" spans="1:13" x14ac:dyDescent="0.25">
      <c r="A37" s="21">
        <f t="shared" si="14"/>
        <v>3</v>
      </c>
      <c r="B37" s="22" t="s">
        <v>19</v>
      </c>
      <c r="C37" s="21">
        <v>611</v>
      </c>
      <c r="D37" s="23">
        <f t="shared" si="9"/>
        <v>49</v>
      </c>
      <c r="E37" s="23">
        <v>14</v>
      </c>
      <c r="F37" s="23">
        <f t="shared" si="10"/>
        <v>35</v>
      </c>
      <c r="G37" s="21">
        <v>3</v>
      </c>
      <c r="H37" s="21" t="str">
        <f t="shared" si="11"/>
        <v>Selasa</v>
      </c>
      <c r="I37" s="24">
        <f t="shared" si="15"/>
        <v>45678.375</v>
      </c>
      <c r="J37" s="25">
        <f t="shared" si="16"/>
        <v>3.3749999999999991</v>
      </c>
      <c r="K37" s="21" t="str">
        <f t="shared" si="12"/>
        <v>Selasa</v>
      </c>
      <c r="L37" s="24">
        <f t="shared" si="17"/>
        <v>45678.5</v>
      </c>
      <c r="M37" s="25">
        <f t="shared" si="13"/>
        <v>3.4999999999999991</v>
      </c>
    </row>
    <row r="38" spans="1:13" x14ac:dyDescent="0.25">
      <c r="A38" s="21">
        <f t="shared" si="14"/>
        <v>4</v>
      </c>
      <c r="B38" s="22" t="s">
        <v>28</v>
      </c>
      <c r="C38" s="21">
        <v>220</v>
      </c>
      <c r="D38" s="23">
        <f t="shared" si="9"/>
        <v>12</v>
      </c>
      <c r="E38" s="23">
        <v>0</v>
      </c>
      <c r="F38" s="23">
        <f t="shared" si="10"/>
        <v>12</v>
      </c>
      <c r="G38" s="71">
        <v>3</v>
      </c>
      <c r="H38" s="21" t="str">
        <f t="shared" si="11"/>
        <v>Kamis</v>
      </c>
      <c r="I38" s="24">
        <f t="shared" si="15"/>
        <v>45680.541666666664</v>
      </c>
      <c r="J38" s="25">
        <f t="shared" si="16"/>
        <v>5.5416666666666661</v>
      </c>
      <c r="K38" s="21" t="str">
        <f t="shared" si="12"/>
        <v>Kamis</v>
      </c>
      <c r="L38" s="24">
        <f t="shared" si="17"/>
        <v>45680.666666666664</v>
      </c>
      <c r="M38" s="25">
        <f t="shared" si="13"/>
        <v>5.6666666666666661</v>
      </c>
    </row>
    <row r="39" spans="1:13" x14ac:dyDescent="0.25">
      <c r="A39" s="21">
        <f t="shared" si="14"/>
        <v>5</v>
      </c>
      <c r="B39" s="22" t="s">
        <v>29</v>
      </c>
      <c r="C39" s="21">
        <v>169</v>
      </c>
      <c r="D39" s="23">
        <f t="shared" si="9"/>
        <v>10</v>
      </c>
      <c r="E39" s="23">
        <v>1</v>
      </c>
      <c r="F39" s="23">
        <f t="shared" si="10"/>
        <v>9</v>
      </c>
      <c r="G39" s="21">
        <v>2</v>
      </c>
      <c r="H39" s="21" t="str">
        <f t="shared" si="11"/>
        <v>Jum'at</v>
      </c>
      <c r="I39" s="24">
        <f t="shared" si="15"/>
        <v>45681.166666666664</v>
      </c>
      <c r="J39" s="25">
        <f t="shared" si="16"/>
        <v>6.1666666666666661</v>
      </c>
      <c r="K39" s="21" t="str">
        <f t="shared" si="12"/>
        <v>Jum'at</v>
      </c>
      <c r="L39" s="24">
        <f t="shared" si="17"/>
        <v>45681.25</v>
      </c>
      <c r="M39" s="25">
        <f t="shared" si="13"/>
        <v>6.2499999999999991</v>
      </c>
    </row>
    <row r="40" spans="1:13" x14ac:dyDescent="0.25">
      <c r="A40" s="21">
        <f t="shared" si="14"/>
        <v>6</v>
      </c>
      <c r="B40" s="22" t="s">
        <v>30</v>
      </c>
      <c r="C40" s="21">
        <v>395</v>
      </c>
      <c r="D40" s="23">
        <f t="shared" si="9"/>
        <v>22</v>
      </c>
      <c r="E40" s="23">
        <v>-1</v>
      </c>
      <c r="F40" s="23">
        <f t="shared" si="10"/>
        <v>23</v>
      </c>
      <c r="G40" s="21">
        <v>2</v>
      </c>
      <c r="H40" s="21" t="str">
        <f t="shared" si="11"/>
        <v>Jum'at</v>
      </c>
      <c r="I40" s="24">
        <f t="shared" si="15"/>
        <v>45681.666666666664</v>
      </c>
      <c r="J40" s="25">
        <f t="shared" si="16"/>
        <v>6.6666666666666661</v>
      </c>
      <c r="K40" s="21" t="str">
        <f t="shared" si="12"/>
        <v>Jum'at</v>
      </c>
      <c r="L40" s="24">
        <f t="shared" si="17"/>
        <v>45681.75</v>
      </c>
      <c r="M40" s="25">
        <f t="shared" si="13"/>
        <v>6.7499999999999991</v>
      </c>
    </row>
    <row r="41" spans="1:13" x14ac:dyDescent="0.25">
      <c r="A41" s="21">
        <f t="shared" si="14"/>
        <v>7</v>
      </c>
      <c r="B41" s="22" t="s">
        <v>62</v>
      </c>
      <c r="C41" s="21">
        <v>395</v>
      </c>
      <c r="D41" s="23">
        <f t="shared" si="9"/>
        <v>23</v>
      </c>
      <c r="E41" s="23">
        <v>0</v>
      </c>
      <c r="F41" s="23">
        <f t="shared" si="10"/>
        <v>23</v>
      </c>
      <c r="G41" s="21">
        <v>5</v>
      </c>
      <c r="H41" s="21" t="str">
        <f t="shared" si="11"/>
        <v>Sabtu</v>
      </c>
      <c r="I41" s="24">
        <f t="shared" si="15"/>
        <v>45682.666666666664</v>
      </c>
      <c r="J41" s="25">
        <f t="shared" si="16"/>
        <v>7.6666666666666661</v>
      </c>
      <c r="K41" s="21" t="str">
        <f t="shared" si="12"/>
        <v>Sabtu</v>
      </c>
      <c r="L41" s="24">
        <f t="shared" si="17"/>
        <v>45682.875</v>
      </c>
      <c r="M41" s="25">
        <f t="shared" si="13"/>
        <v>7.8749999999999991</v>
      </c>
    </row>
    <row r="42" spans="1:13" x14ac:dyDescent="0.25">
      <c r="A42" s="21">
        <f t="shared" si="14"/>
        <v>8</v>
      </c>
      <c r="B42" s="22" t="s">
        <v>30</v>
      </c>
      <c r="C42" s="21">
        <v>169</v>
      </c>
      <c r="D42" s="23">
        <f t="shared" si="9"/>
        <v>12</v>
      </c>
      <c r="E42" s="23">
        <v>3</v>
      </c>
      <c r="F42" s="23">
        <f t="shared" si="10"/>
        <v>9</v>
      </c>
      <c r="G42" s="21">
        <v>2</v>
      </c>
      <c r="H42" s="21" t="str">
        <f t="shared" si="11"/>
        <v>Minggu</v>
      </c>
      <c r="I42" s="24">
        <f t="shared" si="15"/>
        <v>45683.833333333336</v>
      </c>
      <c r="J42" s="25">
        <f t="shared" si="16"/>
        <v>8.8333333333333321</v>
      </c>
      <c r="K42" s="21" t="str">
        <f t="shared" si="12"/>
        <v>Minggu</v>
      </c>
      <c r="L42" s="24">
        <f t="shared" si="17"/>
        <v>45683.916666666672</v>
      </c>
      <c r="M42" s="25">
        <f t="shared" si="13"/>
        <v>8.9166666666666661</v>
      </c>
    </row>
    <row r="43" spans="1:13" x14ac:dyDescent="0.25">
      <c r="A43" s="21">
        <f t="shared" si="14"/>
        <v>9</v>
      </c>
      <c r="B43" s="22" t="s">
        <v>29</v>
      </c>
      <c r="C43" s="21">
        <v>220</v>
      </c>
      <c r="D43" s="23">
        <f t="shared" si="9"/>
        <v>12</v>
      </c>
      <c r="E43" s="23">
        <v>0</v>
      </c>
      <c r="F43" s="23">
        <f t="shared" si="10"/>
        <v>12</v>
      </c>
      <c r="G43" s="21">
        <v>2</v>
      </c>
      <c r="H43" s="21" t="str">
        <f t="shared" si="11"/>
        <v>Senin</v>
      </c>
      <c r="I43" s="24">
        <f t="shared" si="15"/>
        <v>45684.416666666664</v>
      </c>
      <c r="J43" s="25">
        <f t="shared" si="16"/>
        <v>9.4166666666666661</v>
      </c>
      <c r="K43" s="21" t="str">
        <f t="shared" si="12"/>
        <v>Senin</v>
      </c>
      <c r="L43" s="24">
        <f t="shared" si="17"/>
        <v>45684.5</v>
      </c>
      <c r="M43" s="25">
        <f t="shared" si="13"/>
        <v>9.5</v>
      </c>
    </row>
    <row r="44" spans="1:13" x14ac:dyDescent="0.25">
      <c r="A44" s="21">
        <f t="shared" si="14"/>
        <v>10</v>
      </c>
      <c r="B44" s="22" t="s">
        <v>28</v>
      </c>
      <c r="C44" s="21">
        <v>868</v>
      </c>
      <c r="D44" s="23">
        <f t="shared" si="9"/>
        <v>49</v>
      </c>
      <c r="E44" s="23">
        <v>-2</v>
      </c>
      <c r="F44" s="23">
        <f t="shared" si="10"/>
        <v>51</v>
      </c>
      <c r="G44" s="21">
        <v>2</v>
      </c>
      <c r="H44" s="21" t="str">
        <f t="shared" si="11"/>
        <v>Selasa</v>
      </c>
      <c r="I44" s="24">
        <f t="shared" si="15"/>
        <v>45685</v>
      </c>
      <c r="J44" s="25">
        <f t="shared" si="16"/>
        <v>10</v>
      </c>
      <c r="K44" s="21" t="str">
        <f t="shared" si="12"/>
        <v>Selasa</v>
      </c>
      <c r="L44" s="24">
        <f t="shared" si="17"/>
        <v>45685.083333333336</v>
      </c>
      <c r="M44" s="25">
        <f t="shared" si="13"/>
        <v>10.083333333333334</v>
      </c>
    </row>
    <row r="45" spans="1:13" x14ac:dyDescent="0.25">
      <c r="A45" s="21">
        <f t="shared" si="14"/>
        <v>11</v>
      </c>
      <c r="B45" s="22" t="s">
        <v>19</v>
      </c>
      <c r="C45" s="21">
        <v>458</v>
      </c>
      <c r="D45" s="23">
        <f t="shared" si="9"/>
        <v>26</v>
      </c>
      <c r="E45" s="23">
        <v>0</v>
      </c>
      <c r="F45" s="23">
        <f t="shared" si="10"/>
        <v>26</v>
      </c>
      <c r="G45" s="21">
        <v>2</v>
      </c>
      <c r="H45" s="21" t="str">
        <f t="shared" si="11"/>
        <v>Kamis</v>
      </c>
      <c r="I45" s="24">
        <f t="shared" si="15"/>
        <v>45687.125</v>
      </c>
      <c r="J45" s="25">
        <f t="shared" si="16"/>
        <v>12.125</v>
      </c>
      <c r="K45" s="21" t="str">
        <f t="shared" si="12"/>
        <v>Kamis</v>
      </c>
      <c r="L45" s="24">
        <f t="shared" si="17"/>
        <v>45687.208333333336</v>
      </c>
      <c r="M45" s="25">
        <f t="shared" si="13"/>
        <v>12.208333333333334</v>
      </c>
    </row>
    <row r="46" spans="1:13" x14ac:dyDescent="0.25">
      <c r="A46" s="21">
        <f t="shared" si="14"/>
        <v>12</v>
      </c>
      <c r="B46" s="22" t="s">
        <v>18</v>
      </c>
      <c r="C46" s="21">
        <v>396</v>
      </c>
      <c r="D46" s="23">
        <f t="shared" si="9"/>
        <v>26</v>
      </c>
      <c r="E46" s="23">
        <v>3</v>
      </c>
      <c r="F46" s="23">
        <f t="shared" si="10"/>
        <v>23</v>
      </c>
      <c r="G46" s="21">
        <v>2</v>
      </c>
      <c r="H46" s="21" t="str">
        <f t="shared" si="11"/>
        <v>Jum'at</v>
      </c>
      <c r="I46" s="24">
        <f t="shared" si="15"/>
        <v>45688.291666666664</v>
      </c>
      <c r="J46" s="25">
        <f t="shared" si="16"/>
        <v>13.291666666666668</v>
      </c>
      <c r="K46" s="21" t="str">
        <f t="shared" si="12"/>
        <v>Jum'at</v>
      </c>
      <c r="L46" s="24">
        <f t="shared" si="17"/>
        <v>45688.375</v>
      </c>
      <c r="M46" s="25">
        <f t="shared" si="13"/>
        <v>13.375000000000002</v>
      </c>
    </row>
    <row r="47" spans="1:13" x14ac:dyDescent="0.25">
      <c r="A47" s="21">
        <f t="shared" si="14"/>
        <v>13</v>
      </c>
      <c r="B47" s="22" t="s">
        <v>17</v>
      </c>
      <c r="C47" s="21"/>
      <c r="D47" s="23"/>
      <c r="E47" s="23"/>
      <c r="F47" s="23"/>
      <c r="G47" s="21"/>
      <c r="H47" s="21" t="str">
        <f t="shared" si="11"/>
        <v>Sabtu</v>
      </c>
      <c r="I47" s="24">
        <f t="shared" si="15"/>
        <v>45689.458333333336</v>
      </c>
      <c r="J47" s="25">
        <f t="shared" si="16"/>
        <v>14.458333333333336</v>
      </c>
      <c r="K47" s="21"/>
      <c r="L47" s="24"/>
      <c r="M47" s="25"/>
    </row>
    <row r="49" spans="1:13" x14ac:dyDescent="0.25">
      <c r="A49" s="93" t="s">
        <v>31</v>
      </c>
      <c r="B49" s="94"/>
      <c r="C49" s="75">
        <f>SUM(C35:C47)</f>
        <v>4755</v>
      </c>
      <c r="D49" s="75">
        <f>SUM(D35:D47)</f>
        <v>291</v>
      </c>
      <c r="E49" s="23"/>
      <c r="F49" s="75"/>
      <c r="G49" s="75">
        <f>SUM(G35:G47)</f>
        <v>42</v>
      </c>
      <c r="H49" s="75">
        <f>D49+G49</f>
        <v>333</v>
      </c>
      <c r="I49" s="76"/>
      <c r="J49" s="77"/>
      <c r="K49" s="76"/>
      <c r="L49" s="76"/>
      <c r="M49" s="77"/>
    </row>
    <row r="50" spans="1:13" x14ac:dyDescent="0.25">
      <c r="A50" s="93" t="s">
        <v>32</v>
      </c>
      <c r="B50" s="94"/>
      <c r="C50" s="78"/>
      <c r="D50" s="79">
        <f>D49/24</f>
        <v>12.125</v>
      </c>
      <c r="E50" s="80"/>
      <c r="F50" s="79"/>
      <c r="G50" s="79">
        <f>G49/24</f>
        <v>1.75</v>
      </c>
      <c r="H50" s="80">
        <f>H49/24</f>
        <v>13.875</v>
      </c>
      <c r="I50" s="81"/>
      <c r="J50" s="82" t="s">
        <v>33</v>
      </c>
      <c r="K50" s="83"/>
      <c r="L50" s="83"/>
      <c r="M50" s="83"/>
    </row>
    <row r="51" spans="1:13" x14ac:dyDescent="0.25">
      <c r="A51" s="68"/>
      <c r="B51" s="68"/>
      <c r="C51" s="68"/>
      <c r="D51" s="68"/>
      <c r="E51" s="84"/>
      <c r="F51" s="68"/>
      <c r="G51" s="68"/>
      <c r="H51" s="83"/>
      <c r="I51" s="83"/>
      <c r="J51" s="77" t="s">
        <v>34</v>
      </c>
      <c r="K51" s="77"/>
      <c r="L51" s="85">
        <f>C49</f>
        <v>4755</v>
      </c>
      <c r="M51" s="83" t="s">
        <v>35</v>
      </c>
    </row>
    <row r="52" spans="1:13" x14ac:dyDescent="0.25">
      <c r="A52" s="68"/>
      <c r="B52" s="68"/>
      <c r="C52" s="68"/>
      <c r="D52" s="68"/>
      <c r="E52" s="84"/>
      <c r="F52" s="68"/>
      <c r="G52" s="68"/>
      <c r="H52" s="68"/>
      <c r="I52" s="83"/>
      <c r="J52" s="77" t="s">
        <v>36</v>
      </c>
      <c r="K52" s="77"/>
      <c r="L52" s="86">
        <f>D50</f>
        <v>12.125</v>
      </c>
      <c r="M52" s="83" t="s">
        <v>14</v>
      </c>
    </row>
    <row r="53" spans="1:13" x14ac:dyDescent="0.25">
      <c r="A53" s="68"/>
      <c r="B53" s="68"/>
      <c r="C53" s="68"/>
      <c r="D53" s="68"/>
      <c r="E53" s="84"/>
      <c r="F53" s="68"/>
      <c r="G53" s="68"/>
      <c r="H53" s="68"/>
      <c r="I53" s="83"/>
      <c r="J53" s="77" t="s">
        <v>37</v>
      </c>
      <c r="K53" s="77"/>
      <c r="L53" s="87">
        <f>G50</f>
        <v>1.75</v>
      </c>
      <c r="M53" s="83" t="s">
        <v>14</v>
      </c>
    </row>
    <row r="54" spans="1:13" x14ac:dyDescent="0.25">
      <c r="A54" s="88"/>
      <c r="B54" s="88"/>
      <c r="C54" s="88"/>
      <c r="D54" s="88"/>
      <c r="E54" s="89"/>
      <c r="F54" s="88"/>
      <c r="G54" s="88"/>
      <c r="H54" s="88"/>
      <c r="I54" s="90"/>
      <c r="J54" s="91" t="s">
        <v>63</v>
      </c>
      <c r="K54" s="90"/>
      <c r="L54" s="92">
        <f>366/28</f>
        <v>13.071428571428571</v>
      </c>
      <c r="M54" s="90"/>
    </row>
    <row r="56" spans="1:13" x14ac:dyDescent="0.25">
      <c r="A56" s="2" t="s">
        <v>61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67"/>
      <c r="B57" s="67"/>
      <c r="C57" s="67"/>
      <c r="D57" s="67"/>
      <c r="E57" s="66"/>
      <c r="F57" s="67"/>
      <c r="G57" s="66"/>
      <c r="H57" s="67"/>
      <c r="I57" s="67"/>
      <c r="J57" s="68"/>
      <c r="K57" s="67" t="s">
        <v>3</v>
      </c>
      <c r="L57" s="69">
        <v>17</v>
      </c>
      <c r="M57" s="67" t="s">
        <v>4</v>
      </c>
    </row>
    <row r="58" spans="1:13" x14ac:dyDescent="0.25">
      <c r="A58" s="70" t="s">
        <v>39</v>
      </c>
      <c r="B58" s="67"/>
      <c r="C58" s="67"/>
      <c r="D58" s="67"/>
      <c r="E58" s="66"/>
      <c r="F58" s="67"/>
      <c r="G58" s="66"/>
      <c r="H58" s="67"/>
      <c r="I58" s="67"/>
      <c r="J58" s="68"/>
      <c r="K58" s="67"/>
      <c r="L58" s="66"/>
      <c r="M58" s="67"/>
    </row>
    <row r="59" spans="1:13" ht="15.75" customHeight="1" x14ac:dyDescent="0.25">
      <c r="A59" s="13" t="s">
        <v>5</v>
      </c>
      <c r="B59" s="13" t="s">
        <v>6</v>
      </c>
      <c r="C59" s="12" t="s">
        <v>7</v>
      </c>
      <c r="D59" s="12" t="s">
        <v>8</v>
      </c>
      <c r="E59" s="11" t="s">
        <v>9</v>
      </c>
      <c r="F59" s="11" t="s">
        <v>10</v>
      </c>
      <c r="G59" s="12" t="s">
        <v>11</v>
      </c>
      <c r="H59" s="10" t="s">
        <v>12</v>
      </c>
      <c r="I59" s="10"/>
      <c r="J59" s="10"/>
      <c r="K59" s="9" t="s">
        <v>13</v>
      </c>
      <c r="L59" s="9"/>
      <c r="M59" s="9"/>
    </row>
    <row r="60" spans="1:13" x14ac:dyDescent="0.25">
      <c r="A60" s="13"/>
      <c r="B60" s="13"/>
      <c r="C60" s="12"/>
      <c r="D60" s="12"/>
      <c r="E60" s="11"/>
      <c r="F60" s="11"/>
      <c r="G60" s="12"/>
      <c r="H60" s="19" t="s">
        <v>14</v>
      </c>
      <c r="I60" s="19" t="s">
        <v>15</v>
      </c>
      <c r="J60" s="19" t="s">
        <v>16</v>
      </c>
      <c r="K60" s="20" t="s">
        <v>14</v>
      </c>
      <c r="L60" s="20" t="s">
        <v>15</v>
      </c>
      <c r="M60" s="20" t="s">
        <v>16</v>
      </c>
    </row>
    <row r="61" spans="1:13" x14ac:dyDescent="0.25">
      <c r="A61" s="21">
        <v>1</v>
      </c>
      <c r="B61" s="22" t="s">
        <v>17</v>
      </c>
      <c r="C61" s="21">
        <v>396</v>
      </c>
      <c r="D61" s="23">
        <f t="shared" ref="D61:D74" si="18">F61+E61</f>
        <v>25</v>
      </c>
      <c r="E61" s="23">
        <v>2</v>
      </c>
      <c r="F61" s="23">
        <f t="shared" ref="F61:F74" si="19">INT(C61/$L$2)</f>
        <v>23</v>
      </c>
      <c r="G61" s="21">
        <v>11</v>
      </c>
      <c r="H61" s="21" t="str">
        <f t="shared" ref="H61:H75" si="20">CHOOSE(WEEKDAY(I61),"Minggu","Senin","Selasa","Rabu","Kamis","Jum'at","Sabtu")</f>
        <v>Sabtu</v>
      </c>
      <c r="I61" s="24">
        <v>45689</v>
      </c>
      <c r="J61" s="25">
        <v>0.45833333333333298</v>
      </c>
      <c r="K61" s="21" t="str">
        <f t="shared" ref="K61:K74" si="21">CHOOSE(WEEKDAY(L61),"Minggu","Senin","Selasa","Rabu","Kamis","Jum'at","Sabtu")</f>
        <v>Sabtu</v>
      </c>
      <c r="L61" s="24">
        <f>(I61+J61)+G61/24</f>
        <v>45689.916666666672</v>
      </c>
      <c r="M61" s="25">
        <f>(J61+G61/24)</f>
        <v>0.9166666666666663</v>
      </c>
    </row>
    <row r="62" spans="1:13" x14ac:dyDescent="0.25">
      <c r="A62" s="21">
        <f t="shared" ref="A62:A75" si="22">A61+1</f>
        <v>2</v>
      </c>
      <c r="B62" s="22" t="s">
        <v>18</v>
      </c>
      <c r="C62" s="21">
        <v>458</v>
      </c>
      <c r="D62" s="23">
        <f t="shared" si="18"/>
        <v>25</v>
      </c>
      <c r="E62" s="23">
        <v>-1</v>
      </c>
      <c r="F62" s="23">
        <f t="shared" si="19"/>
        <v>26</v>
      </c>
      <c r="G62" s="21">
        <v>4</v>
      </c>
      <c r="H62" s="21" t="str">
        <f t="shared" si="20"/>
        <v>Minggu</v>
      </c>
      <c r="I62" s="24">
        <f>$I$61+J62</f>
        <v>45690.958333333336</v>
      </c>
      <c r="J62" s="25">
        <f t="shared" ref="J62:J75" si="23">M61+D61/24</f>
        <v>1.958333333333333</v>
      </c>
      <c r="K62" s="21" t="str">
        <f t="shared" si="21"/>
        <v>Senin</v>
      </c>
      <c r="L62" s="24">
        <f>($I$61+J62)+G62/24</f>
        <v>45691.125</v>
      </c>
      <c r="M62" s="25">
        <f>(J62+G62/24)</f>
        <v>2.1249999999999996</v>
      </c>
    </row>
    <row r="63" spans="1:13" x14ac:dyDescent="0.25">
      <c r="A63" s="21">
        <f t="shared" si="22"/>
        <v>3</v>
      </c>
      <c r="B63" s="22" t="s">
        <v>19</v>
      </c>
      <c r="C63" s="21">
        <v>868</v>
      </c>
      <c r="D63" s="23">
        <f t="shared" si="18"/>
        <v>48</v>
      </c>
      <c r="E63" s="23">
        <v>-3</v>
      </c>
      <c r="F63" s="23">
        <f t="shared" si="19"/>
        <v>51</v>
      </c>
      <c r="G63" s="21">
        <v>3</v>
      </c>
      <c r="H63" s="21" t="str">
        <f t="shared" si="20"/>
        <v>Sabtu</v>
      </c>
      <c r="I63" s="24">
        <v>45654</v>
      </c>
      <c r="J63" s="25">
        <f t="shared" si="23"/>
        <v>3.1666666666666661</v>
      </c>
      <c r="K63" s="21" t="str">
        <f t="shared" si="21"/>
        <v>Sabtu</v>
      </c>
      <c r="L63" s="24">
        <v>45654</v>
      </c>
      <c r="M63" s="25">
        <v>0.45833333333333298</v>
      </c>
    </row>
    <row r="64" spans="1:13" x14ac:dyDescent="0.25">
      <c r="A64" s="21">
        <f t="shared" si="22"/>
        <v>4</v>
      </c>
      <c r="B64" s="22" t="s">
        <v>28</v>
      </c>
      <c r="C64" s="21">
        <v>220</v>
      </c>
      <c r="D64" s="23">
        <f t="shared" si="18"/>
        <v>12</v>
      </c>
      <c r="E64" s="23">
        <v>0</v>
      </c>
      <c r="F64" s="23">
        <f t="shared" si="19"/>
        <v>12</v>
      </c>
      <c r="G64" s="71">
        <v>2</v>
      </c>
      <c r="H64" s="21" t="str">
        <f t="shared" si="20"/>
        <v>Senin</v>
      </c>
      <c r="I64" s="24">
        <f t="shared" ref="I64:I75" si="24">$I$61+J64</f>
        <v>45691.458333333336</v>
      </c>
      <c r="J64" s="25">
        <f t="shared" si="23"/>
        <v>2.458333333333333</v>
      </c>
      <c r="K64" s="21" t="str">
        <f t="shared" si="21"/>
        <v>Senin</v>
      </c>
      <c r="L64" s="24">
        <f t="shared" ref="L64:L74" si="25">($I$61+J64)+G64/24</f>
        <v>45691.541666666672</v>
      </c>
      <c r="M64" s="25">
        <f t="shared" ref="M64:M74" si="26">(J64+G64/24)</f>
        <v>2.5416666666666665</v>
      </c>
    </row>
    <row r="65" spans="1:13" x14ac:dyDescent="0.25">
      <c r="A65" s="21">
        <f t="shared" si="22"/>
        <v>5</v>
      </c>
      <c r="B65" s="22" t="s">
        <v>29</v>
      </c>
      <c r="C65" s="21">
        <v>120</v>
      </c>
      <c r="D65" s="23">
        <f t="shared" si="18"/>
        <v>7</v>
      </c>
      <c r="E65" s="23">
        <v>0</v>
      </c>
      <c r="F65" s="23">
        <f t="shared" si="19"/>
        <v>7</v>
      </c>
      <c r="G65" s="21">
        <v>2</v>
      </c>
      <c r="H65" s="21" t="str">
        <f t="shared" si="20"/>
        <v>Selasa</v>
      </c>
      <c r="I65" s="24">
        <f t="shared" si="24"/>
        <v>45692.041666666664</v>
      </c>
      <c r="J65" s="25">
        <f t="shared" si="23"/>
        <v>3.0416666666666665</v>
      </c>
      <c r="K65" s="21" t="str">
        <f t="shared" si="21"/>
        <v>Selasa</v>
      </c>
      <c r="L65" s="24">
        <f t="shared" si="25"/>
        <v>45692.125</v>
      </c>
      <c r="M65" s="25">
        <f t="shared" si="26"/>
        <v>3.125</v>
      </c>
    </row>
    <row r="66" spans="1:13" x14ac:dyDescent="0.25">
      <c r="A66" s="21">
        <f t="shared" si="22"/>
        <v>6</v>
      </c>
      <c r="B66" s="22" t="s">
        <v>43</v>
      </c>
      <c r="C66" s="21">
        <v>127</v>
      </c>
      <c r="D66" s="23">
        <f t="shared" si="18"/>
        <v>7</v>
      </c>
      <c r="E66" s="23">
        <v>0</v>
      </c>
      <c r="F66" s="23">
        <f t="shared" si="19"/>
        <v>7</v>
      </c>
      <c r="G66" s="21">
        <v>1</v>
      </c>
      <c r="H66" s="21" t="str">
        <f t="shared" si="20"/>
        <v>Selasa</v>
      </c>
      <c r="I66" s="24">
        <f t="shared" si="24"/>
        <v>45692.416666666664</v>
      </c>
      <c r="J66" s="25">
        <f t="shared" si="23"/>
        <v>3.4166666666666665</v>
      </c>
      <c r="K66" s="21" t="str">
        <f t="shared" si="21"/>
        <v>Selasa</v>
      </c>
      <c r="L66" s="24">
        <f t="shared" si="25"/>
        <v>45692.458333333328</v>
      </c>
      <c r="M66" s="25">
        <f t="shared" si="26"/>
        <v>3.458333333333333</v>
      </c>
    </row>
    <row r="67" spans="1:13" x14ac:dyDescent="0.25">
      <c r="A67" s="21">
        <f t="shared" si="22"/>
        <v>7</v>
      </c>
      <c r="B67" s="22" t="s">
        <v>30</v>
      </c>
      <c r="C67" s="21">
        <v>395</v>
      </c>
      <c r="D67" s="23">
        <f t="shared" si="18"/>
        <v>21</v>
      </c>
      <c r="E67" s="23">
        <v>-2</v>
      </c>
      <c r="F67" s="23">
        <f t="shared" si="19"/>
        <v>23</v>
      </c>
      <c r="G67" s="21">
        <v>2</v>
      </c>
      <c r="H67" s="21" t="str">
        <f t="shared" si="20"/>
        <v>Selasa</v>
      </c>
      <c r="I67" s="24">
        <f t="shared" si="24"/>
        <v>45692.75</v>
      </c>
      <c r="J67" s="25">
        <f t="shared" si="23"/>
        <v>3.7499999999999996</v>
      </c>
      <c r="K67" s="21" t="str">
        <f t="shared" si="21"/>
        <v>Selasa</v>
      </c>
      <c r="L67" s="24">
        <f t="shared" si="25"/>
        <v>45692.833333333336</v>
      </c>
      <c r="M67" s="25">
        <f t="shared" si="26"/>
        <v>3.833333333333333</v>
      </c>
    </row>
    <row r="68" spans="1:13" x14ac:dyDescent="0.25">
      <c r="A68" s="21">
        <f t="shared" si="22"/>
        <v>8</v>
      </c>
      <c r="B68" s="22" t="s">
        <v>62</v>
      </c>
      <c r="C68" s="21">
        <v>395</v>
      </c>
      <c r="D68" s="23">
        <f t="shared" si="18"/>
        <v>23</v>
      </c>
      <c r="E68" s="23">
        <v>0</v>
      </c>
      <c r="F68" s="23">
        <f t="shared" si="19"/>
        <v>23</v>
      </c>
      <c r="G68" s="21">
        <v>5</v>
      </c>
      <c r="H68" s="21" t="str">
        <f t="shared" si="20"/>
        <v>Rabu</v>
      </c>
      <c r="I68" s="24">
        <f t="shared" si="24"/>
        <v>45693.708333333336</v>
      </c>
      <c r="J68" s="25">
        <f t="shared" si="23"/>
        <v>4.708333333333333</v>
      </c>
      <c r="K68" s="21" t="str">
        <f t="shared" si="21"/>
        <v>Rabu</v>
      </c>
      <c r="L68" s="24">
        <f t="shared" si="25"/>
        <v>45693.916666666672</v>
      </c>
      <c r="M68" s="25">
        <f t="shared" si="26"/>
        <v>4.9166666666666661</v>
      </c>
    </row>
    <row r="69" spans="1:13" x14ac:dyDescent="0.25">
      <c r="A69" s="21">
        <f t="shared" si="22"/>
        <v>9</v>
      </c>
      <c r="B69" s="22" t="s">
        <v>30</v>
      </c>
      <c r="C69" s="21">
        <v>127</v>
      </c>
      <c r="D69" s="23">
        <f t="shared" si="18"/>
        <v>7</v>
      </c>
      <c r="E69" s="23">
        <v>0</v>
      </c>
      <c r="F69" s="23">
        <f t="shared" si="19"/>
        <v>7</v>
      </c>
      <c r="G69" s="21">
        <v>2</v>
      </c>
      <c r="H69" s="21" t="str">
        <f t="shared" si="20"/>
        <v>Kamis</v>
      </c>
      <c r="I69" s="24">
        <f t="shared" si="24"/>
        <v>45694.875</v>
      </c>
      <c r="J69" s="25">
        <f t="shared" si="23"/>
        <v>5.8749999999999991</v>
      </c>
      <c r="K69" s="21" t="str">
        <f t="shared" si="21"/>
        <v>Kamis</v>
      </c>
      <c r="L69" s="24">
        <f t="shared" si="25"/>
        <v>45694.958333333336</v>
      </c>
      <c r="M69" s="25">
        <f t="shared" si="26"/>
        <v>5.9583333333333321</v>
      </c>
    </row>
    <row r="70" spans="1:13" x14ac:dyDescent="0.25">
      <c r="A70" s="21">
        <f t="shared" si="22"/>
        <v>10</v>
      </c>
      <c r="B70" s="22" t="s">
        <v>43</v>
      </c>
      <c r="C70" s="21">
        <v>120</v>
      </c>
      <c r="D70" s="23">
        <f t="shared" si="18"/>
        <v>7</v>
      </c>
      <c r="E70" s="23">
        <v>0</v>
      </c>
      <c r="F70" s="23">
        <f t="shared" si="19"/>
        <v>7</v>
      </c>
      <c r="G70" s="21">
        <v>1</v>
      </c>
      <c r="H70" s="21" t="str">
        <f t="shared" si="20"/>
        <v>Jum'at</v>
      </c>
      <c r="I70" s="24">
        <f t="shared" si="24"/>
        <v>45695.25</v>
      </c>
      <c r="J70" s="25">
        <f t="shared" si="23"/>
        <v>6.2499999999999991</v>
      </c>
      <c r="K70" s="21" t="str">
        <f t="shared" si="21"/>
        <v>Jum'at</v>
      </c>
      <c r="L70" s="24">
        <f t="shared" si="25"/>
        <v>45695.291666666664</v>
      </c>
      <c r="M70" s="25">
        <f t="shared" si="26"/>
        <v>6.2916666666666661</v>
      </c>
    </row>
    <row r="71" spans="1:13" x14ac:dyDescent="0.25">
      <c r="A71" s="21">
        <f t="shared" si="22"/>
        <v>11</v>
      </c>
      <c r="B71" s="22" t="s">
        <v>29</v>
      </c>
      <c r="C71" s="21">
        <v>220</v>
      </c>
      <c r="D71" s="23">
        <f t="shared" si="18"/>
        <v>13</v>
      </c>
      <c r="E71" s="23">
        <v>1</v>
      </c>
      <c r="F71" s="23">
        <f t="shared" si="19"/>
        <v>12</v>
      </c>
      <c r="G71" s="21">
        <v>2</v>
      </c>
      <c r="H71" s="21" t="str">
        <f t="shared" si="20"/>
        <v>Jum'at</v>
      </c>
      <c r="I71" s="24">
        <f t="shared" si="24"/>
        <v>45695.583333333336</v>
      </c>
      <c r="J71" s="25">
        <f t="shared" si="23"/>
        <v>6.583333333333333</v>
      </c>
      <c r="K71" s="21" t="str">
        <f t="shared" si="21"/>
        <v>Jum'at</v>
      </c>
      <c r="L71" s="24">
        <f t="shared" si="25"/>
        <v>45695.666666666672</v>
      </c>
      <c r="M71" s="25">
        <f t="shared" si="26"/>
        <v>6.6666666666666661</v>
      </c>
    </row>
    <row r="72" spans="1:13" x14ac:dyDescent="0.25">
      <c r="A72" s="21">
        <f t="shared" si="22"/>
        <v>12</v>
      </c>
      <c r="B72" s="22" t="s">
        <v>28</v>
      </c>
      <c r="C72" s="21">
        <v>868</v>
      </c>
      <c r="D72" s="23">
        <f t="shared" si="18"/>
        <v>49</v>
      </c>
      <c r="E72" s="23">
        <v>-2</v>
      </c>
      <c r="F72" s="23">
        <f t="shared" si="19"/>
        <v>51</v>
      </c>
      <c r="G72" s="21">
        <v>2</v>
      </c>
      <c r="H72" s="21" t="str">
        <f t="shared" si="20"/>
        <v>Sabtu</v>
      </c>
      <c r="I72" s="24">
        <f t="shared" si="24"/>
        <v>45696.208333333336</v>
      </c>
      <c r="J72" s="25">
        <f t="shared" si="23"/>
        <v>7.208333333333333</v>
      </c>
      <c r="K72" s="21" t="str">
        <f t="shared" si="21"/>
        <v>Sabtu</v>
      </c>
      <c r="L72" s="24">
        <f t="shared" si="25"/>
        <v>45696.291666666672</v>
      </c>
      <c r="M72" s="25">
        <f t="shared" si="26"/>
        <v>7.2916666666666661</v>
      </c>
    </row>
    <row r="73" spans="1:13" x14ac:dyDescent="0.25">
      <c r="A73" s="21">
        <f t="shared" si="22"/>
        <v>13</v>
      </c>
      <c r="B73" s="22" t="s">
        <v>19</v>
      </c>
      <c r="C73" s="21">
        <v>458</v>
      </c>
      <c r="D73" s="23">
        <f t="shared" si="18"/>
        <v>26</v>
      </c>
      <c r="E73" s="23">
        <v>0</v>
      </c>
      <c r="F73" s="23">
        <f t="shared" si="19"/>
        <v>26</v>
      </c>
      <c r="G73" s="21">
        <v>2</v>
      </c>
      <c r="H73" s="21" t="str">
        <f t="shared" si="20"/>
        <v>Senin</v>
      </c>
      <c r="I73" s="24">
        <f t="shared" si="24"/>
        <v>45698.333333333336</v>
      </c>
      <c r="J73" s="25">
        <f t="shared" si="23"/>
        <v>9.3333333333333321</v>
      </c>
      <c r="K73" s="21" t="str">
        <f t="shared" si="21"/>
        <v>Senin</v>
      </c>
      <c r="L73" s="24">
        <f t="shared" si="25"/>
        <v>45698.416666666672</v>
      </c>
      <c r="M73" s="25">
        <f t="shared" si="26"/>
        <v>9.4166666666666661</v>
      </c>
    </row>
    <row r="74" spans="1:13" x14ac:dyDescent="0.25">
      <c r="A74" s="21">
        <f t="shared" si="22"/>
        <v>14</v>
      </c>
      <c r="B74" s="22" t="s">
        <v>18</v>
      </c>
      <c r="C74" s="21">
        <v>396</v>
      </c>
      <c r="D74" s="23">
        <f t="shared" si="18"/>
        <v>25</v>
      </c>
      <c r="E74" s="23">
        <v>2</v>
      </c>
      <c r="F74" s="23">
        <f t="shared" si="19"/>
        <v>23</v>
      </c>
      <c r="G74" s="21">
        <v>2</v>
      </c>
      <c r="H74" s="21" t="str">
        <f t="shared" si="20"/>
        <v>Selasa</v>
      </c>
      <c r="I74" s="24">
        <f t="shared" si="24"/>
        <v>45699.5</v>
      </c>
      <c r="J74" s="25">
        <f t="shared" si="23"/>
        <v>10.5</v>
      </c>
      <c r="K74" s="21" t="str">
        <f t="shared" si="21"/>
        <v>Selasa</v>
      </c>
      <c r="L74" s="24">
        <f t="shared" si="25"/>
        <v>45699.583333333336</v>
      </c>
      <c r="M74" s="25">
        <f t="shared" si="26"/>
        <v>10.583333333333334</v>
      </c>
    </row>
    <row r="75" spans="1:13" x14ac:dyDescent="0.25">
      <c r="A75" s="21">
        <f t="shared" si="22"/>
        <v>15</v>
      </c>
      <c r="B75" s="22" t="s">
        <v>17</v>
      </c>
      <c r="C75" s="21"/>
      <c r="D75" s="23"/>
      <c r="E75" s="23"/>
      <c r="F75" s="23"/>
      <c r="G75" s="21"/>
      <c r="H75" s="21" t="str">
        <f t="shared" si="20"/>
        <v>Rabu</v>
      </c>
      <c r="I75" s="24">
        <f t="shared" si="24"/>
        <v>45700.625</v>
      </c>
      <c r="J75" s="25">
        <f t="shared" si="23"/>
        <v>11.625</v>
      </c>
      <c r="K75" s="21"/>
      <c r="L75" s="24"/>
      <c r="M75" s="25"/>
    </row>
    <row r="77" spans="1:13" x14ac:dyDescent="0.25">
      <c r="A77" s="93" t="s">
        <v>31</v>
      </c>
      <c r="B77" s="94"/>
      <c r="C77" s="75">
        <f>SUM(C61:C75)</f>
        <v>5168</v>
      </c>
      <c r="D77" s="75">
        <f>SUM(D61:D75)</f>
        <v>295</v>
      </c>
      <c r="E77" s="23"/>
      <c r="F77" s="75"/>
      <c r="G77" s="75">
        <f>SUM(G61:G75)</f>
        <v>41</v>
      </c>
      <c r="H77" s="75">
        <f>D77+G77</f>
        <v>336</v>
      </c>
      <c r="I77" s="76"/>
      <c r="J77" s="77"/>
      <c r="K77" s="76"/>
      <c r="L77" s="76"/>
      <c r="M77" s="77"/>
    </row>
    <row r="78" spans="1:13" x14ac:dyDescent="0.25">
      <c r="A78" s="93" t="s">
        <v>32</v>
      </c>
      <c r="B78" s="94"/>
      <c r="C78" s="78"/>
      <c r="D78" s="79">
        <f>D77/24</f>
        <v>12.291666666666666</v>
      </c>
      <c r="E78" s="80"/>
      <c r="F78" s="79"/>
      <c r="G78" s="79">
        <f>G77/24</f>
        <v>1.7083333333333333</v>
      </c>
      <c r="H78" s="80">
        <f>H77/24</f>
        <v>14</v>
      </c>
      <c r="I78" s="81"/>
      <c r="J78" s="82" t="s">
        <v>33</v>
      </c>
      <c r="K78" s="83"/>
      <c r="L78" s="83"/>
      <c r="M78" s="83"/>
    </row>
    <row r="79" spans="1:13" x14ac:dyDescent="0.25">
      <c r="A79" s="68"/>
      <c r="B79" s="68"/>
      <c r="C79" s="68"/>
      <c r="D79" s="68"/>
      <c r="E79" s="84"/>
      <c r="F79" s="68"/>
      <c r="G79" s="68"/>
      <c r="H79" s="83"/>
      <c r="I79" s="83"/>
      <c r="J79" s="77" t="s">
        <v>34</v>
      </c>
      <c r="K79" s="77"/>
      <c r="L79" s="85">
        <f>C77</f>
        <v>5168</v>
      </c>
      <c r="M79" s="83" t="s">
        <v>35</v>
      </c>
    </row>
    <row r="80" spans="1:13" x14ac:dyDescent="0.25">
      <c r="A80" s="68"/>
      <c r="B80" s="68"/>
      <c r="C80" s="68"/>
      <c r="D80" s="68"/>
      <c r="E80" s="84"/>
      <c r="F80" s="68"/>
      <c r="G80" s="68"/>
      <c r="H80" s="68"/>
      <c r="I80" s="83"/>
      <c r="J80" s="77" t="s">
        <v>36</v>
      </c>
      <c r="K80" s="77"/>
      <c r="L80" s="86">
        <f>D78</f>
        <v>12.291666666666666</v>
      </c>
      <c r="M80" s="83" t="s">
        <v>14</v>
      </c>
    </row>
    <row r="81" spans="1:13" x14ac:dyDescent="0.25">
      <c r="A81" s="68"/>
      <c r="B81" s="68"/>
      <c r="C81" s="68"/>
      <c r="D81" s="68"/>
      <c r="E81" s="84"/>
      <c r="F81" s="68"/>
      <c r="G81" s="68"/>
      <c r="H81" s="68"/>
      <c r="I81" s="83"/>
      <c r="J81" s="77" t="s">
        <v>37</v>
      </c>
      <c r="K81" s="77"/>
      <c r="L81" s="87">
        <f>G78</f>
        <v>1.7083333333333333</v>
      </c>
      <c r="M81" s="83" t="s">
        <v>14</v>
      </c>
    </row>
    <row r="82" spans="1:13" x14ac:dyDescent="0.25">
      <c r="A82" s="88"/>
      <c r="B82" s="88"/>
      <c r="C82" s="88"/>
      <c r="D82" s="88"/>
      <c r="E82" s="89"/>
      <c r="F82" s="88"/>
      <c r="G82" s="88"/>
      <c r="H82" s="88"/>
      <c r="I82" s="90"/>
      <c r="J82" s="91" t="s">
        <v>63</v>
      </c>
      <c r="K82" s="90"/>
      <c r="L82" s="92">
        <f>366/28</f>
        <v>13.071428571428571</v>
      </c>
      <c r="M82" s="90"/>
    </row>
    <row r="84" spans="1:13" x14ac:dyDescent="0.25">
      <c r="A84" s="2" t="s">
        <v>61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67"/>
      <c r="B85" s="67"/>
      <c r="C85" s="67"/>
      <c r="D85" s="67"/>
      <c r="E85" s="66"/>
      <c r="F85" s="67"/>
      <c r="G85" s="66"/>
      <c r="H85" s="67"/>
      <c r="I85" s="67"/>
      <c r="J85" s="68"/>
      <c r="K85" s="67" t="s">
        <v>3</v>
      </c>
      <c r="L85" s="69">
        <v>17</v>
      </c>
      <c r="M85" s="67" t="s">
        <v>4</v>
      </c>
    </row>
    <row r="86" spans="1:13" x14ac:dyDescent="0.25">
      <c r="A86" s="70" t="s">
        <v>40</v>
      </c>
      <c r="B86" s="67"/>
      <c r="C86" s="67"/>
      <c r="D86" s="67"/>
      <c r="E86" s="66"/>
      <c r="F86" s="67"/>
      <c r="G86" s="66"/>
      <c r="H86" s="67"/>
      <c r="I86" s="67"/>
      <c r="J86" s="68"/>
      <c r="K86" s="67"/>
      <c r="L86" s="66"/>
      <c r="M86" s="67"/>
    </row>
    <row r="87" spans="1:13" ht="15.75" customHeight="1" x14ac:dyDescent="0.25">
      <c r="A87" s="13" t="s">
        <v>5</v>
      </c>
      <c r="B87" s="13" t="s">
        <v>6</v>
      </c>
      <c r="C87" s="12" t="s">
        <v>7</v>
      </c>
      <c r="D87" s="12" t="s">
        <v>8</v>
      </c>
      <c r="E87" s="11" t="s">
        <v>9</v>
      </c>
      <c r="F87" s="11" t="s">
        <v>10</v>
      </c>
      <c r="G87" s="12" t="s">
        <v>11</v>
      </c>
      <c r="H87" s="10" t="s">
        <v>12</v>
      </c>
      <c r="I87" s="10"/>
      <c r="J87" s="10"/>
      <c r="K87" s="9" t="s">
        <v>13</v>
      </c>
      <c r="L87" s="9"/>
      <c r="M87" s="9"/>
    </row>
    <row r="88" spans="1:13" x14ac:dyDescent="0.25">
      <c r="A88" s="13"/>
      <c r="B88" s="13"/>
      <c r="C88" s="12"/>
      <c r="D88" s="12"/>
      <c r="E88" s="11"/>
      <c r="F88" s="11"/>
      <c r="G88" s="12"/>
      <c r="H88" s="19" t="s">
        <v>14</v>
      </c>
      <c r="I88" s="19" t="s">
        <v>15</v>
      </c>
      <c r="J88" s="19" t="s">
        <v>16</v>
      </c>
      <c r="K88" s="20" t="s">
        <v>14</v>
      </c>
      <c r="L88" s="20" t="s">
        <v>15</v>
      </c>
      <c r="M88" s="20" t="s">
        <v>16</v>
      </c>
    </row>
    <row r="89" spans="1:13" x14ac:dyDescent="0.25">
      <c r="A89" s="21">
        <v>1</v>
      </c>
      <c r="B89" s="22" t="s">
        <v>17</v>
      </c>
      <c r="C89" s="21">
        <v>396</v>
      </c>
      <c r="D89" s="23">
        <f t="shared" ref="D89:D102" si="27">F89+E89</f>
        <v>25</v>
      </c>
      <c r="E89" s="23">
        <v>2</v>
      </c>
      <c r="F89" s="23">
        <f t="shared" ref="F89:F102" si="28">INT(C89/$L$2)</f>
        <v>23</v>
      </c>
      <c r="G89" s="21">
        <v>13</v>
      </c>
      <c r="H89" s="21" t="str">
        <f t="shared" ref="H89:H103" si="29">CHOOSE(WEEKDAY(I89),"Minggu","Senin","Selasa","Rabu","Kamis","Jum'at","Sabtu")</f>
        <v>Minggu</v>
      </c>
      <c r="I89" s="24">
        <v>45704</v>
      </c>
      <c r="J89" s="25">
        <v>0.58333333333333304</v>
      </c>
      <c r="K89" s="21" t="str">
        <f t="shared" ref="K89:K102" si="30">CHOOSE(WEEKDAY(L89),"Minggu","Senin","Selasa","Rabu","Kamis","Jum'at","Sabtu")</f>
        <v>Senin</v>
      </c>
      <c r="L89" s="24">
        <f>(I89+J89)+G89/24</f>
        <v>45705.125</v>
      </c>
      <c r="M89" s="25">
        <f t="shared" ref="M89:M102" si="31">(J89+G89/24)</f>
        <v>1.1249999999999996</v>
      </c>
    </row>
    <row r="90" spans="1:13" x14ac:dyDescent="0.25">
      <c r="A90" s="21">
        <f t="shared" ref="A90:A103" si="32">A89+1</f>
        <v>2</v>
      </c>
      <c r="B90" s="22" t="s">
        <v>18</v>
      </c>
      <c r="C90" s="21">
        <v>458</v>
      </c>
      <c r="D90" s="23">
        <f t="shared" si="27"/>
        <v>26</v>
      </c>
      <c r="E90" s="23">
        <v>0</v>
      </c>
      <c r="F90" s="23">
        <f t="shared" si="28"/>
        <v>26</v>
      </c>
      <c r="G90" s="21">
        <v>4</v>
      </c>
      <c r="H90" s="21" t="str">
        <f t="shared" si="29"/>
        <v>Selasa</v>
      </c>
      <c r="I90" s="24">
        <f t="shared" ref="I90:I103" si="33">$I$89+J90</f>
        <v>45706.166666666664</v>
      </c>
      <c r="J90" s="25">
        <f t="shared" ref="J90:J103" si="34">M89+D89/24</f>
        <v>2.1666666666666661</v>
      </c>
      <c r="K90" s="21" t="str">
        <f t="shared" si="30"/>
        <v>Selasa</v>
      </c>
      <c r="L90" s="24">
        <f t="shared" ref="L90:L102" si="35">($I$89+J90)+G90/24</f>
        <v>45706.333333333328</v>
      </c>
      <c r="M90" s="25">
        <f t="shared" si="31"/>
        <v>2.3333333333333326</v>
      </c>
    </row>
    <row r="91" spans="1:13" x14ac:dyDescent="0.25">
      <c r="A91" s="21">
        <f t="shared" si="32"/>
        <v>3</v>
      </c>
      <c r="B91" s="22" t="s">
        <v>19</v>
      </c>
      <c r="C91" s="21">
        <v>868</v>
      </c>
      <c r="D91" s="23">
        <f t="shared" si="27"/>
        <v>49</v>
      </c>
      <c r="E91" s="23">
        <v>-2</v>
      </c>
      <c r="F91" s="23">
        <f t="shared" si="28"/>
        <v>51</v>
      </c>
      <c r="G91" s="21">
        <v>4</v>
      </c>
      <c r="H91" s="21" t="str">
        <f t="shared" si="29"/>
        <v>Rabu</v>
      </c>
      <c r="I91" s="24">
        <f t="shared" si="33"/>
        <v>45707.416666666664</v>
      </c>
      <c r="J91" s="25">
        <f t="shared" si="34"/>
        <v>3.4166666666666661</v>
      </c>
      <c r="K91" s="21" t="str">
        <f t="shared" si="30"/>
        <v>Rabu</v>
      </c>
      <c r="L91" s="24">
        <f t="shared" si="35"/>
        <v>45707.583333333328</v>
      </c>
      <c r="M91" s="25">
        <f t="shared" si="31"/>
        <v>3.5833333333333326</v>
      </c>
    </row>
    <row r="92" spans="1:13" x14ac:dyDescent="0.25">
      <c r="A92" s="21">
        <f t="shared" si="32"/>
        <v>4</v>
      </c>
      <c r="B92" s="22" t="s">
        <v>28</v>
      </c>
      <c r="C92" s="21">
        <v>220</v>
      </c>
      <c r="D92" s="23">
        <f t="shared" si="27"/>
        <v>12</v>
      </c>
      <c r="E92" s="23">
        <v>0</v>
      </c>
      <c r="F92" s="23">
        <f t="shared" si="28"/>
        <v>12</v>
      </c>
      <c r="G92" s="71">
        <v>3</v>
      </c>
      <c r="H92" s="21" t="str">
        <f t="shared" si="29"/>
        <v>Jum'at</v>
      </c>
      <c r="I92" s="24">
        <f t="shared" si="33"/>
        <v>45709.625</v>
      </c>
      <c r="J92" s="25">
        <f t="shared" si="34"/>
        <v>5.6249999999999991</v>
      </c>
      <c r="K92" s="21" t="str">
        <f t="shared" si="30"/>
        <v>Jum'at</v>
      </c>
      <c r="L92" s="24">
        <f t="shared" si="35"/>
        <v>45709.75</v>
      </c>
      <c r="M92" s="25">
        <f t="shared" si="31"/>
        <v>5.7499999999999991</v>
      </c>
    </row>
    <row r="93" spans="1:13" x14ac:dyDescent="0.25">
      <c r="A93" s="21">
        <f t="shared" si="32"/>
        <v>5</v>
      </c>
      <c r="B93" s="22" t="s">
        <v>29</v>
      </c>
      <c r="C93" s="21">
        <v>120</v>
      </c>
      <c r="D93" s="23">
        <f t="shared" si="27"/>
        <v>8</v>
      </c>
      <c r="E93" s="23">
        <v>1</v>
      </c>
      <c r="F93" s="23">
        <f t="shared" si="28"/>
        <v>7</v>
      </c>
      <c r="G93" s="21">
        <v>2</v>
      </c>
      <c r="H93" s="21" t="str">
        <f t="shared" si="29"/>
        <v>Sabtu</v>
      </c>
      <c r="I93" s="24">
        <f t="shared" si="33"/>
        <v>45710.25</v>
      </c>
      <c r="J93" s="25">
        <f t="shared" si="34"/>
        <v>6.2499999999999991</v>
      </c>
      <c r="K93" s="21" t="str">
        <f t="shared" si="30"/>
        <v>Sabtu</v>
      </c>
      <c r="L93" s="24">
        <f t="shared" si="35"/>
        <v>45710.333333333336</v>
      </c>
      <c r="M93" s="25">
        <f t="shared" si="31"/>
        <v>6.3333333333333321</v>
      </c>
    </row>
    <row r="94" spans="1:13" x14ac:dyDescent="0.25">
      <c r="A94" s="21">
        <f t="shared" si="32"/>
        <v>6</v>
      </c>
      <c r="B94" s="22" t="s">
        <v>43</v>
      </c>
      <c r="C94" s="21">
        <v>127</v>
      </c>
      <c r="D94" s="23">
        <f t="shared" si="27"/>
        <v>7</v>
      </c>
      <c r="E94" s="23">
        <v>0</v>
      </c>
      <c r="F94" s="23">
        <f t="shared" si="28"/>
        <v>7</v>
      </c>
      <c r="G94" s="21">
        <v>1</v>
      </c>
      <c r="H94" s="21" t="str">
        <f t="shared" si="29"/>
        <v>Sabtu</v>
      </c>
      <c r="I94" s="24">
        <f t="shared" si="33"/>
        <v>45710.666666666664</v>
      </c>
      <c r="J94" s="25">
        <f t="shared" si="34"/>
        <v>6.6666666666666652</v>
      </c>
      <c r="K94" s="21" t="str">
        <f t="shared" si="30"/>
        <v>Sabtu</v>
      </c>
      <c r="L94" s="24">
        <f t="shared" si="35"/>
        <v>45710.708333333328</v>
      </c>
      <c r="M94" s="25">
        <f t="shared" si="31"/>
        <v>6.7083333333333321</v>
      </c>
    </row>
    <row r="95" spans="1:13" x14ac:dyDescent="0.25">
      <c r="A95" s="21">
        <f t="shared" si="32"/>
        <v>7</v>
      </c>
      <c r="B95" s="22" t="s">
        <v>30</v>
      </c>
      <c r="C95" s="21">
        <v>395</v>
      </c>
      <c r="D95" s="23">
        <f t="shared" si="27"/>
        <v>22</v>
      </c>
      <c r="E95" s="23">
        <v>-1</v>
      </c>
      <c r="F95" s="23">
        <f t="shared" si="28"/>
        <v>23</v>
      </c>
      <c r="G95" s="21">
        <v>2</v>
      </c>
      <c r="H95" s="21" t="str">
        <f t="shared" si="29"/>
        <v>Minggu</v>
      </c>
      <c r="I95" s="24">
        <f t="shared" si="33"/>
        <v>45711</v>
      </c>
      <c r="J95" s="25">
        <f t="shared" si="34"/>
        <v>6.9999999999999991</v>
      </c>
      <c r="K95" s="21" t="str">
        <f t="shared" si="30"/>
        <v>Minggu</v>
      </c>
      <c r="L95" s="24">
        <f t="shared" si="35"/>
        <v>45711.083333333336</v>
      </c>
      <c r="M95" s="25">
        <f t="shared" si="31"/>
        <v>7.0833333333333321</v>
      </c>
    </row>
    <row r="96" spans="1:13" x14ac:dyDescent="0.25">
      <c r="A96" s="21">
        <f t="shared" si="32"/>
        <v>8</v>
      </c>
      <c r="B96" s="22" t="s">
        <v>62</v>
      </c>
      <c r="C96" s="21">
        <v>395</v>
      </c>
      <c r="D96" s="23">
        <f t="shared" si="27"/>
        <v>23</v>
      </c>
      <c r="E96" s="23">
        <v>0</v>
      </c>
      <c r="F96" s="23">
        <f t="shared" si="28"/>
        <v>23</v>
      </c>
      <c r="G96" s="21">
        <v>6</v>
      </c>
      <c r="H96" s="21" t="str">
        <f t="shared" si="29"/>
        <v>Senin</v>
      </c>
      <c r="I96" s="24">
        <f t="shared" si="33"/>
        <v>45712</v>
      </c>
      <c r="J96" s="25">
        <f t="shared" si="34"/>
        <v>7.9999999999999991</v>
      </c>
      <c r="K96" s="21" t="str">
        <f t="shared" si="30"/>
        <v>Senin</v>
      </c>
      <c r="L96" s="24">
        <f t="shared" si="35"/>
        <v>45712.25</v>
      </c>
      <c r="M96" s="25">
        <f t="shared" si="31"/>
        <v>8.25</v>
      </c>
    </row>
    <row r="97" spans="1:13" x14ac:dyDescent="0.25">
      <c r="A97" s="21">
        <f t="shared" si="32"/>
        <v>9</v>
      </c>
      <c r="B97" s="22" t="s">
        <v>30</v>
      </c>
      <c r="C97" s="21">
        <v>127</v>
      </c>
      <c r="D97" s="23">
        <f t="shared" si="27"/>
        <v>7</v>
      </c>
      <c r="E97" s="23">
        <v>0</v>
      </c>
      <c r="F97" s="23">
        <f t="shared" si="28"/>
        <v>7</v>
      </c>
      <c r="G97" s="21">
        <v>2</v>
      </c>
      <c r="H97" s="21" t="str">
        <f t="shared" si="29"/>
        <v>Selasa</v>
      </c>
      <c r="I97" s="24">
        <f t="shared" si="33"/>
        <v>45713.208333333336</v>
      </c>
      <c r="J97" s="25">
        <f t="shared" si="34"/>
        <v>9.2083333333333339</v>
      </c>
      <c r="K97" s="21" t="str">
        <f t="shared" si="30"/>
        <v>Selasa</v>
      </c>
      <c r="L97" s="24">
        <f t="shared" si="35"/>
        <v>45713.291666666672</v>
      </c>
      <c r="M97" s="25">
        <f t="shared" si="31"/>
        <v>9.2916666666666679</v>
      </c>
    </row>
    <row r="98" spans="1:13" x14ac:dyDescent="0.25">
      <c r="A98" s="21">
        <f t="shared" si="32"/>
        <v>10</v>
      </c>
      <c r="B98" s="22" t="s">
        <v>43</v>
      </c>
      <c r="C98" s="21">
        <v>120</v>
      </c>
      <c r="D98" s="23">
        <f t="shared" si="27"/>
        <v>7</v>
      </c>
      <c r="E98" s="23">
        <v>0</v>
      </c>
      <c r="F98" s="23">
        <f t="shared" si="28"/>
        <v>7</v>
      </c>
      <c r="G98" s="21">
        <v>1</v>
      </c>
      <c r="H98" s="21" t="str">
        <f t="shared" si="29"/>
        <v>Selasa</v>
      </c>
      <c r="I98" s="24">
        <f t="shared" si="33"/>
        <v>45713.583333333336</v>
      </c>
      <c r="J98" s="25">
        <f t="shared" si="34"/>
        <v>9.5833333333333339</v>
      </c>
      <c r="K98" s="21" t="str">
        <f t="shared" si="30"/>
        <v>Selasa</v>
      </c>
      <c r="L98" s="24">
        <f t="shared" si="35"/>
        <v>45713.625</v>
      </c>
      <c r="M98" s="25">
        <f t="shared" si="31"/>
        <v>9.625</v>
      </c>
    </row>
    <row r="99" spans="1:13" x14ac:dyDescent="0.25">
      <c r="A99" s="21">
        <f t="shared" si="32"/>
        <v>11</v>
      </c>
      <c r="B99" s="22" t="s">
        <v>29</v>
      </c>
      <c r="C99" s="21">
        <v>220</v>
      </c>
      <c r="D99" s="23">
        <f t="shared" si="27"/>
        <v>14</v>
      </c>
      <c r="E99" s="23">
        <v>2</v>
      </c>
      <c r="F99" s="23">
        <f t="shared" si="28"/>
        <v>12</v>
      </c>
      <c r="G99" s="21">
        <v>2</v>
      </c>
      <c r="H99" s="21" t="str">
        <f t="shared" si="29"/>
        <v>Selasa</v>
      </c>
      <c r="I99" s="24">
        <f t="shared" si="33"/>
        <v>45713.916666666664</v>
      </c>
      <c r="J99" s="25">
        <f t="shared" si="34"/>
        <v>9.9166666666666661</v>
      </c>
      <c r="K99" s="21" t="str">
        <f t="shared" si="30"/>
        <v>Rabu</v>
      </c>
      <c r="L99" s="24">
        <f t="shared" si="35"/>
        <v>45714</v>
      </c>
      <c r="M99" s="25">
        <f t="shared" si="31"/>
        <v>10</v>
      </c>
    </row>
    <row r="100" spans="1:13" x14ac:dyDescent="0.25">
      <c r="A100" s="21">
        <f t="shared" si="32"/>
        <v>12</v>
      </c>
      <c r="B100" s="22" t="s">
        <v>28</v>
      </c>
      <c r="C100" s="21">
        <v>868</v>
      </c>
      <c r="D100" s="23">
        <f t="shared" si="27"/>
        <v>49</v>
      </c>
      <c r="E100" s="23">
        <v>-2</v>
      </c>
      <c r="F100" s="23">
        <f t="shared" si="28"/>
        <v>51</v>
      </c>
      <c r="G100" s="21">
        <v>3</v>
      </c>
      <c r="H100" s="21" t="str">
        <f t="shared" si="29"/>
        <v>Rabu</v>
      </c>
      <c r="I100" s="24">
        <f t="shared" si="33"/>
        <v>45714.583333333336</v>
      </c>
      <c r="J100" s="25">
        <f t="shared" si="34"/>
        <v>10.583333333333334</v>
      </c>
      <c r="K100" s="21" t="str">
        <f t="shared" si="30"/>
        <v>Rabu</v>
      </c>
      <c r="L100" s="24">
        <f t="shared" si="35"/>
        <v>45714.708333333336</v>
      </c>
      <c r="M100" s="25">
        <f t="shared" si="31"/>
        <v>10.708333333333334</v>
      </c>
    </row>
    <row r="101" spans="1:13" x14ac:dyDescent="0.25">
      <c r="A101" s="21">
        <f t="shared" si="32"/>
        <v>13</v>
      </c>
      <c r="B101" s="22" t="s">
        <v>19</v>
      </c>
      <c r="C101" s="21">
        <v>458</v>
      </c>
      <c r="D101" s="23">
        <f t="shared" si="27"/>
        <v>27</v>
      </c>
      <c r="E101" s="23">
        <v>1</v>
      </c>
      <c r="F101" s="23">
        <f t="shared" si="28"/>
        <v>26</v>
      </c>
      <c r="G101" s="21">
        <v>2</v>
      </c>
      <c r="H101" s="21" t="str">
        <f t="shared" si="29"/>
        <v>Jum'at</v>
      </c>
      <c r="I101" s="24">
        <f t="shared" si="33"/>
        <v>45716.75</v>
      </c>
      <c r="J101" s="25">
        <f t="shared" si="34"/>
        <v>12.75</v>
      </c>
      <c r="K101" s="21" t="str">
        <f t="shared" si="30"/>
        <v>Jum'at</v>
      </c>
      <c r="L101" s="24">
        <f t="shared" si="35"/>
        <v>45716.833333333336</v>
      </c>
      <c r="M101" s="25">
        <f t="shared" si="31"/>
        <v>12.833333333333334</v>
      </c>
    </row>
    <row r="102" spans="1:13" x14ac:dyDescent="0.25">
      <c r="A102" s="21">
        <f t="shared" si="32"/>
        <v>14</v>
      </c>
      <c r="B102" s="22" t="s">
        <v>18</v>
      </c>
      <c r="C102" s="21">
        <v>396</v>
      </c>
      <c r="D102" s="23">
        <f t="shared" si="27"/>
        <v>26</v>
      </c>
      <c r="E102" s="23">
        <v>3</v>
      </c>
      <c r="F102" s="23">
        <f t="shared" si="28"/>
        <v>23</v>
      </c>
      <c r="G102" s="21">
        <v>2</v>
      </c>
      <c r="H102" s="21" t="str">
        <f t="shared" si="29"/>
        <v>Sabtu</v>
      </c>
      <c r="I102" s="24">
        <f t="shared" si="33"/>
        <v>45717.958333333336</v>
      </c>
      <c r="J102" s="25">
        <f t="shared" si="34"/>
        <v>13.958333333333334</v>
      </c>
      <c r="K102" s="21" t="str">
        <f t="shared" si="30"/>
        <v>Minggu</v>
      </c>
      <c r="L102" s="24">
        <f t="shared" si="35"/>
        <v>45718.041666666672</v>
      </c>
      <c r="M102" s="25">
        <f t="shared" si="31"/>
        <v>14.041666666666668</v>
      </c>
    </row>
    <row r="103" spans="1:13" x14ac:dyDescent="0.25">
      <c r="A103" s="21">
        <f t="shared" si="32"/>
        <v>15</v>
      </c>
      <c r="B103" s="22" t="s">
        <v>17</v>
      </c>
      <c r="C103" s="21"/>
      <c r="D103" s="23"/>
      <c r="E103" s="23"/>
      <c r="F103" s="23"/>
      <c r="G103" s="21"/>
      <c r="H103" s="21" t="str">
        <f t="shared" si="29"/>
        <v>Senin</v>
      </c>
      <c r="I103" s="24">
        <f t="shared" si="33"/>
        <v>45719.125</v>
      </c>
      <c r="J103" s="25">
        <f t="shared" si="34"/>
        <v>15.125000000000002</v>
      </c>
      <c r="K103" s="21"/>
      <c r="L103" s="24"/>
      <c r="M103" s="25"/>
    </row>
    <row r="105" spans="1:13" x14ac:dyDescent="0.25">
      <c r="A105" s="93" t="s">
        <v>31</v>
      </c>
      <c r="B105" s="94"/>
      <c r="C105" s="75">
        <f>SUM(C89:C103)</f>
        <v>5168</v>
      </c>
      <c r="D105" s="75">
        <f>SUM(D89:D103)</f>
        <v>302</v>
      </c>
      <c r="E105" s="23"/>
      <c r="F105" s="75"/>
      <c r="G105" s="75">
        <f>SUM(G89:G103)</f>
        <v>47</v>
      </c>
      <c r="H105" s="75">
        <f>D105+G105</f>
        <v>349</v>
      </c>
      <c r="I105" s="76"/>
      <c r="J105" s="77"/>
      <c r="K105" s="76"/>
      <c r="L105" s="76"/>
      <c r="M105" s="77"/>
    </row>
    <row r="106" spans="1:13" x14ac:dyDescent="0.25">
      <c r="A106" s="93" t="s">
        <v>32</v>
      </c>
      <c r="B106" s="94"/>
      <c r="C106" s="78"/>
      <c r="D106" s="79">
        <f>D105/24</f>
        <v>12.583333333333334</v>
      </c>
      <c r="E106" s="80"/>
      <c r="F106" s="79"/>
      <c r="G106" s="79">
        <f>G105/24</f>
        <v>1.9583333333333333</v>
      </c>
      <c r="H106" s="80">
        <f>H105/24</f>
        <v>14.541666666666666</v>
      </c>
      <c r="I106" s="81"/>
      <c r="J106" s="82" t="s">
        <v>33</v>
      </c>
      <c r="K106" s="83"/>
      <c r="L106" s="83"/>
      <c r="M106" s="83"/>
    </row>
    <row r="107" spans="1:13" x14ac:dyDescent="0.25">
      <c r="A107" s="68"/>
      <c r="B107" s="68"/>
      <c r="C107" s="68"/>
      <c r="D107" s="68"/>
      <c r="E107" s="84"/>
      <c r="F107" s="68"/>
      <c r="G107" s="68"/>
      <c r="H107" s="83"/>
      <c r="I107" s="83"/>
      <c r="J107" s="77" t="s">
        <v>34</v>
      </c>
      <c r="K107" s="77"/>
      <c r="L107" s="85">
        <f>C105</f>
        <v>5168</v>
      </c>
      <c r="M107" s="83" t="s">
        <v>35</v>
      </c>
    </row>
    <row r="108" spans="1:13" x14ac:dyDescent="0.25">
      <c r="A108" s="68"/>
      <c r="B108" s="68"/>
      <c r="C108" s="68"/>
      <c r="D108" s="68"/>
      <c r="E108" s="84"/>
      <c r="F108" s="68"/>
      <c r="G108" s="68"/>
      <c r="H108" s="68"/>
      <c r="I108" s="83"/>
      <c r="J108" s="77" t="s">
        <v>36</v>
      </c>
      <c r="K108" s="77"/>
      <c r="L108" s="86">
        <f>D106</f>
        <v>12.583333333333334</v>
      </c>
      <c r="M108" s="83" t="s">
        <v>14</v>
      </c>
    </row>
    <row r="109" spans="1:13" x14ac:dyDescent="0.25">
      <c r="A109" s="68"/>
      <c r="B109" s="68"/>
      <c r="C109" s="68"/>
      <c r="D109" s="68"/>
      <c r="E109" s="84"/>
      <c r="F109" s="68"/>
      <c r="G109" s="68"/>
      <c r="H109" s="68"/>
      <c r="I109" s="83"/>
      <c r="J109" s="77" t="s">
        <v>37</v>
      </c>
      <c r="K109" s="77"/>
      <c r="L109" s="87">
        <f>G106</f>
        <v>1.9583333333333333</v>
      </c>
      <c r="M109" s="83" t="s">
        <v>14</v>
      </c>
    </row>
    <row r="110" spans="1:13" x14ac:dyDescent="0.25">
      <c r="A110" s="88"/>
      <c r="B110" s="88"/>
      <c r="C110" s="88"/>
      <c r="D110" s="88"/>
      <c r="E110" s="89"/>
      <c r="F110" s="88"/>
      <c r="G110" s="88"/>
      <c r="H110" s="88"/>
      <c r="I110" s="90"/>
      <c r="J110" s="91" t="s">
        <v>63</v>
      </c>
      <c r="K110" s="90"/>
      <c r="L110" s="92">
        <f>366/28</f>
        <v>13.071428571428571</v>
      </c>
      <c r="M110" s="90"/>
    </row>
    <row r="112" spans="1:13" x14ac:dyDescent="0.25">
      <c r="A112" s="2" t="s">
        <v>61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67"/>
      <c r="B113" s="67"/>
      <c r="C113" s="67"/>
      <c r="D113" s="67"/>
      <c r="E113" s="66"/>
      <c r="F113" s="67"/>
      <c r="G113" s="66"/>
      <c r="H113" s="67"/>
      <c r="I113" s="67"/>
      <c r="J113" s="68"/>
      <c r="K113" s="67" t="s">
        <v>3</v>
      </c>
      <c r="L113" s="69">
        <v>17</v>
      </c>
      <c r="M113" s="67" t="s">
        <v>4</v>
      </c>
    </row>
    <row r="114" spans="1:13" x14ac:dyDescent="0.25">
      <c r="A114" s="70" t="s">
        <v>41</v>
      </c>
      <c r="B114" s="67"/>
      <c r="C114" s="67"/>
      <c r="D114" s="67"/>
      <c r="E114" s="66"/>
      <c r="F114" s="67"/>
      <c r="G114" s="66"/>
      <c r="H114" s="67"/>
      <c r="I114" s="67"/>
      <c r="J114" s="68"/>
      <c r="K114" s="67"/>
      <c r="L114" s="66"/>
      <c r="M114" s="67"/>
    </row>
    <row r="115" spans="1:13" ht="15.75" customHeight="1" x14ac:dyDescent="0.25">
      <c r="A115" s="13" t="s">
        <v>5</v>
      </c>
      <c r="B115" s="13" t="s">
        <v>6</v>
      </c>
      <c r="C115" s="12" t="s">
        <v>7</v>
      </c>
      <c r="D115" s="12" t="s">
        <v>8</v>
      </c>
      <c r="E115" s="11" t="s">
        <v>9</v>
      </c>
      <c r="F115" s="11" t="s">
        <v>10</v>
      </c>
      <c r="G115" s="12" t="s">
        <v>11</v>
      </c>
      <c r="H115" s="10" t="s">
        <v>12</v>
      </c>
      <c r="I115" s="10"/>
      <c r="J115" s="10"/>
      <c r="K115" s="9" t="s">
        <v>13</v>
      </c>
      <c r="L115" s="9"/>
      <c r="M115" s="9"/>
    </row>
    <row r="116" spans="1:13" x14ac:dyDescent="0.25">
      <c r="A116" s="13"/>
      <c r="B116" s="13"/>
      <c r="C116" s="12"/>
      <c r="D116" s="12"/>
      <c r="E116" s="11"/>
      <c r="F116" s="11"/>
      <c r="G116" s="12"/>
      <c r="H116" s="19" t="s">
        <v>14</v>
      </c>
      <c r="I116" s="19" t="s">
        <v>15</v>
      </c>
      <c r="J116" s="19" t="s">
        <v>16</v>
      </c>
      <c r="K116" s="20" t="s">
        <v>14</v>
      </c>
      <c r="L116" s="20" t="s">
        <v>15</v>
      </c>
      <c r="M116" s="20" t="s">
        <v>16</v>
      </c>
    </row>
    <row r="117" spans="1:13" x14ac:dyDescent="0.25">
      <c r="A117" s="21">
        <v>1</v>
      </c>
      <c r="B117" s="22" t="s">
        <v>17</v>
      </c>
      <c r="C117" s="21">
        <v>396</v>
      </c>
      <c r="D117" s="23">
        <f t="shared" ref="D117:D139" si="36">F117+E117</f>
        <v>25</v>
      </c>
      <c r="E117" s="23">
        <v>2</v>
      </c>
      <c r="F117" s="23">
        <f t="shared" ref="F117:F139" si="37">INT(C117/$L$2)</f>
        <v>23</v>
      </c>
      <c r="G117" s="21">
        <v>13</v>
      </c>
      <c r="H117" s="21" t="str">
        <f t="shared" ref="H117:H140" si="38">CHOOSE(WEEKDAY(I117),"Minggu","Senin","Selasa","Rabu","Kamis","Jum'at","Sabtu")</f>
        <v>Senin</v>
      </c>
      <c r="I117" s="24">
        <v>45719</v>
      </c>
      <c r="J117" s="25">
        <v>0.125</v>
      </c>
      <c r="K117" s="21" t="str">
        <f t="shared" ref="K117:K139" si="39">CHOOSE(WEEKDAY(L117),"Minggu","Senin","Selasa","Rabu","Kamis","Jum'at","Sabtu")</f>
        <v>Senin</v>
      </c>
      <c r="L117" s="24">
        <f>(I117+J117)+G117/24</f>
        <v>45719.666666666664</v>
      </c>
      <c r="M117" s="25">
        <f t="shared" ref="M117:M139" si="40">(J117+G117/24)</f>
        <v>0.66666666666666663</v>
      </c>
    </row>
    <row r="118" spans="1:13" x14ac:dyDescent="0.25">
      <c r="A118" s="21">
        <f t="shared" ref="A118:A140" si="41">A117+1</f>
        <v>2</v>
      </c>
      <c r="B118" s="22" t="s">
        <v>18</v>
      </c>
      <c r="C118" s="21">
        <v>458</v>
      </c>
      <c r="D118" s="23">
        <f t="shared" si="36"/>
        <v>27</v>
      </c>
      <c r="E118" s="23">
        <v>1</v>
      </c>
      <c r="F118" s="23">
        <f t="shared" si="37"/>
        <v>26</v>
      </c>
      <c r="G118" s="21">
        <v>5</v>
      </c>
      <c r="H118" s="21" t="str">
        <f t="shared" si="38"/>
        <v>Selasa</v>
      </c>
      <c r="I118" s="24">
        <f t="shared" ref="I118:I140" si="42">$I$117+J118</f>
        <v>45720.708333333336</v>
      </c>
      <c r="J118" s="25">
        <f t="shared" ref="J118:J140" si="43">M117+D117/24</f>
        <v>1.7083333333333335</v>
      </c>
      <c r="K118" s="21" t="str">
        <f t="shared" si="39"/>
        <v>Selasa</v>
      </c>
      <c r="L118" s="24">
        <f t="shared" ref="L118:L139" si="44">($I$117+J118)+G118/24</f>
        <v>45720.916666666672</v>
      </c>
      <c r="M118" s="25">
        <f t="shared" si="40"/>
        <v>1.9166666666666667</v>
      </c>
    </row>
    <row r="119" spans="1:13" x14ac:dyDescent="0.25">
      <c r="A119" s="21">
        <f t="shared" si="41"/>
        <v>3</v>
      </c>
      <c r="B119" s="22" t="s">
        <v>19</v>
      </c>
      <c r="C119" s="21">
        <v>243</v>
      </c>
      <c r="D119" s="23">
        <f t="shared" si="36"/>
        <v>14</v>
      </c>
      <c r="E119" s="23">
        <v>0</v>
      </c>
      <c r="F119" s="23">
        <f t="shared" si="37"/>
        <v>14</v>
      </c>
      <c r="G119" s="21">
        <v>4</v>
      </c>
      <c r="H119" s="21" t="str">
        <f t="shared" si="38"/>
        <v>Kamis</v>
      </c>
      <c r="I119" s="24">
        <f t="shared" si="42"/>
        <v>45722.041666666664</v>
      </c>
      <c r="J119" s="25">
        <f t="shared" si="43"/>
        <v>3.041666666666667</v>
      </c>
      <c r="K119" s="21" t="str">
        <f t="shared" si="39"/>
        <v>Kamis</v>
      </c>
      <c r="L119" s="24">
        <f t="shared" si="44"/>
        <v>45722.208333333328</v>
      </c>
      <c r="M119" s="25">
        <f t="shared" si="40"/>
        <v>3.2083333333333335</v>
      </c>
    </row>
    <row r="120" spans="1:13" x14ac:dyDescent="0.25">
      <c r="A120" s="21">
        <f t="shared" si="41"/>
        <v>4</v>
      </c>
      <c r="B120" s="26" t="s">
        <v>20</v>
      </c>
      <c r="C120" s="27">
        <v>393</v>
      </c>
      <c r="D120" s="23">
        <f t="shared" si="36"/>
        <v>24</v>
      </c>
      <c r="E120" s="23">
        <v>1</v>
      </c>
      <c r="F120" s="23">
        <f t="shared" si="37"/>
        <v>23</v>
      </c>
      <c r="G120" s="21">
        <v>2</v>
      </c>
      <c r="H120" s="21" t="str">
        <f t="shared" si="38"/>
        <v>Kamis</v>
      </c>
      <c r="I120" s="24">
        <f t="shared" si="42"/>
        <v>45722.791666666664</v>
      </c>
      <c r="J120" s="25">
        <f t="shared" si="43"/>
        <v>3.791666666666667</v>
      </c>
      <c r="K120" s="21" t="str">
        <f t="shared" si="39"/>
        <v>Kamis</v>
      </c>
      <c r="L120" s="24">
        <f t="shared" si="44"/>
        <v>45722.875</v>
      </c>
      <c r="M120" s="25">
        <f t="shared" si="40"/>
        <v>3.8750000000000004</v>
      </c>
    </row>
    <row r="121" spans="1:13" x14ac:dyDescent="0.25">
      <c r="A121" s="21">
        <f t="shared" si="41"/>
        <v>5</v>
      </c>
      <c r="B121" s="26" t="s">
        <v>21</v>
      </c>
      <c r="C121" s="27">
        <v>82</v>
      </c>
      <c r="D121" s="23">
        <f t="shared" si="36"/>
        <v>4</v>
      </c>
      <c r="E121" s="23">
        <v>0</v>
      </c>
      <c r="F121" s="23">
        <f t="shared" si="37"/>
        <v>4</v>
      </c>
      <c r="G121" s="21">
        <v>2</v>
      </c>
      <c r="H121" s="21" t="str">
        <f t="shared" si="38"/>
        <v>Jum'at</v>
      </c>
      <c r="I121" s="24">
        <f t="shared" si="42"/>
        <v>45723.875</v>
      </c>
      <c r="J121" s="25">
        <f t="shared" si="43"/>
        <v>4.875</v>
      </c>
      <c r="K121" s="21" t="str">
        <f t="shared" si="39"/>
        <v>Jum'at</v>
      </c>
      <c r="L121" s="24">
        <f t="shared" si="44"/>
        <v>45723.958333333336</v>
      </c>
      <c r="M121" s="25">
        <f t="shared" si="40"/>
        <v>4.958333333333333</v>
      </c>
    </row>
    <row r="122" spans="1:13" x14ac:dyDescent="0.25">
      <c r="A122" s="21">
        <f t="shared" si="41"/>
        <v>6</v>
      </c>
      <c r="B122" s="26" t="s">
        <v>22</v>
      </c>
      <c r="C122" s="21">
        <v>132</v>
      </c>
      <c r="D122" s="23">
        <f t="shared" si="36"/>
        <v>8</v>
      </c>
      <c r="E122" s="23">
        <v>1</v>
      </c>
      <c r="F122" s="23">
        <f t="shared" si="37"/>
        <v>7</v>
      </c>
      <c r="G122" s="21">
        <v>4</v>
      </c>
      <c r="H122" s="21" t="str">
        <f t="shared" si="38"/>
        <v>Sabtu</v>
      </c>
      <c r="I122" s="24">
        <f t="shared" si="42"/>
        <v>45724.125</v>
      </c>
      <c r="J122" s="25">
        <f t="shared" si="43"/>
        <v>5.125</v>
      </c>
      <c r="K122" s="21" t="str">
        <f t="shared" si="39"/>
        <v>Sabtu</v>
      </c>
      <c r="L122" s="24">
        <f t="shared" si="44"/>
        <v>45724.291666666664</v>
      </c>
      <c r="M122" s="25">
        <f t="shared" si="40"/>
        <v>5.291666666666667</v>
      </c>
    </row>
    <row r="123" spans="1:13" x14ac:dyDescent="0.25">
      <c r="A123" s="21">
        <f t="shared" si="41"/>
        <v>7</v>
      </c>
      <c r="B123" s="26" t="s">
        <v>23</v>
      </c>
      <c r="C123" s="21">
        <v>197</v>
      </c>
      <c r="D123" s="23">
        <f t="shared" si="36"/>
        <v>12</v>
      </c>
      <c r="E123" s="23">
        <v>1</v>
      </c>
      <c r="F123" s="23">
        <f t="shared" si="37"/>
        <v>11</v>
      </c>
      <c r="G123" s="21">
        <v>2</v>
      </c>
      <c r="H123" s="21" t="str">
        <f t="shared" si="38"/>
        <v>Sabtu</v>
      </c>
      <c r="I123" s="24">
        <f t="shared" si="42"/>
        <v>45724.625</v>
      </c>
      <c r="J123" s="25">
        <f t="shared" si="43"/>
        <v>5.625</v>
      </c>
      <c r="K123" s="21" t="str">
        <f t="shared" si="39"/>
        <v>Sabtu</v>
      </c>
      <c r="L123" s="24">
        <f t="shared" si="44"/>
        <v>45724.708333333336</v>
      </c>
      <c r="M123" s="25">
        <f t="shared" si="40"/>
        <v>5.708333333333333</v>
      </c>
    </row>
    <row r="124" spans="1:13" x14ac:dyDescent="0.25">
      <c r="A124" s="21">
        <f t="shared" si="41"/>
        <v>8</v>
      </c>
      <c r="B124" s="26" t="s">
        <v>24</v>
      </c>
      <c r="C124" s="21">
        <v>109</v>
      </c>
      <c r="D124" s="23">
        <f t="shared" si="36"/>
        <v>6</v>
      </c>
      <c r="E124" s="23">
        <v>0</v>
      </c>
      <c r="F124" s="23">
        <f t="shared" si="37"/>
        <v>6</v>
      </c>
      <c r="G124" s="21">
        <v>3</v>
      </c>
      <c r="H124" s="21" t="str">
        <f t="shared" si="38"/>
        <v>Minggu</v>
      </c>
      <c r="I124" s="24">
        <f t="shared" si="42"/>
        <v>45725.208333333336</v>
      </c>
      <c r="J124" s="25">
        <f t="shared" si="43"/>
        <v>6.208333333333333</v>
      </c>
      <c r="K124" s="21" t="str">
        <f t="shared" si="39"/>
        <v>Minggu</v>
      </c>
      <c r="L124" s="24">
        <f t="shared" si="44"/>
        <v>45725.333333333336</v>
      </c>
      <c r="M124" s="25">
        <f t="shared" si="40"/>
        <v>6.333333333333333</v>
      </c>
    </row>
    <row r="125" spans="1:13" x14ac:dyDescent="0.25">
      <c r="A125" s="21">
        <f t="shared" si="41"/>
        <v>9</v>
      </c>
      <c r="B125" s="26" t="s">
        <v>25</v>
      </c>
      <c r="C125" s="21">
        <v>145</v>
      </c>
      <c r="D125" s="23">
        <f t="shared" si="36"/>
        <v>9</v>
      </c>
      <c r="E125" s="23">
        <v>1</v>
      </c>
      <c r="F125" s="23">
        <f t="shared" si="37"/>
        <v>8</v>
      </c>
      <c r="G125" s="21">
        <v>2</v>
      </c>
      <c r="H125" s="21" t="str">
        <f t="shared" si="38"/>
        <v>Minggu</v>
      </c>
      <c r="I125" s="24">
        <f t="shared" si="42"/>
        <v>45725.583333333336</v>
      </c>
      <c r="J125" s="25">
        <f t="shared" si="43"/>
        <v>6.583333333333333</v>
      </c>
      <c r="K125" s="21" t="str">
        <f t="shared" si="39"/>
        <v>Minggu</v>
      </c>
      <c r="L125" s="24">
        <f t="shared" si="44"/>
        <v>45725.666666666672</v>
      </c>
      <c r="M125" s="25">
        <f t="shared" si="40"/>
        <v>6.6666666666666661</v>
      </c>
    </row>
    <row r="126" spans="1:13" x14ac:dyDescent="0.25">
      <c r="A126" s="21">
        <f t="shared" si="41"/>
        <v>10</v>
      </c>
      <c r="B126" s="26" t="s">
        <v>26</v>
      </c>
      <c r="C126" s="21">
        <v>182</v>
      </c>
      <c r="D126" s="23">
        <f t="shared" si="36"/>
        <v>11</v>
      </c>
      <c r="E126" s="23">
        <v>1</v>
      </c>
      <c r="F126" s="23">
        <f t="shared" si="37"/>
        <v>10</v>
      </c>
      <c r="G126" s="21">
        <v>2</v>
      </c>
      <c r="H126" s="21" t="str">
        <f t="shared" si="38"/>
        <v>Senin</v>
      </c>
      <c r="I126" s="24">
        <f t="shared" si="42"/>
        <v>45726.041666666664</v>
      </c>
      <c r="J126" s="25">
        <f t="shared" si="43"/>
        <v>7.0416666666666661</v>
      </c>
      <c r="K126" s="21" t="str">
        <f t="shared" si="39"/>
        <v>Senin</v>
      </c>
      <c r="L126" s="24">
        <f t="shared" si="44"/>
        <v>45726.125</v>
      </c>
      <c r="M126" s="25">
        <f t="shared" si="40"/>
        <v>7.1249999999999991</v>
      </c>
    </row>
    <row r="127" spans="1:13" x14ac:dyDescent="0.25">
      <c r="A127" s="21">
        <f t="shared" si="41"/>
        <v>11</v>
      </c>
      <c r="B127" s="26" t="s">
        <v>27</v>
      </c>
      <c r="C127" s="21">
        <v>224</v>
      </c>
      <c r="D127" s="23">
        <f t="shared" si="36"/>
        <v>13</v>
      </c>
      <c r="E127" s="23">
        <v>0</v>
      </c>
      <c r="F127" s="23">
        <f t="shared" si="37"/>
        <v>13</v>
      </c>
      <c r="G127" s="21">
        <v>3</v>
      </c>
      <c r="H127" s="21" t="str">
        <f t="shared" si="38"/>
        <v>Senin</v>
      </c>
      <c r="I127" s="24">
        <f t="shared" si="42"/>
        <v>45726.583333333336</v>
      </c>
      <c r="J127" s="25">
        <f t="shared" si="43"/>
        <v>7.5833333333333321</v>
      </c>
      <c r="K127" s="21" t="str">
        <f t="shared" si="39"/>
        <v>Senin</v>
      </c>
      <c r="L127" s="24">
        <f t="shared" si="44"/>
        <v>45726.708333333336</v>
      </c>
      <c r="M127" s="25">
        <f t="shared" si="40"/>
        <v>7.7083333333333321</v>
      </c>
    </row>
    <row r="128" spans="1:13" x14ac:dyDescent="0.25">
      <c r="A128" s="21">
        <f t="shared" si="41"/>
        <v>12</v>
      </c>
      <c r="B128" s="22" t="s">
        <v>28</v>
      </c>
      <c r="C128" s="21">
        <v>220</v>
      </c>
      <c r="D128" s="23">
        <f t="shared" si="36"/>
        <v>13</v>
      </c>
      <c r="E128" s="23">
        <v>1</v>
      </c>
      <c r="F128" s="23">
        <f t="shared" si="37"/>
        <v>12</v>
      </c>
      <c r="G128" s="71">
        <v>3</v>
      </c>
      <c r="H128" s="21" t="str">
        <f t="shared" si="38"/>
        <v>Selasa</v>
      </c>
      <c r="I128" s="24">
        <f t="shared" si="42"/>
        <v>45727.25</v>
      </c>
      <c r="J128" s="25">
        <f t="shared" si="43"/>
        <v>8.2499999999999982</v>
      </c>
      <c r="K128" s="21" t="str">
        <f t="shared" si="39"/>
        <v>Selasa</v>
      </c>
      <c r="L128" s="24">
        <f t="shared" si="44"/>
        <v>45727.375</v>
      </c>
      <c r="M128" s="25">
        <f t="shared" si="40"/>
        <v>8.3749999999999982</v>
      </c>
    </row>
    <row r="129" spans="1:13" x14ac:dyDescent="0.25">
      <c r="A129" s="21">
        <f t="shared" si="41"/>
        <v>13</v>
      </c>
      <c r="B129" s="22" t="s">
        <v>29</v>
      </c>
      <c r="C129" s="21">
        <v>120</v>
      </c>
      <c r="D129" s="23">
        <f t="shared" si="36"/>
        <v>8</v>
      </c>
      <c r="E129" s="23">
        <v>1</v>
      </c>
      <c r="F129" s="23">
        <f t="shared" si="37"/>
        <v>7</v>
      </c>
      <c r="G129" s="21">
        <v>2</v>
      </c>
      <c r="H129" s="21" t="str">
        <f t="shared" si="38"/>
        <v>Selasa</v>
      </c>
      <c r="I129" s="24">
        <f t="shared" si="42"/>
        <v>45727.916666666664</v>
      </c>
      <c r="J129" s="25">
        <f t="shared" si="43"/>
        <v>8.9166666666666643</v>
      </c>
      <c r="K129" s="21" t="str">
        <f t="shared" si="39"/>
        <v>Rabu</v>
      </c>
      <c r="L129" s="24">
        <f t="shared" si="44"/>
        <v>45728</v>
      </c>
      <c r="M129" s="25">
        <f t="shared" si="40"/>
        <v>8.9999999999999982</v>
      </c>
    </row>
    <row r="130" spans="1:13" x14ac:dyDescent="0.25">
      <c r="A130" s="21">
        <f t="shared" si="41"/>
        <v>14</v>
      </c>
      <c r="B130" s="22" t="s">
        <v>43</v>
      </c>
      <c r="C130" s="21">
        <v>127</v>
      </c>
      <c r="D130" s="23">
        <f t="shared" si="36"/>
        <v>7</v>
      </c>
      <c r="E130" s="23">
        <v>0</v>
      </c>
      <c r="F130" s="23">
        <f t="shared" si="37"/>
        <v>7</v>
      </c>
      <c r="G130" s="21">
        <v>1</v>
      </c>
      <c r="H130" s="21" t="str">
        <f t="shared" si="38"/>
        <v>Rabu</v>
      </c>
      <c r="I130" s="24">
        <f t="shared" si="42"/>
        <v>45728.333333333336</v>
      </c>
      <c r="J130" s="25">
        <f t="shared" si="43"/>
        <v>9.3333333333333321</v>
      </c>
      <c r="K130" s="21" t="str">
        <f t="shared" si="39"/>
        <v>Rabu</v>
      </c>
      <c r="L130" s="24">
        <f t="shared" si="44"/>
        <v>45728.375</v>
      </c>
      <c r="M130" s="25">
        <f t="shared" si="40"/>
        <v>9.3749999999999982</v>
      </c>
    </row>
    <row r="131" spans="1:13" x14ac:dyDescent="0.25">
      <c r="A131" s="21">
        <f t="shared" si="41"/>
        <v>15</v>
      </c>
      <c r="B131" s="22" t="s">
        <v>30</v>
      </c>
      <c r="C131" s="21">
        <v>395</v>
      </c>
      <c r="D131" s="23">
        <f t="shared" si="36"/>
        <v>23</v>
      </c>
      <c r="E131" s="23">
        <v>0</v>
      </c>
      <c r="F131" s="23">
        <f t="shared" si="37"/>
        <v>23</v>
      </c>
      <c r="G131" s="21">
        <v>2</v>
      </c>
      <c r="H131" s="21" t="str">
        <f t="shared" si="38"/>
        <v>Rabu</v>
      </c>
      <c r="I131" s="24">
        <f t="shared" si="42"/>
        <v>45728.666666666664</v>
      </c>
      <c r="J131" s="25">
        <f t="shared" si="43"/>
        <v>9.6666666666666643</v>
      </c>
      <c r="K131" s="21" t="str">
        <f t="shared" si="39"/>
        <v>Rabu</v>
      </c>
      <c r="L131" s="24">
        <f t="shared" si="44"/>
        <v>45728.75</v>
      </c>
      <c r="M131" s="25">
        <f t="shared" si="40"/>
        <v>9.7499999999999982</v>
      </c>
    </row>
    <row r="132" spans="1:13" x14ac:dyDescent="0.25">
      <c r="A132" s="21">
        <f t="shared" si="41"/>
        <v>16</v>
      </c>
      <c r="B132" s="22" t="s">
        <v>62</v>
      </c>
      <c r="C132" s="21">
        <v>395</v>
      </c>
      <c r="D132" s="23">
        <f t="shared" si="36"/>
        <v>24</v>
      </c>
      <c r="E132" s="23">
        <v>1</v>
      </c>
      <c r="F132" s="23">
        <f t="shared" si="37"/>
        <v>23</v>
      </c>
      <c r="G132" s="21">
        <v>6</v>
      </c>
      <c r="H132" s="21" t="str">
        <f t="shared" si="38"/>
        <v>Kamis</v>
      </c>
      <c r="I132" s="24">
        <f t="shared" si="42"/>
        <v>45729.708333333336</v>
      </c>
      <c r="J132" s="25">
        <f t="shared" si="43"/>
        <v>10.708333333333332</v>
      </c>
      <c r="K132" s="21" t="str">
        <f t="shared" si="39"/>
        <v>Kamis</v>
      </c>
      <c r="L132" s="24">
        <f t="shared" si="44"/>
        <v>45729.958333333336</v>
      </c>
      <c r="M132" s="25">
        <f t="shared" si="40"/>
        <v>10.958333333333332</v>
      </c>
    </row>
    <row r="133" spans="1:13" x14ac:dyDescent="0.25">
      <c r="A133" s="21">
        <f t="shared" si="41"/>
        <v>17</v>
      </c>
      <c r="B133" s="22" t="s">
        <v>30</v>
      </c>
      <c r="C133" s="21">
        <v>127</v>
      </c>
      <c r="D133" s="23">
        <f t="shared" si="36"/>
        <v>7</v>
      </c>
      <c r="E133" s="23">
        <v>0</v>
      </c>
      <c r="F133" s="23">
        <f t="shared" si="37"/>
        <v>7</v>
      </c>
      <c r="G133" s="21">
        <v>2</v>
      </c>
      <c r="H133" s="21" t="str">
        <f t="shared" si="38"/>
        <v>Jum'at</v>
      </c>
      <c r="I133" s="24">
        <f t="shared" si="42"/>
        <v>45730.958333333336</v>
      </c>
      <c r="J133" s="25">
        <f t="shared" si="43"/>
        <v>11.958333333333332</v>
      </c>
      <c r="K133" s="21" t="str">
        <f t="shared" si="39"/>
        <v>Sabtu</v>
      </c>
      <c r="L133" s="24">
        <f t="shared" si="44"/>
        <v>45731.041666666672</v>
      </c>
      <c r="M133" s="25">
        <f t="shared" si="40"/>
        <v>12.041666666666666</v>
      </c>
    </row>
    <row r="134" spans="1:13" x14ac:dyDescent="0.25">
      <c r="A134" s="21">
        <f t="shared" si="41"/>
        <v>18</v>
      </c>
      <c r="B134" s="22" t="s">
        <v>43</v>
      </c>
      <c r="C134" s="21">
        <v>120</v>
      </c>
      <c r="D134" s="23">
        <f t="shared" si="36"/>
        <v>8</v>
      </c>
      <c r="E134" s="23">
        <v>1</v>
      </c>
      <c r="F134" s="23">
        <f t="shared" si="37"/>
        <v>7</v>
      </c>
      <c r="G134" s="21">
        <v>1</v>
      </c>
      <c r="H134" s="21" t="str">
        <f t="shared" si="38"/>
        <v>Sabtu</v>
      </c>
      <c r="I134" s="24">
        <f t="shared" si="42"/>
        <v>45731.333333333336</v>
      </c>
      <c r="J134" s="25">
        <f t="shared" si="43"/>
        <v>12.333333333333332</v>
      </c>
      <c r="K134" s="21" t="str">
        <f t="shared" si="39"/>
        <v>Sabtu</v>
      </c>
      <c r="L134" s="24">
        <f t="shared" si="44"/>
        <v>45731.375</v>
      </c>
      <c r="M134" s="25">
        <f t="shared" si="40"/>
        <v>12.374999999999998</v>
      </c>
    </row>
    <row r="135" spans="1:13" x14ac:dyDescent="0.25">
      <c r="A135" s="21">
        <f t="shared" si="41"/>
        <v>19</v>
      </c>
      <c r="B135" s="22" t="s">
        <v>29</v>
      </c>
      <c r="C135" s="21">
        <v>220</v>
      </c>
      <c r="D135" s="23">
        <f t="shared" si="36"/>
        <v>13</v>
      </c>
      <c r="E135" s="23">
        <v>1</v>
      </c>
      <c r="F135" s="23">
        <f t="shared" si="37"/>
        <v>12</v>
      </c>
      <c r="G135" s="21">
        <v>2</v>
      </c>
      <c r="H135" s="21" t="str">
        <f t="shared" si="38"/>
        <v>Sabtu</v>
      </c>
      <c r="I135" s="24">
        <f t="shared" si="42"/>
        <v>45731.708333333336</v>
      </c>
      <c r="J135" s="25">
        <f t="shared" si="43"/>
        <v>12.708333333333332</v>
      </c>
      <c r="K135" s="21" t="str">
        <f t="shared" si="39"/>
        <v>Sabtu</v>
      </c>
      <c r="L135" s="24">
        <f t="shared" si="44"/>
        <v>45731.791666666672</v>
      </c>
      <c r="M135" s="25">
        <f t="shared" si="40"/>
        <v>12.791666666666666</v>
      </c>
    </row>
    <row r="136" spans="1:13" x14ac:dyDescent="0.25">
      <c r="A136" s="21">
        <f t="shared" si="41"/>
        <v>20</v>
      </c>
      <c r="B136" s="22" t="s">
        <v>28</v>
      </c>
      <c r="C136" s="21">
        <v>868</v>
      </c>
      <c r="D136" s="23">
        <f t="shared" si="36"/>
        <v>38</v>
      </c>
      <c r="E136" s="23">
        <v>-13</v>
      </c>
      <c r="F136" s="23">
        <f t="shared" si="37"/>
        <v>51</v>
      </c>
      <c r="G136" s="21">
        <v>3</v>
      </c>
      <c r="H136" s="21" t="str">
        <f t="shared" si="38"/>
        <v>Minggu</v>
      </c>
      <c r="I136" s="24">
        <f t="shared" si="42"/>
        <v>45732.333333333336</v>
      </c>
      <c r="J136" s="25">
        <f t="shared" si="43"/>
        <v>13.333333333333332</v>
      </c>
      <c r="K136" s="21" t="str">
        <f t="shared" si="39"/>
        <v>Minggu</v>
      </c>
      <c r="L136" s="24">
        <f t="shared" si="44"/>
        <v>45732.458333333336</v>
      </c>
      <c r="M136" s="25">
        <f t="shared" si="40"/>
        <v>13.458333333333332</v>
      </c>
    </row>
    <row r="137" spans="1:13" x14ac:dyDescent="0.25">
      <c r="A137" s="21">
        <f t="shared" si="41"/>
        <v>21</v>
      </c>
      <c r="B137" s="26" t="s">
        <v>20</v>
      </c>
      <c r="C137" s="21">
        <v>243</v>
      </c>
      <c r="D137" s="23">
        <f t="shared" si="36"/>
        <v>15</v>
      </c>
      <c r="E137" s="23">
        <v>1</v>
      </c>
      <c r="F137" s="23">
        <f t="shared" si="37"/>
        <v>14</v>
      </c>
      <c r="G137" s="21">
        <v>3</v>
      </c>
      <c r="H137" s="21" t="str">
        <f t="shared" si="38"/>
        <v>Selasa</v>
      </c>
      <c r="I137" s="24">
        <f t="shared" si="42"/>
        <v>45734.041666666664</v>
      </c>
      <c r="J137" s="25">
        <f t="shared" si="43"/>
        <v>15.041666666666666</v>
      </c>
      <c r="K137" s="21" t="str">
        <f t="shared" si="39"/>
        <v>Selasa</v>
      </c>
      <c r="L137" s="24">
        <f t="shared" si="44"/>
        <v>45734.166666666664</v>
      </c>
      <c r="M137" s="25">
        <f t="shared" si="40"/>
        <v>15.166666666666666</v>
      </c>
    </row>
    <row r="138" spans="1:13" x14ac:dyDescent="0.25">
      <c r="A138" s="21">
        <f t="shared" si="41"/>
        <v>22</v>
      </c>
      <c r="B138" s="22" t="s">
        <v>19</v>
      </c>
      <c r="C138" s="21">
        <v>458</v>
      </c>
      <c r="D138" s="23">
        <f t="shared" si="36"/>
        <v>27</v>
      </c>
      <c r="E138" s="23">
        <v>1</v>
      </c>
      <c r="F138" s="23">
        <f t="shared" si="37"/>
        <v>26</v>
      </c>
      <c r="G138" s="21">
        <v>3</v>
      </c>
      <c r="H138" s="21" t="str">
        <f t="shared" si="38"/>
        <v>Selasa</v>
      </c>
      <c r="I138" s="24">
        <f t="shared" si="42"/>
        <v>45734.791666666664</v>
      </c>
      <c r="J138" s="25">
        <f t="shared" si="43"/>
        <v>15.791666666666666</v>
      </c>
      <c r="K138" s="21" t="str">
        <f t="shared" si="39"/>
        <v>Selasa</v>
      </c>
      <c r="L138" s="24">
        <f t="shared" si="44"/>
        <v>45734.916666666664</v>
      </c>
      <c r="M138" s="25">
        <f t="shared" si="40"/>
        <v>15.916666666666666</v>
      </c>
    </row>
    <row r="139" spans="1:13" x14ac:dyDescent="0.25">
      <c r="A139" s="21">
        <f t="shared" si="41"/>
        <v>23</v>
      </c>
      <c r="B139" s="22" t="s">
        <v>18</v>
      </c>
      <c r="C139" s="21">
        <v>396</v>
      </c>
      <c r="D139" s="23">
        <f t="shared" si="36"/>
        <v>26</v>
      </c>
      <c r="E139" s="23">
        <v>3</v>
      </c>
      <c r="F139" s="23">
        <f t="shared" si="37"/>
        <v>23</v>
      </c>
      <c r="G139" s="21">
        <v>3</v>
      </c>
      <c r="H139" s="21" t="str">
        <f t="shared" si="38"/>
        <v>Kamis</v>
      </c>
      <c r="I139" s="24">
        <f t="shared" si="42"/>
        <v>45736.041666666664</v>
      </c>
      <c r="J139" s="25">
        <f t="shared" si="43"/>
        <v>17.041666666666664</v>
      </c>
      <c r="K139" s="21" t="str">
        <f t="shared" si="39"/>
        <v>Kamis</v>
      </c>
      <c r="L139" s="24">
        <f t="shared" si="44"/>
        <v>45736.166666666664</v>
      </c>
      <c r="M139" s="25">
        <f t="shared" si="40"/>
        <v>17.166666666666664</v>
      </c>
    </row>
    <row r="140" spans="1:13" x14ac:dyDescent="0.25">
      <c r="A140" s="21">
        <f t="shared" si="41"/>
        <v>24</v>
      </c>
      <c r="B140" s="22" t="s">
        <v>17</v>
      </c>
      <c r="C140" s="21"/>
      <c r="D140" s="23"/>
      <c r="E140" s="23"/>
      <c r="F140" s="23"/>
      <c r="G140" s="21"/>
      <c r="H140" s="21" t="str">
        <f t="shared" si="38"/>
        <v>Jum'at</v>
      </c>
      <c r="I140" s="24">
        <f t="shared" si="42"/>
        <v>45737.25</v>
      </c>
      <c r="J140" s="25">
        <f t="shared" si="43"/>
        <v>18.249999999999996</v>
      </c>
      <c r="K140" s="21"/>
      <c r="L140" s="24"/>
      <c r="M140" s="25"/>
    </row>
    <row r="142" spans="1:13" x14ac:dyDescent="0.25">
      <c r="A142" s="93" t="s">
        <v>31</v>
      </c>
      <c r="B142" s="94"/>
      <c r="C142" s="75">
        <f>SUM(C117:C140)</f>
        <v>6250</v>
      </c>
      <c r="D142" s="75">
        <f>SUM(D117:D140)</f>
        <v>362</v>
      </c>
      <c r="E142" s="23"/>
      <c r="F142" s="75"/>
      <c r="G142" s="75">
        <f>SUM(G117:G140)</f>
        <v>73</v>
      </c>
      <c r="H142" s="75">
        <f>D142+G142</f>
        <v>435</v>
      </c>
      <c r="I142" s="76">
        <v>1</v>
      </c>
      <c r="J142" s="77"/>
      <c r="K142" s="76"/>
      <c r="L142" s="76"/>
      <c r="M142" s="77"/>
    </row>
    <row r="143" spans="1:13" x14ac:dyDescent="0.25">
      <c r="A143" s="93" t="s">
        <v>32</v>
      </c>
      <c r="B143" s="94"/>
      <c r="C143" s="78"/>
      <c r="D143" s="79">
        <f>D142/24</f>
        <v>15.083333333333334</v>
      </c>
      <c r="E143" s="80"/>
      <c r="F143" s="79"/>
      <c r="G143" s="79">
        <f>G142/24</f>
        <v>3.0416666666666665</v>
      </c>
      <c r="H143" s="80">
        <f>H142/24</f>
        <v>18.125</v>
      </c>
      <c r="I143" s="81"/>
      <c r="J143" s="82" t="s">
        <v>33</v>
      </c>
      <c r="K143" s="83"/>
      <c r="L143" s="83"/>
      <c r="M143" s="83"/>
    </row>
    <row r="144" spans="1:13" x14ac:dyDescent="0.25">
      <c r="A144" s="68"/>
      <c r="B144" s="68"/>
      <c r="C144" s="68"/>
      <c r="D144" s="68"/>
      <c r="E144" s="84"/>
      <c r="F144" s="68"/>
      <c r="G144" s="68"/>
      <c r="H144" s="83"/>
      <c r="I144" s="83"/>
      <c r="J144" s="77" t="s">
        <v>34</v>
      </c>
      <c r="K144" s="77"/>
      <c r="L144" s="85">
        <f>C142</f>
        <v>6250</v>
      </c>
      <c r="M144" s="83" t="s">
        <v>35</v>
      </c>
    </row>
    <row r="145" spans="1:13" x14ac:dyDescent="0.25">
      <c r="A145" s="68"/>
      <c r="B145" s="68"/>
      <c r="C145" s="68"/>
      <c r="D145" s="68"/>
      <c r="E145" s="84"/>
      <c r="F145" s="68"/>
      <c r="G145" s="68"/>
      <c r="H145" s="68"/>
      <c r="I145" s="83"/>
      <c r="J145" s="77" t="s">
        <v>36</v>
      </c>
      <c r="K145" s="77"/>
      <c r="L145" s="86">
        <f>D143</f>
        <v>15.083333333333334</v>
      </c>
      <c r="M145" s="83" t="s">
        <v>14</v>
      </c>
    </row>
    <row r="146" spans="1:13" x14ac:dyDescent="0.25">
      <c r="A146" s="68"/>
      <c r="B146" s="68"/>
      <c r="C146" s="68"/>
      <c r="D146" s="68"/>
      <c r="E146" s="84"/>
      <c r="F146" s="68"/>
      <c r="G146" s="68"/>
      <c r="H146" s="68"/>
      <c r="I146" s="83"/>
      <c r="J146" s="77" t="s">
        <v>37</v>
      </c>
      <c r="K146" s="77"/>
      <c r="L146" s="87">
        <f>G143</f>
        <v>3.0416666666666665</v>
      </c>
      <c r="M146" s="83" t="s">
        <v>14</v>
      </c>
    </row>
    <row r="147" spans="1:13" x14ac:dyDescent="0.25">
      <c r="A147" s="88"/>
      <c r="B147" s="88"/>
      <c r="C147" s="88"/>
      <c r="D147" s="88"/>
      <c r="E147" s="89"/>
      <c r="F147" s="88"/>
      <c r="G147" s="88"/>
      <c r="H147" s="88"/>
      <c r="I147" s="90"/>
      <c r="J147" s="91" t="s">
        <v>63</v>
      </c>
      <c r="K147" s="90"/>
      <c r="L147" s="92">
        <f>366/28</f>
        <v>13.071428571428571</v>
      </c>
      <c r="M147" s="90"/>
    </row>
    <row r="149" spans="1:13" x14ac:dyDescent="0.25">
      <c r="A149" s="2" t="s">
        <v>61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67"/>
      <c r="B150" s="67"/>
      <c r="C150" s="67"/>
      <c r="D150" s="67"/>
      <c r="E150" s="66"/>
      <c r="F150" s="67"/>
      <c r="G150" s="66"/>
      <c r="H150" s="67"/>
      <c r="I150" s="67"/>
      <c r="J150" s="68"/>
      <c r="K150" s="67" t="s">
        <v>3</v>
      </c>
      <c r="L150" s="69">
        <v>17</v>
      </c>
      <c r="M150" s="67" t="s">
        <v>4</v>
      </c>
    </row>
    <row r="151" spans="1:13" x14ac:dyDescent="0.25">
      <c r="A151" s="70" t="s">
        <v>42</v>
      </c>
      <c r="B151" s="67"/>
      <c r="C151" s="67"/>
      <c r="D151" s="67"/>
      <c r="E151" s="66"/>
      <c r="F151" s="67"/>
      <c r="G151" s="66"/>
      <c r="H151" s="67"/>
      <c r="I151" s="67"/>
      <c r="J151" s="68"/>
      <c r="K151" s="67"/>
      <c r="L151" s="66"/>
      <c r="M151" s="67"/>
    </row>
    <row r="152" spans="1:13" ht="15.75" customHeight="1" x14ac:dyDescent="0.25">
      <c r="A152" s="13" t="s">
        <v>5</v>
      </c>
      <c r="B152" s="13" t="s">
        <v>6</v>
      </c>
      <c r="C152" s="12" t="s">
        <v>7</v>
      </c>
      <c r="D152" s="12" t="s">
        <v>8</v>
      </c>
      <c r="E152" s="11" t="s">
        <v>9</v>
      </c>
      <c r="F152" s="11" t="s">
        <v>10</v>
      </c>
      <c r="G152" s="12" t="s">
        <v>11</v>
      </c>
      <c r="H152" s="10" t="s">
        <v>12</v>
      </c>
      <c r="I152" s="10"/>
      <c r="J152" s="10"/>
      <c r="K152" s="9" t="s">
        <v>13</v>
      </c>
      <c r="L152" s="9"/>
      <c r="M152" s="9"/>
    </row>
    <row r="153" spans="1:13" x14ac:dyDescent="0.25">
      <c r="A153" s="13"/>
      <c r="B153" s="13"/>
      <c r="C153" s="12"/>
      <c r="D153" s="12"/>
      <c r="E153" s="11"/>
      <c r="F153" s="11"/>
      <c r="G153" s="12"/>
      <c r="H153" s="19" t="s">
        <v>14</v>
      </c>
      <c r="I153" s="19" t="s">
        <v>15</v>
      </c>
      <c r="J153" s="19" t="s">
        <v>16</v>
      </c>
      <c r="K153" s="20" t="s">
        <v>14</v>
      </c>
      <c r="L153" s="20" t="s">
        <v>15</v>
      </c>
      <c r="M153" s="20" t="s">
        <v>16</v>
      </c>
    </row>
    <row r="154" spans="1:13" x14ac:dyDescent="0.25">
      <c r="A154" s="21">
        <v>1</v>
      </c>
      <c r="B154" s="22" t="s">
        <v>17</v>
      </c>
      <c r="C154" s="21">
        <v>396</v>
      </c>
      <c r="D154" s="23">
        <f t="shared" ref="D154:D168" si="45">F154+E154</f>
        <v>24</v>
      </c>
      <c r="E154" s="23">
        <v>1</v>
      </c>
      <c r="F154" s="23">
        <f t="shared" ref="F154:F168" si="46">INT(C154/$L$2)</f>
        <v>23</v>
      </c>
      <c r="G154" s="21">
        <v>10</v>
      </c>
      <c r="H154" s="21" t="str">
        <f t="shared" ref="H154:H169" si="47">CHOOSE(WEEKDAY(I154),"Minggu","Senin","Selasa","Rabu","Kamis","Jum'at","Sabtu")</f>
        <v>Jum'at</v>
      </c>
      <c r="I154" s="24">
        <v>45737</v>
      </c>
      <c r="J154" s="25">
        <v>0.25</v>
      </c>
      <c r="K154" s="21" t="str">
        <f t="shared" ref="K154:K168" si="48">CHOOSE(WEEKDAY(L154),"Minggu","Senin","Selasa","Rabu","Kamis","Jum'at","Sabtu")</f>
        <v>Jum'at</v>
      </c>
      <c r="L154" s="24">
        <f>(I154+J154)+G154/24</f>
        <v>45737.666666666664</v>
      </c>
      <c r="M154" s="25">
        <f t="shared" ref="M154:M168" si="49">(J154+G154/24)</f>
        <v>0.66666666666666674</v>
      </c>
    </row>
    <row r="155" spans="1:13" x14ac:dyDescent="0.25">
      <c r="A155" s="21">
        <f t="shared" ref="A155:A169" si="50">A154+1</f>
        <v>2</v>
      </c>
      <c r="B155" s="22" t="s">
        <v>18</v>
      </c>
      <c r="C155" s="21">
        <v>458</v>
      </c>
      <c r="D155" s="23">
        <f t="shared" si="45"/>
        <v>25</v>
      </c>
      <c r="E155" s="23">
        <v>-1</v>
      </c>
      <c r="F155" s="23">
        <f t="shared" si="46"/>
        <v>26</v>
      </c>
      <c r="G155" s="21">
        <v>5</v>
      </c>
      <c r="H155" s="21" t="str">
        <f t="shared" si="47"/>
        <v>Sabtu</v>
      </c>
      <c r="I155" s="24">
        <f t="shared" ref="I155:I169" si="51">$I$154+J155</f>
        <v>45738.666666666664</v>
      </c>
      <c r="J155" s="25">
        <f t="shared" ref="J155:J169" si="52">M154+D154/24</f>
        <v>1.6666666666666667</v>
      </c>
      <c r="K155" s="21" t="str">
        <f t="shared" si="48"/>
        <v>Sabtu</v>
      </c>
      <c r="L155" s="24">
        <f t="shared" ref="L155:L168" si="53">($I$154+J155)+G155/24</f>
        <v>45738.875</v>
      </c>
      <c r="M155" s="25">
        <f t="shared" si="49"/>
        <v>1.875</v>
      </c>
    </row>
    <row r="156" spans="1:13" x14ac:dyDescent="0.25">
      <c r="A156" s="21">
        <f t="shared" si="50"/>
        <v>3</v>
      </c>
      <c r="B156" s="22" t="s">
        <v>19</v>
      </c>
      <c r="C156" s="21">
        <v>243</v>
      </c>
      <c r="D156" s="23">
        <f t="shared" si="45"/>
        <v>14</v>
      </c>
      <c r="E156" s="23">
        <v>0</v>
      </c>
      <c r="F156" s="23">
        <f t="shared" si="46"/>
        <v>14</v>
      </c>
      <c r="G156" s="21">
        <v>4</v>
      </c>
      <c r="H156" s="21" t="str">
        <f t="shared" si="47"/>
        <v>Minggu</v>
      </c>
      <c r="I156" s="24">
        <f t="shared" si="51"/>
        <v>45739.916666666664</v>
      </c>
      <c r="J156" s="25">
        <f t="shared" si="52"/>
        <v>2.916666666666667</v>
      </c>
      <c r="K156" s="21" t="str">
        <f t="shared" si="48"/>
        <v>Senin</v>
      </c>
      <c r="L156" s="24">
        <f t="shared" si="53"/>
        <v>45740.083333333328</v>
      </c>
      <c r="M156" s="25">
        <f t="shared" si="49"/>
        <v>3.0833333333333335</v>
      </c>
    </row>
    <row r="157" spans="1:13" x14ac:dyDescent="0.25">
      <c r="A157" s="21">
        <f t="shared" si="50"/>
        <v>4</v>
      </c>
      <c r="B157" s="26" t="s">
        <v>20</v>
      </c>
      <c r="C157" s="21">
        <v>634</v>
      </c>
      <c r="D157" s="23">
        <f t="shared" si="45"/>
        <v>37</v>
      </c>
      <c r="E157" s="23">
        <v>0</v>
      </c>
      <c r="F157" s="23">
        <f t="shared" si="46"/>
        <v>37</v>
      </c>
      <c r="G157" s="21">
        <v>2</v>
      </c>
      <c r="H157" s="21" t="str">
        <f t="shared" si="47"/>
        <v>Senin</v>
      </c>
      <c r="I157" s="24">
        <f t="shared" si="51"/>
        <v>45740.666666666664</v>
      </c>
      <c r="J157" s="25">
        <f t="shared" si="52"/>
        <v>3.666666666666667</v>
      </c>
      <c r="K157" s="21" t="str">
        <f t="shared" si="48"/>
        <v>Senin</v>
      </c>
      <c r="L157" s="24">
        <f t="shared" si="53"/>
        <v>45740.75</v>
      </c>
      <c r="M157" s="25">
        <f t="shared" si="49"/>
        <v>3.7500000000000004</v>
      </c>
    </row>
    <row r="158" spans="1:13" x14ac:dyDescent="0.25">
      <c r="A158" s="21">
        <f t="shared" si="50"/>
        <v>5</v>
      </c>
      <c r="B158" s="22" t="s">
        <v>28</v>
      </c>
      <c r="C158" s="21">
        <v>220</v>
      </c>
      <c r="D158" s="23">
        <f t="shared" si="45"/>
        <v>12</v>
      </c>
      <c r="E158" s="23">
        <v>0</v>
      </c>
      <c r="F158" s="23">
        <f t="shared" si="46"/>
        <v>12</v>
      </c>
      <c r="G158" s="71">
        <v>2</v>
      </c>
      <c r="H158" s="21" t="str">
        <f t="shared" si="47"/>
        <v>Rabu</v>
      </c>
      <c r="I158" s="24">
        <f t="shared" si="51"/>
        <v>45742.291666666664</v>
      </c>
      <c r="J158" s="25">
        <f t="shared" si="52"/>
        <v>5.291666666666667</v>
      </c>
      <c r="K158" s="21" t="str">
        <f t="shared" si="48"/>
        <v>Rabu</v>
      </c>
      <c r="L158" s="24">
        <f t="shared" si="53"/>
        <v>45742.375</v>
      </c>
      <c r="M158" s="25">
        <f t="shared" si="49"/>
        <v>5.375</v>
      </c>
    </row>
    <row r="159" spans="1:13" x14ac:dyDescent="0.25">
      <c r="A159" s="21">
        <f t="shared" si="50"/>
        <v>6</v>
      </c>
      <c r="B159" s="22" t="s">
        <v>29</v>
      </c>
      <c r="C159" s="21">
        <v>120</v>
      </c>
      <c r="D159" s="23">
        <f t="shared" si="45"/>
        <v>7</v>
      </c>
      <c r="E159" s="23">
        <v>0</v>
      </c>
      <c r="F159" s="23">
        <f t="shared" si="46"/>
        <v>7</v>
      </c>
      <c r="G159" s="21">
        <v>2</v>
      </c>
      <c r="H159" s="21" t="str">
        <f t="shared" si="47"/>
        <v>Rabu</v>
      </c>
      <c r="I159" s="24">
        <f t="shared" si="51"/>
        <v>45742.875</v>
      </c>
      <c r="J159" s="25">
        <f t="shared" si="52"/>
        <v>5.875</v>
      </c>
      <c r="K159" s="21" t="str">
        <f t="shared" si="48"/>
        <v>Rabu</v>
      </c>
      <c r="L159" s="24">
        <f t="shared" si="53"/>
        <v>45742.958333333336</v>
      </c>
      <c r="M159" s="25">
        <f t="shared" si="49"/>
        <v>5.958333333333333</v>
      </c>
    </row>
    <row r="160" spans="1:13" x14ac:dyDescent="0.25">
      <c r="A160" s="21">
        <f t="shared" si="50"/>
        <v>7</v>
      </c>
      <c r="B160" s="22" t="s">
        <v>43</v>
      </c>
      <c r="C160" s="21">
        <v>127</v>
      </c>
      <c r="D160" s="23">
        <f t="shared" si="45"/>
        <v>7</v>
      </c>
      <c r="E160" s="23">
        <v>0</v>
      </c>
      <c r="F160" s="23">
        <f t="shared" si="46"/>
        <v>7</v>
      </c>
      <c r="G160" s="21">
        <v>1</v>
      </c>
      <c r="H160" s="21" t="str">
        <f t="shared" si="47"/>
        <v>Kamis</v>
      </c>
      <c r="I160" s="24">
        <f t="shared" si="51"/>
        <v>45743.25</v>
      </c>
      <c r="J160" s="25">
        <f t="shared" si="52"/>
        <v>6.25</v>
      </c>
      <c r="K160" s="21" t="str">
        <f t="shared" si="48"/>
        <v>Kamis</v>
      </c>
      <c r="L160" s="24">
        <f t="shared" si="53"/>
        <v>45743.291666666664</v>
      </c>
      <c r="M160" s="25">
        <f t="shared" si="49"/>
        <v>6.291666666666667</v>
      </c>
    </row>
    <row r="161" spans="1:13" x14ac:dyDescent="0.25">
      <c r="A161" s="21">
        <f t="shared" si="50"/>
        <v>8</v>
      </c>
      <c r="B161" s="22" t="s">
        <v>30</v>
      </c>
      <c r="C161" s="21">
        <v>395</v>
      </c>
      <c r="D161" s="23">
        <f t="shared" si="45"/>
        <v>23</v>
      </c>
      <c r="E161" s="23">
        <v>0</v>
      </c>
      <c r="F161" s="23">
        <f t="shared" si="46"/>
        <v>23</v>
      </c>
      <c r="G161" s="21">
        <v>2</v>
      </c>
      <c r="H161" s="21" t="str">
        <f t="shared" si="47"/>
        <v>Kamis</v>
      </c>
      <c r="I161" s="24">
        <f t="shared" si="51"/>
        <v>45743.583333333336</v>
      </c>
      <c r="J161" s="25">
        <f t="shared" si="52"/>
        <v>6.5833333333333339</v>
      </c>
      <c r="K161" s="21" t="str">
        <f t="shared" si="48"/>
        <v>Kamis</v>
      </c>
      <c r="L161" s="24">
        <f t="shared" si="53"/>
        <v>45743.666666666672</v>
      </c>
      <c r="M161" s="25">
        <f t="shared" si="49"/>
        <v>6.666666666666667</v>
      </c>
    </row>
    <row r="162" spans="1:13" x14ac:dyDescent="0.25">
      <c r="A162" s="21">
        <f t="shared" si="50"/>
        <v>9</v>
      </c>
      <c r="B162" s="22" t="s">
        <v>62</v>
      </c>
      <c r="C162" s="21">
        <v>395</v>
      </c>
      <c r="D162" s="23">
        <f t="shared" si="45"/>
        <v>24</v>
      </c>
      <c r="E162" s="23">
        <v>1</v>
      </c>
      <c r="F162" s="23">
        <f t="shared" si="46"/>
        <v>23</v>
      </c>
      <c r="G162" s="21">
        <v>6</v>
      </c>
      <c r="H162" s="21" t="str">
        <f t="shared" si="47"/>
        <v>Jum'at</v>
      </c>
      <c r="I162" s="24">
        <f t="shared" si="51"/>
        <v>45744.625</v>
      </c>
      <c r="J162" s="25">
        <f t="shared" si="52"/>
        <v>7.625</v>
      </c>
      <c r="K162" s="21" t="str">
        <f t="shared" si="48"/>
        <v>Jum'at</v>
      </c>
      <c r="L162" s="24">
        <f t="shared" si="53"/>
        <v>45744.875</v>
      </c>
      <c r="M162" s="25">
        <f t="shared" si="49"/>
        <v>7.875</v>
      </c>
    </row>
    <row r="163" spans="1:13" x14ac:dyDescent="0.25">
      <c r="A163" s="21">
        <f t="shared" si="50"/>
        <v>10</v>
      </c>
      <c r="B163" s="22" t="s">
        <v>30</v>
      </c>
      <c r="C163" s="21">
        <v>127</v>
      </c>
      <c r="D163" s="23">
        <f t="shared" si="45"/>
        <v>7</v>
      </c>
      <c r="E163" s="23">
        <v>0</v>
      </c>
      <c r="F163" s="23">
        <f t="shared" si="46"/>
        <v>7</v>
      </c>
      <c r="G163" s="21">
        <v>2</v>
      </c>
      <c r="H163" s="21" t="str">
        <f t="shared" si="47"/>
        <v>Sabtu</v>
      </c>
      <c r="I163" s="24">
        <f t="shared" si="51"/>
        <v>45745.875</v>
      </c>
      <c r="J163" s="25">
        <f t="shared" si="52"/>
        <v>8.875</v>
      </c>
      <c r="K163" s="21" t="str">
        <f t="shared" si="48"/>
        <v>Sabtu</v>
      </c>
      <c r="L163" s="24">
        <f t="shared" si="53"/>
        <v>45745.958333333336</v>
      </c>
      <c r="M163" s="25">
        <f t="shared" si="49"/>
        <v>8.9583333333333339</v>
      </c>
    </row>
    <row r="164" spans="1:13" x14ac:dyDescent="0.25">
      <c r="A164" s="21">
        <f t="shared" si="50"/>
        <v>11</v>
      </c>
      <c r="B164" s="22" t="s">
        <v>43</v>
      </c>
      <c r="C164" s="21">
        <v>120</v>
      </c>
      <c r="D164" s="23">
        <f t="shared" si="45"/>
        <v>8</v>
      </c>
      <c r="E164" s="23">
        <v>1</v>
      </c>
      <c r="F164" s="23">
        <f t="shared" si="46"/>
        <v>7</v>
      </c>
      <c r="G164" s="21">
        <v>1</v>
      </c>
      <c r="H164" s="21" t="str">
        <f t="shared" si="47"/>
        <v>Minggu</v>
      </c>
      <c r="I164" s="24">
        <f t="shared" si="51"/>
        <v>45746.25</v>
      </c>
      <c r="J164" s="25">
        <f t="shared" si="52"/>
        <v>9.25</v>
      </c>
      <c r="K164" s="21" t="str">
        <f t="shared" si="48"/>
        <v>Minggu</v>
      </c>
      <c r="L164" s="24">
        <f t="shared" si="53"/>
        <v>45746.291666666664</v>
      </c>
      <c r="M164" s="25">
        <f t="shared" si="49"/>
        <v>9.2916666666666661</v>
      </c>
    </row>
    <row r="165" spans="1:13" x14ac:dyDescent="0.25">
      <c r="A165" s="21">
        <f t="shared" si="50"/>
        <v>12</v>
      </c>
      <c r="B165" s="22" t="s">
        <v>29</v>
      </c>
      <c r="C165" s="21">
        <v>220</v>
      </c>
      <c r="D165" s="23">
        <f t="shared" si="45"/>
        <v>13</v>
      </c>
      <c r="E165" s="23">
        <v>1</v>
      </c>
      <c r="F165" s="23">
        <f t="shared" si="46"/>
        <v>12</v>
      </c>
      <c r="G165" s="21">
        <v>2</v>
      </c>
      <c r="H165" s="21" t="str">
        <f t="shared" si="47"/>
        <v>Minggu</v>
      </c>
      <c r="I165" s="24">
        <f t="shared" si="51"/>
        <v>45746.625</v>
      </c>
      <c r="J165" s="25">
        <f t="shared" si="52"/>
        <v>9.625</v>
      </c>
      <c r="K165" s="21" t="str">
        <f t="shared" si="48"/>
        <v>Minggu</v>
      </c>
      <c r="L165" s="24">
        <f t="shared" si="53"/>
        <v>45746.708333333336</v>
      </c>
      <c r="M165" s="25">
        <f t="shared" si="49"/>
        <v>9.7083333333333339</v>
      </c>
    </row>
    <row r="166" spans="1:13" x14ac:dyDescent="0.25">
      <c r="A166" s="21">
        <f t="shared" si="50"/>
        <v>13</v>
      </c>
      <c r="B166" s="22" t="s">
        <v>28</v>
      </c>
      <c r="C166" s="21">
        <v>868</v>
      </c>
      <c r="D166" s="23">
        <f t="shared" si="45"/>
        <v>51</v>
      </c>
      <c r="E166" s="23">
        <v>0</v>
      </c>
      <c r="F166" s="23">
        <f t="shared" si="46"/>
        <v>51</v>
      </c>
      <c r="G166" s="21">
        <v>3</v>
      </c>
      <c r="H166" s="21" t="str">
        <f t="shared" si="47"/>
        <v>Senin</v>
      </c>
      <c r="I166" s="24">
        <f t="shared" si="51"/>
        <v>45747.25</v>
      </c>
      <c r="J166" s="25">
        <f t="shared" si="52"/>
        <v>10.25</v>
      </c>
      <c r="K166" s="21" t="str">
        <f t="shared" si="48"/>
        <v>Senin</v>
      </c>
      <c r="L166" s="24">
        <f t="shared" si="53"/>
        <v>45747.375</v>
      </c>
      <c r="M166" s="25">
        <f t="shared" si="49"/>
        <v>10.375</v>
      </c>
    </row>
    <row r="167" spans="1:13" x14ac:dyDescent="0.25">
      <c r="A167" s="21">
        <f t="shared" si="50"/>
        <v>14</v>
      </c>
      <c r="B167" s="22" t="s">
        <v>19</v>
      </c>
      <c r="C167" s="21">
        <v>458</v>
      </c>
      <c r="D167" s="23">
        <f t="shared" si="45"/>
        <v>27</v>
      </c>
      <c r="E167" s="23">
        <v>1</v>
      </c>
      <c r="F167" s="23">
        <f t="shared" si="46"/>
        <v>26</v>
      </c>
      <c r="G167" s="21">
        <v>2</v>
      </c>
      <c r="H167" s="21" t="str">
        <f t="shared" si="47"/>
        <v>Rabu</v>
      </c>
      <c r="I167" s="24">
        <f t="shared" si="51"/>
        <v>45749.5</v>
      </c>
      <c r="J167" s="25">
        <f t="shared" si="52"/>
        <v>12.5</v>
      </c>
      <c r="K167" s="21" t="str">
        <f t="shared" si="48"/>
        <v>Rabu</v>
      </c>
      <c r="L167" s="24">
        <f t="shared" si="53"/>
        <v>45749.583333333336</v>
      </c>
      <c r="M167" s="25">
        <f t="shared" si="49"/>
        <v>12.583333333333334</v>
      </c>
    </row>
    <row r="168" spans="1:13" x14ac:dyDescent="0.25">
      <c r="A168" s="21">
        <f t="shared" si="50"/>
        <v>15</v>
      </c>
      <c r="B168" s="22" t="s">
        <v>18</v>
      </c>
      <c r="C168" s="21">
        <v>396</v>
      </c>
      <c r="D168" s="23">
        <f t="shared" si="45"/>
        <v>26</v>
      </c>
      <c r="E168" s="23">
        <v>3</v>
      </c>
      <c r="F168" s="23">
        <f t="shared" si="46"/>
        <v>23</v>
      </c>
      <c r="G168" s="21">
        <v>2</v>
      </c>
      <c r="H168" s="21" t="str">
        <f t="shared" si="47"/>
        <v>Kamis</v>
      </c>
      <c r="I168" s="24">
        <f t="shared" si="51"/>
        <v>45750.708333333336</v>
      </c>
      <c r="J168" s="25">
        <f t="shared" si="52"/>
        <v>13.708333333333334</v>
      </c>
      <c r="K168" s="21" t="str">
        <f t="shared" si="48"/>
        <v>Kamis</v>
      </c>
      <c r="L168" s="24">
        <f t="shared" si="53"/>
        <v>45750.791666666672</v>
      </c>
      <c r="M168" s="25">
        <f t="shared" si="49"/>
        <v>13.791666666666668</v>
      </c>
    </row>
    <row r="169" spans="1:13" x14ac:dyDescent="0.25">
      <c r="A169" s="21">
        <f t="shared" si="50"/>
        <v>16</v>
      </c>
      <c r="B169" s="22" t="s">
        <v>17</v>
      </c>
      <c r="C169" s="21"/>
      <c r="D169" s="23"/>
      <c r="E169" s="23"/>
      <c r="F169" s="23"/>
      <c r="G169" s="21"/>
      <c r="H169" s="21" t="str">
        <f t="shared" si="47"/>
        <v>Jum'at</v>
      </c>
      <c r="I169" s="24">
        <f t="shared" si="51"/>
        <v>45751.875</v>
      </c>
      <c r="J169" s="25">
        <f t="shared" si="52"/>
        <v>14.875000000000002</v>
      </c>
      <c r="K169" s="21"/>
      <c r="L169" s="24"/>
      <c r="M169" s="25"/>
    </row>
    <row r="171" spans="1:13" x14ac:dyDescent="0.25">
      <c r="A171" s="93" t="s">
        <v>31</v>
      </c>
      <c r="B171" s="94"/>
      <c r="C171" s="75">
        <f>SUM(C154:C169)</f>
        <v>5177</v>
      </c>
      <c r="D171" s="75">
        <f>SUM(D154:D169)</f>
        <v>305</v>
      </c>
      <c r="E171" s="23"/>
      <c r="F171" s="75"/>
      <c r="G171" s="75">
        <f>SUM(G154:G169)</f>
        <v>46</v>
      </c>
      <c r="H171" s="75">
        <f>D171+G171</f>
        <v>351</v>
      </c>
      <c r="I171" s="76">
        <v>1</v>
      </c>
      <c r="J171" s="77"/>
      <c r="K171" s="76"/>
      <c r="L171" s="76"/>
      <c r="M171" s="77"/>
    </row>
    <row r="172" spans="1:13" x14ac:dyDescent="0.25">
      <c r="A172" s="93" t="s">
        <v>32</v>
      </c>
      <c r="B172" s="94"/>
      <c r="C172" s="78"/>
      <c r="D172" s="79">
        <f>D171/24</f>
        <v>12.708333333333334</v>
      </c>
      <c r="E172" s="80"/>
      <c r="F172" s="79"/>
      <c r="G172" s="79">
        <f>G171/24</f>
        <v>1.9166666666666667</v>
      </c>
      <c r="H172" s="80">
        <f>H171/24</f>
        <v>14.625</v>
      </c>
      <c r="I172" s="81"/>
      <c r="J172" s="82" t="s">
        <v>33</v>
      </c>
      <c r="K172" s="83"/>
      <c r="L172" s="83"/>
      <c r="M172" s="83"/>
    </row>
    <row r="173" spans="1:13" x14ac:dyDescent="0.25">
      <c r="A173" s="68"/>
      <c r="B173" s="68"/>
      <c r="C173" s="68"/>
      <c r="D173" s="68"/>
      <c r="E173" s="84"/>
      <c r="F173" s="68"/>
      <c r="G173" s="68"/>
      <c r="H173" s="83"/>
      <c r="I173" s="83"/>
      <c r="J173" s="77" t="s">
        <v>34</v>
      </c>
      <c r="K173" s="77"/>
      <c r="L173" s="85">
        <f>C171</f>
        <v>5177</v>
      </c>
      <c r="M173" s="83" t="s">
        <v>35</v>
      </c>
    </row>
    <row r="174" spans="1:13" x14ac:dyDescent="0.25">
      <c r="A174" s="68"/>
      <c r="B174" s="68"/>
      <c r="C174" s="68"/>
      <c r="D174" s="68"/>
      <c r="E174" s="84"/>
      <c r="F174" s="68"/>
      <c r="G174" s="68"/>
      <c r="H174" s="68"/>
      <c r="I174" s="83"/>
      <c r="J174" s="77" t="s">
        <v>36</v>
      </c>
      <c r="K174" s="77"/>
      <c r="L174" s="86">
        <f>D172</f>
        <v>12.708333333333334</v>
      </c>
      <c r="M174" s="83" t="s">
        <v>14</v>
      </c>
    </row>
    <row r="175" spans="1:13" x14ac:dyDescent="0.25">
      <c r="A175" s="68"/>
      <c r="B175" s="68"/>
      <c r="C175" s="68"/>
      <c r="D175" s="68"/>
      <c r="E175" s="84"/>
      <c r="F175" s="68"/>
      <c r="G175" s="68"/>
      <c r="H175" s="68"/>
      <c r="I175" s="83"/>
      <c r="J175" s="77" t="s">
        <v>37</v>
      </c>
      <c r="K175" s="77"/>
      <c r="L175" s="87">
        <f>G172</f>
        <v>1.9166666666666667</v>
      </c>
      <c r="M175" s="83" t="s">
        <v>14</v>
      </c>
    </row>
    <row r="176" spans="1:13" x14ac:dyDescent="0.25">
      <c r="A176" s="88"/>
      <c r="B176" s="88"/>
      <c r="C176" s="88"/>
      <c r="D176" s="88"/>
      <c r="E176" s="89"/>
      <c r="F176" s="88"/>
      <c r="G176" s="88"/>
      <c r="H176" s="88"/>
      <c r="I176" s="90"/>
      <c r="J176" s="91" t="s">
        <v>63</v>
      </c>
      <c r="K176" s="90"/>
      <c r="L176" s="92">
        <f>366/28</f>
        <v>13.071428571428571</v>
      </c>
      <c r="M176" s="90"/>
    </row>
    <row r="178" spans="1:13" x14ac:dyDescent="0.25">
      <c r="A178" s="2" t="s">
        <v>61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67"/>
      <c r="B179" s="67"/>
      <c r="C179" s="67"/>
      <c r="D179" s="67"/>
      <c r="E179" s="66"/>
      <c r="F179" s="67"/>
      <c r="G179" s="66"/>
      <c r="H179" s="67"/>
      <c r="I179" s="67"/>
      <c r="J179" s="68"/>
      <c r="K179" s="67" t="s">
        <v>3</v>
      </c>
      <c r="L179" s="69">
        <v>17</v>
      </c>
      <c r="M179" s="67" t="s">
        <v>4</v>
      </c>
    </row>
    <row r="180" spans="1:13" x14ac:dyDescent="0.25">
      <c r="A180" s="70" t="s">
        <v>44</v>
      </c>
      <c r="B180" s="67"/>
      <c r="C180" s="67"/>
      <c r="D180" s="67"/>
      <c r="E180" s="66"/>
      <c r="F180" s="67"/>
      <c r="G180" s="66"/>
      <c r="H180" s="67"/>
      <c r="I180" s="67"/>
      <c r="J180" s="68"/>
      <c r="K180" s="67"/>
      <c r="L180" s="66"/>
      <c r="M180" s="67"/>
    </row>
    <row r="181" spans="1:13" ht="15.75" customHeight="1" x14ac:dyDescent="0.25">
      <c r="A181" s="13" t="s">
        <v>5</v>
      </c>
      <c r="B181" s="13" t="s">
        <v>6</v>
      </c>
      <c r="C181" s="12" t="s">
        <v>7</v>
      </c>
      <c r="D181" s="12" t="s">
        <v>8</v>
      </c>
      <c r="E181" s="11" t="s">
        <v>9</v>
      </c>
      <c r="F181" s="11" t="s">
        <v>10</v>
      </c>
      <c r="G181" s="12" t="s">
        <v>11</v>
      </c>
      <c r="H181" s="10" t="s">
        <v>12</v>
      </c>
      <c r="I181" s="10"/>
      <c r="J181" s="10"/>
      <c r="K181" s="9" t="s">
        <v>13</v>
      </c>
      <c r="L181" s="9"/>
      <c r="M181" s="9"/>
    </row>
    <row r="182" spans="1:13" x14ac:dyDescent="0.25">
      <c r="A182" s="13"/>
      <c r="B182" s="13"/>
      <c r="C182" s="12"/>
      <c r="D182" s="12"/>
      <c r="E182" s="11"/>
      <c r="F182" s="11"/>
      <c r="G182" s="12"/>
      <c r="H182" s="19" t="s">
        <v>14</v>
      </c>
      <c r="I182" s="19" t="s">
        <v>15</v>
      </c>
      <c r="J182" s="19" t="s">
        <v>16</v>
      </c>
      <c r="K182" s="20" t="s">
        <v>14</v>
      </c>
      <c r="L182" s="20" t="s">
        <v>15</v>
      </c>
      <c r="M182" s="20" t="s">
        <v>16</v>
      </c>
    </row>
    <row r="183" spans="1:13" x14ac:dyDescent="0.25">
      <c r="A183" s="21">
        <v>1</v>
      </c>
      <c r="B183" s="22" t="s">
        <v>17</v>
      </c>
      <c r="C183" s="21">
        <v>396</v>
      </c>
      <c r="D183" s="23">
        <f t="shared" ref="D183:D198" si="54">F183+E183</f>
        <v>24</v>
      </c>
      <c r="E183" s="23">
        <v>1</v>
      </c>
      <c r="F183" s="23">
        <f t="shared" ref="F183:F198" si="55">INT(C183/$L$2)</f>
        <v>23</v>
      </c>
      <c r="G183" s="21">
        <v>10</v>
      </c>
      <c r="H183" s="21" t="str">
        <f t="shared" ref="H183:H199" si="56">CHOOSE(WEEKDAY(I183),"Minggu","Senin","Selasa","Rabu","Kamis","Jum'at","Sabtu")</f>
        <v>Jum'at</v>
      </c>
      <c r="I183" s="24">
        <v>45751</v>
      </c>
      <c r="J183" s="25">
        <v>0.875</v>
      </c>
      <c r="K183" s="21" t="str">
        <f t="shared" ref="K183:K198" si="57">CHOOSE(WEEKDAY(L183),"Minggu","Senin","Selasa","Rabu","Kamis","Jum'at","Sabtu")</f>
        <v>Sabtu</v>
      </c>
      <c r="L183" s="24">
        <f>(I183+J183)+G183/24</f>
        <v>45752.291666666664</v>
      </c>
      <c r="M183" s="25">
        <f t="shared" ref="M183:M198" si="58">(J183+G183/24)</f>
        <v>1.2916666666666667</v>
      </c>
    </row>
    <row r="184" spans="1:13" x14ac:dyDescent="0.25">
      <c r="A184" s="21">
        <f t="shared" ref="A184:A199" si="59">A183+1</f>
        <v>2</v>
      </c>
      <c r="B184" s="22" t="s">
        <v>18</v>
      </c>
      <c r="C184" s="21">
        <v>458</v>
      </c>
      <c r="D184" s="23">
        <f t="shared" si="54"/>
        <v>26</v>
      </c>
      <c r="E184" s="23">
        <v>0</v>
      </c>
      <c r="F184" s="23">
        <f t="shared" si="55"/>
        <v>26</v>
      </c>
      <c r="G184" s="21">
        <v>5</v>
      </c>
      <c r="H184" s="21" t="str">
        <f t="shared" si="56"/>
        <v>Minggu</v>
      </c>
      <c r="I184" s="24">
        <f t="shared" ref="I184:I199" si="60">$I$183+J184</f>
        <v>45753.291666666664</v>
      </c>
      <c r="J184" s="25">
        <f t="shared" ref="J184:J199" si="61">M183+D183/24</f>
        <v>2.291666666666667</v>
      </c>
      <c r="K184" s="21" t="str">
        <f t="shared" si="57"/>
        <v>Minggu</v>
      </c>
      <c r="L184" s="24">
        <f t="shared" ref="L184:L198" si="62">($I$183+J184)+G184/24</f>
        <v>45753.5</v>
      </c>
      <c r="M184" s="25">
        <f t="shared" si="58"/>
        <v>2.5000000000000004</v>
      </c>
    </row>
    <row r="185" spans="1:13" x14ac:dyDescent="0.25">
      <c r="A185" s="21">
        <f t="shared" si="59"/>
        <v>3</v>
      </c>
      <c r="B185" s="22" t="s">
        <v>19</v>
      </c>
      <c r="C185" s="21">
        <v>243</v>
      </c>
      <c r="D185" s="23">
        <f t="shared" si="54"/>
        <v>14</v>
      </c>
      <c r="E185" s="23">
        <v>0</v>
      </c>
      <c r="F185" s="23">
        <f t="shared" si="55"/>
        <v>14</v>
      </c>
      <c r="G185" s="21">
        <v>3</v>
      </c>
      <c r="H185" s="21" t="str">
        <f t="shared" si="56"/>
        <v>Senin</v>
      </c>
      <c r="I185" s="24">
        <f t="shared" si="60"/>
        <v>45754.583333333336</v>
      </c>
      <c r="J185" s="25">
        <f t="shared" si="61"/>
        <v>3.5833333333333339</v>
      </c>
      <c r="K185" s="21" t="str">
        <f t="shared" si="57"/>
        <v>Senin</v>
      </c>
      <c r="L185" s="24">
        <f t="shared" si="62"/>
        <v>45754.708333333336</v>
      </c>
      <c r="M185" s="25">
        <f t="shared" si="58"/>
        <v>3.7083333333333339</v>
      </c>
    </row>
    <row r="186" spans="1:13" x14ac:dyDescent="0.25">
      <c r="A186" s="21">
        <f t="shared" si="59"/>
        <v>4</v>
      </c>
      <c r="B186" s="26" t="s">
        <v>20</v>
      </c>
      <c r="C186" s="21">
        <v>634</v>
      </c>
      <c r="D186" s="23">
        <f t="shared" si="54"/>
        <v>37</v>
      </c>
      <c r="E186" s="23">
        <v>0</v>
      </c>
      <c r="F186" s="23">
        <f t="shared" si="55"/>
        <v>37</v>
      </c>
      <c r="G186" s="21">
        <v>2</v>
      </c>
      <c r="H186" s="21" t="str">
        <f t="shared" si="56"/>
        <v>Selasa</v>
      </c>
      <c r="I186" s="24">
        <f t="shared" si="60"/>
        <v>45755.291666666664</v>
      </c>
      <c r="J186" s="25">
        <f t="shared" si="61"/>
        <v>4.291666666666667</v>
      </c>
      <c r="K186" s="21" t="str">
        <f t="shared" si="57"/>
        <v>Selasa</v>
      </c>
      <c r="L186" s="24">
        <f t="shared" si="62"/>
        <v>45755.375</v>
      </c>
      <c r="M186" s="25">
        <f t="shared" si="58"/>
        <v>4.375</v>
      </c>
    </row>
    <row r="187" spans="1:13" x14ac:dyDescent="0.25">
      <c r="A187" s="21">
        <f t="shared" si="59"/>
        <v>5</v>
      </c>
      <c r="B187" s="22" t="s">
        <v>28</v>
      </c>
      <c r="C187" s="21">
        <v>220</v>
      </c>
      <c r="D187" s="23">
        <f t="shared" si="54"/>
        <v>12</v>
      </c>
      <c r="E187" s="23">
        <v>0</v>
      </c>
      <c r="F187" s="23">
        <f t="shared" si="55"/>
        <v>12</v>
      </c>
      <c r="G187" s="71">
        <v>4</v>
      </c>
      <c r="H187" s="21" t="str">
        <f t="shared" si="56"/>
        <v>Rabu</v>
      </c>
      <c r="I187" s="24">
        <f t="shared" si="60"/>
        <v>45756.916666666664</v>
      </c>
      <c r="J187" s="25">
        <f t="shared" si="61"/>
        <v>5.916666666666667</v>
      </c>
      <c r="K187" s="21" t="str">
        <f t="shared" si="57"/>
        <v>Kamis</v>
      </c>
      <c r="L187" s="24">
        <f t="shared" si="62"/>
        <v>45757.083333333328</v>
      </c>
      <c r="M187" s="25">
        <f t="shared" si="58"/>
        <v>6.0833333333333339</v>
      </c>
    </row>
    <row r="188" spans="1:13" x14ac:dyDescent="0.25">
      <c r="A188" s="21">
        <f t="shared" si="59"/>
        <v>6</v>
      </c>
      <c r="B188" s="22" t="s">
        <v>29</v>
      </c>
      <c r="C188" s="21">
        <v>120</v>
      </c>
      <c r="D188" s="23">
        <f t="shared" si="54"/>
        <v>7</v>
      </c>
      <c r="E188" s="23">
        <v>0</v>
      </c>
      <c r="F188" s="23">
        <f t="shared" si="55"/>
        <v>7</v>
      </c>
      <c r="G188" s="21">
        <v>3</v>
      </c>
      <c r="H188" s="21" t="str">
        <f t="shared" si="56"/>
        <v>Kamis</v>
      </c>
      <c r="I188" s="24">
        <f t="shared" si="60"/>
        <v>45757.583333333336</v>
      </c>
      <c r="J188" s="25">
        <f t="shared" si="61"/>
        <v>6.5833333333333339</v>
      </c>
      <c r="K188" s="21" t="str">
        <f t="shared" si="57"/>
        <v>Kamis</v>
      </c>
      <c r="L188" s="24">
        <f t="shared" si="62"/>
        <v>45757.708333333336</v>
      </c>
      <c r="M188" s="25">
        <f t="shared" si="58"/>
        <v>6.7083333333333339</v>
      </c>
    </row>
    <row r="189" spans="1:13" x14ac:dyDescent="0.25">
      <c r="A189" s="21">
        <f t="shared" si="59"/>
        <v>7</v>
      </c>
      <c r="B189" s="22" t="s">
        <v>43</v>
      </c>
      <c r="C189" s="21">
        <v>127</v>
      </c>
      <c r="D189" s="23">
        <f t="shared" si="54"/>
        <v>7</v>
      </c>
      <c r="E189" s="23">
        <v>0</v>
      </c>
      <c r="F189" s="23">
        <f t="shared" si="55"/>
        <v>7</v>
      </c>
      <c r="G189" s="21">
        <v>1</v>
      </c>
      <c r="H189" s="21" t="str">
        <f t="shared" si="56"/>
        <v>Jum'at</v>
      </c>
      <c r="I189" s="24">
        <f t="shared" si="60"/>
        <v>45758</v>
      </c>
      <c r="J189" s="25">
        <f t="shared" si="61"/>
        <v>7.0000000000000009</v>
      </c>
      <c r="K189" s="21" t="str">
        <f t="shared" si="57"/>
        <v>Jum'at</v>
      </c>
      <c r="L189" s="24">
        <f t="shared" si="62"/>
        <v>45758.041666666664</v>
      </c>
      <c r="M189" s="25">
        <f t="shared" si="58"/>
        <v>7.0416666666666679</v>
      </c>
    </row>
    <row r="190" spans="1:13" x14ac:dyDescent="0.25">
      <c r="A190" s="21">
        <f t="shared" si="59"/>
        <v>8</v>
      </c>
      <c r="B190" s="22" t="s">
        <v>30</v>
      </c>
      <c r="C190" s="21">
        <v>395</v>
      </c>
      <c r="D190" s="23">
        <f t="shared" si="54"/>
        <v>23</v>
      </c>
      <c r="E190" s="23">
        <v>0</v>
      </c>
      <c r="F190" s="23">
        <f t="shared" si="55"/>
        <v>23</v>
      </c>
      <c r="G190" s="21">
        <v>2</v>
      </c>
      <c r="H190" s="21" t="str">
        <f t="shared" si="56"/>
        <v>Jum'at</v>
      </c>
      <c r="I190" s="24">
        <f t="shared" si="60"/>
        <v>45758.333333333336</v>
      </c>
      <c r="J190" s="25">
        <f t="shared" si="61"/>
        <v>7.3333333333333348</v>
      </c>
      <c r="K190" s="21" t="str">
        <f t="shared" si="57"/>
        <v>Jum'at</v>
      </c>
      <c r="L190" s="24">
        <f t="shared" si="62"/>
        <v>45758.416666666672</v>
      </c>
      <c r="M190" s="25">
        <f t="shared" si="58"/>
        <v>7.4166666666666679</v>
      </c>
    </row>
    <row r="191" spans="1:13" x14ac:dyDescent="0.25">
      <c r="A191" s="21">
        <f t="shared" si="59"/>
        <v>9</v>
      </c>
      <c r="B191" s="22" t="s">
        <v>62</v>
      </c>
      <c r="C191" s="21">
        <v>395</v>
      </c>
      <c r="D191" s="23">
        <f t="shared" si="54"/>
        <v>24</v>
      </c>
      <c r="E191" s="23">
        <v>1</v>
      </c>
      <c r="F191" s="23">
        <f t="shared" si="55"/>
        <v>23</v>
      </c>
      <c r="G191" s="21">
        <v>5</v>
      </c>
      <c r="H191" s="21" t="str">
        <f t="shared" si="56"/>
        <v>Sabtu</v>
      </c>
      <c r="I191" s="24">
        <f t="shared" si="60"/>
        <v>45759.375</v>
      </c>
      <c r="J191" s="25">
        <f t="shared" si="61"/>
        <v>8.3750000000000018</v>
      </c>
      <c r="K191" s="21" t="str">
        <f t="shared" si="57"/>
        <v>Sabtu</v>
      </c>
      <c r="L191" s="24">
        <f t="shared" si="62"/>
        <v>45759.583333333336</v>
      </c>
      <c r="M191" s="25">
        <f t="shared" si="58"/>
        <v>8.5833333333333357</v>
      </c>
    </row>
    <row r="192" spans="1:13" x14ac:dyDescent="0.25">
      <c r="A192" s="21">
        <f t="shared" si="59"/>
        <v>10</v>
      </c>
      <c r="B192" s="22" t="s">
        <v>30</v>
      </c>
      <c r="C192" s="21">
        <v>127</v>
      </c>
      <c r="D192" s="23">
        <f t="shared" si="54"/>
        <v>7</v>
      </c>
      <c r="E192" s="23">
        <v>0</v>
      </c>
      <c r="F192" s="23">
        <f t="shared" si="55"/>
        <v>7</v>
      </c>
      <c r="G192" s="21">
        <v>2</v>
      </c>
      <c r="H192" s="21" t="str">
        <f t="shared" si="56"/>
        <v>Minggu</v>
      </c>
      <c r="I192" s="24">
        <f t="shared" si="60"/>
        <v>45760.583333333336</v>
      </c>
      <c r="J192" s="25">
        <f t="shared" si="61"/>
        <v>9.5833333333333357</v>
      </c>
      <c r="K192" s="21" t="str">
        <f t="shared" si="57"/>
        <v>Minggu</v>
      </c>
      <c r="L192" s="24">
        <f t="shared" si="62"/>
        <v>45760.666666666672</v>
      </c>
      <c r="M192" s="25">
        <f t="shared" si="58"/>
        <v>9.6666666666666696</v>
      </c>
    </row>
    <row r="193" spans="1:13" x14ac:dyDescent="0.25">
      <c r="A193" s="21">
        <f t="shared" si="59"/>
        <v>11</v>
      </c>
      <c r="B193" s="22" t="s">
        <v>43</v>
      </c>
      <c r="C193" s="21">
        <v>120</v>
      </c>
      <c r="D193" s="23">
        <f t="shared" si="54"/>
        <v>8</v>
      </c>
      <c r="E193" s="23">
        <v>1</v>
      </c>
      <c r="F193" s="23">
        <f t="shared" si="55"/>
        <v>7</v>
      </c>
      <c r="G193" s="21">
        <v>1</v>
      </c>
      <c r="H193" s="21" t="str">
        <f t="shared" si="56"/>
        <v>Minggu</v>
      </c>
      <c r="I193" s="24">
        <f t="shared" si="60"/>
        <v>45760.958333333336</v>
      </c>
      <c r="J193" s="25">
        <f t="shared" si="61"/>
        <v>9.9583333333333357</v>
      </c>
      <c r="K193" s="21" t="str">
        <f t="shared" si="57"/>
        <v>Senin</v>
      </c>
      <c r="L193" s="24">
        <f t="shared" si="62"/>
        <v>45761</v>
      </c>
      <c r="M193" s="25">
        <f t="shared" si="58"/>
        <v>10.000000000000002</v>
      </c>
    </row>
    <row r="194" spans="1:13" x14ac:dyDescent="0.25">
      <c r="A194" s="21">
        <f t="shared" si="59"/>
        <v>12</v>
      </c>
      <c r="B194" s="22" t="s">
        <v>29</v>
      </c>
      <c r="C194" s="21">
        <v>220</v>
      </c>
      <c r="D194" s="23">
        <f t="shared" si="54"/>
        <v>13</v>
      </c>
      <c r="E194" s="23">
        <v>1</v>
      </c>
      <c r="F194" s="23">
        <f t="shared" si="55"/>
        <v>12</v>
      </c>
      <c r="G194" s="21">
        <v>2</v>
      </c>
      <c r="H194" s="21" t="str">
        <f t="shared" si="56"/>
        <v>Senin</v>
      </c>
      <c r="I194" s="24">
        <f t="shared" si="60"/>
        <v>45761.333333333336</v>
      </c>
      <c r="J194" s="25">
        <f t="shared" si="61"/>
        <v>10.333333333333336</v>
      </c>
      <c r="K194" s="21" t="str">
        <f t="shared" si="57"/>
        <v>Senin</v>
      </c>
      <c r="L194" s="24">
        <f t="shared" si="62"/>
        <v>45761.416666666672</v>
      </c>
      <c r="M194" s="25">
        <f t="shared" si="58"/>
        <v>10.41666666666667</v>
      </c>
    </row>
    <row r="195" spans="1:13" x14ac:dyDescent="0.25">
      <c r="A195" s="21">
        <f t="shared" si="59"/>
        <v>13</v>
      </c>
      <c r="B195" s="22" t="s">
        <v>28</v>
      </c>
      <c r="C195" s="21">
        <v>634</v>
      </c>
      <c r="D195" s="23">
        <f t="shared" si="54"/>
        <v>39</v>
      </c>
      <c r="E195" s="23">
        <v>2</v>
      </c>
      <c r="F195" s="23">
        <f t="shared" si="55"/>
        <v>37</v>
      </c>
      <c r="G195" s="21">
        <v>3</v>
      </c>
      <c r="H195" s="21" t="str">
        <f t="shared" si="56"/>
        <v>Senin</v>
      </c>
      <c r="I195" s="24">
        <f t="shared" si="60"/>
        <v>45761.958333333336</v>
      </c>
      <c r="J195" s="25">
        <f t="shared" si="61"/>
        <v>10.958333333333336</v>
      </c>
      <c r="K195" s="21" t="str">
        <f t="shared" si="57"/>
        <v>Selasa</v>
      </c>
      <c r="L195" s="24">
        <f t="shared" si="62"/>
        <v>45762.083333333336</v>
      </c>
      <c r="M195" s="25">
        <f t="shared" si="58"/>
        <v>11.083333333333336</v>
      </c>
    </row>
    <row r="196" spans="1:13" x14ac:dyDescent="0.25">
      <c r="A196" s="21">
        <f t="shared" si="59"/>
        <v>14</v>
      </c>
      <c r="B196" s="26" t="s">
        <v>20</v>
      </c>
      <c r="C196" s="21">
        <v>243</v>
      </c>
      <c r="D196" s="23">
        <f t="shared" si="54"/>
        <v>15</v>
      </c>
      <c r="E196" s="23">
        <v>1</v>
      </c>
      <c r="F196" s="23">
        <f t="shared" si="55"/>
        <v>14</v>
      </c>
      <c r="G196" s="21">
        <v>2</v>
      </c>
      <c r="H196" s="21" t="str">
        <f t="shared" si="56"/>
        <v>Rabu</v>
      </c>
      <c r="I196" s="24">
        <f t="shared" si="60"/>
        <v>45763.708333333336</v>
      </c>
      <c r="J196" s="25">
        <f t="shared" si="61"/>
        <v>12.708333333333336</v>
      </c>
      <c r="K196" s="21" t="str">
        <f t="shared" si="57"/>
        <v>Rabu</v>
      </c>
      <c r="L196" s="24">
        <f t="shared" si="62"/>
        <v>45763.791666666672</v>
      </c>
      <c r="M196" s="25">
        <f t="shared" si="58"/>
        <v>12.79166666666667</v>
      </c>
    </row>
    <row r="197" spans="1:13" x14ac:dyDescent="0.25">
      <c r="A197" s="21">
        <f t="shared" si="59"/>
        <v>15</v>
      </c>
      <c r="B197" s="22" t="s">
        <v>19</v>
      </c>
      <c r="C197" s="21">
        <v>458</v>
      </c>
      <c r="D197" s="23">
        <f t="shared" si="54"/>
        <v>26</v>
      </c>
      <c r="E197" s="23">
        <v>0</v>
      </c>
      <c r="F197" s="23">
        <f t="shared" si="55"/>
        <v>26</v>
      </c>
      <c r="G197" s="21">
        <v>2</v>
      </c>
      <c r="H197" s="21" t="str">
        <f t="shared" si="56"/>
        <v>Kamis</v>
      </c>
      <c r="I197" s="24">
        <f t="shared" si="60"/>
        <v>45764.416666666664</v>
      </c>
      <c r="J197" s="25">
        <f t="shared" si="61"/>
        <v>13.41666666666667</v>
      </c>
      <c r="K197" s="21" t="str">
        <f t="shared" si="57"/>
        <v>Kamis</v>
      </c>
      <c r="L197" s="24">
        <f t="shared" si="62"/>
        <v>45764.5</v>
      </c>
      <c r="M197" s="25">
        <f t="shared" si="58"/>
        <v>13.500000000000004</v>
      </c>
    </row>
    <row r="198" spans="1:13" x14ac:dyDescent="0.25">
      <c r="A198" s="21">
        <f t="shared" si="59"/>
        <v>16</v>
      </c>
      <c r="B198" s="22" t="s">
        <v>18</v>
      </c>
      <c r="C198" s="21">
        <v>396</v>
      </c>
      <c r="D198" s="23">
        <f t="shared" si="54"/>
        <v>24</v>
      </c>
      <c r="E198" s="23">
        <v>1</v>
      </c>
      <c r="F198" s="23">
        <f t="shared" si="55"/>
        <v>23</v>
      </c>
      <c r="G198" s="21">
        <v>2</v>
      </c>
      <c r="H198" s="21" t="str">
        <f t="shared" si="56"/>
        <v>Jum'at</v>
      </c>
      <c r="I198" s="24">
        <f t="shared" si="60"/>
        <v>45765.583333333336</v>
      </c>
      <c r="J198" s="25">
        <f t="shared" si="61"/>
        <v>14.583333333333337</v>
      </c>
      <c r="K198" s="21" t="str">
        <f t="shared" si="57"/>
        <v>Jum'at</v>
      </c>
      <c r="L198" s="24">
        <f t="shared" si="62"/>
        <v>45765.666666666672</v>
      </c>
      <c r="M198" s="25">
        <f t="shared" si="58"/>
        <v>14.666666666666671</v>
      </c>
    </row>
    <row r="199" spans="1:13" x14ac:dyDescent="0.25">
      <c r="A199" s="21">
        <f t="shared" si="59"/>
        <v>17</v>
      </c>
      <c r="B199" s="22" t="s">
        <v>17</v>
      </c>
      <c r="C199" s="21"/>
      <c r="D199" s="23"/>
      <c r="E199" s="23"/>
      <c r="F199" s="23"/>
      <c r="G199" s="21"/>
      <c r="H199" s="21" t="str">
        <f t="shared" si="56"/>
        <v>Sabtu</v>
      </c>
      <c r="I199" s="24">
        <f t="shared" si="60"/>
        <v>45766.666666666664</v>
      </c>
      <c r="J199" s="25">
        <f t="shared" si="61"/>
        <v>15.666666666666671</v>
      </c>
      <c r="K199" s="21"/>
      <c r="L199" s="24"/>
      <c r="M199" s="25"/>
    </row>
    <row r="201" spans="1:13" x14ac:dyDescent="0.25">
      <c r="A201" s="93" t="s">
        <v>31</v>
      </c>
      <c r="B201" s="94"/>
      <c r="C201" s="75">
        <f>SUM(C183:C199)</f>
        <v>5186</v>
      </c>
      <c r="D201" s="75">
        <f>SUM(D183:D199)</f>
        <v>306</v>
      </c>
      <c r="E201" s="23"/>
      <c r="F201" s="75"/>
      <c r="G201" s="75">
        <f>SUM(G183:G199)</f>
        <v>49</v>
      </c>
      <c r="H201" s="75">
        <f>D201+G201</f>
        <v>355</v>
      </c>
      <c r="I201" s="76">
        <v>1</v>
      </c>
      <c r="J201" s="77"/>
      <c r="K201" s="76"/>
      <c r="L201" s="76"/>
      <c r="M201" s="77"/>
    </row>
    <row r="202" spans="1:13" x14ac:dyDescent="0.25">
      <c r="A202" s="93" t="s">
        <v>32</v>
      </c>
      <c r="B202" s="94"/>
      <c r="C202" s="78"/>
      <c r="D202" s="79">
        <f>D201/24</f>
        <v>12.75</v>
      </c>
      <c r="E202" s="80"/>
      <c r="F202" s="79"/>
      <c r="G202" s="79">
        <f>G201/24</f>
        <v>2.0416666666666665</v>
      </c>
      <c r="H202" s="80">
        <f>H201/24</f>
        <v>14.791666666666666</v>
      </c>
      <c r="I202" s="81"/>
      <c r="J202" s="82" t="s">
        <v>33</v>
      </c>
      <c r="K202" s="83"/>
      <c r="L202" s="83"/>
      <c r="M202" s="83"/>
    </row>
    <row r="203" spans="1:13" x14ac:dyDescent="0.25">
      <c r="A203" s="68"/>
      <c r="B203" s="68"/>
      <c r="C203" s="68"/>
      <c r="D203" s="68"/>
      <c r="E203" s="84"/>
      <c r="F203" s="68"/>
      <c r="G203" s="68"/>
      <c r="H203" s="83"/>
      <c r="I203" s="83"/>
      <c r="J203" s="77" t="s">
        <v>34</v>
      </c>
      <c r="K203" s="77"/>
      <c r="L203" s="85">
        <f>C201</f>
        <v>5186</v>
      </c>
      <c r="M203" s="83" t="s">
        <v>35</v>
      </c>
    </row>
    <row r="204" spans="1:13" x14ac:dyDescent="0.25">
      <c r="A204" s="68"/>
      <c r="B204" s="68"/>
      <c r="C204" s="68"/>
      <c r="D204" s="68"/>
      <c r="E204" s="84"/>
      <c r="F204" s="68"/>
      <c r="G204" s="68"/>
      <c r="H204" s="68"/>
      <c r="I204" s="83"/>
      <c r="J204" s="77" t="s">
        <v>36</v>
      </c>
      <c r="K204" s="77"/>
      <c r="L204" s="86">
        <f>D202</f>
        <v>12.75</v>
      </c>
      <c r="M204" s="83" t="s">
        <v>14</v>
      </c>
    </row>
    <row r="205" spans="1:13" x14ac:dyDescent="0.25">
      <c r="A205" s="68"/>
      <c r="B205" s="68"/>
      <c r="C205" s="68"/>
      <c r="D205" s="68"/>
      <c r="E205" s="84"/>
      <c r="F205" s="68"/>
      <c r="G205" s="68"/>
      <c r="H205" s="68"/>
      <c r="I205" s="83"/>
      <c r="J205" s="77" t="s">
        <v>37</v>
      </c>
      <c r="K205" s="77"/>
      <c r="L205" s="87">
        <f>G202</f>
        <v>2.0416666666666665</v>
      </c>
      <c r="M205" s="83" t="s">
        <v>14</v>
      </c>
    </row>
    <row r="206" spans="1:13" x14ac:dyDescent="0.25">
      <c r="A206" s="88"/>
      <c r="B206" s="88"/>
      <c r="C206" s="88"/>
      <c r="D206" s="88"/>
      <c r="E206" s="89"/>
      <c r="F206" s="88"/>
      <c r="G206" s="88"/>
      <c r="H206" s="88"/>
      <c r="I206" s="90"/>
      <c r="J206" s="91" t="s">
        <v>63</v>
      </c>
      <c r="K206" s="90"/>
      <c r="L206" s="92">
        <f>366/28</f>
        <v>13.071428571428571</v>
      </c>
      <c r="M206" s="90"/>
    </row>
    <row r="208" spans="1:13" x14ac:dyDescent="0.25">
      <c r="A208" s="2" t="s">
        <v>61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25">
      <c r="A209" s="67"/>
      <c r="B209" s="67"/>
      <c r="C209" s="67"/>
      <c r="D209" s="67"/>
      <c r="E209" s="66"/>
      <c r="F209" s="67"/>
      <c r="G209" s="66"/>
      <c r="H209" s="67"/>
      <c r="I209" s="67"/>
      <c r="J209" s="68"/>
      <c r="K209" s="67" t="s">
        <v>3</v>
      </c>
      <c r="L209" s="69">
        <v>17</v>
      </c>
      <c r="M209" s="67" t="s">
        <v>4</v>
      </c>
    </row>
    <row r="210" spans="1:13" x14ac:dyDescent="0.25">
      <c r="A210" s="70" t="s">
        <v>45</v>
      </c>
      <c r="B210" s="67"/>
      <c r="C210" s="67"/>
      <c r="D210" s="67"/>
      <c r="E210" s="66"/>
      <c r="F210" s="67"/>
      <c r="G210" s="66"/>
      <c r="H210" s="67"/>
      <c r="I210" s="67"/>
      <c r="J210" s="68"/>
      <c r="K210" s="67"/>
      <c r="L210" s="66"/>
      <c r="M210" s="67"/>
    </row>
    <row r="211" spans="1:13" ht="15.75" customHeight="1" x14ac:dyDescent="0.25">
      <c r="A211" s="13" t="s">
        <v>5</v>
      </c>
      <c r="B211" s="13" t="s">
        <v>6</v>
      </c>
      <c r="C211" s="12" t="s">
        <v>7</v>
      </c>
      <c r="D211" s="12" t="s">
        <v>8</v>
      </c>
      <c r="E211" s="11" t="s">
        <v>9</v>
      </c>
      <c r="F211" s="11" t="s">
        <v>10</v>
      </c>
      <c r="G211" s="12" t="s">
        <v>11</v>
      </c>
      <c r="H211" s="10" t="s">
        <v>12</v>
      </c>
      <c r="I211" s="10"/>
      <c r="J211" s="10"/>
      <c r="K211" s="9" t="s">
        <v>13</v>
      </c>
      <c r="L211" s="9"/>
      <c r="M211" s="9"/>
    </row>
    <row r="212" spans="1:13" x14ac:dyDescent="0.25">
      <c r="A212" s="13"/>
      <c r="B212" s="13"/>
      <c r="C212" s="12"/>
      <c r="D212" s="12"/>
      <c r="E212" s="11"/>
      <c r="F212" s="11"/>
      <c r="G212" s="12"/>
      <c r="H212" s="19" t="s">
        <v>14</v>
      </c>
      <c r="I212" s="19" t="s">
        <v>15</v>
      </c>
      <c r="J212" s="19" t="s">
        <v>16</v>
      </c>
      <c r="K212" s="20" t="s">
        <v>14</v>
      </c>
      <c r="L212" s="20" t="s">
        <v>15</v>
      </c>
      <c r="M212" s="20" t="s">
        <v>16</v>
      </c>
    </row>
    <row r="213" spans="1:13" x14ac:dyDescent="0.25">
      <c r="A213" s="21">
        <v>1</v>
      </c>
      <c r="B213" s="22" t="s">
        <v>17</v>
      </c>
      <c r="C213" s="21">
        <v>396</v>
      </c>
      <c r="D213" s="23">
        <f t="shared" ref="D213:D234" si="63">F213+E213</f>
        <v>24</v>
      </c>
      <c r="E213" s="23">
        <v>1</v>
      </c>
      <c r="F213" s="23">
        <f t="shared" ref="F213:F234" si="64">INT(C213/$L$2)</f>
        <v>23</v>
      </c>
      <c r="G213" s="21">
        <v>11</v>
      </c>
      <c r="H213" s="21" t="str">
        <f t="shared" ref="H213:H235" si="65">CHOOSE(WEEKDAY(I213),"Minggu","Senin","Selasa","Rabu","Kamis","Jum'at","Sabtu")</f>
        <v>Sabtu</v>
      </c>
      <c r="I213" s="24">
        <v>45766</v>
      </c>
      <c r="J213" s="25">
        <v>0.66666666666666696</v>
      </c>
      <c r="K213" s="21" t="str">
        <f t="shared" ref="K213:K234" si="66">CHOOSE(WEEKDAY(L213),"Minggu","Senin","Selasa","Rabu","Kamis","Jum'at","Sabtu")</f>
        <v>Minggu</v>
      </c>
      <c r="L213" s="24">
        <f>(I213+J213)+G213/24</f>
        <v>45767.125</v>
      </c>
      <c r="M213" s="25">
        <f t="shared" ref="M213:M234" si="67">(J213+G213/24)</f>
        <v>1.1250000000000002</v>
      </c>
    </row>
    <row r="214" spans="1:13" x14ac:dyDescent="0.25">
      <c r="A214" s="21">
        <f t="shared" ref="A214:A235" si="68">A213+1</f>
        <v>2</v>
      </c>
      <c r="B214" s="22" t="s">
        <v>18</v>
      </c>
      <c r="C214" s="21">
        <v>458</v>
      </c>
      <c r="D214" s="23">
        <f t="shared" si="63"/>
        <v>26</v>
      </c>
      <c r="E214" s="23">
        <v>0</v>
      </c>
      <c r="F214" s="23">
        <f t="shared" si="64"/>
        <v>26</v>
      </c>
      <c r="G214" s="21">
        <v>4</v>
      </c>
      <c r="H214" s="21" t="str">
        <f t="shared" si="65"/>
        <v>Senin</v>
      </c>
      <c r="I214" s="24">
        <f t="shared" ref="I214:I235" si="69">$I$213+J214</f>
        <v>45768.125</v>
      </c>
      <c r="J214" s="25">
        <f t="shared" ref="J214:J235" si="70">M213+D213/24</f>
        <v>2.125</v>
      </c>
      <c r="K214" s="21" t="str">
        <f t="shared" si="66"/>
        <v>Senin</v>
      </c>
      <c r="L214" s="24">
        <f t="shared" ref="L214:L234" si="71">($I$213+J214)+G214/24</f>
        <v>45768.291666666664</v>
      </c>
      <c r="M214" s="25">
        <f t="shared" si="67"/>
        <v>2.2916666666666665</v>
      </c>
    </row>
    <row r="215" spans="1:13" x14ac:dyDescent="0.25">
      <c r="A215" s="21">
        <f t="shared" si="68"/>
        <v>3</v>
      </c>
      <c r="B215" s="22" t="s">
        <v>19</v>
      </c>
      <c r="C215" s="21">
        <v>243</v>
      </c>
      <c r="D215" s="23">
        <f t="shared" si="63"/>
        <v>50</v>
      </c>
      <c r="E215" s="23">
        <v>36</v>
      </c>
      <c r="F215" s="23">
        <f t="shared" si="64"/>
        <v>14</v>
      </c>
      <c r="G215" s="21">
        <v>3</v>
      </c>
      <c r="H215" s="21" t="str">
        <f t="shared" si="65"/>
        <v>Selasa</v>
      </c>
      <c r="I215" s="24">
        <f t="shared" si="69"/>
        <v>45769.375</v>
      </c>
      <c r="J215" s="25">
        <f t="shared" si="70"/>
        <v>3.375</v>
      </c>
      <c r="K215" s="21" t="str">
        <f t="shared" si="66"/>
        <v>Selasa</v>
      </c>
      <c r="L215" s="24">
        <f t="shared" si="71"/>
        <v>45769.5</v>
      </c>
      <c r="M215" s="25">
        <f t="shared" si="67"/>
        <v>3.5</v>
      </c>
    </row>
    <row r="216" spans="1:13" x14ac:dyDescent="0.25">
      <c r="A216" s="21">
        <f t="shared" si="68"/>
        <v>4</v>
      </c>
      <c r="B216" s="22" t="s">
        <v>28</v>
      </c>
      <c r="C216" s="21">
        <v>220</v>
      </c>
      <c r="D216" s="23">
        <f t="shared" si="63"/>
        <v>12</v>
      </c>
      <c r="E216" s="23">
        <v>0</v>
      </c>
      <c r="F216" s="23">
        <f t="shared" si="64"/>
        <v>12</v>
      </c>
      <c r="G216" s="71">
        <v>3</v>
      </c>
      <c r="H216" s="21" t="str">
        <f t="shared" si="65"/>
        <v>Kamis</v>
      </c>
      <c r="I216" s="24">
        <f t="shared" si="69"/>
        <v>45771.583333333336</v>
      </c>
      <c r="J216" s="25">
        <f t="shared" si="70"/>
        <v>5.5833333333333339</v>
      </c>
      <c r="K216" s="21" t="str">
        <f t="shared" si="66"/>
        <v>Kamis</v>
      </c>
      <c r="L216" s="24">
        <f t="shared" si="71"/>
        <v>45771.708333333336</v>
      </c>
      <c r="M216" s="25">
        <f t="shared" si="67"/>
        <v>5.7083333333333339</v>
      </c>
    </row>
    <row r="217" spans="1:13" x14ac:dyDescent="0.25">
      <c r="A217" s="21">
        <f t="shared" si="68"/>
        <v>5</v>
      </c>
      <c r="B217" s="22" t="s">
        <v>29</v>
      </c>
      <c r="C217" s="21">
        <v>120</v>
      </c>
      <c r="D217" s="23">
        <f t="shared" si="63"/>
        <v>7</v>
      </c>
      <c r="E217" s="23">
        <v>0</v>
      </c>
      <c r="F217" s="23">
        <f t="shared" si="64"/>
        <v>7</v>
      </c>
      <c r="G217" s="21">
        <v>2</v>
      </c>
      <c r="H217" s="21" t="str">
        <f t="shared" si="65"/>
        <v>Jum'at</v>
      </c>
      <c r="I217" s="24">
        <f t="shared" si="69"/>
        <v>45772.208333333336</v>
      </c>
      <c r="J217" s="25">
        <f t="shared" si="70"/>
        <v>6.2083333333333339</v>
      </c>
      <c r="K217" s="21" t="str">
        <f t="shared" si="66"/>
        <v>Jum'at</v>
      </c>
      <c r="L217" s="24">
        <f t="shared" si="71"/>
        <v>45772.291666666672</v>
      </c>
      <c r="M217" s="25">
        <f t="shared" si="67"/>
        <v>6.291666666666667</v>
      </c>
    </row>
    <row r="218" spans="1:13" x14ac:dyDescent="0.25">
      <c r="A218" s="21">
        <f t="shared" si="68"/>
        <v>6</v>
      </c>
      <c r="B218" s="22" t="s">
        <v>43</v>
      </c>
      <c r="C218" s="21">
        <v>127</v>
      </c>
      <c r="D218" s="23">
        <f t="shared" si="63"/>
        <v>7</v>
      </c>
      <c r="E218" s="23">
        <v>0</v>
      </c>
      <c r="F218" s="23">
        <f t="shared" si="64"/>
        <v>7</v>
      </c>
      <c r="G218" s="21">
        <v>1</v>
      </c>
      <c r="H218" s="21" t="str">
        <f t="shared" si="65"/>
        <v>Jum'at</v>
      </c>
      <c r="I218" s="24">
        <f t="shared" si="69"/>
        <v>45772.583333333336</v>
      </c>
      <c r="J218" s="25">
        <f t="shared" si="70"/>
        <v>6.5833333333333339</v>
      </c>
      <c r="K218" s="21" t="str">
        <f t="shared" si="66"/>
        <v>Jum'at</v>
      </c>
      <c r="L218" s="24">
        <f t="shared" si="71"/>
        <v>45772.625</v>
      </c>
      <c r="M218" s="25">
        <f t="shared" si="67"/>
        <v>6.6250000000000009</v>
      </c>
    </row>
    <row r="219" spans="1:13" x14ac:dyDescent="0.25">
      <c r="A219" s="21">
        <f t="shared" si="68"/>
        <v>7</v>
      </c>
      <c r="B219" s="22" t="s">
        <v>30</v>
      </c>
      <c r="C219" s="21">
        <v>395</v>
      </c>
      <c r="D219" s="23">
        <f t="shared" si="63"/>
        <v>21</v>
      </c>
      <c r="E219" s="23">
        <v>-2</v>
      </c>
      <c r="F219" s="23">
        <f t="shared" si="64"/>
        <v>23</v>
      </c>
      <c r="G219" s="21">
        <v>2</v>
      </c>
      <c r="H219" s="21" t="str">
        <f t="shared" si="65"/>
        <v>Jum'at</v>
      </c>
      <c r="I219" s="24">
        <f t="shared" si="69"/>
        <v>45772.916666666664</v>
      </c>
      <c r="J219" s="25">
        <f t="shared" si="70"/>
        <v>6.9166666666666679</v>
      </c>
      <c r="K219" s="21" t="str">
        <f t="shared" si="66"/>
        <v>Sabtu</v>
      </c>
      <c r="L219" s="24">
        <f t="shared" si="71"/>
        <v>45773</v>
      </c>
      <c r="M219" s="25">
        <f t="shared" si="67"/>
        <v>7.0000000000000009</v>
      </c>
    </row>
    <row r="220" spans="1:13" x14ac:dyDescent="0.25">
      <c r="A220" s="21">
        <f t="shared" si="68"/>
        <v>8</v>
      </c>
      <c r="B220" s="22" t="s">
        <v>62</v>
      </c>
      <c r="C220" s="21">
        <v>395</v>
      </c>
      <c r="D220" s="23">
        <f t="shared" si="63"/>
        <v>23</v>
      </c>
      <c r="E220" s="23">
        <v>0</v>
      </c>
      <c r="F220" s="23">
        <f t="shared" si="64"/>
        <v>23</v>
      </c>
      <c r="G220" s="21">
        <v>6</v>
      </c>
      <c r="H220" s="21" t="str">
        <f t="shared" si="65"/>
        <v>Sabtu</v>
      </c>
      <c r="I220" s="24">
        <f t="shared" si="69"/>
        <v>45773.875</v>
      </c>
      <c r="J220" s="25">
        <f t="shared" si="70"/>
        <v>7.8750000000000009</v>
      </c>
      <c r="K220" s="21" t="str">
        <f t="shared" si="66"/>
        <v>Minggu</v>
      </c>
      <c r="L220" s="24">
        <f t="shared" si="71"/>
        <v>45774.125</v>
      </c>
      <c r="M220" s="25">
        <f t="shared" si="67"/>
        <v>8.125</v>
      </c>
    </row>
    <row r="221" spans="1:13" x14ac:dyDescent="0.25">
      <c r="A221" s="21">
        <f t="shared" si="68"/>
        <v>9</v>
      </c>
      <c r="B221" s="22" t="s">
        <v>30</v>
      </c>
      <c r="C221" s="21">
        <v>127</v>
      </c>
      <c r="D221" s="23">
        <f t="shared" si="63"/>
        <v>7</v>
      </c>
      <c r="E221" s="23">
        <v>0</v>
      </c>
      <c r="F221" s="23">
        <f t="shared" si="64"/>
        <v>7</v>
      </c>
      <c r="G221" s="21">
        <v>2</v>
      </c>
      <c r="H221" s="21" t="str">
        <f t="shared" si="65"/>
        <v>Senin</v>
      </c>
      <c r="I221" s="24">
        <f t="shared" si="69"/>
        <v>45775.083333333336</v>
      </c>
      <c r="J221" s="25">
        <f t="shared" si="70"/>
        <v>9.0833333333333339</v>
      </c>
      <c r="K221" s="21" t="str">
        <f t="shared" si="66"/>
        <v>Senin</v>
      </c>
      <c r="L221" s="24">
        <f t="shared" si="71"/>
        <v>45775.166666666672</v>
      </c>
      <c r="M221" s="25">
        <f t="shared" si="67"/>
        <v>9.1666666666666679</v>
      </c>
    </row>
    <row r="222" spans="1:13" x14ac:dyDescent="0.25">
      <c r="A222" s="21">
        <f t="shared" si="68"/>
        <v>10</v>
      </c>
      <c r="B222" s="22" t="s">
        <v>43</v>
      </c>
      <c r="C222" s="21">
        <v>120</v>
      </c>
      <c r="D222" s="23">
        <f t="shared" si="63"/>
        <v>7</v>
      </c>
      <c r="E222" s="23">
        <v>0</v>
      </c>
      <c r="F222" s="23">
        <f t="shared" si="64"/>
        <v>7</v>
      </c>
      <c r="G222" s="21">
        <v>1</v>
      </c>
      <c r="H222" s="21" t="str">
        <f t="shared" si="65"/>
        <v>Senin</v>
      </c>
      <c r="I222" s="24">
        <f t="shared" si="69"/>
        <v>45775.458333333336</v>
      </c>
      <c r="J222" s="25">
        <f t="shared" si="70"/>
        <v>9.4583333333333339</v>
      </c>
      <c r="K222" s="21" t="str">
        <f t="shared" si="66"/>
        <v>Senin</v>
      </c>
      <c r="L222" s="24">
        <f t="shared" si="71"/>
        <v>45775.5</v>
      </c>
      <c r="M222" s="25">
        <f t="shared" si="67"/>
        <v>9.5</v>
      </c>
    </row>
    <row r="223" spans="1:13" x14ac:dyDescent="0.25">
      <c r="A223" s="21">
        <f t="shared" si="68"/>
        <v>11</v>
      </c>
      <c r="B223" s="22" t="s">
        <v>29</v>
      </c>
      <c r="C223" s="21">
        <v>220</v>
      </c>
      <c r="D223" s="23">
        <f t="shared" si="63"/>
        <v>13</v>
      </c>
      <c r="E223" s="23">
        <v>1</v>
      </c>
      <c r="F223" s="23">
        <f t="shared" si="64"/>
        <v>12</v>
      </c>
      <c r="G223" s="21">
        <v>2</v>
      </c>
      <c r="H223" s="21" t="str">
        <f t="shared" si="65"/>
        <v>Senin</v>
      </c>
      <c r="I223" s="24">
        <f t="shared" si="69"/>
        <v>45775.791666666664</v>
      </c>
      <c r="J223" s="25">
        <f t="shared" si="70"/>
        <v>9.7916666666666661</v>
      </c>
      <c r="K223" s="21" t="str">
        <f t="shared" si="66"/>
        <v>Senin</v>
      </c>
      <c r="L223" s="24">
        <f t="shared" si="71"/>
        <v>45775.875</v>
      </c>
      <c r="M223" s="25">
        <f t="shared" si="67"/>
        <v>9.875</v>
      </c>
    </row>
    <row r="224" spans="1:13" x14ac:dyDescent="0.25">
      <c r="A224" s="21">
        <f t="shared" si="68"/>
        <v>12</v>
      </c>
      <c r="B224" s="22" t="s">
        <v>28</v>
      </c>
      <c r="C224" s="21">
        <v>224</v>
      </c>
      <c r="D224" s="23">
        <f t="shared" si="63"/>
        <v>14</v>
      </c>
      <c r="E224" s="23">
        <v>1</v>
      </c>
      <c r="F224" s="23">
        <f t="shared" si="64"/>
        <v>13</v>
      </c>
      <c r="G224" s="21">
        <v>3</v>
      </c>
      <c r="H224" s="21" t="str">
        <f t="shared" si="65"/>
        <v>Selasa</v>
      </c>
      <c r="I224" s="24">
        <f t="shared" si="69"/>
        <v>45776.416666666664</v>
      </c>
      <c r="J224" s="25">
        <f t="shared" si="70"/>
        <v>10.416666666666666</v>
      </c>
      <c r="K224" s="21" t="str">
        <f t="shared" si="66"/>
        <v>Selasa</v>
      </c>
      <c r="L224" s="24">
        <f t="shared" si="71"/>
        <v>45776.541666666664</v>
      </c>
      <c r="M224" s="25">
        <f t="shared" si="67"/>
        <v>10.541666666666666</v>
      </c>
    </row>
    <row r="225" spans="1:13" x14ac:dyDescent="0.25">
      <c r="A225" s="21">
        <f t="shared" si="68"/>
        <v>13</v>
      </c>
      <c r="B225" s="26" t="s">
        <v>27</v>
      </c>
      <c r="C225" s="21">
        <v>182</v>
      </c>
      <c r="D225" s="23">
        <f t="shared" si="63"/>
        <v>10</v>
      </c>
      <c r="E225" s="23">
        <v>0</v>
      </c>
      <c r="F225" s="23">
        <f t="shared" si="64"/>
        <v>10</v>
      </c>
      <c r="G225" s="21">
        <v>3</v>
      </c>
      <c r="H225" s="21" t="str">
        <f t="shared" si="65"/>
        <v>Rabu</v>
      </c>
      <c r="I225" s="24">
        <f t="shared" si="69"/>
        <v>45777.125</v>
      </c>
      <c r="J225" s="25">
        <f t="shared" si="70"/>
        <v>11.125</v>
      </c>
      <c r="K225" s="21" t="str">
        <f t="shared" si="66"/>
        <v>Rabu</v>
      </c>
      <c r="L225" s="24">
        <f t="shared" si="71"/>
        <v>45777.25</v>
      </c>
      <c r="M225" s="25">
        <f t="shared" si="67"/>
        <v>11.25</v>
      </c>
    </row>
    <row r="226" spans="1:13" x14ac:dyDescent="0.25">
      <c r="A226" s="21">
        <f t="shared" si="68"/>
        <v>14</v>
      </c>
      <c r="B226" s="26" t="s">
        <v>26</v>
      </c>
      <c r="C226" s="21">
        <v>145</v>
      </c>
      <c r="D226" s="23">
        <f t="shared" si="63"/>
        <v>8</v>
      </c>
      <c r="E226" s="23">
        <v>0</v>
      </c>
      <c r="F226" s="23">
        <f t="shared" si="64"/>
        <v>8</v>
      </c>
      <c r="G226" s="21">
        <v>2</v>
      </c>
      <c r="H226" s="21" t="str">
        <f t="shared" si="65"/>
        <v>Rabu</v>
      </c>
      <c r="I226" s="24">
        <f t="shared" si="69"/>
        <v>45777.666666666664</v>
      </c>
      <c r="J226" s="25">
        <f t="shared" si="70"/>
        <v>11.666666666666666</v>
      </c>
      <c r="K226" s="21" t="str">
        <f t="shared" si="66"/>
        <v>Rabu</v>
      </c>
      <c r="L226" s="24">
        <f t="shared" si="71"/>
        <v>45777.75</v>
      </c>
      <c r="M226" s="25">
        <f t="shared" si="67"/>
        <v>11.75</v>
      </c>
    </row>
    <row r="227" spans="1:13" x14ac:dyDescent="0.25">
      <c r="A227" s="21">
        <f t="shared" si="68"/>
        <v>15</v>
      </c>
      <c r="B227" s="26" t="s">
        <v>25</v>
      </c>
      <c r="C227" s="21">
        <v>109</v>
      </c>
      <c r="D227" s="23">
        <f t="shared" si="63"/>
        <v>7</v>
      </c>
      <c r="E227" s="23">
        <v>1</v>
      </c>
      <c r="F227" s="23">
        <f t="shared" si="64"/>
        <v>6</v>
      </c>
      <c r="G227" s="21">
        <v>2</v>
      </c>
      <c r="H227" s="21" t="str">
        <f t="shared" si="65"/>
        <v>Kamis</v>
      </c>
      <c r="I227" s="24">
        <f t="shared" si="69"/>
        <v>45778.083333333336</v>
      </c>
      <c r="J227" s="25">
        <f t="shared" si="70"/>
        <v>12.083333333333334</v>
      </c>
      <c r="K227" s="21" t="str">
        <f t="shared" si="66"/>
        <v>Kamis</v>
      </c>
      <c r="L227" s="24">
        <f t="shared" si="71"/>
        <v>45778.166666666672</v>
      </c>
      <c r="M227" s="25">
        <f t="shared" si="67"/>
        <v>12.166666666666668</v>
      </c>
    </row>
    <row r="228" spans="1:13" x14ac:dyDescent="0.25">
      <c r="A228" s="21">
        <f t="shared" si="68"/>
        <v>16</v>
      </c>
      <c r="B228" s="26" t="s">
        <v>24</v>
      </c>
      <c r="C228" s="21">
        <v>197</v>
      </c>
      <c r="D228" s="23">
        <f t="shared" si="63"/>
        <v>12</v>
      </c>
      <c r="E228" s="23">
        <v>1</v>
      </c>
      <c r="F228" s="23">
        <f t="shared" si="64"/>
        <v>11</v>
      </c>
      <c r="G228" s="21">
        <v>4</v>
      </c>
      <c r="H228" s="21" t="str">
        <f t="shared" si="65"/>
        <v>Kamis</v>
      </c>
      <c r="I228" s="24">
        <f t="shared" si="69"/>
        <v>45778.458333333336</v>
      </c>
      <c r="J228" s="25">
        <f t="shared" si="70"/>
        <v>12.458333333333334</v>
      </c>
      <c r="K228" s="21" t="str">
        <f t="shared" si="66"/>
        <v>Kamis</v>
      </c>
      <c r="L228" s="24">
        <f t="shared" si="71"/>
        <v>45778.625</v>
      </c>
      <c r="M228" s="25">
        <f t="shared" si="67"/>
        <v>12.625</v>
      </c>
    </row>
    <row r="229" spans="1:13" x14ac:dyDescent="0.25">
      <c r="A229" s="21">
        <f t="shared" si="68"/>
        <v>17</v>
      </c>
      <c r="B229" s="26" t="s">
        <v>23</v>
      </c>
      <c r="C229" s="21">
        <v>132</v>
      </c>
      <c r="D229" s="23">
        <f t="shared" si="63"/>
        <v>7</v>
      </c>
      <c r="E229" s="23">
        <v>0</v>
      </c>
      <c r="F229" s="23">
        <f t="shared" si="64"/>
        <v>7</v>
      </c>
      <c r="G229" s="21">
        <v>2</v>
      </c>
      <c r="H229" s="21" t="str">
        <f t="shared" si="65"/>
        <v>Jum'at</v>
      </c>
      <c r="I229" s="24">
        <f t="shared" si="69"/>
        <v>45779.125</v>
      </c>
      <c r="J229" s="25">
        <f t="shared" si="70"/>
        <v>13.125</v>
      </c>
      <c r="K229" s="21" t="str">
        <f t="shared" si="66"/>
        <v>Jum'at</v>
      </c>
      <c r="L229" s="24">
        <f t="shared" si="71"/>
        <v>45779.208333333336</v>
      </c>
      <c r="M229" s="25">
        <f t="shared" si="67"/>
        <v>13.208333333333334</v>
      </c>
    </row>
    <row r="230" spans="1:13" x14ac:dyDescent="0.25">
      <c r="A230" s="21">
        <f t="shared" si="68"/>
        <v>18</v>
      </c>
      <c r="B230" s="26" t="s">
        <v>22</v>
      </c>
      <c r="C230" s="27">
        <v>82</v>
      </c>
      <c r="D230" s="23">
        <f t="shared" si="63"/>
        <v>5</v>
      </c>
      <c r="E230" s="23">
        <v>1</v>
      </c>
      <c r="F230" s="23">
        <f t="shared" si="64"/>
        <v>4</v>
      </c>
      <c r="G230" s="21">
        <v>3</v>
      </c>
      <c r="H230" s="21" t="str">
        <f t="shared" si="65"/>
        <v>Jum'at</v>
      </c>
      <c r="I230" s="24">
        <f t="shared" si="69"/>
        <v>45779.5</v>
      </c>
      <c r="J230" s="25">
        <f t="shared" si="70"/>
        <v>13.5</v>
      </c>
      <c r="K230" s="21" t="str">
        <f t="shared" si="66"/>
        <v>Jum'at</v>
      </c>
      <c r="L230" s="24">
        <f t="shared" si="71"/>
        <v>45779.625</v>
      </c>
      <c r="M230" s="25">
        <f t="shared" si="67"/>
        <v>13.625</v>
      </c>
    </row>
    <row r="231" spans="1:13" x14ac:dyDescent="0.25">
      <c r="A231" s="21">
        <f t="shared" si="68"/>
        <v>19</v>
      </c>
      <c r="B231" s="26" t="s">
        <v>21</v>
      </c>
      <c r="C231" s="27">
        <v>393</v>
      </c>
      <c r="D231" s="23">
        <f t="shared" si="63"/>
        <v>24</v>
      </c>
      <c r="E231" s="23">
        <v>1</v>
      </c>
      <c r="F231" s="23">
        <f t="shared" si="64"/>
        <v>23</v>
      </c>
      <c r="G231" s="21">
        <v>2</v>
      </c>
      <c r="H231" s="21" t="str">
        <f t="shared" si="65"/>
        <v>Jum'at</v>
      </c>
      <c r="I231" s="24">
        <f t="shared" si="69"/>
        <v>45779.833333333336</v>
      </c>
      <c r="J231" s="25">
        <f t="shared" si="70"/>
        <v>13.833333333333334</v>
      </c>
      <c r="K231" s="21" t="str">
        <f t="shared" si="66"/>
        <v>Jum'at</v>
      </c>
      <c r="L231" s="24">
        <f t="shared" si="71"/>
        <v>45779.916666666672</v>
      </c>
      <c r="M231" s="25">
        <f t="shared" si="67"/>
        <v>13.916666666666668</v>
      </c>
    </row>
    <row r="232" spans="1:13" x14ac:dyDescent="0.25">
      <c r="A232" s="21">
        <f t="shared" si="68"/>
        <v>20</v>
      </c>
      <c r="B232" s="26" t="s">
        <v>20</v>
      </c>
      <c r="C232" s="21">
        <v>243</v>
      </c>
      <c r="D232" s="23">
        <f t="shared" si="63"/>
        <v>15</v>
      </c>
      <c r="E232" s="23">
        <v>1</v>
      </c>
      <c r="F232" s="23">
        <f t="shared" si="64"/>
        <v>14</v>
      </c>
      <c r="G232" s="21">
        <v>2</v>
      </c>
      <c r="H232" s="21" t="str">
        <f t="shared" si="65"/>
        <v>Sabtu</v>
      </c>
      <c r="I232" s="24">
        <f t="shared" si="69"/>
        <v>45780.916666666664</v>
      </c>
      <c r="J232" s="25">
        <f t="shared" si="70"/>
        <v>14.916666666666668</v>
      </c>
      <c r="K232" s="21" t="str">
        <f t="shared" si="66"/>
        <v>Minggu</v>
      </c>
      <c r="L232" s="24">
        <f t="shared" si="71"/>
        <v>45781</v>
      </c>
      <c r="M232" s="25">
        <f t="shared" si="67"/>
        <v>15.000000000000002</v>
      </c>
    </row>
    <row r="233" spans="1:13" x14ac:dyDescent="0.25">
      <c r="A233" s="21">
        <f t="shared" si="68"/>
        <v>21</v>
      </c>
      <c r="B233" s="22" t="s">
        <v>19</v>
      </c>
      <c r="C233" s="21">
        <v>458</v>
      </c>
      <c r="D233" s="23">
        <f t="shared" si="63"/>
        <v>26</v>
      </c>
      <c r="E233" s="23">
        <v>0</v>
      </c>
      <c r="F233" s="23">
        <f t="shared" si="64"/>
        <v>26</v>
      </c>
      <c r="G233" s="21">
        <v>3</v>
      </c>
      <c r="H233" s="21" t="str">
        <f t="shared" si="65"/>
        <v>Minggu</v>
      </c>
      <c r="I233" s="24">
        <f t="shared" si="69"/>
        <v>45781.625</v>
      </c>
      <c r="J233" s="25">
        <f t="shared" si="70"/>
        <v>15.625000000000002</v>
      </c>
      <c r="K233" s="21" t="str">
        <f t="shared" si="66"/>
        <v>Minggu</v>
      </c>
      <c r="L233" s="24">
        <f t="shared" si="71"/>
        <v>45781.75</v>
      </c>
      <c r="M233" s="25">
        <f t="shared" si="67"/>
        <v>15.750000000000002</v>
      </c>
    </row>
    <row r="234" spans="1:13" x14ac:dyDescent="0.25">
      <c r="A234" s="21">
        <f t="shared" si="68"/>
        <v>22</v>
      </c>
      <c r="B234" s="22" t="s">
        <v>18</v>
      </c>
      <c r="C234" s="21">
        <v>396</v>
      </c>
      <c r="D234" s="23">
        <f t="shared" si="63"/>
        <v>25</v>
      </c>
      <c r="E234" s="23">
        <v>2</v>
      </c>
      <c r="F234" s="23">
        <f t="shared" si="64"/>
        <v>23</v>
      </c>
      <c r="G234" s="21">
        <v>2</v>
      </c>
      <c r="H234" s="21" t="str">
        <f t="shared" si="65"/>
        <v>Senin</v>
      </c>
      <c r="I234" s="24">
        <f t="shared" si="69"/>
        <v>45782.833333333336</v>
      </c>
      <c r="J234" s="25">
        <f t="shared" si="70"/>
        <v>16.833333333333336</v>
      </c>
      <c r="K234" s="21" t="str">
        <f t="shared" si="66"/>
        <v>Senin</v>
      </c>
      <c r="L234" s="24">
        <f t="shared" si="71"/>
        <v>45782.916666666672</v>
      </c>
      <c r="M234" s="25">
        <f t="shared" si="67"/>
        <v>16.916666666666668</v>
      </c>
    </row>
    <row r="235" spans="1:13" x14ac:dyDescent="0.25">
      <c r="A235" s="21">
        <f t="shared" si="68"/>
        <v>23</v>
      </c>
      <c r="B235" s="22" t="s">
        <v>17</v>
      </c>
      <c r="C235" s="21"/>
      <c r="D235" s="23"/>
      <c r="E235" s="23"/>
      <c r="F235" s="23"/>
      <c r="G235" s="21"/>
      <c r="H235" s="21" t="str">
        <f t="shared" si="65"/>
        <v>Selasa</v>
      </c>
      <c r="I235" s="24">
        <f t="shared" si="69"/>
        <v>45783.958333333336</v>
      </c>
      <c r="J235" s="25">
        <f t="shared" si="70"/>
        <v>17.958333333333336</v>
      </c>
      <c r="K235" s="21"/>
      <c r="L235" s="24"/>
      <c r="M235" s="25"/>
    </row>
    <row r="237" spans="1:13" x14ac:dyDescent="0.25">
      <c r="A237" s="93" t="s">
        <v>31</v>
      </c>
      <c r="B237" s="94"/>
      <c r="C237" s="75">
        <f>SUM(C213:C235)</f>
        <v>5382</v>
      </c>
      <c r="D237" s="75">
        <f>SUM(D213:D235)</f>
        <v>350</v>
      </c>
      <c r="E237" s="23"/>
      <c r="F237" s="75"/>
      <c r="G237" s="75">
        <f>SUM(G213:G235)</f>
        <v>65</v>
      </c>
      <c r="H237" s="75">
        <f>D237+G237</f>
        <v>415</v>
      </c>
      <c r="I237" s="76">
        <v>1</v>
      </c>
      <c r="J237" s="77"/>
      <c r="K237" s="76"/>
      <c r="L237" s="76"/>
      <c r="M237" s="77"/>
    </row>
    <row r="238" spans="1:13" x14ac:dyDescent="0.25">
      <c r="A238" s="93" t="s">
        <v>32</v>
      </c>
      <c r="B238" s="94"/>
      <c r="C238" s="78"/>
      <c r="D238" s="79">
        <f>D237/24</f>
        <v>14.583333333333334</v>
      </c>
      <c r="E238" s="80"/>
      <c r="F238" s="79"/>
      <c r="G238" s="79">
        <f>G237/24</f>
        <v>2.7083333333333335</v>
      </c>
      <c r="H238" s="80">
        <f>H237/24</f>
        <v>17.291666666666668</v>
      </c>
      <c r="I238" s="81"/>
      <c r="J238" s="82" t="s">
        <v>33</v>
      </c>
      <c r="K238" s="83"/>
      <c r="L238" s="83"/>
      <c r="M238" s="83"/>
    </row>
    <row r="239" spans="1:13" x14ac:dyDescent="0.25">
      <c r="A239" s="68"/>
      <c r="B239" s="68"/>
      <c r="C239" s="68"/>
      <c r="D239" s="68"/>
      <c r="E239" s="84"/>
      <c r="F239" s="68"/>
      <c r="G239" s="68"/>
      <c r="H239" s="83"/>
      <c r="I239" s="83"/>
      <c r="J239" s="77" t="s">
        <v>34</v>
      </c>
      <c r="K239" s="77"/>
      <c r="L239" s="85">
        <f>C237</f>
        <v>5382</v>
      </c>
      <c r="M239" s="83" t="s">
        <v>35</v>
      </c>
    </row>
    <row r="240" spans="1:13" x14ac:dyDescent="0.25">
      <c r="A240" s="68"/>
      <c r="B240" s="68"/>
      <c r="C240" s="68"/>
      <c r="D240" s="68"/>
      <c r="E240" s="84"/>
      <c r="F240" s="68"/>
      <c r="G240" s="68"/>
      <c r="H240" s="68"/>
      <c r="I240" s="83"/>
      <c r="J240" s="77" t="s">
        <v>36</v>
      </c>
      <c r="K240" s="77"/>
      <c r="L240" s="86">
        <f>D238</f>
        <v>14.583333333333334</v>
      </c>
      <c r="M240" s="83" t="s">
        <v>14</v>
      </c>
    </row>
    <row r="241" spans="1:13" x14ac:dyDescent="0.25">
      <c r="A241" s="68"/>
      <c r="B241" s="68"/>
      <c r="C241" s="68"/>
      <c r="D241" s="68"/>
      <c r="E241" s="84"/>
      <c r="F241" s="68"/>
      <c r="G241" s="68"/>
      <c r="H241" s="68"/>
      <c r="I241" s="83"/>
      <c r="J241" s="77" t="s">
        <v>37</v>
      </c>
      <c r="K241" s="77"/>
      <c r="L241" s="87">
        <f>G238</f>
        <v>2.7083333333333335</v>
      </c>
      <c r="M241" s="83" t="s">
        <v>14</v>
      </c>
    </row>
    <row r="242" spans="1:13" x14ac:dyDescent="0.25">
      <c r="A242" s="88"/>
      <c r="B242" s="88"/>
      <c r="C242" s="88"/>
      <c r="D242" s="88"/>
      <c r="E242" s="89"/>
      <c r="F242" s="88"/>
      <c r="G242" s="88"/>
      <c r="H242" s="88"/>
      <c r="I242" s="90"/>
      <c r="J242" s="91" t="s">
        <v>63</v>
      </c>
      <c r="K242" s="90"/>
      <c r="L242" s="92">
        <f>366/28</f>
        <v>13.071428571428571</v>
      </c>
      <c r="M242" s="90"/>
    </row>
    <row r="244" spans="1:13" x14ac:dyDescent="0.25">
      <c r="A244" s="2" t="s">
        <v>61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67"/>
      <c r="B245" s="67"/>
      <c r="C245" s="67"/>
      <c r="D245" s="67"/>
      <c r="E245" s="66"/>
      <c r="F245" s="67"/>
      <c r="G245" s="66"/>
      <c r="H245" s="67"/>
      <c r="I245" s="67"/>
      <c r="J245" s="68"/>
      <c r="K245" s="67" t="s">
        <v>3</v>
      </c>
      <c r="L245" s="69">
        <v>17</v>
      </c>
      <c r="M245" s="67" t="s">
        <v>4</v>
      </c>
    </row>
    <row r="246" spans="1:13" x14ac:dyDescent="0.25">
      <c r="A246" s="70" t="s">
        <v>46</v>
      </c>
      <c r="B246" s="67"/>
      <c r="C246" s="67"/>
      <c r="D246" s="67"/>
      <c r="E246" s="66"/>
      <c r="F246" s="67"/>
      <c r="G246" s="66"/>
      <c r="H246" s="67"/>
      <c r="I246" s="67"/>
      <c r="J246" s="68"/>
      <c r="K246" s="67"/>
      <c r="L246" s="66"/>
      <c r="M246" s="67"/>
    </row>
    <row r="247" spans="1:13" ht="15.75" customHeight="1" x14ac:dyDescent="0.25">
      <c r="A247" s="13" t="s">
        <v>5</v>
      </c>
      <c r="B247" s="13" t="s">
        <v>6</v>
      </c>
      <c r="C247" s="12" t="s">
        <v>7</v>
      </c>
      <c r="D247" s="12" t="s">
        <v>8</v>
      </c>
      <c r="E247" s="11" t="s">
        <v>9</v>
      </c>
      <c r="F247" s="11" t="s">
        <v>10</v>
      </c>
      <c r="G247" s="12" t="s">
        <v>11</v>
      </c>
      <c r="H247" s="10" t="s">
        <v>12</v>
      </c>
      <c r="I247" s="10"/>
      <c r="J247" s="10"/>
      <c r="K247" s="9" t="s">
        <v>13</v>
      </c>
      <c r="L247" s="9"/>
      <c r="M247" s="9"/>
    </row>
    <row r="248" spans="1:13" x14ac:dyDescent="0.25">
      <c r="A248" s="13"/>
      <c r="B248" s="13"/>
      <c r="C248" s="12"/>
      <c r="D248" s="12"/>
      <c r="E248" s="11"/>
      <c r="F248" s="11"/>
      <c r="G248" s="12"/>
      <c r="H248" s="19" t="s">
        <v>14</v>
      </c>
      <c r="I248" s="19" t="s">
        <v>15</v>
      </c>
      <c r="J248" s="19" t="s">
        <v>16</v>
      </c>
      <c r="K248" s="20" t="s">
        <v>14</v>
      </c>
      <c r="L248" s="20" t="s">
        <v>15</v>
      </c>
      <c r="M248" s="20" t="s">
        <v>16</v>
      </c>
    </row>
    <row r="249" spans="1:13" x14ac:dyDescent="0.25">
      <c r="A249" s="21">
        <v>1</v>
      </c>
      <c r="B249" s="22" t="s">
        <v>17</v>
      </c>
      <c r="C249" s="21">
        <v>396</v>
      </c>
      <c r="D249" s="23">
        <f t="shared" ref="D249:D262" si="72">F249+E249</f>
        <v>24</v>
      </c>
      <c r="E249" s="23">
        <v>1</v>
      </c>
      <c r="F249" s="23">
        <f t="shared" ref="F249:F262" si="73">INT(C249/$L$2)</f>
        <v>23</v>
      </c>
      <c r="G249" s="21">
        <v>11</v>
      </c>
      <c r="H249" s="21" t="str">
        <f t="shared" ref="H249:H263" si="74">CHOOSE(WEEKDAY(I249),"Minggu","Senin","Selasa","Rabu","Kamis","Jum'at","Sabtu")</f>
        <v>Selasa</v>
      </c>
      <c r="I249" s="24">
        <v>45783</v>
      </c>
      <c r="J249" s="25">
        <v>0.95833333333333304</v>
      </c>
      <c r="K249" s="21" t="str">
        <f t="shared" ref="K249:K262" si="75">CHOOSE(WEEKDAY(L249),"Minggu","Senin","Selasa","Rabu","Kamis","Jum'at","Sabtu")</f>
        <v>Rabu</v>
      </c>
      <c r="L249" s="24">
        <f>(I249+J249)+G249/24</f>
        <v>45784.416666666672</v>
      </c>
      <c r="M249" s="25">
        <f t="shared" ref="M249:M262" si="76">(J249+G249/24)</f>
        <v>1.4166666666666663</v>
      </c>
    </row>
    <row r="250" spans="1:13" x14ac:dyDescent="0.25">
      <c r="A250" s="21">
        <f t="shared" ref="A250:A263" si="77">A249+1</f>
        <v>2</v>
      </c>
      <c r="B250" s="22" t="s">
        <v>18</v>
      </c>
      <c r="C250" s="21">
        <v>458</v>
      </c>
      <c r="D250" s="23">
        <f t="shared" si="72"/>
        <v>26</v>
      </c>
      <c r="E250" s="23">
        <v>0</v>
      </c>
      <c r="F250" s="23">
        <f t="shared" si="73"/>
        <v>26</v>
      </c>
      <c r="G250" s="21">
        <v>4</v>
      </c>
      <c r="H250" s="21" t="str">
        <f t="shared" si="74"/>
        <v>Kamis</v>
      </c>
      <c r="I250" s="24">
        <f t="shared" ref="I250:I263" si="78">$I$249+J250</f>
        <v>45785.416666666664</v>
      </c>
      <c r="J250" s="25">
        <f t="shared" ref="J250:J263" si="79">M249+D249/24</f>
        <v>2.4166666666666661</v>
      </c>
      <c r="K250" s="21" t="str">
        <f t="shared" si="75"/>
        <v>Kamis</v>
      </c>
      <c r="L250" s="24">
        <f t="shared" ref="L250:L262" si="80">($I$249+J250)+G250/24</f>
        <v>45785.583333333328</v>
      </c>
      <c r="M250" s="25">
        <f t="shared" si="76"/>
        <v>2.5833333333333326</v>
      </c>
    </row>
    <row r="251" spans="1:13" x14ac:dyDescent="0.25">
      <c r="A251" s="21">
        <f t="shared" si="77"/>
        <v>3</v>
      </c>
      <c r="B251" s="22" t="s">
        <v>19</v>
      </c>
      <c r="C251" s="21">
        <v>868</v>
      </c>
      <c r="D251" s="23">
        <f t="shared" si="72"/>
        <v>48</v>
      </c>
      <c r="E251" s="23">
        <v>-3</v>
      </c>
      <c r="F251" s="23">
        <f t="shared" si="73"/>
        <v>51</v>
      </c>
      <c r="G251" s="21">
        <v>3</v>
      </c>
      <c r="H251" s="21" t="str">
        <f t="shared" si="74"/>
        <v>Jum'at</v>
      </c>
      <c r="I251" s="24">
        <f t="shared" si="78"/>
        <v>45786.666666666664</v>
      </c>
      <c r="J251" s="25">
        <f t="shared" si="79"/>
        <v>3.6666666666666661</v>
      </c>
      <c r="K251" s="21" t="str">
        <f t="shared" si="75"/>
        <v>Jum'at</v>
      </c>
      <c r="L251" s="24">
        <f t="shared" si="80"/>
        <v>45786.791666666664</v>
      </c>
      <c r="M251" s="25">
        <f t="shared" si="76"/>
        <v>3.7916666666666661</v>
      </c>
    </row>
    <row r="252" spans="1:13" x14ac:dyDescent="0.25">
      <c r="A252" s="21">
        <f t="shared" si="77"/>
        <v>4</v>
      </c>
      <c r="B252" s="22" t="s">
        <v>28</v>
      </c>
      <c r="C252" s="21">
        <v>220</v>
      </c>
      <c r="D252" s="23">
        <f t="shared" si="72"/>
        <v>12</v>
      </c>
      <c r="E252" s="23">
        <v>0</v>
      </c>
      <c r="F252" s="23">
        <f t="shared" si="73"/>
        <v>12</v>
      </c>
      <c r="G252" s="71">
        <v>3</v>
      </c>
      <c r="H252" s="21" t="str">
        <f t="shared" si="74"/>
        <v>Minggu</v>
      </c>
      <c r="I252" s="24">
        <f t="shared" si="78"/>
        <v>45788.791666666664</v>
      </c>
      <c r="J252" s="25">
        <f t="shared" si="79"/>
        <v>5.7916666666666661</v>
      </c>
      <c r="K252" s="21" t="str">
        <f t="shared" si="75"/>
        <v>Minggu</v>
      </c>
      <c r="L252" s="24">
        <f t="shared" si="80"/>
        <v>45788.916666666664</v>
      </c>
      <c r="M252" s="25">
        <f t="shared" si="76"/>
        <v>5.9166666666666661</v>
      </c>
    </row>
    <row r="253" spans="1:13" x14ac:dyDescent="0.25">
      <c r="A253" s="21">
        <f t="shared" si="77"/>
        <v>5</v>
      </c>
      <c r="B253" s="22" t="s">
        <v>29</v>
      </c>
      <c r="C253" s="21">
        <v>120</v>
      </c>
      <c r="D253" s="23">
        <f t="shared" si="72"/>
        <v>7</v>
      </c>
      <c r="E253" s="23">
        <v>0</v>
      </c>
      <c r="F253" s="23">
        <f t="shared" si="73"/>
        <v>7</v>
      </c>
      <c r="G253" s="21">
        <v>2</v>
      </c>
      <c r="H253" s="21" t="str">
        <f t="shared" si="74"/>
        <v>Senin</v>
      </c>
      <c r="I253" s="24">
        <f t="shared" si="78"/>
        <v>45789.416666666664</v>
      </c>
      <c r="J253" s="25">
        <f t="shared" si="79"/>
        <v>6.4166666666666661</v>
      </c>
      <c r="K253" s="21" t="str">
        <f t="shared" si="75"/>
        <v>Senin</v>
      </c>
      <c r="L253" s="24">
        <f t="shared" si="80"/>
        <v>45789.5</v>
      </c>
      <c r="M253" s="25">
        <f t="shared" si="76"/>
        <v>6.4999999999999991</v>
      </c>
    </row>
    <row r="254" spans="1:13" x14ac:dyDescent="0.25">
      <c r="A254" s="21">
        <f t="shared" si="77"/>
        <v>6</v>
      </c>
      <c r="B254" s="22" t="s">
        <v>43</v>
      </c>
      <c r="C254" s="21">
        <v>127</v>
      </c>
      <c r="D254" s="23">
        <f t="shared" si="72"/>
        <v>7</v>
      </c>
      <c r="E254" s="23">
        <v>0</v>
      </c>
      <c r="F254" s="23">
        <f t="shared" si="73"/>
        <v>7</v>
      </c>
      <c r="G254" s="21">
        <v>1</v>
      </c>
      <c r="H254" s="21" t="str">
        <f t="shared" si="74"/>
        <v>Senin</v>
      </c>
      <c r="I254" s="24">
        <f t="shared" si="78"/>
        <v>45789.791666666664</v>
      </c>
      <c r="J254" s="25">
        <f t="shared" si="79"/>
        <v>6.7916666666666661</v>
      </c>
      <c r="K254" s="21" t="str">
        <f t="shared" si="75"/>
        <v>Senin</v>
      </c>
      <c r="L254" s="24">
        <f t="shared" si="80"/>
        <v>45789.833333333328</v>
      </c>
      <c r="M254" s="25">
        <f t="shared" si="76"/>
        <v>6.833333333333333</v>
      </c>
    </row>
    <row r="255" spans="1:13" x14ac:dyDescent="0.25">
      <c r="A255" s="21">
        <f t="shared" si="77"/>
        <v>7</v>
      </c>
      <c r="B255" s="22" t="s">
        <v>30</v>
      </c>
      <c r="C255" s="21">
        <v>395</v>
      </c>
      <c r="D255" s="23">
        <f t="shared" si="72"/>
        <v>22</v>
      </c>
      <c r="E255" s="23">
        <v>-1</v>
      </c>
      <c r="F255" s="23">
        <f t="shared" si="73"/>
        <v>23</v>
      </c>
      <c r="G255" s="21">
        <v>2</v>
      </c>
      <c r="H255" s="21" t="str">
        <f t="shared" si="74"/>
        <v>Selasa</v>
      </c>
      <c r="I255" s="24">
        <f t="shared" si="78"/>
        <v>45790.125</v>
      </c>
      <c r="J255" s="25">
        <f t="shared" si="79"/>
        <v>7.125</v>
      </c>
      <c r="K255" s="21" t="str">
        <f t="shared" si="75"/>
        <v>Selasa</v>
      </c>
      <c r="L255" s="24">
        <f t="shared" si="80"/>
        <v>45790.208333333336</v>
      </c>
      <c r="M255" s="25">
        <f t="shared" si="76"/>
        <v>7.208333333333333</v>
      </c>
    </row>
    <row r="256" spans="1:13" x14ac:dyDescent="0.25">
      <c r="A256" s="21">
        <f t="shared" si="77"/>
        <v>8</v>
      </c>
      <c r="B256" s="22" t="s">
        <v>62</v>
      </c>
      <c r="C256" s="21">
        <v>395</v>
      </c>
      <c r="D256" s="23">
        <f t="shared" si="72"/>
        <v>23</v>
      </c>
      <c r="E256" s="23">
        <v>0</v>
      </c>
      <c r="F256" s="23">
        <f t="shared" si="73"/>
        <v>23</v>
      </c>
      <c r="G256" s="21">
        <v>6</v>
      </c>
      <c r="H256" s="21" t="str">
        <f t="shared" si="74"/>
        <v>Rabu</v>
      </c>
      <c r="I256" s="24">
        <f t="shared" si="78"/>
        <v>45791.125</v>
      </c>
      <c r="J256" s="25">
        <f t="shared" si="79"/>
        <v>8.125</v>
      </c>
      <c r="K256" s="21" t="str">
        <f t="shared" si="75"/>
        <v>Rabu</v>
      </c>
      <c r="L256" s="24">
        <f t="shared" si="80"/>
        <v>45791.375</v>
      </c>
      <c r="M256" s="25">
        <f t="shared" si="76"/>
        <v>8.375</v>
      </c>
    </row>
    <row r="257" spans="1:13" x14ac:dyDescent="0.25">
      <c r="A257" s="21">
        <f t="shared" si="77"/>
        <v>9</v>
      </c>
      <c r="B257" s="22" t="s">
        <v>30</v>
      </c>
      <c r="C257" s="21">
        <v>127</v>
      </c>
      <c r="D257" s="23">
        <f t="shared" si="72"/>
        <v>7</v>
      </c>
      <c r="E257" s="23">
        <v>0</v>
      </c>
      <c r="F257" s="23">
        <f t="shared" si="73"/>
        <v>7</v>
      </c>
      <c r="G257" s="21">
        <v>2</v>
      </c>
      <c r="H257" s="21" t="str">
        <f t="shared" si="74"/>
        <v>Kamis</v>
      </c>
      <c r="I257" s="24">
        <f t="shared" si="78"/>
        <v>45792.333333333336</v>
      </c>
      <c r="J257" s="25">
        <f t="shared" si="79"/>
        <v>9.3333333333333339</v>
      </c>
      <c r="K257" s="21" t="str">
        <f t="shared" si="75"/>
        <v>Kamis</v>
      </c>
      <c r="L257" s="24">
        <f t="shared" si="80"/>
        <v>45792.416666666672</v>
      </c>
      <c r="M257" s="25">
        <f t="shared" si="76"/>
        <v>9.4166666666666679</v>
      </c>
    </row>
    <row r="258" spans="1:13" x14ac:dyDescent="0.25">
      <c r="A258" s="21">
        <f t="shared" si="77"/>
        <v>10</v>
      </c>
      <c r="B258" s="22" t="s">
        <v>43</v>
      </c>
      <c r="C258" s="21">
        <v>120</v>
      </c>
      <c r="D258" s="23">
        <f t="shared" si="72"/>
        <v>7</v>
      </c>
      <c r="E258" s="23">
        <v>0</v>
      </c>
      <c r="F258" s="23">
        <f t="shared" si="73"/>
        <v>7</v>
      </c>
      <c r="G258" s="21">
        <v>1</v>
      </c>
      <c r="H258" s="21" t="str">
        <f t="shared" si="74"/>
        <v>Kamis</v>
      </c>
      <c r="I258" s="24">
        <f t="shared" si="78"/>
        <v>45792.708333333336</v>
      </c>
      <c r="J258" s="25">
        <f t="shared" si="79"/>
        <v>9.7083333333333339</v>
      </c>
      <c r="K258" s="21" t="str">
        <f t="shared" si="75"/>
        <v>Kamis</v>
      </c>
      <c r="L258" s="24">
        <f t="shared" si="80"/>
        <v>45792.75</v>
      </c>
      <c r="M258" s="25">
        <f t="shared" si="76"/>
        <v>9.75</v>
      </c>
    </row>
    <row r="259" spans="1:13" x14ac:dyDescent="0.25">
      <c r="A259" s="21">
        <f t="shared" si="77"/>
        <v>11</v>
      </c>
      <c r="B259" s="22" t="s">
        <v>29</v>
      </c>
      <c r="C259" s="21">
        <v>220</v>
      </c>
      <c r="D259" s="23">
        <f t="shared" si="72"/>
        <v>12</v>
      </c>
      <c r="E259" s="23">
        <v>0</v>
      </c>
      <c r="F259" s="23">
        <f t="shared" si="73"/>
        <v>12</v>
      </c>
      <c r="G259" s="21">
        <v>2</v>
      </c>
      <c r="H259" s="21" t="str">
        <f t="shared" si="74"/>
        <v>Jum'at</v>
      </c>
      <c r="I259" s="24">
        <f t="shared" si="78"/>
        <v>45793.041666666664</v>
      </c>
      <c r="J259" s="25">
        <f t="shared" si="79"/>
        <v>10.041666666666666</v>
      </c>
      <c r="K259" s="21" t="str">
        <f t="shared" si="75"/>
        <v>Jum'at</v>
      </c>
      <c r="L259" s="24">
        <f t="shared" si="80"/>
        <v>45793.125</v>
      </c>
      <c r="M259" s="25">
        <f t="shared" si="76"/>
        <v>10.125</v>
      </c>
    </row>
    <row r="260" spans="1:13" x14ac:dyDescent="0.25">
      <c r="A260" s="21">
        <f t="shared" si="77"/>
        <v>12</v>
      </c>
      <c r="B260" s="22" t="s">
        <v>28</v>
      </c>
      <c r="C260" s="21">
        <v>868</v>
      </c>
      <c r="D260" s="23">
        <f t="shared" si="72"/>
        <v>49</v>
      </c>
      <c r="E260" s="23">
        <v>-2</v>
      </c>
      <c r="F260" s="23">
        <f t="shared" si="73"/>
        <v>51</v>
      </c>
      <c r="G260" s="21">
        <v>2</v>
      </c>
      <c r="H260" s="21" t="str">
        <f t="shared" si="74"/>
        <v>Jum'at</v>
      </c>
      <c r="I260" s="24">
        <f t="shared" si="78"/>
        <v>45793.625</v>
      </c>
      <c r="J260" s="25">
        <f t="shared" si="79"/>
        <v>10.625</v>
      </c>
      <c r="K260" s="21" t="str">
        <f t="shared" si="75"/>
        <v>Jum'at</v>
      </c>
      <c r="L260" s="24">
        <f t="shared" si="80"/>
        <v>45793.708333333336</v>
      </c>
      <c r="M260" s="25">
        <f t="shared" si="76"/>
        <v>10.708333333333334</v>
      </c>
    </row>
    <row r="261" spans="1:13" x14ac:dyDescent="0.25">
      <c r="A261" s="21">
        <f t="shared" si="77"/>
        <v>13</v>
      </c>
      <c r="B261" s="22" t="s">
        <v>19</v>
      </c>
      <c r="C261" s="21">
        <v>458</v>
      </c>
      <c r="D261" s="23">
        <f t="shared" si="72"/>
        <v>26</v>
      </c>
      <c r="E261" s="23">
        <v>0</v>
      </c>
      <c r="F261" s="23">
        <f t="shared" si="73"/>
        <v>26</v>
      </c>
      <c r="G261" s="21">
        <v>2</v>
      </c>
      <c r="H261" s="21" t="str">
        <f t="shared" si="74"/>
        <v>Minggu</v>
      </c>
      <c r="I261" s="24">
        <f t="shared" si="78"/>
        <v>45795.75</v>
      </c>
      <c r="J261" s="25">
        <f t="shared" si="79"/>
        <v>12.75</v>
      </c>
      <c r="K261" s="21" t="str">
        <f t="shared" si="75"/>
        <v>Minggu</v>
      </c>
      <c r="L261" s="24">
        <f t="shared" si="80"/>
        <v>45795.833333333336</v>
      </c>
      <c r="M261" s="25">
        <f t="shared" si="76"/>
        <v>12.833333333333334</v>
      </c>
    </row>
    <row r="262" spans="1:13" x14ac:dyDescent="0.25">
      <c r="A262" s="21">
        <f t="shared" si="77"/>
        <v>14</v>
      </c>
      <c r="B262" s="22" t="s">
        <v>18</v>
      </c>
      <c r="C262" s="21">
        <v>396</v>
      </c>
      <c r="D262" s="23">
        <f t="shared" si="72"/>
        <v>24</v>
      </c>
      <c r="E262" s="23">
        <v>1</v>
      </c>
      <c r="F262" s="23">
        <f t="shared" si="73"/>
        <v>23</v>
      </c>
      <c r="G262" s="21">
        <v>2</v>
      </c>
      <c r="H262" s="21" t="str">
        <f t="shared" si="74"/>
        <v>Senin</v>
      </c>
      <c r="I262" s="24">
        <f t="shared" si="78"/>
        <v>45796.916666666664</v>
      </c>
      <c r="J262" s="25">
        <f t="shared" si="79"/>
        <v>13.916666666666668</v>
      </c>
      <c r="K262" s="21" t="str">
        <f t="shared" si="75"/>
        <v>Selasa</v>
      </c>
      <c r="L262" s="24">
        <f t="shared" si="80"/>
        <v>45797</v>
      </c>
      <c r="M262" s="25">
        <f t="shared" si="76"/>
        <v>14.000000000000002</v>
      </c>
    </row>
    <row r="263" spans="1:13" x14ac:dyDescent="0.25">
      <c r="A263" s="21">
        <f t="shared" si="77"/>
        <v>15</v>
      </c>
      <c r="B263" s="22" t="s">
        <v>17</v>
      </c>
      <c r="C263" s="21"/>
      <c r="D263" s="23"/>
      <c r="E263" s="23"/>
      <c r="F263" s="23"/>
      <c r="G263" s="21"/>
      <c r="H263" s="21" t="str">
        <f t="shared" si="74"/>
        <v>Rabu</v>
      </c>
      <c r="I263" s="24">
        <f t="shared" si="78"/>
        <v>45798</v>
      </c>
      <c r="J263" s="25">
        <f t="shared" si="79"/>
        <v>15.000000000000002</v>
      </c>
      <c r="K263" s="21"/>
      <c r="L263" s="24"/>
      <c r="M263" s="25"/>
    </row>
    <row r="265" spans="1:13" x14ac:dyDescent="0.25">
      <c r="A265" s="93" t="s">
        <v>31</v>
      </c>
      <c r="B265" s="94"/>
      <c r="C265" s="75">
        <f>SUM(C249:C263)</f>
        <v>5168</v>
      </c>
      <c r="D265" s="75">
        <f>SUM(D249:D263)</f>
        <v>294</v>
      </c>
      <c r="E265" s="23"/>
      <c r="F265" s="75"/>
      <c r="G265" s="75">
        <f>SUM(G249:G263)</f>
        <v>43</v>
      </c>
      <c r="H265" s="75">
        <f>D265+G265</f>
        <v>337</v>
      </c>
      <c r="I265" s="76">
        <v>1</v>
      </c>
      <c r="J265" s="77"/>
      <c r="K265" s="76"/>
      <c r="L265" s="76"/>
      <c r="M265" s="77"/>
    </row>
    <row r="266" spans="1:13" x14ac:dyDescent="0.25">
      <c r="A266" s="93" t="s">
        <v>32</v>
      </c>
      <c r="B266" s="94"/>
      <c r="C266" s="78"/>
      <c r="D266" s="79">
        <f>D265/24</f>
        <v>12.25</v>
      </c>
      <c r="E266" s="80"/>
      <c r="F266" s="79"/>
      <c r="G266" s="79">
        <f>G265/24</f>
        <v>1.7916666666666667</v>
      </c>
      <c r="H266" s="80">
        <f>H265/24</f>
        <v>14.041666666666666</v>
      </c>
      <c r="I266" s="81"/>
      <c r="J266" s="82" t="s">
        <v>33</v>
      </c>
      <c r="K266" s="83"/>
      <c r="L266" s="83"/>
      <c r="M266" s="83"/>
    </row>
    <row r="267" spans="1:13" x14ac:dyDescent="0.25">
      <c r="A267" s="68"/>
      <c r="B267" s="68"/>
      <c r="C267" s="68"/>
      <c r="D267" s="68"/>
      <c r="E267" s="84"/>
      <c r="F267" s="68"/>
      <c r="G267" s="68"/>
      <c r="H267" s="83"/>
      <c r="I267" s="83"/>
      <c r="J267" s="77" t="s">
        <v>34</v>
      </c>
      <c r="K267" s="77"/>
      <c r="L267" s="85">
        <f>C265</f>
        <v>5168</v>
      </c>
      <c r="M267" s="83" t="s">
        <v>35</v>
      </c>
    </row>
    <row r="268" spans="1:13" x14ac:dyDescent="0.25">
      <c r="A268" s="68"/>
      <c r="B268" s="68"/>
      <c r="C268" s="68"/>
      <c r="D268" s="68"/>
      <c r="E268" s="84"/>
      <c r="F268" s="68"/>
      <c r="G268" s="68"/>
      <c r="H268" s="68"/>
      <c r="I268" s="83"/>
      <c r="J268" s="77" t="s">
        <v>36</v>
      </c>
      <c r="K268" s="77"/>
      <c r="L268" s="86">
        <f>D266</f>
        <v>12.25</v>
      </c>
      <c r="M268" s="83" t="s">
        <v>14</v>
      </c>
    </row>
    <row r="269" spans="1:13" x14ac:dyDescent="0.25">
      <c r="A269" s="68"/>
      <c r="B269" s="68"/>
      <c r="C269" s="68"/>
      <c r="D269" s="68"/>
      <c r="E269" s="84"/>
      <c r="F269" s="68"/>
      <c r="G269" s="68"/>
      <c r="H269" s="68"/>
      <c r="I269" s="83"/>
      <c r="J269" s="77" t="s">
        <v>37</v>
      </c>
      <c r="K269" s="77"/>
      <c r="L269" s="87">
        <f>G266</f>
        <v>1.7916666666666667</v>
      </c>
      <c r="M269" s="83" t="s">
        <v>14</v>
      </c>
    </row>
    <row r="270" spans="1:13" x14ac:dyDescent="0.25">
      <c r="A270" s="88"/>
      <c r="B270" s="88"/>
      <c r="C270" s="88"/>
      <c r="D270" s="88"/>
      <c r="E270" s="89"/>
      <c r="F270" s="88"/>
      <c r="G270" s="88"/>
      <c r="H270" s="88"/>
      <c r="I270" s="90"/>
      <c r="J270" s="91" t="s">
        <v>63</v>
      </c>
      <c r="K270" s="90"/>
      <c r="L270" s="92">
        <f>366/28</f>
        <v>13.071428571428571</v>
      </c>
      <c r="M270" s="90"/>
    </row>
    <row r="272" spans="1:13" x14ac:dyDescent="0.25">
      <c r="A272" s="2" t="s">
        <v>61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25">
      <c r="A273" s="67"/>
      <c r="B273" s="67"/>
      <c r="C273" s="67"/>
      <c r="D273" s="67"/>
      <c r="E273" s="66"/>
      <c r="F273" s="67"/>
      <c r="G273" s="66"/>
      <c r="H273" s="67"/>
      <c r="I273" s="67"/>
      <c r="J273" s="68"/>
      <c r="K273" s="67" t="s">
        <v>3</v>
      </c>
      <c r="L273" s="69">
        <v>17</v>
      </c>
      <c r="M273" s="67" t="s">
        <v>4</v>
      </c>
    </row>
    <row r="274" spans="1:13" x14ac:dyDescent="0.25">
      <c r="A274" s="70" t="s">
        <v>47</v>
      </c>
      <c r="B274" s="67"/>
      <c r="C274" s="67"/>
      <c r="D274" s="67"/>
      <c r="E274" s="66"/>
      <c r="F274" s="67"/>
      <c r="G274" s="66"/>
      <c r="H274" s="67"/>
      <c r="I274" s="67"/>
      <c r="J274" s="68"/>
      <c r="K274" s="67"/>
      <c r="L274" s="66"/>
      <c r="M274" s="67"/>
    </row>
    <row r="275" spans="1:13" ht="15.75" customHeight="1" x14ac:dyDescent="0.25">
      <c r="A275" s="13" t="s">
        <v>5</v>
      </c>
      <c r="B275" s="13" t="s">
        <v>6</v>
      </c>
      <c r="C275" s="12" t="s">
        <v>7</v>
      </c>
      <c r="D275" s="12" t="s">
        <v>8</v>
      </c>
      <c r="E275" s="11" t="s">
        <v>9</v>
      </c>
      <c r="F275" s="11" t="s">
        <v>10</v>
      </c>
      <c r="G275" s="12" t="s">
        <v>11</v>
      </c>
      <c r="H275" s="10" t="s">
        <v>12</v>
      </c>
      <c r="I275" s="10"/>
      <c r="J275" s="10"/>
      <c r="K275" s="9" t="s">
        <v>13</v>
      </c>
      <c r="L275" s="9"/>
      <c r="M275" s="9"/>
    </row>
    <row r="276" spans="1:13" x14ac:dyDescent="0.25">
      <c r="A276" s="13"/>
      <c r="B276" s="13"/>
      <c r="C276" s="12"/>
      <c r="D276" s="12"/>
      <c r="E276" s="11"/>
      <c r="F276" s="11"/>
      <c r="G276" s="12"/>
      <c r="H276" s="19" t="s">
        <v>14</v>
      </c>
      <c r="I276" s="19" t="s">
        <v>15</v>
      </c>
      <c r="J276" s="19" t="s">
        <v>16</v>
      </c>
      <c r="K276" s="20" t="s">
        <v>14</v>
      </c>
      <c r="L276" s="20" t="s">
        <v>15</v>
      </c>
      <c r="M276" s="20" t="s">
        <v>16</v>
      </c>
    </row>
    <row r="277" spans="1:13" x14ac:dyDescent="0.25">
      <c r="A277" s="21">
        <v>1</v>
      </c>
      <c r="B277" s="22" t="s">
        <v>17</v>
      </c>
      <c r="C277" s="21">
        <v>396</v>
      </c>
      <c r="D277" s="23">
        <f t="shared" ref="D277:D290" si="81">F277+E277</f>
        <v>24</v>
      </c>
      <c r="E277" s="23">
        <v>1</v>
      </c>
      <c r="F277" s="23">
        <f t="shared" ref="F277:F290" si="82">INT(C277/$L$2)</f>
        <v>23</v>
      </c>
      <c r="G277" s="21">
        <v>14</v>
      </c>
      <c r="H277" s="21" t="str">
        <f t="shared" ref="H277:H291" si="83">CHOOSE(WEEKDAY(I277),"Minggu","Senin","Selasa","Rabu","Kamis","Jum'at","Sabtu")</f>
        <v>Rabu</v>
      </c>
      <c r="I277" s="24">
        <v>45798</v>
      </c>
      <c r="J277" s="25">
        <v>0</v>
      </c>
      <c r="K277" s="21" t="str">
        <f t="shared" ref="K277:K290" si="84">CHOOSE(WEEKDAY(L277),"Minggu","Senin","Selasa","Rabu","Kamis","Jum'at","Sabtu")</f>
        <v>Rabu</v>
      </c>
      <c r="L277" s="24">
        <f>(I277+J277)+G277/24</f>
        <v>45798.583333333336</v>
      </c>
      <c r="M277" s="25">
        <f t="shared" ref="M277:M290" si="85">(J277+G277/24)</f>
        <v>0.58333333333333337</v>
      </c>
    </row>
    <row r="278" spans="1:13" x14ac:dyDescent="0.25">
      <c r="A278" s="21">
        <f t="shared" ref="A278:A291" si="86">A277+1</f>
        <v>2</v>
      </c>
      <c r="B278" s="22" t="s">
        <v>18</v>
      </c>
      <c r="C278" s="21">
        <v>458</v>
      </c>
      <c r="D278" s="23">
        <f t="shared" si="81"/>
        <v>27</v>
      </c>
      <c r="E278" s="23">
        <v>1</v>
      </c>
      <c r="F278" s="23">
        <f t="shared" si="82"/>
        <v>26</v>
      </c>
      <c r="G278" s="21">
        <v>4</v>
      </c>
      <c r="H278" s="21" t="str">
        <f t="shared" si="83"/>
        <v>Kamis</v>
      </c>
      <c r="I278" s="24">
        <f t="shared" ref="I278:I291" si="87">$I$277+J278</f>
        <v>45799.583333333336</v>
      </c>
      <c r="J278" s="25">
        <f t="shared" ref="J278:J291" si="88">M277+D277/24</f>
        <v>1.5833333333333335</v>
      </c>
      <c r="K278" s="21" t="str">
        <f t="shared" si="84"/>
        <v>Kamis</v>
      </c>
      <c r="L278" s="24">
        <f t="shared" ref="L278:L290" si="89">($I$277+J278)+G278/24</f>
        <v>45799.75</v>
      </c>
      <c r="M278" s="25">
        <f t="shared" si="85"/>
        <v>1.7500000000000002</v>
      </c>
    </row>
    <row r="279" spans="1:13" x14ac:dyDescent="0.25">
      <c r="A279" s="21">
        <f t="shared" si="86"/>
        <v>3</v>
      </c>
      <c r="B279" s="22" t="s">
        <v>19</v>
      </c>
      <c r="C279" s="21">
        <v>868</v>
      </c>
      <c r="D279" s="23">
        <f t="shared" si="81"/>
        <v>48</v>
      </c>
      <c r="E279" s="23">
        <v>-3</v>
      </c>
      <c r="F279" s="23">
        <f t="shared" si="82"/>
        <v>51</v>
      </c>
      <c r="G279" s="21">
        <v>3</v>
      </c>
      <c r="H279" s="21" t="str">
        <f t="shared" si="83"/>
        <v>Jum'at</v>
      </c>
      <c r="I279" s="24">
        <f t="shared" si="87"/>
        <v>45800.875</v>
      </c>
      <c r="J279" s="25">
        <f t="shared" si="88"/>
        <v>2.875</v>
      </c>
      <c r="K279" s="21" t="str">
        <f t="shared" si="84"/>
        <v>Sabtu</v>
      </c>
      <c r="L279" s="24">
        <f t="shared" si="89"/>
        <v>45801</v>
      </c>
      <c r="M279" s="25">
        <f t="shared" si="85"/>
        <v>3</v>
      </c>
    </row>
    <row r="280" spans="1:13" x14ac:dyDescent="0.25">
      <c r="A280" s="21">
        <f t="shared" si="86"/>
        <v>4</v>
      </c>
      <c r="B280" s="22" t="s">
        <v>28</v>
      </c>
      <c r="C280" s="21">
        <v>220</v>
      </c>
      <c r="D280" s="23">
        <f t="shared" si="81"/>
        <v>13</v>
      </c>
      <c r="E280" s="23">
        <v>1</v>
      </c>
      <c r="F280" s="23">
        <f t="shared" si="82"/>
        <v>12</v>
      </c>
      <c r="G280" s="71">
        <v>3</v>
      </c>
      <c r="H280" s="21" t="str">
        <f t="shared" si="83"/>
        <v>Senin</v>
      </c>
      <c r="I280" s="24">
        <f t="shared" si="87"/>
        <v>45803</v>
      </c>
      <c r="J280" s="25">
        <f t="shared" si="88"/>
        <v>5</v>
      </c>
      <c r="K280" s="21" t="str">
        <f t="shared" si="84"/>
        <v>Senin</v>
      </c>
      <c r="L280" s="24">
        <f t="shared" si="89"/>
        <v>45803.125</v>
      </c>
      <c r="M280" s="25">
        <f t="shared" si="85"/>
        <v>5.125</v>
      </c>
    </row>
    <row r="281" spans="1:13" x14ac:dyDescent="0.25">
      <c r="A281" s="21">
        <f t="shared" si="86"/>
        <v>5</v>
      </c>
      <c r="B281" s="22" t="s">
        <v>29</v>
      </c>
      <c r="C281" s="21">
        <v>120</v>
      </c>
      <c r="D281" s="23">
        <f t="shared" si="81"/>
        <v>7</v>
      </c>
      <c r="E281" s="23">
        <v>0</v>
      </c>
      <c r="F281" s="23">
        <f t="shared" si="82"/>
        <v>7</v>
      </c>
      <c r="G281" s="21">
        <v>2</v>
      </c>
      <c r="H281" s="21" t="str">
        <f t="shared" si="83"/>
        <v>Senin</v>
      </c>
      <c r="I281" s="24">
        <f t="shared" si="87"/>
        <v>45803.666666666664</v>
      </c>
      <c r="J281" s="25">
        <f t="shared" si="88"/>
        <v>5.666666666666667</v>
      </c>
      <c r="K281" s="21" t="str">
        <f t="shared" si="84"/>
        <v>Senin</v>
      </c>
      <c r="L281" s="24">
        <f t="shared" si="89"/>
        <v>45803.75</v>
      </c>
      <c r="M281" s="25">
        <f t="shared" si="85"/>
        <v>5.75</v>
      </c>
    </row>
    <row r="282" spans="1:13" x14ac:dyDescent="0.25">
      <c r="A282" s="21">
        <f t="shared" si="86"/>
        <v>6</v>
      </c>
      <c r="B282" s="22" t="s">
        <v>43</v>
      </c>
      <c r="C282" s="21">
        <v>127</v>
      </c>
      <c r="D282" s="23">
        <f t="shared" si="81"/>
        <v>7</v>
      </c>
      <c r="E282" s="23">
        <v>0</v>
      </c>
      <c r="F282" s="23">
        <f t="shared" si="82"/>
        <v>7</v>
      </c>
      <c r="G282" s="21">
        <v>1</v>
      </c>
      <c r="H282" s="21" t="str">
        <f t="shared" si="83"/>
        <v>Selasa</v>
      </c>
      <c r="I282" s="24">
        <f t="shared" si="87"/>
        <v>45804.041666666664</v>
      </c>
      <c r="J282" s="25">
        <f t="shared" si="88"/>
        <v>6.041666666666667</v>
      </c>
      <c r="K282" s="21" t="str">
        <f t="shared" si="84"/>
        <v>Selasa</v>
      </c>
      <c r="L282" s="24">
        <f t="shared" si="89"/>
        <v>45804.083333333328</v>
      </c>
      <c r="M282" s="25">
        <f t="shared" si="85"/>
        <v>6.0833333333333339</v>
      </c>
    </row>
    <row r="283" spans="1:13" x14ac:dyDescent="0.25">
      <c r="A283" s="21">
        <f t="shared" si="86"/>
        <v>7</v>
      </c>
      <c r="B283" s="22" t="s">
        <v>30</v>
      </c>
      <c r="C283" s="21">
        <v>395</v>
      </c>
      <c r="D283" s="23">
        <f t="shared" si="81"/>
        <v>23</v>
      </c>
      <c r="E283" s="23">
        <v>0</v>
      </c>
      <c r="F283" s="23">
        <f t="shared" si="82"/>
        <v>23</v>
      </c>
      <c r="G283" s="21">
        <v>2</v>
      </c>
      <c r="H283" s="21" t="str">
        <f t="shared" si="83"/>
        <v>Selasa</v>
      </c>
      <c r="I283" s="24">
        <f t="shared" si="87"/>
        <v>45804.375</v>
      </c>
      <c r="J283" s="25">
        <f t="shared" si="88"/>
        <v>6.3750000000000009</v>
      </c>
      <c r="K283" s="21" t="str">
        <f t="shared" si="84"/>
        <v>Selasa</v>
      </c>
      <c r="L283" s="24">
        <f t="shared" si="89"/>
        <v>45804.458333333336</v>
      </c>
      <c r="M283" s="25">
        <f t="shared" si="85"/>
        <v>6.4583333333333339</v>
      </c>
    </row>
    <row r="284" spans="1:13" x14ac:dyDescent="0.25">
      <c r="A284" s="21">
        <f t="shared" si="86"/>
        <v>8</v>
      </c>
      <c r="B284" s="22" t="s">
        <v>62</v>
      </c>
      <c r="C284" s="21">
        <v>395</v>
      </c>
      <c r="D284" s="23">
        <f t="shared" si="81"/>
        <v>22</v>
      </c>
      <c r="E284" s="23">
        <v>-1</v>
      </c>
      <c r="F284" s="23">
        <f t="shared" si="82"/>
        <v>23</v>
      </c>
      <c r="G284" s="21">
        <v>6</v>
      </c>
      <c r="H284" s="21" t="str">
        <f t="shared" si="83"/>
        <v>Rabu</v>
      </c>
      <c r="I284" s="24">
        <f t="shared" si="87"/>
        <v>45805.416666666664</v>
      </c>
      <c r="J284" s="25">
        <f t="shared" si="88"/>
        <v>7.416666666666667</v>
      </c>
      <c r="K284" s="21" t="str">
        <f t="shared" si="84"/>
        <v>Rabu</v>
      </c>
      <c r="L284" s="24">
        <f t="shared" si="89"/>
        <v>45805.666666666664</v>
      </c>
      <c r="M284" s="25">
        <f t="shared" si="85"/>
        <v>7.666666666666667</v>
      </c>
    </row>
    <row r="285" spans="1:13" x14ac:dyDescent="0.25">
      <c r="A285" s="21">
        <f t="shared" si="86"/>
        <v>9</v>
      </c>
      <c r="B285" s="22" t="s">
        <v>30</v>
      </c>
      <c r="C285" s="21">
        <v>127</v>
      </c>
      <c r="D285" s="23">
        <f t="shared" si="81"/>
        <v>6</v>
      </c>
      <c r="E285" s="23">
        <v>-1</v>
      </c>
      <c r="F285" s="23">
        <f t="shared" si="82"/>
        <v>7</v>
      </c>
      <c r="G285" s="21">
        <v>2</v>
      </c>
      <c r="H285" s="21" t="str">
        <f t="shared" si="83"/>
        <v>Kamis</v>
      </c>
      <c r="I285" s="24">
        <f t="shared" si="87"/>
        <v>45806.583333333336</v>
      </c>
      <c r="J285" s="25">
        <f t="shared" si="88"/>
        <v>8.5833333333333339</v>
      </c>
      <c r="K285" s="21" t="str">
        <f t="shared" si="84"/>
        <v>Kamis</v>
      </c>
      <c r="L285" s="24">
        <f t="shared" si="89"/>
        <v>45806.666666666672</v>
      </c>
      <c r="M285" s="25">
        <f t="shared" si="85"/>
        <v>8.6666666666666679</v>
      </c>
    </row>
    <row r="286" spans="1:13" x14ac:dyDescent="0.25">
      <c r="A286" s="21">
        <f t="shared" si="86"/>
        <v>10</v>
      </c>
      <c r="B286" s="22" t="s">
        <v>43</v>
      </c>
      <c r="C286" s="21">
        <v>120</v>
      </c>
      <c r="D286" s="23">
        <f t="shared" si="81"/>
        <v>7</v>
      </c>
      <c r="E286" s="23">
        <v>0</v>
      </c>
      <c r="F286" s="23">
        <f t="shared" si="82"/>
        <v>7</v>
      </c>
      <c r="G286" s="21">
        <v>1</v>
      </c>
      <c r="H286" s="21" t="str">
        <f t="shared" si="83"/>
        <v>Kamis</v>
      </c>
      <c r="I286" s="24">
        <f t="shared" si="87"/>
        <v>45806.916666666664</v>
      </c>
      <c r="J286" s="25">
        <f t="shared" si="88"/>
        <v>8.9166666666666679</v>
      </c>
      <c r="K286" s="21" t="str">
        <f t="shared" si="84"/>
        <v>Kamis</v>
      </c>
      <c r="L286" s="24">
        <f t="shared" si="89"/>
        <v>45806.958333333328</v>
      </c>
      <c r="M286" s="25">
        <f t="shared" si="85"/>
        <v>8.9583333333333339</v>
      </c>
    </row>
    <row r="287" spans="1:13" x14ac:dyDescent="0.25">
      <c r="A287" s="21">
        <f t="shared" si="86"/>
        <v>11</v>
      </c>
      <c r="B287" s="22" t="s">
        <v>29</v>
      </c>
      <c r="C287" s="21">
        <v>220</v>
      </c>
      <c r="D287" s="23">
        <f t="shared" si="81"/>
        <v>12</v>
      </c>
      <c r="E287" s="23">
        <v>0</v>
      </c>
      <c r="F287" s="23">
        <f t="shared" si="82"/>
        <v>12</v>
      </c>
      <c r="G287" s="21">
        <v>2</v>
      </c>
      <c r="H287" s="21" t="str">
        <f t="shared" si="83"/>
        <v>Jum'at</v>
      </c>
      <c r="I287" s="24">
        <f t="shared" si="87"/>
        <v>45807.25</v>
      </c>
      <c r="J287" s="25">
        <f t="shared" si="88"/>
        <v>9.25</v>
      </c>
      <c r="K287" s="21" t="str">
        <f t="shared" si="84"/>
        <v>Jum'at</v>
      </c>
      <c r="L287" s="24">
        <f t="shared" si="89"/>
        <v>45807.333333333336</v>
      </c>
      <c r="M287" s="25">
        <f t="shared" si="85"/>
        <v>9.3333333333333339</v>
      </c>
    </row>
    <row r="288" spans="1:13" x14ac:dyDescent="0.25">
      <c r="A288" s="21">
        <f t="shared" si="86"/>
        <v>12</v>
      </c>
      <c r="B288" s="22" t="s">
        <v>28</v>
      </c>
      <c r="C288" s="21">
        <v>868</v>
      </c>
      <c r="D288" s="23">
        <f t="shared" si="81"/>
        <v>49</v>
      </c>
      <c r="E288" s="23">
        <v>-2</v>
      </c>
      <c r="F288" s="23">
        <f t="shared" si="82"/>
        <v>51</v>
      </c>
      <c r="G288" s="21">
        <v>2</v>
      </c>
      <c r="H288" s="21" t="str">
        <f t="shared" si="83"/>
        <v>Jum'at</v>
      </c>
      <c r="I288" s="24">
        <f t="shared" si="87"/>
        <v>45807.833333333336</v>
      </c>
      <c r="J288" s="25">
        <f t="shared" si="88"/>
        <v>9.8333333333333339</v>
      </c>
      <c r="K288" s="21" t="str">
        <f t="shared" si="84"/>
        <v>Jum'at</v>
      </c>
      <c r="L288" s="24">
        <f t="shared" si="89"/>
        <v>45807.916666666672</v>
      </c>
      <c r="M288" s="25">
        <f t="shared" si="85"/>
        <v>9.9166666666666679</v>
      </c>
    </row>
    <row r="289" spans="1:13" x14ac:dyDescent="0.25">
      <c r="A289" s="21">
        <f t="shared" si="86"/>
        <v>13</v>
      </c>
      <c r="B289" s="22" t="s">
        <v>19</v>
      </c>
      <c r="C289" s="21">
        <v>458</v>
      </c>
      <c r="D289" s="23">
        <f t="shared" si="81"/>
        <v>26</v>
      </c>
      <c r="E289" s="23">
        <v>0</v>
      </c>
      <c r="F289" s="23">
        <f t="shared" si="82"/>
        <v>26</v>
      </c>
      <c r="G289" s="21">
        <v>2</v>
      </c>
      <c r="H289" s="21" t="str">
        <f t="shared" si="83"/>
        <v>Minggu</v>
      </c>
      <c r="I289" s="24">
        <f t="shared" si="87"/>
        <v>45809.958333333336</v>
      </c>
      <c r="J289" s="25">
        <f t="shared" si="88"/>
        <v>11.958333333333334</v>
      </c>
      <c r="K289" s="21" t="str">
        <f t="shared" si="84"/>
        <v>Senin</v>
      </c>
      <c r="L289" s="24">
        <f t="shared" si="89"/>
        <v>45810.041666666672</v>
      </c>
      <c r="M289" s="25">
        <f t="shared" si="85"/>
        <v>12.041666666666668</v>
      </c>
    </row>
    <row r="290" spans="1:13" x14ac:dyDescent="0.25">
      <c r="A290" s="21">
        <f t="shared" si="86"/>
        <v>14</v>
      </c>
      <c r="B290" s="22" t="s">
        <v>18</v>
      </c>
      <c r="C290" s="21">
        <v>396</v>
      </c>
      <c r="D290" s="23">
        <f t="shared" si="81"/>
        <v>24</v>
      </c>
      <c r="E290" s="23">
        <v>1</v>
      </c>
      <c r="F290" s="23">
        <f t="shared" si="82"/>
        <v>23</v>
      </c>
      <c r="G290" s="21">
        <v>2</v>
      </c>
      <c r="H290" s="21" t="str">
        <f t="shared" si="83"/>
        <v>Selasa</v>
      </c>
      <c r="I290" s="24">
        <f t="shared" si="87"/>
        <v>45811.125</v>
      </c>
      <c r="J290" s="25">
        <f t="shared" si="88"/>
        <v>13.125000000000002</v>
      </c>
      <c r="K290" s="21" t="str">
        <f t="shared" si="84"/>
        <v>Selasa</v>
      </c>
      <c r="L290" s="24">
        <f t="shared" si="89"/>
        <v>45811.208333333336</v>
      </c>
      <c r="M290" s="25">
        <f t="shared" si="85"/>
        <v>13.208333333333336</v>
      </c>
    </row>
    <row r="291" spans="1:13" x14ac:dyDescent="0.25">
      <c r="A291" s="21">
        <f t="shared" si="86"/>
        <v>15</v>
      </c>
      <c r="B291" s="22" t="s">
        <v>17</v>
      </c>
      <c r="C291" s="21"/>
      <c r="D291" s="23"/>
      <c r="E291" s="23"/>
      <c r="F291" s="23"/>
      <c r="G291" s="21"/>
      <c r="H291" s="21" t="str">
        <f t="shared" si="83"/>
        <v>Rabu</v>
      </c>
      <c r="I291" s="24">
        <f t="shared" si="87"/>
        <v>45812.208333333336</v>
      </c>
      <c r="J291" s="25">
        <f t="shared" si="88"/>
        <v>14.208333333333336</v>
      </c>
      <c r="K291" s="21"/>
      <c r="L291" s="24"/>
      <c r="M291" s="25"/>
    </row>
    <row r="293" spans="1:13" x14ac:dyDescent="0.25">
      <c r="A293" s="93" t="s">
        <v>31</v>
      </c>
      <c r="B293" s="94"/>
      <c r="C293" s="75">
        <f>SUM(C277:C291)</f>
        <v>5168</v>
      </c>
      <c r="D293" s="75">
        <f>SUM(D277:D291)</f>
        <v>295</v>
      </c>
      <c r="E293" s="23"/>
      <c r="F293" s="75"/>
      <c r="G293" s="75">
        <f>SUM(G277:G291)</f>
        <v>46</v>
      </c>
      <c r="H293" s="75">
        <f>D293+G293</f>
        <v>341</v>
      </c>
      <c r="I293" s="76">
        <v>1</v>
      </c>
      <c r="J293" s="77"/>
      <c r="K293" s="76"/>
      <c r="L293" s="76"/>
      <c r="M293" s="77"/>
    </row>
    <row r="294" spans="1:13" x14ac:dyDescent="0.25">
      <c r="A294" s="93" t="s">
        <v>32</v>
      </c>
      <c r="B294" s="94"/>
      <c r="C294" s="78"/>
      <c r="D294" s="79">
        <f>D293/24</f>
        <v>12.291666666666666</v>
      </c>
      <c r="E294" s="80"/>
      <c r="F294" s="79"/>
      <c r="G294" s="79">
        <f>G293/24</f>
        <v>1.9166666666666667</v>
      </c>
      <c r="H294" s="80">
        <f>H293/24</f>
        <v>14.208333333333334</v>
      </c>
      <c r="I294" s="81"/>
      <c r="J294" s="82" t="s">
        <v>33</v>
      </c>
      <c r="K294" s="83"/>
      <c r="L294" s="83"/>
      <c r="M294" s="83"/>
    </row>
    <row r="295" spans="1:13" x14ac:dyDescent="0.25">
      <c r="A295" s="68"/>
      <c r="B295" s="68"/>
      <c r="C295" s="68"/>
      <c r="D295" s="68"/>
      <c r="E295" s="84"/>
      <c r="F295" s="68"/>
      <c r="G295" s="68"/>
      <c r="H295" s="83"/>
      <c r="I295" s="83"/>
      <c r="J295" s="77" t="s">
        <v>34</v>
      </c>
      <c r="K295" s="77"/>
      <c r="L295" s="85">
        <f>C293</f>
        <v>5168</v>
      </c>
      <c r="M295" s="83" t="s">
        <v>35</v>
      </c>
    </row>
    <row r="296" spans="1:13" x14ac:dyDescent="0.25">
      <c r="A296" s="68"/>
      <c r="B296" s="68"/>
      <c r="C296" s="68"/>
      <c r="D296" s="68"/>
      <c r="E296" s="84"/>
      <c r="F296" s="68"/>
      <c r="G296" s="68"/>
      <c r="H296" s="68"/>
      <c r="I296" s="83"/>
      <c r="J296" s="77" t="s">
        <v>36</v>
      </c>
      <c r="K296" s="77"/>
      <c r="L296" s="86">
        <f>D294</f>
        <v>12.291666666666666</v>
      </c>
      <c r="M296" s="83" t="s">
        <v>14</v>
      </c>
    </row>
    <row r="297" spans="1:13" x14ac:dyDescent="0.25">
      <c r="A297" s="68"/>
      <c r="B297" s="68"/>
      <c r="C297" s="68"/>
      <c r="D297" s="68"/>
      <c r="E297" s="84"/>
      <c r="F297" s="68"/>
      <c r="G297" s="68"/>
      <c r="H297" s="68"/>
      <c r="I297" s="83"/>
      <c r="J297" s="77" t="s">
        <v>37</v>
      </c>
      <c r="K297" s="77"/>
      <c r="L297" s="87">
        <f>G294</f>
        <v>1.9166666666666667</v>
      </c>
      <c r="M297" s="83" t="s">
        <v>14</v>
      </c>
    </row>
    <row r="298" spans="1:13" x14ac:dyDescent="0.25">
      <c r="A298" s="88"/>
      <c r="B298" s="88"/>
      <c r="C298" s="88"/>
      <c r="D298" s="88"/>
      <c r="E298" s="89"/>
      <c r="F298" s="88"/>
      <c r="G298" s="88"/>
      <c r="H298" s="88"/>
      <c r="I298" s="90"/>
      <c r="J298" s="91" t="s">
        <v>63</v>
      </c>
      <c r="K298" s="90"/>
      <c r="L298" s="92">
        <f>366/28</f>
        <v>13.071428571428571</v>
      </c>
      <c r="M298" s="90"/>
    </row>
    <row r="300" spans="1:13" x14ac:dyDescent="0.25">
      <c r="A300" s="2" t="s">
        <v>61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67"/>
      <c r="B301" s="67"/>
      <c r="C301" s="67"/>
      <c r="D301" s="67"/>
      <c r="E301" s="66"/>
      <c r="F301" s="67"/>
      <c r="G301" s="66"/>
      <c r="H301" s="67"/>
      <c r="I301" s="67"/>
      <c r="J301" s="68"/>
      <c r="K301" s="67" t="s">
        <v>3</v>
      </c>
      <c r="L301" s="69">
        <v>17</v>
      </c>
      <c r="M301" s="67" t="s">
        <v>4</v>
      </c>
    </row>
    <row r="302" spans="1:13" x14ac:dyDescent="0.25">
      <c r="A302" s="70" t="s">
        <v>48</v>
      </c>
      <c r="B302" s="67"/>
      <c r="C302" s="67"/>
      <c r="D302" s="67"/>
      <c r="E302" s="66"/>
      <c r="F302" s="67"/>
      <c r="G302" s="66"/>
      <c r="H302" s="67"/>
      <c r="I302" s="67"/>
      <c r="J302" s="68"/>
      <c r="K302" s="67"/>
      <c r="L302" s="66"/>
      <c r="M302" s="67"/>
    </row>
    <row r="303" spans="1:13" ht="15.75" customHeight="1" x14ac:dyDescent="0.25">
      <c r="A303" s="13" t="s">
        <v>5</v>
      </c>
      <c r="B303" s="13" t="s">
        <v>6</v>
      </c>
      <c r="C303" s="12" t="s">
        <v>7</v>
      </c>
      <c r="D303" s="12" t="s">
        <v>8</v>
      </c>
      <c r="E303" s="11" t="s">
        <v>9</v>
      </c>
      <c r="F303" s="11" t="s">
        <v>10</v>
      </c>
      <c r="G303" s="12" t="s">
        <v>11</v>
      </c>
      <c r="H303" s="10" t="s">
        <v>12</v>
      </c>
      <c r="I303" s="10"/>
      <c r="J303" s="10"/>
      <c r="K303" s="9" t="s">
        <v>13</v>
      </c>
      <c r="L303" s="9"/>
      <c r="M303" s="9"/>
    </row>
    <row r="304" spans="1:13" x14ac:dyDescent="0.25">
      <c r="A304" s="13"/>
      <c r="B304" s="13"/>
      <c r="C304" s="12"/>
      <c r="D304" s="12"/>
      <c r="E304" s="11"/>
      <c r="F304" s="11"/>
      <c r="G304" s="12"/>
      <c r="H304" s="19" t="s">
        <v>14</v>
      </c>
      <c r="I304" s="19" t="s">
        <v>15</v>
      </c>
      <c r="J304" s="19" t="s">
        <v>16</v>
      </c>
      <c r="K304" s="20" t="s">
        <v>14</v>
      </c>
      <c r="L304" s="20" t="s">
        <v>15</v>
      </c>
      <c r="M304" s="20" t="s">
        <v>16</v>
      </c>
    </row>
    <row r="305" spans="1:13" x14ac:dyDescent="0.25">
      <c r="A305" s="21">
        <v>1</v>
      </c>
      <c r="B305" s="22" t="s">
        <v>17</v>
      </c>
      <c r="C305" s="21">
        <v>396</v>
      </c>
      <c r="D305" s="23">
        <f t="shared" ref="D305:D318" si="90">F305+E305</f>
        <v>24</v>
      </c>
      <c r="E305" s="23">
        <v>1</v>
      </c>
      <c r="F305" s="23">
        <f t="shared" ref="F305:F318" si="91">INT(C305/$L$2)</f>
        <v>23</v>
      </c>
      <c r="G305" s="21">
        <v>12</v>
      </c>
      <c r="H305" s="21" t="str">
        <f t="shared" ref="H305:H319" si="92">CHOOSE(WEEKDAY(I305),"Minggu","Senin","Selasa","Rabu","Kamis","Jum'at","Sabtu")</f>
        <v>Rabu</v>
      </c>
      <c r="I305" s="24">
        <v>45812</v>
      </c>
      <c r="J305" s="25">
        <v>0.20833333333333301</v>
      </c>
      <c r="K305" s="21" t="str">
        <f t="shared" ref="K305:K318" si="93">CHOOSE(WEEKDAY(L305),"Minggu","Senin","Selasa","Rabu","Kamis","Jum'at","Sabtu")</f>
        <v>Rabu</v>
      </c>
      <c r="L305" s="24">
        <f>(I305+J305)+G305/24</f>
        <v>45812.708333333336</v>
      </c>
      <c r="M305" s="25">
        <f t="shared" ref="M305:M318" si="94">(J305+G305/24)</f>
        <v>0.70833333333333304</v>
      </c>
    </row>
    <row r="306" spans="1:13" x14ac:dyDescent="0.25">
      <c r="A306" s="21">
        <f t="shared" ref="A306:A319" si="95">A305+1</f>
        <v>2</v>
      </c>
      <c r="B306" s="22" t="s">
        <v>18</v>
      </c>
      <c r="C306" s="21">
        <v>458</v>
      </c>
      <c r="D306" s="23">
        <f t="shared" si="90"/>
        <v>27</v>
      </c>
      <c r="E306" s="23">
        <v>1</v>
      </c>
      <c r="F306" s="23">
        <f t="shared" si="91"/>
        <v>26</v>
      </c>
      <c r="G306" s="21">
        <v>4</v>
      </c>
      <c r="H306" s="21" t="str">
        <f t="shared" si="92"/>
        <v>Kamis</v>
      </c>
      <c r="I306" s="24">
        <f t="shared" ref="I306:I319" si="96">$I$305+J306</f>
        <v>45813.708333333336</v>
      </c>
      <c r="J306" s="25">
        <f t="shared" ref="J306:J319" si="97">M305+D305/24</f>
        <v>1.708333333333333</v>
      </c>
      <c r="K306" s="21" t="str">
        <f t="shared" si="93"/>
        <v>Kamis</v>
      </c>
      <c r="L306" s="24">
        <f t="shared" ref="L306:L318" si="98">($I$305+J306)+G306/24</f>
        <v>45813.875</v>
      </c>
      <c r="M306" s="25">
        <f t="shared" si="94"/>
        <v>1.8749999999999998</v>
      </c>
    </row>
    <row r="307" spans="1:13" x14ac:dyDescent="0.25">
      <c r="A307" s="21">
        <f t="shared" si="95"/>
        <v>3</v>
      </c>
      <c r="B307" s="22" t="s">
        <v>19</v>
      </c>
      <c r="C307" s="21">
        <v>868</v>
      </c>
      <c r="D307" s="23">
        <f t="shared" si="90"/>
        <v>48</v>
      </c>
      <c r="E307" s="23">
        <v>-3</v>
      </c>
      <c r="F307" s="23">
        <f t="shared" si="91"/>
        <v>51</v>
      </c>
      <c r="G307" s="21">
        <v>3</v>
      </c>
      <c r="H307" s="21" t="str">
        <f t="shared" si="92"/>
        <v>Sabtu</v>
      </c>
      <c r="I307" s="24">
        <f t="shared" si="96"/>
        <v>45815</v>
      </c>
      <c r="J307" s="25">
        <f t="shared" si="97"/>
        <v>3</v>
      </c>
      <c r="K307" s="21" t="str">
        <f t="shared" si="93"/>
        <v>Sabtu</v>
      </c>
      <c r="L307" s="24">
        <f t="shared" si="98"/>
        <v>45815.125</v>
      </c>
      <c r="M307" s="25">
        <f t="shared" si="94"/>
        <v>3.125</v>
      </c>
    </row>
    <row r="308" spans="1:13" x14ac:dyDescent="0.25">
      <c r="A308" s="21">
        <f t="shared" si="95"/>
        <v>4</v>
      </c>
      <c r="B308" s="22" t="s">
        <v>28</v>
      </c>
      <c r="C308" s="21">
        <v>220</v>
      </c>
      <c r="D308" s="23">
        <f t="shared" si="90"/>
        <v>13</v>
      </c>
      <c r="E308" s="23">
        <v>1</v>
      </c>
      <c r="F308" s="23">
        <f t="shared" si="91"/>
        <v>12</v>
      </c>
      <c r="G308" s="71">
        <v>3</v>
      </c>
      <c r="H308" s="21" t="str">
        <f t="shared" si="92"/>
        <v>Senin</v>
      </c>
      <c r="I308" s="24">
        <f t="shared" si="96"/>
        <v>45817.125</v>
      </c>
      <c r="J308" s="25">
        <f t="shared" si="97"/>
        <v>5.125</v>
      </c>
      <c r="K308" s="21" t="str">
        <f t="shared" si="93"/>
        <v>Senin</v>
      </c>
      <c r="L308" s="24">
        <f t="shared" si="98"/>
        <v>45817.25</v>
      </c>
      <c r="M308" s="25">
        <f t="shared" si="94"/>
        <v>5.25</v>
      </c>
    </row>
    <row r="309" spans="1:13" x14ac:dyDescent="0.25">
      <c r="A309" s="21">
        <f t="shared" si="95"/>
        <v>5</v>
      </c>
      <c r="B309" s="22" t="s">
        <v>29</v>
      </c>
      <c r="C309" s="21">
        <v>120</v>
      </c>
      <c r="D309" s="23">
        <f t="shared" si="90"/>
        <v>7</v>
      </c>
      <c r="E309" s="23">
        <v>0</v>
      </c>
      <c r="F309" s="23">
        <f t="shared" si="91"/>
        <v>7</v>
      </c>
      <c r="G309" s="21">
        <v>2</v>
      </c>
      <c r="H309" s="21" t="str">
        <f t="shared" si="92"/>
        <v>Senin</v>
      </c>
      <c r="I309" s="24">
        <f t="shared" si="96"/>
        <v>45817.791666666664</v>
      </c>
      <c r="J309" s="25">
        <f t="shared" si="97"/>
        <v>5.791666666666667</v>
      </c>
      <c r="K309" s="21" t="str">
        <f t="shared" si="93"/>
        <v>Senin</v>
      </c>
      <c r="L309" s="24">
        <f t="shared" si="98"/>
        <v>45817.875</v>
      </c>
      <c r="M309" s="25">
        <f t="shared" si="94"/>
        <v>5.875</v>
      </c>
    </row>
    <row r="310" spans="1:13" x14ac:dyDescent="0.25">
      <c r="A310" s="21">
        <f t="shared" si="95"/>
        <v>6</v>
      </c>
      <c r="B310" s="22" t="s">
        <v>43</v>
      </c>
      <c r="C310" s="21">
        <v>127</v>
      </c>
      <c r="D310" s="23">
        <f t="shared" si="90"/>
        <v>7</v>
      </c>
      <c r="E310" s="23">
        <v>0</v>
      </c>
      <c r="F310" s="23">
        <f t="shared" si="91"/>
        <v>7</v>
      </c>
      <c r="G310" s="21">
        <v>1</v>
      </c>
      <c r="H310" s="21" t="str">
        <f t="shared" si="92"/>
        <v>Selasa</v>
      </c>
      <c r="I310" s="24">
        <f t="shared" si="96"/>
        <v>45818.166666666664</v>
      </c>
      <c r="J310" s="25">
        <f t="shared" si="97"/>
        <v>6.166666666666667</v>
      </c>
      <c r="K310" s="21" t="str">
        <f t="shared" si="93"/>
        <v>Selasa</v>
      </c>
      <c r="L310" s="24">
        <f t="shared" si="98"/>
        <v>45818.208333333328</v>
      </c>
      <c r="M310" s="25">
        <f t="shared" si="94"/>
        <v>6.2083333333333339</v>
      </c>
    </row>
    <row r="311" spans="1:13" x14ac:dyDescent="0.25">
      <c r="A311" s="21">
        <f t="shared" si="95"/>
        <v>7</v>
      </c>
      <c r="B311" s="22" t="s">
        <v>30</v>
      </c>
      <c r="C311" s="21">
        <v>395</v>
      </c>
      <c r="D311" s="23">
        <f t="shared" si="90"/>
        <v>23</v>
      </c>
      <c r="E311" s="23">
        <v>0</v>
      </c>
      <c r="F311" s="23">
        <f t="shared" si="91"/>
        <v>23</v>
      </c>
      <c r="G311" s="21">
        <v>2</v>
      </c>
      <c r="H311" s="21" t="str">
        <f t="shared" si="92"/>
        <v>Selasa</v>
      </c>
      <c r="I311" s="24">
        <f t="shared" si="96"/>
        <v>45818.5</v>
      </c>
      <c r="J311" s="25">
        <f t="shared" si="97"/>
        <v>6.5000000000000009</v>
      </c>
      <c r="K311" s="21" t="str">
        <f t="shared" si="93"/>
        <v>Selasa</v>
      </c>
      <c r="L311" s="24">
        <f t="shared" si="98"/>
        <v>45818.583333333336</v>
      </c>
      <c r="M311" s="25">
        <f t="shared" si="94"/>
        <v>6.5833333333333339</v>
      </c>
    </row>
    <row r="312" spans="1:13" x14ac:dyDescent="0.25">
      <c r="A312" s="21">
        <f t="shared" si="95"/>
        <v>8</v>
      </c>
      <c r="B312" s="22" t="s">
        <v>62</v>
      </c>
      <c r="C312" s="21">
        <v>395</v>
      </c>
      <c r="D312" s="23">
        <f t="shared" si="90"/>
        <v>22</v>
      </c>
      <c r="E312" s="23">
        <v>-1</v>
      </c>
      <c r="F312" s="23">
        <f t="shared" si="91"/>
        <v>23</v>
      </c>
      <c r="G312" s="21">
        <v>6</v>
      </c>
      <c r="H312" s="21" t="str">
        <f t="shared" si="92"/>
        <v>Rabu</v>
      </c>
      <c r="I312" s="24">
        <f t="shared" si="96"/>
        <v>45819.541666666664</v>
      </c>
      <c r="J312" s="25">
        <f t="shared" si="97"/>
        <v>7.541666666666667</v>
      </c>
      <c r="K312" s="21" t="str">
        <f t="shared" si="93"/>
        <v>Rabu</v>
      </c>
      <c r="L312" s="24">
        <f t="shared" si="98"/>
        <v>45819.791666666664</v>
      </c>
      <c r="M312" s="25">
        <f t="shared" si="94"/>
        <v>7.791666666666667</v>
      </c>
    </row>
    <row r="313" spans="1:13" x14ac:dyDescent="0.25">
      <c r="A313" s="21">
        <f t="shared" si="95"/>
        <v>9</v>
      </c>
      <c r="B313" s="22" t="s">
        <v>30</v>
      </c>
      <c r="C313" s="21">
        <v>127</v>
      </c>
      <c r="D313" s="23">
        <f t="shared" si="90"/>
        <v>6</v>
      </c>
      <c r="E313" s="23">
        <v>-1</v>
      </c>
      <c r="F313" s="23">
        <f t="shared" si="91"/>
        <v>7</v>
      </c>
      <c r="G313" s="21">
        <v>2</v>
      </c>
      <c r="H313" s="21" t="str">
        <f t="shared" si="92"/>
        <v>Kamis</v>
      </c>
      <c r="I313" s="24">
        <f t="shared" si="96"/>
        <v>45820.708333333336</v>
      </c>
      <c r="J313" s="25">
        <f t="shared" si="97"/>
        <v>8.7083333333333339</v>
      </c>
      <c r="K313" s="21" t="str">
        <f t="shared" si="93"/>
        <v>Kamis</v>
      </c>
      <c r="L313" s="24">
        <f t="shared" si="98"/>
        <v>45820.791666666672</v>
      </c>
      <c r="M313" s="25">
        <f t="shared" si="94"/>
        <v>8.7916666666666679</v>
      </c>
    </row>
    <row r="314" spans="1:13" x14ac:dyDescent="0.25">
      <c r="A314" s="21">
        <f t="shared" si="95"/>
        <v>10</v>
      </c>
      <c r="B314" s="22" t="s">
        <v>43</v>
      </c>
      <c r="C314" s="21">
        <v>120</v>
      </c>
      <c r="D314" s="23">
        <f t="shared" si="90"/>
        <v>7</v>
      </c>
      <c r="E314" s="23">
        <v>0</v>
      </c>
      <c r="F314" s="23">
        <f t="shared" si="91"/>
        <v>7</v>
      </c>
      <c r="G314" s="21">
        <v>1</v>
      </c>
      <c r="H314" s="21" t="str">
        <f t="shared" si="92"/>
        <v>Jum'at</v>
      </c>
      <c r="I314" s="24">
        <f t="shared" si="96"/>
        <v>45821.041666666664</v>
      </c>
      <c r="J314" s="25">
        <f t="shared" si="97"/>
        <v>9.0416666666666679</v>
      </c>
      <c r="K314" s="21" t="str">
        <f t="shared" si="93"/>
        <v>Jum'at</v>
      </c>
      <c r="L314" s="24">
        <f t="shared" si="98"/>
        <v>45821.083333333328</v>
      </c>
      <c r="M314" s="25">
        <f t="shared" si="94"/>
        <v>9.0833333333333339</v>
      </c>
    </row>
    <row r="315" spans="1:13" x14ac:dyDescent="0.25">
      <c r="A315" s="21">
        <f t="shared" si="95"/>
        <v>11</v>
      </c>
      <c r="B315" s="22" t="s">
        <v>29</v>
      </c>
      <c r="C315" s="21">
        <v>220</v>
      </c>
      <c r="D315" s="23">
        <f t="shared" si="90"/>
        <v>12</v>
      </c>
      <c r="E315" s="23">
        <v>0</v>
      </c>
      <c r="F315" s="23">
        <f t="shared" si="91"/>
        <v>12</v>
      </c>
      <c r="G315" s="21">
        <v>2</v>
      </c>
      <c r="H315" s="21" t="str">
        <f t="shared" si="92"/>
        <v>Jum'at</v>
      </c>
      <c r="I315" s="24">
        <f t="shared" si="96"/>
        <v>45821.375</v>
      </c>
      <c r="J315" s="25">
        <f t="shared" si="97"/>
        <v>9.375</v>
      </c>
      <c r="K315" s="21" t="str">
        <f t="shared" si="93"/>
        <v>Jum'at</v>
      </c>
      <c r="L315" s="24">
        <f t="shared" si="98"/>
        <v>45821.458333333336</v>
      </c>
      <c r="M315" s="25">
        <f t="shared" si="94"/>
        <v>9.4583333333333339</v>
      </c>
    </row>
    <row r="316" spans="1:13" x14ac:dyDescent="0.25">
      <c r="A316" s="21">
        <f t="shared" si="95"/>
        <v>12</v>
      </c>
      <c r="B316" s="22" t="s">
        <v>28</v>
      </c>
      <c r="C316" s="21">
        <v>868</v>
      </c>
      <c r="D316" s="23">
        <f t="shared" si="90"/>
        <v>49</v>
      </c>
      <c r="E316" s="23">
        <v>-2</v>
      </c>
      <c r="F316" s="23">
        <f t="shared" si="91"/>
        <v>51</v>
      </c>
      <c r="G316" s="21">
        <v>2</v>
      </c>
      <c r="H316" s="21" t="str">
        <f t="shared" si="92"/>
        <v>Jum'at</v>
      </c>
      <c r="I316" s="24">
        <f t="shared" si="96"/>
        <v>45821.958333333336</v>
      </c>
      <c r="J316" s="25">
        <f t="shared" si="97"/>
        <v>9.9583333333333339</v>
      </c>
      <c r="K316" s="21" t="str">
        <f t="shared" si="93"/>
        <v>Sabtu</v>
      </c>
      <c r="L316" s="24">
        <f t="shared" si="98"/>
        <v>45822.041666666672</v>
      </c>
      <c r="M316" s="25">
        <f t="shared" si="94"/>
        <v>10.041666666666668</v>
      </c>
    </row>
    <row r="317" spans="1:13" x14ac:dyDescent="0.25">
      <c r="A317" s="21">
        <f t="shared" si="95"/>
        <v>13</v>
      </c>
      <c r="B317" s="22" t="s">
        <v>19</v>
      </c>
      <c r="C317" s="21">
        <v>458</v>
      </c>
      <c r="D317" s="23">
        <f t="shared" si="90"/>
        <v>26</v>
      </c>
      <c r="E317" s="23">
        <v>0</v>
      </c>
      <c r="F317" s="23">
        <f t="shared" si="91"/>
        <v>26</v>
      </c>
      <c r="G317" s="21">
        <v>2</v>
      </c>
      <c r="H317" s="21" t="str">
        <f t="shared" si="92"/>
        <v>Senin</v>
      </c>
      <c r="I317" s="24">
        <f t="shared" si="96"/>
        <v>45824.083333333336</v>
      </c>
      <c r="J317" s="25">
        <f t="shared" si="97"/>
        <v>12.083333333333334</v>
      </c>
      <c r="K317" s="21" t="str">
        <f t="shared" si="93"/>
        <v>Senin</v>
      </c>
      <c r="L317" s="24">
        <f t="shared" si="98"/>
        <v>45824.166666666672</v>
      </c>
      <c r="M317" s="25">
        <f t="shared" si="94"/>
        <v>12.166666666666668</v>
      </c>
    </row>
    <row r="318" spans="1:13" x14ac:dyDescent="0.25">
      <c r="A318" s="21">
        <f t="shared" si="95"/>
        <v>14</v>
      </c>
      <c r="B318" s="22" t="s">
        <v>18</v>
      </c>
      <c r="C318" s="21">
        <v>396</v>
      </c>
      <c r="D318" s="23">
        <f t="shared" si="90"/>
        <v>24</v>
      </c>
      <c r="E318" s="23">
        <v>1</v>
      </c>
      <c r="F318" s="23">
        <f t="shared" si="91"/>
        <v>23</v>
      </c>
      <c r="G318" s="21">
        <v>2</v>
      </c>
      <c r="H318" s="21" t="str">
        <f t="shared" si="92"/>
        <v>Selasa</v>
      </c>
      <c r="I318" s="24">
        <f t="shared" si="96"/>
        <v>45825.25</v>
      </c>
      <c r="J318" s="25">
        <f t="shared" si="97"/>
        <v>13.250000000000002</v>
      </c>
      <c r="K318" s="21" t="str">
        <f t="shared" si="93"/>
        <v>Selasa</v>
      </c>
      <c r="L318" s="24">
        <f t="shared" si="98"/>
        <v>45825.333333333336</v>
      </c>
      <c r="M318" s="25">
        <f t="shared" si="94"/>
        <v>13.333333333333336</v>
      </c>
    </row>
    <row r="319" spans="1:13" x14ac:dyDescent="0.25">
      <c r="A319" s="21">
        <f t="shared" si="95"/>
        <v>15</v>
      </c>
      <c r="B319" s="22" t="s">
        <v>17</v>
      </c>
      <c r="C319" s="21"/>
      <c r="D319" s="23"/>
      <c r="E319" s="23"/>
      <c r="F319" s="23"/>
      <c r="G319" s="21"/>
      <c r="H319" s="21" t="str">
        <f t="shared" si="92"/>
        <v>Rabu</v>
      </c>
      <c r="I319" s="24">
        <f t="shared" si="96"/>
        <v>45826.333333333336</v>
      </c>
      <c r="J319" s="25">
        <f t="shared" si="97"/>
        <v>14.333333333333336</v>
      </c>
      <c r="K319" s="21"/>
      <c r="L319" s="24"/>
      <c r="M319" s="25"/>
    </row>
    <row r="321" spans="1:13" x14ac:dyDescent="0.25">
      <c r="A321" s="93" t="s">
        <v>31</v>
      </c>
      <c r="B321" s="94"/>
      <c r="C321" s="75">
        <f>SUM(C305:C319)</f>
        <v>5168</v>
      </c>
      <c r="D321" s="75">
        <f>SUM(D305:D319)</f>
        <v>295</v>
      </c>
      <c r="E321" s="23"/>
      <c r="F321" s="75"/>
      <c r="G321" s="75">
        <f>SUM(G305:G319)</f>
        <v>44</v>
      </c>
      <c r="H321" s="75">
        <f>D321+G321</f>
        <v>339</v>
      </c>
      <c r="I321" s="76">
        <v>1</v>
      </c>
      <c r="J321" s="77"/>
      <c r="K321" s="76"/>
      <c r="L321" s="76"/>
      <c r="M321" s="77"/>
    </row>
    <row r="322" spans="1:13" x14ac:dyDescent="0.25">
      <c r="A322" s="93" t="s">
        <v>32</v>
      </c>
      <c r="B322" s="94"/>
      <c r="C322" s="78"/>
      <c r="D322" s="79">
        <f>D321/24</f>
        <v>12.291666666666666</v>
      </c>
      <c r="E322" s="80"/>
      <c r="F322" s="79"/>
      <c r="G322" s="79">
        <f>G321/24</f>
        <v>1.8333333333333333</v>
      </c>
      <c r="H322" s="80">
        <f>H321/24</f>
        <v>14.125</v>
      </c>
      <c r="I322" s="81"/>
      <c r="J322" s="82" t="s">
        <v>33</v>
      </c>
      <c r="K322" s="83"/>
      <c r="L322" s="83"/>
      <c r="M322" s="83"/>
    </row>
    <row r="323" spans="1:13" x14ac:dyDescent="0.25">
      <c r="A323" s="68"/>
      <c r="B323" s="68"/>
      <c r="C323" s="68"/>
      <c r="D323" s="68"/>
      <c r="E323" s="84"/>
      <c r="F323" s="68"/>
      <c r="G323" s="68"/>
      <c r="H323" s="83"/>
      <c r="I323" s="83"/>
      <c r="J323" s="77" t="s">
        <v>34</v>
      </c>
      <c r="K323" s="77"/>
      <c r="L323" s="85">
        <f>C321</f>
        <v>5168</v>
      </c>
      <c r="M323" s="83" t="s">
        <v>35</v>
      </c>
    </row>
    <row r="324" spans="1:13" x14ac:dyDescent="0.25">
      <c r="A324" s="68"/>
      <c r="B324" s="68"/>
      <c r="C324" s="68"/>
      <c r="D324" s="68"/>
      <c r="E324" s="84"/>
      <c r="F324" s="68"/>
      <c r="G324" s="68"/>
      <c r="H324" s="68"/>
      <c r="I324" s="83"/>
      <c r="J324" s="77" t="s">
        <v>36</v>
      </c>
      <c r="K324" s="77"/>
      <c r="L324" s="86">
        <f>D322</f>
        <v>12.291666666666666</v>
      </c>
      <c r="M324" s="83" t="s">
        <v>14</v>
      </c>
    </row>
    <row r="325" spans="1:13" x14ac:dyDescent="0.25">
      <c r="A325" s="68"/>
      <c r="B325" s="68"/>
      <c r="C325" s="68"/>
      <c r="D325" s="68"/>
      <c r="E325" s="84"/>
      <c r="F325" s="68"/>
      <c r="G325" s="68"/>
      <c r="H325" s="68"/>
      <c r="I325" s="83"/>
      <c r="J325" s="77" t="s">
        <v>37</v>
      </c>
      <c r="K325" s="77"/>
      <c r="L325" s="87">
        <f>G322</f>
        <v>1.8333333333333333</v>
      </c>
      <c r="M325" s="83" t="s">
        <v>14</v>
      </c>
    </row>
    <row r="326" spans="1:13" x14ac:dyDescent="0.25">
      <c r="A326" s="88"/>
      <c r="B326" s="88"/>
      <c r="C326" s="88"/>
      <c r="D326" s="88"/>
      <c r="E326" s="89"/>
      <c r="F326" s="88"/>
      <c r="G326" s="88"/>
      <c r="H326" s="88"/>
      <c r="I326" s="90"/>
      <c r="J326" s="91" t="s">
        <v>63</v>
      </c>
      <c r="K326" s="90"/>
      <c r="L326" s="92">
        <f>366/28</f>
        <v>13.071428571428571</v>
      </c>
      <c r="M326" s="90"/>
    </row>
    <row r="328" spans="1:13" x14ac:dyDescent="0.25">
      <c r="A328" s="2" t="s">
        <v>61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25">
      <c r="A329" s="67"/>
      <c r="B329" s="67"/>
      <c r="C329" s="67"/>
      <c r="D329" s="67"/>
      <c r="E329" s="66"/>
      <c r="F329" s="67"/>
      <c r="G329" s="66"/>
      <c r="H329" s="67"/>
      <c r="I329" s="67"/>
      <c r="J329" s="68"/>
      <c r="K329" s="67" t="s">
        <v>3</v>
      </c>
      <c r="L329" s="69">
        <v>17</v>
      </c>
      <c r="M329" s="67" t="s">
        <v>4</v>
      </c>
    </row>
    <row r="330" spans="1:13" x14ac:dyDescent="0.25">
      <c r="A330" s="70" t="s">
        <v>49</v>
      </c>
      <c r="B330" s="67"/>
      <c r="C330" s="67"/>
      <c r="D330" s="67"/>
      <c r="E330" s="66"/>
      <c r="F330" s="67"/>
      <c r="G330" s="66"/>
      <c r="H330" s="67"/>
      <c r="I330" s="67"/>
      <c r="J330" s="68"/>
      <c r="K330" s="67"/>
      <c r="L330" s="66"/>
      <c r="M330" s="67"/>
    </row>
    <row r="331" spans="1:13" ht="15.75" customHeight="1" x14ac:dyDescent="0.25">
      <c r="A331" s="13" t="s">
        <v>5</v>
      </c>
      <c r="B331" s="13" t="s">
        <v>6</v>
      </c>
      <c r="C331" s="12" t="s">
        <v>7</v>
      </c>
      <c r="D331" s="12" t="s">
        <v>8</v>
      </c>
      <c r="E331" s="11" t="s">
        <v>9</v>
      </c>
      <c r="F331" s="11" t="s">
        <v>10</v>
      </c>
      <c r="G331" s="12" t="s">
        <v>11</v>
      </c>
      <c r="H331" s="10" t="s">
        <v>12</v>
      </c>
      <c r="I331" s="10"/>
      <c r="J331" s="10"/>
      <c r="K331" s="9" t="s">
        <v>13</v>
      </c>
      <c r="L331" s="9"/>
      <c r="M331" s="9"/>
    </row>
    <row r="332" spans="1:13" x14ac:dyDescent="0.25">
      <c r="A332" s="13"/>
      <c r="B332" s="13"/>
      <c r="C332" s="12"/>
      <c r="D332" s="12"/>
      <c r="E332" s="11"/>
      <c r="F332" s="11"/>
      <c r="G332" s="12"/>
      <c r="H332" s="19" t="s">
        <v>14</v>
      </c>
      <c r="I332" s="19" t="s">
        <v>15</v>
      </c>
      <c r="J332" s="19" t="s">
        <v>16</v>
      </c>
      <c r="K332" s="20" t="s">
        <v>14</v>
      </c>
      <c r="L332" s="20" t="s">
        <v>15</v>
      </c>
      <c r="M332" s="20" t="s">
        <v>16</v>
      </c>
    </row>
    <row r="333" spans="1:13" x14ac:dyDescent="0.25">
      <c r="A333" s="21">
        <v>1</v>
      </c>
      <c r="B333" s="22" t="s">
        <v>17</v>
      </c>
      <c r="C333" s="21">
        <v>396</v>
      </c>
      <c r="D333" s="23">
        <f t="shared" ref="D333:D346" si="99">F333+E333</f>
        <v>24</v>
      </c>
      <c r="E333" s="23">
        <v>1</v>
      </c>
      <c r="F333" s="23">
        <f t="shared" ref="F333:F346" si="100">INT(C333/$L$2)</f>
        <v>23</v>
      </c>
      <c r="G333" s="21">
        <v>10</v>
      </c>
      <c r="H333" s="21" t="str">
        <f t="shared" ref="H333:H347" si="101">CHOOSE(WEEKDAY(I333),"Minggu","Senin","Selasa","Rabu","Kamis","Jum'at","Sabtu")</f>
        <v>Rabu</v>
      </c>
      <c r="I333" s="24">
        <v>45826</v>
      </c>
      <c r="J333" s="25">
        <v>0.33333333333333298</v>
      </c>
      <c r="K333" s="21" t="str">
        <f t="shared" ref="K333:K346" si="102">CHOOSE(WEEKDAY(L333),"Minggu","Senin","Selasa","Rabu","Kamis","Jum'at","Sabtu")</f>
        <v>Rabu</v>
      </c>
      <c r="L333" s="24">
        <f>(I333+J333)+G333/24</f>
        <v>45826.75</v>
      </c>
      <c r="M333" s="25">
        <f t="shared" ref="M333:M346" si="103">(J333+G333/24)</f>
        <v>0.74999999999999967</v>
      </c>
    </row>
    <row r="334" spans="1:13" x14ac:dyDescent="0.25">
      <c r="A334" s="21">
        <f t="shared" ref="A334:A347" si="104">A333+1</f>
        <v>2</v>
      </c>
      <c r="B334" s="22" t="s">
        <v>18</v>
      </c>
      <c r="C334" s="21">
        <v>458</v>
      </c>
      <c r="D334" s="23">
        <f t="shared" si="99"/>
        <v>27</v>
      </c>
      <c r="E334" s="23">
        <v>1</v>
      </c>
      <c r="F334" s="23">
        <f t="shared" si="100"/>
        <v>26</v>
      </c>
      <c r="G334" s="21">
        <v>4</v>
      </c>
      <c r="H334" s="21" t="str">
        <f t="shared" si="101"/>
        <v>Kamis</v>
      </c>
      <c r="I334" s="24">
        <f t="shared" ref="I334:I347" si="105">$I$333+J334</f>
        <v>45827.75</v>
      </c>
      <c r="J334" s="25">
        <f t="shared" ref="J334:J347" si="106">M333+D333/24</f>
        <v>1.7499999999999996</v>
      </c>
      <c r="K334" s="21" t="str">
        <f t="shared" si="102"/>
        <v>Kamis</v>
      </c>
      <c r="L334" s="24">
        <f t="shared" ref="L334:L346" si="107">($I$333+J334)+G334/24</f>
        <v>45827.916666666664</v>
      </c>
      <c r="M334" s="25">
        <f t="shared" si="103"/>
        <v>1.9166666666666663</v>
      </c>
    </row>
    <row r="335" spans="1:13" x14ac:dyDescent="0.25">
      <c r="A335" s="21">
        <f t="shared" si="104"/>
        <v>3</v>
      </c>
      <c r="B335" s="22" t="s">
        <v>19</v>
      </c>
      <c r="C335" s="21">
        <v>868</v>
      </c>
      <c r="D335" s="23">
        <f t="shared" si="99"/>
        <v>48</v>
      </c>
      <c r="E335" s="23">
        <v>-3</v>
      </c>
      <c r="F335" s="23">
        <f t="shared" si="100"/>
        <v>51</v>
      </c>
      <c r="G335" s="21">
        <v>4</v>
      </c>
      <c r="H335" s="21" t="str">
        <f t="shared" si="101"/>
        <v>Sabtu</v>
      </c>
      <c r="I335" s="24">
        <f t="shared" si="105"/>
        <v>45829.041666666664</v>
      </c>
      <c r="J335" s="25">
        <f t="shared" si="106"/>
        <v>3.0416666666666661</v>
      </c>
      <c r="K335" s="21" t="str">
        <f t="shared" si="102"/>
        <v>Sabtu</v>
      </c>
      <c r="L335" s="24">
        <f t="shared" si="107"/>
        <v>45829.208333333328</v>
      </c>
      <c r="M335" s="25">
        <f t="shared" si="103"/>
        <v>3.2083333333333326</v>
      </c>
    </row>
    <row r="336" spans="1:13" x14ac:dyDescent="0.25">
      <c r="A336" s="21">
        <f t="shared" si="104"/>
        <v>4</v>
      </c>
      <c r="B336" s="22" t="s">
        <v>28</v>
      </c>
      <c r="C336" s="21">
        <v>220</v>
      </c>
      <c r="D336" s="23">
        <f t="shared" si="99"/>
        <v>13</v>
      </c>
      <c r="E336" s="23">
        <v>1</v>
      </c>
      <c r="F336" s="23">
        <f t="shared" si="100"/>
        <v>12</v>
      </c>
      <c r="G336" s="71">
        <v>4</v>
      </c>
      <c r="H336" s="21" t="str">
        <f t="shared" si="101"/>
        <v>Senin</v>
      </c>
      <c r="I336" s="24">
        <f t="shared" si="105"/>
        <v>45831.208333333336</v>
      </c>
      <c r="J336" s="25">
        <f t="shared" si="106"/>
        <v>5.2083333333333321</v>
      </c>
      <c r="K336" s="21" t="str">
        <f t="shared" si="102"/>
        <v>Senin</v>
      </c>
      <c r="L336" s="24">
        <f t="shared" si="107"/>
        <v>45831.375</v>
      </c>
      <c r="M336" s="25">
        <f t="shared" si="103"/>
        <v>5.3749999999999991</v>
      </c>
    </row>
    <row r="337" spans="1:13" x14ac:dyDescent="0.25">
      <c r="A337" s="21">
        <f t="shared" si="104"/>
        <v>5</v>
      </c>
      <c r="B337" s="22" t="s">
        <v>29</v>
      </c>
      <c r="C337" s="21">
        <v>120</v>
      </c>
      <c r="D337" s="23">
        <f t="shared" si="99"/>
        <v>7</v>
      </c>
      <c r="E337" s="23">
        <v>0</v>
      </c>
      <c r="F337" s="23">
        <f t="shared" si="100"/>
        <v>7</v>
      </c>
      <c r="G337" s="21">
        <v>2</v>
      </c>
      <c r="H337" s="21" t="str">
        <f t="shared" si="101"/>
        <v>Senin</v>
      </c>
      <c r="I337" s="24">
        <f t="shared" si="105"/>
        <v>45831.916666666664</v>
      </c>
      <c r="J337" s="25">
        <f t="shared" si="106"/>
        <v>5.9166666666666661</v>
      </c>
      <c r="K337" s="21" t="str">
        <f t="shared" si="102"/>
        <v>Selasa</v>
      </c>
      <c r="L337" s="24">
        <f t="shared" si="107"/>
        <v>45832</v>
      </c>
      <c r="M337" s="25">
        <f t="shared" si="103"/>
        <v>5.9999999999999991</v>
      </c>
    </row>
    <row r="338" spans="1:13" x14ac:dyDescent="0.25">
      <c r="A338" s="21">
        <f t="shared" si="104"/>
        <v>6</v>
      </c>
      <c r="B338" s="22" t="s">
        <v>43</v>
      </c>
      <c r="C338" s="21">
        <v>127</v>
      </c>
      <c r="D338" s="23">
        <f t="shared" si="99"/>
        <v>7</v>
      </c>
      <c r="E338" s="23">
        <v>0</v>
      </c>
      <c r="F338" s="23">
        <f t="shared" si="100"/>
        <v>7</v>
      </c>
      <c r="G338" s="21">
        <v>1</v>
      </c>
      <c r="H338" s="21" t="str">
        <f t="shared" si="101"/>
        <v>Selasa</v>
      </c>
      <c r="I338" s="24">
        <f t="shared" si="105"/>
        <v>45832.291666666664</v>
      </c>
      <c r="J338" s="25">
        <f t="shared" si="106"/>
        <v>6.2916666666666661</v>
      </c>
      <c r="K338" s="21" t="str">
        <f t="shared" si="102"/>
        <v>Selasa</v>
      </c>
      <c r="L338" s="24">
        <f t="shared" si="107"/>
        <v>45832.333333333328</v>
      </c>
      <c r="M338" s="25">
        <f t="shared" si="103"/>
        <v>6.333333333333333</v>
      </c>
    </row>
    <row r="339" spans="1:13" x14ac:dyDescent="0.25">
      <c r="A339" s="21">
        <f t="shared" si="104"/>
        <v>7</v>
      </c>
      <c r="B339" s="22" t="s">
        <v>30</v>
      </c>
      <c r="C339" s="21">
        <v>395</v>
      </c>
      <c r="D339" s="23">
        <f t="shared" si="99"/>
        <v>22</v>
      </c>
      <c r="E339" s="23">
        <v>-1</v>
      </c>
      <c r="F339" s="23">
        <f t="shared" si="100"/>
        <v>23</v>
      </c>
      <c r="G339" s="21">
        <v>2</v>
      </c>
      <c r="H339" s="21" t="str">
        <f t="shared" si="101"/>
        <v>Selasa</v>
      </c>
      <c r="I339" s="24">
        <f t="shared" si="105"/>
        <v>45832.625</v>
      </c>
      <c r="J339" s="25">
        <f t="shared" si="106"/>
        <v>6.625</v>
      </c>
      <c r="K339" s="21" t="str">
        <f t="shared" si="102"/>
        <v>Selasa</v>
      </c>
      <c r="L339" s="24">
        <f t="shared" si="107"/>
        <v>45832.708333333336</v>
      </c>
      <c r="M339" s="25">
        <f t="shared" si="103"/>
        <v>6.708333333333333</v>
      </c>
    </row>
    <row r="340" spans="1:13" x14ac:dyDescent="0.25">
      <c r="A340" s="21">
        <f t="shared" si="104"/>
        <v>8</v>
      </c>
      <c r="B340" s="22" t="s">
        <v>62</v>
      </c>
      <c r="C340" s="21">
        <v>395</v>
      </c>
      <c r="D340" s="23">
        <f t="shared" si="99"/>
        <v>24</v>
      </c>
      <c r="E340" s="23">
        <v>1</v>
      </c>
      <c r="F340" s="23">
        <f t="shared" si="100"/>
        <v>23</v>
      </c>
      <c r="G340" s="21">
        <v>6</v>
      </c>
      <c r="H340" s="21" t="str">
        <f t="shared" si="101"/>
        <v>Rabu</v>
      </c>
      <c r="I340" s="24">
        <f t="shared" si="105"/>
        <v>45833.625</v>
      </c>
      <c r="J340" s="25">
        <f t="shared" si="106"/>
        <v>7.625</v>
      </c>
      <c r="K340" s="21" t="str">
        <f t="shared" si="102"/>
        <v>Rabu</v>
      </c>
      <c r="L340" s="24">
        <f t="shared" si="107"/>
        <v>45833.875</v>
      </c>
      <c r="M340" s="25">
        <f t="shared" si="103"/>
        <v>7.875</v>
      </c>
    </row>
    <row r="341" spans="1:13" x14ac:dyDescent="0.25">
      <c r="A341" s="21">
        <f t="shared" si="104"/>
        <v>9</v>
      </c>
      <c r="B341" s="22" t="s">
        <v>30</v>
      </c>
      <c r="C341" s="21">
        <v>127</v>
      </c>
      <c r="D341" s="23">
        <f t="shared" si="99"/>
        <v>6</v>
      </c>
      <c r="E341" s="23">
        <v>-1</v>
      </c>
      <c r="F341" s="23">
        <f t="shared" si="100"/>
        <v>7</v>
      </c>
      <c r="G341" s="21">
        <v>2</v>
      </c>
      <c r="H341" s="21" t="str">
        <f t="shared" si="101"/>
        <v>Kamis</v>
      </c>
      <c r="I341" s="24">
        <f t="shared" si="105"/>
        <v>45834.875</v>
      </c>
      <c r="J341" s="25">
        <f t="shared" si="106"/>
        <v>8.875</v>
      </c>
      <c r="K341" s="21" t="str">
        <f t="shared" si="102"/>
        <v>Kamis</v>
      </c>
      <c r="L341" s="24">
        <f t="shared" si="107"/>
        <v>45834.958333333336</v>
      </c>
      <c r="M341" s="25">
        <f t="shared" si="103"/>
        <v>8.9583333333333339</v>
      </c>
    </row>
    <row r="342" spans="1:13" x14ac:dyDescent="0.25">
      <c r="A342" s="21">
        <f t="shared" si="104"/>
        <v>10</v>
      </c>
      <c r="B342" s="22" t="s">
        <v>43</v>
      </c>
      <c r="C342" s="21">
        <v>120</v>
      </c>
      <c r="D342" s="23">
        <f t="shared" si="99"/>
        <v>7</v>
      </c>
      <c r="E342" s="23">
        <v>0</v>
      </c>
      <c r="F342" s="23">
        <f t="shared" si="100"/>
        <v>7</v>
      </c>
      <c r="G342" s="21">
        <v>1</v>
      </c>
      <c r="H342" s="21" t="str">
        <f t="shared" si="101"/>
        <v>Jum'at</v>
      </c>
      <c r="I342" s="24">
        <f t="shared" si="105"/>
        <v>45835.208333333336</v>
      </c>
      <c r="J342" s="25">
        <f t="shared" si="106"/>
        <v>9.2083333333333339</v>
      </c>
      <c r="K342" s="21" t="str">
        <f t="shared" si="102"/>
        <v>Jum'at</v>
      </c>
      <c r="L342" s="24">
        <f t="shared" si="107"/>
        <v>45835.25</v>
      </c>
      <c r="M342" s="25">
        <f t="shared" si="103"/>
        <v>9.25</v>
      </c>
    </row>
    <row r="343" spans="1:13" x14ac:dyDescent="0.25">
      <c r="A343" s="21">
        <f t="shared" si="104"/>
        <v>11</v>
      </c>
      <c r="B343" s="22" t="s">
        <v>29</v>
      </c>
      <c r="C343" s="21">
        <v>220</v>
      </c>
      <c r="D343" s="23">
        <f t="shared" si="99"/>
        <v>12</v>
      </c>
      <c r="E343" s="23">
        <v>0</v>
      </c>
      <c r="F343" s="23">
        <f t="shared" si="100"/>
        <v>12</v>
      </c>
      <c r="G343" s="21">
        <v>2</v>
      </c>
      <c r="H343" s="21" t="str">
        <f t="shared" si="101"/>
        <v>Jum'at</v>
      </c>
      <c r="I343" s="24">
        <f t="shared" si="105"/>
        <v>45835.541666666664</v>
      </c>
      <c r="J343" s="25">
        <f t="shared" si="106"/>
        <v>9.5416666666666661</v>
      </c>
      <c r="K343" s="21" t="str">
        <f t="shared" si="102"/>
        <v>Jum'at</v>
      </c>
      <c r="L343" s="24">
        <f t="shared" si="107"/>
        <v>45835.625</v>
      </c>
      <c r="M343" s="25">
        <f t="shared" si="103"/>
        <v>9.625</v>
      </c>
    </row>
    <row r="344" spans="1:13" x14ac:dyDescent="0.25">
      <c r="A344" s="21">
        <f t="shared" si="104"/>
        <v>12</v>
      </c>
      <c r="B344" s="22" t="s">
        <v>28</v>
      </c>
      <c r="C344" s="21">
        <v>868</v>
      </c>
      <c r="D344" s="23">
        <f t="shared" si="99"/>
        <v>47</v>
      </c>
      <c r="E344" s="23">
        <v>-4</v>
      </c>
      <c r="F344" s="23">
        <f t="shared" si="100"/>
        <v>51</v>
      </c>
      <c r="G344" s="21">
        <v>2</v>
      </c>
      <c r="H344" s="21" t="str">
        <f t="shared" si="101"/>
        <v>Sabtu</v>
      </c>
      <c r="I344" s="24">
        <f t="shared" si="105"/>
        <v>45836.125</v>
      </c>
      <c r="J344" s="25">
        <f t="shared" si="106"/>
        <v>10.125</v>
      </c>
      <c r="K344" s="21" t="str">
        <f t="shared" si="102"/>
        <v>Sabtu</v>
      </c>
      <c r="L344" s="24">
        <f t="shared" si="107"/>
        <v>45836.208333333336</v>
      </c>
      <c r="M344" s="25">
        <f t="shared" si="103"/>
        <v>10.208333333333334</v>
      </c>
    </row>
    <row r="345" spans="1:13" x14ac:dyDescent="0.25">
      <c r="A345" s="21">
        <f t="shared" si="104"/>
        <v>13</v>
      </c>
      <c r="B345" s="22" t="s">
        <v>19</v>
      </c>
      <c r="C345" s="21">
        <v>458</v>
      </c>
      <c r="D345" s="23">
        <f t="shared" si="99"/>
        <v>25</v>
      </c>
      <c r="E345" s="23">
        <v>-1</v>
      </c>
      <c r="F345" s="23">
        <f t="shared" si="100"/>
        <v>26</v>
      </c>
      <c r="G345" s="21">
        <v>2</v>
      </c>
      <c r="H345" s="21" t="str">
        <f t="shared" si="101"/>
        <v>Senin</v>
      </c>
      <c r="I345" s="24">
        <f t="shared" si="105"/>
        <v>45838.166666666664</v>
      </c>
      <c r="J345" s="25">
        <f t="shared" si="106"/>
        <v>12.166666666666668</v>
      </c>
      <c r="K345" s="21" t="str">
        <f t="shared" si="102"/>
        <v>Senin</v>
      </c>
      <c r="L345" s="24">
        <f t="shared" si="107"/>
        <v>45838.25</v>
      </c>
      <c r="M345" s="25">
        <f t="shared" si="103"/>
        <v>12.250000000000002</v>
      </c>
    </row>
    <row r="346" spans="1:13" x14ac:dyDescent="0.25">
      <c r="A346" s="21">
        <f t="shared" si="104"/>
        <v>14</v>
      </c>
      <c r="B346" s="22" t="s">
        <v>18</v>
      </c>
      <c r="C346" s="21">
        <v>396</v>
      </c>
      <c r="D346" s="23">
        <f t="shared" si="99"/>
        <v>22</v>
      </c>
      <c r="E346" s="23">
        <v>-1</v>
      </c>
      <c r="F346" s="23">
        <f t="shared" si="100"/>
        <v>23</v>
      </c>
      <c r="G346" s="21">
        <v>2</v>
      </c>
      <c r="H346" s="21" t="str">
        <f t="shared" si="101"/>
        <v>Selasa</v>
      </c>
      <c r="I346" s="24">
        <f t="shared" si="105"/>
        <v>45839.291666666664</v>
      </c>
      <c r="J346" s="25">
        <f t="shared" si="106"/>
        <v>13.291666666666668</v>
      </c>
      <c r="K346" s="21" t="str">
        <f t="shared" si="102"/>
        <v>Selasa</v>
      </c>
      <c r="L346" s="24">
        <f t="shared" si="107"/>
        <v>45839.375</v>
      </c>
      <c r="M346" s="25">
        <f t="shared" si="103"/>
        <v>13.375000000000002</v>
      </c>
    </row>
    <row r="347" spans="1:13" x14ac:dyDescent="0.25">
      <c r="A347" s="21">
        <f t="shared" si="104"/>
        <v>15</v>
      </c>
      <c r="B347" s="22" t="s">
        <v>17</v>
      </c>
      <c r="C347" s="21"/>
      <c r="D347" s="23"/>
      <c r="E347" s="23"/>
      <c r="F347" s="23"/>
      <c r="G347" s="21"/>
      <c r="H347" s="21" t="str">
        <f t="shared" si="101"/>
        <v>Rabu</v>
      </c>
      <c r="I347" s="24">
        <f t="shared" si="105"/>
        <v>45840.291666666664</v>
      </c>
      <c r="J347" s="25">
        <f t="shared" si="106"/>
        <v>14.291666666666668</v>
      </c>
      <c r="K347" s="21"/>
      <c r="L347" s="24"/>
      <c r="M347" s="25"/>
    </row>
    <row r="349" spans="1:13" x14ac:dyDescent="0.25">
      <c r="A349" s="93" t="s">
        <v>31</v>
      </c>
      <c r="B349" s="94"/>
      <c r="C349" s="75">
        <f>SUM(C333:C347)</f>
        <v>5168</v>
      </c>
      <c r="D349" s="75">
        <f>SUM(D333:D347)</f>
        <v>291</v>
      </c>
      <c r="E349" s="23"/>
      <c r="F349" s="75"/>
      <c r="G349" s="75">
        <f>SUM(G333:G347)</f>
        <v>44</v>
      </c>
      <c r="H349" s="75">
        <f>D349+G349</f>
        <v>335</v>
      </c>
      <c r="I349" s="76">
        <v>1</v>
      </c>
      <c r="J349" s="77"/>
      <c r="K349" s="76"/>
      <c r="L349" s="76"/>
      <c r="M349" s="77"/>
    </row>
    <row r="350" spans="1:13" x14ac:dyDescent="0.25">
      <c r="A350" s="93" t="s">
        <v>32</v>
      </c>
      <c r="B350" s="94"/>
      <c r="C350" s="78"/>
      <c r="D350" s="79">
        <f>D349/24</f>
        <v>12.125</v>
      </c>
      <c r="E350" s="80"/>
      <c r="F350" s="79"/>
      <c r="G350" s="79">
        <f>G349/24</f>
        <v>1.8333333333333333</v>
      </c>
      <c r="H350" s="80">
        <f>H349/24</f>
        <v>13.958333333333334</v>
      </c>
      <c r="I350" s="81"/>
      <c r="J350" s="82" t="s">
        <v>33</v>
      </c>
      <c r="K350" s="83"/>
      <c r="L350" s="83"/>
      <c r="M350" s="83"/>
    </row>
    <row r="351" spans="1:13" x14ac:dyDescent="0.25">
      <c r="A351" s="68"/>
      <c r="B351" s="68"/>
      <c r="C351" s="68"/>
      <c r="D351" s="68"/>
      <c r="E351" s="84"/>
      <c r="F351" s="68"/>
      <c r="G351" s="68"/>
      <c r="H351" s="83"/>
      <c r="I351" s="83"/>
      <c r="J351" s="77" t="s">
        <v>34</v>
      </c>
      <c r="K351" s="77"/>
      <c r="L351" s="85">
        <f>C349</f>
        <v>5168</v>
      </c>
      <c r="M351" s="83" t="s">
        <v>35</v>
      </c>
    </row>
    <row r="352" spans="1:13" x14ac:dyDescent="0.25">
      <c r="A352" s="68"/>
      <c r="B352" s="68"/>
      <c r="C352" s="68"/>
      <c r="D352" s="68"/>
      <c r="E352" s="84"/>
      <c r="F352" s="68"/>
      <c r="G352" s="68"/>
      <c r="H352" s="68"/>
      <c r="I352" s="83"/>
      <c r="J352" s="77" t="s">
        <v>36</v>
      </c>
      <c r="K352" s="77"/>
      <c r="L352" s="86">
        <f>D350</f>
        <v>12.125</v>
      </c>
      <c r="M352" s="83" t="s">
        <v>14</v>
      </c>
    </row>
    <row r="353" spans="1:13" x14ac:dyDescent="0.25">
      <c r="A353" s="68"/>
      <c r="B353" s="68"/>
      <c r="C353" s="68"/>
      <c r="D353" s="68"/>
      <c r="E353" s="84"/>
      <c r="F353" s="68"/>
      <c r="G353" s="68"/>
      <c r="H353" s="68"/>
      <c r="I353" s="83"/>
      <c r="J353" s="77" t="s">
        <v>37</v>
      </c>
      <c r="K353" s="77"/>
      <c r="L353" s="87">
        <f>G350</f>
        <v>1.8333333333333333</v>
      </c>
      <c r="M353" s="83" t="s">
        <v>14</v>
      </c>
    </row>
    <row r="354" spans="1:13" x14ac:dyDescent="0.25">
      <c r="A354" s="88"/>
      <c r="B354" s="88"/>
      <c r="C354" s="88"/>
      <c r="D354" s="88"/>
      <c r="E354" s="89"/>
      <c r="F354" s="88"/>
      <c r="G354" s="88"/>
      <c r="H354" s="88"/>
      <c r="I354" s="90"/>
      <c r="J354" s="91" t="s">
        <v>63</v>
      </c>
      <c r="K354" s="90"/>
      <c r="L354" s="92">
        <f>366/28</f>
        <v>13.071428571428571</v>
      </c>
      <c r="M354" s="90"/>
    </row>
  </sheetData>
  <mergeCells count="122">
    <mergeCell ref="A328:M328"/>
    <mergeCell ref="A331:A332"/>
    <mergeCell ref="B331:B332"/>
    <mergeCell ref="C331:C332"/>
    <mergeCell ref="D331:D332"/>
    <mergeCell ref="E331:E332"/>
    <mergeCell ref="F331:F332"/>
    <mergeCell ref="G331:G332"/>
    <mergeCell ref="H331:J331"/>
    <mergeCell ref="K331:M331"/>
    <mergeCell ref="A300:M300"/>
    <mergeCell ref="A303:A304"/>
    <mergeCell ref="B303:B304"/>
    <mergeCell ref="C303:C304"/>
    <mergeCell ref="D303:D304"/>
    <mergeCell ref="E303:E304"/>
    <mergeCell ref="F303:F304"/>
    <mergeCell ref="G303:G304"/>
    <mergeCell ref="H303:J303"/>
    <mergeCell ref="K303:M303"/>
    <mergeCell ref="A272:M272"/>
    <mergeCell ref="A275:A276"/>
    <mergeCell ref="B275:B276"/>
    <mergeCell ref="C275:C276"/>
    <mergeCell ref="D275:D276"/>
    <mergeCell ref="E275:E276"/>
    <mergeCell ref="F275:F276"/>
    <mergeCell ref="G275:G276"/>
    <mergeCell ref="H275:J275"/>
    <mergeCell ref="K275:M275"/>
    <mergeCell ref="A244:M244"/>
    <mergeCell ref="A247:A248"/>
    <mergeCell ref="B247:B248"/>
    <mergeCell ref="C247:C248"/>
    <mergeCell ref="D247:D248"/>
    <mergeCell ref="E247:E248"/>
    <mergeCell ref="F247:F248"/>
    <mergeCell ref="G247:G248"/>
    <mergeCell ref="H247:J247"/>
    <mergeCell ref="K247:M247"/>
    <mergeCell ref="A208:M208"/>
    <mergeCell ref="A211:A212"/>
    <mergeCell ref="B211:B212"/>
    <mergeCell ref="C211:C212"/>
    <mergeCell ref="D211:D212"/>
    <mergeCell ref="E211:E212"/>
    <mergeCell ref="F211:F212"/>
    <mergeCell ref="G211:G212"/>
    <mergeCell ref="H211:J211"/>
    <mergeCell ref="K211:M211"/>
    <mergeCell ref="A178:M178"/>
    <mergeCell ref="A181:A182"/>
    <mergeCell ref="B181:B182"/>
    <mergeCell ref="C181:C182"/>
    <mergeCell ref="D181:D182"/>
    <mergeCell ref="E181:E182"/>
    <mergeCell ref="F181:F182"/>
    <mergeCell ref="G181:G182"/>
    <mergeCell ref="H181:J181"/>
    <mergeCell ref="K181:M181"/>
    <mergeCell ref="A149:M149"/>
    <mergeCell ref="A152:A153"/>
    <mergeCell ref="B152:B153"/>
    <mergeCell ref="C152:C153"/>
    <mergeCell ref="D152:D153"/>
    <mergeCell ref="E152:E153"/>
    <mergeCell ref="F152:F153"/>
    <mergeCell ref="G152:G153"/>
    <mergeCell ref="H152:J152"/>
    <mergeCell ref="K152:M152"/>
    <mergeCell ref="A112:M112"/>
    <mergeCell ref="A115:A116"/>
    <mergeCell ref="B115:B116"/>
    <mergeCell ref="C115:C116"/>
    <mergeCell ref="D115:D116"/>
    <mergeCell ref="E115:E116"/>
    <mergeCell ref="F115:F116"/>
    <mergeCell ref="G115:G116"/>
    <mergeCell ref="H115:J115"/>
    <mergeCell ref="K115:M115"/>
    <mergeCell ref="A84:M84"/>
    <mergeCell ref="A87:A88"/>
    <mergeCell ref="B87:B88"/>
    <mergeCell ref="C87:C88"/>
    <mergeCell ref="D87:D88"/>
    <mergeCell ref="E87:E88"/>
    <mergeCell ref="F87:F88"/>
    <mergeCell ref="G87:G88"/>
    <mergeCell ref="H87:J87"/>
    <mergeCell ref="K87:M87"/>
    <mergeCell ref="A56:M56"/>
    <mergeCell ref="A59:A60"/>
    <mergeCell ref="B59:B60"/>
    <mergeCell ref="C59:C60"/>
    <mergeCell ref="D59:D60"/>
    <mergeCell ref="E59:E60"/>
    <mergeCell ref="F59:F60"/>
    <mergeCell ref="G59:G60"/>
    <mergeCell ref="H59:J59"/>
    <mergeCell ref="K59:M59"/>
    <mergeCell ref="A23:B23"/>
    <mergeCell ref="A24:B24"/>
    <mergeCell ref="A30:M30"/>
    <mergeCell ref="A33:A34"/>
    <mergeCell ref="B33:B34"/>
    <mergeCell ref="C33:C34"/>
    <mergeCell ref="D33:D34"/>
    <mergeCell ref="E33:E34"/>
    <mergeCell ref="F33:F34"/>
    <mergeCell ref="G33:G34"/>
    <mergeCell ref="H33:J33"/>
    <mergeCell ref="K33:M33"/>
    <mergeCell ref="A1:M1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paperSize="9" scale="8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CN434"/>
  <sheetViews>
    <sheetView zoomScale="95" zoomScaleNormal="95" workbookViewId="0">
      <selection activeCell="P22" sqref="P22"/>
    </sheetView>
  </sheetViews>
  <sheetFormatPr defaultColWidth="9.140625" defaultRowHeight="15.75" x14ac:dyDescent="0.25"/>
  <cols>
    <col min="1" max="1" width="6" style="15" customWidth="1"/>
    <col min="2" max="2" width="18" style="15" customWidth="1"/>
    <col min="3" max="3" width="9.42578125" style="15" customWidth="1"/>
    <col min="4" max="4" width="9.140625" style="15"/>
    <col min="5" max="5" width="10.140625" style="15" customWidth="1"/>
    <col min="6" max="6" width="9.5703125" style="15" customWidth="1"/>
    <col min="7" max="7" width="9.140625" style="15"/>
    <col min="8" max="8" width="9.5703125" style="15" customWidth="1"/>
    <col min="9" max="9" width="12.85546875" style="15" customWidth="1"/>
    <col min="10" max="10" width="9" style="15" customWidth="1"/>
    <col min="11" max="11" width="9.140625" style="15"/>
    <col min="12" max="12" width="12.85546875" style="15" customWidth="1"/>
    <col min="13" max="13" width="11.42578125" style="15" customWidth="1"/>
    <col min="14" max="14" width="7.42578125" style="15" customWidth="1"/>
    <col min="15" max="15" width="10.85546875" style="15" customWidth="1"/>
    <col min="16" max="16" width="8" style="15" customWidth="1"/>
    <col min="17" max="17" width="8.5703125" style="15" customWidth="1"/>
    <col min="18" max="18" width="10.85546875" style="15" customWidth="1"/>
    <col min="19" max="19" width="8.140625" style="15" customWidth="1"/>
    <col min="20" max="20" width="39.42578125" style="15" customWidth="1"/>
    <col min="21" max="21" width="5" style="15" customWidth="1"/>
    <col min="22" max="22" width="15.42578125" style="15" customWidth="1"/>
    <col min="23" max="27" width="7.5703125" style="15" customWidth="1"/>
    <col min="28" max="28" width="9" style="15" customWidth="1"/>
    <col min="29" max="29" width="11" style="15" customWidth="1"/>
    <col min="30" max="30" width="8.42578125" style="15" customWidth="1"/>
    <col min="31" max="31" width="9.140625" style="15"/>
    <col min="32" max="32" width="11.140625" style="15" customWidth="1"/>
    <col min="33" max="33" width="9.42578125" style="15" customWidth="1"/>
    <col min="34" max="35" width="9.140625" style="15"/>
    <col min="36" max="36" width="6.140625" style="15" customWidth="1"/>
    <col min="37" max="37" width="14.5703125" style="15" customWidth="1"/>
    <col min="38" max="38" width="7.85546875" style="15" customWidth="1"/>
    <col min="39" max="39" width="8.5703125" style="15" customWidth="1"/>
    <col min="40" max="40" width="9.42578125" style="15" customWidth="1"/>
    <col min="41" max="41" width="9.140625" style="15"/>
    <col min="42" max="43" width="8.42578125" style="15" customWidth="1"/>
    <col min="44" max="44" width="11.140625" style="15" customWidth="1"/>
    <col min="45" max="45" width="7.42578125" style="15" customWidth="1"/>
    <col min="46" max="46" width="9" style="15" customWidth="1"/>
    <col min="47" max="47" width="11.42578125" style="15" customWidth="1"/>
    <col min="48" max="48" width="9" style="15" customWidth="1"/>
    <col min="49" max="49" width="32.85546875" style="15" customWidth="1"/>
    <col min="50" max="50" width="12" style="15" customWidth="1"/>
    <col min="51" max="51" width="19.42578125" style="15" customWidth="1"/>
    <col min="52" max="52" width="5.5703125" style="15" customWidth="1"/>
    <col min="53" max="53" width="14.5703125" style="15" customWidth="1"/>
    <col min="54" max="54" width="7.85546875" style="15" customWidth="1"/>
    <col min="55" max="55" width="7.5703125" style="15" customWidth="1"/>
    <col min="56" max="56" width="7.140625" style="15" customWidth="1"/>
    <col min="57" max="57" width="6.42578125" style="15" customWidth="1"/>
    <col min="58" max="58" width="8" style="15" customWidth="1"/>
    <col min="59" max="59" width="9.85546875" style="15" customWidth="1"/>
    <col min="60" max="60" width="11.42578125" style="15" customWidth="1"/>
    <col min="61" max="62" width="8.140625" style="15" customWidth="1"/>
    <col min="63" max="63" width="11" style="15" customWidth="1"/>
    <col min="64" max="65" width="9.140625" style="15"/>
    <col min="66" max="66" width="7.85546875" style="15" customWidth="1"/>
    <col min="67" max="67" width="10.5703125" style="15" customWidth="1"/>
    <col min="68" max="68" width="9.140625" style="15"/>
    <col min="69" max="69" width="11.140625" style="15" customWidth="1"/>
    <col min="70" max="70" width="6.140625" style="15" customWidth="1"/>
    <col min="71" max="71" width="14.5703125" style="15" customWidth="1"/>
    <col min="72" max="72" width="8" style="15" customWidth="1"/>
    <col min="73" max="73" width="7.85546875" style="15" customWidth="1"/>
    <col min="74" max="74" width="7.42578125" style="15" hidden="1" customWidth="1"/>
    <col min="75" max="75" width="7.140625" style="15" hidden="1" customWidth="1"/>
    <col min="76" max="76" width="7.140625" style="15" customWidth="1"/>
    <col min="77" max="77" width="9" style="15" customWidth="1"/>
    <col min="78" max="78" width="11.140625" style="15" customWidth="1"/>
    <col min="79" max="80" width="8" style="15" customWidth="1"/>
    <col min="81" max="81" width="10.85546875" style="15" customWidth="1"/>
    <col min="82" max="83" width="9.140625" style="15"/>
    <col min="84" max="84" width="9.42578125" style="15" customWidth="1"/>
    <col min="85" max="85" width="11.42578125" style="15" customWidth="1"/>
    <col min="86" max="86" width="22.42578125" style="15" customWidth="1"/>
    <col min="87" max="87" width="5.85546875" style="15" customWidth="1"/>
    <col min="88" max="88" width="21.140625" style="15" customWidth="1"/>
    <col min="89" max="89" width="8" style="15" customWidth="1"/>
    <col min="90" max="90" width="9" style="15" customWidth="1"/>
    <col min="91" max="91" width="7.85546875" style="15" hidden="1" customWidth="1"/>
    <col min="92" max="92" width="8.85546875" style="15" hidden="1" customWidth="1"/>
    <col min="93" max="93" width="9.42578125" style="15" customWidth="1"/>
    <col min="94" max="94" width="9.140625" style="15"/>
    <col min="95" max="95" width="11.85546875" style="15" customWidth="1"/>
    <col min="96" max="96" width="8.85546875" style="15" customWidth="1"/>
    <col min="97" max="97" width="10.5703125" style="15" customWidth="1"/>
    <col min="98" max="98" width="12.85546875" style="15" customWidth="1"/>
    <col min="99" max="99" width="9.140625" style="15"/>
    <col min="100" max="100" width="17.5703125" style="15" customWidth="1"/>
    <col min="101" max="101" width="11.5703125" style="15" customWidth="1"/>
    <col min="102" max="106" width="9.140625" style="15"/>
    <col min="107" max="107" width="11.42578125" style="15" customWidth="1"/>
    <col min="108" max="109" width="9.140625" style="15"/>
    <col min="110" max="110" width="11.5703125" style="15" customWidth="1"/>
    <col min="111" max="111" width="10.5703125" style="15" customWidth="1"/>
    <col min="112" max="113" width="9.140625" style="15"/>
    <col min="114" max="114" width="12.5703125" style="15" customWidth="1"/>
    <col min="115" max="115" width="11.5703125" style="15" customWidth="1"/>
    <col min="116" max="116" width="12.5703125" style="15" customWidth="1"/>
    <col min="117" max="117" width="15.5703125" style="15" customWidth="1"/>
    <col min="118" max="118" width="18" style="15" customWidth="1"/>
    <col min="119" max="120" width="9.140625" style="15"/>
    <col min="121" max="121" width="11.140625" style="15" customWidth="1"/>
    <col min="122" max="16384" width="9.140625" style="15"/>
  </cols>
  <sheetData>
    <row r="1" spans="1:13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14" t="s">
        <v>64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25">
      <c r="A4" s="426" t="s">
        <v>2</v>
      </c>
      <c r="B4" s="426"/>
      <c r="C4" s="426"/>
      <c r="D4" s="426"/>
      <c r="E4" s="426"/>
      <c r="F4" s="426"/>
      <c r="G4" s="426"/>
      <c r="H4" s="426"/>
      <c r="I4" s="426"/>
      <c r="J4" s="95"/>
      <c r="K4" s="67" t="s">
        <v>3</v>
      </c>
      <c r="L4" s="66">
        <v>15.5</v>
      </c>
      <c r="M4" s="67" t="s">
        <v>4</v>
      </c>
    </row>
    <row r="5" spans="1:13" ht="15.75" customHeight="1" x14ac:dyDescent="0.25">
      <c r="A5" s="427" t="s">
        <v>5</v>
      </c>
      <c r="B5" s="427" t="s">
        <v>6</v>
      </c>
      <c r="C5" s="12" t="s">
        <v>7</v>
      </c>
      <c r="D5" s="12" t="s">
        <v>8</v>
      </c>
      <c r="E5" s="11" t="s">
        <v>9</v>
      </c>
      <c r="F5" s="11" t="s">
        <v>10</v>
      </c>
      <c r="G5" s="12" t="s">
        <v>11</v>
      </c>
      <c r="H5" s="10" t="s">
        <v>12</v>
      </c>
      <c r="I5" s="10"/>
      <c r="J5" s="10"/>
      <c r="K5" s="428" t="s">
        <v>13</v>
      </c>
      <c r="L5" s="428"/>
      <c r="M5" s="428"/>
    </row>
    <row r="6" spans="1:13" x14ac:dyDescent="0.25">
      <c r="A6" s="427"/>
      <c r="B6" s="427"/>
      <c r="C6" s="12"/>
      <c r="D6" s="12"/>
      <c r="E6" s="11"/>
      <c r="F6" s="11"/>
      <c r="G6" s="12"/>
      <c r="H6" s="19" t="s">
        <v>14</v>
      </c>
      <c r="I6" s="19" t="s">
        <v>15</v>
      </c>
      <c r="J6" s="19" t="s">
        <v>16</v>
      </c>
      <c r="K6" s="96" t="s">
        <v>14</v>
      </c>
      <c r="L6" s="96" t="s">
        <v>15</v>
      </c>
      <c r="M6" s="96" t="s">
        <v>16</v>
      </c>
    </row>
    <row r="7" spans="1:13" x14ac:dyDescent="0.25">
      <c r="A7" s="21">
        <v>1</v>
      </c>
      <c r="B7" s="54" t="s">
        <v>55</v>
      </c>
      <c r="C7" s="27">
        <v>498</v>
      </c>
      <c r="D7" s="23">
        <f t="shared" ref="D7:D22" si="0">F7+E7</f>
        <v>39</v>
      </c>
      <c r="E7" s="23">
        <v>7</v>
      </c>
      <c r="F7" s="23">
        <f t="shared" ref="F7:F22" si="1">INT(C7/$L$4)</f>
        <v>32</v>
      </c>
      <c r="G7" s="21">
        <v>3</v>
      </c>
      <c r="H7" s="21" t="str">
        <f t="shared" ref="H7:H23" si="2">CHOOSE(WEEKDAY(I7),"Minggu","Senin","Selasa","Rabu","Kamis","Jum'at","Sabtu")</f>
        <v>Jum'at</v>
      </c>
      <c r="I7" s="24">
        <v>45660</v>
      </c>
      <c r="J7" s="25">
        <v>0.16666666666666699</v>
      </c>
      <c r="K7" s="21" t="str">
        <f t="shared" ref="K7:K22" si="3">CHOOSE(WEEKDAY(L7),"Minggu","Senin","Selasa","Rabu","Kamis","Jum'at","Sabtu")</f>
        <v>Jum'at</v>
      </c>
      <c r="L7" s="24">
        <f>(I7+J7)+G7/24</f>
        <v>45660.291666666664</v>
      </c>
      <c r="M7" s="25">
        <f t="shared" ref="M7:M22" si="4">(J7+G7/24)</f>
        <v>0.29166666666666696</v>
      </c>
    </row>
    <row r="8" spans="1:13" x14ac:dyDescent="0.25">
      <c r="A8" s="21">
        <f t="shared" ref="A8:A23" si="5">A7+1</f>
        <v>2</v>
      </c>
      <c r="B8" s="54" t="s">
        <v>56</v>
      </c>
      <c r="C8" s="27">
        <v>396</v>
      </c>
      <c r="D8" s="23">
        <f t="shared" si="0"/>
        <v>28</v>
      </c>
      <c r="E8" s="23">
        <v>3</v>
      </c>
      <c r="F8" s="23">
        <f t="shared" si="1"/>
        <v>25</v>
      </c>
      <c r="G8" s="21">
        <v>10</v>
      </c>
      <c r="H8" s="21" t="str">
        <f t="shared" si="2"/>
        <v>Sabtu</v>
      </c>
      <c r="I8" s="24">
        <f t="shared" ref="I8:I23" si="6">$I$7+J8</f>
        <v>45661.916666666664</v>
      </c>
      <c r="J8" s="25">
        <f t="shared" ref="J8:J23" si="7">M7+D7/24</f>
        <v>1.916666666666667</v>
      </c>
      <c r="K8" s="21" t="str">
        <f t="shared" si="3"/>
        <v>Minggu</v>
      </c>
      <c r="L8" s="24">
        <f t="shared" ref="L8:L22" si="8">($I$7+J8)+G8/24</f>
        <v>45662.333333333328</v>
      </c>
      <c r="M8" s="25">
        <f t="shared" si="4"/>
        <v>2.3333333333333335</v>
      </c>
    </row>
    <row r="9" spans="1:13" x14ac:dyDescent="0.25">
      <c r="A9" s="21">
        <f t="shared" si="5"/>
        <v>3</v>
      </c>
      <c r="B9" s="22" t="s">
        <v>18</v>
      </c>
      <c r="C9" s="21">
        <v>458</v>
      </c>
      <c r="D9" s="23">
        <f t="shared" si="0"/>
        <v>32</v>
      </c>
      <c r="E9" s="23">
        <v>3</v>
      </c>
      <c r="F9" s="23">
        <f t="shared" si="1"/>
        <v>29</v>
      </c>
      <c r="G9" s="21">
        <v>3</v>
      </c>
      <c r="H9" s="21" t="str">
        <f t="shared" si="2"/>
        <v>Senin</v>
      </c>
      <c r="I9" s="24">
        <f t="shared" si="6"/>
        <v>45663.5</v>
      </c>
      <c r="J9" s="25">
        <f t="shared" si="7"/>
        <v>3.5</v>
      </c>
      <c r="K9" s="21" t="str">
        <f t="shared" si="3"/>
        <v>Senin</v>
      </c>
      <c r="L9" s="24">
        <f t="shared" si="8"/>
        <v>45663.625</v>
      </c>
      <c r="M9" s="25">
        <f t="shared" si="4"/>
        <v>3.625</v>
      </c>
    </row>
    <row r="10" spans="1:13" x14ac:dyDescent="0.25">
      <c r="A10" s="21">
        <f t="shared" si="5"/>
        <v>4</v>
      </c>
      <c r="B10" s="22" t="s">
        <v>19</v>
      </c>
      <c r="C10" s="21">
        <v>243</v>
      </c>
      <c r="D10" s="23">
        <f t="shared" si="0"/>
        <v>17</v>
      </c>
      <c r="E10" s="23">
        <v>2</v>
      </c>
      <c r="F10" s="23">
        <f t="shared" si="1"/>
        <v>15</v>
      </c>
      <c r="G10" s="21">
        <v>3</v>
      </c>
      <c r="H10" s="21" t="str">
        <f t="shared" si="2"/>
        <v>Selasa</v>
      </c>
      <c r="I10" s="24">
        <f t="shared" si="6"/>
        <v>45664.958333333336</v>
      </c>
      <c r="J10" s="25">
        <f t="shared" si="7"/>
        <v>4.958333333333333</v>
      </c>
      <c r="K10" s="21" t="str">
        <f t="shared" si="3"/>
        <v>Rabu</v>
      </c>
      <c r="L10" s="24">
        <f t="shared" si="8"/>
        <v>45665.083333333336</v>
      </c>
      <c r="M10" s="25">
        <f t="shared" si="4"/>
        <v>5.083333333333333</v>
      </c>
    </row>
    <row r="11" spans="1:13" x14ac:dyDescent="0.25">
      <c r="A11" s="21">
        <f t="shared" si="5"/>
        <v>5</v>
      </c>
      <c r="B11" s="22" t="s">
        <v>20</v>
      </c>
      <c r="C11" s="21">
        <v>200</v>
      </c>
      <c r="D11" s="23">
        <f t="shared" si="0"/>
        <v>14</v>
      </c>
      <c r="E11" s="23">
        <v>2</v>
      </c>
      <c r="F11" s="23">
        <f t="shared" si="1"/>
        <v>12</v>
      </c>
      <c r="G11" s="21">
        <v>3</v>
      </c>
      <c r="H11" s="21" t="str">
        <f t="shared" si="2"/>
        <v>Rabu</v>
      </c>
      <c r="I11" s="24">
        <f t="shared" si="6"/>
        <v>45665.791666666664</v>
      </c>
      <c r="J11" s="25">
        <f t="shared" si="7"/>
        <v>5.7916666666666661</v>
      </c>
      <c r="K11" s="21" t="str">
        <f t="shared" si="3"/>
        <v>Rabu</v>
      </c>
      <c r="L11" s="24">
        <f t="shared" si="8"/>
        <v>45665.916666666664</v>
      </c>
      <c r="M11" s="25">
        <f t="shared" si="4"/>
        <v>5.9166666666666661</v>
      </c>
    </row>
    <row r="12" spans="1:13" x14ac:dyDescent="0.25">
      <c r="A12" s="21">
        <f t="shared" si="5"/>
        <v>6</v>
      </c>
      <c r="B12" s="97" t="s">
        <v>57</v>
      </c>
      <c r="C12" s="21">
        <v>81</v>
      </c>
      <c r="D12" s="23">
        <f t="shared" si="0"/>
        <v>5</v>
      </c>
      <c r="E12" s="23">
        <v>0</v>
      </c>
      <c r="F12" s="23">
        <f t="shared" si="1"/>
        <v>5</v>
      </c>
      <c r="G12" s="21">
        <v>2</v>
      </c>
      <c r="H12" s="21" t="str">
        <f t="shared" si="2"/>
        <v>Kamis</v>
      </c>
      <c r="I12" s="24">
        <f t="shared" si="6"/>
        <v>45666.5</v>
      </c>
      <c r="J12" s="25">
        <f t="shared" si="7"/>
        <v>6.4999999999999991</v>
      </c>
      <c r="K12" s="21" t="str">
        <f t="shared" si="3"/>
        <v>Kamis</v>
      </c>
      <c r="L12" s="24">
        <f t="shared" si="8"/>
        <v>45666.583333333336</v>
      </c>
      <c r="M12" s="25">
        <f t="shared" si="4"/>
        <v>6.5833333333333321</v>
      </c>
    </row>
    <row r="13" spans="1:13" x14ac:dyDescent="0.25">
      <c r="A13" s="21">
        <f t="shared" si="5"/>
        <v>7</v>
      </c>
      <c r="B13" s="97" t="s">
        <v>58</v>
      </c>
      <c r="C13" s="21">
        <v>32</v>
      </c>
      <c r="D13" s="23">
        <f t="shared" si="0"/>
        <v>3</v>
      </c>
      <c r="E13" s="23">
        <v>1</v>
      </c>
      <c r="F13" s="23">
        <f t="shared" si="1"/>
        <v>2</v>
      </c>
      <c r="G13" s="21">
        <v>2</v>
      </c>
      <c r="H13" s="21" t="str">
        <f t="shared" si="2"/>
        <v>Kamis</v>
      </c>
      <c r="I13" s="24">
        <f t="shared" si="6"/>
        <v>45666.791666666664</v>
      </c>
      <c r="J13" s="25">
        <f t="shared" si="7"/>
        <v>6.7916666666666652</v>
      </c>
      <c r="K13" s="21" t="str">
        <f t="shared" si="3"/>
        <v>Kamis</v>
      </c>
      <c r="L13" s="24">
        <f t="shared" si="8"/>
        <v>45666.875</v>
      </c>
      <c r="M13" s="25">
        <f t="shared" si="4"/>
        <v>6.8749999999999982</v>
      </c>
    </row>
    <row r="14" spans="1:13" x14ac:dyDescent="0.25">
      <c r="A14" s="21">
        <f t="shared" si="5"/>
        <v>8</v>
      </c>
      <c r="B14" s="97" t="s">
        <v>59</v>
      </c>
      <c r="C14" s="21">
        <v>120</v>
      </c>
      <c r="D14" s="23">
        <f t="shared" si="0"/>
        <v>8</v>
      </c>
      <c r="E14" s="23">
        <v>1</v>
      </c>
      <c r="F14" s="23">
        <f t="shared" si="1"/>
        <v>7</v>
      </c>
      <c r="G14" s="21">
        <v>2</v>
      </c>
      <c r="H14" s="21" t="str">
        <f t="shared" si="2"/>
        <v>Jum'at</v>
      </c>
      <c r="I14" s="24">
        <f t="shared" si="6"/>
        <v>45667</v>
      </c>
      <c r="J14" s="25">
        <f t="shared" si="7"/>
        <v>6.9999999999999982</v>
      </c>
      <c r="K14" s="21" t="str">
        <f t="shared" si="3"/>
        <v>Jum'at</v>
      </c>
      <c r="L14" s="24">
        <f t="shared" si="8"/>
        <v>45667.083333333336</v>
      </c>
      <c r="M14" s="25">
        <f t="shared" si="4"/>
        <v>7.0833333333333313</v>
      </c>
    </row>
    <row r="15" spans="1:13" x14ac:dyDescent="0.25">
      <c r="A15" s="21">
        <f t="shared" si="5"/>
        <v>9</v>
      </c>
      <c r="B15" s="97" t="s">
        <v>60</v>
      </c>
      <c r="C15" s="21">
        <v>120</v>
      </c>
      <c r="D15" s="23">
        <f t="shared" si="0"/>
        <v>8</v>
      </c>
      <c r="E15" s="23">
        <v>1</v>
      </c>
      <c r="F15" s="23">
        <f t="shared" si="1"/>
        <v>7</v>
      </c>
      <c r="G15" s="21">
        <v>4</v>
      </c>
      <c r="H15" s="21" t="str">
        <f t="shared" si="2"/>
        <v>Jum'at</v>
      </c>
      <c r="I15" s="24">
        <f t="shared" si="6"/>
        <v>45667.416666666664</v>
      </c>
      <c r="J15" s="25">
        <f t="shared" si="7"/>
        <v>7.4166666666666643</v>
      </c>
      <c r="K15" s="21" t="str">
        <f t="shared" si="3"/>
        <v>Jum'at</v>
      </c>
      <c r="L15" s="24">
        <f t="shared" si="8"/>
        <v>45667.583333333328</v>
      </c>
      <c r="M15" s="25">
        <f t="shared" si="4"/>
        <v>7.5833333333333313</v>
      </c>
    </row>
    <row r="16" spans="1:13" x14ac:dyDescent="0.25">
      <c r="A16" s="21">
        <f t="shared" si="5"/>
        <v>10</v>
      </c>
      <c r="B16" s="97" t="s">
        <v>59</v>
      </c>
      <c r="C16" s="21">
        <v>32</v>
      </c>
      <c r="D16" s="23">
        <f t="shared" si="0"/>
        <v>3</v>
      </c>
      <c r="E16" s="23">
        <v>1</v>
      </c>
      <c r="F16" s="23">
        <f t="shared" si="1"/>
        <v>2</v>
      </c>
      <c r="G16" s="21">
        <v>2</v>
      </c>
      <c r="H16" s="21" t="str">
        <f t="shared" si="2"/>
        <v>Jum'at</v>
      </c>
      <c r="I16" s="24">
        <f t="shared" si="6"/>
        <v>45667.916666666664</v>
      </c>
      <c r="J16" s="25">
        <f t="shared" si="7"/>
        <v>7.9166666666666643</v>
      </c>
      <c r="K16" s="21" t="str">
        <f t="shared" si="3"/>
        <v>Sabtu</v>
      </c>
      <c r="L16" s="24">
        <f t="shared" si="8"/>
        <v>45668</v>
      </c>
      <c r="M16" s="25">
        <f t="shared" si="4"/>
        <v>7.9999999999999973</v>
      </c>
    </row>
    <row r="17" spans="1:13" x14ac:dyDescent="0.25">
      <c r="A17" s="21">
        <f t="shared" si="5"/>
        <v>11</v>
      </c>
      <c r="B17" s="97" t="s">
        <v>58</v>
      </c>
      <c r="C17" s="21">
        <v>81</v>
      </c>
      <c r="D17" s="23">
        <f t="shared" si="0"/>
        <v>5</v>
      </c>
      <c r="E17" s="23">
        <v>0</v>
      </c>
      <c r="F17" s="23">
        <f t="shared" si="1"/>
        <v>5</v>
      </c>
      <c r="G17" s="21">
        <v>2</v>
      </c>
      <c r="H17" s="21" t="str">
        <f t="shared" si="2"/>
        <v>Sabtu</v>
      </c>
      <c r="I17" s="24">
        <f t="shared" si="6"/>
        <v>45668.125</v>
      </c>
      <c r="J17" s="25">
        <f t="shared" si="7"/>
        <v>8.1249999999999964</v>
      </c>
      <c r="K17" s="21" t="str">
        <f t="shared" si="3"/>
        <v>Sabtu</v>
      </c>
      <c r="L17" s="24">
        <f t="shared" si="8"/>
        <v>45668.208333333336</v>
      </c>
      <c r="M17" s="25">
        <f t="shared" si="4"/>
        <v>8.2083333333333304</v>
      </c>
    </row>
    <row r="18" spans="1:13" x14ac:dyDescent="0.25">
      <c r="A18" s="21">
        <f t="shared" si="5"/>
        <v>12</v>
      </c>
      <c r="B18" s="97" t="s">
        <v>57</v>
      </c>
      <c r="C18" s="21">
        <v>200</v>
      </c>
      <c r="D18" s="23">
        <f t="shared" si="0"/>
        <v>13</v>
      </c>
      <c r="E18" s="23">
        <v>1</v>
      </c>
      <c r="F18" s="23">
        <f t="shared" si="1"/>
        <v>12</v>
      </c>
      <c r="G18" s="21">
        <v>2</v>
      </c>
      <c r="H18" s="21" t="str">
        <f t="shared" si="2"/>
        <v>Sabtu</v>
      </c>
      <c r="I18" s="24">
        <f t="shared" si="6"/>
        <v>45668.416666666664</v>
      </c>
      <c r="J18" s="25">
        <f t="shared" si="7"/>
        <v>8.4166666666666643</v>
      </c>
      <c r="K18" s="21" t="str">
        <f t="shared" si="3"/>
        <v>Sabtu</v>
      </c>
      <c r="L18" s="24">
        <f t="shared" si="8"/>
        <v>45668.5</v>
      </c>
      <c r="M18" s="25">
        <f t="shared" si="4"/>
        <v>8.4999999999999982</v>
      </c>
    </row>
    <row r="19" spans="1:13" x14ac:dyDescent="0.25">
      <c r="A19" s="21">
        <f t="shared" si="5"/>
        <v>13</v>
      </c>
      <c r="B19" s="97" t="s">
        <v>20</v>
      </c>
      <c r="C19" s="21">
        <v>243</v>
      </c>
      <c r="D19" s="23">
        <f t="shared" si="0"/>
        <v>17</v>
      </c>
      <c r="E19" s="23">
        <v>2</v>
      </c>
      <c r="F19" s="23">
        <f t="shared" si="1"/>
        <v>15</v>
      </c>
      <c r="G19" s="21">
        <v>3</v>
      </c>
      <c r="H19" s="21" t="str">
        <f t="shared" si="2"/>
        <v>Minggu</v>
      </c>
      <c r="I19" s="24">
        <f t="shared" si="6"/>
        <v>45669.041666666664</v>
      </c>
      <c r="J19" s="25">
        <f t="shared" si="7"/>
        <v>9.0416666666666643</v>
      </c>
      <c r="K19" s="21" t="str">
        <f t="shared" si="3"/>
        <v>Minggu</v>
      </c>
      <c r="L19" s="24">
        <f t="shared" si="8"/>
        <v>45669.166666666664</v>
      </c>
      <c r="M19" s="25">
        <f t="shared" si="4"/>
        <v>9.1666666666666643</v>
      </c>
    </row>
    <row r="20" spans="1:13" x14ac:dyDescent="0.25">
      <c r="A20" s="21">
        <f t="shared" si="5"/>
        <v>14</v>
      </c>
      <c r="B20" s="97" t="s">
        <v>19</v>
      </c>
      <c r="C20" s="21">
        <v>458</v>
      </c>
      <c r="D20" s="23">
        <f t="shared" si="0"/>
        <v>31</v>
      </c>
      <c r="E20" s="23">
        <v>2</v>
      </c>
      <c r="F20" s="23">
        <f t="shared" si="1"/>
        <v>29</v>
      </c>
      <c r="G20" s="21">
        <v>3</v>
      </c>
      <c r="H20" s="21" t="str">
        <f t="shared" si="2"/>
        <v>Minggu</v>
      </c>
      <c r="I20" s="24">
        <f t="shared" si="6"/>
        <v>45669.875</v>
      </c>
      <c r="J20" s="25">
        <f t="shared" si="7"/>
        <v>9.8749999999999982</v>
      </c>
      <c r="K20" s="21" t="str">
        <f t="shared" si="3"/>
        <v>Senin</v>
      </c>
      <c r="L20" s="24">
        <f t="shared" si="8"/>
        <v>45670</v>
      </c>
      <c r="M20" s="25">
        <f t="shared" si="4"/>
        <v>9.9999999999999982</v>
      </c>
    </row>
    <row r="21" spans="1:13" x14ac:dyDescent="0.25">
      <c r="A21" s="21">
        <f t="shared" si="5"/>
        <v>15</v>
      </c>
      <c r="B21" s="97" t="s">
        <v>18</v>
      </c>
      <c r="C21" s="21">
        <v>396</v>
      </c>
      <c r="D21" s="23">
        <f t="shared" si="0"/>
        <v>27</v>
      </c>
      <c r="E21" s="23">
        <v>2</v>
      </c>
      <c r="F21" s="23">
        <f t="shared" si="1"/>
        <v>25</v>
      </c>
      <c r="G21" s="21">
        <v>3</v>
      </c>
      <c r="H21" s="21" t="str">
        <f t="shared" si="2"/>
        <v>Selasa</v>
      </c>
      <c r="I21" s="24">
        <f t="shared" si="6"/>
        <v>45671.291666666664</v>
      </c>
      <c r="J21" s="25">
        <f t="shared" si="7"/>
        <v>11.291666666666664</v>
      </c>
      <c r="K21" s="21" t="str">
        <f t="shared" si="3"/>
        <v>Selasa</v>
      </c>
      <c r="L21" s="24">
        <f t="shared" si="8"/>
        <v>45671.416666666664</v>
      </c>
      <c r="M21" s="25">
        <f t="shared" si="4"/>
        <v>11.416666666666664</v>
      </c>
    </row>
    <row r="22" spans="1:13" x14ac:dyDescent="0.25">
      <c r="A22" s="21">
        <f t="shared" si="5"/>
        <v>16</v>
      </c>
      <c r="B22" s="97" t="s">
        <v>17</v>
      </c>
      <c r="C22" s="21">
        <v>498</v>
      </c>
      <c r="D22" s="23">
        <f t="shared" si="0"/>
        <v>34</v>
      </c>
      <c r="E22" s="23">
        <v>2</v>
      </c>
      <c r="F22" s="23">
        <f t="shared" si="1"/>
        <v>32</v>
      </c>
      <c r="G22" s="21">
        <v>3</v>
      </c>
      <c r="H22" s="21" t="str">
        <f t="shared" si="2"/>
        <v>Rabu</v>
      </c>
      <c r="I22" s="24">
        <f t="shared" si="6"/>
        <v>45672.541666666664</v>
      </c>
      <c r="J22" s="25">
        <f t="shared" si="7"/>
        <v>12.541666666666664</v>
      </c>
      <c r="K22" s="21" t="str">
        <f t="shared" si="3"/>
        <v>Rabu</v>
      </c>
      <c r="L22" s="24">
        <f t="shared" si="8"/>
        <v>45672.666666666664</v>
      </c>
      <c r="M22" s="25">
        <f t="shared" si="4"/>
        <v>12.666666666666664</v>
      </c>
    </row>
    <row r="23" spans="1:13" x14ac:dyDescent="0.25">
      <c r="A23" s="21">
        <f t="shared" si="5"/>
        <v>17</v>
      </c>
      <c r="B23" s="97" t="s">
        <v>55</v>
      </c>
      <c r="C23" s="21"/>
      <c r="D23" s="23"/>
      <c r="E23" s="23"/>
      <c r="F23" s="23"/>
      <c r="G23" s="21"/>
      <c r="H23" s="21" t="str">
        <f t="shared" si="2"/>
        <v>Jum'at</v>
      </c>
      <c r="I23" s="24">
        <f t="shared" si="6"/>
        <v>45674.083333333336</v>
      </c>
      <c r="J23" s="25">
        <f t="shared" si="7"/>
        <v>14.08333333333333</v>
      </c>
      <c r="K23" s="21"/>
      <c r="L23" s="24"/>
      <c r="M23" s="25"/>
    </row>
    <row r="24" spans="1:13" x14ac:dyDescent="0.25">
      <c r="A24" s="1" t="s">
        <v>31</v>
      </c>
      <c r="B24" s="1"/>
      <c r="C24" s="75">
        <f>SUM(C7:C23)</f>
        <v>4056</v>
      </c>
      <c r="D24" s="75">
        <f>SUM(D7:D23)</f>
        <v>284</v>
      </c>
      <c r="E24" s="75"/>
      <c r="F24" s="75"/>
      <c r="G24" s="75">
        <f>SUM(G7:G23)</f>
        <v>50</v>
      </c>
      <c r="H24" s="75">
        <f>D24+G24</f>
        <v>334</v>
      </c>
      <c r="I24" s="76"/>
      <c r="J24" s="77"/>
      <c r="K24" s="76"/>
      <c r="L24" s="76"/>
      <c r="M24" s="77"/>
    </row>
    <row r="25" spans="1:13" x14ac:dyDescent="0.25">
      <c r="A25" s="1" t="s">
        <v>32</v>
      </c>
      <c r="B25" s="1"/>
      <c r="C25" s="78"/>
      <c r="D25" s="79">
        <f>D24/24</f>
        <v>11.833333333333334</v>
      </c>
      <c r="E25" s="79"/>
      <c r="F25" s="79"/>
      <c r="G25" s="79">
        <f>G24/24</f>
        <v>2.0833333333333335</v>
      </c>
      <c r="H25" s="79">
        <f>H24/24</f>
        <v>13.916666666666666</v>
      </c>
      <c r="I25" s="81"/>
      <c r="J25" s="82" t="s">
        <v>33</v>
      </c>
      <c r="K25" s="83"/>
      <c r="L25" s="83"/>
      <c r="M25" s="83"/>
    </row>
    <row r="26" spans="1:13" x14ac:dyDescent="0.25">
      <c r="A26" s="95"/>
      <c r="B26" s="98"/>
      <c r="C26" s="95"/>
      <c r="D26" s="95"/>
      <c r="E26" s="95"/>
      <c r="F26" s="95"/>
      <c r="G26" s="95"/>
      <c r="H26" s="83"/>
      <c r="I26" s="83"/>
      <c r="J26" s="77" t="s">
        <v>34</v>
      </c>
      <c r="K26" s="77"/>
      <c r="L26" s="85">
        <f>C24</f>
        <v>4056</v>
      </c>
      <c r="M26" s="83" t="s">
        <v>35</v>
      </c>
    </row>
    <row r="27" spans="1:13" x14ac:dyDescent="0.25">
      <c r="A27" s="99"/>
      <c r="B27" s="100"/>
      <c r="C27" s="101">
        <f>C24+127</f>
        <v>4183</v>
      </c>
      <c r="D27" s="95"/>
      <c r="E27" s="95"/>
      <c r="F27" s="95"/>
      <c r="G27" s="95"/>
      <c r="H27" s="95"/>
      <c r="I27" s="83"/>
      <c r="J27" s="77" t="s">
        <v>36</v>
      </c>
      <c r="K27" s="77"/>
      <c r="L27" s="86">
        <f>D25</f>
        <v>11.833333333333334</v>
      </c>
      <c r="M27" s="83" t="s">
        <v>14</v>
      </c>
    </row>
    <row r="28" spans="1:13" x14ac:dyDescent="0.25">
      <c r="A28" s="99"/>
      <c r="B28" s="100"/>
      <c r="C28" s="95"/>
      <c r="D28" s="95"/>
      <c r="E28" s="95"/>
      <c r="F28" s="95"/>
      <c r="G28" s="95"/>
      <c r="H28" s="95"/>
      <c r="I28" s="83"/>
      <c r="J28" s="77" t="s">
        <v>37</v>
      </c>
      <c r="K28" s="77"/>
      <c r="L28" s="87">
        <f>G25</f>
        <v>2.0833333333333335</v>
      </c>
      <c r="M28" s="83" t="s">
        <v>14</v>
      </c>
    </row>
    <row r="30" spans="1:13" x14ac:dyDescent="0.25">
      <c r="A30" s="14" t="s"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x14ac:dyDescent="0.25">
      <c r="A31" s="14" t="s">
        <v>64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3" spans="1:13" x14ac:dyDescent="0.25">
      <c r="A33" s="426" t="s">
        <v>38</v>
      </c>
      <c r="B33" s="426"/>
      <c r="C33" s="426"/>
      <c r="D33" s="426"/>
      <c r="E33" s="426"/>
      <c r="F33" s="426"/>
      <c r="G33" s="426"/>
      <c r="H33" s="426"/>
      <c r="I33" s="426"/>
      <c r="J33" s="95"/>
      <c r="K33" s="67" t="s">
        <v>3</v>
      </c>
      <c r="L33" s="66">
        <v>15.5</v>
      </c>
      <c r="M33" s="67" t="s">
        <v>4</v>
      </c>
    </row>
    <row r="34" spans="1:13" ht="15.75" customHeight="1" x14ac:dyDescent="0.25">
      <c r="A34" s="427" t="s">
        <v>5</v>
      </c>
      <c r="B34" s="427" t="s">
        <v>6</v>
      </c>
      <c r="C34" s="12" t="s">
        <v>7</v>
      </c>
      <c r="D34" s="12" t="s">
        <v>8</v>
      </c>
      <c r="E34" s="11" t="s">
        <v>9</v>
      </c>
      <c r="F34" s="11" t="s">
        <v>10</v>
      </c>
      <c r="G34" s="12" t="s">
        <v>11</v>
      </c>
      <c r="H34" s="10" t="s">
        <v>12</v>
      </c>
      <c r="I34" s="10"/>
      <c r="J34" s="10"/>
      <c r="K34" s="428" t="s">
        <v>13</v>
      </c>
      <c r="L34" s="428"/>
      <c r="M34" s="428"/>
    </row>
    <row r="35" spans="1:13" x14ac:dyDescent="0.25">
      <c r="A35" s="427"/>
      <c r="B35" s="427"/>
      <c r="C35" s="12"/>
      <c r="D35" s="12"/>
      <c r="E35" s="11"/>
      <c r="F35" s="11"/>
      <c r="G35" s="12"/>
      <c r="H35" s="19" t="s">
        <v>14</v>
      </c>
      <c r="I35" s="19" t="s">
        <v>15</v>
      </c>
      <c r="J35" s="19" t="s">
        <v>16</v>
      </c>
      <c r="K35" s="96" t="s">
        <v>14</v>
      </c>
      <c r="L35" s="96" t="s">
        <v>15</v>
      </c>
      <c r="M35" s="96" t="s">
        <v>16</v>
      </c>
    </row>
    <row r="36" spans="1:13" x14ac:dyDescent="0.25">
      <c r="A36" s="21">
        <v>1</v>
      </c>
      <c r="B36" s="54" t="s">
        <v>55</v>
      </c>
      <c r="C36" s="27">
        <v>498</v>
      </c>
      <c r="D36" s="23">
        <f t="shared" ref="D36:D51" si="9">F36+E36</f>
        <v>36</v>
      </c>
      <c r="E36" s="23">
        <v>4</v>
      </c>
      <c r="F36" s="23">
        <f t="shared" ref="F36:F51" si="10">INT(C36/$L$4)</f>
        <v>32</v>
      </c>
      <c r="G36" s="21">
        <v>7</v>
      </c>
      <c r="H36" s="21" t="str">
        <f t="shared" ref="H36:H52" si="11">CHOOSE(WEEKDAY(I36),"Minggu","Senin","Selasa","Rabu","Kamis","Jum'at","Sabtu")</f>
        <v>Jum'at</v>
      </c>
      <c r="I36" s="24">
        <v>45674</v>
      </c>
      <c r="J36" s="25">
        <v>8.3333333333333301E-2</v>
      </c>
      <c r="K36" s="21" t="str">
        <f t="shared" ref="K36:K51" si="12">CHOOSE(WEEKDAY(L36),"Minggu","Senin","Selasa","Rabu","Kamis","Jum'at","Sabtu")</f>
        <v>Jum'at</v>
      </c>
      <c r="L36" s="24">
        <f>(I36+J36)+G36/24</f>
        <v>45674.375</v>
      </c>
      <c r="M36" s="25">
        <f t="shared" ref="M36:M51" si="13">(J36+G36/24)</f>
        <v>0.375</v>
      </c>
    </row>
    <row r="37" spans="1:13" x14ac:dyDescent="0.25">
      <c r="A37" s="21">
        <f t="shared" ref="A37:A52" si="14">A36+1</f>
        <v>2</v>
      </c>
      <c r="B37" s="54" t="s">
        <v>56</v>
      </c>
      <c r="C37" s="27">
        <v>396</v>
      </c>
      <c r="D37" s="23">
        <f t="shared" si="9"/>
        <v>28</v>
      </c>
      <c r="E37" s="23">
        <v>3</v>
      </c>
      <c r="F37" s="23">
        <f t="shared" si="10"/>
        <v>25</v>
      </c>
      <c r="G37" s="21">
        <v>8</v>
      </c>
      <c r="H37" s="21" t="str">
        <f t="shared" si="11"/>
        <v>Sabtu</v>
      </c>
      <c r="I37" s="24">
        <f t="shared" ref="I37:I52" si="15">$I$36+J37</f>
        <v>45675.875</v>
      </c>
      <c r="J37" s="25">
        <f t="shared" ref="J37:J52" si="16">M36+D36/24</f>
        <v>1.875</v>
      </c>
      <c r="K37" s="21" t="str">
        <f t="shared" si="12"/>
        <v>Minggu</v>
      </c>
      <c r="L37" s="24">
        <f t="shared" ref="L37:L51" si="17">($I$36+J37)+G37/24</f>
        <v>45676.208333333336</v>
      </c>
      <c r="M37" s="25">
        <f t="shared" si="13"/>
        <v>2.2083333333333335</v>
      </c>
    </row>
    <row r="38" spans="1:13" x14ac:dyDescent="0.25">
      <c r="A38" s="21">
        <f t="shared" si="14"/>
        <v>3</v>
      </c>
      <c r="B38" s="22" t="s">
        <v>18</v>
      </c>
      <c r="C38" s="21">
        <v>458</v>
      </c>
      <c r="D38" s="23">
        <f t="shared" si="9"/>
        <v>32</v>
      </c>
      <c r="E38" s="23">
        <v>3</v>
      </c>
      <c r="F38" s="23">
        <f t="shared" si="10"/>
        <v>29</v>
      </c>
      <c r="G38" s="21">
        <v>3</v>
      </c>
      <c r="H38" s="21" t="str">
        <f t="shared" si="11"/>
        <v>Senin</v>
      </c>
      <c r="I38" s="24">
        <f t="shared" si="15"/>
        <v>45677.375</v>
      </c>
      <c r="J38" s="25">
        <f t="shared" si="16"/>
        <v>3.375</v>
      </c>
      <c r="K38" s="21" t="str">
        <f t="shared" si="12"/>
        <v>Senin</v>
      </c>
      <c r="L38" s="24">
        <f t="shared" si="17"/>
        <v>45677.5</v>
      </c>
      <c r="M38" s="25">
        <f t="shared" si="13"/>
        <v>3.5</v>
      </c>
    </row>
    <row r="39" spans="1:13" ht="15.75" customHeight="1" x14ac:dyDescent="0.25">
      <c r="A39" s="21">
        <f t="shared" si="14"/>
        <v>4</v>
      </c>
      <c r="B39" s="22" t="s">
        <v>19</v>
      </c>
      <c r="C39" s="21">
        <v>243</v>
      </c>
      <c r="D39" s="23">
        <f t="shared" si="9"/>
        <v>17</v>
      </c>
      <c r="E39" s="23">
        <v>2</v>
      </c>
      <c r="F39" s="23">
        <f t="shared" si="10"/>
        <v>15</v>
      </c>
      <c r="G39" s="21">
        <v>3</v>
      </c>
      <c r="H39" s="21" t="str">
        <f t="shared" si="11"/>
        <v>Selasa</v>
      </c>
      <c r="I39" s="24">
        <f t="shared" si="15"/>
        <v>45678.833333333336</v>
      </c>
      <c r="J39" s="25">
        <f t="shared" si="16"/>
        <v>4.833333333333333</v>
      </c>
      <c r="K39" s="21" t="str">
        <f t="shared" si="12"/>
        <v>Selasa</v>
      </c>
      <c r="L39" s="24">
        <f t="shared" si="17"/>
        <v>45678.958333333336</v>
      </c>
      <c r="M39" s="25">
        <f t="shared" si="13"/>
        <v>4.958333333333333</v>
      </c>
    </row>
    <row r="40" spans="1:13" ht="15.75" customHeight="1" x14ac:dyDescent="0.25">
      <c r="A40" s="21">
        <f t="shared" si="14"/>
        <v>5</v>
      </c>
      <c r="B40" s="22" t="s">
        <v>20</v>
      </c>
      <c r="C40" s="21">
        <v>200</v>
      </c>
      <c r="D40" s="23">
        <f t="shared" si="9"/>
        <v>14</v>
      </c>
      <c r="E40" s="23">
        <v>2</v>
      </c>
      <c r="F40" s="23">
        <f t="shared" si="10"/>
        <v>12</v>
      </c>
      <c r="G40" s="21">
        <v>3</v>
      </c>
      <c r="H40" s="21" t="str">
        <f t="shared" si="11"/>
        <v>Rabu</v>
      </c>
      <c r="I40" s="24">
        <f t="shared" si="15"/>
        <v>45679.666666666664</v>
      </c>
      <c r="J40" s="25">
        <f t="shared" si="16"/>
        <v>5.6666666666666661</v>
      </c>
      <c r="K40" s="21" t="str">
        <f t="shared" si="12"/>
        <v>Rabu</v>
      </c>
      <c r="L40" s="24">
        <f t="shared" si="17"/>
        <v>45679.791666666664</v>
      </c>
      <c r="M40" s="25">
        <f t="shared" si="13"/>
        <v>5.7916666666666661</v>
      </c>
    </row>
    <row r="41" spans="1:13" x14ac:dyDescent="0.25">
      <c r="A41" s="21">
        <f t="shared" si="14"/>
        <v>6</v>
      </c>
      <c r="B41" s="97" t="s">
        <v>57</v>
      </c>
      <c r="C41" s="21">
        <v>81</v>
      </c>
      <c r="D41" s="23">
        <f t="shared" si="9"/>
        <v>6</v>
      </c>
      <c r="E41" s="23">
        <v>1</v>
      </c>
      <c r="F41" s="23">
        <f t="shared" si="10"/>
        <v>5</v>
      </c>
      <c r="G41" s="21">
        <v>2</v>
      </c>
      <c r="H41" s="21" t="str">
        <f t="shared" si="11"/>
        <v>Kamis</v>
      </c>
      <c r="I41" s="24">
        <f t="shared" si="15"/>
        <v>45680.375</v>
      </c>
      <c r="J41" s="25">
        <f t="shared" si="16"/>
        <v>6.3749999999999991</v>
      </c>
      <c r="K41" s="21" t="str">
        <f t="shared" si="12"/>
        <v>Kamis</v>
      </c>
      <c r="L41" s="24">
        <f t="shared" si="17"/>
        <v>45680.458333333336</v>
      </c>
      <c r="M41" s="25">
        <f t="shared" si="13"/>
        <v>6.4583333333333321</v>
      </c>
    </row>
    <row r="42" spans="1:13" x14ac:dyDescent="0.25">
      <c r="A42" s="21">
        <f t="shared" si="14"/>
        <v>7</v>
      </c>
      <c r="B42" s="97" t="s">
        <v>58</v>
      </c>
      <c r="C42" s="21">
        <v>32</v>
      </c>
      <c r="D42" s="23">
        <f t="shared" si="9"/>
        <v>3</v>
      </c>
      <c r="E42" s="23">
        <v>1</v>
      </c>
      <c r="F42" s="23">
        <f t="shared" si="10"/>
        <v>2</v>
      </c>
      <c r="G42" s="21">
        <v>2</v>
      </c>
      <c r="H42" s="21" t="str">
        <f t="shared" si="11"/>
        <v>Kamis</v>
      </c>
      <c r="I42" s="24">
        <f t="shared" si="15"/>
        <v>45680.708333333336</v>
      </c>
      <c r="J42" s="25">
        <f t="shared" si="16"/>
        <v>6.7083333333333321</v>
      </c>
      <c r="K42" s="21" t="str">
        <f t="shared" si="12"/>
        <v>Kamis</v>
      </c>
      <c r="L42" s="24">
        <f t="shared" si="17"/>
        <v>45680.791666666672</v>
      </c>
      <c r="M42" s="25">
        <f t="shared" si="13"/>
        <v>6.7916666666666652</v>
      </c>
    </row>
    <row r="43" spans="1:13" x14ac:dyDescent="0.25">
      <c r="A43" s="21">
        <f t="shared" si="14"/>
        <v>8</v>
      </c>
      <c r="B43" s="97" t="s">
        <v>59</v>
      </c>
      <c r="C43" s="21">
        <v>120</v>
      </c>
      <c r="D43" s="23">
        <f t="shared" si="9"/>
        <v>9</v>
      </c>
      <c r="E43" s="23">
        <v>2</v>
      </c>
      <c r="F43" s="23">
        <f t="shared" si="10"/>
        <v>7</v>
      </c>
      <c r="G43" s="21">
        <v>2</v>
      </c>
      <c r="H43" s="21" t="str">
        <f t="shared" si="11"/>
        <v>Kamis</v>
      </c>
      <c r="I43" s="24">
        <f t="shared" si="15"/>
        <v>45680.916666666664</v>
      </c>
      <c r="J43" s="25">
        <f t="shared" si="16"/>
        <v>6.9166666666666652</v>
      </c>
      <c r="K43" s="21" t="str">
        <f t="shared" si="12"/>
        <v>Jum'at</v>
      </c>
      <c r="L43" s="24">
        <f t="shared" si="17"/>
        <v>45681</v>
      </c>
      <c r="M43" s="25">
        <f t="shared" si="13"/>
        <v>6.9999999999999982</v>
      </c>
    </row>
    <row r="44" spans="1:13" x14ac:dyDescent="0.25">
      <c r="A44" s="21">
        <f t="shared" si="14"/>
        <v>9</v>
      </c>
      <c r="B44" s="97" t="s">
        <v>60</v>
      </c>
      <c r="C44" s="21">
        <v>120</v>
      </c>
      <c r="D44" s="23">
        <f t="shared" si="9"/>
        <v>8</v>
      </c>
      <c r="E44" s="23">
        <v>1</v>
      </c>
      <c r="F44" s="23">
        <f t="shared" si="10"/>
        <v>7</v>
      </c>
      <c r="G44" s="21">
        <v>4</v>
      </c>
      <c r="H44" s="21" t="str">
        <f t="shared" si="11"/>
        <v>Jum'at</v>
      </c>
      <c r="I44" s="24">
        <f t="shared" si="15"/>
        <v>45681.375</v>
      </c>
      <c r="J44" s="25">
        <f t="shared" si="16"/>
        <v>7.3749999999999982</v>
      </c>
      <c r="K44" s="21" t="str">
        <f t="shared" si="12"/>
        <v>Jum'at</v>
      </c>
      <c r="L44" s="24">
        <f t="shared" si="17"/>
        <v>45681.541666666664</v>
      </c>
      <c r="M44" s="25">
        <f t="shared" si="13"/>
        <v>7.5416666666666652</v>
      </c>
    </row>
    <row r="45" spans="1:13" x14ac:dyDescent="0.25">
      <c r="A45" s="21">
        <f t="shared" si="14"/>
        <v>10</v>
      </c>
      <c r="B45" s="97" t="s">
        <v>59</v>
      </c>
      <c r="C45" s="21">
        <v>32</v>
      </c>
      <c r="D45" s="23">
        <f t="shared" si="9"/>
        <v>3</v>
      </c>
      <c r="E45" s="23">
        <v>1</v>
      </c>
      <c r="F45" s="23">
        <f t="shared" si="10"/>
        <v>2</v>
      </c>
      <c r="G45" s="21">
        <v>2</v>
      </c>
      <c r="H45" s="21" t="str">
        <f t="shared" si="11"/>
        <v>Jum'at</v>
      </c>
      <c r="I45" s="24">
        <f t="shared" si="15"/>
        <v>45681.875</v>
      </c>
      <c r="J45" s="25">
        <f t="shared" si="16"/>
        <v>7.8749999999999982</v>
      </c>
      <c r="K45" s="21" t="str">
        <f t="shared" si="12"/>
        <v>Jum'at</v>
      </c>
      <c r="L45" s="24">
        <f t="shared" si="17"/>
        <v>45681.958333333336</v>
      </c>
      <c r="M45" s="25">
        <f t="shared" si="13"/>
        <v>7.9583333333333313</v>
      </c>
    </row>
    <row r="46" spans="1:13" x14ac:dyDescent="0.25">
      <c r="A46" s="21">
        <f t="shared" si="14"/>
        <v>11</v>
      </c>
      <c r="B46" s="97" t="s">
        <v>58</v>
      </c>
      <c r="C46" s="21">
        <v>81</v>
      </c>
      <c r="D46" s="23">
        <f t="shared" si="9"/>
        <v>6</v>
      </c>
      <c r="E46" s="23">
        <v>1</v>
      </c>
      <c r="F46" s="23">
        <f t="shared" si="10"/>
        <v>5</v>
      </c>
      <c r="G46" s="21">
        <v>2</v>
      </c>
      <c r="H46" s="21" t="str">
        <f t="shared" si="11"/>
        <v>Sabtu</v>
      </c>
      <c r="I46" s="24">
        <f t="shared" si="15"/>
        <v>45682.083333333336</v>
      </c>
      <c r="J46" s="25">
        <f t="shared" si="16"/>
        <v>8.0833333333333321</v>
      </c>
      <c r="K46" s="21" t="str">
        <f t="shared" si="12"/>
        <v>Sabtu</v>
      </c>
      <c r="L46" s="24">
        <f t="shared" si="17"/>
        <v>45682.166666666672</v>
      </c>
      <c r="M46" s="25">
        <f t="shared" si="13"/>
        <v>8.1666666666666661</v>
      </c>
    </row>
    <row r="47" spans="1:13" x14ac:dyDescent="0.25">
      <c r="A47" s="21">
        <f t="shared" si="14"/>
        <v>12</v>
      </c>
      <c r="B47" s="97" t="s">
        <v>57</v>
      </c>
      <c r="C47" s="21">
        <v>200</v>
      </c>
      <c r="D47" s="23">
        <f t="shared" si="9"/>
        <v>13</v>
      </c>
      <c r="E47" s="23">
        <v>1</v>
      </c>
      <c r="F47" s="23">
        <f t="shared" si="10"/>
        <v>12</v>
      </c>
      <c r="G47" s="21">
        <v>2</v>
      </c>
      <c r="H47" s="21" t="str">
        <f t="shared" si="11"/>
        <v>Sabtu</v>
      </c>
      <c r="I47" s="24">
        <f t="shared" si="15"/>
        <v>45682.416666666664</v>
      </c>
      <c r="J47" s="25">
        <f t="shared" si="16"/>
        <v>8.4166666666666661</v>
      </c>
      <c r="K47" s="21" t="str">
        <f t="shared" si="12"/>
        <v>Sabtu</v>
      </c>
      <c r="L47" s="24">
        <f t="shared" si="17"/>
        <v>45682.5</v>
      </c>
      <c r="M47" s="25">
        <f t="shared" si="13"/>
        <v>8.5</v>
      </c>
    </row>
    <row r="48" spans="1:13" x14ac:dyDescent="0.25">
      <c r="A48" s="21">
        <f t="shared" si="14"/>
        <v>13</v>
      </c>
      <c r="B48" s="97" t="s">
        <v>20</v>
      </c>
      <c r="C48" s="21">
        <v>243</v>
      </c>
      <c r="D48" s="23">
        <f t="shared" si="9"/>
        <v>17</v>
      </c>
      <c r="E48" s="23">
        <v>2</v>
      </c>
      <c r="F48" s="23">
        <f t="shared" si="10"/>
        <v>15</v>
      </c>
      <c r="G48" s="21">
        <v>3</v>
      </c>
      <c r="H48" s="21" t="str">
        <f t="shared" si="11"/>
        <v>Minggu</v>
      </c>
      <c r="I48" s="24">
        <f t="shared" si="15"/>
        <v>45683.041666666664</v>
      </c>
      <c r="J48" s="25">
        <f t="shared" si="16"/>
        <v>9.0416666666666661</v>
      </c>
      <c r="K48" s="21" t="str">
        <f t="shared" si="12"/>
        <v>Minggu</v>
      </c>
      <c r="L48" s="24">
        <f t="shared" si="17"/>
        <v>45683.166666666664</v>
      </c>
      <c r="M48" s="25">
        <f t="shared" si="13"/>
        <v>9.1666666666666661</v>
      </c>
    </row>
    <row r="49" spans="1:13" x14ac:dyDescent="0.25">
      <c r="A49" s="21">
        <f t="shared" si="14"/>
        <v>14</v>
      </c>
      <c r="B49" s="97" t="s">
        <v>19</v>
      </c>
      <c r="C49" s="21">
        <v>458</v>
      </c>
      <c r="D49" s="23">
        <f t="shared" si="9"/>
        <v>32</v>
      </c>
      <c r="E49" s="23">
        <v>3</v>
      </c>
      <c r="F49" s="23">
        <f t="shared" si="10"/>
        <v>29</v>
      </c>
      <c r="G49" s="21">
        <v>3</v>
      </c>
      <c r="H49" s="21" t="str">
        <f t="shared" si="11"/>
        <v>Minggu</v>
      </c>
      <c r="I49" s="24">
        <f t="shared" si="15"/>
        <v>45683.875</v>
      </c>
      <c r="J49" s="25">
        <f t="shared" si="16"/>
        <v>9.875</v>
      </c>
      <c r="K49" s="21" t="str">
        <f t="shared" si="12"/>
        <v>Senin</v>
      </c>
      <c r="L49" s="24">
        <f t="shared" si="17"/>
        <v>45684</v>
      </c>
      <c r="M49" s="25">
        <f t="shared" si="13"/>
        <v>10</v>
      </c>
    </row>
    <row r="50" spans="1:13" x14ac:dyDescent="0.25">
      <c r="A50" s="21">
        <f t="shared" si="14"/>
        <v>15</v>
      </c>
      <c r="B50" s="97" t="s">
        <v>18</v>
      </c>
      <c r="C50" s="21">
        <v>396</v>
      </c>
      <c r="D50" s="23">
        <f t="shared" si="9"/>
        <v>28</v>
      </c>
      <c r="E50" s="23">
        <v>3</v>
      </c>
      <c r="F50" s="23">
        <f t="shared" si="10"/>
        <v>25</v>
      </c>
      <c r="G50" s="21">
        <v>3</v>
      </c>
      <c r="H50" s="21" t="str">
        <f t="shared" si="11"/>
        <v>Selasa</v>
      </c>
      <c r="I50" s="24">
        <f t="shared" si="15"/>
        <v>45685.333333333336</v>
      </c>
      <c r="J50" s="25">
        <f t="shared" si="16"/>
        <v>11.333333333333334</v>
      </c>
      <c r="K50" s="21" t="str">
        <f t="shared" si="12"/>
        <v>Selasa</v>
      </c>
      <c r="L50" s="24">
        <f t="shared" si="17"/>
        <v>45685.458333333336</v>
      </c>
      <c r="M50" s="25">
        <f t="shared" si="13"/>
        <v>11.458333333333334</v>
      </c>
    </row>
    <row r="51" spans="1:13" x14ac:dyDescent="0.25">
      <c r="A51" s="21">
        <f t="shared" si="14"/>
        <v>16</v>
      </c>
      <c r="B51" s="97" t="s">
        <v>17</v>
      </c>
      <c r="C51" s="21">
        <v>498</v>
      </c>
      <c r="D51" s="23">
        <f t="shared" si="9"/>
        <v>35</v>
      </c>
      <c r="E51" s="23">
        <v>3</v>
      </c>
      <c r="F51" s="23">
        <f t="shared" si="10"/>
        <v>32</v>
      </c>
      <c r="G51" s="21">
        <v>3</v>
      </c>
      <c r="H51" s="21" t="str">
        <f t="shared" si="11"/>
        <v>Rabu</v>
      </c>
      <c r="I51" s="24">
        <f t="shared" si="15"/>
        <v>45686.625</v>
      </c>
      <c r="J51" s="25">
        <f t="shared" si="16"/>
        <v>12.625</v>
      </c>
      <c r="K51" s="21" t="str">
        <f t="shared" si="12"/>
        <v>Rabu</v>
      </c>
      <c r="L51" s="24">
        <f t="shared" si="17"/>
        <v>45686.75</v>
      </c>
      <c r="M51" s="25">
        <f t="shared" si="13"/>
        <v>12.75</v>
      </c>
    </row>
    <row r="52" spans="1:13" x14ac:dyDescent="0.25">
      <c r="A52" s="21">
        <f t="shared" si="14"/>
        <v>17</v>
      </c>
      <c r="B52" s="97" t="s">
        <v>55</v>
      </c>
      <c r="C52" s="21"/>
      <c r="D52" s="23"/>
      <c r="E52" s="23"/>
      <c r="F52" s="23"/>
      <c r="G52" s="21"/>
      <c r="H52" s="21" t="str">
        <f t="shared" si="11"/>
        <v>Jum'at</v>
      </c>
      <c r="I52" s="24">
        <f t="shared" si="15"/>
        <v>45688.208333333336</v>
      </c>
      <c r="J52" s="25">
        <f t="shared" si="16"/>
        <v>14.208333333333334</v>
      </c>
      <c r="K52" s="21"/>
      <c r="L52" s="24"/>
      <c r="M52" s="25"/>
    </row>
    <row r="53" spans="1:13" x14ac:dyDescent="0.25">
      <c r="A53" s="1" t="s">
        <v>31</v>
      </c>
      <c r="B53" s="1"/>
      <c r="C53" s="75">
        <f>SUM(C36:C52)</f>
        <v>4056</v>
      </c>
      <c r="D53" s="75">
        <f>SUM(D36:D52)</f>
        <v>287</v>
      </c>
      <c r="E53" s="75"/>
      <c r="F53" s="75"/>
      <c r="G53" s="75">
        <f>SUM(G36:G52)</f>
        <v>52</v>
      </c>
      <c r="H53" s="75">
        <f>D53+G53</f>
        <v>339</v>
      </c>
      <c r="I53" s="76"/>
      <c r="J53" s="77"/>
      <c r="K53" s="76"/>
      <c r="L53" s="76"/>
      <c r="M53" s="77"/>
    </row>
    <row r="54" spans="1:13" x14ac:dyDescent="0.25">
      <c r="A54" s="1" t="s">
        <v>32</v>
      </c>
      <c r="B54" s="1"/>
      <c r="C54" s="78"/>
      <c r="D54" s="79">
        <f>D53/24</f>
        <v>11.958333333333334</v>
      </c>
      <c r="E54" s="79"/>
      <c r="F54" s="79"/>
      <c r="G54" s="79">
        <f>G53/24</f>
        <v>2.1666666666666665</v>
      </c>
      <c r="H54" s="79">
        <f>H53/24</f>
        <v>14.125</v>
      </c>
      <c r="I54" s="81"/>
      <c r="J54" s="82" t="s">
        <v>33</v>
      </c>
      <c r="K54" s="83"/>
      <c r="L54" s="83"/>
      <c r="M54" s="83"/>
    </row>
    <row r="55" spans="1:13" x14ac:dyDescent="0.25">
      <c r="A55" s="95"/>
      <c r="B55" s="98"/>
      <c r="C55" s="95"/>
      <c r="D55" s="95"/>
      <c r="E55" s="95"/>
      <c r="F55" s="95"/>
      <c r="G55" s="95"/>
      <c r="H55" s="83"/>
      <c r="I55" s="83"/>
      <c r="J55" s="77" t="s">
        <v>34</v>
      </c>
      <c r="K55" s="77"/>
      <c r="L55" s="85">
        <f>C53</f>
        <v>4056</v>
      </c>
      <c r="M55" s="83" t="s">
        <v>35</v>
      </c>
    </row>
    <row r="56" spans="1:13" x14ac:dyDescent="0.25">
      <c r="A56" s="99"/>
      <c r="B56" s="100"/>
      <c r="C56" s="101">
        <f>C53+127</f>
        <v>4183</v>
      </c>
      <c r="D56" s="95"/>
      <c r="E56" s="95"/>
      <c r="F56" s="95"/>
      <c r="G56" s="95"/>
      <c r="H56" s="95"/>
      <c r="I56" s="83"/>
      <c r="J56" s="77" t="s">
        <v>36</v>
      </c>
      <c r="K56" s="77"/>
      <c r="L56" s="86">
        <f>D54</f>
        <v>11.958333333333334</v>
      </c>
      <c r="M56" s="83" t="s">
        <v>14</v>
      </c>
    </row>
    <row r="57" spans="1:13" x14ac:dyDescent="0.25">
      <c r="A57" s="99"/>
      <c r="B57" s="100"/>
      <c r="C57" s="95"/>
      <c r="D57" s="95"/>
      <c r="E57" s="95"/>
      <c r="F57" s="95"/>
      <c r="G57" s="95"/>
      <c r="H57" s="95"/>
      <c r="I57" s="83"/>
      <c r="J57" s="77" t="s">
        <v>37</v>
      </c>
      <c r="K57" s="77"/>
      <c r="L57" s="87">
        <f>G54</f>
        <v>2.1666666666666665</v>
      </c>
      <c r="M57" s="83" t="s">
        <v>14</v>
      </c>
    </row>
    <row r="59" spans="1:13" x14ac:dyDescent="0.25">
      <c r="A59" s="14" t="s"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x14ac:dyDescent="0.25">
      <c r="A60" s="14" t="s">
        <v>64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2" spans="1:13" x14ac:dyDescent="0.25">
      <c r="A62" s="426" t="s">
        <v>39</v>
      </c>
      <c r="B62" s="426"/>
      <c r="C62" s="426"/>
      <c r="D62" s="426"/>
      <c r="E62" s="426"/>
      <c r="F62" s="426"/>
      <c r="G62" s="426"/>
      <c r="H62" s="426"/>
      <c r="I62" s="426"/>
      <c r="J62" s="95"/>
      <c r="K62" s="67" t="s">
        <v>3</v>
      </c>
      <c r="L62" s="66">
        <v>15.5</v>
      </c>
      <c r="M62" s="67" t="s">
        <v>4</v>
      </c>
    </row>
    <row r="63" spans="1:13" ht="15.75" customHeight="1" x14ac:dyDescent="0.25">
      <c r="A63" s="427" t="s">
        <v>5</v>
      </c>
      <c r="B63" s="427" t="s">
        <v>6</v>
      </c>
      <c r="C63" s="12" t="s">
        <v>7</v>
      </c>
      <c r="D63" s="12" t="s">
        <v>8</v>
      </c>
      <c r="E63" s="11" t="s">
        <v>9</v>
      </c>
      <c r="F63" s="11" t="s">
        <v>10</v>
      </c>
      <c r="G63" s="12" t="s">
        <v>11</v>
      </c>
      <c r="H63" s="10" t="s">
        <v>12</v>
      </c>
      <c r="I63" s="10"/>
      <c r="J63" s="10"/>
      <c r="K63" s="428" t="s">
        <v>13</v>
      </c>
      <c r="L63" s="428"/>
      <c r="M63" s="428"/>
    </row>
    <row r="64" spans="1:13" x14ac:dyDescent="0.25">
      <c r="A64" s="427"/>
      <c r="B64" s="427"/>
      <c r="C64" s="12"/>
      <c r="D64" s="12"/>
      <c r="E64" s="11"/>
      <c r="F64" s="11"/>
      <c r="G64" s="12"/>
      <c r="H64" s="19" t="s">
        <v>14</v>
      </c>
      <c r="I64" s="19" t="s">
        <v>15</v>
      </c>
      <c r="J64" s="19" t="s">
        <v>16</v>
      </c>
      <c r="K64" s="96" t="s">
        <v>14</v>
      </c>
      <c r="L64" s="96" t="s">
        <v>15</v>
      </c>
      <c r="M64" s="96" t="s">
        <v>16</v>
      </c>
    </row>
    <row r="65" spans="1:13" x14ac:dyDescent="0.25">
      <c r="A65" s="21">
        <v>1</v>
      </c>
      <c r="B65" s="54" t="s">
        <v>55</v>
      </c>
      <c r="C65" s="27">
        <v>498</v>
      </c>
      <c r="D65" s="23">
        <f t="shared" ref="D65:D80" si="18">F65+E65</f>
        <v>36</v>
      </c>
      <c r="E65" s="23">
        <v>4</v>
      </c>
      <c r="F65" s="23">
        <f t="shared" ref="F65:F80" si="19">INT(C65/$L$4)</f>
        <v>32</v>
      </c>
      <c r="G65" s="21">
        <v>4</v>
      </c>
      <c r="H65" s="21" t="str">
        <f t="shared" ref="H65:H81" si="20">CHOOSE(WEEKDAY(I65),"Minggu","Senin","Selasa","Rabu","Kamis","Jum'at","Sabtu")</f>
        <v>Jum'at</v>
      </c>
      <c r="I65" s="24">
        <v>45688</v>
      </c>
      <c r="J65" s="25">
        <v>0.20833333333333301</v>
      </c>
      <c r="K65" s="21" t="str">
        <f t="shared" ref="K65:K80" si="21">CHOOSE(WEEKDAY(L65),"Minggu","Senin","Selasa","Rabu","Kamis","Jum'at","Sabtu")</f>
        <v>Jum'at</v>
      </c>
      <c r="L65" s="24">
        <f>(I65+J65)+G65/24</f>
        <v>45688.375</v>
      </c>
      <c r="M65" s="25">
        <f t="shared" ref="M65:M80" si="22">(J65+G65/24)</f>
        <v>0.37499999999999967</v>
      </c>
    </row>
    <row r="66" spans="1:13" x14ac:dyDescent="0.25">
      <c r="A66" s="21">
        <f t="shared" ref="A66:A81" si="23">A65+1</f>
        <v>2</v>
      </c>
      <c r="B66" s="54" t="s">
        <v>56</v>
      </c>
      <c r="C66" s="27">
        <v>396</v>
      </c>
      <c r="D66" s="23">
        <f t="shared" si="18"/>
        <v>29</v>
      </c>
      <c r="E66" s="23">
        <v>4</v>
      </c>
      <c r="F66" s="23">
        <f t="shared" si="19"/>
        <v>25</v>
      </c>
      <c r="G66" s="21">
        <v>6</v>
      </c>
      <c r="H66" s="21" t="str">
        <f t="shared" si="20"/>
        <v>Sabtu</v>
      </c>
      <c r="I66" s="24">
        <f t="shared" ref="I66:I81" si="24">$I$65+J66</f>
        <v>45689.875</v>
      </c>
      <c r="J66" s="25">
        <f t="shared" ref="J66:J81" si="25">M65+D65/24</f>
        <v>1.8749999999999996</v>
      </c>
      <c r="K66" s="21" t="str">
        <f t="shared" si="21"/>
        <v>Minggu</v>
      </c>
      <c r="L66" s="24">
        <f t="shared" ref="L66:L80" si="26">($I$65+J66)+G66/24</f>
        <v>45690.125</v>
      </c>
      <c r="M66" s="25">
        <f t="shared" si="22"/>
        <v>2.1249999999999996</v>
      </c>
    </row>
    <row r="67" spans="1:13" x14ac:dyDescent="0.25">
      <c r="A67" s="21">
        <f t="shared" si="23"/>
        <v>3</v>
      </c>
      <c r="B67" s="22" t="s">
        <v>18</v>
      </c>
      <c r="C67" s="21">
        <v>458</v>
      </c>
      <c r="D67" s="23">
        <f t="shared" si="18"/>
        <v>32</v>
      </c>
      <c r="E67" s="23">
        <v>3</v>
      </c>
      <c r="F67" s="23">
        <f t="shared" si="19"/>
        <v>29</v>
      </c>
      <c r="G67" s="21">
        <v>2</v>
      </c>
      <c r="H67" s="21" t="str">
        <f t="shared" si="20"/>
        <v>Senin</v>
      </c>
      <c r="I67" s="24">
        <f t="shared" si="24"/>
        <v>45691.333333333336</v>
      </c>
      <c r="J67" s="25">
        <f t="shared" si="25"/>
        <v>3.333333333333333</v>
      </c>
      <c r="K67" s="21" t="str">
        <f t="shared" si="21"/>
        <v>Senin</v>
      </c>
      <c r="L67" s="24">
        <f t="shared" si="26"/>
        <v>45691.416666666672</v>
      </c>
      <c r="M67" s="25">
        <f t="shared" si="22"/>
        <v>3.4166666666666665</v>
      </c>
    </row>
    <row r="68" spans="1:13" x14ac:dyDescent="0.25">
      <c r="A68" s="21">
        <f t="shared" si="23"/>
        <v>4</v>
      </c>
      <c r="B68" s="22" t="s">
        <v>19</v>
      </c>
      <c r="C68" s="21">
        <v>243</v>
      </c>
      <c r="D68" s="23">
        <f t="shared" si="18"/>
        <v>17</v>
      </c>
      <c r="E68" s="23">
        <v>2</v>
      </c>
      <c r="F68" s="23">
        <f t="shared" si="19"/>
        <v>15</v>
      </c>
      <c r="G68" s="21">
        <v>3</v>
      </c>
      <c r="H68" s="21" t="str">
        <f t="shared" si="20"/>
        <v>Selasa</v>
      </c>
      <c r="I68" s="24">
        <f t="shared" si="24"/>
        <v>45692.75</v>
      </c>
      <c r="J68" s="25">
        <f t="shared" si="25"/>
        <v>4.75</v>
      </c>
      <c r="K68" s="21" t="str">
        <f t="shared" si="21"/>
        <v>Selasa</v>
      </c>
      <c r="L68" s="24">
        <f t="shared" si="26"/>
        <v>45692.875</v>
      </c>
      <c r="M68" s="25">
        <f t="shared" si="22"/>
        <v>4.875</v>
      </c>
    </row>
    <row r="69" spans="1:13" x14ac:dyDescent="0.25">
      <c r="A69" s="21">
        <f t="shared" si="23"/>
        <v>5</v>
      </c>
      <c r="B69" s="22" t="s">
        <v>20</v>
      </c>
      <c r="C69" s="21">
        <v>200</v>
      </c>
      <c r="D69" s="23">
        <f t="shared" si="18"/>
        <v>14</v>
      </c>
      <c r="E69" s="23">
        <v>2</v>
      </c>
      <c r="F69" s="23">
        <f t="shared" si="19"/>
        <v>12</v>
      </c>
      <c r="G69" s="21">
        <v>3</v>
      </c>
      <c r="H69" s="21" t="str">
        <f t="shared" si="20"/>
        <v>Rabu</v>
      </c>
      <c r="I69" s="24">
        <f t="shared" si="24"/>
        <v>45693.583333333336</v>
      </c>
      <c r="J69" s="25">
        <f t="shared" si="25"/>
        <v>5.583333333333333</v>
      </c>
      <c r="K69" s="21" t="str">
        <f t="shared" si="21"/>
        <v>Rabu</v>
      </c>
      <c r="L69" s="24">
        <f t="shared" si="26"/>
        <v>45693.708333333336</v>
      </c>
      <c r="M69" s="25">
        <f t="shared" si="22"/>
        <v>5.708333333333333</v>
      </c>
    </row>
    <row r="70" spans="1:13" ht="15.75" customHeight="1" x14ac:dyDescent="0.25">
      <c r="A70" s="21">
        <f t="shared" si="23"/>
        <v>6</v>
      </c>
      <c r="B70" s="97" t="s">
        <v>57</v>
      </c>
      <c r="C70" s="21">
        <v>81</v>
      </c>
      <c r="D70" s="23">
        <f t="shared" si="18"/>
        <v>6</v>
      </c>
      <c r="E70" s="23">
        <v>1</v>
      </c>
      <c r="F70" s="23">
        <f t="shared" si="19"/>
        <v>5</v>
      </c>
      <c r="G70" s="21">
        <v>2</v>
      </c>
      <c r="H70" s="21" t="str">
        <f t="shared" si="20"/>
        <v>Kamis</v>
      </c>
      <c r="I70" s="24">
        <f t="shared" si="24"/>
        <v>45694.291666666664</v>
      </c>
      <c r="J70" s="25">
        <f t="shared" si="25"/>
        <v>6.2916666666666661</v>
      </c>
      <c r="K70" s="21" t="str">
        <f t="shared" si="21"/>
        <v>Kamis</v>
      </c>
      <c r="L70" s="24">
        <f t="shared" si="26"/>
        <v>45694.375</v>
      </c>
      <c r="M70" s="25">
        <f t="shared" si="22"/>
        <v>6.3749999999999991</v>
      </c>
    </row>
    <row r="71" spans="1:13" x14ac:dyDescent="0.25">
      <c r="A71" s="21">
        <f t="shared" si="23"/>
        <v>7</v>
      </c>
      <c r="B71" s="97" t="s">
        <v>58</v>
      </c>
      <c r="C71" s="21">
        <v>32</v>
      </c>
      <c r="D71" s="23">
        <f t="shared" si="18"/>
        <v>3</v>
      </c>
      <c r="E71" s="23">
        <v>1</v>
      </c>
      <c r="F71" s="23">
        <f t="shared" si="19"/>
        <v>2</v>
      </c>
      <c r="G71" s="21">
        <v>2</v>
      </c>
      <c r="H71" s="21" t="str">
        <f t="shared" si="20"/>
        <v>Kamis</v>
      </c>
      <c r="I71" s="24">
        <f t="shared" si="24"/>
        <v>45694.625</v>
      </c>
      <c r="J71" s="25">
        <f t="shared" si="25"/>
        <v>6.6249999999999991</v>
      </c>
      <c r="K71" s="21" t="str">
        <f t="shared" si="21"/>
        <v>Kamis</v>
      </c>
      <c r="L71" s="24">
        <f t="shared" si="26"/>
        <v>45694.708333333336</v>
      </c>
      <c r="M71" s="25">
        <f t="shared" si="22"/>
        <v>6.7083333333333321</v>
      </c>
    </row>
    <row r="72" spans="1:13" x14ac:dyDescent="0.25">
      <c r="A72" s="21">
        <f t="shared" si="23"/>
        <v>8</v>
      </c>
      <c r="B72" s="97" t="s">
        <v>59</v>
      </c>
      <c r="C72" s="21">
        <v>120</v>
      </c>
      <c r="D72" s="23">
        <f t="shared" si="18"/>
        <v>9</v>
      </c>
      <c r="E72" s="23">
        <v>2</v>
      </c>
      <c r="F72" s="23">
        <f t="shared" si="19"/>
        <v>7</v>
      </c>
      <c r="G72" s="21">
        <v>2</v>
      </c>
      <c r="H72" s="21" t="str">
        <f t="shared" si="20"/>
        <v>Kamis</v>
      </c>
      <c r="I72" s="24">
        <f t="shared" si="24"/>
        <v>45694.833333333336</v>
      </c>
      <c r="J72" s="25">
        <f t="shared" si="25"/>
        <v>6.8333333333333321</v>
      </c>
      <c r="K72" s="21" t="str">
        <f t="shared" si="21"/>
        <v>Kamis</v>
      </c>
      <c r="L72" s="24">
        <f t="shared" si="26"/>
        <v>45694.916666666672</v>
      </c>
      <c r="M72" s="25">
        <f t="shared" si="22"/>
        <v>6.9166666666666652</v>
      </c>
    </row>
    <row r="73" spans="1:13" x14ac:dyDescent="0.25">
      <c r="A73" s="21">
        <f t="shared" si="23"/>
        <v>9</v>
      </c>
      <c r="B73" s="97" t="s">
        <v>60</v>
      </c>
      <c r="C73" s="21">
        <v>120</v>
      </c>
      <c r="D73" s="23">
        <f t="shared" si="18"/>
        <v>8</v>
      </c>
      <c r="E73" s="23">
        <v>1</v>
      </c>
      <c r="F73" s="23">
        <f t="shared" si="19"/>
        <v>7</v>
      </c>
      <c r="G73" s="21">
        <v>4</v>
      </c>
      <c r="H73" s="21" t="str">
        <f t="shared" si="20"/>
        <v>Jum'at</v>
      </c>
      <c r="I73" s="24">
        <f t="shared" si="24"/>
        <v>45695.291666666664</v>
      </c>
      <c r="J73" s="25">
        <f t="shared" si="25"/>
        <v>7.2916666666666652</v>
      </c>
      <c r="K73" s="21" t="str">
        <f t="shared" si="21"/>
        <v>Jum'at</v>
      </c>
      <c r="L73" s="24">
        <f t="shared" si="26"/>
        <v>45695.458333333328</v>
      </c>
      <c r="M73" s="25">
        <f t="shared" si="22"/>
        <v>7.4583333333333321</v>
      </c>
    </row>
    <row r="74" spans="1:13" x14ac:dyDescent="0.25">
      <c r="A74" s="21">
        <f t="shared" si="23"/>
        <v>10</v>
      </c>
      <c r="B74" s="97" t="s">
        <v>59</v>
      </c>
      <c r="C74" s="21">
        <v>32</v>
      </c>
      <c r="D74" s="23">
        <f t="shared" si="18"/>
        <v>3</v>
      </c>
      <c r="E74" s="23">
        <v>1</v>
      </c>
      <c r="F74" s="23">
        <f t="shared" si="19"/>
        <v>2</v>
      </c>
      <c r="G74" s="21">
        <v>2</v>
      </c>
      <c r="H74" s="21" t="str">
        <f t="shared" si="20"/>
        <v>Jum'at</v>
      </c>
      <c r="I74" s="24">
        <f t="shared" si="24"/>
        <v>45695.791666666664</v>
      </c>
      <c r="J74" s="25">
        <f t="shared" si="25"/>
        <v>7.7916666666666652</v>
      </c>
      <c r="K74" s="21" t="str">
        <f t="shared" si="21"/>
        <v>Jum'at</v>
      </c>
      <c r="L74" s="24">
        <f t="shared" si="26"/>
        <v>45695.875</v>
      </c>
      <c r="M74" s="25">
        <f t="shared" si="22"/>
        <v>7.8749999999999982</v>
      </c>
    </row>
    <row r="75" spans="1:13" x14ac:dyDescent="0.25">
      <c r="A75" s="21">
        <f t="shared" si="23"/>
        <v>11</v>
      </c>
      <c r="B75" s="97" t="s">
        <v>58</v>
      </c>
      <c r="C75" s="21">
        <v>81</v>
      </c>
      <c r="D75" s="23">
        <f t="shared" si="18"/>
        <v>6</v>
      </c>
      <c r="E75" s="23">
        <v>1</v>
      </c>
      <c r="F75" s="23">
        <f t="shared" si="19"/>
        <v>5</v>
      </c>
      <c r="G75" s="21">
        <v>2</v>
      </c>
      <c r="H75" s="21" t="str">
        <f t="shared" si="20"/>
        <v>Sabtu</v>
      </c>
      <c r="I75" s="24">
        <f t="shared" si="24"/>
        <v>45696</v>
      </c>
      <c r="J75" s="25">
        <f t="shared" si="25"/>
        <v>7.9999999999999982</v>
      </c>
      <c r="K75" s="21" t="str">
        <f t="shared" si="21"/>
        <v>Sabtu</v>
      </c>
      <c r="L75" s="24">
        <f t="shared" si="26"/>
        <v>45696.083333333336</v>
      </c>
      <c r="M75" s="25">
        <f t="shared" si="22"/>
        <v>8.0833333333333321</v>
      </c>
    </row>
    <row r="76" spans="1:13" x14ac:dyDescent="0.25">
      <c r="A76" s="21">
        <f t="shared" si="23"/>
        <v>12</v>
      </c>
      <c r="B76" s="97" t="s">
        <v>57</v>
      </c>
      <c r="C76" s="21">
        <v>200</v>
      </c>
      <c r="D76" s="23">
        <f t="shared" si="18"/>
        <v>13</v>
      </c>
      <c r="E76" s="23">
        <v>1</v>
      </c>
      <c r="F76" s="23">
        <f t="shared" si="19"/>
        <v>12</v>
      </c>
      <c r="G76" s="21">
        <v>2</v>
      </c>
      <c r="H76" s="21" t="str">
        <f t="shared" si="20"/>
        <v>Sabtu</v>
      </c>
      <c r="I76" s="24">
        <f t="shared" si="24"/>
        <v>45696.333333333336</v>
      </c>
      <c r="J76" s="25">
        <f t="shared" si="25"/>
        <v>8.3333333333333321</v>
      </c>
      <c r="K76" s="21" t="str">
        <f t="shared" si="21"/>
        <v>Sabtu</v>
      </c>
      <c r="L76" s="24">
        <f t="shared" si="26"/>
        <v>45696.416666666672</v>
      </c>
      <c r="M76" s="25">
        <f t="shared" si="22"/>
        <v>8.4166666666666661</v>
      </c>
    </row>
    <row r="77" spans="1:13" x14ac:dyDescent="0.25">
      <c r="A77" s="21">
        <f t="shared" si="23"/>
        <v>13</v>
      </c>
      <c r="B77" s="97" t="s">
        <v>20</v>
      </c>
      <c r="C77" s="21">
        <v>243</v>
      </c>
      <c r="D77" s="23">
        <f t="shared" si="18"/>
        <v>17</v>
      </c>
      <c r="E77" s="23">
        <v>2</v>
      </c>
      <c r="F77" s="23">
        <f t="shared" si="19"/>
        <v>15</v>
      </c>
      <c r="G77" s="21">
        <v>3</v>
      </c>
      <c r="H77" s="21" t="str">
        <f t="shared" si="20"/>
        <v>Sabtu</v>
      </c>
      <c r="I77" s="24">
        <f t="shared" si="24"/>
        <v>45696.958333333336</v>
      </c>
      <c r="J77" s="25">
        <f t="shared" si="25"/>
        <v>8.9583333333333321</v>
      </c>
      <c r="K77" s="21" t="str">
        <f t="shared" si="21"/>
        <v>Minggu</v>
      </c>
      <c r="L77" s="24">
        <f t="shared" si="26"/>
        <v>45697.083333333336</v>
      </c>
      <c r="M77" s="25">
        <f t="shared" si="22"/>
        <v>9.0833333333333321</v>
      </c>
    </row>
    <row r="78" spans="1:13" x14ac:dyDescent="0.25">
      <c r="A78" s="21">
        <f t="shared" si="23"/>
        <v>14</v>
      </c>
      <c r="B78" s="97" t="s">
        <v>19</v>
      </c>
      <c r="C78" s="21">
        <v>458</v>
      </c>
      <c r="D78" s="23">
        <f t="shared" si="18"/>
        <v>32</v>
      </c>
      <c r="E78" s="23">
        <v>3</v>
      </c>
      <c r="F78" s="23">
        <f t="shared" si="19"/>
        <v>29</v>
      </c>
      <c r="G78" s="21">
        <v>5</v>
      </c>
      <c r="H78" s="21" t="str">
        <f t="shared" si="20"/>
        <v>Minggu</v>
      </c>
      <c r="I78" s="24">
        <f t="shared" si="24"/>
        <v>45697.791666666664</v>
      </c>
      <c r="J78" s="25">
        <f t="shared" si="25"/>
        <v>9.7916666666666661</v>
      </c>
      <c r="K78" s="21" t="str">
        <f t="shared" si="21"/>
        <v>Senin</v>
      </c>
      <c r="L78" s="24">
        <f t="shared" si="26"/>
        <v>45698</v>
      </c>
      <c r="M78" s="25">
        <f t="shared" si="22"/>
        <v>10</v>
      </c>
    </row>
    <row r="79" spans="1:13" x14ac:dyDescent="0.25">
      <c r="A79" s="21">
        <f t="shared" si="23"/>
        <v>15</v>
      </c>
      <c r="B79" s="97" t="s">
        <v>18</v>
      </c>
      <c r="C79" s="21">
        <v>396</v>
      </c>
      <c r="D79" s="23">
        <f t="shared" si="18"/>
        <v>28</v>
      </c>
      <c r="E79" s="23">
        <v>3</v>
      </c>
      <c r="F79" s="23">
        <f t="shared" si="19"/>
        <v>25</v>
      </c>
      <c r="G79" s="21">
        <v>3</v>
      </c>
      <c r="H79" s="21" t="str">
        <f t="shared" si="20"/>
        <v>Selasa</v>
      </c>
      <c r="I79" s="24">
        <f t="shared" si="24"/>
        <v>45699.333333333336</v>
      </c>
      <c r="J79" s="25">
        <f t="shared" si="25"/>
        <v>11.333333333333334</v>
      </c>
      <c r="K79" s="21" t="str">
        <f t="shared" si="21"/>
        <v>Selasa</v>
      </c>
      <c r="L79" s="24">
        <f t="shared" si="26"/>
        <v>45699.458333333336</v>
      </c>
      <c r="M79" s="25">
        <f t="shared" si="22"/>
        <v>11.458333333333334</v>
      </c>
    </row>
    <row r="80" spans="1:13" x14ac:dyDescent="0.25">
      <c r="A80" s="21">
        <f t="shared" si="23"/>
        <v>16</v>
      </c>
      <c r="B80" s="97" t="s">
        <v>17</v>
      </c>
      <c r="C80" s="21">
        <v>498</v>
      </c>
      <c r="D80" s="23">
        <f t="shared" si="18"/>
        <v>35</v>
      </c>
      <c r="E80" s="23">
        <v>3</v>
      </c>
      <c r="F80" s="23">
        <f t="shared" si="19"/>
        <v>32</v>
      </c>
      <c r="G80" s="21">
        <v>3</v>
      </c>
      <c r="H80" s="21" t="str">
        <f t="shared" si="20"/>
        <v>Rabu</v>
      </c>
      <c r="I80" s="24">
        <f t="shared" si="24"/>
        <v>45700.625</v>
      </c>
      <c r="J80" s="25">
        <f t="shared" si="25"/>
        <v>12.625</v>
      </c>
      <c r="K80" s="21" t="str">
        <f t="shared" si="21"/>
        <v>Rabu</v>
      </c>
      <c r="L80" s="24">
        <f t="shared" si="26"/>
        <v>45700.75</v>
      </c>
      <c r="M80" s="25">
        <f t="shared" si="22"/>
        <v>12.75</v>
      </c>
    </row>
    <row r="81" spans="1:13" x14ac:dyDescent="0.25">
      <c r="A81" s="21">
        <f t="shared" si="23"/>
        <v>17</v>
      </c>
      <c r="B81" s="97" t="s">
        <v>55</v>
      </c>
      <c r="C81" s="21"/>
      <c r="D81" s="23"/>
      <c r="E81" s="23"/>
      <c r="F81" s="23"/>
      <c r="G81" s="21"/>
      <c r="H81" s="21" t="str">
        <f t="shared" si="20"/>
        <v>Jum'at</v>
      </c>
      <c r="I81" s="24">
        <f t="shared" si="24"/>
        <v>45702.208333333336</v>
      </c>
      <c r="J81" s="25">
        <f t="shared" si="25"/>
        <v>14.208333333333334</v>
      </c>
      <c r="K81" s="21"/>
      <c r="L81" s="24"/>
      <c r="M81" s="25"/>
    </row>
    <row r="82" spans="1:13" x14ac:dyDescent="0.25">
      <c r="A82" s="1" t="s">
        <v>31</v>
      </c>
      <c r="B82" s="1"/>
      <c r="C82" s="75">
        <f>SUM(C65:C81)</f>
        <v>4056</v>
      </c>
      <c r="D82" s="75">
        <f>SUM(D65:D81)</f>
        <v>288</v>
      </c>
      <c r="E82" s="75"/>
      <c r="F82" s="75"/>
      <c r="G82" s="75">
        <f>SUM(G65:G81)</f>
        <v>48</v>
      </c>
      <c r="H82" s="75">
        <f>D82+G82</f>
        <v>336</v>
      </c>
      <c r="I82" s="76"/>
      <c r="J82" s="77"/>
      <c r="K82" s="76"/>
      <c r="L82" s="76"/>
      <c r="M82" s="77"/>
    </row>
    <row r="83" spans="1:13" x14ac:dyDescent="0.25">
      <c r="A83" s="1" t="s">
        <v>32</v>
      </c>
      <c r="B83" s="1"/>
      <c r="C83" s="78"/>
      <c r="D83" s="79">
        <f>D82/24</f>
        <v>12</v>
      </c>
      <c r="E83" s="79"/>
      <c r="F83" s="79"/>
      <c r="G83" s="79">
        <f>G82/24</f>
        <v>2</v>
      </c>
      <c r="H83" s="79">
        <f>H82/24</f>
        <v>14</v>
      </c>
      <c r="I83" s="81"/>
      <c r="J83" s="82" t="s">
        <v>33</v>
      </c>
      <c r="K83" s="83"/>
      <c r="L83" s="83"/>
      <c r="M83" s="83"/>
    </row>
    <row r="84" spans="1:13" x14ac:dyDescent="0.25">
      <c r="A84" s="95"/>
      <c r="B84" s="98"/>
      <c r="C84" s="95"/>
      <c r="D84" s="95"/>
      <c r="E84" s="95"/>
      <c r="F84" s="95"/>
      <c r="G84" s="95"/>
      <c r="H84" s="83"/>
      <c r="I84" s="83"/>
      <c r="J84" s="77" t="s">
        <v>34</v>
      </c>
      <c r="K84" s="77"/>
      <c r="L84" s="85">
        <f>C82</f>
        <v>4056</v>
      </c>
      <c r="M84" s="83" t="s">
        <v>35</v>
      </c>
    </row>
    <row r="85" spans="1:13" x14ac:dyDescent="0.25">
      <c r="A85" s="99"/>
      <c r="B85" s="100"/>
      <c r="C85" s="101">
        <f>C82+127</f>
        <v>4183</v>
      </c>
      <c r="D85" s="95"/>
      <c r="E85" s="95"/>
      <c r="F85" s="95"/>
      <c r="G85" s="95"/>
      <c r="H85" s="95"/>
      <c r="I85" s="83"/>
      <c r="J85" s="77" t="s">
        <v>36</v>
      </c>
      <c r="K85" s="77"/>
      <c r="L85" s="86">
        <f>D83</f>
        <v>12</v>
      </c>
      <c r="M85" s="83" t="s">
        <v>14</v>
      </c>
    </row>
    <row r="86" spans="1:13" x14ac:dyDescent="0.25">
      <c r="A86" s="99"/>
      <c r="B86" s="100"/>
      <c r="C86" s="95"/>
      <c r="D86" s="95"/>
      <c r="E86" s="95"/>
      <c r="F86" s="95"/>
      <c r="G86" s="95"/>
      <c r="H86" s="95"/>
      <c r="I86" s="83"/>
      <c r="J86" s="77" t="s">
        <v>37</v>
      </c>
      <c r="K86" s="77"/>
      <c r="L86" s="87">
        <f>G83</f>
        <v>2</v>
      </c>
      <c r="M86" s="83" t="s">
        <v>14</v>
      </c>
    </row>
    <row r="88" spans="1:13" x14ac:dyDescent="0.25">
      <c r="A88" s="14" t="s"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x14ac:dyDescent="0.25">
      <c r="A89" s="14" t="s">
        <v>64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1" spans="1:13" x14ac:dyDescent="0.25">
      <c r="A91" s="426" t="s">
        <v>40</v>
      </c>
      <c r="B91" s="426"/>
      <c r="C91" s="426"/>
      <c r="D91" s="426"/>
      <c r="E91" s="426"/>
      <c r="F91" s="426"/>
      <c r="G91" s="426"/>
      <c r="H91" s="426"/>
      <c r="I91" s="426"/>
      <c r="J91" s="95"/>
      <c r="K91" s="67" t="s">
        <v>3</v>
      </c>
      <c r="L91" s="66">
        <v>15.5</v>
      </c>
      <c r="M91" s="67" t="s">
        <v>4</v>
      </c>
    </row>
    <row r="92" spans="1:13" ht="15.75" customHeight="1" x14ac:dyDescent="0.25">
      <c r="A92" s="427" t="s">
        <v>5</v>
      </c>
      <c r="B92" s="427" t="s">
        <v>6</v>
      </c>
      <c r="C92" s="12" t="s">
        <v>7</v>
      </c>
      <c r="D92" s="12" t="s">
        <v>8</v>
      </c>
      <c r="E92" s="11" t="s">
        <v>9</v>
      </c>
      <c r="F92" s="11" t="s">
        <v>10</v>
      </c>
      <c r="G92" s="12" t="s">
        <v>11</v>
      </c>
      <c r="H92" s="10" t="s">
        <v>12</v>
      </c>
      <c r="I92" s="10"/>
      <c r="J92" s="10"/>
      <c r="K92" s="428" t="s">
        <v>13</v>
      </c>
      <c r="L92" s="428"/>
      <c r="M92" s="428"/>
    </row>
    <row r="93" spans="1:13" x14ac:dyDescent="0.25">
      <c r="A93" s="427"/>
      <c r="B93" s="427"/>
      <c r="C93" s="12"/>
      <c r="D93" s="12"/>
      <c r="E93" s="11"/>
      <c r="F93" s="11"/>
      <c r="G93" s="12"/>
      <c r="H93" s="19" t="s">
        <v>14</v>
      </c>
      <c r="I93" s="19" t="s">
        <v>15</v>
      </c>
      <c r="J93" s="19" t="s">
        <v>16</v>
      </c>
      <c r="K93" s="96" t="s">
        <v>14</v>
      </c>
      <c r="L93" s="96" t="s">
        <v>15</v>
      </c>
      <c r="M93" s="96" t="s">
        <v>16</v>
      </c>
    </row>
    <row r="94" spans="1:13" x14ac:dyDescent="0.25">
      <c r="A94" s="21">
        <v>1</v>
      </c>
      <c r="B94" s="54" t="s">
        <v>55</v>
      </c>
      <c r="C94" s="27">
        <v>498</v>
      </c>
      <c r="D94" s="23">
        <f t="shared" ref="D94:D109" si="27">F94+E94</f>
        <v>36</v>
      </c>
      <c r="E94" s="23">
        <v>4</v>
      </c>
      <c r="F94" s="23">
        <f t="shared" ref="F94:F109" si="28">INT(C94/$L$4)</f>
        <v>32</v>
      </c>
      <c r="G94" s="21">
        <v>4</v>
      </c>
      <c r="H94" s="21" t="str">
        <f t="shared" ref="H94:H110" si="29">CHOOSE(WEEKDAY(I94),"Minggu","Senin","Selasa","Rabu","Kamis","Jum'at","Sabtu")</f>
        <v>Jum'at</v>
      </c>
      <c r="I94" s="24">
        <v>45702</v>
      </c>
      <c r="J94" s="25">
        <v>0.20833333333333301</v>
      </c>
      <c r="K94" s="21" t="str">
        <f t="shared" ref="K94:K109" si="30">CHOOSE(WEEKDAY(L94),"Minggu","Senin","Selasa","Rabu","Kamis","Jum'at","Sabtu")</f>
        <v>Jum'at</v>
      </c>
      <c r="L94" s="24">
        <f>(I94+J94)+G94/24</f>
        <v>45702.375</v>
      </c>
      <c r="M94" s="25">
        <f t="shared" ref="M94:M109" si="31">(J94+G94/24)</f>
        <v>0.37499999999999967</v>
      </c>
    </row>
    <row r="95" spans="1:13" x14ac:dyDescent="0.25">
      <c r="A95" s="21">
        <f t="shared" ref="A95:A110" si="32">A94+1</f>
        <v>2</v>
      </c>
      <c r="B95" s="54" t="s">
        <v>56</v>
      </c>
      <c r="C95" s="27">
        <v>396</v>
      </c>
      <c r="D95" s="23">
        <f t="shared" si="27"/>
        <v>29</v>
      </c>
      <c r="E95" s="23">
        <v>4</v>
      </c>
      <c r="F95" s="23">
        <f t="shared" si="28"/>
        <v>25</v>
      </c>
      <c r="G95" s="21">
        <v>6</v>
      </c>
      <c r="H95" s="21" t="str">
        <f t="shared" si="29"/>
        <v>Sabtu</v>
      </c>
      <c r="I95" s="24">
        <f t="shared" ref="I95:I110" si="33">$I$94+J95</f>
        <v>45703.875</v>
      </c>
      <c r="J95" s="25">
        <f t="shared" ref="J95:J110" si="34">M94+D94/24</f>
        <v>1.8749999999999996</v>
      </c>
      <c r="K95" s="21" t="str">
        <f t="shared" si="30"/>
        <v>Minggu</v>
      </c>
      <c r="L95" s="24">
        <f t="shared" ref="L95:L109" si="35">($I$94+J95)+G95/24</f>
        <v>45704.125</v>
      </c>
      <c r="M95" s="25">
        <f t="shared" si="31"/>
        <v>2.1249999999999996</v>
      </c>
    </row>
    <row r="96" spans="1:13" x14ac:dyDescent="0.25">
      <c r="A96" s="21">
        <f t="shared" si="32"/>
        <v>3</v>
      </c>
      <c r="B96" s="22" t="s">
        <v>18</v>
      </c>
      <c r="C96" s="21">
        <v>458</v>
      </c>
      <c r="D96" s="23">
        <f t="shared" si="27"/>
        <v>32</v>
      </c>
      <c r="E96" s="23">
        <v>3</v>
      </c>
      <c r="F96" s="23">
        <f t="shared" si="28"/>
        <v>29</v>
      </c>
      <c r="G96" s="21">
        <v>2</v>
      </c>
      <c r="H96" s="21" t="str">
        <f t="shared" si="29"/>
        <v>Senin</v>
      </c>
      <c r="I96" s="24">
        <f t="shared" si="33"/>
        <v>45705.333333333336</v>
      </c>
      <c r="J96" s="25">
        <f t="shared" si="34"/>
        <v>3.333333333333333</v>
      </c>
      <c r="K96" s="21" t="str">
        <f t="shared" si="30"/>
        <v>Senin</v>
      </c>
      <c r="L96" s="24">
        <f t="shared" si="35"/>
        <v>45705.416666666672</v>
      </c>
      <c r="M96" s="25">
        <f t="shared" si="31"/>
        <v>3.4166666666666665</v>
      </c>
    </row>
    <row r="97" spans="1:13" x14ac:dyDescent="0.25">
      <c r="A97" s="21">
        <f t="shared" si="32"/>
        <v>4</v>
      </c>
      <c r="B97" s="22" t="s">
        <v>19</v>
      </c>
      <c r="C97" s="21">
        <v>243</v>
      </c>
      <c r="D97" s="23">
        <f t="shared" si="27"/>
        <v>17</v>
      </c>
      <c r="E97" s="23">
        <v>2</v>
      </c>
      <c r="F97" s="23">
        <f t="shared" si="28"/>
        <v>15</v>
      </c>
      <c r="G97" s="21">
        <v>3</v>
      </c>
      <c r="H97" s="21" t="str">
        <f t="shared" si="29"/>
        <v>Selasa</v>
      </c>
      <c r="I97" s="24">
        <f t="shared" si="33"/>
        <v>45706.75</v>
      </c>
      <c r="J97" s="25">
        <f t="shared" si="34"/>
        <v>4.75</v>
      </c>
      <c r="K97" s="21" t="str">
        <f t="shared" si="30"/>
        <v>Selasa</v>
      </c>
      <c r="L97" s="24">
        <f t="shared" si="35"/>
        <v>45706.875</v>
      </c>
      <c r="M97" s="25">
        <f t="shared" si="31"/>
        <v>4.875</v>
      </c>
    </row>
    <row r="98" spans="1:13" x14ac:dyDescent="0.25">
      <c r="A98" s="21">
        <f t="shared" si="32"/>
        <v>5</v>
      </c>
      <c r="B98" s="22" t="s">
        <v>20</v>
      </c>
      <c r="C98" s="21">
        <v>200</v>
      </c>
      <c r="D98" s="23">
        <f t="shared" si="27"/>
        <v>14</v>
      </c>
      <c r="E98" s="23">
        <v>2</v>
      </c>
      <c r="F98" s="23">
        <f t="shared" si="28"/>
        <v>12</v>
      </c>
      <c r="G98" s="21">
        <v>3</v>
      </c>
      <c r="H98" s="21" t="str">
        <f t="shared" si="29"/>
        <v>Rabu</v>
      </c>
      <c r="I98" s="24">
        <f t="shared" si="33"/>
        <v>45707.583333333336</v>
      </c>
      <c r="J98" s="25">
        <f t="shared" si="34"/>
        <v>5.583333333333333</v>
      </c>
      <c r="K98" s="21" t="str">
        <f t="shared" si="30"/>
        <v>Rabu</v>
      </c>
      <c r="L98" s="24">
        <f t="shared" si="35"/>
        <v>45707.708333333336</v>
      </c>
      <c r="M98" s="25">
        <f t="shared" si="31"/>
        <v>5.708333333333333</v>
      </c>
    </row>
    <row r="99" spans="1:13" x14ac:dyDescent="0.25">
      <c r="A99" s="21">
        <f t="shared" si="32"/>
        <v>6</v>
      </c>
      <c r="B99" s="97" t="s">
        <v>57</v>
      </c>
      <c r="C99" s="21">
        <v>81</v>
      </c>
      <c r="D99" s="23">
        <f t="shared" si="27"/>
        <v>6</v>
      </c>
      <c r="E99" s="23">
        <v>1</v>
      </c>
      <c r="F99" s="23">
        <f t="shared" si="28"/>
        <v>5</v>
      </c>
      <c r="G99" s="21">
        <v>2</v>
      </c>
      <c r="H99" s="21" t="str">
        <f t="shared" si="29"/>
        <v>Kamis</v>
      </c>
      <c r="I99" s="24">
        <f t="shared" si="33"/>
        <v>45708.291666666664</v>
      </c>
      <c r="J99" s="25">
        <f t="shared" si="34"/>
        <v>6.2916666666666661</v>
      </c>
      <c r="K99" s="21" t="str">
        <f t="shared" si="30"/>
        <v>Kamis</v>
      </c>
      <c r="L99" s="24">
        <f t="shared" si="35"/>
        <v>45708.375</v>
      </c>
      <c r="M99" s="25">
        <f t="shared" si="31"/>
        <v>6.3749999999999991</v>
      </c>
    </row>
    <row r="100" spans="1:13" x14ac:dyDescent="0.25">
      <c r="A100" s="21">
        <f t="shared" si="32"/>
        <v>7</v>
      </c>
      <c r="B100" s="97" t="s">
        <v>58</v>
      </c>
      <c r="C100" s="21">
        <v>32</v>
      </c>
      <c r="D100" s="23">
        <f t="shared" si="27"/>
        <v>3</v>
      </c>
      <c r="E100" s="23">
        <v>1</v>
      </c>
      <c r="F100" s="23">
        <f t="shared" si="28"/>
        <v>2</v>
      </c>
      <c r="G100" s="21">
        <v>2</v>
      </c>
      <c r="H100" s="21" t="str">
        <f t="shared" si="29"/>
        <v>Kamis</v>
      </c>
      <c r="I100" s="24">
        <f t="shared" si="33"/>
        <v>45708.625</v>
      </c>
      <c r="J100" s="25">
        <f t="shared" si="34"/>
        <v>6.6249999999999991</v>
      </c>
      <c r="K100" s="21" t="str">
        <f t="shared" si="30"/>
        <v>Kamis</v>
      </c>
      <c r="L100" s="24">
        <f t="shared" si="35"/>
        <v>45708.708333333336</v>
      </c>
      <c r="M100" s="25">
        <f t="shared" si="31"/>
        <v>6.7083333333333321</v>
      </c>
    </row>
    <row r="101" spans="1:13" x14ac:dyDescent="0.25">
      <c r="A101" s="21">
        <f t="shared" si="32"/>
        <v>8</v>
      </c>
      <c r="B101" s="97" t="s">
        <v>59</v>
      </c>
      <c r="C101" s="21">
        <v>120</v>
      </c>
      <c r="D101" s="23">
        <f t="shared" si="27"/>
        <v>9</v>
      </c>
      <c r="E101" s="23">
        <v>2</v>
      </c>
      <c r="F101" s="23">
        <f t="shared" si="28"/>
        <v>7</v>
      </c>
      <c r="G101" s="21">
        <v>2</v>
      </c>
      <c r="H101" s="21" t="str">
        <f t="shared" si="29"/>
        <v>Kamis</v>
      </c>
      <c r="I101" s="24">
        <f t="shared" si="33"/>
        <v>45708.833333333336</v>
      </c>
      <c r="J101" s="25">
        <f t="shared" si="34"/>
        <v>6.8333333333333321</v>
      </c>
      <c r="K101" s="21" t="str">
        <f t="shared" si="30"/>
        <v>Kamis</v>
      </c>
      <c r="L101" s="24">
        <f t="shared" si="35"/>
        <v>45708.916666666672</v>
      </c>
      <c r="M101" s="25">
        <f t="shared" si="31"/>
        <v>6.9166666666666652</v>
      </c>
    </row>
    <row r="102" spans="1:13" x14ac:dyDescent="0.25">
      <c r="A102" s="21">
        <f t="shared" si="32"/>
        <v>9</v>
      </c>
      <c r="B102" s="97" t="s">
        <v>60</v>
      </c>
      <c r="C102" s="21">
        <v>120</v>
      </c>
      <c r="D102" s="23">
        <f t="shared" si="27"/>
        <v>8</v>
      </c>
      <c r="E102" s="23">
        <v>1</v>
      </c>
      <c r="F102" s="23">
        <f t="shared" si="28"/>
        <v>7</v>
      </c>
      <c r="G102" s="21">
        <v>4</v>
      </c>
      <c r="H102" s="21" t="str">
        <f t="shared" si="29"/>
        <v>Jum'at</v>
      </c>
      <c r="I102" s="24">
        <f t="shared" si="33"/>
        <v>45709.291666666664</v>
      </c>
      <c r="J102" s="25">
        <f t="shared" si="34"/>
        <v>7.2916666666666652</v>
      </c>
      <c r="K102" s="21" t="str">
        <f t="shared" si="30"/>
        <v>Jum'at</v>
      </c>
      <c r="L102" s="24">
        <f t="shared" si="35"/>
        <v>45709.458333333328</v>
      </c>
      <c r="M102" s="25">
        <f t="shared" si="31"/>
        <v>7.4583333333333321</v>
      </c>
    </row>
    <row r="103" spans="1:13" x14ac:dyDescent="0.25">
      <c r="A103" s="21">
        <f t="shared" si="32"/>
        <v>10</v>
      </c>
      <c r="B103" s="97" t="s">
        <v>59</v>
      </c>
      <c r="C103" s="21">
        <v>32</v>
      </c>
      <c r="D103" s="23">
        <f t="shared" si="27"/>
        <v>3</v>
      </c>
      <c r="E103" s="23">
        <v>1</v>
      </c>
      <c r="F103" s="23">
        <f t="shared" si="28"/>
        <v>2</v>
      </c>
      <c r="G103" s="21">
        <v>2</v>
      </c>
      <c r="H103" s="21" t="str">
        <f t="shared" si="29"/>
        <v>Jum'at</v>
      </c>
      <c r="I103" s="24">
        <f t="shared" si="33"/>
        <v>45709.791666666664</v>
      </c>
      <c r="J103" s="25">
        <f t="shared" si="34"/>
        <v>7.7916666666666652</v>
      </c>
      <c r="K103" s="21" t="str">
        <f t="shared" si="30"/>
        <v>Jum'at</v>
      </c>
      <c r="L103" s="24">
        <f t="shared" si="35"/>
        <v>45709.875</v>
      </c>
      <c r="M103" s="25">
        <f t="shared" si="31"/>
        <v>7.8749999999999982</v>
      </c>
    </row>
    <row r="104" spans="1:13" x14ac:dyDescent="0.25">
      <c r="A104" s="21">
        <f t="shared" si="32"/>
        <v>11</v>
      </c>
      <c r="B104" s="97" t="s">
        <v>58</v>
      </c>
      <c r="C104" s="21">
        <v>81</v>
      </c>
      <c r="D104" s="23">
        <f t="shared" si="27"/>
        <v>6</v>
      </c>
      <c r="E104" s="23">
        <v>1</v>
      </c>
      <c r="F104" s="23">
        <f t="shared" si="28"/>
        <v>5</v>
      </c>
      <c r="G104" s="21">
        <v>2</v>
      </c>
      <c r="H104" s="21" t="str">
        <f t="shared" si="29"/>
        <v>Sabtu</v>
      </c>
      <c r="I104" s="24">
        <f t="shared" si="33"/>
        <v>45710</v>
      </c>
      <c r="J104" s="25">
        <f t="shared" si="34"/>
        <v>7.9999999999999982</v>
      </c>
      <c r="K104" s="21" t="str">
        <f t="shared" si="30"/>
        <v>Sabtu</v>
      </c>
      <c r="L104" s="24">
        <f t="shared" si="35"/>
        <v>45710.083333333336</v>
      </c>
      <c r="M104" s="25">
        <f t="shared" si="31"/>
        <v>8.0833333333333321</v>
      </c>
    </row>
    <row r="105" spans="1:13" x14ac:dyDescent="0.25">
      <c r="A105" s="21">
        <f t="shared" si="32"/>
        <v>12</v>
      </c>
      <c r="B105" s="97" t="s">
        <v>57</v>
      </c>
      <c r="C105" s="21">
        <v>200</v>
      </c>
      <c r="D105" s="23">
        <f t="shared" si="27"/>
        <v>13</v>
      </c>
      <c r="E105" s="23">
        <v>1</v>
      </c>
      <c r="F105" s="23">
        <f t="shared" si="28"/>
        <v>12</v>
      </c>
      <c r="G105" s="21">
        <v>2</v>
      </c>
      <c r="H105" s="21" t="str">
        <f t="shared" si="29"/>
        <v>Sabtu</v>
      </c>
      <c r="I105" s="24">
        <f t="shared" si="33"/>
        <v>45710.333333333336</v>
      </c>
      <c r="J105" s="25">
        <f t="shared" si="34"/>
        <v>8.3333333333333321</v>
      </c>
      <c r="K105" s="21" t="str">
        <f t="shared" si="30"/>
        <v>Sabtu</v>
      </c>
      <c r="L105" s="24">
        <f t="shared" si="35"/>
        <v>45710.416666666672</v>
      </c>
      <c r="M105" s="25">
        <f t="shared" si="31"/>
        <v>8.4166666666666661</v>
      </c>
    </row>
    <row r="106" spans="1:13" x14ac:dyDescent="0.25">
      <c r="A106" s="21">
        <f t="shared" si="32"/>
        <v>13</v>
      </c>
      <c r="B106" s="97" t="s">
        <v>20</v>
      </c>
      <c r="C106" s="21">
        <v>243</v>
      </c>
      <c r="D106" s="23">
        <f t="shared" si="27"/>
        <v>17</v>
      </c>
      <c r="E106" s="23">
        <v>2</v>
      </c>
      <c r="F106" s="23">
        <f t="shared" si="28"/>
        <v>15</v>
      </c>
      <c r="G106" s="21">
        <v>3</v>
      </c>
      <c r="H106" s="21" t="str">
        <f t="shared" si="29"/>
        <v>Sabtu</v>
      </c>
      <c r="I106" s="24">
        <f t="shared" si="33"/>
        <v>45710.958333333336</v>
      </c>
      <c r="J106" s="25">
        <f t="shared" si="34"/>
        <v>8.9583333333333321</v>
      </c>
      <c r="K106" s="21" t="str">
        <f t="shared" si="30"/>
        <v>Minggu</v>
      </c>
      <c r="L106" s="24">
        <f t="shared" si="35"/>
        <v>45711.083333333336</v>
      </c>
      <c r="M106" s="25">
        <f t="shared" si="31"/>
        <v>9.0833333333333321</v>
      </c>
    </row>
    <row r="107" spans="1:13" x14ac:dyDescent="0.25">
      <c r="A107" s="21">
        <f t="shared" si="32"/>
        <v>14</v>
      </c>
      <c r="B107" s="97" t="s">
        <v>19</v>
      </c>
      <c r="C107" s="21">
        <v>458</v>
      </c>
      <c r="D107" s="23">
        <f t="shared" si="27"/>
        <v>32</v>
      </c>
      <c r="E107" s="23">
        <v>3</v>
      </c>
      <c r="F107" s="23">
        <f t="shared" si="28"/>
        <v>29</v>
      </c>
      <c r="G107" s="21">
        <v>5</v>
      </c>
      <c r="H107" s="21" t="str">
        <f t="shared" si="29"/>
        <v>Minggu</v>
      </c>
      <c r="I107" s="24">
        <f t="shared" si="33"/>
        <v>45711.791666666664</v>
      </c>
      <c r="J107" s="25">
        <f t="shared" si="34"/>
        <v>9.7916666666666661</v>
      </c>
      <c r="K107" s="21" t="str">
        <f t="shared" si="30"/>
        <v>Senin</v>
      </c>
      <c r="L107" s="24">
        <f t="shared" si="35"/>
        <v>45712</v>
      </c>
      <c r="M107" s="25">
        <f t="shared" si="31"/>
        <v>10</v>
      </c>
    </row>
    <row r="108" spans="1:13" x14ac:dyDescent="0.25">
      <c r="A108" s="21">
        <f t="shared" si="32"/>
        <v>15</v>
      </c>
      <c r="B108" s="97" t="s">
        <v>18</v>
      </c>
      <c r="C108" s="21">
        <v>396</v>
      </c>
      <c r="D108" s="23">
        <f t="shared" si="27"/>
        <v>28</v>
      </c>
      <c r="E108" s="23">
        <v>3</v>
      </c>
      <c r="F108" s="23">
        <f t="shared" si="28"/>
        <v>25</v>
      </c>
      <c r="G108" s="21">
        <v>3</v>
      </c>
      <c r="H108" s="21" t="str">
        <f t="shared" si="29"/>
        <v>Selasa</v>
      </c>
      <c r="I108" s="24">
        <f t="shared" si="33"/>
        <v>45713.333333333336</v>
      </c>
      <c r="J108" s="25">
        <f t="shared" si="34"/>
        <v>11.333333333333334</v>
      </c>
      <c r="K108" s="21" t="str">
        <f t="shared" si="30"/>
        <v>Selasa</v>
      </c>
      <c r="L108" s="24">
        <f t="shared" si="35"/>
        <v>45713.458333333336</v>
      </c>
      <c r="M108" s="25">
        <f t="shared" si="31"/>
        <v>11.458333333333334</v>
      </c>
    </row>
    <row r="109" spans="1:13" x14ac:dyDescent="0.25">
      <c r="A109" s="21">
        <f t="shared" si="32"/>
        <v>16</v>
      </c>
      <c r="B109" s="97" t="s">
        <v>17</v>
      </c>
      <c r="C109" s="21">
        <v>498</v>
      </c>
      <c r="D109" s="23">
        <f t="shared" si="27"/>
        <v>35</v>
      </c>
      <c r="E109" s="23">
        <v>3</v>
      </c>
      <c r="F109" s="23">
        <f t="shared" si="28"/>
        <v>32</v>
      </c>
      <c r="G109" s="21">
        <v>3</v>
      </c>
      <c r="H109" s="21" t="str">
        <f t="shared" si="29"/>
        <v>Rabu</v>
      </c>
      <c r="I109" s="24">
        <f t="shared" si="33"/>
        <v>45714.625</v>
      </c>
      <c r="J109" s="25">
        <f t="shared" si="34"/>
        <v>12.625</v>
      </c>
      <c r="K109" s="21" t="str">
        <f t="shared" si="30"/>
        <v>Rabu</v>
      </c>
      <c r="L109" s="24">
        <f t="shared" si="35"/>
        <v>45714.75</v>
      </c>
      <c r="M109" s="25">
        <f t="shared" si="31"/>
        <v>12.75</v>
      </c>
    </row>
    <row r="110" spans="1:13" x14ac:dyDescent="0.25">
      <c r="A110" s="21">
        <f t="shared" si="32"/>
        <v>17</v>
      </c>
      <c r="B110" s="97" t="s">
        <v>55</v>
      </c>
      <c r="C110" s="21"/>
      <c r="D110" s="23"/>
      <c r="E110" s="23"/>
      <c r="F110" s="23"/>
      <c r="G110" s="21"/>
      <c r="H110" s="21" t="str">
        <f t="shared" si="29"/>
        <v>Jum'at</v>
      </c>
      <c r="I110" s="24">
        <f t="shared" si="33"/>
        <v>45716.208333333336</v>
      </c>
      <c r="J110" s="25">
        <f t="shared" si="34"/>
        <v>14.208333333333334</v>
      </c>
      <c r="K110" s="21"/>
      <c r="L110" s="24"/>
      <c r="M110" s="25"/>
    </row>
    <row r="111" spans="1:13" x14ac:dyDescent="0.25">
      <c r="A111" s="1" t="s">
        <v>31</v>
      </c>
      <c r="B111" s="1"/>
      <c r="C111" s="75">
        <f>SUM(C94:C110)</f>
        <v>4056</v>
      </c>
      <c r="D111" s="75">
        <f>SUM(D94:D110)</f>
        <v>288</v>
      </c>
      <c r="E111" s="75"/>
      <c r="F111" s="75"/>
      <c r="G111" s="75">
        <f>SUM(G94:G110)</f>
        <v>48</v>
      </c>
      <c r="H111" s="75">
        <f>D111+G111</f>
        <v>336</v>
      </c>
      <c r="I111" s="76"/>
      <c r="J111" s="77"/>
      <c r="K111" s="76"/>
      <c r="L111" s="76"/>
      <c r="M111" s="77"/>
    </row>
    <row r="112" spans="1:13" x14ac:dyDescent="0.25">
      <c r="A112" s="1" t="s">
        <v>32</v>
      </c>
      <c r="B112" s="1"/>
      <c r="C112" s="78"/>
      <c r="D112" s="79">
        <f>D111/24</f>
        <v>12</v>
      </c>
      <c r="E112" s="79"/>
      <c r="F112" s="79"/>
      <c r="G112" s="79">
        <f>G111/24</f>
        <v>2</v>
      </c>
      <c r="H112" s="79">
        <f>H111/24</f>
        <v>14</v>
      </c>
      <c r="I112" s="81"/>
      <c r="J112" s="82" t="s">
        <v>33</v>
      </c>
      <c r="K112" s="83"/>
      <c r="L112" s="83"/>
      <c r="M112" s="83"/>
    </row>
    <row r="113" spans="1:13" x14ac:dyDescent="0.25">
      <c r="A113" s="95"/>
      <c r="B113" s="98"/>
      <c r="C113" s="95"/>
      <c r="D113" s="95"/>
      <c r="E113" s="95"/>
      <c r="F113" s="95"/>
      <c r="G113" s="95"/>
      <c r="H113" s="83"/>
      <c r="I113" s="83"/>
      <c r="J113" s="77" t="s">
        <v>34</v>
      </c>
      <c r="K113" s="77"/>
      <c r="L113" s="85">
        <f>C111</f>
        <v>4056</v>
      </c>
      <c r="M113" s="83" t="s">
        <v>35</v>
      </c>
    </row>
    <row r="114" spans="1:13" x14ac:dyDescent="0.25">
      <c r="A114" s="99"/>
      <c r="B114" s="100"/>
      <c r="C114" s="101">
        <f>C111+127</f>
        <v>4183</v>
      </c>
      <c r="D114" s="95"/>
      <c r="E114" s="95"/>
      <c r="F114" s="95"/>
      <c r="G114" s="95"/>
      <c r="H114" s="95"/>
      <c r="I114" s="83"/>
      <c r="J114" s="77" t="s">
        <v>36</v>
      </c>
      <c r="K114" s="77"/>
      <c r="L114" s="86">
        <f>D112</f>
        <v>12</v>
      </c>
      <c r="M114" s="83" t="s">
        <v>14</v>
      </c>
    </row>
    <row r="115" spans="1:13" x14ac:dyDescent="0.25">
      <c r="A115" s="99"/>
      <c r="B115" s="100"/>
      <c r="C115" s="95"/>
      <c r="D115" s="95"/>
      <c r="E115" s="95"/>
      <c r="F115" s="95"/>
      <c r="G115" s="95"/>
      <c r="H115" s="95"/>
      <c r="I115" s="83"/>
      <c r="J115" s="77" t="s">
        <v>37</v>
      </c>
      <c r="K115" s="77"/>
      <c r="L115" s="87">
        <f>G112</f>
        <v>2</v>
      </c>
      <c r="M115" s="83" t="s">
        <v>14</v>
      </c>
    </row>
    <row r="117" spans="1:13" x14ac:dyDescent="0.25">
      <c r="A117" s="14" t="s"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 x14ac:dyDescent="0.25">
      <c r="A118" s="14" t="s">
        <v>64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20" spans="1:13" x14ac:dyDescent="0.25">
      <c r="A120" s="426" t="s">
        <v>41</v>
      </c>
      <c r="B120" s="426"/>
      <c r="C120" s="426"/>
      <c r="D120" s="426"/>
      <c r="E120" s="426"/>
      <c r="F120" s="426"/>
      <c r="G120" s="426"/>
      <c r="H120" s="426"/>
      <c r="I120" s="426"/>
      <c r="J120" s="95"/>
      <c r="K120" s="67" t="s">
        <v>3</v>
      </c>
      <c r="L120" s="66">
        <v>15.5</v>
      </c>
      <c r="M120" s="67" t="s">
        <v>4</v>
      </c>
    </row>
    <row r="121" spans="1:13" ht="15.75" customHeight="1" x14ac:dyDescent="0.25">
      <c r="A121" s="427" t="s">
        <v>5</v>
      </c>
      <c r="B121" s="427" t="s">
        <v>6</v>
      </c>
      <c r="C121" s="12" t="s">
        <v>7</v>
      </c>
      <c r="D121" s="12" t="s">
        <v>8</v>
      </c>
      <c r="E121" s="11" t="s">
        <v>9</v>
      </c>
      <c r="F121" s="11" t="s">
        <v>10</v>
      </c>
      <c r="G121" s="12" t="s">
        <v>11</v>
      </c>
      <c r="H121" s="10" t="s">
        <v>12</v>
      </c>
      <c r="I121" s="10"/>
      <c r="J121" s="10"/>
      <c r="K121" s="428" t="s">
        <v>13</v>
      </c>
      <c r="L121" s="428"/>
      <c r="M121" s="428"/>
    </row>
    <row r="122" spans="1:13" x14ac:dyDescent="0.25">
      <c r="A122" s="427"/>
      <c r="B122" s="427"/>
      <c r="C122" s="12"/>
      <c r="D122" s="12"/>
      <c r="E122" s="11"/>
      <c r="F122" s="11"/>
      <c r="G122" s="12"/>
      <c r="H122" s="19" t="s">
        <v>14</v>
      </c>
      <c r="I122" s="19" t="s">
        <v>15</v>
      </c>
      <c r="J122" s="19" t="s">
        <v>16</v>
      </c>
      <c r="K122" s="96" t="s">
        <v>14</v>
      </c>
      <c r="L122" s="96" t="s">
        <v>15</v>
      </c>
      <c r="M122" s="96" t="s">
        <v>16</v>
      </c>
    </row>
    <row r="123" spans="1:13" x14ac:dyDescent="0.25">
      <c r="A123" s="21">
        <v>1</v>
      </c>
      <c r="B123" s="54" t="s">
        <v>55</v>
      </c>
      <c r="C123" s="27">
        <v>498</v>
      </c>
      <c r="D123" s="23">
        <f t="shared" ref="D123:D138" si="36">F123+E123</f>
        <v>36</v>
      </c>
      <c r="E123" s="23">
        <v>4</v>
      </c>
      <c r="F123" s="23">
        <f t="shared" ref="F123:F138" si="37">INT(C123/$L$4)</f>
        <v>32</v>
      </c>
      <c r="G123" s="21">
        <v>4</v>
      </c>
      <c r="H123" s="21" t="str">
        <f t="shared" ref="H123:H139" si="38">CHOOSE(WEEKDAY(I123),"Minggu","Senin","Selasa","Rabu","Kamis","Jum'at","Sabtu")</f>
        <v>Jum'at</v>
      </c>
      <c r="I123" s="24">
        <v>45716</v>
      </c>
      <c r="J123" s="25">
        <v>0.20833333333333301</v>
      </c>
      <c r="K123" s="21" t="str">
        <f t="shared" ref="K123:K138" si="39">CHOOSE(WEEKDAY(L123),"Minggu","Senin","Selasa","Rabu","Kamis","Jum'at","Sabtu")</f>
        <v>Jum'at</v>
      </c>
      <c r="L123" s="24">
        <f>(I123+J123)+G123/24</f>
        <v>45716.375</v>
      </c>
      <c r="M123" s="25">
        <f t="shared" ref="M123:M138" si="40">(J123+G123/24)</f>
        <v>0.37499999999999967</v>
      </c>
    </row>
    <row r="124" spans="1:13" x14ac:dyDescent="0.25">
      <c r="A124" s="21">
        <f t="shared" ref="A124:A139" si="41">A123+1</f>
        <v>2</v>
      </c>
      <c r="B124" s="54" t="s">
        <v>56</v>
      </c>
      <c r="C124" s="27">
        <v>396</v>
      </c>
      <c r="D124" s="23">
        <f t="shared" si="36"/>
        <v>28</v>
      </c>
      <c r="E124" s="23">
        <v>3</v>
      </c>
      <c r="F124" s="23">
        <f t="shared" si="37"/>
        <v>25</v>
      </c>
      <c r="G124" s="21">
        <v>6</v>
      </c>
      <c r="H124" s="21" t="str">
        <f t="shared" si="38"/>
        <v>Sabtu</v>
      </c>
      <c r="I124" s="24">
        <f t="shared" ref="I124:I139" si="42">$I$123+J124</f>
        <v>45717.875</v>
      </c>
      <c r="J124" s="25">
        <f t="shared" ref="J124:J139" si="43">M123+D123/24</f>
        <v>1.8749999999999996</v>
      </c>
      <c r="K124" s="21" t="str">
        <f t="shared" si="39"/>
        <v>Minggu</v>
      </c>
      <c r="L124" s="24">
        <f t="shared" ref="L124:L138" si="44">($I$123+J124)+G124/24</f>
        <v>45718.125</v>
      </c>
      <c r="M124" s="25">
        <f t="shared" si="40"/>
        <v>2.1249999999999996</v>
      </c>
    </row>
    <row r="125" spans="1:13" x14ac:dyDescent="0.25">
      <c r="A125" s="21">
        <f t="shared" si="41"/>
        <v>3</v>
      </c>
      <c r="B125" s="22" t="s">
        <v>18</v>
      </c>
      <c r="C125" s="21">
        <v>458</v>
      </c>
      <c r="D125" s="23">
        <f t="shared" si="36"/>
        <v>30</v>
      </c>
      <c r="E125" s="23">
        <v>1</v>
      </c>
      <c r="F125" s="23">
        <f t="shared" si="37"/>
        <v>29</v>
      </c>
      <c r="G125" s="21">
        <v>2</v>
      </c>
      <c r="H125" s="21" t="str">
        <f t="shared" si="38"/>
        <v>Senin</v>
      </c>
      <c r="I125" s="24">
        <f t="shared" si="42"/>
        <v>45719.291666666664</v>
      </c>
      <c r="J125" s="25">
        <f t="shared" si="43"/>
        <v>3.2916666666666661</v>
      </c>
      <c r="K125" s="21" t="str">
        <f t="shared" si="39"/>
        <v>Senin</v>
      </c>
      <c r="L125" s="24">
        <f t="shared" si="44"/>
        <v>45719.375</v>
      </c>
      <c r="M125" s="25">
        <f t="shared" si="40"/>
        <v>3.3749999999999996</v>
      </c>
    </row>
    <row r="126" spans="1:13" x14ac:dyDescent="0.25">
      <c r="A126" s="21">
        <f t="shared" si="41"/>
        <v>4</v>
      </c>
      <c r="B126" s="22" t="s">
        <v>19</v>
      </c>
      <c r="C126" s="21">
        <v>243</v>
      </c>
      <c r="D126" s="23">
        <f t="shared" si="36"/>
        <v>16</v>
      </c>
      <c r="E126" s="23">
        <v>1</v>
      </c>
      <c r="F126" s="23">
        <f t="shared" si="37"/>
        <v>15</v>
      </c>
      <c r="G126" s="21">
        <v>3</v>
      </c>
      <c r="H126" s="21" t="str">
        <f t="shared" si="38"/>
        <v>Selasa</v>
      </c>
      <c r="I126" s="24">
        <f t="shared" si="42"/>
        <v>45720.625</v>
      </c>
      <c r="J126" s="25">
        <f t="shared" si="43"/>
        <v>4.625</v>
      </c>
      <c r="K126" s="21" t="str">
        <f t="shared" si="39"/>
        <v>Selasa</v>
      </c>
      <c r="L126" s="24">
        <f t="shared" si="44"/>
        <v>45720.75</v>
      </c>
      <c r="M126" s="25">
        <f t="shared" si="40"/>
        <v>4.75</v>
      </c>
    </row>
    <row r="127" spans="1:13" x14ac:dyDescent="0.25">
      <c r="A127" s="21">
        <f t="shared" si="41"/>
        <v>5</v>
      </c>
      <c r="B127" s="22" t="s">
        <v>20</v>
      </c>
      <c r="C127" s="21">
        <v>200</v>
      </c>
      <c r="D127" s="23">
        <f t="shared" si="36"/>
        <v>14</v>
      </c>
      <c r="E127" s="23">
        <v>2</v>
      </c>
      <c r="F127" s="23">
        <f t="shared" si="37"/>
        <v>12</v>
      </c>
      <c r="G127" s="21">
        <v>3</v>
      </c>
      <c r="H127" s="21" t="str">
        <f t="shared" si="38"/>
        <v>Rabu</v>
      </c>
      <c r="I127" s="24">
        <f t="shared" si="42"/>
        <v>45721.416666666664</v>
      </c>
      <c r="J127" s="25">
        <f t="shared" si="43"/>
        <v>5.416666666666667</v>
      </c>
      <c r="K127" s="21" t="str">
        <f t="shared" si="39"/>
        <v>Rabu</v>
      </c>
      <c r="L127" s="24">
        <f t="shared" si="44"/>
        <v>45721.541666666664</v>
      </c>
      <c r="M127" s="25">
        <f t="shared" si="40"/>
        <v>5.541666666666667</v>
      </c>
    </row>
    <row r="128" spans="1:13" x14ac:dyDescent="0.25">
      <c r="A128" s="21">
        <f t="shared" si="41"/>
        <v>6</v>
      </c>
      <c r="B128" s="97" t="s">
        <v>57</v>
      </c>
      <c r="C128" s="21">
        <v>81</v>
      </c>
      <c r="D128" s="23">
        <f t="shared" si="36"/>
        <v>6</v>
      </c>
      <c r="E128" s="23">
        <v>1</v>
      </c>
      <c r="F128" s="23">
        <f t="shared" si="37"/>
        <v>5</v>
      </c>
      <c r="G128" s="21">
        <v>2</v>
      </c>
      <c r="H128" s="21" t="str">
        <f t="shared" si="38"/>
        <v>Kamis</v>
      </c>
      <c r="I128" s="24">
        <f t="shared" si="42"/>
        <v>45722.125</v>
      </c>
      <c r="J128" s="25">
        <f t="shared" si="43"/>
        <v>6.125</v>
      </c>
      <c r="K128" s="21" t="str">
        <f t="shared" si="39"/>
        <v>Kamis</v>
      </c>
      <c r="L128" s="24">
        <f t="shared" si="44"/>
        <v>45722.208333333336</v>
      </c>
      <c r="M128" s="25">
        <f t="shared" si="40"/>
        <v>6.208333333333333</v>
      </c>
    </row>
    <row r="129" spans="1:13" x14ac:dyDescent="0.25">
      <c r="A129" s="21">
        <f t="shared" si="41"/>
        <v>7</v>
      </c>
      <c r="B129" s="97" t="s">
        <v>58</v>
      </c>
      <c r="C129" s="21">
        <v>32</v>
      </c>
      <c r="D129" s="23">
        <f t="shared" si="36"/>
        <v>3</v>
      </c>
      <c r="E129" s="23">
        <v>1</v>
      </c>
      <c r="F129" s="23">
        <f t="shared" si="37"/>
        <v>2</v>
      </c>
      <c r="G129" s="21">
        <v>2</v>
      </c>
      <c r="H129" s="21" t="str">
        <f t="shared" si="38"/>
        <v>Kamis</v>
      </c>
      <c r="I129" s="24">
        <f t="shared" si="42"/>
        <v>45722.458333333336</v>
      </c>
      <c r="J129" s="25">
        <f t="shared" si="43"/>
        <v>6.458333333333333</v>
      </c>
      <c r="K129" s="21" t="str">
        <f t="shared" si="39"/>
        <v>Kamis</v>
      </c>
      <c r="L129" s="24">
        <f t="shared" si="44"/>
        <v>45722.541666666672</v>
      </c>
      <c r="M129" s="25">
        <f t="shared" si="40"/>
        <v>6.5416666666666661</v>
      </c>
    </row>
    <row r="130" spans="1:13" x14ac:dyDescent="0.25">
      <c r="A130" s="21">
        <f t="shared" si="41"/>
        <v>8</v>
      </c>
      <c r="B130" s="97" t="s">
        <v>59</v>
      </c>
      <c r="C130" s="21">
        <v>120</v>
      </c>
      <c r="D130" s="23">
        <f t="shared" si="36"/>
        <v>8</v>
      </c>
      <c r="E130" s="23">
        <v>1</v>
      </c>
      <c r="F130" s="23">
        <f t="shared" si="37"/>
        <v>7</v>
      </c>
      <c r="G130" s="21">
        <v>1</v>
      </c>
      <c r="H130" s="21" t="str">
        <f t="shared" si="38"/>
        <v>Kamis</v>
      </c>
      <c r="I130" s="24">
        <f t="shared" si="42"/>
        <v>45722.666666666664</v>
      </c>
      <c r="J130" s="25">
        <f t="shared" si="43"/>
        <v>6.6666666666666661</v>
      </c>
      <c r="K130" s="21" t="str">
        <f t="shared" si="39"/>
        <v>Kamis</v>
      </c>
      <c r="L130" s="24">
        <f t="shared" si="44"/>
        <v>45722.708333333328</v>
      </c>
      <c r="M130" s="25">
        <f t="shared" si="40"/>
        <v>6.708333333333333</v>
      </c>
    </row>
    <row r="131" spans="1:13" x14ac:dyDescent="0.25">
      <c r="A131" s="21">
        <f t="shared" si="41"/>
        <v>9</v>
      </c>
      <c r="B131" s="97" t="s">
        <v>60</v>
      </c>
      <c r="C131" s="21">
        <v>120</v>
      </c>
      <c r="D131" s="23">
        <f t="shared" si="36"/>
        <v>9</v>
      </c>
      <c r="E131" s="23">
        <v>2</v>
      </c>
      <c r="F131" s="23">
        <f t="shared" si="37"/>
        <v>7</v>
      </c>
      <c r="G131" s="21">
        <v>3</v>
      </c>
      <c r="H131" s="21" t="str">
        <f t="shared" si="38"/>
        <v>Jum'at</v>
      </c>
      <c r="I131" s="24">
        <f t="shared" si="42"/>
        <v>45723.041666666664</v>
      </c>
      <c r="J131" s="25">
        <f t="shared" si="43"/>
        <v>7.0416666666666661</v>
      </c>
      <c r="K131" s="21" t="str">
        <f t="shared" si="39"/>
        <v>Jum'at</v>
      </c>
      <c r="L131" s="24">
        <f t="shared" si="44"/>
        <v>45723.166666666664</v>
      </c>
      <c r="M131" s="25">
        <f t="shared" si="40"/>
        <v>7.1666666666666661</v>
      </c>
    </row>
    <row r="132" spans="1:13" x14ac:dyDescent="0.25">
      <c r="A132" s="21">
        <f t="shared" si="41"/>
        <v>10</v>
      </c>
      <c r="B132" s="97" t="s">
        <v>59</v>
      </c>
      <c r="C132" s="21">
        <v>32</v>
      </c>
      <c r="D132" s="23">
        <f t="shared" si="36"/>
        <v>3</v>
      </c>
      <c r="E132" s="23">
        <v>1</v>
      </c>
      <c r="F132" s="23">
        <f t="shared" si="37"/>
        <v>2</v>
      </c>
      <c r="G132" s="21">
        <v>1</v>
      </c>
      <c r="H132" s="21" t="str">
        <f t="shared" si="38"/>
        <v>Jum'at</v>
      </c>
      <c r="I132" s="24">
        <f t="shared" si="42"/>
        <v>45723.541666666664</v>
      </c>
      <c r="J132" s="25">
        <f t="shared" si="43"/>
        <v>7.5416666666666661</v>
      </c>
      <c r="K132" s="21" t="str">
        <f t="shared" si="39"/>
        <v>Jum'at</v>
      </c>
      <c r="L132" s="24">
        <f t="shared" si="44"/>
        <v>45723.583333333328</v>
      </c>
      <c r="M132" s="25">
        <f t="shared" si="40"/>
        <v>7.583333333333333</v>
      </c>
    </row>
    <row r="133" spans="1:13" x14ac:dyDescent="0.25">
      <c r="A133" s="21">
        <f t="shared" si="41"/>
        <v>11</v>
      </c>
      <c r="B133" s="97" t="s">
        <v>58</v>
      </c>
      <c r="C133" s="21">
        <v>81</v>
      </c>
      <c r="D133" s="23">
        <f t="shared" si="36"/>
        <v>6</v>
      </c>
      <c r="E133" s="23">
        <v>1</v>
      </c>
      <c r="F133" s="23">
        <f t="shared" si="37"/>
        <v>5</v>
      </c>
      <c r="G133" s="21">
        <v>2</v>
      </c>
      <c r="H133" s="21" t="str">
        <f t="shared" si="38"/>
        <v>Jum'at</v>
      </c>
      <c r="I133" s="24">
        <f t="shared" si="42"/>
        <v>45723.708333333336</v>
      </c>
      <c r="J133" s="25">
        <f t="shared" si="43"/>
        <v>7.708333333333333</v>
      </c>
      <c r="K133" s="21" t="str">
        <f t="shared" si="39"/>
        <v>Jum'at</v>
      </c>
      <c r="L133" s="24">
        <f t="shared" si="44"/>
        <v>45723.791666666672</v>
      </c>
      <c r="M133" s="25">
        <f t="shared" si="40"/>
        <v>7.7916666666666661</v>
      </c>
    </row>
    <row r="134" spans="1:13" x14ac:dyDescent="0.25">
      <c r="A134" s="21">
        <f t="shared" si="41"/>
        <v>12</v>
      </c>
      <c r="B134" s="97" t="s">
        <v>57</v>
      </c>
      <c r="C134" s="21">
        <v>200</v>
      </c>
      <c r="D134" s="23">
        <f t="shared" si="36"/>
        <v>13</v>
      </c>
      <c r="E134" s="23">
        <v>1</v>
      </c>
      <c r="F134" s="23">
        <f t="shared" si="37"/>
        <v>12</v>
      </c>
      <c r="G134" s="21">
        <v>2</v>
      </c>
      <c r="H134" s="21" t="str">
        <f t="shared" si="38"/>
        <v>Sabtu</v>
      </c>
      <c r="I134" s="24">
        <f t="shared" si="42"/>
        <v>45724.041666666664</v>
      </c>
      <c r="J134" s="25">
        <f t="shared" si="43"/>
        <v>8.0416666666666661</v>
      </c>
      <c r="K134" s="21" t="str">
        <f t="shared" si="39"/>
        <v>Sabtu</v>
      </c>
      <c r="L134" s="24">
        <f t="shared" si="44"/>
        <v>45724.125</v>
      </c>
      <c r="M134" s="25">
        <f t="shared" si="40"/>
        <v>8.125</v>
      </c>
    </row>
    <row r="135" spans="1:13" x14ac:dyDescent="0.25">
      <c r="A135" s="21">
        <f t="shared" si="41"/>
        <v>13</v>
      </c>
      <c r="B135" s="97" t="s">
        <v>20</v>
      </c>
      <c r="C135" s="21">
        <v>243</v>
      </c>
      <c r="D135" s="23">
        <f t="shared" si="36"/>
        <v>17</v>
      </c>
      <c r="E135" s="23">
        <v>2</v>
      </c>
      <c r="F135" s="23">
        <f t="shared" si="37"/>
        <v>15</v>
      </c>
      <c r="G135" s="21">
        <v>3</v>
      </c>
      <c r="H135" s="21" t="str">
        <f t="shared" si="38"/>
        <v>Sabtu</v>
      </c>
      <c r="I135" s="24">
        <f t="shared" si="42"/>
        <v>45724.666666666664</v>
      </c>
      <c r="J135" s="25">
        <f t="shared" si="43"/>
        <v>8.6666666666666661</v>
      </c>
      <c r="K135" s="21" t="str">
        <f t="shared" si="39"/>
        <v>Sabtu</v>
      </c>
      <c r="L135" s="24">
        <f t="shared" si="44"/>
        <v>45724.791666666664</v>
      </c>
      <c r="M135" s="25">
        <f t="shared" si="40"/>
        <v>8.7916666666666661</v>
      </c>
    </row>
    <row r="136" spans="1:13" x14ac:dyDescent="0.25">
      <c r="A136" s="21">
        <f t="shared" si="41"/>
        <v>14</v>
      </c>
      <c r="B136" s="97" t="s">
        <v>19</v>
      </c>
      <c r="C136" s="21">
        <v>458</v>
      </c>
      <c r="D136" s="23">
        <f t="shared" si="36"/>
        <v>32</v>
      </c>
      <c r="E136" s="23">
        <v>3</v>
      </c>
      <c r="F136" s="23">
        <f t="shared" si="37"/>
        <v>29</v>
      </c>
      <c r="G136" s="21">
        <v>4</v>
      </c>
      <c r="H136" s="21" t="str">
        <f t="shared" si="38"/>
        <v>Minggu</v>
      </c>
      <c r="I136" s="24">
        <f t="shared" si="42"/>
        <v>45725.5</v>
      </c>
      <c r="J136" s="25">
        <f t="shared" si="43"/>
        <v>9.5</v>
      </c>
      <c r="K136" s="21" t="str">
        <f t="shared" si="39"/>
        <v>Minggu</v>
      </c>
      <c r="L136" s="24">
        <f t="shared" si="44"/>
        <v>45725.666666666664</v>
      </c>
      <c r="M136" s="25">
        <f t="shared" si="40"/>
        <v>9.6666666666666661</v>
      </c>
    </row>
    <row r="137" spans="1:13" x14ac:dyDescent="0.25">
      <c r="A137" s="21">
        <f t="shared" si="41"/>
        <v>15</v>
      </c>
      <c r="B137" s="97" t="s">
        <v>18</v>
      </c>
      <c r="C137" s="21">
        <v>396</v>
      </c>
      <c r="D137" s="23">
        <f t="shared" si="36"/>
        <v>30</v>
      </c>
      <c r="E137" s="23">
        <v>5</v>
      </c>
      <c r="F137" s="23">
        <f t="shared" si="37"/>
        <v>25</v>
      </c>
      <c r="G137" s="21">
        <v>3</v>
      </c>
      <c r="H137" s="21" t="str">
        <f t="shared" si="38"/>
        <v>Selasa</v>
      </c>
      <c r="I137" s="24">
        <f t="shared" si="42"/>
        <v>45727</v>
      </c>
      <c r="J137" s="25">
        <f t="shared" si="43"/>
        <v>11</v>
      </c>
      <c r="K137" s="21" t="str">
        <f t="shared" si="39"/>
        <v>Selasa</v>
      </c>
      <c r="L137" s="24">
        <f t="shared" si="44"/>
        <v>45727.125</v>
      </c>
      <c r="M137" s="25">
        <f t="shared" si="40"/>
        <v>11.125</v>
      </c>
    </row>
    <row r="138" spans="1:13" x14ac:dyDescent="0.25">
      <c r="A138" s="21">
        <f t="shared" si="41"/>
        <v>16</v>
      </c>
      <c r="B138" s="97" t="s">
        <v>17</v>
      </c>
      <c r="C138" s="21">
        <v>498</v>
      </c>
      <c r="D138" s="23">
        <f t="shared" si="36"/>
        <v>34</v>
      </c>
      <c r="E138" s="23">
        <v>2</v>
      </c>
      <c r="F138" s="23">
        <f t="shared" si="37"/>
        <v>32</v>
      </c>
      <c r="G138" s="21">
        <v>3</v>
      </c>
      <c r="H138" s="21" t="str">
        <f t="shared" si="38"/>
        <v>Rabu</v>
      </c>
      <c r="I138" s="24">
        <f t="shared" si="42"/>
        <v>45728.375</v>
      </c>
      <c r="J138" s="25">
        <f t="shared" si="43"/>
        <v>12.375</v>
      </c>
      <c r="K138" s="21" t="str">
        <f t="shared" si="39"/>
        <v>Rabu</v>
      </c>
      <c r="L138" s="24">
        <f t="shared" si="44"/>
        <v>45728.5</v>
      </c>
      <c r="M138" s="25">
        <f t="shared" si="40"/>
        <v>12.5</v>
      </c>
    </row>
    <row r="139" spans="1:13" x14ac:dyDescent="0.25">
      <c r="A139" s="21">
        <f t="shared" si="41"/>
        <v>17</v>
      </c>
      <c r="B139" s="97" t="s">
        <v>55</v>
      </c>
      <c r="C139" s="21"/>
      <c r="D139" s="23"/>
      <c r="E139" s="23"/>
      <c r="F139" s="23"/>
      <c r="G139" s="21"/>
      <c r="H139" s="21" t="str">
        <f t="shared" si="38"/>
        <v>Kamis</v>
      </c>
      <c r="I139" s="24">
        <f t="shared" si="42"/>
        <v>45729.916666666664</v>
      </c>
      <c r="J139" s="25">
        <f t="shared" si="43"/>
        <v>13.916666666666666</v>
      </c>
      <c r="K139" s="21"/>
      <c r="L139" s="24"/>
      <c r="M139" s="25"/>
    </row>
    <row r="140" spans="1:13" x14ac:dyDescent="0.25">
      <c r="A140" s="1" t="s">
        <v>31</v>
      </c>
      <c r="B140" s="1"/>
      <c r="C140" s="75">
        <f>SUM(C123:C139)</f>
        <v>4056</v>
      </c>
      <c r="D140" s="75">
        <f>SUM(D123:D139)</f>
        <v>285</v>
      </c>
      <c r="E140" s="75"/>
      <c r="F140" s="75"/>
      <c r="G140" s="75">
        <f>SUM(G123:G139)</f>
        <v>44</v>
      </c>
      <c r="H140" s="75">
        <f>D140+G140</f>
        <v>329</v>
      </c>
      <c r="I140" s="76"/>
      <c r="J140" s="77"/>
      <c r="K140" s="76"/>
      <c r="L140" s="76"/>
      <c r="M140" s="77"/>
    </row>
    <row r="141" spans="1:13" x14ac:dyDescent="0.25">
      <c r="A141" s="1" t="s">
        <v>32</v>
      </c>
      <c r="B141" s="1"/>
      <c r="C141" s="78"/>
      <c r="D141" s="79">
        <f>D140/24</f>
        <v>11.875</v>
      </c>
      <c r="E141" s="79"/>
      <c r="F141" s="79"/>
      <c r="G141" s="79">
        <f>G140/24</f>
        <v>1.8333333333333333</v>
      </c>
      <c r="H141" s="79">
        <f>H140/24</f>
        <v>13.708333333333334</v>
      </c>
      <c r="I141" s="81"/>
      <c r="J141" s="82" t="s">
        <v>33</v>
      </c>
      <c r="K141" s="83"/>
      <c r="L141" s="83"/>
      <c r="M141" s="83"/>
    </row>
    <row r="142" spans="1:13" x14ac:dyDescent="0.25">
      <c r="A142" s="95"/>
      <c r="B142" s="98"/>
      <c r="C142" s="95"/>
      <c r="D142" s="95"/>
      <c r="E142" s="95"/>
      <c r="F142" s="95"/>
      <c r="G142" s="95"/>
      <c r="H142" s="83"/>
      <c r="I142" s="83"/>
      <c r="J142" s="77" t="s">
        <v>34</v>
      </c>
      <c r="K142" s="77"/>
      <c r="L142" s="85">
        <f>C140</f>
        <v>4056</v>
      </c>
      <c r="M142" s="83" t="s">
        <v>35</v>
      </c>
    </row>
    <row r="143" spans="1:13" x14ac:dyDescent="0.25">
      <c r="A143" s="99"/>
      <c r="B143" s="100"/>
      <c r="C143" s="101">
        <f>C140+127</f>
        <v>4183</v>
      </c>
      <c r="D143" s="95"/>
      <c r="E143" s="95"/>
      <c r="F143" s="95"/>
      <c r="G143" s="95"/>
      <c r="H143" s="95"/>
      <c r="I143" s="83"/>
      <c r="J143" s="77" t="s">
        <v>36</v>
      </c>
      <c r="K143" s="77"/>
      <c r="L143" s="86">
        <f>D141</f>
        <v>11.875</v>
      </c>
      <c r="M143" s="83" t="s">
        <v>14</v>
      </c>
    </row>
    <row r="144" spans="1:13" x14ac:dyDescent="0.25">
      <c r="A144" s="99"/>
      <c r="B144" s="100"/>
      <c r="C144" s="95"/>
      <c r="D144" s="95"/>
      <c r="E144" s="95"/>
      <c r="F144" s="95"/>
      <c r="G144" s="95"/>
      <c r="H144" s="95"/>
      <c r="I144" s="83"/>
      <c r="J144" s="77" t="s">
        <v>37</v>
      </c>
      <c r="K144" s="77"/>
      <c r="L144" s="87">
        <f>G141</f>
        <v>1.8333333333333333</v>
      </c>
      <c r="M144" s="83" t="s">
        <v>14</v>
      </c>
    </row>
    <row r="146" spans="1:13" x14ac:dyDescent="0.25">
      <c r="A146" s="14" t="s">
        <v>0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 x14ac:dyDescent="0.25">
      <c r="A147" s="14" t="s">
        <v>64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9" spans="1:13" x14ac:dyDescent="0.25">
      <c r="A149" s="426" t="s">
        <v>42</v>
      </c>
      <c r="B149" s="426"/>
      <c r="C149" s="426"/>
      <c r="D149" s="426"/>
      <c r="E149" s="426"/>
      <c r="F149" s="426"/>
      <c r="G149" s="426"/>
      <c r="H149" s="426"/>
      <c r="I149" s="426"/>
      <c r="J149" s="95"/>
      <c r="K149" s="67" t="s">
        <v>3</v>
      </c>
      <c r="L149" s="66">
        <v>15.5</v>
      </c>
      <c r="M149" s="67" t="s">
        <v>4</v>
      </c>
    </row>
    <row r="150" spans="1:13" ht="15.75" customHeight="1" x14ac:dyDescent="0.25">
      <c r="A150" s="427" t="s">
        <v>5</v>
      </c>
      <c r="B150" s="427" t="s">
        <v>6</v>
      </c>
      <c r="C150" s="12" t="s">
        <v>7</v>
      </c>
      <c r="D150" s="12" t="s">
        <v>8</v>
      </c>
      <c r="E150" s="11" t="s">
        <v>9</v>
      </c>
      <c r="F150" s="11" t="s">
        <v>10</v>
      </c>
      <c r="G150" s="12" t="s">
        <v>11</v>
      </c>
      <c r="H150" s="10" t="s">
        <v>12</v>
      </c>
      <c r="I150" s="10"/>
      <c r="J150" s="10"/>
      <c r="K150" s="428" t="s">
        <v>13</v>
      </c>
      <c r="L150" s="428"/>
      <c r="M150" s="428"/>
    </row>
    <row r="151" spans="1:13" x14ac:dyDescent="0.25">
      <c r="A151" s="427"/>
      <c r="B151" s="427"/>
      <c r="C151" s="12"/>
      <c r="D151" s="12"/>
      <c r="E151" s="11"/>
      <c r="F151" s="11"/>
      <c r="G151" s="12"/>
      <c r="H151" s="19" t="s">
        <v>14</v>
      </c>
      <c r="I151" s="19" t="s">
        <v>15</v>
      </c>
      <c r="J151" s="19" t="s">
        <v>16</v>
      </c>
      <c r="K151" s="96" t="s">
        <v>14</v>
      </c>
      <c r="L151" s="96" t="s">
        <v>15</v>
      </c>
      <c r="M151" s="96" t="s">
        <v>16</v>
      </c>
    </row>
    <row r="152" spans="1:13" x14ac:dyDescent="0.25">
      <c r="A152" s="21">
        <v>1</v>
      </c>
      <c r="B152" s="54" t="s">
        <v>55</v>
      </c>
      <c r="C152" s="27">
        <v>498</v>
      </c>
      <c r="D152" s="23">
        <f t="shared" ref="D152:D167" si="45">F152+E152</f>
        <v>36</v>
      </c>
      <c r="E152" s="23">
        <v>4</v>
      </c>
      <c r="F152" s="23">
        <f t="shared" ref="F152:F167" si="46">INT(C152/$L$4)</f>
        <v>32</v>
      </c>
      <c r="G152" s="21">
        <v>3</v>
      </c>
      <c r="H152" s="21" t="str">
        <f t="shared" ref="H152:H168" si="47">CHOOSE(WEEKDAY(I152),"Minggu","Senin","Selasa","Rabu","Kamis","Jum'at","Sabtu")</f>
        <v>Jum'at</v>
      </c>
      <c r="I152" s="24">
        <v>45730</v>
      </c>
      <c r="J152" s="25">
        <v>0.5</v>
      </c>
      <c r="K152" s="21" t="str">
        <f t="shared" ref="K152:K167" si="48">CHOOSE(WEEKDAY(L152),"Minggu","Senin","Selasa","Rabu","Kamis","Jum'at","Sabtu")</f>
        <v>Jum'at</v>
      </c>
      <c r="L152" s="24">
        <f>(I152+J152)+G152/24</f>
        <v>45730.625</v>
      </c>
      <c r="M152" s="25">
        <f t="shared" ref="M152:M167" si="49">(J152+G152/24)</f>
        <v>0.625</v>
      </c>
    </row>
    <row r="153" spans="1:13" x14ac:dyDescent="0.25">
      <c r="A153" s="21">
        <f t="shared" ref="A153:A168" si="50">A152+1</f>
        <v>2</v>
      </c>
      <c r="B153" s="54" t="s">
        <v>56</v>
      </c>
      <c r="C153" s="27">
        <v>396</v>
      </c>
      <c r="D153" s="23">
        <f t="shared" si="45"/>
        <v>29</v>
      </c>
      <c r="E153" s="23">
        <v>4</v>
      </c>
      <c r="F153" s="23">
        <f t="shared" si="46"/>
        <v>25</v>
      </c>
      <c r="G153" s="21">
        <v>10</v>
      </c>
      <c r="H153" s="21" t="str">
        <f t="shared" si="47"/>
        <v>Minggu</v>
      </c>
      <c r="I153" s="24">
        <f t="shared" ref="I153:I168" si="51">$I$152+J153</f>
        <v>45732.125</v>
      </c>
      <c r="J153" s="25">
        <f t="shared" ref="J153:J168" si="52">M152+D152/24</f>
        <v>2.125</v>
      </c>
      <c r="K153" s="21" t="str">
        <f t="shared" si="48"/>
        <v>Minggu</v>
      </c>
      <c r="L153" s="24">
        <f t="shared" ref="L153:L167" si="53">($I$152+J153)+G153/24</f>
        <v>45732.541666666664</v>
      </c>
      <c r="M153" s="25">
        <f t="shared" si="49"/>
        <v>2.5416666666666665</v>
      </c>
    </row>
    <row r="154" spans="1:13" x14ac:dyDescent="0.25">
      <c r="A154" s="21">
        <f t="shared" si="50"/>
        <v>3</v>
      </c>
      <c r="B154" s="22" t="s">
        <v>18</v>
      </c>
      <c r="C154" s="21">
        <v>458</v>
      </c>
      <c r="D154" s="23">
        <f t="shared" si="45"/>
        <v>30</v>
      </c>
      <c r="E154" s="23">
        <v>1</v>
      </c>
      <c r="F154" s="23">
        <f t="shared" si="46"/>
        <v>29</v>
      </c>
      <c r="G154" s="21">
        <v>2</v>
      </c>
      <c r="H154" s="21" t="str">
        <f t="shared" si="47"/>
        <v>Senin</v>
      </c>
      <c r="I154" s="24">
        <f t="shared" si="51"/>
        <v>45733.75</v>
      </c>
      <c r="J154" s="25">
        <f t="shared" si="52"/>
        <v>3.75</v>
      </c>
      <c r="K154" s="21" t="str">
        <f t="shared" si="48"/>
        <v>Senin</v>
      </c>
      <c r="L154" s="24">
        <f t="shared" si="53"/>
        <v>45733.833333333336</v>
      </c>
      <c r="M154" s="25">
        <f t="shared" si="49"/>
        <v>3.8333333333333335</v>
      </c>
    </row>
    <row r="155" spans="1:13" x14ac:dyDescent="0.25">
      <c r="A155" s="21">
        <f t="shared" si="50"/>
        <v>4</v>
      </c>
      <c r="B155" s="22" t="s">
        <v>19</v>
      </c>
      <c r="C155" s="21">
        <v>243</v>
      </c>
      <c r="D155" s="23">
        <f t="shared" si="45"/>
        <v>16</v>
      </c>
      <c r="E155" s="23">
        <v>1</v>
      </c>
      <c r="F155" s="23">
        <f t="shared" si="46"/>
        <v>15</v>
      </c>
      <c r="G155" s="21">
        <v>3</v>
      </c>
      <c r="H155" s="21" t="str">
        <f t="shared" si="47"/>
        <v>Rabu</v>
      </c>
      <c r="I155" s="24">
        <f t="shared" si="51"/>
        <v>45735.083333333336</v>
      </c>
      <c r="J155" s="25">
        <f t="shared" si="52"/>
        <v>5.0833333333333339</v>
      </c>
      <c r="K155" s="21" t="str">
        <f t="shared" si="48"/>
        <v>Rabu</v>
      </c>
      <c r="L155" s="24">
        <f t="shared" si="53"/>
        <v>45735.208333333336</v>
      </c>
      <c r="M155" s="25">
        <f t="shared" si="49"/>
        <v>5.2083333333333339</v>
      </c>
    </row>
    <row r="156" spans="1:13" x14ac:dyDescent="0.25">
      <c r="A156" s="21">
        <f t="shared" si="50"/>
        <v>5</v>
      </c>
      <c r="B156" s="22" t="s">
        <v>20</v>
      </c>
      <c r="C156" s="21">
        <v>200</v>
      </c>
      <c r="D156" s="23">
        <f t="shared" si="45"/>
        <v>14</v>
      </c>
      <c r="E156" s="23">
        <v>2</v>
      </c>
      <c r="F156" s="23">
        <f t="shared" si="46"/>
        <v>12</v>
      </c>
      <c r="G156" s="21">
        <v>3</v>
      </c>
      <c r="H156" s="21" t="str">
        <f t="shared" si="47"/>
        <v>Rabu</v>
      </c>
      <c r="I156" s="24">
        <f t="shared" si="51"/>
        <v>45735.875</v>
      </c>
      <c r="J156" s="25">
        <f t="shared" si="52"/>
        <v>5.8750000000000009</v>
      </c>
      <c r="K156" s="21" t="str">
        <f t="shared" si="48"/>
        <v>Kamis</v>
      </c>
      <c r="L156" s="24">
        <f t="shared" si="53"/>
        <v>45736</v>
      </c>
      <c r="M156" s="25">
        <f t="shared" si="49"/>
        <v>6.0000000000000009</v>
      </c>
    </row>
    <row r="157" spans="1:13" x14ac:dyDescent="0.25">
      <c r="A157" s="21">
        <f t="shared" si="50"/>
        <v>6</v>
      </c>
      <c r="B157" s="97" t="s">
        <v>57</v>
      </c>
      <c r="C157" s="21">
        <v>81</v>
      </c>
      <c r="D157" s="23">
        <f t="shared" si="45"/>
        <v>6</v>
      </c>
      <c r="E157" s="23">
        <v>1</v>
      </c>
      <c r="F157" s="23">
        <f t="shared" si="46"/>
        <v>5</v>
      </c>
      <c r="G157" s="21">
        <v>2</v>
      </c>
      <c r="H157" s="21" t="str">
        <f t="shared" si="47"/>
        <v>Kamis</v>
      </c>
      <c r="I157" s="24">
        <f t="shared" si="51"/>
        <v>45736.583333333336</v>
      </c>
      <c r="J157" s="25">
        <f t="shared" si="52"/>
        <v>6.5833333333333339</v>
      </c>
      <c r="K157" s="21" t="str">
        <f t="shared" si="48"/>
        <v>Kamis</v>
      </c>
      <c r="L157" s="24">
        <f t="shared" si="53"/>
        <v>45736.666666666672</v>
      </c>
      <c r="M157" s="25">
        <f t="shared" si="49"/>
        <v>6.666666666666667</v>
      </c>
    </row>
    <row r="158" spans="1:13" x14ac:dyDescent="0.25">
      <c r="A158" s="21">
        <f t="shared" si="50"/>
        <v>7</v>
      </c>
      <c r="B158" s="97" t="s">
        <v>58</v>
      </c>
      <c r="C158" s="21">
        <v>32</v>
      </c>
      <c r="D158" s="23">
        <f t="shared" si="45"/>
        <v>3</v>
      </c>
      <c r="E158" s="23">
        <v>1</v>
      </c>
      <c r="F158" s="23">
        <f t="shared" si="46"/>
        <v>2</v>
      </c>
      <c r="G158" s="21">
        <v>2</v>
      </c>
      <c r="H158" s="21" t="str">
        <f t="shared" si="47"/>
        <v>Kamis</v>
      </c>
      <c r="I158" s="24">
        <f t="shared" si="51"/>
        <v>45736.916666666664</v>
      </c>
      <c r="J158" s="25">
        <f t="shared" si="52"/>
        <v>6.916666666666667</v>
      </c>
      <c r="K158" s="21" t="str">
        <f t="shared" si="48"/>
        <v>Jum'at</v>
      </c>
      <c r="L158" s="24">
        <f t="shared" si="53"/>
        <v>45737</v>
      </c>
      <c r="M158" s="25">
        <f t="shared" si="49"/>
        <v>7</v>
      </c>
    </row>
    <row r="159" spans="1:13" x14ac:dyDescent="0.25">
      <c r="A159" s="21">
        <f t="shared" si="50"/>
        <v>8</v>
      </c>
      <c r="B159" s="97" t="s">
        <v>59</v>
      </c>
      <c r="C159" s="21">
        <v>120</v>
      </c>
      <c r="D159" s="23">
        <f t="shared" si="45"/>
        <v>8</v>
      </c>
      <c r="E159" s="23">
        <v>1</v>
      </c>
      <c r="F159" s="23">
        <f t="shared" si="46"/>
        <v>7</v>
      </c>
      <c r="G159" s="21">
        <v>1</v>
      </c>
      <c r="H159" s="21" t="str">
        <f t="shared" si="47"/>
        <v>Jum'at</v>
      </c>
      <c r="I159" s="24">
        <f t="shared" si="51"/>
        <v>45737.125</v>
      </c>
      <c r="J159" s="25">
        <f t="shared" si="52"/>
        <v>7.125</v>
      </c>
      <c r="K159" s="21" t="str">
        <f t="shared" si="48"/>
        <v>Jum'at</v>
      </c>
      <c r="L159" s="24">
        <f t="shared" si="53"/>
        <v>45737.166666666664</v>
      </c>
      <c r="M159" s="25">
        <f t="shared" si="49"/>
        <v>7.166666666666667</v>
      </c>
    </row>
    <row r="160" spans="1:13" x14ac:dyDescent="0.25">
      <c r="A160" s="21">
        <f t="shared" si="50"/>
        <v>9</v>
      </c>
      <c r="B160" s="97" t="s">
        <v>60</v>
      </c>
      <c r="C160" s="21">
        <v>120</v>
      </c>
      <c r="D160" s="23">
        <f t="shared" si="45"/>
        <v>9</v>
      </c>
      <c r="E160" s="23">
        <v>2</v>
      </c>
      <c r="F160" s="23">
        <f t="shared" si="46"/>
        <v>7</v>
      </c>
      <c r="G160" s="21">
        <v>4</v>
      </c>
      <c r="H160" s="21" t="str">
        <f t="shared" si="47"/>
        <v>Jum'at</v>
      </c>
      <c r="I160" s="24">
        <f t="shared" si="51"/>
        <v>45737.5</v>
      </c>
      <c r="J160" s="25">
        <f t="shared" si="52"/>
        <v>7.5</v>
      </c>
      <c r="K160" s="21" t="str">
        <f t="shared" si="48"/>
        <v>Jum'at</v>
      </c>
      <c r="L160" s="24">
        <f t="shared" si="53"/>
        <v>45737.666666666664</v>
      </c>
      <c r="M160" s="25">
        <f t="shared" si="49"/>
        <v>7.666666666666667</v>
      </c>
    </row>
    <row r="161" spans="1:13" x14ac:dyDescent="0.25">
      <c r="A161" s="21">
        <f t="shared" si="50"/>
        <v>10</v>
      </c>
      <c r="B161" s="97" t="s">
        <v>59</v>
      </c>
      <c r="C161" s="21">
        <v>32</v>
      </c>
      <c r="D161" s="23">
        <f t="shared" si="45"/>
        <v>3</v>
      </c>
      <c r="E161" s="23">
        <v>1</v>
      </c>
      <c r="F161" s="23">
        <f t="shared" si="46"/>
        <v>2</v>
      </c>
      <c r="G161" s="21">
        <v>2</v>
      </c>
      <c r="H161" s="21" t="str">
        <f t="shared" si="47"/>
        <v>Sabtu</v>
      </c>
      <c r="I161" s="24">
        <f t="shared" si="51"/>
        <v>45738.041666666664</v>
      </c>
      <c r="J161" s="25">
        <f t="shared" si="52"/>
        <v>8.0416666666666679</v>
      </c>
      <c r="K161" s="21" t="str">
        <f t="shared" si="48"/>
        <v>Sabtu</v>
      </c>
      <c r="L161" s="24">
        <f t="shared" si="53"/>
        <v>45738.125</v>
      </c>
      <c r="M161" s="25">
        <f t="shared" si="49"/>
        <v>8.1250000000000018</v>
      </c>
    </row>
    <row r="162" spans="1:13" x14ac:dyDescent="0.25">
      <c r="A162" s="21">
        <f t="shared" si="50"/>
        <v>11</v>
      </c>
      <c r="B162" s="97" t="s">
        <v>58</v>
      </c>
      <c r="C162" s="21">
        <v>81</v>
      </c>
      <c r="D162" s="23">
        <f t="shared" si="45"/>
        <v>6</v>
      </c>
      <c r="E162" s="23">
        <v>1</v>
      </c>
      <c r="F162" s="23">
        <f t="shared" si="46"/>
        <v>5</v>
      </c>
      <c r="G162" s="21">
        <v>2</v>
      </c>
      <c r="H162" s="21" t="str">
        <f t="shared" si="47"/>
        <v>Sabtu</v>
      </c>
      <c r="I162" s="24">
        <f t="shared" si="51"/>
        <v>45738.25</v>
      </c>
      <c r="J162" s="25">
        <f t="shared" si="52"/>
        <v>8.2500000000000018</v>
      </c>
      <c r="K162" s="21" t="str">
        <f t="shared" si="48"/>
        <v>Sabtu</v>
      </c>
      <c r="L162" s="24">
        <f t="shared" si="53"/>
        <v>45738.333333333336</v>
      </c>
      <c r="M162" s="25">
        <f t="shared" si="49"/>
        <v>8.3333333333333357</v>
      </c>
    </row>
    <row r="163" spans="1:13" x14ac:dyDescent="0.25">
      <c r="A163" s="21">
        <f t="shared" si="50"/>
        <v>12</v>
      </c>
      <c r="B163" s="97" t="s">
        <v>57</v>
      </c>
      <c r="C163" s="21">
        <v>200</v>
      </c>
      <c r="D163" s="23">
        <f t="shared" si="45"/>
        <v>13</v>
      </c>
      <c r="E163" s="23">
        <v>1</v>
      </c>
      <c r="F163" s="23">
        <f t="shared" si="46"/>
        <v>12</v>
      </c>
      <c r="G163" s="21">
        <v>2</v>
      </c>
      <c r="H163" s="21" t="str">
        <f t="shared" si="47"/>
        <v>Sabtu</v>
      </c>
      <c r="I163" s="24">
        <f t="shared" si="51"/>
        <v>45738.583333333336</v>
      </c>
      <c r="J163" s="25">
        <f t="shared" si="52"/>
        <v>8.5833333333333357</v>
      </c>
      <c r="K163" s="21" t="str">
        <f t="shared" si="48"/>
        <v>Sabtu</v>
      </c>
      <c r="L163" s="24">
        <f t="shared" si="53"/>
        <v>45738.666666666672</v>
      </c>
      <c r="M163" s="25">
        <f t="shared" si="49"/>
        <v>8.6666666666666696</v>
      </c>
    </row>
    <row r="164" spans="1:13" x14ac:dyDescent="0.25">
      <c r="A164" s="21">
        <f t="shared" si="50"/>
        <v>13</v>
      </c>
      <c r="B164" s="97" t="s">
        <v>20</v>
      </c>
      <c r="C164" s="21">
        <v>243</v>
      </c>
      <c r="D164" s="23">
        <f t="shared" si="45"/>
        <v>18</v>
      </c>
      <c r="E164" s="23">
        <v>3</v>
      </c>
      <c r="F164" s="23">
        <f t="shared" si="46"/>
        <v>15</v>
      </c>
      <c r="G164" s="21">
        <v>2</v>
      </c>
      <c r="H164" s="21" t="str">
        <f t="shared" si="47"/>
        <v>Minggu</v>
      </c>
      <c r="I164" s="24">
        <f t="shared" si="51"/>
        <v>45739.208333333336</v>
      </c>
      <c r="J164" s="25">
        <f t="shared" si="52"/>
        <v>9.2083333333333357</v>
      </c>
      <c r="K164" s="21" t="str">
        <f t="shared" si="48"/>
        <v>Minggu</v>
      </c>
      <c r="L164" s="24">
        <f t="shared" si="53"/>
        <v>45739.291666666672</v>
      </c>
      <c r="M164" s="25">
        <f t="shared" si="49"/>
        <v>9.2916666666666696</v>
      </c>
    </row>
    <row r="165" spans="1:13" x14ac:dyDescent="0.25">
      <c r="A165" s="21">
        <f t="shared" si="50"/>
        <v>14</v>
      </c>
      <c r="B165" s="97" t="s">
        <v>19</v>
      </c>
      <c r="C165" s="21">
        <v>458</v>
      </c>
      <c r="D165" s="23">
        <f t="shared" si="45"/>
        <v>32</v>
      </c>
      <c r="E165" s="23">
        <v>3</v>
      </c>
      <c r="F165" s="23">
        <f t="shared" si="46"/>
        <v>29</v>
      </c>
      <c r="G165" s="21">
        <v>4</v>
      </c>
      <c r="H165" s="21" t="str">
        <f t="shared" si="47"/>
        <v>Senin</v>
      </c>
      <c r="I165" s="24">
        <f t="shared" si="51"/>
        <v>45740.041666666664</v>
      </c>
      <c r="J165" s="25">
        <f t="shared" si="52"/>
        <v>10.04166666666667</v>
      </c>
      <c r="K165" s="21" t="str">
        <f t="shared" si="48"/>
        <v>Senin</v>
      </c>
      <c r="L165" s="24">
        <f t="shared" si="53"/>
        <v>45740.208333333328</v>
      </c>
      <c r="M165" s="25">
        <f t="shared" si="49"/>
        <v>10.208333333333336</v>
      </c>
    </row>
    <row r="166" spans="1:13" x14ac:dyDescent="0.25">
      <c r="A166" s="21">
        <f t="shared" si="50"/>
        <v>15</v>
      </c>
      <c r="B166" s="97" t="s">
        <v>18</v>
      </c>
      <c r="C166" s="21">
        <v>396</v>
      </c>
      <c r="D166" s="23">
        <f t="shared" si="45"/>
        <v>30</v>
      </c>
      <c r="E166" s="23">
        <v>5</v>
      </c>
      <c r="F166" s="23">
        <f t="shared" si="46"/>
        <v>25</v>
      </c>
      <c r="G166" s="21">
        <v>2</v>
      </c>
      <c r="H166" s="21" t="str">
        <f t="shared" si="47"/>
        <v>Selasa</v>
      </c>
      <c r="I166" s="24">
        <f t="shared" si="51"/>
        <v>45741.541666666664</v>
      </c>
      <c r="J166" s="25">
        <f t="shared" si="52"/>
        <v>11.54166666666667</v>
      </c>
      <c r="K166" s="21" t="str">
        <f t="shared" si="48"/>
        <v>Selasa</v>
      </c>
      <c r="L166" s="24">
        <f t="shared" si="53"/>
        <v>45741.625</v>
      </c>
      <c r="M166" s="25">
        <f t="shared" si="49"/>
        <v>11.625000000000004</v>
      </c>
    </row>
    <row r="167" spans="1:13" x14ac:dyDescent="0.25">
      <c r="A167" s="21">
        <f t="shared" si="50"/>
        <v>16</v>
      </c>
      <c r="B167" s="97" t="s">
        <v>17</v>
      </c>
      <c r="C167" s="21">
        <v>498</v>
      </c>
      <c r="D167" s="23">
        <f t="shared" si="45"/>
        <v>34</v>
      </c>
      <c r="E167" s="23">
        <v>2</v>
      </c>
      <c r="F167" s="23">
        <f t="shared" si="46"/>
        <v>32</v>
      </c>
      <c r="G167" s="21">
        <v>2</v>
      </c>
      <c r="H167" s="21" t="str">
        <f t="shared" si="47"/>
        <v>Rabu</v>
      </c>
      <c r="I167" s="24">
        <f t="shared" si="51"/>
        <v>45742.875</v>
      </c>
      <c r="J167" s="25">
        <f t="shared" si="52"/>
        <v>12.875000000000004</v>
      </c>
      <c r="K167" s="21" t="str">
        <f t="shared" si="48"/>
        <v>Rabu</v>
      </c>
      <c r="L167" s="24">
        <f t="shared" si="53"/>
        <v>45742.958333333336</v>
      </c>
      <c r="M167" s="25">
        <f t="shared" si="49"/>
        <v>12.958333333333337</v>
      </c>
    </row>
    <row r="168" spans="1:13" x14ac:dyDescent="0.25">
      <c r="A168" s="21">
        <f t="shared" si="50"/>
        <v>17</v>
      </c>
      <c r="B168" s="97" t="s">
        <v>55</v>
      </c>
      <c r="C168" s="21"/>
      <c r="D168" s="23"/>
      <c r="E168" s="23"/>
      <c r="F168" s="23"/>
      <c r="G168" s="21"/>
      <c r="H168" s="21" t="str">
        <f t="shared" si="47"/>
        <v>Jum'at</v>
      </c>
      <c r="I168" s="24">
        <f t="shared" si="51"/>
        <v>45744.375</v>
      </c>
      <c r="J168" s="25">
        <f t="shared" si="52"/>
        <v>14.375000000000004</v>
      </c>
      <c r="K168" s="21"/>
      <c r="L168" s="24"/>
      <c r="M168" s="25"/>
    </row>
    <row r="169" spans="1:13" x14ac:dyDescent="0.25">
      <c r="A169" s="1" t="s">
        <v>31</v>
      </c>
      <c r="B169" s="1"/>
      <c r="C169" s="75">
        <f>SUM(C152:C168)</f>
        <v>4056</v>
      </c>
      <c r="D169" s="75">
        <f>SUM(D152:D168)</f>
        <v>287</v>
      </c>
      <c r="E169" s="75"/>
      <c r="F169" s="75"/>
      <c r="G169" s="75">
        <f>SUM(G152:G168)</f>
        <v>46</v>
      </c>
      <c r="H169" s="75">
        <f>D169+G169</f>
        <v>333</v>
      </c>
      <c r="I169" s="76"/>
      <c r="J169" s="77"/>
      <c r="K169" s="76"/>
      <c r="L169" s="76"/>
      <c r="M169" s="77"/>
    </row>
    <row r="170" spans="1:13" x14ac:dyDescent="0.25">
      <c r="A170" s="1" t="s">
        <v>32</v>
      </c>
      <c r="B170" s="1"/>
      <c r="C170" s="78"/>
      <c r="D170" s="79">
        <f>D169/24</f>
        <v>11.958333333333334</v>
      </c>
      <c r="E170" s="79"/>
      <c r="F170" s="79"/>
      <c r="G170" s="79">
        <f>G169/24</f>
        <v>1.9166666666666667</v>
      </c>
      <c r="H170" s="79">
        <f>H169/24</f>
        <v>13.875</v>
      </c>
      <c r="I170" s="81"/>
      <c r="J170" s="82" t="s">
        <v>33</v>
      </c>
      <c r="K170" s="83"/>
      <c r="L170" s="83"/>
      <c r="M170" s="83"/>
    </row>
    <row r="171" spans="1:13" x14ac:dyDescent="0.25">
      <c r="A171" s="95"/>
      <c r="B171" s="98"/>
      <c r="C171" s="95"/>
      <c r="D171" s="95"/>
      <c r="E171" s="95"/>
      <c r="F171" s="95"/>
      <c r="G171" s="95"/>
      <c r="H171" s="83"/>
      <c r="I171" s="83"/>
      <c r="J171" s="77" t="s">
        <v>34</v>
      </c>
      <c r="K171" s="77"/>
      <c r="L171" s="85">
        <f>C169</f>
        <v>4056</v>
      </c>
      <c r="M171" s="83" t="s">
        <v>35</v>
      </c>
    </row>
    <row r="172" spans="1:13" x14ac:dyDescent="0.25">
      <c r="A172" s="99"/>
      <c r="B172" s="100"/>
      <c r="C172" s="101">
        <f>C169+127</f>
        <v>4183</v>
      </c>
      <c r="D172" s="95"/>
      <c r="E172" s="95"/>
      <c r="F172" s="95"/>
      <c r="G172" s="95"/>
      <c r="H172" s="95"/>
      <c r="I172" s="83"/>
      <c r="J172" s="77" t="s">
        <v>36</v>
      </c>
      <c r="K172" s="77"/>
      <c r="L172" s="86">
        <f>D170</f>
        <v>11.958333333333334</v>
      </c>
      <c r="M172" s="83" t="s">
        <v>14</v>
      </c>
    </row>
    <row r="173" spans="1:13" x14ac:dyDescent="0.25">
      <c r="A173" s="99"/>
      <c r="B173" s="100"/>
      <c r="C173" s="95"/>
      <c r="D173" s="95"/>
      <c r="E173" s="95"/>
      <c r="F173" s="95"/>
      <c r="G173" s="95"/>
      <c r="H173" s="95"/>
      <c r="I173" s="83"/>
      <c r="J173" s="77" t="s">
        <v>37</v>
      </c>
      <c r="K173" s="77"/>
      <c r="L173" s="87">
        <f>G170</f>
        <v>1.9166666666666667</v>
      </c>
      <c r="M173" s="83" t="s">
        <v>14</v>
      </c>
    </row>
    <row r="175" spans="1:13" x14ac:dyDescent="0.25">
      <c r="A175" s="14" t="s">
        <v>0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spans="1:13" x14ac:dyDescent="0.25">
      <c r="A176" s="14" t="s">
        <v>64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8" spans="1:13" x14ac:dyDescent="0.25">
      <c r="A178" s="426" t="s">
        <v>44</v>
      </c>
      <c r="B178" s="426"/>
      <c r="C178" s="426"/>
      <c r="D178" s="426"/>
      <c r="E178" s="426"/>
      <c r="F178" s="426"/>
      <c r="G178" s="426"/>
      <c r="H178" s="426"/>
      <c r="I178" s="426"/>
      <c r="J178" s="95"/>
      <c r="K178" s="67" t="s">
        <v>3</v>
      </c>
      <c r="L178" s="66">
        <v>15.5</v>
      </c>
      <c r="M178" s="67" t="s">
        <v>4</v>
      </c>
    </row>
    <row r="179" spans="1:13" ht="15.75" customHeight="1" x14ac:dyDescent="0.25">
      <c r="A179" s="427" t="s">
        <v>5</v>
      </c>
      <c r="B179" s="427" t="s">
        <v>6</v>
      </c>
      <c r="C179" s="12" t="s">
        <v>7</v>
      </c>
      <c r="D179" s="12" t="s">
        <v>8</v>
      </c>
      <c r="E179" s="11" t="s">
        <v>9</v>
      </c>
      <c r="F179" s="11" t="s">
        <v>10</v>
      </c>
      <c r="G179" s="12" t="s">
        <v>11</v>
      </c>
      <c r="H179" s="10" t="s">
        <v>12</v>
      </c>
      <c r="I179" s="10"/>
      <c r="J179" s="10"/>
      <c r="K179" s="428" t="s">
        <v>13</v>
      </c>
      <c r="L179" s="428"/>
      <c r="M179" s="428"/>
    </row>
    <row r="180" spans="1:13" x14ac:dyDescent="0.25">
      <c r="A180" s="427"/>
      <c r="B180" s="427"/>
      <c r="C180" s="12"/>
      <c r="D180" s="12"/>
      <c r="E180" s="11"/>
      <c r="F180" s="11"/>
      <c r="G180" s="12"/>
      <c r="H180" s="19" t="s">
        <v>14</v>
      </c>
      <c r="I180" s="19" t="s">
        <v>15</v>
      </c>
      <c r="J180" s="19" t="s">
        <v>16</v>
      </c>
      <c r="K180" s="96" t="s">
        <v>14</v>
      </c>
      <c r="L180" s="96" t="s">
        <v>15</v>
      </c>
      <c r="M180" s="96" t="s">
        <v>16</v>
      </c>
    </row>
    <row r="181" spans="1:13" x14ac:dyDescent="0.25">
      <c r="A181" s="21">
        <v>1</v>
      </c>
      <c r="B181" s="54" t="s">
        <v>55</v>
      </c>
      <c r="C181" s="27">
        <v>498</v>
      </c>
      <c r="D181" s="23">
        <f t="shared" ref="D181:D196" si="54">F181+E181</f>
        <v>36</v>
      </c>
      <c r="E181" s="23">
        <v>4</v>
      </c>
      <c r="F181" s="23">
        <f t="shared" ref="F181:F196" si="55">INT(C181/$L$4)</f>
        <v>32</v>
      </c>
      <c r="G181" s="21">
        <v>4</v>
      </c>
      <c r="H181" s="21" t="str">
        <f t="shared" ref="H181:H197" si="56">CHOOSE(WEEKDAY(I181),"Minggu","Senin","Selasa","Rabu","Kamis","Jum'at","Sabtu")</f>
        <v>Jum'at</v>
      </c>
      <c r="I181" s="24">
        <v>45744</v>
      </c>
      <c r="J181" s="25">
        <v>0.375</v>
      </c>
      <c r="K181" s="21" t="str">
        <f t="shared" ref="K181:K196" si="57">CHOOSE(WEEKDAY(L181),"Minggu","Senin","Selasa","Rabu","Kamis","Jum'at","Sabtu")</f>
        <v>Jum'at</v>
      </c>
      <c r="L181" s="24">
        <f>(I181+J181)+G181/24</f>
        <v>45744.541666666664</v>
      </c>
      <c r="M181" s="25">
        <f t="shared" ref="M181:M196" si="58">(J181+G181/24)</f>
        <v>0.54166666666666663</v>
      </c>
    </row>
    <row r="182" spans="1:13" x14ac:dyDescent="0.25">
      <c r="A182" s="21">
        <f t="shared" ref="A182:A197" si="59">A181+1</f>
        <v>2</v>
      </c>
      <c r="B182" s="54" t="s">
        <v>56</v>
      </c>
      <c r="C182" s="27">
        <v>396</v>
      </c>
      <c r="D182" s="23">
        <f t="shared" si="54"/>
        <v>29</v>
      </c>
      <c r="E182" s="23">
        <v>4</v>
      </c>
      <c r="F182" s="23">
        <f t="shared" si="55"/>
        <v>25</v>
      </c>
      <c r="G182" s="21">
        <v>15</v>
      </c>
      <c r="H182" s="21" t="str">
        <f t="shared" si="56"/>
        <v>Minggu</v>
      </c>
      <c r="I182" s="24">
        <f t="shared" ref="I182:I197" si="60">$I$181+J182</f>
        <v>45746.041666666664</v>
      </c>
      <c r="J182" s="25">
        <f t="shared" ref="J182:J197" si="61">M181+D181/24</f>
        <v>2.0416666666666665</v>
      </c>
      <c r="K182" s="21" t="str">
        <f t="shared" si="57"/>
        <v>Minggu</v>
      </c>
      <c r="L182" s="24">
        <f t="shared" ref="L182:L196" si="62">($I$181+J182)+G182/24</f>
        <v>45746.666666666664</v>
      </c>
      <c r="M182" s="25">
        <f t="shared" si="58"/>
        <v>2.6666666666666665</v>
      </c>
    </row>
    <row r="183" spans="1:13" x14ac:dyDescent="0.25">
      <c r="A183" s="21">
        <f t="shared" si="59"/>
        <v>3</v>
      </c>
      <c r="B183" s="22" t="s">
        <v>18</v>
      </c>
      <c r="C183" s="21">
        <v>458</v>
      </c>
      <c r="D183" s="23">
        <f t="shared" si="54"/>
        <v>31</v>
      </c>
      <c r="E183" s="23">
        <v>2</v>
      </c>
      <c r="F183" s="23">
        <f t="shared" si="55"/>
        <v>29</v>
      </c>
      <c r="G183" s="21">
        <v>3</v>
      </c>
      <c r="H183" s="21" t="str">
        <f t="shared" si="56"/>
        <v>Senin</v>
      </c>
      <c r="I183" s="24">
        <f t="shared" si="60"/>
        <v>45747.875</v>
      </c>
      <c r="J183" s="25">
        <f t="shared" si="61"/>
        <v>3.875</v>
      </c>
      <c r="K183" s="21" t="str">
        <f t="shared" si="57"/>
        <v>Selasa</v>
      </c>
      <c r="L183" s="24">
        <f t="shared" si="62"/>
        <v>45748</v>
      </c>
      <c r="M183" s="25">
        <f t="shared" si="58"/>
        <v>4</v>
      </c>
    </row>
    <row r="184" spans="1:13" x14ac:dyDescent="0.25">
      <c r="A184" s="21">
        <f t="shared" si="59"/>
        <v>4</v>
      </c>
      <c r="B184" s="22" t="s">
        <v>19</v>
      </c>
      <c r="C184" s="21">
        <v>243</v>
      </c>
      <c r="D184" s="23">
        <f t="shared" si="54"/>
        <v>16</v>
      </c>
      <c r="E184" s="23">
        <v>1</v>
      </c>
      <c r="F184" s="23">
        <f t="shared" si="55"/>
        <v>15</v>
      </c>
      <c r="G184" s="21">
        <v>3</v>
      </c>
      <c r="H184" s="21" t="str">
        <f t="shared" si="56"/>
        <v>Rabu</v>
      </c>
      <c r="I184" s="24">
        <f t="shared" si="60"/>
        <v>45749.291666666664</v>
      </c>
      <c r="J184" s="25">
        <f t="shared" si="61"/>
        <v>5.291666666666667</v>
      </c>
      <c r="K184" s="21" t="str">
        <f t="shared" si="57"/>
        <v>Rabu</v>
      </c>
      <c r="L184" s="24">
        <f t="shared" si="62"/>
        <v>45749.416666666664</v>
      </c>
      <c r="M184" s="25">
        <f t="shared" si="58"/>
        <v>5.416666666666667</v>
      </c>
    </row>
    <row r="185" spans="1:13" x14ac:dyDescent="0.25">
      <c r="A185" s="21">
        <f t="shared" si="59"/>
        <v>5</v>
      </c>
      <c r="B185" s="22" t="s">
        <v>20</v>
      </c>
      <c r="C185" s="21">
        <v>200</v>
      </c>
      <c r="D185" s="23">
        <f t="shared" si="54"/>
        <v>14</v>
      </c>
      <c r="E185" s="23">
        <v>2</v>
      </c>
      <c r="F185" s="23">
        <f t="shared" si="55"/>
        <v>12</v>
      </c>
      <c r="G185" s="21">
        <v>3</v>
      </c>
      <c r="H185" s="21" t="str">
        <f t="shared" si="56"/>
        <v>Kamis</v>
      </c>
      <c r="I185" s="24">
        <f t="shared" si="60"/>
        <v>45750.083333333336</v>
      </c>
      <c r="J185" s="25">
        <f t="shared" si="61"/>
        <v>6.0833333333333339</v>
      </c>
      <c r="K185" s="21" t="str">
        <f t="shared" si="57"/>
        <v>Kamis</v>
      </c>
      <c r="L185" s="24">
        <f t="shared" si="62"/>
        <v>45750.208333333336</v>
      </c>
      <c r="M185" s="25">
        <f t="shared" si="58"/>
        <v>6.2083333333333339</v>
      </c>
    </row>
    <row r="186" spans="1:13" x14ac:dyDescent="0.25">
      <c r="A186" s="21">
        <f t="shared" si="59"/>
        <v>6</v>
      </c>
      <c r="B186" s="97" t="s">
        <v>57</v>
      </c>
      <c r="C186" s="21">
        <v>81</v>
      </c>
      <c r="D186" s="23">
        <f t="shared" si="54"/>
        <v>6</v>
      </c>
      <c r="E186" s="23">
        <v>1</v>
      </c>
      <c r="F186" s="23">
        <f t="shared" si="55"/>
        <v>5</v>
      </c>
      <c r="G186" s="21">
        <v>2</v>
      </c>
      <c r="H186" s="21" t="str">
        <f t="shared" si="56"/>
        <v>Kamis</v>
      </c>
      <c r="I186" s="24">
        <f t="shared" si="60"/>
        <v>45750.791666666664</v>
      </c>
      <c r="J186" s="25">
        <f t="shared" si="61"/>
        <v>6.791666666666667</v>
      </c>
      <c r="K186" s="21" t="str">
        <f t="shared" si="57"/>
        <v>Kamis</v>
      </c>
      <c r="L186" s="24">
        <f t="shared" si="62"/>
        <v>45750.875</v>
      </c>
      <c r="M186" s="25">
        <f t="shared" si="58"/>
        <v>6.875</v>
      </c>
    </row>
    <row r="187" spans="1:13" x14ac:dyDescent="0.25">
      <c r="A187" s="21">
        <f t="shared" si="59"/>
        <v>7</v>
      </c>
      <c r="B187" s="97" t="s">
        <v>58</v>
      </c>
      <c r="C187" s="21">
        <v>32</v>
      </c>
      <c r="D187" s="23">
        <f t="shared" si="54"/>
        <v>3</v>
      </c>
      <c r="E187" s="23">
        <v>1</v>
      </c>
      <c r="F187" s="23">
        <f t="shared" si="55"/>
        <v>2</v>
      </c>
      <c r="G187" s="21">
        <v>2</v>
      </c>
      <c r="H187" s="21" t="str">
        <f t="shared" si="56"/>
        <v>Jum'at</v>
      </c>
      <c r="I187" s="24">
        <f t="shared" si="60"/>
        <v>45751.125</v>
      </c>
      <c r="J187" s="25">
        <f t="shared" si="61"/>
        <v>7.125</v>
      </c>
      <c r="K187" s="21" t="str">
        <f t="shared" si="57"/>
        <v>Jum'at</v>
      </c>
      <c r="L187" s="24">
        <f t="shared" si="62"/>
        <v>45751.208333333336</v>
      </c>
      <c r="M187" s="25">
        <f t="shared" si="58"/>
        <v>7.208333333333333</v>
      </c>
    </row>
    <row r="188" spans="1:13" x14ac:dyDescent="0.25">
      <c r="A188" s="21">
        <f t="shared" si="59"/>
        <v>8</v>
      </c>
      <c r="B188" s="97" t="s">
        <v>59</v>
      </c>
      <c r="C188" s="21">
        <v>120</v>
      </c>
      <c r="D188" s="23">
        <f t="shared" si="54"/>
        <v>8</v>
      </c>
      <c r="E188" s="23">
        <v>1</v>
      </c>
      <c r="F188" s="23">
        <f t="shared" si="55"/>
        <v>7</v>
      </c>
      <c r="G188" s="21">
        <v>2</v>
      </c>
      <c r="H188" s="21" t="str">
        <f t="shared" si="56"/>
        <v>Jum'at</v>
      </c>
      <c r="I188" s="24">
        <f t="shared" si="60"/>
        <v>45751.333333333336</v>
      </c>
      <c r="J188" s="25">
        <f t="shared" si="61"/>
        <v>7.333333333333333</v>
      </c>
      <c r="K188" s="21" t="str">
        <f t="shared" si="57"/>
        <v>Jum'at</v>
      </c>
      <c r="L188" s="24">
        <f t="shared" si="62"/>
        <v>45751.416666666672</v>
      </c>
      <c r="M188" s="25">
        <f t="shared" si="58"/>
        <v>7.4166666666666661</v>
      </c>
    </row>
    <row r="189" spans="1:13" x14ac:dyDescent="0.25">
      <c r="A189" s="21">
        <f t="shared" si="59"/>
        <v>9</v>
      </c>
      <c r="B189" s="97" t="s">
        <v>60</v>
      </c>
      <c r="C189" s="21">
        <v>120</v>
      </c>
      <c r="D189" s="23">
        <f t="shared" si="54"/>
        <v>9</v>
      </c>
      <c r="E189" s="23">
        <v>2</v>
      </c>
      <c r="F189" s="23">
        <f t="shared" si="55"/>
        <v>7</v>
      </c>
      <c r="G189" s="21">
        <v>4</v>
      </c>
      <c r="H189" s="21" t="str">
        <f t="shared" si="56"/>
        <v>Jum'at</v>
      </c>
      <c r="I189" s="24">
        <f t="shared" si="60"/>
        <v>45751.75</v>
      </c>
      <c r="J189" s="25">
        <f t="shared" si="61"/>
        <v>7.7499999999999991</v>
      </c>
      <c r="K189" s="21" t="str">
        <f t="shared" si="57"/>
        <v>Jum'at</v>
      </c>
      <c r="L189" s="24">
        <f t="shared" si="62"/>
        <v>45751.916666666664</v>
      </c>
      <c r="M189" s="25">
        <f t="shared" si="58"/>
        <v>7.9166666666666661</v>
      </c>
    </row>
    <row r="190" spans="1:13" x14ac:dyDescent="0.25">
      <c r="A190" s="21">
        <f t="shared" si="59"/>
        <v>10</v>
      </c>
      <c r="B190" s="97" t="s">
        <v>59</v>
      </c>
      <c r="C190" s="21">
        <v>32</v>
      </c>
      <c r="D190" s="23">
        <f t="shared" si="54"/>
        <v>3</v>
      </c>
      <c r="E190" s="23">
        <v>1</v>
      </c>
      <c r="F190" s="23">
        <f t="shared" si="55"/>
        <v>2</v>
      </c>
      <c r="G190" s="21">
        <v>2</v>
      </c>
      <c r="H190" s="21" t="str">
        <f t="shared" si="56"/>
        <v>Sabtu</v>
      </c>
      <c r="I190" s="24">
        <f t="shared" si="60"/>
        <v>45752.291666666664</v>
      </c>
      <c r="J190" s="25">
        <f t="shared" si="61"/>
        <v>8.2916666666666661</v>
      </c>
      <c r="K190" s="21" t="str">
        <f t="shared" si="57"/>
        <v>Sabtu</v>
      </c>
      <c r="L190" s="24">
        <f t="shared" si="62"/>
        <v>45752.375</v>
      </c>
      <c r="M190" s="25">
        <f t="shared" si="58"/>
        <v>8.375</v>
      </c>
    </row>
    <row r="191" spans="1:13" x14ac:dyDescent="0.25">
      <c r="A191" s="21">
        <f t="shared" si="59"/>
        <v>11</v>
      </c>
      <c r="B191" s="97" t="s">
        <v>58</v>
      </c>
      <c r="C191" s="21">
        <v>81</v>
      </c>
      <c r="D191" s="23">
        <f t="shared" si="54"/>
        <v>6</v>
      </c>
      <c r="E191" s="23">
        <v>1</v>
      </c>
      <c r="F191" s="23">
        <f t="shared" si="55"/>
        <v>5</v>
      </c>
      <c r="G191" s="21">
        <v>2</v>
      </c>
      <c r="H191" s="21" t="str">
        <f t="shared" si="56"/>
        <v>Sabtu</v>
      </c>
      <c r="I191" s="24">
        <f t="shared" si="60"/>
        <v>45752.5</v>
      </c>
      <c r="J191" s="25">
        <f t="shared" si="61"/>
        <v>8.5</v>
      </c>
      <c r="K191" s="21" t="str">
        <f t="shared" si="57"/>
        <v>Sabtu</v>
      </c>
      <c r="L191" s="24">
        <f t="shared" si="62"/>
        <v>45752.583333333336</v>
      </c>
      <c r="M191" s="25">
        <f t="shared" si="58"/>
        <v>8.5833333333333339</v>
      </c>
    </row>
    <row r="192" spans="1:13" x14ac:dyDescent="0.25">
      <c r="A192" s="21">
        <f t="shared" si="59"/>
        <v>12</v>
      </c>
      <c r="B192" s="97" t="s">
        <v>57</v>
      </c>
      <c r="C192" s="21">
        <v>200</v>
      </c>
      <c r="D192" s="23">
        <f t="shared" si="54"/>
        <v>13</v>
      </c>
      <c r="E192" s="23">
        <v>1</v>
      </c>
      <c r="F192" s="23">
        <f t="shared" si="55"/>
        <v>12</v>
      </c>
      <c r="G192" s="21">
        <v>2</v>
      </c>
      <c r="H192" s="21" t="str">
        <f t="shared" si="56"/>
        <v>Sabtu</v>
      </c>
      <c r="I192" s="24">
        <f t="shared" si="60"/>
        <v>45752.833333333336</v>
      </c>
      <c r="J192" s="25">
        <f t="shared" si="61"/>
        <v>8.8333333333333339</v>
      </c>
      <c r="K192" s="21" t="str">
        <f t="shared" si="57"/>
        <v>Sabtu</v>
      </c>
      <c r="L192" s="24">
        <f t="shared" si="62"/>
        <v>45752.916666666672</v>
      </c>
      <c r="M192" s="25">
        <f t="shared" si="58"/>
        <v>8.9166666666666679</v>
      </c>
    </row>
    <row r="193" spans="1:13" x14ac:dyDescent="0.25">
      <c r="A193" s="21">
        <f t="shared" si="59"/>
        <v>13</v>
      </c>
      <c r="B193" s="97" t="s">
        <v>20</v>
      </c>
      <c r="C193" s="21">
        <v>243</v>
      </c>
      <c r="D193" s="23">
        <f t="shared" si="54"/>
        <v>18</v>
      </c>
      <c r="E193" s="23">
        <v>3</v>
      </c>
      <c r="F193" s="23">
        <f t="shared" si="55"/>
        <v>15</v>
      </c>
      <c r="G193" s="21">
        <v>2</v>
      </c>
      <c r="H193" s="21" t="str">
        <f t="shared" si="56"/>
        <v>Minggu</v>
      </c>
      <c r="I193" s="24">
        <f t="shared" si="60"/>
        <v>45753.458333333336</v>
      </c>
      <c r="J193" s="25">
        <f t="shared" si="61"/>
        <v>9.4583333333333339</v>
      </c>
      <c r="K193" s="21" t="str">
        <f t="shared" si="57"/>
        <v>Minggu</v>
      </c>
      <c r="L193" s="24">
        <f t="shared" si="62"/>
        <v>45753.541666666672</v>
      </c>
      <c r="M193" s="25">
        <f t="shared" si="58"/>
        <v>9.5416666666666679</v>
      </c>
    </row>
    <row r="194" spans="1:13" x14ac:dyDescent="0.25">
      <c r="A194" s="21">
        <f t="shared" si="59"/>
        <v>14</v>
      </c>
      <c r="B194" s="97" t="s">
        <v>19</v>
      </c>
      <c r="C194" s="21">
        <v>458</v>
      </c>
      <c r="D194" s="23">
        <f t="shared" si="54"/>
        <v>32</v>
      </c>
      <c r="E194" s="23">
        <v>3</v>
      </c>
      <c r="F194" s="23">
        <f t="shared" si="55"/>
        <v>29</v>
      </c>
      <c r="G194" s="21">
        <v>5</v>
      </c>
      <c r="H194" s="21" t="str">
        <f t="shared" si="56"/>
        <v>Senin</v>
      </c>
      <c r="I194" s="24">
        <f t="shared" si="60"/>
        <v>45754.291666666664</v>
      </c>
      <c r="J194" s="25">
        <f t="shared" si="61"/>
        <v>10.291666666666668</v>
      </c>
      <c r="K194" s="21" t="str">
        <f t="shared" si="57"/>
        <v>Senin</v>
      </c>
      <c r="L194" s="24">
        <f t="shared" si="62"/>
        <v>45754.5</v>
      </c>
      <c r="M194" s="25">
        <f t="shared" si="58"/>
        <v>10.500000000000002</v>
      </c>
    </row>
    <row r="195" spans="1:13" x14ac:dyDescent="0.25">
      <c r="A195" s="21">
        <f t="shared" si="59"/>
        <v>15</v>
      </c>
      <c r="B195" s="97" t="s">
        <v>18</v>
      </c>
      <c r="C195" s="21">
        <v>396</v>
      </c>
      <c r="D195" s="23">
        <f t="shared" si="54"/>
        <v>30</v>
      </c>
      <c r="E195" s="23">
        <v>5</v>
      </c>
      <c r="F195" s="23">
        <f t="shared" si="55"/>
        <v>25</v>
      </c>
      <c r="G195" s="21">
        <v>2</v>
      </c>
      <c r="H195" s="21" t="str">
        <f t="shared" si="56"/>
        <v>Selasa</v>
      </c>
      <c r="I195" s="24">
        <f t="shared" si="60"/>
        <v>45755.833333333336</v>
      </c>
      <c r="J195" s="25">
        <f t="shared" si="61"/>
        <v>11.833333333333336</v>
      </c>
      <c r="K195" s="21" t="str">
        <f t="shared" si="57"/>
        <v>Selasa</v>
      </c>
      <c r="L195" s="24">
        <f t="shared" si="62"/>
        <v>45755.916666666672</v>
      </c>
      <c r="M195" s="25">
        <f t="shared" si="58"/>
        <v>11.91666666666667</v>
      </c>
    </row>
    <row r="196" spans="1:13" x14ac:dyDescent="0.25">
      <c r="A196" s="21">
        <f t="shared" si="59"/>
        <v>16</v>
      </c>
      <c r="B196" s="97" t="s">
        <v>17</v>
      </c>
      <c r="C196" s="21">
        <v>498</v>
      </c>
      <c r="D196" s="23">
        <f t="shared" si="54"/>
        <v>34</v>
      </c>
      <c r="E196" s="23">
        <v>2</v>
      </c>
      <c r="F196" s="23">
        <f t="shared" si="55"/>
        <v>32</v>
      </c>
      <c r="G196" s="21">
        <v>2</v>
      </c>
      <c r="H196" s="21" t="str">
        <f t="shared" si="56"/>
        <v>Kamis</v>
      </c>
      <c r="I196" s="24">
        <f t="shared" si="60"/>
        <v>45757.166666666664</v>
      </c>
      <c r="J196" s="25">
        <f t="shared" si="61"/>
        <v>13.16666666666667</v>
      </c>
      <c r="K196" s="21" t="str">
        <f t="shared" si="57"/>
        <v>Kamis</v>
      </c>
      <c r="L196" s="24">
        <f t="shared" si="62"/>
        <v>45757.25</v>
      </c>
      <c r="M196" s="25">
        <f t="shared" si="58"/>
        <v>13.250000000000004</v>
      </c>
    </row>
    <row r="197" spans="1:13" x14ac:dyDescent="0.25">
      <c r="A197" s="21">
        <f t="shared" si="59"/>
        <v>17</v>
      </c>
      <c r="B197" s="97" t="s">
        <v>55</v>
      </c>
      <c r="C197" s="21"/>
      <c r="D197" s="23"/>
      <c r="E197" s="23"/>
      <c r="F197" s="23"/>
      <c r="G197" s="21"/>
      <c r="H197" s="21" t="str">
        <f t="shared" si="56"/>
        <v>Jum'at</v>
      </c>
      <c r="I197" s="24">
        <f t="shared" si="60"/>
        <v>45758.666666666664</v>
      </c>
      <c r="J197" s="25">
        <f t="shared" si="61"/>
        <v>14.66666666666667</v>
      </c>
      <c r="K197" s="21"/>
      <c r="L197" s="24"/>
      <c r="M197" s="25"/>
    </row>
    <row r="198" spans="1:13" x14ac:dyDescent="0.25">
      <c r="A198" s="1" t="s">
        <v>31</v>
      </c>
      <c r="B198" s="1"/>
      <c r="C198" s="75">
        <f>SUM(C181:C197)</f>
        <v>4056</v>
      </c>
      <c r="D198" s="75">
        <f>SUM(D181:D197)</f>
        <v>288</v>
      </c>
      <c r="E198" s="75"/>
      <c r="F198" s="75"/>
      <c r="G198" s="75">
        <f>SUM(G181:G197)</f>
        <v>55</v>
      </c>
      <c r="H198" s="75">
        <f>D198+G198</f>
        <v>343</v>
      </c>
      <c r="I198" s="76"/>
      <c r="J198" s="77"/>
      <c r="K198" s="76"/>
      <c r="L198" s="76"/>
      <c r="M198" s="77"/>
    </row>
    <row r="199" spans="1:13" x14ac:dyDescent="0.25">
      <c r="A199" s="1" t="s">
        <v>32</v>
      </c>
      <c r="B199" s="1"/>
      <c r="C199" s="78"/>
      <c r="D199" s="79">
        <f>D198/24</f>
        <v>12</v>
      </c>
      <c r="E199" s="79"/>
      <c r="F199" s="79"/>
      <c r="G199" s="79">
        <f>G198/24</f>
        <v>2.2916666666666665</v>
      </c>
      <c r="H199" s="79">
        <f>H198/24</f>
        <v>14.291666666666666</v>
      </c>
      <c r="I199" s="81"/>
      <c r="J199" s="82" t="s">
        <v>33</v>
      </c>
      <c r="K199" s="83"/>
      <c r="L199" s="83"/>
      <c r="M199" s="83"/>
    </row>
    <row r="200" spans="1:13" x14ac:dyDescent="0.25">
      <c r="A200" s="95"/>
      <c r="B200" s="98"/>
      <c r="C200" s="95"/>
      <c r="D200" s="95"/>
      <c r="E200" s="95"/>
      <c r="F200" s="95"/>
      <c r="G200" s="95"/>
      <c r="H200" s="83"/>
      <c r="I200" s="83"/>
      <c r="J200" s="77" t="s">
        <v>34</v>
      </c>
      <c r="K200" s="77"/>
      <c r="L200" s="85">
        <f>C198</f>
        <v>4056</v>
      </c>
      <c r="M200" s="83" t="s">
        <v>35</v>
      </c>
    </row>
    <row r="201" spans="1:13" x14ac:dyDescent="0.25">
      <c r="A201" s="99"/>
      <c r="B201" s="100"/>
      <c r="C201" s="101">
        <f>C198+127</f>
        <v>4183</v>
      </c>
      <c r="D201" s="95"/>
      <c r="E201" s="95"/>
      <c r="F201" s="95"/>
      <c r="G201" s="95"/>
      <c r="H201" s="95"/>
      <c r="I201" s="83"/>
      <c r="J201" s="77" t="s">
        <v>36</v>
      </c>
      <c r="K201" s="77"/>
      <c r="L201" s="86">
        <f>D199</f>
        <v>12</v>
      </c>
      <c r="M201" s="83" t="s">
        <v>14</v>
      </c>
    </row>
    <row r="202" spans="1:13" x14ac:dyDescent="0.25">
      <c r="A202" s="99"/>
      <c r="B202" s="100"/>
      <c r="C202" s="95"/>
      <c r="D202" s="95"/>
      <c r="E202" s="95"/>
      <c r="F202" s="95"/>
      <c r="G202" s="95"/>
      <c r="H202" s="95"/>
      <c r="I202" s="83"/>
      <c r="J202" s="77" t="s">
        <v>37</v>
      </c>
      <c r="K202" s="77"/>
      <c r="L202" s="87">
        <f>G199</f>
        <v>2.2916666666666665</v>
      </c>
      <c r="M202" s="83" t="s">
        <v>14</v>
      </c>
    </row>
    <row r="204" spans="1:13" x14ac:dyDescent="0.25">
      <c r="A204" s="14" t="s">
        <v>0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 spans="1:13" x14ac:dyDescent="0.25">
      <c r="A205" s="14" t="s">
        <v>64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7" spans="1:13" x14ac:dyDescent="0.25">
      <c r="A207" s="426" t="s">
        <v>45</v>
      </c>
      <c r="B207" s="426"/>
      <c r="C207" s="426"/>
      <c r="D207" s="426"/>
      <c r="E207" s="426"/>
      <c r="F207" s="426"/>
      <c r="G207" s="426"/>
      <c r="H207" s="426"/>
      <c r="I207" s="426"/>
      <c r="J207" s="95"/>
      <c r="K207" s="67" t="s">
        <v>3</v>
      </c>
      <c r="L207" s="66">
        <v>15.5</v>
      </c>
      <c r="M207" s="67" t="s">
        <v>4</v>
      </c>
    </row>
    <row r="208" spans="1:13" ht="15.75" customHeight="1" x14ac:dyDescent="0.25">
      <c r="A208" s="427" t="s">
        <v>5</v>
      </c>
      <c r="B208" s="427" t="s">
        <v>6</v>
      </c>
      <c r="C208" s="12" t="s">
        <v>7</v>
      </c>
      <c r="D208" s="12" t="s">
        <v>8</v>
      </c>
      <c r="E208" s="11" t="s">
        <v>9</v>
      </c>
      <c r="F208" s="11" t="s">
        <v>10</v>
      </c>
      <c r="G208" s="12" t="s">
        <v>11</v>
      </c>
      <c r="H208" s="10" t="s">
        <v>12</v>
      </c>
      <c r="I208" s="10"/>
      <c r="J208" s="10"/>
      <c r="K208" s="428" t="s">
        <v>13</v>
      </c>
      <c r="L208" s="428"/>
      <c r="M208" s="428"/>
    </row>
    <row r="209" spans="1:13" x14ac:dyDescent="0.25">
      <c r="A209" s="427"/>
      <c r="B209" s="427"/>
      <c r="C209" s="12"/>
      <c r="D209" s="12"/>
      <c r="E209" s="11"/>
      <c r="F209" s="11"/>
      <c r="G209" s="12"/>
      <c r="H209" s="19" t="s">
        <v>14</v>
      </c>
      <c r="I209" s="19" t="s">
        <v>15</v>
      </c>
      <c r="J209" s="19" t="s">
        <v>16</v>
      </c>
      <c r="K209" s="96" t="s">
        <v>14</v>
      </c>
      <c r="L209" s="96" t="s">
        <v>15</v>
      </c>
      <c r="M209" s="96" t="s">
        <v>16</v>
      </c>
    </row>
    <row r="210" spans="1:13" x14ac:dyDescent="0.25">
      <c r="A210" s="21">
        <v>1</v>
      </c>
      <c r="B210" s="54" t="s">
        <v>55</v>
      </c>
      <c r="C210" s="27">
        <v>498</v>
      </c>
      <c r="D210" s="23">
        <f t="shared" ref="D210:D225" si="63">F210+E210</f>
        <v>36</v>
      </c>
      <c r="E210" s="23">
        <v>4</v>
      </c>
      <c r="F210" s="23">
        <f t="shared" ref="F210:F225" si="64">INT(C210/$L$4)</f>
        <v>32</v>
      </c>
      <c r="G210" s="21">
        <v>3</v>
      </c>
      <c r="H210" s="21" t="str">
        <f t="shared" ref="H210:H226" si="65">CHOOSE(WEEKDAY(I210),"Minggu","Senin","Selasa","Rabu","Kamis","Jum'at","Sabtu")</f>
        <v>Jum'at</v>
      </c>
      <c r="I210" s="24">
        <v>45758</v>
      </c>
      <c r="J210" s="25">
        <v>0.66666666666666696</v>
      </c>
      <c r="K210" s="21" t="str">
        <f t="shared" ref="K210:K225" si="66">CHOOSE(WEEKDAY(L210),"Minggu","Senin","Selasa","Rabu","Kamis","Jum'at","Sabtu")</f>
        <v>Jum'at</v>
      </c>
      <c r="L210" s="24">
        <f>(I210+J210)+G210/24</f>
        <v>45758.791666666664</v>
      </c>
      <c r="M210" s="25">
        <f t="shared" ref="M210:M225" si="67">(J210+G210/24)</f>
        <v>0.79166666666666696</v>
      </c>
    </row>
    <row r="211" spans="1:13" x14ac:dyDescent="0.25">
      <c r="A211" s="21">
        <f t="shared" ref="A211:A226" si="68">A210+1</f>
        <v>2</v>
      </c>
      <c r="B211" s="54" t="s">
        <v>56</v>
      </c>
      <c r="C211" s="27">
        <v>396</v>
      </c>
      <c r="D211" s="23">
        <f t="shared" si="63"/>
        <v>29</v>
      </c>
      <c r="E211" s="23">
        <v>4</v>
      </c>
      <c r="F211" s="23">
        <f t="shared" si="64"/>
        <v>25</v>
      </c>
      <c r="G211" s="21">
        <v>6</v>
      </c>
      <c r="H211" s="21" t="str">
        <f t="shared" si="65"/>
        <v>Minggu</v>
      </c>
      <c r="I211" s="24">
        <f t="shared" ref="I211:I226" si="69">$I$210+J211</f>
        <v>45760.291666666664</v>
      </c>
      <c r="J211" s="25">
        <f t="shared" ref="J211:J226" si="70">M210+D210/24</f>
        <v>2.291666666666667</v>
      </c>
      <c r="K211" s="21" t="str">
        <f t="shared" si="66"/>
        <v>Minggu</v>
      </c>
      <c r="L211" s="24">
        <f t="shared" ref="L211:L225" si="71">($I$210+J211)+G211/24</f>
        <v>45760.541666666664</v>
      </c>
      <c r="M211" s="25">
        <f t="shared" si="67"/>
        <v>2.541666666666667</v>
      </c>
    </row>
    <row r="212" spans="1:13" x14ac:dyDescent="0.25">
      <c r="A212" s="21">
        <f t="shared" si="68"/>
        <v>3</v>
      </c>
      <c r="B212" s="22" t="s">
        <v>18</v>
      </c>
      <c r="C212" s="21">
        <v>458</v>
      </c>
      <c r="D212" s="23">
        <f t="shared" si="63"/>
        <v>31</v>
      </c>
      <c r="E212" s="23">
        <v>2</v>
      </c>
      <c r="F212" s="23">
        <f t="shared" si="64"/>
        <v>29</v>
      </c>
      <c r="G212" s="21">
        <v>3</v>
      </c>
      <c r="H212" s="21" t="str">
        <f t="shared" si="65"/>
        <v>Senin</v>
      </c>
      <c r="I212" s="24">
        <f t="shared" si="69"/>
        <v>45761.75</v>
      </c>
      <c r="J212" s="25">
        <f t="shared" si="70"/>
        <v>3.75</v>
      </c>
      <c r="K212" s="21" t="str">
        <f t="shared" si="66"/>
        <v>Senin</v>
      </c>
      <c r="L212" s="24">
        <f t="shared" si="71"/>
        <v>45761.875</v>
      </c>
      <c r="M212" s="25">
        <f t="shared" si="67"/>
        <v>3.875</v>
      </c>
    </row>
    <row r="213" spans="1:13" x14ac:dyDescent="0.25">
      <c r="A213" s="21">
        <f t="shared" si="68"/>
        <v>4</v>
      </c>
      <c r="B213" s="22" t="s">
        <v>19</v>
      </c>
      <c r="C213" s="21">
        <v>243</v>
      </c>
      <c r="D213" s="23">
        <f t="shared" si="63"/>
        <v>17</v>
      </c>
      <c r="E213" s="23">
        <v>2</v>
      </c>
      <c r="F213" s="23">
        <f t="shared" si="64"/>
        <v>15</v>
      </c>
      <c r="G213" s="21">
        <v>3</v>
      </c>
      <c r="H213" s="21" t="str">
        <f t="shared" si="65"/>
        <v>Rabu</v>
      </c>
      <c r="I213" s="24">
        <f t="shared" si="69"/>
        <v>45763.166666666664</v>
      </c>
      <c r="J213" s="25">
        <f t="shared" si="70"/>
        <v>5.166666666666667</v>
      </c>
      <c r="K213" s="21" t="str">
        <f t="shared" si="66"/>
        <v>Rabu</v>
      </c>
      <c r="L213" s="24">
        <f t="shared" si="71"/>
        <v>45763.291666666664</v>
      </c>
      <c r="M213" s="25">
        <f t="shared" si="67"/>
        <v>5.291666666666667</v>
      </c>
    </row>
    <row r="214" spans="1:13" x14ac:dyDescent="0.25">
      <c r="A214" s="21">
        <f t="shared" si="68"/>
        <v>5</v>
      </c>
      <c r="B214" s="22" t="s">
        <v>20</v>
      </c>
      <c r="C214" s="21">
        <v>200</v>
      </c>
      <c r="D214" s="23">
        <f t="shared" si="63"/>
        <v>14</v>
      </c>
      <c r="E214" s="23">
        <v>2</v>
      </c>
      <c r="F214" s="23">
        <f t="shared" si="64"/>
        <v>12</v>
      </c>
      <c r="G214" s="21">
        <v>3</v>
      </c>
      <c r="H214" s="21" t="str">
        <f t="shared" si="65"/>
        <v>Kamis</v>
      </c>
      <c r="I214" s="24">
        <f t="shared" si="69"/>
        <v>45764</v>
      </c>
      <c r="J214" s="25">
        <f t="shared" si="70"/>
        <v>6</v>
      </c>
      <c r="K214" s="21" t="str">
        <f t="shared" si="66"/>
        <v>Kamis</v>
      </c>
      <c r="L214" s="24">
        <f t="shared" si="71"/>
        <v>45764.125</v>
      </c>
      <c r="M214" s="25">
        <f t="shared" si="67"/>
        <v>6.125</v>
      </c>
    </row>
    <row r="215" spans="1:13" x14ac:dyDescent="0.25">
      <c r="A215" s="21">
        <f t="shared" si="68"/>
        <v>6</v>
      </c>
      <c r="B215" s="97" t="s">
        <v>57</v>
      </c>
      <c r="C215" s="21">
        <v>81</v>
      </c>
      <c r="D215" s="23">
        <f t="shared" si="63"/>
        <v>6</v>
      </c>
      <c r="E215" s="23">
        <v>1</v>
      </c>
      <c r="F215" s="23">
        <f t="shared" si="64"/>
        <v>5</v>
      </c>
      <c r="G215" s="21">
        <v>2</v>
      </c>
      <c r="H215" s="21" t="str">
        <f t="shared" si="65"/>
        <v>Kamis</v>
      </c>
      <c r="I215" s="24">
        <f t="shared" si="69"/>
        <v>45764.708333333336</v>
      </c>
      <c r="J215" s="25">
        <f t="shared" si="70"/>
        <v>6.708333333333333</v>
      </c>
      <c r="K215" s="21" t="str">
        <f t="shared" si="66"/>
        <v>Kamis</v>
      </c>
      <c r="L215" s="24">
        <f t="shared" si="71"/>
        <v>45764.791666666672</v>
      </c>
      <c r="M215" s="25">
        <f t="shared" si="67"/>
        <v>6.7916666666666661</v>
      </c>
    </row>
    <row r="216" spans="1:13" x14ac:dyDescent="0.25">
      <c r="A216" s="21">
        <f t="shared" si="68"/>
        <v>7</v>
      </c>
      <c r="B216" s="97" t="s">
        <v>58</v>
      </c>
      <c r="C216" s="21">
        <v>32</v>
      </c>
      <c r="D216" s="23">
        <f t="shared" si="63"/>
        <v>3</v>
      </c>
      <c r="E216" s="23">
        <v>1</v>
      </c>
      <c r="F216" s="23">
        <f t="shared" si="64"/>
        <v>2</v>
      </c>
      <c r="G216" s="21">
        <v>2</v>
      </c>
      <c r="H216" s="21" t="str">
        <f t="shared" si="65"/>
        <v>Jum'at</v>
      </c>
      <c r="I216" s="24">
        <f t="shared" si="69"/>
        <v>45765.041666666664</v>
      </c>
      <c r="J216" s="25">
        <f t="shared" si="70"/>
        <v>7.0416666666666661</v>
      </c>
      <c r="K216" s="21" t="str">
        <f t="shared" si="66"/>
        <v>Jum'at</v>
      </c>
      <c r="L216" s="24">
        <f t="shared" si="71"/>
        <v>45765.125</v>
      </c>
      <c r="M216" s="25">
        <f t="shared" si="67"/>
        <v>7.1249999999999991</v>
      </c>
    </row>
    <row r="217" spans="1:13" x14ac:dyDescent="0.25">
      <c r="A217" s="21">
        <f t="shared" si="68"/>
        <v>8</v>
      </c>
      <c r="B217" s="97" t="s">
        <v>59</v>
      </c>
      <c r="C217" s="21">
        <v>120</v>
      </c>
      <c r="D217" s="23">
        <f t="shared" si="63"/>
        <v>8</v>
      </c>
      <c r="E217" s="23">
        <v>1</v>
      </c>
      <c r="F217" s="23">
        <f t="shared" si="64"/>
        <v>7</v>
      </c>
      <c r="G217" s="21">
        <v>1</v>
      </c>
      <c r="H217" s="21" t="str">
        <f t="shared" si="65"/>
        <v>Jum'at</v>
      </c>
      <c r="I217" s="24">
        <f t="shared" si="69"/>
        <v>45765.25</v>
      </c>
      <c r="J217" s="25">
        <f t="shared" si="70"/>
        <v>7.2499999999999991</v>
      </c>
      <c r="K217" s="21" t="str">
        <f t="shared" si="66"/>
        <v>Jum'at</v>
      </c>
      <c r="L217" s="24">
        <f t="shared" si="71"/>
        <v>45765.291666666664</v>
      </c>
      <c r="M217" s="25">
        <f t="shared" si="67"/>
        <v>7.2916666666666661</v>
      </c>
    </row>
    <row r="218" spans="1:13" x14ac:dyDescent="0.25">
      <c r="A218" s="21">
        <f t="shared" si="68"/>
        <v>9</v>
      </c>
      <c r="B218" s="97" t="s">
        <v>60</v>
      </c>
      <c r="C218" s="21">
        <v>120</v>
      </c>
      <c r="D218" s="23">
        <f t="shared" si="63"/>
        <v>8</v>
      </c>
      <c r="E218" s="23">
        <v>1</v>
      </c>
      <c r="F218" s="23">
        <f t="shared" si="64"/>
        <v>7</v>
      </c>
      <c r="G218" s="21">
        <v>4</v>
      </c>
      <c r="H218" s="21" t="str">
        <f t="shared" si="65"/>
        <v>Jum'at</v>
      </c>
      <c r="I218" s="24">
        <f t="shared" si="69"/>
        <v>45765.625</v>
      </c>
      <c r="J218" s="25">
        <f t="shared" si="70"/>
        <v>7.6249999999999991</v>
      </c>
      <c r="K218" s="21" t="str">
        <f t="shared" si="66"/>
        <v>Jum'at</v>
      </c>
      <c r="L218" s="24">
        <f t="shared" si="71"/>
        <v>45765.791666666664</v>
      </c>
      <c r="M218" s="25">
        <f t="shared" si="67"/>
        <v>7.7916666666666661</v>
      </c>
    </row>
    <row r="219" spans="1:13" x14ac:dyDescent="0.25">
      <c r="A219" s="21">
        <f t="shared" si="68"/>
        <v>10</v>
      </c>
      <c r="B219" s="97" t="s">
        <v>59</v>
      </c>
      <c r="C219" s="21">
        <v>32</v>
      </c>
      <c r="D219" s="23">
        <f t="shared" si="63"/>
        <v>3</v>
      </c>
      <c r="E219" s="23">
        <v>1</v>
      </c>
      <c r="F219" s="23">
        <f t="shared" si="64"/>
        <v>2</v>
      </c>
      <c r="G219" s="21">
        <v>1</v>
      </c>
      <c r="H219" s="21" t="str">
        <f t="shared" si="65"/>
        <v>Sabtu</v>
      </c>
      <c r="I219" s="24">
        <f t="shared" si="69"/>
        <v>45766.125</v>
      </c>
      <c r="J219" s="25">
        <f t="shared" si="70"/>
        <v>8.125</v>
      </c>
      <c r="K219" s="21" t="str">
        <f t="shared" si="66"/>
        <v>Sabtu</v>
      </c>
      <c r="L219" s="24">
        <f t="shared" si="71"/>
        <v>45766.166666666664</v>
      </c>
      <c r="M219" s="25">
        <f t="shared" si="67"/>
        <v>8.1666666666666661</v>
      </c>
    </row>
    <row r="220" spans="1:13" x14ac:dyDescent="0.25">
      <c r="A220" s="21">
        <f t="shared" si="68"/>
        <v>11</v>
      </c>
      <c r="B220" s="97" t="s">
        <v>58</v>
      </c>
      <c r="C220" s="21">
        <v>81</v>
      </c>
      <c r="D220" s="23">
        <f t="shared" si="63"/>
        <v>6</v>
      </c>
      <c r="E220" s="23">
        <v>1</v>
      </c>
      <c r="F220" s="23">
        <f t="shared" si="64"/>
        <v>5</v>
      </c>
      <c r="G220" s="21">
        <v>2</v>
      </c>
      <c r="H220" s="21" t="str">
        <f t="shared" si="65"/>
        <v>Sabtu</v>
      </c>
      <c r="I220" s="24">
        <f t="shared" si="69"/>
        <v>45766.291666666664</v>
      </c>
      <c r="J220" s="25">
        <f t="shared" si="70"/>
        <v>8.2916666666666661</v>
      </c>
      <c r="K220" s="21" t="str">
        <f t="shared" si="66"/>
        <v>Sabtu</v>
      </c>
      <c r="L220" s="24">
        <f t="shared" si="71"/>
        <v>45766.375</v>
      </c>
      <c r="M220" s="25">
        <f t="shared" si="67"/>
        <v>8.375</v>
      </c>
    </row>
    <row r="221" spans="1:13" x14ac:dyDescent="0.25">
      <c r="A221" s="21">
        <f t="shared" si="68"/>
        <v>12</v>
      </c>
      <c r="B221" s="97" t="s">
        <v>57</v>
      </c>
      <c r="C221" s="21">
        <v>200</v>
      </c>
      <c r="D221" s="23">
        <f t="shared" si="63"/>
        <v>13</v>
      </c>
      <c r="E221" s="23">
        <v>1</v>
      </c>
      <c r="F221" s="23">
        <f t="shared" si="64"/>
        <v>12</v>
      </c>
      <c r="G221" s="21">
        <v>2</v>
      </c>
      <c r="H221" s="21" t="str">
        <f t="shared" si="65"/>
        <v>Sabtu</v>
      </c>
      <c r="I221" s="24">
        <f t="shared" si="69"/>
        <v>45766.625</v>
      </c>
      <c r="J221" s="25">
        <f t="shared" si="70"/>
        <v>8.625</v>
      </c>
      <c r="K221" s="21" t="str">
        <f t="shared" si="66"/>
        <v>Sabtu</v>
      </c>
      <c r="L221" s="24">
        <f t="shared" si="71"/>
        <v>45766.708333333336</v>
      </c>
      <c r="M221" s="25">
        <f t="shared" si="67"/>
        <v>8.7083333333333339</v>
      </c>
    </row>
    <row r="222" spans="1:13" x14ac:dyDescent="0.25">
      <c r="A222" s="21">
        <f t="shared" si="68"/>
        <v>13</v>
      </c>
      <c r="B222" s="97" t="s">
        <v>20</v>
      </c>
      <c r="C222" s="21">
        <v>243</v>
      </c>
      <c r="D222" s="23">
        <f t="shared" si="63"/>
        <v>17</v>
      </c>
      <c r="E222" s="23">
        <v>2</v>
      </c>
      <c r="F222" s="23">
        <f t="shared" si="64"/>
        <v>15</v>
      </c>
      <c r="G222" s="21">
        <v>3</v>
      </c>
      <c r="H222" s="21" t="str">
        <f t="shared" si="65"/>
        <v>Minggu</v>
      </c>
      <c r="I222" s="24">
        <f t="shared" si="69"/>
        <v>45767.25</v>
      </c>
      <c r="J222" s="25">
        <f t="shared" si="70"/>
        <v>9.25</v>
      </c>
      <c r="K222" s="21" t="str">
        <f t="shared" si="66"/>
        <v>Minggu</v>
      </c>
      <c r="L222" s="24">
        <f t="shared" si="71"/>
        <v>45767.375</v>
      </c>
      <c r="M222" s="25">
        <f t="shared" si="67"/>
        <v>9.375</v>
      </c>
    </row>
    <row r="223" spans="1:13" x14ac:dyDescent="0.25">
      <c r="A223" s="21">
        <f t="shared" si="68"/>
        <v>14</v>
      </c>
      <c r="B223" s="97" t="s">
        <v>19</v>
      </c>
      <c r="C223" s="21">
        <v>458</v>
      </c>
      <c r="D223" s="23">
        <f t="shared" si="63"/>
        <v>32</v>
      </c>
      <c r="E223" s="23">
        <v>3</v>
      </c>
      <c r="F223" s="23">
        <f t="shared" si="64"/>
        <v>29</v>
      </c>
      <c r="G223" s="21">
        <v>4</v>
      </c>
      <c r="H223" s="21" t="str">
        <f t="shared" si="65"/>
        <v>Senin</v>
      </c>
      <c r="I223" s="24">
        <f t="shared" si="69"/>
        <v>45768.083333333336</v>
      </c>
      <c r="J223" s="25">
        <f t="shared" si="70"/>
        <v>10.083333333333334</v>
      </c>
      <c r="K223" s="21" t="str">
        <f t="shared" si="66"/>
        <v>Senin</v>
      </c>
      <c r="L223" s="24">
        <f t="shared" si="71"/>
        <v>45768.25</v>
      </c>
      <c r="M223" s="25">
        <f t="shared" si="67"/>
        <v>10.25</v>
      </c>
    </row>
    <row r="224" spans="1:13" x14ac:dyDescent="0.25">
      <c r="A224" s="21">
        <f t="shared" si="68"/>
        <v>15</v>
      </c>
      <c r="B224" s="97" t="s">
        <v>18</v>
      </c>
      <c r="C224" s="21">
        <v>396</v>
      </c>
      <c r="D224" s="23">
        <f t="shared" si="63"/>
        <v>29</v>
      </c>
      <c r="E224" s="23">
        <v>4</v>
      </c>
      <c r="F224" s="23">
        <f t="shared" si="64"/>
        <v>25</v>
      </c>
      <c r="G224" s="21">
        <v>2</v>
      </c>
      <c r="H224" s="21" t="str">
        <f t="shared" si="65"/>
        <v>Selasa</v>
      </c>
      <c r="I224" s="24">
        <f t="shared" si="69"/>
        <v>45769.583333333336</v>
      </c>
      <c r="J224" s="25">
        <f t="shared" si="70"/>
        <v>11.583333333333334</v>
      </c>
      <c r="K224" s="21" t="str">
        <f t="shared" si="66"/>
        <v>Selasa</v>
      </c>
      <c r="L224" s="24">
        <f t="shared" si="71"/>
        <v>45769.666666666672</v>
      </c>
      <c r="M224" s="25">
        <f t="shared" si="67"/>
        <v>11.666666666666668</v>
      </c>
    </row>
    <row r="225" spans="1:13" x14ac:dyDescent="0.25">
      <c r="A225" s="21">
        <f t="shared" si="68"/>
        <v>16</v>
      </c>
      <c r="B225" s="97" t="s">
        <v>17</v>
      </c>
      <c r="C225" s="21">
        <v>498</v>
      </c>
      <c r="D225" s="23">
        <f t="shared" si="63"/>
        <v>34</v>
      </c>
      <c r="E225" s="23">
        <v>2</v>
      </c>
      <c r="F225" s="23">
        <f t="shared" si="64"/>
        <v>32</v>
      </c>
      <c r="G225" s="21">
        <v>2</v>
      </c>
      <c r="H225" s="21" t="str">
        <f t="shared" si="65"/>
        <v>Rabu</v>
      </c>
      <c r="I225" s="24">
        <f t="shared" si="69"/>
        <v>45770.875</v>
      </c>
      <c r="J225" s="25">
        <f t="shared" si="70"/>
        <v>12.875000000000002</v>
      </c>
      <c r="K225" s="21" t="str">
        <f t="shared" si="66"/>
        <v>Rabu</v>
      </c>
      <c r="L225" s="24">
        <f t="shared" si="71"/>
        <v>45770.958333333336</v>
      </c>
      <c r="M225" s="25">
        <f t="shared" si="67"/>
        <v>12.958333333333336</v>
      </c>
    </row>
    <row r="226" spans="1:13" x14ac:dyDescent="0.25">
      <c r="A226" s="21">
        <f t="shared" si="68"/>
        <v>17</v>
      </c>
      <c r="B226" s="97" t="s">
        <v>55</v>
      </c>
      <c r="C226" s="21"/>
      <c r="D226" s="23"/>
      <c r="E226" s="23"/>
      <c r="F226" s="23"/>
      <c r="G226" s="21"/>
      <c r="H226" s="21" t="str">
        <f t="shared" si="65"/>
        <v>Jum'at</v>
      </c>
      <c r="I226" s="24">
        <f t="shared" si="69"/>
        <v>45772.375</v>
      </c>
      <c r="J226" s="25">
        <f t="shared" si="70"/>
        <v>14.375000000000002</v>
      </c>
      <c r="K226" s="21"/>
      <c r="L226" s="24"/>
      <c r="M226" s="25"/>
    </row>
    <row r="227" spans="1:13" x14ac:dyDescent="0.25">
      <c r="A227" s="1" t="s">
        <v>31</v>
      </c>
      <c r="B227" s="1"/>
      <c r="C227" s="75">
        <f>SUM(C210:C226)</f>
        <v>4056</v>
      </c>
      <c r="D227" s="75">
        <f>SUM(D210:D226)</f>
        <v>286</v>
      </c>
      <c r="E227" s="75"/>
      <c r="F227" s="75"/>
      <c r="G227" s="75">
        <f>SUM(G210:G226)</f>
        <v>43</v>
      </c>
      <c r="H227" s="75">
        <f>D227+G227</f>
        <v>329</v>
      </c>
      <c r="I227" s="76"/>
      <c r="J227" s="77"/>
      <c r="K227" s="76"/>
      <c r="L227" s="76"/>
      <c r="M227" s="77"/>
    </row>
    <row r="228" spans="1:13" x14ac:dyDescent="0.25">
      <c r="A228" s="1" t="s">
        <v>32</v>
      </c>
      <c r="B228" s="1"/>
      <c r="C228" s="78"/>
      <c r="D228" s="79">
        <f>D227/24</f>
        <v>11.916666666666666</v>
      </c>
      <c r="E228" s="79"/>
      <c r="F228" s="79"/>
      <c r="G228" s="79">
        <f>G227/24</f>
        <v>1.7916666666666667</v>
      </c>
      <c r="H228" s="79">
        <f>H227/24</f>
        <v>13.708333333333334</v>
      </c>
      <c r="I228" s="81"/>
      <c r="J228" s="82" t="s">
        <v>33</v>
      </c>
      <c r="K228" s="83"/>
      <c r="L228" s="83"/>
      <c r="M228" s="83"/>
    </row>
    <row r="229" spans="1:13" x14ac:dyDescent="0.25">
      <c r="A229" s="95"/>
      <c r="B229" s="98"/>
      <c r="C229" s="95"/>
      <c r="D229" s="95"/>
      <c r="E229" s="95"/>
      <c r="F229" s="95"/>
      <c r="G229" s="95"/>
      <c r="H229" s="83"/>
      <c r="I229" s="83"/>
      <c r="J229" s="77" t="s">
        <v>34</v>
      </c>
      <c r="K229" s="77"/>
      <c r="L229" s="85">
        <f>C227</f>
        <v>4056</v>
      </c>
      <c r="M229" s="83" t="s">
        <v>35</v>
      </c>
    </row>
    <row r="230" spans="1:13" x14ac:dyDescent="0.25">
      <c r="A230" s="99"/>
      <c r="B230" s="100"/>
      <c r="C230" s="101">
        <f>C227+127</f>
        <v>4183</v>
      </c>
      <c r="D230" s="95"/>
      <c r="E230" s="95"/>
      <c r="F230" s="95"/>
      <c r="G230" s="95"/>
      <c r="H230" s="95"/>
      <c r="I230" s="83"/>
      <c r="J230" s="77" t="s">
        <v>36</v>
      </c>
      <c r="K230" s="77"/>
      <c r="L230" s="86">
        <f>D228</f>
        <v>11.916666666666666</v>
      </c>
      <c r="M230" s="83" t="s">
        <v>14</v>
      </c>
    </row>
    <row r="231" spans="1:13" x14ac:dyDescent="0.25">
      <c r="A231" s="99"/>
      <c r="B231" s="100"/>
      <c r="C231" s="95"/>
      <c r="D231" s="95"/>
      <c r="E231" s="95"/>
      <c r="F231" s="95"/>
      <c r="G231" s="95"/>
      <c r="H231" s="95"/>
      <c r="I231" s="83"/>
      <c r="J231" s="77" t="s">
        <v>37</v>
      </c>
      <c r="K231" s="77"/>
      <c r="L231" s="87">
        <f>G228</f>
        <v>1.7916666666666667</v>
      </c>
      <c r="M231" s="83" t="s">
        <v>14</v>
      </c>
    </row>
    <row r="233" spans="1:13" x14ac:dyDescent="0.25">
      <c r="A233" s="14" t="s">
        <v>0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 spans="1:13" x14ac:dyDescent="0.25">
      <c r="A234" s="14" t="s">
        <v>64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6" spans="1:13" x14ac:dyDescent="0.25">
      <c r="A236" s="426" t="s">
        <v>46</v>
      </c>
      <c r="B236" s="426"/>
      <c r="C236" s="426"/>
      <c r="D236" s="426"/>
      <c r="E236" s="426"/>
      <c r="F236" s="426"/>
      <c r="G236" s="426"/>
      <c r="H236" s="426"/>
      <c r="I236" s="426"/>
      <c r="J236" s="95"/>
      <c r="K236" s="67" t="s">
        <v>3</v>
      </c>
      <c r="L236" s="66">
        <v>15.5</v>
      </c>
      <c r="M236" s="67" t="s">
        <v>4</v>
      </c>
    </row>
    <row r="237" spans="1:13" ht="15.75" customHeight="1" x14ac:dyDescent="0.25">
      <c r="A237" s="427" t="s">
        <v>5</v>
      </c>
      <c r="B237" s="427" t="s">
        <v>6</v>
      </c>
      <c r="C237" s="12" t="s">
        <v>7</v>
      </c>
      <c r="D237" s="12" t="s">
        <v>8</v>
      </c>
      <c r="E237" s="11" t="s">
        <v>9</v>
      </c>
      <c r="F237" s="11" t="s">
        <v>10</v>
      </c>
      <c r="G237" s="12" t="s">
        <v>11</v>
      </c>
      <c r="H237" s="10" t="s">
        <v>12</v>
      </c>
      <c r="I237" s="10"/>
      <c r="J237" s="10"/>
      <c r="K237" s="428" t="s">
        <v>13</v>
      </c>
      <c r="L237" s="428"/>
      <c r="M237" s="428"/>
    </row>
    <row r="238" spans="1:13" x14ac:dyDescent="0.25">
      <c r="A238" s="427"/>
      <c r="B238" s="427"/>
      <c r="C238" s="12"/>
      <c r="D238" s="12"/>
      <c r="E238" s="11"/>
      <c r="F238" s="11"/>
      <c r="G238" s="12"/>
      <c r="H238" s="19" t="s">
        <v>14</v>
      </c>
      <c r="I238" s="19" t="s">
        <v>15</v>
      </c>
      <c r="J238" s="19" t="s">
        <v>16</v>
      </c>
      <c r="K238" s="96" t="s">
        <v>14</v>
      </c>
      <c r="L238" s="96" t="s">
        <v>15</v>
      </c>
      <c r="M238" s="96" t="s">
        <v>16</v>
      </c>
    </row>
    <row r="239" spans="1:13" x14ac:dyDescent="0.25">
      <c r="A239" s="21">
        <v>1</v>
      </c>
      <c r="B239" s="54" t="s">
        <v>55</v>
      </c>
      <c r="C239" s="27">
        <v>498</v>
      </c>
      <c r="D239" s="23">
        <f t="shared" ref="D239:D254" si="72">F239+E239</f>
        <v>36</v>
      </c>
      <c r="E239" s="23">
        <v>4</v>
      </c>
      <c r="F239" s="23">
        <f t="shared" ref="F239:F254" si="73">INT(C239/$L$4)</f>
        <v>32</v>
      </c>
      <c r="G239" s="21">
        <v>4</v>
      </c>
      <c r="H239" s="21" t="str">
        <f t="shared" ref="H239:H255" si="74">CHOOSE(WEEKDAY(I239),"Minggu","Senin","Selasa","Rabu","Kamis","Jum'at","Sabtu")</f>
        <v>Jum'at</v>
      </c>
      <c r="I239" s="24">
        <v>45772</v>
      </c>
      <c r="J239" s="25">
        <v>0.375</v>
      </c>
      <c r="K239" s="21" t="str">
        <f t="shared" ref="K239:K254" si="75">CHOOSE(WEEKDAY(L239),"Minggu","Senin","Selasa","Rabu","Kamis","Jum'at","Sabtu")</f>
        <v>Jum'at</v>
      </c>
      <c r="L239" s="24">
        <f>(I239+J239)+G239/24</f>
        <v>45772.541666666664</v>
      </c>
      <c r="M239" s="25">
        <f t="shared" ref="M239:M254" si="76">(J239+G239/24)</f>
        <v>0.54166666666666663</v>
      </c>
    </row>
    <row r="240" spans="1:13" x14ac:dyDescent="0.25">
      <c r="A240" s="21">
        <f t="shared" ref="A240:A255" si="77">A239+1</f>
        <v>2</v>
      </c>
      <c r="B240" s="54" t="s">
        <v>56</v>
      </c>
      <c r="C240" s="27">
        <v>396</v>
      </c>
      <c r="D240" s="23">
        <f t="shared" si="72"/>
        <v>29</v>
      </c>
      <c r="E240" s="23">
        <v>4</v>
      </c>
      <c r="F240" s="23">
        <f t="shared" si="73"/>
        <v>25</v>
      </c>
      <c r="G240" s="21">
        <v>6</v>
      </c>
      <c r="H240" s="21" t="str">
        <f t="shared" si="74"/>
        <v>Minggu</v>
      </c>
      <c r="I240" s="24">
        <f t="shared" ref="I240:I255" si="78">$I$239+J240</f>
        <v>45774.041666666664</v>
      </c>
      <c r="J240" s="25">
        <f t="shared" ref="J240:J255" si="79">M239+D239/24</f>
        <v>2.0416666666666665</v>
      </c>
      <c r="K240" s="21" t="str">
        <f t="shared" si="75"/>
        <v>Minggu</v>
      </c>
      <c r="L240" s="24">
        <f t="shared" ref="L240:L254" si="80">($I$239+J240)+G240/24</f>
        <v>45774.291666666664</v>
      </c>
      <c r="M240" s="25">
        <f t="shared" si="76"/>
        <v>2.2916666666666665</v>
      </c>
    </row>
    <row r="241" spans="1:13" x14ac:dyDescent="0.25">
      <c r="A241" s="21">
        <f t="shared" si="77"/>
        <v>3</v>
      </c>
      <c r="B241" s="22" t="s">
        <v>18</v>
      </c>
      <c r="C241" s="21">
        <v>458</v>
      </c>
      <c r="D241" s="23">
        <f t="shared" si="72"/>
        <v>31</v>
      </c>
      <c r="E241" s="23">
        <v>2</v>
      </c>
      <c r="F241" s="23">
        <f t="shared" si="73"/>
        <v>29</v>
      </c>
      <c r="G241" s="21">
        <v>3</v>
      </c>
      <c r="H241" s="21" t="str">
        <f t="shared" si="74"/>
        <v>Senin</v>
      </c>
      <c r="I241" s="24">
        <f t="shared" si="78"/>
        <v>45775.5</v>
      </c>
      <c r="J241" s="25">
        <f t="shared" si="79"/>
        <v>3.5</v>
      </c>
      <c r="K241" s="21" t="str">
        <f t="shared" si="75"/>
        <v>Senin</v>
      </c>
      <c r="L241" s="24">
        <f t="shared" si="80"/>
        <v>45775.625</v>
      </c>
      <c r="M241" s="25">
        <f t="shared" si="76"/>
        <v>3.625</v>
      </c>
    </row>
    <row r="242" spans="1:13" x14ac:dyDescent="0.25">
      <c r="A242" s="21">
        <f t="shared" si="77"/>
        <v>4</v>
      </c>
      <c r="B242" s="22" t="s">
        <v>19</v>
      </c>
      <c r="C242" s="21">
        <v>243</v>
      </c>
      <c r="D242" s="23">
        <f t="shared" si="72"/>
        <v>17</v>
      </c>
      <c r="E242" s="23">
        <v>2</v>
      </c>
      <c r="F242" s="23">
        <f t="shared" si="73"/>
        <v>15</v>
      </c>
      <c r="G242" s="21">
        <v>3</v>
      </c>
      <c r="H242" s="21" t="str">
        <f t="shared" si="74"/>
        <v>Selasa</v>
      </c>
      <c r="I242" s="24">
        <f t="shared" si="78"/>
        <v>45776.916666666664</v>
      </c>
      <c r="J242" s="25">
        <f t="shared" si="79"/>
        <v>4.916666666666667</v>
      </c>
      <c r="K242" s="21" t="str">
        <f t="shared" si="75"/>
        <v>Rabu</v>
      </c>
      <c r="L242" s="24">
        <f t="shared" si="80"/>
        <v>45777.041666666664</v>
      </c>
      <c r="M242" s="25">
        <f t="shared" si="76"/>
        <v>5.041666666666667</v>
      </c>
    </row>
    <row r="243" spans="1:13" x14ac:dyDescent="0.25">
      <c r="A243" s="21">
        <f t="shared" si="77"/>
        <v>5</v>
      </c>
      <c r="B243" s="22" t="s">
        <v>20</v>
      </c>
      <c r="C243" s="21">
        <v>200</v>
      </c>
      <c r="D243" s="23">
        <f t="shared" si="72"/>
        <v>14</v>
      </c>
      <c r="E243" s="23">
        <v>2</v>
      </c>
      <c r="F243" s="23">
        <f t="shared" si="73"/>
        <v>12</v>
      </c>
      <c r="G243" s="21">
        <v>2</v>
      </c>
      <c r="H243" s="21" t="str">
        <f t="shared" si="74"/>
        <v>Rabu</v>
      </c>
      <c r="I243" s="24">
        <f t="shared" si="78"/>
        <v>45777.75</v>
      </c>
      <c r="J243" s="25">
        <f t="shared" si="79"/>
        <v>5.75</v>
      </c>
      <c r="K243" s="21" t="str">
        <f t="shared" si="75"/>
        <v>Rabu</v>
      </c>
      <c r="L243" s="24">
        <f t="shared" si="80"/>
        <v>45777.833333333336</v>
      </c>
      <c r="M243" s="25">
        <f t="shared" si="76"/>
        <v>5.833333333333333</v>
      </c>
    </row>
    <row r="244" spans="1:13" x14ac:dyDescent="0.25">
      <c r="A244" s="21">
        <f t="shared" si="77"/>
        <v>6</v>
      </c>
      <c r="B244" s="97" t="s">
        <v>57</v>
      </c>
      <c r="C244" s="21">
        <v>81</v>
      </c>
      <c r="D244" s="23">
        <f t="shared" si="72"/>
        <v>6</v>
      </c>
      <c r="E244" s="23">
        <v>1</v>
      </c>
      <c r="F244" s="23">
        <f t="shared" si="73"/>
        <v>5</v>
      </c>
      <c r="G244" s="21">
        <v>2</v>
      </c>
      <c r="H244" s="21" t="str">
        <f t="shared" si="74"/>
        <v>Kamis</v>
      </c>
      <c r="I244" s="24">
        <f t="shared" si="78"/>
        <v>45778.416666666664</v>
      </c>
      <c r="J244" s="25">
        <f t="shared" si="79"/>
        <v>6.4166666666666661</v>
      </c>
      <c r="K244" s="21" t="str">
        <f t="shared" si="75"/>
        <v>Kamis</v>
      </c>
      <c r="L244" s="24">
        <f t="shared" si="80"/>
        <v>45778.5</v>
      </c>
      <c r="M244" s="25">
        <f t="shared" si="76"/>
        <v>6.4999999999999991</v>
      </c>
    </row>
    <row r="245" spans="1:13" x14ac:dyDescent="0.25">
      <c r="A245" s="21">
        <f t="shared" si="77"/>
        <v>7</v>
      </c>
      <c r="B245" s="97" t="s">
        <v>58</v>
      </c>
      <c r="C245" s="21">
        <v>32</v>
      </c>
      <c r="D245" s="23">
        <f t="shared" si="72"/>
        <v>3</v>
      </c>
      <c r="E245" s="23">
        <v>1</v>
      </c>
      <c r="F245" s="23">
        <f t="shared" si="73"/>
        <v>2</v>
      </c>
      <c r="G245" s="21">
        <v>2</v>
      </c>
      <c r="H245" s="21" t="str">
        <f t="shared" si="74"/>
        <v>Kamis</v>
      </c>
      <c r="I245" s="24">
        <f t="shared" si="78"/>
        <v>45778.75</v>
      </c>
      <c r="J245" s="25">
        <f t="shared" si="79"/>
        <v>6.7499999999999991</v>
      </c>
      <c r="K245" s="21" t="str">
        <f t="shared" si="75"/>
        <v>Kamis</v>
      </c>
      <c r="L245" s="24">
        <f t="shared" si="80"/>
        <v>45778.833333333336</v>
      </c>
      <c r="M245" s="25">
        <f t="shared" si="76"/>
        <v>6.8333333333333321</v>
      </c>
    </row>
    <row r="246" spans="1:13" x14ac:dyDescent="0.25">
      <c r="A246" s="21">
        <f t="shared" si="77"/>
        <v>8</v>
      </c>
      <c r="B246" s="97" t="s">
        <v>59</v>
      </c>
      <c r="C246" s="21">
        <v>120</v>
      </c>
      <c r="D246" s="23">
        <f t="shared" si="72"/>
        <v>8</v>
      </c>
      <c r="E246" s="23">
        <v>1</v>
      </c>
      <c r="F246" s="23">
        <f t="shared" si="73"/>
        <v>7</v>
      </c>
      <c r="G246" s="21">
        <v>1</v>
      </c>
      <c r="H246" s="21" t="str">
        <f t="shared" si="74"/>
        <v>Kamis</v>
      </c>
      <c r="I246" s="24">
        <f t="shared" si="78"/>
        <v>45778.958333333336</v>
      </c>
      <c r="J246" s="25">
        <f t="shared" si="79"/>
        <v>6.9583333333333321</v>
      </c>
      <c r="K246" s="21" t="str">
        <f t="shared" si="75"/>
        <v>Jum'at</v>
      </c>
      <c r="L246" s="24">
        <f t="shared" si="80"/>
        <v>45779</v>
      </c>
      <c r="M246" s="25">
        <f t="shared" si="76"/>
        <v>6.9999999999999991</v>
      </c>
    </row>
    <row r="247" spans="1:13" x14ac:dyDescent="0.25">
      <c r="A247" s="21">
        <f t="shared" si="77"/>
        <v>9</v>
      </c>
      <c r="B247" s="97" t="s">
        <v>60</v>
      </c>
      <c r="C247" s="21">
        <v>120</v>
      </c>
      <c r="D247" s="23">
        <f t="shared" si="72"/>
        <v>8</v>
      </c>
      <c r="E247" s="23">
        <v>1</v>
      </c>
      <c r="F247" s="23">
        <f t="shared" si="73"/>
        <v>7</v>
      </c>
      <c r="G247" s="21">
        <v>4</v>
      </c>
      <c r="H247" s="21" t="str">
        <f t="shared" si="74"/>
        <v>Jum'at</v>
      </c>
      <c r="I247" s="24">
        <f t="shared" si="78"/>
        <v>45779.333333333336</v>
      </c>
      <c r="J247" s="25">
        <f t="shared" si="79"/>
        <v>7.3333333333333321</v>
      </c>
      <c r="K247" s="21" t="str">
        <f t="shared" si="75"/>
        <v>Jum'at</v>
      </c>
      <c r="L247" s="24">
        <f t="shared" si="80"/>
        <v>45779.5</v>
      </c>
      <c r="M247" s="25">
        <f t="shared" si="76"/>
        <v>7.4999999999999991</v>
      </c>
    </row>
    <row r="248" spans="1:13" x14ac:dyDescent="0.25">
      <c r="A248" s="21">
        <f t="shared" si="77"/>
        <v>10</v>
      </c>
      <c r="B248" s="97" t="s">
        <v>59</v>
      </c>
      <c r="C248" s="21">
        <v>32</v>
      </c>
      <c r="D248" s="23">
        <f t="shared" si="72"/>
        <v>3</v>
      </c>
      <c r="E248" s="23">
        <v>1</v>
      </c>
      <c r="F248" s="23">
        <f t="shared" si="73"/>
        <v>2</v>
      </c>
      <c r="G248" s="21">
        <v>2</v>
      </c>
      <c r="H248" s="21" t="str">
        <f t="shared" si="74"/>
        <v>Jum'at</v>
      </c>
      <c r="I248" s="24">
        <f t="shared" si="78"/>
        <v>45779.833333333336</v>
      </c>
      <c r="J248" s="25">
        <f t="shared" si="79"/>
        <v>7.8333333333333321</v>
      </c>
      <c r="K248" s="21" t="str">
        <f t="shared" si="75"/>
        <v>Jum'at</v>
      </c>
      <c r="L248" s="24">
        <f t="shared" si="80"/>
        <v>45779.916666666672</v>
      </c>
      <c r="M248" s="25">
        <f t="shared" si="76"/>
        <v>7.9166666666666652</v>
      </c>
    </row>
    <row r="249" spans="1:13" x14ac:dyDescent="0.25">
      <c r="A249" s="21">
        <f t="shared" si="77"/>
        <v>11</v>
      </c>
      <c r="B249" s="97" t="s">
        <v>58</v>
      </c>
      <c r="C249" s="21">
        <v>81</v>
      </c>
      <c r="D249" s="23">
        <f t="shared" si="72"/>
        <v>6</v>
      </c>
      <c r="E249" s="23">
        <v>1</v>
      </c>
      <c r="F249" s="23">
        <f t="shared" si="73"/>
        <v>5</v>
      </c>
      <c r="G249" s="21">
        <v>2</v>
      </c>
      <c r="H249" s="21" t="str">
        <f t="shared" si="74"/>
        <v>Sabtu</v>
      </c>
      <c r="I249" s="24">
        <f t="shared" si="78"/>
        <v>45780.041666666664</v>
      </c>
      <c r="J249" s="25">
        <f t="shared" si="79"/>
        <v>8.0416666666666643</v>
      </c>
      <c r="K249" s="21" t="str">
        <f t="shared" si="75"/>
        <v>Sabtu</v>
      </c>
      <c r="L249" s="24">
        <f t="shared" si="80"/>
        <v>45780.125</v>
      </c>
      <c r="M249" s="25">
        <f t="shared" si="76"/>
        <v>8.1249999999999982</v>
      </c>
    </row>
    <row r="250" spans="1:13" x14ac:dyDescent="0.25">
      <c r="A250" s="21">
        <f t="shared" si="77"/>
        <v>12</v>
      </c>
      <c r="B250" s="97" t="s">
        <v>57</v>
      </c>
      <c r="C250" s="21">
        <v>200</v>
      </c>
      <c r="D250" s="23">
        <f t="shared" si="72"/>
        <v>13</v>
      </c>
      <c r="E250" s="23">
        <v>1</v>
      </c>
      <c r="F250" s="23">
        <f t="shared" si="73"/>
        <v>12</v>
      </c>
      <c r="G250" s="21">
        <v>2</v>
      </c>
      <c r="H250" s="21" t="str">
        <f t="shared" si="74"/>
        <v>Sabtu</v>
      </c>
      <c r="I250" s="24">
        <f t="shared" si="78"/>
        <v>45780.375</v>
      </c>
      <c r="J250" s="25">
        <f t="shared" si="79"/>
        <v>8.3749999999999982</v>
      </c>
      <c r="K250" s="21" t="str">
        <f t="shared" si="75"/>
        <v>Sabtu</v>
      </c>
      <c r="L250" s="24">
        <f t="shared" si="80"/>
        <v>45780.458333333336</v>
      </c>
      <c r="M250" s="25">
        <f t="shared" si="76"/>
        <v>8.4583333333333321</v>
      </c>
    </row>
    <row r="251" spans="1:13" x14ac:dyDescent="0.25">
      <c r="A251" s="21">
        <f t="shared" si="77"/>
        <v>13</v>
      </c>
      <c r="B251" s="97" t="s">
        <v>20</v>
      </c>
      <c r="C251" s="21">
        <v>243</v>
      </c>
      <c r="D251" s="23">
        <f t="shared" si="72"/>
        <v>17</v>
      </c>
      <c r="E251" s="23">
        <v>2</v>
      </c>
      <c r="F251" s="23">
        <f t="shared" si="73"/>
        <v>15</v>
      </c>
      <c r="G251" s="21">
        <v>3</v>
      </c>
      <c r="H251" s="21" t="str">
        <f t="shared" si="74"/>
        <v>Minggu</v>
      </c>
      <c r="I251" s="24">
        <f t="shared" si="78"/>
        <v>45781</v>
      </c>
      <c r="J251" s="25">
        <f t="shared" si="79"/>
        <v>8.9999999999999982</v>
      </c>
      <c r="K251" s="21" t="str">
        <f t="shared" si="75"/>
        <v>Minggu</v>
      </c>
      <c r="L251" s="24">
        <f t="shared" si="80"/>
        <v>45781.125</v>
      </c>
      <c r="M251" s="25">
        <f t="shared" si="76"/>
        <v>9.1249999999999982</v>
      </c>
    </row>
    <row r="252" spans="1:13" x14ac:dyDescent="0.25">
      <c r="A252" s="21">
        <f t="shared" si="77"/>
        <v>14</v>
      </c>
      <c r="B252" s="97" t="s">
        <v>19</v>
      </c>
      <c r="C252" s="21">
        <v>458</v>
      </c>
      <c r="D252" s="23">
        <f t="shared" si="72"/>
        <v>32</v>
      </c>
      <c r="E252" s="23">
        <v>3</v>
      </c>
      <c r="F252" s="23">
        <f t="shared" si="73"/>
        <v>29</v>
      </c>
      <c r="G252" s="21">
        <v>4</v>
      </c>
      <c r="H252" s="21" t="str">
        <f t="shared" si="74"/>
        <v>Minggu</v>
      </c>
      <c r="I252" s="24">
        <f t="shared" si="78"/>
        <v>45781.833333333336</v>
      </c>
      <c r="J252" s="25">
        <f t="shared" si="79"/>
        <v>9.8333333333333321</v>
      </c>
      <c r="K252" s="21" t="str">
        <f t="shared" si="75"/>
        <v>Senin</v>
      </c>
      <c r="L252" s="24">
        <f t="shared" si="80"/>
        <v>45782</v>
      </c>
      <c r="M252" s="25">
        <f t="shared" si="76"/>
        <v>9.9999999999999982</v>
      </c>
    </row>
    <row r="253" spans="1:13" x14ac:dyDescent="0.25">
      <c r="A253" s="21">
        <f t="shared" si="77"/>
        <v>15</v>
      </c>
      <c r="B253" s="97" t="s">
        <v>18</v>
      </c>
      <c r="C253" s="21">
        <v>396</v>
      </c>
      <c r="D253" s="23">
        <f t="shared" si="72"/>
        <v>29</v>
      </c>
      <c r="E253" s="23">
        <v>4</v>
      </c>
      <c r="F253" s="23">
        <f t="shared" si="73"/>
        <v>25</v>
      </c>
      <c r="G253" s="21">
        <v>2</v>
      </c>
      <c r="H253" s="21" t="str">
        <f t="shared" si="74"/>
        <v>Selasa</v>
      </c>
      <c r="I253" s="24">
        <f t="shared" si="78"/>
        <v>45783.333333333336</v>
      </c>
      <c r="J253" s="25">
        <f t="shared" si="79"/>
        <v>11.333333333333332</v>
      </c>
      <c r="K253" s="21" t="str">
        <f t="shared" si="75"/>
        <v>Selasa</v>
      </c>
      <c r="L253" s="24">
        <f t="shared" si="80"/>
        <v>45783.416666666672</v>
      </c>
      <c r="M253" s="25">
        <f t="shared" si="76"/>
        <v>11.416666666666666</v>
      </c>
    </row>
    <row r="254" spans="1:13" x14ac:dyDescent="0.25">
      <c r="A254" s="21">
        <f t="shared" si="77"/>
        <v>16</v>
      </c>
      <c r="B254" s="97" t="s">
        <v>17</v>
      </c>
      <c r="C254" s="21">
        <v>498</v>
      </c>
      <c r="D254" s="23">
        <f t="shared" si="72"/>
        <v>34</v>
      </c>
      <c r="E254" s="23">
        <v>2</v>
      </c>
      <c r="F254" s="23">
        <f t="shared" si="73"/>
        <v>32</v>
      </c>
      <c r="G254" s="21">
        <v>2</v>
      </c>
      <c r="H254" s="21" t="str">
        <f t="shared" si="74"/>
        <v>Rabu</v>
      </c>
      <c r="I254" s="24">
        <f t="shared" si="78"/>
        <v>45784.625</v>
      </c>
      <c r="J254" s="25">
        <f t="shared" si="79"/>
        <v>12.625</v>
      </c>
      <c r="K254" s="21" t="str">
        <f t="shared" si="75"/>
        <v>Rabu</v>
      </c>
      <c r="L254" s="24">
        <f t="shared" si="80"/>
        <v>45784.708333333336</v>
      </c>
      <c r="M254" s="25">
        <f t="shared" si="76"/>
        <v>12.708333333333334</v>
      </c>
    </row>
    <row r="255" spans="1:13" x14ac:dyDescent="0.25">
      <c r="A255" s="21">
        <f t="shared" si="77"/>
        <v>17</v>
      </c>
      <c r="B255" s="97" t="s">
        <v>55</v>
      </c>
      <c r="C255" s="21"/>
      <c r="D255" s="23"/>
      <c r="E255" s="23"/>
      <c r="F255" s="23"/>
      <c r="G255" s="21"/>
      <c r="H255" s="21" t="str">
        <f t="shared" si="74"/>
        <v>Jum'at</v>
      </c>
      <c r="I255" s="24">
        <f t="shared" si="78"/>
        <v>45786.125</v>
      </c>
      <c r="J255" s="25">
        <f t="shared" si="79"/>
        <v>14.125</v>
      </c>
      <c r="K255" s="21"/>
      <c r="L255" s="24"/>
      <c r="M255" s="25"/>
    </row>
    <row r="256" spans="1:13" x14ac:dyDescent="0.25">
      <c r="A256" s="1" t="s">
        <v>31</v>
      </c>
      <c r="B256" s="1"/>
      <c r="C256" s="75">
        <f>SUM(C239:C255)</f>
        <v>4056</v>
      </c>
      <c r="D256" s="75">
        <f>SUM(D239:D255)</f>
        <v>286</v>
      </c>
      <c r="E256" s="75"/>
      <c r="F256" s="75"/>
      <c r="G256" s="75">
        <f>SUM(G239:G255)</f>
        <v>44</v>
      </c>
      <c r="H256" s="75">
        <f>D256+G256</f>
        <v>330</v>
      </c>
      <c r="I256" s="76"/>
      <c r="J256" s="77"/>
      <c r="K256" s="76"/>
      <c r="L256" s="76"/>
      <c r="M256" s="77"/>
    </row>
    <row r="257" spans="1:13" x14ac:dyDescent="0.25">
      <c r="A257" s="1" t="s">
        <v>32</v>
      </c>
      <c r="B257" s="1"/>
      <c r="C257" s="78"/>
      <c r="D257" s="79">
        <f>D256/24</f>
        <v>11.916666666666666</v>
      </c>
      <c r="E257" s="79"/>
      <c r="F257" s="79"/>
      <c r="G257" s="79">
        <f>G256/24</f>
        <v>1.8333333333333333</v>
      </c>
      <c r="H257" s="79">
        <f>H256/24</f>
        <v>13.75</v>
      </c>
      <c r="I257" s="81"/>
      <c r="J257" s="82" t="s">
        <v>33</v>
      </c>
      <c r="K257" s="83"/>
      <c r="L257" s="83"/>
      <c r="M257" s="83"/>
    </row>
    <row r="258" spans="1:13" x14ac:dyDescent="0.25">
      <c r="A258" s="95"/>
      <c r="B258" s="98"/>
      <c r="C258" s="95"/>
      <c r="D258" s="95"/>
      <c r="E258" s="95"/>
      <c r="F258" s="95"/>
      <c r="G258" s="95"/>
      <c r="H258" s="83"/>
      <c r="I258" s="83"/>
      <c r="J258" s="77" t="s">
        <v>34</v>
      </c>
      <c r="K258" s="77"/>
      <c r="L258" s="85">
        <f>C256</f>
        <v>4056</v>
      </c>
      <c r="M258" s="83" t="s">
        <v>35</v>
      </c>
    </row>
    <row r="259" spans="1:13" x14ac:dyDescent="0.25">
      <c r="A259" s="99"/>
      <c r="B259" s="100"/>
      <c r="C259" s="101">
        <f>C256+127</f>
        <v>4183</v>
      </c>
      <c r="D259" s="95"/>
      <c r="E259" s="95"/>
      <c r="F259" s="95"/>
      <c r="G259" s="95"/>
      <c r="H259" s="95"/>
      <c r="I259" s="83"/>
      <c r="J259" s="77" t="s">
        <v>36</v>
      </c>
      <c r="K259" s="77"/>
      <c r="L259" s="86">
        <f>D257</f>
        <v>11.916666666666666</v>
      </c>
      <c r="M259" s="83" t="s">
        <v>14</v>
      </c>
    </row>
    <row r="260" spans="1:13" x14ac:dyDescent="0.25">
      <c r="A260" s="99"/>
      <c r="B260" s="100"/>
      <c r="C260" s="95"/>
      <c r="D260" s="95"/>
      <c r="E260" s="95"/>
      <c r="F260" s="95"/>
      <c r="G260" s="95"/>
      <c r="H260" s="95"/>
      <c r="I260" s="83"/>
      <c r="J260" s="77" t="s">
        <v>37</v>
      </c>
      <c r="K260" s="77"/>
      <c r="L260" s="87">
        <f>G257</f>
        <v>1.8333333333333333</v>
      </c>
      <c r="M260" s="83" t="s">
        <v>14</v>
      </c>
    </row>
    <row r="262" spans="1:13" x14ac:dyDescent="0.25">
      <c r="A262" s="14" t="s">
        <v>0</v>
      </c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</row>
    <row r="263" spans="1:13" x14ac:dyDescent="0.25">
      <c r="A263" s="14" t="s">
        <v>64</v>
      </c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</row>
    <row r="265" spans="1:13" x14ac:dyDescent="0.25">
      <c r="A265" s="426" t="s">
        <v>47</v>
      </c>
      <c r="B265" s="426"/>
      <c r="C265" s="426"/>
      <c r="D265" s="426"/>
      <c r="E265" s="426"/>
      <c r="F265" s="426"/>
      <c r="G265" s="426"/>
      <c r="H265" s="426"/>
      <c r="I265" s="426"/>
      <c r="J265" s="95"/>
      <c r="K265" s="67" t="s">
        <v>3</v>
      </c>
      <c r="L265" s="66">
        <v>15.5</v>
      </c>
      <c r="M265" s="67" t="s">
        <v>4</v>
      </c>
    </row>
    <row r="266" spans="1:13" ht="15.75" customHeight="1" x14ac:dyDescent="0.25">
      <c r="A266" s="427" t="s">
        <v>5</v>
      </c>
      <c r="B266" s="427" t="s">
        <v>6</v>
      </c>
      <c r="C266" s="12" t="s">
        <v>7</v>
      </c>
      <c r="D266" s="12" t="s">
        <v>8</v>
      </c>
      <c r="E266" s="11" t="s">
        <v>9</v>
      </c>
      <c r="F266" s="11" t="s">
        <v>10</v>
      </c>
      <c r="G266" s="12" t="s">
        <v>11</v>
      </c>
      <c r="H266" s="10" t="s">
        <v>12</v>
      </c>
      <c r="I266" s="10"/>
      <c r="J266" s="10"/>
      <c r="K266" s="428" t="s">
        <v>13</v>
      </c>
      <c r="L266" s="428"/>
      <c r="M266" s="428"/>
    </row>
    <row r="267" spans="1:13" x14ac:dyDescent="0.25">
      <c r="A267" s="427"/>
      <c r="B267" s="427"/>
      <c r="C267" s="12"/>
      <c r="D267" s="12"/>
      <c r="E267" s="11"/>
      <c r="F267" s="11"/>
      <c r="G267" s="12"/>
      <c r="H267" s="19" t="s">
        <v>14</v>
      </c>
      <c r="I267" s="19" t="s">
        <v>15</v>
      </c>
      <c r="J267" s="19" t="s">
        <v>16</v>
      </c>
      <c r="K267" s="96" t="s">
        <v>14</v>
      </c>
      <c r="L267" s="96" t="s">
        <v>15</v>
      </c>
      <c r="M267" s="96" t="s">
        <v>16</v>
      </c>
    </row>
    <row r="268" spans="1:13" x14ac:dyDescent="0.25">
      <c r="A268" s="21">
        <v>1</v>
      </c>
      <c r="B268" s="54" t="s">
        <v>55</v>
      </c>
      <c r="C268" s="27">
        <v>498</v>
      </c>
      <c r="D268" s="23">
        <f t="shared" ref="D268:D283" si="81">F268+E268</f>
        <v>36</v>
      </c>
      <c r="E268" s="23">
        <v>4</v>
      </c>
      <c r="F268" s="23">
        <f t="shared" ref="F268:F283" si="82">INT(C268/$L$4)</f>
        <v>32</v>
      </c>
      <c r="G268" s="21">
        <v>16</v>
      </c>
      <c r="H268" s="21" t="str">
        <f t="shared" ref="H268:H284" si="83">CHOOSE(WEEKDAY(I268),"Minggu","Senin","Selasa","Rabu","Kamis","Jum'at","Sabtu")</f>
        <v>Jum'at</v>
      </c>
      <c r="I268" s="24">
        <v>45786</v>
      </c>
      <c r="J268" s="25">
        <v>0.125</v>
      </c>
      <c r="K268" s="21" t="str">
        <f t="shared" ref="K268:K283" si="84">CHOOSE(WEEKDAY(L268),"Minggu","Senin","Selasa","Rabu","Kamis","Jum'at","Sabtu")</f>
        <v>Jum'at</v>
      </c>
      <c r="L268" s="24">
        <f>(I268+J268)+G268/24</f>
        <v>45786.791666666664</v>
      </c>
      <c r="M268" s="25">
        <f t="shared" ref="M268:M283" si="85">(J268+G268/24)</f>
        <v>0.79166666666666663</v>
      </c>
    </row>
    <row r="269" spans="1:13" x14ac:dyDescent="0.25">
      <c r="A269" s="21">
        <f t="shared" ref="A269:A284" si="86">A268+1</f>
        <v>2</v>
      </c>
      <c r="B269" s="54" t="s">
        <v>56</v>
      </c>
      <c r="C269" s="27">
        <v>396</v>
      </c>
      <c r="D269" s="23">
        <f t="shared" si="81"/>
        <v>29</v>
      </c>
      <c r="E269" s="23">
        <v>4</v>
      </c>
      <c r="F269" s="23">
        <f t="shared" si="82"/>
        <v>25</v>
      </c>
      <c r="G269" s="21">
        <v>6</v>
      </c>
      <c r="H269" s="21" t="str">
        <f t="shared" si="83"/>
        <v>Minggu</v>
      </c>
      <c r="I269" s="24">
        <f t="shared" ref="I269:I284" si="87">$I$268+J269</f>
        <v>45788.291666666664</v>
      </c>
      <c r="J269" s="25">
        <f t="shared" ref="J269:J284" si="88">M268+D268/24</f>
        <v>2.2916666666666665</v>
      </c>
      <c r="K269" s="21" t="str">
        <f t="shared" si="84"/>
        <v>Selasa</v>
      </c>
      <c r="L269" s="24">
        <f t="shared" ref="L269:L283" si="89">($I$269+J269)+G269/24</f>
        <v>45790.833333333328</v>
      </c>
      <c r="M269" s="25">
        <f t="shared" si="85"/>
        <v>2.5416666666666665</v>
      </c>
    </row>
    <row r="270" spans="1:13" x14ac:dyDescent="0.25">
      <c r="A270" s="21">
        <f t="shared" si="86"/>
        <v>3</v>
      </c>
      <c r="B270" s="22" t="s">
        <v>18</v>
      </c>
      <c r="C270" s="21">
        <v>458</v>
      </c>
      <c r="D270" s="23">
        <f t="shared" si="81"/>
        <v>31</v>
      </c>
      <c r="E270" s="23">
        <v>2</v>
      </c>
      <c r="F270" s="23">
        <f t="shared" si="82"/>
        <v>29</v>
      </c>
      <c r="G270" s="21">
        <v>3</v>
      </c>
      <c r="H270" s="21" t="str">
        <f t="shared" si="83"/>
        <v>Senin</v>
      </c>
      <c r="I270" s="24">
        <f t="shared" si="87"/>
        <v>45789.75</v>
      </c>
      <c r="J270" s="25">
        <f t="shared" si="88"/>
        <v>3.75</v>
      </c>
      <c r="K270" s="21" t="str">
        <f t="shared" si="84"/>
        <v>Kamis</v>
      </c>
      <c r="L270" s="24">
        <f t="shared" si="89"/>
        <v>45792.166666666664</v>
      </c>
      <c r="M270" s="25">
        <f t="shared" si="85"/>
        <v>3.875</v>
      </c>
    </row>
    <row r="271" spans="1:13" x14ac:dyDescent="0.25">
      <c r="A271" s="21">
        <f t="shared" si="86"/>
        <v>4</v>
      </c>
      <c r="B271" s="22" t="s">
        <v>19</v>
      </c>
      <c r="C271" s="21">
        <v>243</v>
      </c>
      <c r="D271" s="23">
        <f t="shared" si="81"/>
        <v>17</v>
      </c>
      <c r="E271" s="23">
        <v>2</v>
      </c>
      <c r="F271" s="23">
        <f t="shared" si="82"/>
        <v>15</v>
      </c>
      <c r="G271" s="21">
        <v>3</v>
      </c>
      <c r="H271" s="21" t="str">
        <f t="shared" si="83"/>
        <v>Rabu</v>
      </c>
      <c r="I271" s="24">
        <f t="shared" si="87"/>
        <v>45791.166666666664</v>
      </c>
      <c r="J271" s="25">
        <f t="shared" si="88"/>
        <v>5.166666666666667</v>
      </c>
      <c r="K271" s="21" t="str">
        <f t="shared" si="84"/>
        <v>Jum'at</v>
      </c>
      <c r="L271" s="24">
        <f t="shared" si="89"/>
        <v>45793.583333333328</v>
      </c>
      <c r="M271" s="25">
        <f t="shared" si="85"/>
        <v>5.291666666666667</v>
      </c>
    </row>
    <row r="272" spans="1:13" x14ac:dyDescent="0.25">
      <c r="A272" s="21">
        <f t="shared" si="86"/>
        <v>5</v>
      </c>
      <c r="B272" s="22" t="s">
        <v>20</v>
      </c>
      <c r="C272" s="21">
        <v>200</v>
      </c>
      <c r="D272" s="23">
        <f t="shared" si="81"/>
        <v>14</v>
      </c>
      <c r="E272" s="23">
        <v>2</v>
      </c>
      <c r="F272" s="23">
        <f t="shared" si="82"/>
        <v>12</v>
      </c>
      <c r="G272" s="21">
        <v>3</v>
      </c>
      <c r="H272" s="21" t="str">
        <f t="shared" si="83"/>
        <v>Kamis</v>
      </c>
      <c r="I272" s="24">
        <f t="shared" si="87"/>
        <v>45792</v>
      </c>
      <c r="J272" s="25">
        <f t="shared" si="88"/>
        <v>6</v>
      </c>
      <c r="K272" s="21" t="str">
        <f t="shared" si="84"/>
        <v>Sabtu</v>
      </c>
      <c r="L272" s="24">
        <f t="shared" si="89"/>
        <v>45794.416666666664</v>
      </c>
      <c r="M272" s="25">
        <f t="shared" si="85"/>
        <v>6.125</v>
      </c>
    </row>
    <row r="273" spans="1:13" x14ac:dyDescent="0.25">
      <c r="A273" s="21">
        <f t="shared" si="86"/>
        <v>6</v>
      </c>
      <c r="B273" s="97" t="s">
        <v>57</v>
      </c>
      <c r="C273" s="21">
        <v>81</v>
      </c>
      <c r="D273" s="23">
        <f t="shared" si="81"/>
        <v>6</v>
      </c>
      <c r="E273" s="23">
        <v>1</v>
      </c>
      <c r="F273" s="23">
        <f t="shared" si="82"/>
        <v>5</v>
      </c>
      <c r="G273" s="21">
        <v>2</v>
      </c>
      <c r="H273" s="21" t="str">
        <f t="shared" si="83"/>
        <v>Kamis</v>
      </c>
      <c r="I273" s="24">
        <f t="shared" si="87"/>
        <v>45792.708333333336</v>
      </c>
      <c r="J273" s="25">
        <f t="shared" si="88"/>
        <v>6.708333333333333</v>
      </c>
      <c r="K273" s="21" t="str">
        <f t="shared" si="84"/>
        <v>Minggu</v>
      </c>
      <c r="L273" s="24">
        <f t="shared" si="89"/>
        <v>45795.083333333336</v>
      </c>
      <c r="M273" s="25">
        <f t="shared" si="85"/>
        <v>6.7916666666666661</v>
      </c>
    </row>
    <row r="274" spans="1:13" x14ac:dyDescent="0.25">
      <c r="A274" s="21">
        <f t="shared" si="86"/>
        <v>7</v>
      </c>
      <c r="B274" s="97" t="s">
        <v>58</v>
      </c>
      <c r="C274" s="21">
        <v>32</v>
      </c>
      <c r="D274" s="23">
        <f t="shared" si="81"/>
        <v>3</v>
      </c>
      <c r="E274" s="23">
        <v>1</v>
      </c>
      <c r="F274" s="23">
        <f t="shared" si="82"/>
        <v>2</v>
      </c>
      <c r="G274" s="21">
        <v>2</v>
      </c>
      <c r="H274" s="21" t="str">
        <f t="shared" si="83"/>
        <v>Jum'at</v>
      </c>
      <c r="I274" s="24">
        <f t="shared" si="87"/>
        <v>45793.041666666664</v>
      </c>
      <c r="J274" s="25">
        <f t="shared" si="88"/>
        <v>7.0416666666666661</v>
      </c>
      <c r="K274" s="21" t="str">
        <f t="shared" si="84"/>
        <v>Minggu</v>
      </c>
      <c r="L274" s="24">
        <f t="shared" si="89"/>
        <v>45795.416666666664</v>
      </c>
      <c r="M274" s="25">
        <f t="shared" si="85"/>
        <v>7.1249999999999991</v>
      </c>
    </row>
    <row r="275" spans="1:13" x14ac:dyDescent="0.25">
      <c r="A275" s="21">
        <f t="shared" si="86"/>
        <v>8</v>
      </c>
      <c r="B275" s="97" t="s">
        <v>59</v>
      </c>
      <c r="C275" s="21">
        <v>120</v>
      </c>
      <c r="D275" s="23">
        <f t="shared" si="81"/>
        <v>8</v>
      </c>
      <c r="E275" s="23">
        <v>1</v>
      </c>
      <c r="F275" s="23">
        <f t="shared" si="82"/>
        <v>7</v>
      </c>
      <c r="G275" s="21">
        <v>1</v>
      </c>
      <c r="H275" s="21" t="str">
        <f t="shared" si="83"/>
        <v>Jum'at</v>
      </c>
      <c r="I275" s="24">
        <f t="shared" si="87"/>
        <v>45793.25</v>
      </c>
      <c r="J275" s="25">
        <f t="shared" si="88"/>
        <v>7.2499999999999991</v>
      </c>
      <c r="K275" s="21" t="str">
        <f t="shared" si="84"/>
        <v>Minggu</v>
      </c>
      <c r="L275" s="24">
        <f t="shared" si="89"/>
        <v>45795.583333333328</v>
      </c>
      <c r="M275" s="25">
        <f t="shared" si="85"/>
        <v>7.2916666666666661</v>
      </c>
    </row>
    <row r="276" spans="1:13" x14ac:dyDescent="0.25">
      <c r="A276" s="21">
        <f t="shared" si="86"/>
        <v>9</v>
      </c>
      <c r="B276" s="97" t="s">
        <v>60</v>
      </c>
      <c r="C276" s="21">
        <v>120</v>
      </c>
      <c r="D276" s="23">
        <f t="shared" si="81"/>
        <v>8</v>
      </c>
      <c r="E276" s="23">
        <v>1</v>
      </c>
      <c r="F276" s="23">
        <f t="shared" si="82"/>
        <v>7</v>
      </c>
      <c r="G276" s="21">
        <v>4</v>
      </c>
      <c r="H276" s="21" t="str">
        <f t="shared" si="83"/>
        <v>Jum'at</v>
      </c>
      <c r="I276" s="24">
        <f t="shared" si="87"/>
        <v>45793.625</v>
      </c>
      <c r="J276" s="25">
        <f t="shared" si="88"/>
        <v>7.6249999999999991</v>
      </c>
      <c r="K276" s="21" t="str">
        <f t="shared" si="84"/>
        <v>Senin</v>
      </c>
      <c r="L276" s="24">
        <f t="shared" si="89"/>
        <v>45796.083333333328</v>
      </c>
      <c r="M276" s="25">
        <f t="shared" si="85"/>
        <v>7.7916666666666661</v>
      </c>
    </row>
    <row r="277" spans="1:13" x14ac:dyDescent="0.25">
      <c r="A277" s="21">
        <f t="shared" si="86"/>
        <v>10</v>
      </c>
      <c r="B277" s="97" t="s">
        <v>59</v>
      </c>
      <c r="C277" s="21">
        <v>32</v>
      </c>
      <c r="D277" s="23">
        <f t="shared" si="81"/>
        <v>3</v>
      </c>
      <c r="E277" s="23">
        <v>1</v>
      </c>
      <c r="F277" s="23">
        <f t="shared" si="82"/>
        <v>2</v>
      </c>
      <c r="G277" s="21">
        <v>1</v>
      </c>
      <c r="H277" s="21" t="str">
        <f t="shared" si="83"/>
        <v>Sabtu</v>
      </c>
      <c r="I277" s="24">
        <f t="shared" si="87"/>
        <v>45794.125</v>
      </c>
      <c r="J277" s="25">
        <f t="shared" si="88"/>
        <v>8.125</v>
      </c>
      <c r="K277" s="21" t="str">
        <f t="shared" si="84"/>
        <v>Senin</v>
      </c>
      <c r="L277" s="24">
        <f t="shared" si="89"/>
        <v>45796.458333333328</v>
      </c>
      <c r="M277" s="25">
        <f t="shared" si="85"/>
        <v>8.1666666666666661</v>
      </c>
    </row>
    <row r="278" spans="1:13" x14ac:dyDescent="0.25">
      <c r="A278" s="21">
        <f t="shared" si="86"/>
        <v>11</v>
      </c>
      <c r="B278" s="97" t="s">
        <v>58</v>
      </c>
      <c r="C278" s="21">
        <v>81</v>
      </c>
      <c r="D278" s="23">
        <f t="shared" si="81"/>
        <v>6</v>
      </c>
      <c r="E278" s="23">
        <v>1</v>
      </c>
      <c r="F278" s="23">
        <f t="shared" si="82"/>
        <v>5</v>
      </c>
      <c r="G278" s="21">
        <v>2</v>
      </c>
      <c r="H278" s="21" t="str">
        <f t="shared" si="83"/>
        <v>Sabtu</v>
      </c>
      <c r="I278" s="24">
        <f t="shared" si="87"/>
        <v>45794.291666666664</v>
      </c>
      <c r="J278" s="25">
        <f t="shared" si="88"/>
        <v>8.2916666666666661</v>
      </c>
      <c r="K278" s="21" t="str">
        <f t="shared" si="84"/>
        <v>Senin</v>
      </c>
      <c r="L278" s="24">
        <f t="shared" si="89"/>
        <v>45796.666666666664</v>
      </c>
      <c r="M278" s="25">
        <f t="shared" si="85"/>
        <v>8.375</v>
      </c>
    </row>
    <row r="279" spans="1:13" x14ac:dyDescent="0.25">
      <c r="A279" s="21">
        <f t="shared" si="86"/>
        <v>12</v>
      </c>
      <c r="B279" s="97" t="s">
        <v>57</v>
      </c>
      <c r="C279" s="21">
        <v>200</v>
      </c>
      <c r="D279" s="23">
        <f t="shared" si="81"/>
        <v>13</v>
      </c>
      <c r="E279" s="23">
        <v>1</v>
      </c>
      <c r="F279" s="23">
        <f t="shared" si="82"/>
        <v>12</v>
      </c>
      <c r="G279" s="21">
        <v>2</v>
      </c>
      <c r="H279" s="21" t="str">
        <f t="shared" si="83"/>
        <v>Sabtu</v>
      </c>
      <c r="I279" s="24">
        <f t="shared" si="87"/>
        <v>45794.625</v>
      </c>
      <c r="J279" s="25">
        <f t="shared" si="88"/>
        <v>8.625</v>
      </c>
      <c r="K279" s="21" t="str">
        <f t="shared" si="84"/>
        <v>Selasa</v>
      </c>
      <c r="L279" s="24">
        <f t="shared" si="89"/>
        <v>45797</v>
      </c>
      <c r="M279" s="25">
        <f t="shared" si="85"/>
        <v>8.7083333333333339</v>
      </c>
    </row>
    <row r="280" spans="1:13" x14ac:dyDescent="0.25">
      <c r="A280" s="21">
        <f t="shared" si="86"/>
        <v>13</v>
      </c>
      <c r="B280" s="97" t="s">
        <v>20</v>
      </c>
      <c r="C280" s="21">
        <v>243</v>
      </c>
      <c r="D280" s="23">
        <f t="shared" si="81"/>
        <v>17</v>
      </c>
      <c r="E280" s="23">
        <v>2</v>
      </c>
      <c r="F280" s="23">
        <f t="shared" si="82"/>
        <v>15</v>
      </c>
      <c r="G280" s="21">
        <v>3</v>
      </c>
      <c r="H280" s="21" t="str">
        <f t="shared" si="83"/>
        <v>Minggu</v>
      </c>
      <c r="I280" s="24">
        <f t="shared" si="87"/>
        <v>45795.25</v>
      </c>
      <c r="J280" s="25">
        <f t="shared" si="88"/>
        <v>9.25</v>
      </c>
      <c r="K280" s="21" t="str">
        <f t="shared" si="84"/>
        <v>Selasa</v>
      </c>
      <c r="L280" s="24">
        <f t="shared" si="89"/>
        <v>45797.666666666664</v>
      </c>
      <c r="M280" s="25">
        <f t="shared" si="85"/>
        <v>9.375</v>
      </c>
    </row>
    <row r="281" spans="1:13" x14ac:dyDescent="0.25">
      <c r="A281" s="21">
        <f t="shared" si="86"/>
        <v>14</v>
      </c>
      <c r="B281" s="97" t="s">
        <v>19</v>
      </c>
      <c r="C281" s="21">
        <v>458</v>
      </c>
      <c r="D281" s="23">
        <f t="shared" si="81"/>
        <v>32</v>
      </c>
      <c r="E281" s="23">
        <v>3</v>
      </c>
      <c r="F281" s="23">
        <f t="shared" si="82"/>
        <v>29</v>
      </c>
      <c r="G281" s="21">
        <v>4</v>
      </c>
      <c r="H281" s="21" t="str">
        <f t="shared" si="83"/>
        <v>Senin</v>
      </c>
      <c r="I281" s="24">
        <f t="shared" si="87"/>
        <v>45796.083333333336</v>
      </c>
      <c r="J281" s="25">
        <f t="shared" si="88"/>
        <v>10.083333333333334</v>
      </c>
      <c r="K281" s="21" t="str">
        <f t="shared" si="84"/>
        <v>Rabu</v>
      </c>
      <c r="L281" s="24">
        <f t="shared" si="89"/>
        <v>45798.541666666664</v>
      </c>
      <c r="M281" s="25">
        <f t="shared" si="85"/>
        <v>10.25</v>
      </c>
    </row>
    <row r="282" spans="1:13" x14ac:dyDescent="0.25">
      <c r="A282" s="21">
        <f t="shared" si="86"/>
        <v>15</v>
      </c>
      <c r="B282" s="97" t="s">
        <v>18</v>
      </c>
      <c r="C282" s="21">
        <v>396</v>
      </c>
      <c r="D282" s="23">
        <f t="shared" si="81"/>
        <v>29</v>
      </c>
      <c r="E282" s="23">
        <v>4</v>
      </c>
      <c r="F282" s="23">
        <f t="shared" si="82"/>
        <v>25</v>
      </c>
      <c r="G282" s="21">
        <v>2</v>
      </c>
      <c r="H282" s="21" t="str">
        <f t="shared" si="83"/>
        <v>Selasa</v>
      </c>
      <c r="I282" s="24">
        <f t="shared" si="87"/>
        <v>45797.583333333336</v>
      </c>
      <c r="J282" s="25">
        <f t="shared" si="88"/>
        <v>11.583333333333334</v>
      </c>
      <c r="K282" s="21" t="str">
        <f t="shared" si="84"/>
        <v>Kamis</v>
      </c>
      <c r="L282" s="24">
        <f t="shared" si="89"/>
        <v>45799.958333333336</v>
      </c>
      <c r="M282" s="25">
        <f t="shared" si="85"/>
        <v>11.666666666666668</v>
      </c>
    </row>
    <row r="283" spans="1:13" x14ac:dyDescent="0.25">
      <c r="A283" s="21">
        <f t="shared" si="86"/>
        <v>16</v>
      </c>
      <c r="B283" s="97" t="s">
        <v>17</v>
      </c>
      <c r="C283" s="21">
        <v>498</v>
      </c>
      <c r="D283" s="23">
        <f t="shared" si="81"/>
        <v>34</v>
      </c>
      <c r="E283" s="23">
        <v>2</v>
      </c>
      <c r="F283" s="23">
        <f t="shared" si="82"/>
        <v>32</v>
      </c>
      <c r="G283" s="21">
        <v>2</v>
      </c>
      <c r="H283" s="21" t="str">
        <f t="shared" si="83"/>
        <v>Rabu</v>
      </c>
      <c r="I283" s="24">
        <f t="shared" si="87"/>
        <v>45798.875</v>
      </c>
      <c r="J283" s="25">
        <f t="shared" si="88"/>
        <v>12.875000000000002</v>
      </c>
      <c r="K283" s="21" t="str">
        <f t="shared" si="84"/>
        <v>Sabtu</v>
      </c>
      <c r="L283" s="24">
        <f t="shared" si="89"/>
        <v>45801.25</v>
      </c>
      <c r="M283" s="25">
        <f t="shared" si="85"/>
        <v>12.958333333333336</v>
      </c>
    </row>
    <row r="284" spans="1:13" x14ac:dyDescent="0.25">
      <c r="A284" s="21">
        <f t="shared" si="86"/>
        <v>17</v>
      </c>
      <c r="B284" s="97" t="s">
        <v>55</v>
      </c>
      <c r="C284" s="21"/>
      <c r="D284" s="23"/>
      <c r="E284" s="23"/>
      <c r="F284" s="23"/>
      <c r="G284" s="21"/>
      <c r="H284" s="21" t="str">
        <f t="shared" si="83"/>
        <v>Jum'at</v>
      </c>
      <c r="I284" s="24">
        <f t="shared" si="87"/>
        <v>45800.375</v>
      </c>
      <c r="J284" s="25">
        <f t="shared" si="88"/>
        <v>14.375000000000002</v>
      </c>
      <c r="K284" s="21"/>
      <c r="L284" s="24"/>
      <c r="M284" s="25"/>
    </row>
    <row r="285" spans="1:13" x14ac:dyDescent="0.25">
      <c r="A285" s="1" t="s">
        <v>31</v>
      </c>
      <c r="B285" s="1"/>
      <c r="C285" s="75">
        <f>SUM(C268:C284)</f>
        <v>4056</v>
      </c>
      <c r="D285" s="75">
        <f>SUM(D268:D284)</f>
        <v>286</v>
      </c>
      <c r="E285" s="75"/>
      <c r="F285" s="75"/>
      <c r="G285" s="75">
        <f>SUM(G268:G284)</f>
        <v>56</v>
      </c>
      <c r="H285" s="75">
        <f>D285+G285</f>
        <v>342</v>
      </c>
      <c r="I285" s="76"/>
      <c r="J285" s="77"/>
      <c r="K285" s="76"/>
      <c r="L285" s="76"/>
      <c r="M285" s="77"/>
    </row>
    <row r="286" spans="1:13" x14ac:dyDescent="0.25">
      <c r="A286" s="1" t="s">
        <v>32</v>
      </c>
      <c r="B286" s="1"/>
      <c r="C286" s="78"/>
      <c r="D286" s="79">
        <f>D285/24</f>
        <v>11.916666666666666</v>
      </c>
      <c r="E286" s="79"/>
      <c r="F286" s="79"/>
      <c r="G286" s="79">
        <f>G285/24</f>
        <v>2.3333333333333335</v>
      </c>
      <c r="H286" s="79">
        <f>H285/24</f>
        <v>14.25</v>
      </c>
      <c r="I286" s="81"/>
      <c r="J286" s="82" t="s">
        <v>33</v>
      </c>
      <c r="K286" s="83"/>
      <c r="L286" s="83"/>
      <c r="M286" s="83"/>
    </row>
    <row r="287" spans="1:13" x14ac:dyDescent="0.25">
      <c r="A287" s="95"/>
      <c r="B287" s="98"/>
      <c r="C287" s="95"/>
      <c r="D287" s="95"/>
      <c r="E287" s="95"/>
      <c r="F287" s="95"/>
      <c r="G287" s="95"/>
      <c r="H287" s="83"/>
      <c r="I287" s="83"/>
      <c r="J287" s="77" t="s">
        <v>34</v>
      </c>
      <c r="K287" s="77"/>
      <c r="L287" s="85">
        <f>C285</f>
        <v>4056</v>
      </c>
      <c r="M287" s="83" t="s">
        <v>35</v>
      </c>
    </row>
    <row r="288" spans="1:13" x14ac:dyDescent="0.25">
      <c r="A288" s="99"/>
      <c r="B288" s="100"/>
      <c r="C288" s="101">
        <f>C285+127</f>
        <v>4183</v>
      </c>
      <c r="D288" s="95"/>
      <c r="E288" s="95"/>
      <c r="F288" s="95"/>
      <c r="G288" s="95"/>
      <c r="H288" s="95"/>
      <c r="I288" s="83"/>
      <c r="J288" s="77" t="s">
        <v>36</v>
      </c>
      <c r="K288" s="77"/>
      <c r="L288" s="86">
        <f>D286</f>
        <v>11.916666666666666</v>
      </c>
      <c r="M288" s="83" t="s">
        <v>14</v>
      </c>
    </row>
    <row r="289" spans="1:13" x14ac:dyDescent="0.25">
      <c r="A289" s="99"/>
      <c r="B289" s="100"/>
      <c r="C289" s="95"/>
      <c r="D289" s="95"/>
      <c r="E289" s="95"/>
      <c r="F289" s="95"/>
      <c r="G289" s="95"/>
      <c r="H289" s="95"/>
      <c r="I289" s="83"/>
      <c r="J289" s="77" t="s">
        <v>37</v>
      </c>
      <c r="K289" s="77"/>
      <c r="L289" s="87">
        <f>G286</f>
        <v>2.3333333333333335</v>
      </c>
      <c r="M289" s="83" t="s">
        <v>14</v>
      </c>
    </row>
    <row r="291" spans="1:13" x14ac:dyDescent="0.25">
      <c r="A291" s="14" t="s">
        <v>0</v>
      </c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</row>
    <row r="292" spans="1:13" x14ac:dyDescent="0.25">
      <c r="A292" s="14" t="s">
        <v>64</v>
      </c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</row>
    <row r="294" spans="1:13" x14ac:dyDescent="0.25">
      <c r="A294" s="426" t="s">
        <v>48</v>
      </c>
      <c r="B294" s="426"/>
      <c r="C294" s="426"/>
      <c r="D294" s="426"/>
      <c r="E294" s="426"/>
      <c r="F294" s="426"/>
      <c r="G294" s="426"/>
      <c r="H294" s="426"/>
      <c r="I294" s="426"/>
      <c r="J294" s="95"/>
      <c r="K294" s="67" t="s">
        <v>3</v>
      </c>
      <c r="L294" s="66">
        <v>15.5</v>
      </c>
      <c r="M294" s="67" t="s">
        <v>4</v>
      </c>
    </row>
    <row r="295" spans="1:13" ht="15.75" customHeight="1" x14ac:dyDescent="0.25">
      <c r="A295" s="427" t="s">
        <v>5</v>
      </c>
      <c r="B295" s="427" t="s">
        <v>6</v>
      </c>
      <c r="C295" s="12" t="s">
        <v>7</v>
      </c>
      <c r="D295" s="12" t="s">
        <v>8</v>
      </c>
      <c r="E295" s="11" t="s">
        <v>9</v>
      </c>
      <c r="F295" s="11" t="s">
        <v>10</v>
      </c>
      <c r="G295" s="12" t="s">
        <v>11</v>
      </c>
      <c r="H295" s="10" t="s">
        <v>12</v>
      </c>
      <c r="I295" s="10"/>
      <c r="J295" s="10"/>
      <c r="K295" s="428" t="s">
        <v>13</v>
      </c>
      <c r="L295" s="428"/>
      <c r="M295" s="428"/>
    </row>
    <row r="296" spans="1:13" x14ac:dyDescent="0.25">
      <c r="A296" s="427"/>
      <c r="B296" s="427"/>
      <c r="C296" s="12"/>
      <c r="D296" s="12"/>
      <c r="E296" s="11"/>
      <c r="F296" s="11"/>
      <c r="G296" s="12"/>
      <c r="H296" s="19" t="s">
        <v>14</v>
      </c>
      <c r="I296" s="19" t="s">
        <v>15</v>
      </c>
      <c r="J296" s="19" t="s">
        <v>16</v>
      </c>
      <c r="K296" s="96" t="s">
        <v>14</v>
      </c>
      <c r="L296" s="96" t="s">
        <v>15</v>
      </c>
      <c r="M296" s="96" t="s">
        <v>16</v>
      </c>
    </row>
    <row r="297" spans="1:13" x14ac:dyDescent="0.25">
      <c r="A297" s="21">
        <v>1</v>
      </c>
      <c r="B297" s="54" t="s">
        <v>55</v>
      </c>
      <c r="C297" s="27">
        <v>498</v>
      </c>
      <c r="D297" s="23">
        <f t="shared" ref="D297:D312" si="90">F297+E297</f>
        <v>34</v>
      </c>
      <c r="E297" s="23">
        <v>2</v>
      </c>
      <c r="F297" s="23">
        <f t="shared" ref="F297:F312" si="91">INT(C297/$L$4)</f>
        <v>32</v>
      </c>
      <c r="G297" s="21">
        <v>8</v>
      </c>
      <c r="H297" s="21" t="str">
        <f t="shared" ref="H297:H313" si="92">CHOOSE(WEEKDAY(I297),"Minggu","Senin","Selasa","Rabu","Kamis","Jum'at","Sabtu")</f>
        <v>Jum'at</v>
      </c>
      <c r="I297" s="24">
        <v>45800</v>
      </c>
      <c r="J297" s="25">
        <v>0.375</v>
      </c>
      <c r="K297" s="21" t="str">
        <f t="shared" ref="K297:K312" si="93">CHOOSE(WEEKDAY(L297),"Minggu","Senin","Selasa","Rabu","Kamis","Jum'at","Sabtu")</f>
        <v>Jum'at</v>
      </c>
      <c r="L297" s="24">
        <f>(I297+J297)+G297/24</f>
        <v>45800.708333333336</v>
      </c>
      <c r="M297" s="25">
        <f t="shared" ref="M297:M312" si="94">(J297+G297/24)</f>
        <v>0.70833333333333326</v>
      </c>
    </row>
    <row r="298" spans="1:13" x14ac:dyDescent="0.25">
      <c r="A298" s="21">
        <f t="shared" ref="A298:A313" si="95">A297+1</f>
        <v>2</v>
      </c>
      <c r="B298" s="54" t="s">
        <v>56</v>
      </c>
      <c r="C298" s="27">
        <v>396</v>
      </c>
      <c r="D298" s="23">
        <f t="shared" si="90"/>
        <v>29</v>
      </c>
      <c r="E298" s="23">
        <v>4</v>
      </c>
      <c r="F298" s="23">
        <f t="shared" si="91"/>
        <v>25</v>
      </c>
      <c r="G298" s="21">
        <v>6</v>
      </c>
      <c r="H298" s="21" t="str">
        <f t="shared" si="92"/>
        <v>Minggu</v>
      </c>
      <c r="I298" s="24">
        <f t="shared" ref="I298:I313" si="96">$I$297+J298</f>
        <v>45802.125</v>
      </c>
      <c r="J298" s="25">
        <f t="shared" ref="J298:J313" si="97">M297+D297/24</f>
        <v>2.125</v>
      </c>
      <c r="K298" s="21" t="str">
        <f t="shared" si="93"/>
        <v>Minggu</v>
      </c>
      <c r="L298" s="24">
        <f t="shared" ref="L298:L312" si="98">($I$297+J298)+G298/24</f>
        <v>45802.375</v>
      </c>
      <c r="M298" s="25">
        <f t="shared" si="94"/>
        <v>2.375</v>
      </c>
    </row>
    <row r="299" spans="1:13" x14ac:dyDescent="0.25">
      <c r="A299" s="21">
        <f t="shared" si="95"/>
        <v>3</v>
      </c>
      <c r="B299" s="22" t="s">
        <v>18</v>
      </c>
      <c r="C299" s="21">
        <v>458</v>
      </c>
      <c r="D299" s="23">
        <f t="shared" si="90"/>
        <v>31</v>
      </c>
      <c r="E299" s="23">
        <v>2</v>
      </c>
      <c r="F299" s="23">
        <f t="shared" si="91"/>
        <v>29</v>
      </c>
      <c r="G299" s="21">
        <v>3</v>
      </c>
      <c r="H299" s="21" t="str">
        <f t="shared" si="92"/>
        <v>Senin</v>
      </c>
      <c r="I299" s="24">
        <f t="shared" si="96"/>
        <v>45803.583333333336</v>
      </c>
      <c r="J299" s="25">
        <f t="shared" si="97"/>
        <v>3.583333333333333</v>
      </c>
      <c r="K299" s="21" t="str">
        <f t="shared" si="93"/>
        <v>Senin</v>
      </c>
      <c r="L299" s="24">
        <f t="shared" si="98"/>
        <v>45803.708333333336</v>
      </c>
      <c r="M299" s="25">
        <f t="shared" si="94"/>
        <v>3.708333333333333</v>
      </c>
    </row>
    <row r="300" spans="1:13" x14ac:dyDescent="0.25">
      <c r="A300" s="21">
        <f t="shared" si="95"/>
        <v>4</v>
      </c>
      <c r="B300" s="22" t="s">
        <v>19</v>
      </c>
      <c r="C300" s="21">
        <v>243</v>
      </c>
      <c r="D300" s="23">
        <f t="shared" si="90"/>
        <v>16</v>
      </c>
      <c r="E300" s="23">
        <v>1</v>
      </c>
      <c r="F300" s="23">
        <f t="shared" si="91"/>
        <v>15</v>
      </c>
      <c r="G300" s="21">
        <v>3</v>
      </c>
      <c r="H300" s="21" t="str">
        <f t="shared" si="92"/>
        <v>Rabu</v>
      </c>
      <c r="I300" s="24">
        <f t="shared" si="96"/>
        <v>45805</v>
      </c>
      <c r="J300" s="25">
        <f t="shared" si="97"/>
        <v>5</v>
      </c>
      <c r="K300" s="21" t="str">
        <f t="shared" si="93"/>
        <v>Rabu</v>
      </c>
      <c r="L300" s="24">
        <f t="shared" si="98"/>
        <v>45805.125</v>
      </c>
      <c r="M300" s="25">
        <f t="shared" si="94"/>
        <v>5.125</v>
      </c>
    </row>
    <row r="301" spans="1:13" x14ac:dyDescent="0.25">
      <c r="A301" s="21">
        <f t="shared" si="95"/>
        <v>5</v>
      </c>
      <c r="B301" s="22" t="s">
        <v>20</v>
      </c>
      <c r="C301" s="21">
        <v>200</v>
      </c>
      <c r="D301" s="23">
        <f t="shared" si="90"/>
        <v>14</v>
      </c>
      <c r="E301" s="23">
        <v>2</v>
      </c>
      <c r="F301" s="23">
        <f t="shared" si="91"/>
        <v>12</v>
      </c>
      <c r="G301" s="21">
        <v>2</v>
      </c>
      <c r="H301" s="21" t="str">
        <f t="shared" si="92"/>
        <v>Rabu</v>
      </c>
      <c r="I301" s="24">
        <f t="shared" si="96"/>
        <v>45805.791666666664</v>
      </c>
      <c r="J301" s="25">
        <f t="shared" si="97"/>
        <v>5.791666666666667</v>
      </c>
      <c r="K301" s="21" t="str">
        <f t="shared" si="93"/>
        <v>Rabu</v>
      </c>
      <c r="L301" s="24">
        <f t="shared" si="98"/>
        <v>45805.875</v>
      </c>
      <c r="M301" s="25">
        <f t="shared" si="94"/>
        <v>5.875</v>
      </c>
    </row>
    <row r="302" spans="1:13" x14ac:dyDescent="0.25">
      <c r="A302" s="21">
        <f t="shared" si="95"/>
        <v>6</v>
      </c>
      <c r="B302" s="97" t="s">
        <v>57</v>
      </c>
      <c r="C302" s="21">
        <v>81</v>
      </c>
      <c r="D302" s="23">
        <f t="shared" si="90"/>
        <v>6</v>
      </c>
      <c r="E302" s="23">
        <v>1</v>
      </c>
      <c r="F302" s="23">
        <f t="shared" si="91"/>
        <v>5</v>
      </c>
      <c r="G302" s="21">
        <v>2</v>
      </c>
      <c r="H302" s="21" t="str">
        <f t="shared" si="92"/>
        <v>Kamis</v>
      </c>
      <c r="I302" s="24">
        <f t="shared" si="96"/>
        <v>45806.458333333336</v>
      </c>
      <c r="J302" s="25">
        <f t="shared" si="97"/>
        <v>6.458333333333333</v>
      </c>
      <c r="K302" s="21" t="str">
        <f t="shared" si="93"/>
        <v>Kamis</v>
      </c>
      <c r="L302" s="24">
        <f t="shared" si="98"/>
        <v>45806.541666666672</v>
      </c>
      <c r="M302" s="25">
        <f t="shared" si="94"/>
        <v>6.5416666666666661</v>
      </c>
    </row>
    <row r="303" spans="1:13" x14ac:dyDescent="0.25">
      <c r="A303" s="21">
        <f t="shared" si="95"/>
        <v>7</v>
      </c>
      <c r="B303" s="97" t="s">
        <v>58</v>
      </c>
      <c r="C303" s="21">
        <v>32</v>
      </c>
      <c r="D303" s="23">
        <f t="shared" si="90"/>
        <v>2</v>
      </c>
      <c r="E303" s="23">
        <v>0</v>
      </c>
      <c r="F303" s="23">
        <f t="shared" si="91"/>
        <v>2</v>
      </c>
      <c r="G303" s="21">
        <v>1</v>
      </c>
      <c r="H303" s="21" t="str">
        <f t="shared" si="92"/>
        <v>Kamis</v>
      </c>
      <c r="I303" s="24">
        <f t="shared" si="96"/>
        <v>45806.791666666664</v>
      </c>
      <c r="J303" s="25">
        <f t="shared" si="97"/>
        <v>6.7916666666666661</v>
      </c>
      <c r="K303" s="21" t="str">
        <f t="shared" si="93"/>
        <v>Kamis</v>
      </c>
      <c r="L303" s="24">
        <f t="shared" si="98"/>
        <v>45806.833333333328</v>
      </c>
      <c r="M303" s="25">
        <f t="shared" si="94"/>
        <v>6.833333333333333</v>
      </c>
    </row>
    <row r="304" spans="1:13" x14ac:dyDescent="0.25">
      <c r="A304" s="21">
        <f t="shared" si="95"/>
        <v>8</v>
      </c>
      <c r="B304" s="97" t="s">
        <v>59</v>
      </c>
      <c r="C304" s="21">
        <v>120</v>
      </c>
      <c r="D304" s="23">
        <f t="shared" si="90"/>
        <v>8</v>
      </c>
      <c r="E304" s="23">
        <v>1</v>
      </c>
      <c r="F304" s="23">
        <f t="shared" si="91"/>
        <v>7</v>
      </c>
      <c r="G304" s="21">
        <v>1</v>
      </c>
      <c r="H304" s="21" t="str">
        <f t="shared" si="92"/>
        <v>Kamis</v>
      </c>
      <c r="I304" s="24">
        <f t="shared" si="96"/>
        <v>45806.916666666664</v>
      </c>
      <c r="J304" s="25">
        <f t="shared" si="97"/>
        <v>6.9166666666666661</v>
      </c>
      <c r="K304" s="21" t="str">
        <f t="shared" si="93"/>
        <v>Kamis</v>
      </c>
      <c r="L304" s="24">
        <f t="shared" si="98"/>
        <v>45806.958333333328</v>
      </c>
      <c r="M304" s="25">
        <f t="shared" si="94"/>
        <v>6.958333333333333</v>
      </c>
    </row>
    <row r="305" spans="1:13" x14ac:dyDescent="0.25">
      <c r="A305" s="21">
        <f t="shared" si="95"/>
        <v>9</v>
      </c>
      <c r="B305" s="97" t="s">
        <v>60</v>
      </c>
      <c r="C305" s="21">
        <v>120</v>
      </c>
      <c r="D305" s="23">
        <f t="shared" si="90"/>
        <v>8</v>
      </c>
      <c r="E305" s="23">
        <v>1</v>
      </c>
      <c r="F305" s="23">
        <f t="shared" si="91"/>
        <v>7</v>
      </c>
      <c r="G305" s="21">
        <v>4</v>
      </c>
      <c r="H305" s="21" t="str">
        <f t="shared" si="92"/>
        <v>Jum'at</v>
      </c>
      <c r="I305" s="24">
        <f t="shared" si="96"/>
        <v>45807.291666666664</v>
      </c>
      <c r="J305" s="25">
        <f t="shared" si="97"/>
        <v>7.2916666666666661</v>
      </c>
      <c r="K305" s="21" t="str">
        <f t="shared" si="93"/>
        <v>Jum'at</v>
      </c>
      <c r="L305" s="24">
        <f t="shared" si="98"/>
        <v>45807.458333333328</v>
      </c>
      <c r="M305" s="25">
        <f t="shared" si="94"/>
        <v>7.458333333333333</v>
      </c>
    </row>
    <row r="306" spans="1:13" x14ac:dyDescent="0.25">
      <c r="A306" s="21">
        <f t="shared" si="95"/>
        <v>10</v>
      </c>
      <c r="B306" s="97" t="s">
        <v>59</v>
      </c>
      <c r="C306" s="21">
        <v>32</v>
      </c>
      <c r="D306" s="23">
        <f t="shared" si="90"/>
        <v>3</v>
      </c>
      <c r="E306" s="23">
        <v>1</v>
      </c>
      <c r="F306" s="23">
        <f t="shared" si="91"/>
        <v>2</v>
      </c>
      <c r="G306" s="21">
        <v>1</v>
      </c>
      <c r="H306" s="21" t="str">
        <f t="shared" si="92"/>
        <v>Jum'at</v>
      </c>
      <c r="I306" s="24">
        <f t="shared" si="96"/>
        <v>45807.791666666664</v>
      </c>
      <c r="J306" s="25">
        <f t="shared" si="97"/>
        <v>7.7916666666666661</v>
      </c>
      <c r="K306" s="21" t="str">
        <f t="shared" si="93"/>
        <v>Jum'at</v>
      </c>
      <c r="L306" s="24">
        <f t="shared" si="98"/>
        <v>45807.833333333328</v>
      </c>
      <c r="M306" s="25">
        <f t="shared" si="94"/>
        <v>7.833333333333333</v>
      </c>
    </row>
    <row r="307" spans="1:13" x14ac:dyDescent="0.25">
      <c r="A307" s="21">
        <f t="shared" si="95"/>
        <v>11</v>
      </c>
      <c r="B307" s="97" t="s">
        <v>58</v>
      </c>
      <c r="C307" s="21">
        <v>81</v>
      </c>
      <c r="D307" s="23">
        <f t="shared" si="90"/>
        <v>6</v>
      </c>
      <c r="E307" s="23">
        <v>1</v>
      </c>
      <c r="F307" s="23">
        <f t="shared" si="91"/>
        <v>5</v>
      </c>
      <c r="G307" s="21">
        <v>2</v>
      </c>
      <c r="H307" s="21" t="str">
        <f t="shared" si="92"/>
        <v>Jum'at</v>
      </c>
      <c r="I307" s="24">
        <f t="shared" si="96"/>
        <v>45807.958333333336</v>
      </c>
      <c r="J307" s="25">
        <f t="shared" si="97"/>
        <v>7.958333333333333</v>
      </c>
      <c r="K307" s="21" t="str">
        <f t="shared" si="93"/>
        <v>Sabtu</v>
      </c>
      <c r="L307" s="24">
        <f t="shared" si="98"/>
        <v>45808.041666666672</v>
      </c>
      <c r="M307" s="25">
        <f t="shared" si="94"/>
        <v>8.0416666666666661</v>
      </c>
    </row>
    <row r="308" spans="1:13" x14ac:dyDescent="0.25">
      <c r="A308" s="21">
        <f t="shared" si="95"/>
        <v>12</v>
      </c>
      <c r="B308" s="97" t="s">
        <v>57</v>
      </c>
      <c r="C308" s="21">
        <v>200</v>
      </c>
      <c r="D308" s="23">
        <f t="shared" si="90"/>
        <v>13</v>
      </c>
      <c r="E308" s="23">
        <v>1</v>
      </c>
      <c r="F308" s="23">
        <f t="shared" si="91"/>
        <v>12</v>
      </c>
      <c r="G308" s="21">
        <v>2</v>
      </c>
      <c r="H308" s="21" t="str">
        <f t="shared" si="92"/>
        <v>Sabtu</v>
      </c>
      <c r="I308" s="24">
        <f t="shared" si="96"/>
        <v>45808.291666666664</v>
      </c>
      <c r="J308" s="25">
        <f t="shared" si="97"/>
        <v>8.2916666666666661</v>
      </c>
      <c r="K308" s="21" t="str">
        <f t="shared" si="93"/>
        <v>Sabtu</v>
      </c>
      <c r="L308" s="24">
        <f t="shared" si="98"/>
        <v>45808.375</v>
      </c>
      <c r="M308" s="25">
        <f t="shared" si="94"/>
        <v>8.375</v>
      </c>
    </row>
    <row r="309" spans="1:13" x14ac:dyDescent="0.25">
      <c r="A309" s="21">
        <f t="shared" si="95"/>
        <v>13</v>
      </c>
      <c r="B309" s="97" t="s">
        <v>20</v>
      </c>
      <c r="C309" s="21">
        <v>243</v>
      </c>
      <c r="D309" s="23">
        <f t="shared" si="90"/>
        <v>17</v>
      </c>
      <c r="E309" s="23">
        <v>2</v>
      </c>
      <c r="F309" s="23">
        <f t="shared" si="91"/>
        <v>15</v>
      </c>
      <c r="G309" s="21">
        <v>2</v>
      </c>
      <c r="H309" s="21" t="str">
        <f t="shared" si="92"/>
        <v>Sabtu</v>
      </c>
      <c r="I309" s="24">
        <f t="shared" si="96"/>
        <v>45808.916666666664</v>
      </c>
      <c r="J309" s="25">
        <f t="shared" si="97"/>
        <v>8.9166666666666661</v>
      </c>
      <c r="K309" s="21" t="str">
        <f t="shared" si="93"/>
        <v>Minggu</v>
      </c>
      <c r="L309" s="24">
        <f t="shared" si="98"/>
        <v>45809</v>
      </c>
      <c r="M309" s="25">
        <f t="shared" si="94"/>
        <v>9</v>
      </c>
    </row>
    <row r="310" spans="1:13" x14ac:dyDescent="0.25">
      <c r="A310" s="21">
        <f t="shared" si="95"/>
        <v>14</v>
      </c>
      <c r="B310" s="97" t="s">
        <v>19</v>
      </c>
      <c r="C310" s="21">
        <v>458</v>
      </c>
      <c r="D310" s="23">
        <f t="shared" si="90"/>
        <v>31</v>
      </c>
      <c r="E310" s="23">
        <v>2</v>
      </c>
      <c r="F310" s="23">
        <f t="shared" si="91"/>
        <v>29</v>
      </c>
      <c r="G310" s="21">
        <v>4</v>
      </c>
      <c r="H310" s="21" t="str">
        <f t="shared" si="92"/>
        <v>Minggu</v>
      </c>
      <c r="I310" s="24">
        <f t="shared" si="96"/>
        <v>45809.708333333336</v>
      </c>
      <c r="J310" s="25">
        <f t="shared" si="97"/>
        <v>9.7083333333333339</v>
      </c>
      <c r="K310" s="21" t="str">
        <f t="shared" si="93"/>
        <v>Minggu</v>
      </c>
      <c r="L310" s="24">
        <f t="shared" si="98"/>
        <v>45809.875</v>
      </c>
      <c r="M310" s="25">
        <f t="shared" si="94"/>
        <v>9.875</v>
      </c>
    </row>
    <row r="311" spans="1:13" x14ac:dyDescent="0.25">
      <c r="A311" s="21">
        <f t="shared" si="95"/>
        <v>15</v>
      </c>
      <c r="B311" s="97" t="s">
        <v>18</v>
      </c>
      <c r="C311" s="21">
        <v>396</v>
      </c>
      <c r="D311" s="23">
        <f t="shared" si="90"/>
        <v>29</v>
      </c>
      <c r="E311" s="23">
        <v>4</v>
      </c>
      <c r="F311" s="23">
        <f t="shared" si="91"/>
        <v>25</v>
      </c>
      <c r="G311" s="21">
        <v>2</v>
      </c>
      <c r="H311" s="21" t="str">
        <f t="shared" si="92"/>
        <v>Selasa</v>
      </c>
      <c r="I311" s="24">
        <f t="shared" si="96"/>
        <v>45811.166666666664</v>
      </c>
      <c r="J311" s="25">
        <f t="shared" si="97"/>
        <v>11.166666666666666</v>
      </c>
      <c r="K311" s="21" t="str">
        <f t="shared" si="93"/>
        <v>Selasa</v>
      </c>
      <c r="L311" s="24">
        <f t="shared" si="98"/>
        <v>45811.25</v>
      </c>
      <c r="M311" s="25">
        <f t="shared" si="94"/>
        <v>11.25</v>
      </c>
    </row>
    <row r="312" spans="1:13" x14ac:dyDescent="0.25">
      <c r="A312" s="21">
        <f t="shared" si="95"/>
        <v>16</v>
      </c>
      <c r="B312" s="97" t="s">
        <v>17</v>
      </c>
      <c r="C312" s="21">
        <v>498</v>
      </c>
      <c r="D312" s="23">
        <f t="shared" si="90"/>
        <v>34</v>
      </c>
      <c r="E312" s="23">
        <v>2</v>
      </c>
      <c r="F312" s="23">
        <f t="shared" si="91"/>
        <v>32</v>
      </c>
      <c r="G312" s="21">
        <v>2</v>
      </c>
      <c r="H312" s="21" t="str">
        <f t="shared" si="92"/>
        <v>Rabu</v>
      </c>
      <c r="I312" s="24">
        <f t="shared" si="96"/>
        <v>45812.458333333336</v>
      </c>
      <c r="J312" s="25">
        <f t="shared" si="97"/>
        <v>12.458333333333334</v>
      </c>
      <c r="K312" s="21" t="str">
        <f t="shared" si="93"/>
        <v>Rabu</v>
      </c>
      <c r="L312" s="24">
        <f t="shared" si="98"/>
        <v>45812.541666666672</v>
      </c>
      <c r="M312" s="25">
        <f t="shared" si="94"/>
        <v>12.541666666666668</v>
      </c>
    </row>
    <row r="313" spans="1:13" x14ac:dyDescent="0.25">
      <c r="A313" s="21">
        <f t="shared" si="95"/>
        <v>17</v>
      </c>
      <c r="B313" s="97" t="s">
        <v>55</v>
      </c>
      <c r="C313" s="21"/>
      <c r="D313" s="23"/>
      <c r="E313" s="23"/>
      <c r="F313" s="23"/>
      <c r="G313" s="21"/>
      <c r="H313" s="21" t="str">
        <f t="shared" si="92"/>
        <v>Kamis</v>
      </c>
      <c r="I313" s="24">
        <f t="shared" si="96"/>
        <v>45813.958333333336</v>
      </c>
      <c r="J313" s="25">
        <f t="shared" si="97"/>
        <v>13.958333333333334</v>
      </c>
      <c r="K313" s="21"/>
      <c r="L313" s="24"/>
      <c r="M313" s="25"/>
    </row>
    <row r="314" spans="1:13" x14ac:dyDescent="0.25">
      <c r="A314" s="1" t="s">
        <v>31</v>
      </c>
      <c r="B314" s="1"/>
      <c r="C314" s="75">
        <f>SUM(C297:C313)</f>
        <v>4056</v>
      </c>
      <c r="D314" s="75">
        <f>SUM(D297:D313)</f>
        <v>281</v>
      </c>
      <c r="E314" s="75"/>
      <c r="F314" s="75"/>
      <c r="G314" s="75"/>
      <c r="H314" s="75">
        <f>D314+G314</f>
        <v>281</v>
      </c>
      <c r="I314" s="76"/>
      <c r="J314" s="77"/>
      <c r="K314" s="76"/>
      <c r="L314" s="76"/>
      <c r="M314" s="77"/>
    </row>
    <row r="315" spans="1:13" x14ac:dyDescent="0.25">
      <c r="A315" s="1" t="s">
        <v>32</v>
      </c>
      <c r="B315" s="1"/>
      <c r="C315" s="78"/>
      <c r="D315" s="79">
        <f>D314/24</f>
        <v>11.708333333333334</v>
      </c>
      <c r="E315" s="79"/>
      <c r="F315" s="79"/>
      <c r="G315" s="79">
        <f>G314/24</f>
        <v>0</v>
      </c>
      <c r="H315" s="79">
        <f>H314/24</f>
        <v>11.708333333333334</v>
      </c>
      <c r="I315" s="81"/>
      <c r="J315" s="82" t="s">
        <v>33</v>
      </c>
      <c r="K315" s="83"/>
      <c r="L315" s="83"/>
      <c r="M315" s="83"/>
    </row>
    <row r="316" spans="1:13" x14ac:dyDescent="0.25">
      <c r="A316" s="95"/>
      <c r="B316" s="98"/>
      <c r="C316" s="95"/>
      <c r="D316" s="95"/>
      <c r="E316" s="95"/>
      <c r="F316" s="95"/>
      <c r="G316" s="95"/>
      <c r="H316" s="83"/>
      <c r="I316" s="83"/>
      <c r="J316" s="77" t="s">
        <v>34</v>
      </c>
      <c r="K316" s="77"/>
      <c r="L316" s="85">
        <f>C314</f>
        <v>4056</v>
      </c>
      <c r="M316" s="83" t="s">
        <v>35</v>
      </c>
    </row>
    <row r="317" spans="1:13" x14ac:dyDescent="0.25">
      <c r="A317" s="99"/>
      <c r="B317" s="100"/>
      <c r="C317" s="101">
        <f>C314+127</f>
        <v>4183</v>
      </c>
      <c r="D317" s="95"/>
      <c r="E317" s="95"/>
      <c r="F317" s="95"/>
      <c r="G317" s="95"/>
      <c r="H317" s="95"/>
      <c r="I317" s="83"/>
      <c r="J317" s="77" t="s">
        <v>36</v>
      </c>
      <c r="K317" s="77"/>
      <c r="L317" s="86">
        <f>D315</f>
        <v>11.708333333333334</v>
      </c>
      <c r="M317" s="83" t="s">
        <v>14</v>
      </c>
    </row>
    <row r="318" spans="1:13" x14ac:dyDescent="0.25">
      <c r="A318" s="99"/>
      <c r="B318" s="100"/>
      <c r="C318" s="95"/>
      <c r="D318" s="95"/>
      <c r="E318" s="95"/>
      <c r="F318" s="95"/>
      <c r="G318" s="95"/>
      <c r="H318" s="95"/>
      <c r="I318" s="83"/>
      <c r="J318" s="77" t="s">
        <v>37</v>
      </c>
      <c r="K318" s="77"/>
      <c r="L318" s="87">
        <f>G315</f>
        <v>0</v>
      </c>
      <c r="M318" s="83" t="s">
        <v>14</v>
      </c>
    </row>
    <row r="320" spans="1:13" x14ac:dyDescent="0.25">
      <c r="A320" s="14" t="s">
        <v>0</v>
      </c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</row>
    <row r="321" spans="1:13" x14ac:dyDescent="0.25">
      <c r="A321" s="14" t="s">
        <v>64</v>
      </c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</row>
    <row r="323" spans="1:13" x14ac:dyDescent="0.25">
      <c r="A323" s="426" t="s">
        <v>49</v>
      </c>
      <c r="B323" s="426"/>
      <c r="C323" s="426"/>
      <c r="D323" s="426"/>
      <c r="E323" s="426"/>
      <c r="F323" s="426"/>
      <c r="G323" s="426"/>
      <c r="H323" s="426"/>
      <c r="I323" s="426"/>
      <c r="J323" s="95"/>
      <c r="K323" s="67" t="s">
        <v>3</v>
      </c>
      <c r="L323" s="66">
        <v>15.5</v>
      </c>
      <c r="M323" s="67" t="s">
        <v>4</v>
      </c>
    </row>
    <row r="324" spans="1:13" ht="15.75" customHeight="1" x14ac:dyDescent="0.25">
      <c r="A324" s="427" t="s">
        <v>5</v>
      </c>
      <c r="B324" s="427" t="s">
        <v>6</v>
      </c>
      <c r="C324" s="12" t="s">
        <v>7</v>
      </c>
      <c r="D324" s="12" t="s">
        <v>8</v>
      </c>
      <c r="E324" s="11" t="s">
        <v>9</v>
      </c>
      <c r="F324" s="11" t="s">
        <v>10</v>
      </c>
      <c r="G324" s="12" t="s">
        <v>11</v>
      </c>
      <c r="H324" s="10" t="s">
        <v>12</v>
      </c>
      <c r="I324" s="10"/>
      <c r="J324" s="10"/>
      <c r="K324" s="428" t="s">
        <v>13</v>
      </c>
      <c r="L324" s="428"/>
      <c r="M324" s="428"/>
    </row>
    <row r="325" spans="1:13" x14ac:dyDescent="0.25">
      <c r="A325" s="427"/>
      <c r="B325" s="427"/>
      <c r="C325" s="12"/>
      <c r="D325" s="12"/>
      <c r="E325" s="11"/>
      <c r="F325" s="11"/>
      <c r="G325" s="12"/>
      <c r="H325" s="19" t="s">
        <v>14</v>
      </c>
      <c r="I325" s="19" t="s">
        <v>15</v>
      </c>
      <c r="J325" s="19" t="s">
        <v>16</v>
      </c>
      <c r="K325" s="96" t="s">
        <v>14</v>
      </c>
      <c r="L325" s="96" t="s">
        <v>15</v>
      </c>
      <c r="M325" s="96" t="s">
        <v>16</v>
      </c>
    </row>
    <row r="326" spans="1:13" x14ac:dyDescent="0.25">
      <c r="A326" s="21">
        <v>1</v>
      </c>
      <c r="B326" s="54" t="s">
        <v>55</v>
      </c>
      <c r="C326" s="27">
        <v>498</v>
      </c>
      <c r="D326" s="23">
        <f t="shared" ref="D326:D341" si="99">F326+E326</f>
        <v>34</v>
      </c>
      <c r="E326" s="23">
        <v>2</v>
      </c>
      <c r="F326" s="23">
        <f t="shared" ref="F326:F341" si="100">INT(C326/$L$4)</f>
        <v>32</v>
      </c>
      <c r="G326" s="21">
        <v>3</v>
      </c>
      <c r="H326" s="21" t="str">
        <f t="shared" ref="H326:H342" si="101">CHOOSE(WEEKDAY(I326),"Minggu","Senin","Selasa","Rabu","Kamis","Jum'at","Sabtu")</f>
        <v>Kamis</v>
      </c>
      <c r="I326" s="24">
        <v>45813</v>
      </c>
      <c r="J326" s="25">
        <v>0.95833333333333304</v>
      </c>
      <c r="K326" s="21" t="str">
        <f t="shared" ref="K326:K341" si="102">CHOOSE(WEEKDAY(L326),"Minggu","Senin","Selasa","Rabu","Kamis","Jum'at","Sabtu")</f>
        <v>Jum'at</v>
      </c>
      <c r="L326" s="24">
        <f>(I326+J326)+G326/24</f>
        <v>45814.083333333336</v>
      </c>
      <c r="M326" s="25">
        <f t="shared" ref="M326:M341" si="103">(J326+G326/24)</f>
        <v>1.083333333333333</v>
      </c>
    </row>
    <row r="327" spans="1:13" x14ac:dyDescent="0.25">
      <c r="A327" s="21">
        <f t="shared" ref="A327:A342" si="104">A326+1</f>
        <v>2</v>
      </c>
      <c r="B327" s="54" t="s">
        <v>56</v>
      </c>
      <c r="C327" s="27">
        <v>396</v>
      </c>
      <c r="D327" s="23">
        <f t="shared" si="99"/>
        <v>29</v>
      </c>
      <c r="E327" s="23">
        <v>4</v>
      </c>
      <c r="F327" s="23">
        <f t="shared" si="100"/>
        <v>25</v>
      </c>
      <c r="G327" s="21">
        <v>6</v>
      </c>
      <c r="H327" s="21" t="str">
        <f t="shared" si="101"/>
        <v>Sabtu</v>
      </c>
      <c r="I327" s="24">
        <f t="shared" ref="I327:I342" si="105">$I$326+J327</f>
        <v>45815.5</v>
      </c>
      <c r="J327" s="25">
        <f t="shared" ref="J327:J342" si="106">M326+D326/24</f>
        <v>2.5</v>
      </c>
      <c r="K327" s="21" t="str">
        <f t="shared" si="102"/>
        <v>Sabtu</v>
      </c>
      <c r="L327" s="24">
        <f t="shared" ref="L327:L341" si="107">($I$326+J327)+G327/24</f>
        <v>45815.75</v>
      </c>
      <c r="M327" s="25">
        <f t="shared" si="103"/>
        <v>2.75</v>
      </c>
    </row>
    <row r="328" spans="1:13" x14ac:dyDescent="0.25">
      <c r="A328" s="21">
        <f t="shared" si="104"/>
        <v>3</v>
      </c>
      <c r="B328" s="22" t="s">
        <v>18</v>
      </c>
      <c r="C328" s="21">
        <v>458</v>
      </c>
      <c r="D328" s="23">
        <f t="shared" si="99"/>
        <v>31</v>
      </c>
      <c r="E328" s="23">
        <v>2</v>
      </c>
      <c r="F328" s="23">
        <f t="shared" si="100"/>
        <v>29</v>
      </c>
      <c r="G328" s="21">
        <v>3</v>
      </c>
      <c r="H328" s="21" t="str">
        <f t="shared" si="101"/>
        <v>Minggu</v>
      </c>
      <c r="I328" s="24">
        <f t="shared" si="105"/>
        <v>45816.958333333336</v>
      </c>
      <c r="J328" s="25">
        <f t="shared" si="106"/>
        <v>3.958333333333333</v>
      </c>
      <c r="K328" s="21" t="str">
        <f t="shared" si="102"/>
        <v>Senin</v>
      </c>
      <c r="L328" s="24">
        <f t="shared" si="107"/>
        <v>45817.083333333336</v>
      </c>
      <c r="M328" s="25">
        <f t="shared" si="103"/>
        <v>4.083333333333333</v>
      </c>
    </row>
    <row r="329" spans="1:13" x14ac:dyDescent="0.25">
      <c r="A329" s="21">
        <f t="shared" si="104"/>
        <v>4</v>
      </c>
      <c r="B329" s="22" t="s">
        <v>19</v>
      </c>
      <c r="C329" s="21">
        <v>243</v>
      </c>
      <c r="D329" s="23">
        <f t="shared" si="99"/>
        <v>16</v>
      </c>
      <c r="E329" s="23">
        <v>1</v>
      </c>
      <c r="F329" s="23">
        <f t="shared" si="100"/>
        <v>15</v>
      </c>
      <c r="G329" s="21">
        <v>3</v>
      </c>
      <c r="H329" s="21" t="str">
        <f t="shared" si="101"/>
        <v>Selasa</v>
      </c>
      <c r="I329" s="24">
        <f t="shared" si="105"/>
        <v>45818.375</v>
      </c>
      <c r="J329" s="25">
        <f t="shared" si="106"/>
        <v>5.375</v>
      </c>
      <c r="K329" s="21" t="str">
        <f t="shared" si="102"/>
        <v>Selasa</v>
      </c>
      <c r="L329" s="24">
        <f t="shared" si="107"/>
        <v>45818.5</v>
      </c>
      <c r="M329" s="25">
        <f t="shared" si="103"/>
        <v>5.5</v>
      </c>
    </row>
    <row r="330" spans="1:13" x14ac:dyDescent="0.25">
      <c r="A330" s="21">
        <f t="shared" si="104"/>
        <v>5</v>
      </c>
      <c r="B330" s="22" t="s">
        <v>20</v>
      </c>
      <c r="C330" s="21">
        <v>200</v>
      </c>
      <c r="D330" s="23">
        <f t="shared" si="99"/>
        <v>14</v>
      </c>
      <c r="E330" s="23">
        <v>2</v>
      </c>
      <c r="F330" s="23">
        <f t="shared" si="100"/>
        <v>12</v>
      </c>
      <c r="G330" s="21">
        <v>2</v>
      </c>
      <c r="H330" s="21" t="str">
        <f t="shared" si="101"/>
        <v>Rabu</v>
      </c>
      <c r="I330" s="24">
        <f t="shared" si="105"/>
        <v>45819.166666666664</v>
      </c>
      <c r="J330" s="25">
        <f t="shared" si="106"/>
        <v>6.166666666666667</v>
      </c>
      <c r="K330" s="21" t="str">
        <f t="shared" si="102"/>
        <v>Rabu</v>
      </c>
      <c r="L330" s="24">
        <f t="shared" si="107"/>
        <v>45819.25</v>
      </c>
      <c r="M330" s="25">
        <f t="shared" si="103"/>
        <v>6.25</v>
      </c>
    </row>
    <row r="331" spans="1:13" x14ac:dyDescent="0.25">
      <c r="A331" s="21">
        <f t="shared" si="104"/>
        <v>6</v>
      </c>
      <c r="B331" s="97" t="s">
        <v>57</v>
      </c>
      <c r="C331" s="21">
        <v>81</v>
      </c>
      <c r="D331" s="23">
        <f t="shared" si="99"/>
        <v>6</v>
      </c>
      <c r="E331" s="23">
        <v>1</v>
      </c>
      <c r="F331" s="23">
        <f t="shared" si="100"/>
        <v>5</v>
      </c>
      <c r="G331" s="21">
        <v>2</v>
      </c>
      <c r="H331" s="21" t="str">
        <f t="shared" si="101"/>
        <v>Rabu</v>
      </c>
      <c r="I331" s="24">
        <f t="shared" si="105"/>
        <v>45819.833333333336</v>
      </c>
      <c r="J331" s="25">
        <f t="shared" si="106"/>
        <v>6.833333333333333</v>
      </c>
      <c r="K331" s="21" t="str">
        <f t="shared" si="102"/>
        <v>Rabu</v>
      </c>
      <c r="L331" s="24">
        <f t="shared" si="107"/>
        <v>45819.916666666672</v>
      </c>
      <c r="M331" s="25">
        <f t="shared" si="103"/>
        <v>6.9166666666666661</v>
      </c>
    </row>
    <row r="332" spans="1:13" x14ac:dyDescent="0.25">
      <c r="A332" s="21">
        <f t="shared" si="104"/>
        <v>7</v>
      </c>
      <c r="B332" s="97" t="s">
        <v>58</v>
      </c>
      <c r="C332" s="21">
        <v>32</v>
      </c>
      <c r="D332" s="23">
        <f t="shared" si="99"/>
        <v>2</v>
      </c>
      <c r="E332" s="23">
        <v>0</v>
      </c>
      <c r="F332" s="23">
        <f t="shared" si="100"/>
        <v>2</v>
      </c>
      <c r="G332" s="21">
        <v>1</v>
      </c>
      <c r="H332" s="21" t="str">
        <f t="shared" si="101"/>
        <v>Kamis</v>
      </c>
      <c r="I332" s="24">
        <f t="shared" si="105"/>
        <v>45820.166666666664</v>
      </c>
      <c r="J332" s="25">
        <f t="shared" si="106"/>
        <v>7.1666666666666661</v>
      </c>
      <c r="K332" s="21" t="str">
        <f t="shared" si="102"/>
        <v>Kamis</v>
      </c>
      <c r="L332" s="24">
        <f t="shared" si="107"/>
        <v>45820.208333333328</v>
      </c>
      <c r="M332" s="25">
        <f t="shared" si="103"/>
        <v>7.208333333333333</v>
      </c>
    </row>
    <row r="333" spans="1:13" x14ac:dyDescent="0.25">
      <c r="A333" s="21">
        <f t="shared" si="104"/>
        <v>8</v>
      </c>
      <c r="B333" s="97" t="s">
        <v>59</v>
      </c>
      <c r="C333" s="21">
        <v>120</v>
      </c>
      <c r="D333" s="23">
        <f t="shared" si="99"/>
        <v>8</v>
      </c>
      <c r="E333" s="23">
        <v>1</v>
      </c>
      <c r="F333" s="23">
        <f t="shared" si="100"/>
        <v>7</v>
      </c>
      <c r="G333" s="21">
        <v>1</v>
      </c>
      <c r="H333" s="21" t="str">
        <f t="shared" si="101"/>
        <v>Kamis</v>
      </c>
      <c r="I333" s="24">
        <f t="shared" si="105"/>
        <v>45820.291666666664</v>
      </c>
      <c r="J333" s="25">
        <f t="shared" si="106"/>
        <v>7.2916666666666661</v>
      </c>
      <c r="K333" s="21" t="str">
        <f t="shared" si="102"/>
        <v>Kamis</v>
      </c>
      <c r="L333" s="24">
        <f t="shared" si="107"/>
        <v>45820.333333333328</v>
      </c>
      <c r="M333" s="25">
        <f t="shared" si="103"/>
        <v>7.333333333333333</v>
      </c>
    </row>
    <row r="334" spans="1:13" x14ac:dyDescent="0.25">
      <c r="A334" s="21">
        <f t="shared" si="104"/>
        <v>9</v>
      </c>
      <c r="B334" s="97" t="s">
        <v>60</v>
      </c>
      <c r="C334" s="21">
        <v>120</v>
      </c>
      <c r="D334" s="23">
        <f t="shared" si="99"/>
        <v>8</v>
      </c>
      <c r="E334" s="23">
        <v>1</v>
      </c>
      <c r="F334" s="23">
        <f t="shared" si="100"/>
        <v>7</v>
      </c>
      <c r="G334" s="21">
        <v>4</v>
      </c>
      <c r="H334" s="21" t="str">
        <f t="shared" si="101"/>
        <v>Kamis</v>
      </c>
      <c r="I334" s="24">
        <f t="shared" si="105"/>
        <v>45820.666666666664</v>
      </c>
      <c r="J334" s="25">
        <f t="shared" si="106"/>
        <v>7.6666666666666661</v>
      </c>
      <c r="K334" s="21" t="str">
        <f t="shared" si="102"/>
        <v>Kamis</v>
      </c>
      <c r="L334" s="24">
        <f t="shared" si="107"/>
        <v>45820.833333333328</v>
      </c>
      <c r="M334" s="25">
        <f t="shared" si="103"/>
        <v>7.833333333333333</v>
      </c>
    </row>
    <row r="335" spans="1:13" x14ac:dyDescent="0.25">
      <c r="A335" s="21">
        <f t="shared" si="104"/>
        <v>10</v>
      </c>
      <c r="B335" s="97" t="s">
        <v>59</v>
      </c>
      <c r="C335" s="21">
        <v>32</v>
      </c>
      <c r="D335" s="23">
        <f t="shared" si="99"/>
        <v>3</v>
      </c>
      <c r="E335" s="23">
        <v>1</v>
      </c>
      <c r="F335" s="23">
        <f t="shared" si="100"/>
        <v>2</v>
      </c>
      <c r="G335" s="21">
        <v>1</v>
      </c>
      <c r="H335" s="21" t="str">
        <f t="shared" si="101"/>
        <v>Jum'at</v>
      </c>
      <c r="I335" s="24">
        <f t="shared" si="105"/>
        <v>45821.166666666664</v>
      </c>
      <c r="J335" s="25">
        <f t="shared" si="106"/>
        <v>8.1666666666666661</v>
      </c>
      <c r="K335" s="21" t="str">
        <f t="shared" si="102"/>
        <v>Jum'at</v>
      </c>
      <c r="L335" s="24">
        <f t="shared" si="107"/>
        <v>45821.208333333328</v>
      </c>
      <c r="M335" s="25">
        <f t="shared" si="103"/>
        <v>8.2083333333333321</v>
      </c>
    </row>
    <row r="336" spans="1:13" x14ac:dyDescent="0.25">
      <c r="A336" s="21">
        <f t="shared" si="104"/>
        <v>11</v>
      </c>
      <c r="B336" s="97" t="s">
        <v>58</v>
      </c>
      <c r="C336" s="21">
        <v>81</v>
      </c>
      <c r="D336" s="23">
        <f t="shared" si="99"/>
        <v>6</v>
      </c>
      <c r="E336" s="23">
        <v>1</v>
      </c>
      <c r="F336" s="23">
        <f t="shared" si="100"/>
        <v>5</v>
      </c>
      <c r="G336" s="21">
        <v>2</v>
      </c>
      <c r="H336" s="21" t="str">
        <f t="shared" si="101"/>
        <v>Jum'at</v>
      </c>
      <c r="I336" s="24">
        <f t="shared" si="105"/>
        <v>45821.333333333336</v>
      </c>
      <c r="J336" s="25">
        <f t="shared" si="106"/>
        <v>8.3333333333333321</v>
      </c>
      <c r="K336" s="21" t="str">
        <f t="shared" si="102"/>
        <v>Jum'at</v>
      </c>
      <c r="L336" s="24">
        <f t="shared" si="107"/>
        <v>45821.416666666672</v>
      </c>
      <c r="M336" s="25">
        <f t="shared" si="103"/>
        <v>8.4166666666666661</v>
      </c>
    </row>
    <row r="337" spans="1:13" x14ac:dyDescent="0.25">
      <c r="A337" s="21">
        <f t="shared" si="104"/>
        <v>12</v>
      </c>
      <c r="B337" s="97" t="s">
        <v>57</v>
      </c>
      <c r="C337" s="21">
        <v>200</v>
      </c>
      <c r="D337" s="23">
        <f t="shared" si="99"/>
        <v>13</v>
      </c>
      <c r="E337" s="23">
        <v>1</v>
      </c>
      <c r="F337" s="23">
        <f t="shared" si="100"/>
        <v>12</v>
      </c>
      <c r="G337" s="21">
        <v>2</v>
      </c>
      <c r="H337" s="21" t="str">
        <f t="shared" si="101"/>
        <v>Jum'at</v>
      </c>
      <c r="I337" s="24">
        <f t="shared" si="105"/>
        <v>45821.666666666664</v>
      </c>
      <c r="J337" s="25">
        <f t="shared" si="106"/>
        <v>8.6666666666666661</v>
      </c>
      <c r="K337" s="21" t="str">
        <f t="shared" si="102"/>
        <v>Jum'at</v>
      </c>
      <c r="L337" s="24">
        <f t="shared" si="107"/>
        <v>45821.75</v>
      </c>
      <c r="M337" s="25">
        <f t="shared" si="103"/>
        <v>8.75</v>
      </c>
    </row>
    <row r="338" spans="1:13" x14ac:dyDescent="0.25">
      <c r="A338" s="21">
        <f t="shared" si="104"/>
        <v>13</v>
      </c>
      <c r="B338" s="97" t="s">
        <v>20</v>
      </c>
      <c r="C338" s="21">
        <v>243</v>
      </c>
      <c r="D338" s="23">
        <f t="shared" si="99"/>
        <v>17</v>
      </c>
      <c r="E338" s="23">
        <v>2</v>
      </c>
      <c r="F338" s="23">
        <f t="shared" si="100"/>
        <v>15</v>
      </c>
      <c r="G338" s="21">
        <v>2</v>
      </c>
      <c r="H338" s="21" t="str">
        <f t="shared" si="101"/>
        <v>Sabtu</v>
      </c>
      <c r="I338" s="24">
        <f t="shared" si="105"/>
        <v>45822.291666666664</v>
      </c>
      <c r="J338" s="25">
        <f t="shared" si="106"/>
        <v>9.2916666666666661</v>
      </c>
      <c r="K338" s="21" t="str">
        <f t="shared" si="102"/>
        <v>Sabtu</v>
      </c>
      <c r="L338" s="24">
        <f t="shared" si="107"/>
        <v>45822.375</v>
      </c>
      <c r="M338" s="25">
        <f t="shared" si="103"/>
        <v>9.375</v>
      </c>
    </row>
    <row r="339" spans="1:13" x14ac:dyDescent="0.25">
      <c r="A339" s="21">
        <f t="shared" si="104"/>
        <v>14</v>
      </c>
      <c r="B339" s="97" t="s">
        <v>19</v>
      </c>
      <c r="C339" s="21">
        <v>458</v>
      </c>
      <c r="D339" s="23">
        <f t="shared" si="99"/>
        <v>30</v>
      </c>
      <c r="E339" s="23">
        <v>1</v>
      </c>
      <c r="F339" s="23">
        <f t="shared" si="100"/>
        <v>29</v>
      </c>
      <c r="G339" s="21">
        <v>4</v>
      </c>
      <c r="H339" s="21" t="str">
        <f t="shared" si="101"/>
        <v>Minggu</v>
      </c>
      <c r="I339" s="24">
        <f t="shared" si="105"/>
        <v>45823.083333333336</v>
      </c>
      <c r="J339" s="25">
        <f t="shared" si="106"/>
        <v>10.083333333333334</v>
      </c>
      <c r="K339" s="21" t="str">
        <f t="shared" si="102"/>
        <v>Minggu</v>
      </c>
      <c r="L339" s="24">
        <f t="shared" si="107"/>
        <v>45823.25</v>
      </c>
      <c r="M339" s="25">
        <f t="shared" si="103"/>
        <v>10.25</v>
      </c>
    </row>
    <row r="340" spans="1:13" x14ac:dyDescent="0.25">
      <c r="A340" s="21">
        <f t="shared" si="104"/>
        <v>15</v>
      </c>
      <c r="B340" s="97" t="s">
        <v>18</v>
      </c>
      <c r="C340" s="21">
        <v>396</v>
      </c>
      <c r="D340" s="23">
        <f t="shared" si="99"/>
        <v>29</v>
      </c>
      <c r="E340" s="23">
        <v>4</v>
      </c>
      <c r="F340" s="23">
        <f t="shared" si="100"/>
        <v>25</v>
      </c>
      <c r="G340" s="21">
        <v>2</v>
      </c>
      <c r="H340" s="21" t="str">
        <f t="shared" si="101"/>
        <v>Senin</v>
      </c>
      <c r="I340" s="24">
        <f t="shared" si="105"/>
        <v>45824.5</v>
      </c>
      <c r="J340" s="25">
        <f t="shared" si="106"/>
        <v>11.5</v>
      </c>
      <c r="K340" s="21" t="str">
        <f t="shared" si="102"/>
        <v>Senin</v>
      </c>
      <c r="L340" s="24">
        <f t="shared" si="107"/>
        <v>45824.583333333336</v>
      </c>
      <c r="M340" s="25">
        <f t="shared" si="103"/>
        <v>11.583333333333334</v>
      </c>
    </row>
    <row r="341" spans="1:13" x14ac:dyDescent="0.25">
      <c r="A341" s="21">
        <f t="shared" si="104"/>
        <v>16</v>
      </c>
      <c r="B341" s="97" t="s">
        <v>17</v>
      </c>
      <c r="C341" s="21">
        <v>498</v>
      </c>
      <c r="D341" s="23">
        <f t="shared" si="99"/>
        <v>34</v>
      </c>
      <c r="E341" s="23">
        <v>2</v>
      </c>
      <c r="F341" s="23">
        <f t="shared" si="100"/>
        <v>32</v>
      </c>
      <c r="G341" s="21">
        <v>2</v>
      </c>
      <c r="H341" s="21" t="str">
        <f t="shared" si="101"/>
        <v>Selasa</v>
      </c>
      <c r="I341" s="24">
        <f t="shared" si="105"/>
        <v>45825.791666666664</v>
      </c>
      <c r="J341" s="25">
        <f t="shared" si="106"/>
        <v>12.791666666666668</v>
      </c>
      <c r="K341" s="21" t="str">
        <f t="shared" si="102"/>
        <v>Selasa</v>
      </c>
      <c r="L341" s="24">
        <f t="shared" si="107"/>
        <v>45825.875</v>
      </c>
      <c r="M341" s="25">
        <f t="shared" si="103"/>
        <v>12.875000000000002</v>
      </c>
    </row>
    <row r="342" spans="1:13" x14ac:dyDescent="0.25">
      <c r="A342" s="21">
        <f t="shared" si="104"/>
        <v>17</v>
      </c>
      <c r="B342" s="97" t="s">
        <v>55</v>
      </c>
      <c r="C342" s="21"/>
      <c r="D342" s="23"/>
      <c r="E342" s="23"/>
      <c r="F342" s="23"/>
      <c r="G342" s="21"/>
      <c r="H342" s="21" t="str">
        <f t="shared" si="101"/>
        <v>Kamis</v>
      </c>
      <c r="I342" s="24">
        <f t="shared" si="105"/>
        <v>45827.291666666664</v>
      </c>
      <c r="J342" s="25">
        <f t="shared" si="106"/>
        <v>14.291666666666668</v>
      </c>
      <c r="K342" s="21"/>
      <c r="L342" s="24"/>
      <c r="M342" s="25"/>
    </row>
    <row r="343" spans="1:13" x14ac:dyDescent="0.25">
      <c r="A343" s="1" t="s">
        <v>31</v>
      </c>
      <c r="B343" s="1"/>
      <c r="C343" s="75">
        <f>SUM(C326:C342)</f>
        <v>4056</v>
      </c>
      <c r="D343" s="75">
        <f>SUM(D326:D342)</f>
        <v>280</v>
      </c>
      <c r="E343" s="75"/>
      <c r="F343" s="75"/>
      <c r="G343" s="75">
        <f>SUM(G326:G342)</f>
        <v>40</v>
      </c>
      <c r="H343" s="75">
        <f>D343+G343</f>
        <v>320</v>
      </c>
      <c r="I343" s="76"/>
      <c r="J343" s="77"/>
      <c r="K343" s="76"/>
      <c r="L343" s="76"/>
      <c r="M343" s="77"/>
    </row>
    <row r="344" spans="1:13" x14ac:dyDescent="0.25">
      <c r="A344" s="1" t="s">
        <v>32</v>
      </c>
      <c r="B344" s="1"/>
      <c r="C344" s="78"/>
      <c r="D344" s="79">
        <f>D343/24</f>
        <v>11.666666666666666</v>
      </c>
      <c r="E344" s="79"/>
      <c r="F344" s="79"/>
      <c r="G344" s="79">
        <f>G343/24</f>
        <v>1.6666666666666667</v>
      </c>
      <c r="H344" s="79">
        <f>H343/24</f>
        <v>13.333333333333334</v>
      </c>
      <c r="I344" s="81"/>
      <c r="J344" s="82" t="s">
        <v>33</v>
      </c>
      <c r="K344" s="83"/>
      <c r="L344" s="83"/>
      <c r="M344" s="83"/>
    </row>
    <row r="345" spans="1:13" x14ac:dyDescent="0.25">
      <c r="A345" s="95"/>
      <c r="B345" s="98"/>
      <c r="C345" s="95"/>
      <c r="D345" s="95"/>
      <c r="E345" s="95"/>
      <c r="F345" s="95"/>
      <c r="G345" s="95"/>
      <c r="H345" s="83"/>
      <c r="I345" s="83"/>
      <c r="J345" s="77" t="s">
        <v>34</v>
      </c>
      <c r="K345" s="77"/>
      <c r="L345" s="85">
        <f>C343</f>
        <v>4056</v>
      </c>
      <c r="M345" s="83" t="s">
        <v>35</v>
      </c>
    </row>
    <row r="346" spans="1:13" x14ac:dyDescent="0.25">
      <c r="A346" s="99"/>
      <c r="B346" s="100"/>
      <c r="C346" s="101">
        <f>C343+127</f>
        <v>4183</v>
      </c>
      <c r="D346" s="95"/>
      <c r="E346" s="95"/>
      <c r="F346" s="95"/>
      <c r="G346" s="95"/>
      <c r="H346" s="95"/>
      <c r="I346" s="83"/>
      <c r="J346" s="77" t="s">
        <v>36</v>
      </c>
      <c r="K346" s="77"/>
      <c r="L346" s="86">
        <f>D344</f>
        <v>11.666666666666666</v>
      </c>
      <c r="M346" s="83" t="s">
        <v>14</v>
      </c>
    </row>
    <row r="347" spans="1:13" x14ac:dyDescent="0.25">
      <c r="A347" s="99"/>
      <c r="B347" s="100"/>
      <c r="C347" s="95"/>
      <c r="D347" s="95"/>
      <c r="E347" s="95"/>
      <c r="F347" s="95"/>
      <c r="G347" s="95"/>
      <c r="H347" s="95"/>
      <c r="I347" s="83"/>
      <c r="J347" s="77" t="s">
        <v>37</v>
      </c>
      <c r="K347" s="77"/>
      <c r="L347" s="87">
        <f>G344</f>
        <v>1.6666666666666667</v>
      </c>
      <c r="M347" s="83" t="s">
        <v>14</v>
      </c>
    </row>
    <row r="349" spans="1:13" x14ac:dyDescent="0.25">
      <c r="A349" s="14" t="s">
        <v>0</v>
      </c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</row>
    <row r="350" spans="1:13" x14ac:dyDescent="0.25">
      <c r="A350" s="14" t="s">
        <v>64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</row>
    <row r="352" spans="1:13" x14ac:dyDescent="0.25">
      <c r="A352" s="426" t="s">
        <v>50</v>
      </c>
      <c r="B352" s="426"/>
      <c r="C352" s="426"/>
      <c r="D352" s="426"/>
      <c r="E352" s="426"/>
      <c r="F352" s="426"/>
      <c r="G352" s="426"/>
      <c r="H352" s="426"/>
      <c r="I352" s="426"/>
      <c r="J352" s="95"/>
      <c r="K352" s="67" t="s">
        <v>3</v>
      </c>
      <c r="L352" s="66">
        <v>15.5</v>
      </c>
      <c r="M352" s="67" t="s">
        <v>4</v>
      </c>
    </row>
    <row r="353" spans="1:13" ht="15.75" customHeight="1" x14ac:dyDescent="0.25">
      <c r="A353" s="427" t="s">
        <v>5</v>
      </c>
      <c r="B353" s="427" t="s">
        <v>6</v>
      </c>
      <c r="C353" s="12" t="s">
        <v>7</v>
      </c>
      <c r="D353" s="12" t="s">
        <v>8</v>
      </c>
      <c r="E353" s="11" t="s">
        <v>9</v>
      </c>
      <c r="F353" s="11" t="s">
        <v>10</v>
      </c>
      <c r="G353" s="12" t="s">
        <v>11</v>
      </c>
      <c r="H353" s="10" t="s">
        <v>12</v>
      </c>
      <c r="I353" s="10"/>
      <c r="J353" s="10"/>
      <c r="K353" s="428" t="s">
        <v>13</v>
      </c>
      <c r="L353" s="428"/>
      <c r="M353" s="428"/>
    </row>
    <row r="354" spans="1:13" x14ac:dyDescent="0.25">
      <c r="A354" s="427"/>
      <c r="B354" s="427"/>
      <c r="C354" s="12"/>
      <c r="D354" s="12"/>
      <c r="E354" s="11"/>
      <c r="F354" s="11"/>
      <c r="G354" s="12"/>
      <c r="H354" s="19" t="s">
        <v>14</v>
      </c>
      <c r="I354" s="19" t="s">
        <v>15</v>
      </c>
      <c r="J354" s="19" t="s">
        <v>16</v>
      </c>
      <c r="K354" s="96" t="s">
        <v>14</v>
      </c>
      <c r="L354" s="96" t="s">
        <v>15</v>
      </c>
      <c r="M354" s="96" t="s">
        <v>16</v>
      </c>
    </row>
    <row r="355" spans="1:13" x14ac:dyDescent="0.25">
      <c r="A355" s="21">
        <v>1</v>
      </c>
      <c r="B355" s="54" t="s">
        <v>55</v>
      </c>
      <c r="C355" s="27">
        <v>498</v>
      </c>
      <c r="D355" s="23">
        <f t="shared" ref="D355:D370" si="108">F355+E355</f>
        <v>34</v>
      </c>
      <c r="E355" s="23">
        <v>2</v>
      </c>
      <c r="F355" s="23">
        <f t="shared" ref="F355:F370" si="109">INT(C355/$L$4)</f>
        <v>32</v>
      </c>
      <c r="G355" s="21">
        <v>10</v>
      </c>
      <c r="H355" s="21" t="str">
        <f t="shared" ref="H355:H371" si="110">CHOOSE(WEEKDAY(I355),"Minggu","Senin","Selasa","Rabu","Kamis","Jum'at","Sabtu")</f>
        <v>Kamis</v>
      </c>
      <c r="I355" s="24">
        <v>45827</v>
      </c>
      <c r="J355" s="25">
        <v>0.29166666666666702</v>
      </c>
      <c r="K355" s="21" t="str">
        <f t="shared" ref="K355:K370" si="111">CHOOSE(WEEKDAY(L355),"Minggu","Senin","Selasa","Rabu","Kamis","Jum'at","Sabtu")</f>
        <v>Kamis</v>
      </c>
      <c r="L355" s="24">
        <f>(I355+J355)+G355/24</f>
        <v>45827.708333333328</v>
      </c>
      <c r="M355" s="25">
        <f t="shared" ref="M355:M370" si="112">(J355+G355/24)</f>
        <v>0.7083333333333337</v>
      </c>
    </row>
    <row r="356" spans="1:13" x14ac:dyDescent="0.25">
      <c r="A356" s="21">
        <f t="shared" ref="A356:A371" si="113">A355+1</f>
        <v>2</v>
      </c>
      <c r="B356" s="54" t="s">
        <v>56</v>
      </c>
      <c r="C356" s="27">
        <v>396</v>
      </c>
      <c r="D356" s="23">
        <f t="shared" si="108"/>
        <v>29</v>
      </c>
      <c r="E356" s="23">
        <v>4</v>
      </c>
      <c r="F356" s="23">
        <f t="shared" si="109"/>
        <v>25</v>
      </c>
      <c r="G356" s="21">
        <v>9</v>
      </c>
      <c r="H356" s="21" t="str">
        <f t="shared" si="110"/>
        <v>Sabtu</v>
      </c>
      <c r="I356" s="24">
        <f t="shared" ref="I356:I371" si="114">$I$355+J356</f>
        <v>45829.125</v>
      </c>
      <c r="J356" s="25">
        <f t="shared" ref="J356:J371" si="115">M355+D355/24</f>
        <v>2.1250000000000004</v>
      </c>
      <c r="K356" s="21" t="str">
        <f t="shared" si="111"/>
        <v>Sabtu</v>
      </c>
      <c r="L356" s="24">
        <f t="shared" ref="L356:L370" si="116">($I$355+J356)+G356/24</f>
        <v>45829.5</v>
      </c>
      <c r="M356" s="25">
        <f t="shared" si="112"/>
        <v>2.5000000000000004</v>
      </c>
    </row>
    <row r="357" spans="1:13" x14ac:dyDescent="0.25">
      <c r="A357" s="21">
        <f t="shared" si="113"/>
        <v>3</v>
      </c>
      <c r="B357" s="22" t="s">
        <v>18</v>
      </c>
      <c r="C357" s="21">
        <v>458</v>
      </c>
      <c r="D357" s="23">
        <f t="shared" si="108"/>
        <v>31</v>
      </c>
      <c r="E357" s="23">
        <v>2</v>
      </c>
      <c r="F357" s="23">
        <f t="shared" si="109"/>
        <v>29</v>
      </c>
      <c r="G357" s="21">
        <v>3</v>
      </c>
      <c r="H357" s="21" t="str">
        <f t="shared" si="110"/>
        <v>Minggu</v>
      </c>
      <c r="I357" s="24">
        <f t="shared" si="114"/>
        <v>45830.708333333336</v>
      </c>
      <c r="J357" s="25">
        <f t="shared" si="115"/>
        <v>3.7083333333333339</v>
      </c>
      <c r="K357" s="21" t="str">
        <f t="shared" si="111"/>
        <v>Minggu</v>
      </c>
      <c r="L357" s="24">
        <f t="shared" si="116"/>
        <v>45830.833333333336</v>
      </c>
      <c r="M357" s="25">
        <f t="shared" si="112"/>
        <v>3.8333333333333339</v>
      </c>
    </row>
    <row r="358" spans="1:13" x14ac:dyDescent="0.25">
      <c r="A358" s="21">
        <f t="shared" si="113"/>
        <v>4</v>
      </c>
      <c r="B358" s="22" t="s">
        <v>19</v>
      </c>
      <c r="C358" s="21">
        <v>243</v>
      </c>
      <c r="D358" s="23">
        <f t="shared" si="108"/>
        <v>16</v>
      </c>
      <c r="E358" s="23">
        <v>1</v>
      </c>
      <c r="F358" s="23">
        <f t="shared" si="109"/>
        <v>15</v>
      </c>
      <c r="G358" s="21">
        <v>3</v>
      </c>
      <c r="H358" s="21" t="str">
        <f t="shared" si="110"/>
        <v>Selasa</v>
      </c>
      <c r="I358" s="24">
        <f t="shared" si="114"/>
        <v>45832.125</v>
      </c>
      <c r="J358" s="25">
        <f t="shared" si="115"/>
        <v>5.1250000000000009</v>
      </c>
      <c r="K358" s="21" t="str">
        <f t="shared" si="111"/>
        <v>Selasa</v>
      </c>
      <c r="L358" s="24">
        <f t="shared" si="116"/>
        <v>45832.25</v>
      </c>
      <c r="M358" s="25">
        <f t="shared" si="112"/>
        <v>5.2500000000000009</v>
      </c>
    </row>
    <row r="359" spans="1:13" x14ac:dyDescent="0.25">
      <c r="A359" s="21">
        <f t="shared" si="113"/>
        <v>5</v>
      </c>
      <c r="B359" s="22" t="s">
        <v>20</v>
      </c>
      <c r="C359" s="21">
        <v>200</v>
      </c>
      <c r="D359" s="23">
        <f t="shared" si="108"/>
        <v>14</v>
      </c>
      <c r="E359" s="23">
        <v>2</v>
      </c>
      <c r="F359" s="23">
        <f t="shared" si="109"/>
        <v>12</v>
      </c>
      <c r="G359" s="21">
        <v>2</v>
      </c>
      <c r="H359" s="21" t="str">
        <f t="shared" si="110"/>
        <v>Selasa</v>
      </c>
      <c r="I359" s="24">
        <f t="shared" si="114"/>
        <v>45832.916666666664</v>
      </c>
      <c r="J359" s="25">
        <f t="shared" si="115"/>
        <v>5.9166666666666679</v>
      </c>
      <c r="K359" s="21" t="str">
        <f t="shared" si="111"/>
        <v>Rabu</v>
      </c>
      <c r="L359" s="24">
        <f t="shared" si="116"/>
        <v>45833</v>
      </c>
      <c r="M359" s="25">
        <f t="shared" si="112"/>
        <v>6.0000000000000009</v>
      </c>
    </row>
    <row r="360" spans="1:13" x14ac:dyDescent="0.25">
      <c r="A360" s="21">
        <f t="shared" si="113"/>
        <v>6</v>
      </c>
      <c r="B360" s="97" t="s">
        <v>57</v>
      </c>
      <c r="C360" s="21">
        <v>81</v>
      </c>
      <c r="D360" s="23">
        <f t="shared" si="108"/>
        <v>7</v>
      </c>
      <c r="E360" s="23">
        <v>2</v>
      </c>
      <c r="F360" s="23">
        <f t="shared" si="109"/>
        <v>5</v>
      </c>
      <c r="G360" s="21">
        <v>2</v>
      </c>
      <c r="H360" s="21" t="str">
        <f t="shared" si="110"/>
        <v>Rabu</v>
      </c>
      <c r="I360" s="24">
        <f t="shared" si="114"/>
        <v>45833.583333333336</v>
      </c>
      <c r="J360" s="25">
        <f t="shared" si="115"/>
        <v>6.5833333333333339</v>
      </c>
      <c r="K360" s="21" t="str">
        <f t="shared" si="111"/>
        <v>Rabu</v>
      </c>
      <c r="L360" s="24">
        <f t="shared" si="116"/>
        <v>45833.666666666672</v>
      </c>
      <c r="M360" s="25">
        <f t="shared" si="112"/>
        <v>6.666666666666667</v>
      </c>
    </row>
    <row r="361" spans="1:13" x14ac:dyDescent="0.25">
      <c r="A361" s="21">
        <f t="shared" si="113"/>
        <v>7</v>
      </c>
      <c r="B361" s="97" t="s">
        <v>58</v>
      </c>
      <c r="C361" s="21">
        <v>32</v>
      </c>
      <c r="D361" s="23">
        <f t="shared" si="108"/>
        <v>3</v>
      </c>
      <c r="E361" s="23">
        <v>1</v>
      </c>
      <c r="F361" s="23">
        <f t="shared" si="109"/>
        <v>2</v>
      </c>
      <c r="G361" s="21">
        <v>2</v>
      </c>
      <c r="H361" s="21" t="str">
        <f t="shared" si="110"/>
        <v>Rabu</v>
      </c>
      <c r="I361" s="24">
        <f t="shared" si="114"/>
        <v>45833.958333333336</v>
      </c>
      <c r="J361" s="25">
        <f t="shared" si="115"/>
        <v>6.9583333333333339</v>
      </c>
      <c r="K361" s="21" t="str">
        <f t="shared" si="111"/>
        <v>Kamis</v>
      </c>
      <c r="L361" s="24">
        <f t="shared" si="116"/>
        <v>45834.041666666672</v>
      </c>
      <c r="M361" s="25">
        <f t="shared" si="112"/>
        <v>7.041666666666667</v>
      </c>
    </row>
    <row r="362" spans="1:13" x14ac:dyDescent="0.25">
      <c r="A362" s="21">
        <f t="shared" si="113"/>
        <v>8</v>
      </c>
      <c r="B362" s="97" t="s">
        <v>59</v>
      </c>
      <c r="C362" s="21">
        <v>120</v>
      </c>
      <c r="D362" s="23">
        <f t="shared" si="108"/>
        <v>8</v>
      </c>
      <c r="E362" s="23">
        <v>1</v>
      </c>
      <c r="F362" s="23">
        <f t="shared" si="109"/>
        <v>7</v>
      </c>
      <c r="G362" s="21">
        <v>2</v>
      </c>
      <c r="H362" s="21" t="str">
        <f t="shared" si="110"/>
        <v>Kamis</v>
      </c>
      <c r="I362" s="24">
        <f t="shared" si="114"/>
        <v>45834.166666666664</v>
      </c>
      <c r="J362" s="25">
        <f t="shared" si="115"/>
        <v>7.166666666666667</v>
      </c>
      <c r="K362" s="21" t="str">
        <f t="shared" si="111"/>
        <v>Kamis</v>
      </c>
      <c r="L362" s="24">
        <f t="shared" si="116"/>
        <v>45834.25</v>
      </c>
      <c r="M362" s="25">
        <f t="shared" si="112"/>
        <v>7.25</v>
      </c>
    </row>
    <row r="363" spans="1:13" x14ac:dyDescent="0.25">
      <c r="A363" s="21">
        <f t="shared" si="113"/>
        <v>9</v>
      </c>
      <c r="B363" s="97" t="s">
        <v>60</v>
      </c>
      <c r="C363" s="21">
        <v>120</v>
      </c>
      <c r="D363" s="23">
        <f t="shared" si="108"/>
        <v>8</v>
      </c>
      <c r="E363" s="23">
        <v>1</v>
      </c>
      <c r="F363" s="23">
        <f t="shared" si="109"/>
        <v>7</v>
      </c>
      <c r="G363" s="21">
        <v>5</v>
      </c>
      <c r="H363" s="21" t="str">
        <f t="shared" si="110"/>
        <v>Kamis</v>
      </c>
      <c r="I363" s="24">
        <f t="shared" si="114"/>
        <v>45834.583333333336</v>
      </c>
      <c r="J363" s="25">
        <f t="shared" si="115"/>
        <v>7.583333333333333</v>
      </c>
      <c r="K363" s="21" t="str">
        <f t="shared" si="111"/>
        <v>Kamis</v>
      </c>
      <c r="L363" s="24">
        <f t="shared" si="116"/>
        <v>45834.791666666672</v>
      </c>
      <c r="M363" s="25">
        <f t="shared" si="112"/>
        <v>7.7916666666666661</v>
      </c>
    </row>
    <row r="364" spans="1:13" x14ac:dyDescent="0.25">
      <c r="A364" s="21">
        <f t="shared" si="113"/>
        <v>10</v>
      </c>
      <c r="B364" s="97" t="s">
        <v>59</v>
      </c>
      <c r="C364" s="21">
        <v>32</v>
      </c>
      <c r="D364" s="23">
        <f t="shared" si="108"/>
        <v>3</v>
      </c>
      <c r="E364" s="23">
        <v>1</v>
      </c>
      <c r="F364" s="23">
        <f t="shared" si="109"/>
        <v>2</v>
      </c>
      <c r="G364" s="21">
        <v>1</v>
      </c>
      <c r="H364" s="21" t="str">
        <f t="shared" si="110"/>
        <v>Jum'at</v>
      </c>
      <c r="I364" s="24">
        <f t="shared" si="114"/>
        <v>45835.125</v>
      </c>
      <c r="J364" s="25">
        <f t="shared" si="115"/>
        <v>8.125</v>
      </c>
      <c r="K364" s="21" t="str">
        <f t="shared" si="111"/>
        <v>Jum'at</v>
      </c>
      <c r="L364" s="24">
        <f t="shared" si="116"/>
        <v>45835.166666666664</v>
      </c>
      <c r="M364" s="25">
        <f t="shared" si="112"/>
        <v>8.1666666666666661</v>
      </c>
    </row>
    <row r="365" spans="1:13" x14ac:dyDescent="0.25">
      <c r="A365" s="21">
        <f t="shared" si="113"/>
        <v>11</v>
      </c>
      <c r="B365" s="97" t="s">
        <v>58</v>
      </c>
      <c r="C365" s="21">
        <v>81</v>
      </c>
      <c r="D365" s="23">
        <f t="shared" si="108"/>
        <v>6</v>
      </c>
      <c r="E365" s="23">
        <v>1</v>
      </c>
      <c r="F365" s="23">
        <f t="shared" si="109"/>
        <v>5</v>
      </c>
      <c r="G365" s="21">
        <v>2</v>
      </c>
      <c r="H365" s="21" t="str">
        <f t="shared" si="110"/>
        <v>Jum'at</v>
      </c>
      <c r="I365" s="24">
        <f t="shared" si="114"/>
        <v>45835.291666666664</v>
      </c>
      <c r="J365" s="25">
        <f t="shared" si="115"/>
        <v>8.2916666666666661</v>
      </c>
      <c r="K365" s="21" t="str">
        <f t="shared" si="111"/>
        <v>Jum'at</v>
      </c>
      <c r="L365" s="24">
        <f t="shared" si="116"/>
        <v>45835.375</v>
      </c>
      <c r="M365" s="25">
        <f t="shared" si="112"/>
        <v>8.375</v>
      </c>
    </row>
    <row r="366" spans="1:13" x14ac:dyDescent="0.25">
      <c r="A366" s="21">
        <f t="shared" si="113"/>
        <v>12</v>
      </c>
      <c r="B366" s="97" t="s">
        <v>57</v>
      </c>
      <c r="C366" s="21">
        <v>200</v>
      </c>
      <c r="D366" s="23">
        <f t="shared" si="108"/>
        <v>13</v>
      </c>
      <c r="E366" s="23">
        <v>1</v>
      </c>
      <c r="F366" s="23">
        <f t="shared" si="109"/>
        <v>12</v>
      </c>
      <c r="G366" s="21">
        <v>2</v>
      </c>
      <c r="H366" s="21" t="str">
        <f t="shared" si="110"/>
        <v>Jum'at</v>
      </c>
      <c r="I366" s="24">
        <f t="shared" si="114"/>
        <v>45835.625</v>
      </c>
      <c r="J366" s="25">
        <f t="shared" si="115"/>
        <v>8.625</v>
      </c>
      <c r="K366" s="21" t="str">
        <f t="shared" si="111"/>
        <v>Jum'at</v>
      </c>
      <c r="L366" s="24">
        <f t="shared" si="116"/>
        <v>45835.708333333336</v>
      </c>
      <c r="M366" s="25">
        <f t="shared" si="112"/>
        <v>8.7083333333333339</v>
      </c>
    </row>
    <row r="367" spans="1:13" x14ac:dyDescent="0.25">
      <c r="A367" s="21">
        <f t="shared" si="113"/>
        <v>13</v>
      </c>
      <c r="B367" s="97" t="s">
        <v>20</v>
      </c>
      <c r="C367" s="21">
        <v>243</v>
      </c>
      <c r="D367" s="23">
        <f t="shared" si="108"/>
        <v>17</v>
      </c>
      <c r="E367" s="23">
        <v>2</v>
      </c>
      <c r="F367" s="23">
        <f t="shared" si="109"/>
        <v>15</v>
      </c>
      <c r="G367" s="21">
        <v>2</v>
      </c>
      <c r="H367" s="21" t="str">
        <f t="shared" si="110"/>
        <v>Sabtu</v>
      </c>
      <c r="I367" s="24">
        <f t="shared" si="114"/>
        <v>45836.25</v>
      </c>
      <c r="J367" s="25">
        <f t="shared" si="115"/>
        <v>9.25</v>
      </c>
      <c r="K367" s="21" t="str">
        <f t="shared" si="111"/>
        <v>Sabtu</v>
      </c>
      <c r="L367" s="24">
        <f t="shared" si="116"/>
        <v>45836.333333333336</v>
      </c>
      <c r="M367" s="25">
        <f t="shared" si="112"/>
        <v>9.3333333333333339</v>
      </c>
    </row>
    <row r="368" spans="1:13" x14ac:dyDescent="0.25">
      <c r="A368" s="21">
        <f t="shared" si="113"/>
        <v>14</v>
      </c>
      <c r="B368" s="97" t="s">
        <v>19</v>
      </c>
      <c r="C368" s="21">
        <v>458</v>
      </c>
      <c r="D368" s="23">
        <f t="shared" si="108"/>
        <v>31</v>
      </c>
      <c r="E368" s="23">
        <v>2</v>
      </c>
      <c r="F368" s="23">
        <f t="shared" si="109"/>
        <v>29</v>
      </c>
      <c r="G368" s="21">
        <v>4</v>
      </c>
      <c r="H368" s="21" t="str">
        <f t="shared" si="110"/>
        <v>Minggu</v>
      </c>
      <c r="I368" s="24">
        <f t="shared" si="114"/>
        <v>45837.041666666664</v>
      </c>
      <c r="J368" s="25">
        <f t="shared" si="115"/>
        <v>10.041666666666668</v>
      </c>
      <c r="K368" s="21" t="str">
        <f t="shared" si="111"/>
        <v>Minggu</v>
      </c>
      <c r="L368" s="24">
        <f t="shared" si="116"/>
        <v>45837.208333333328</v>
      </c>
      <c r="M368" s="25">
        <f t="shared" si="112"/>
        <v>10.208333333333334</v>
      </c>
    </row>
    <row r="369" spans="1:13" x14ac:dyDescent="0.25">
      <c r="A369" s="21">
        <f t="shared" si="113"/>
        <v>15</v>
      </c>
      <c r="B369" s="97" t="s">
        <v>18</v>
      </c>
      <c r="C369" s="21">
        <v>396</v>
      </c>
      <c r="D369" s="23">
        <f t="shared" si="108"/>
        <v>29</v>
      </c>
      <c r="E369" s="23">
        <v>4</v>
      </c>
      <c r="F369" s="23">
        <f t="shared" si="109"/>
        <v>25</v>
      </c>
      <c r="G369" s="21">
        <v>2</v>
      </c>
      <c r="H369" s="21" t="str">
        <f t="shared" si="110"/>
        <v>Senin</v>
      </c>
      <c r="I369" s="24">
        <f t="shared" si="114"/>
        <v>45838.5</v>
      </c>
      <c r="J369" s="25">
        <f t="shared" si="115"/>
        <v>11.5</v>
      </c>
      <c r="K369" s="21" t="str">
        <f t="shared" si="111"/>
        <v>Senin</v>
      </c>
      <c r="L369" s="24">
        <f t="shared" si="116"/>
        <v>45838.583333333336</v>
      </c>
      <c r="M369" s="25">
        <f t="shared" si="112"/>
        <v>11.583333333333334</v>
      </c>
    </row>
    <row r="370" spans="1:13" x14ac:dyDescent="0.25">
      <c r="A370" s="21">
        <f t="shared" si="113"/>
        <v>16</v>
      </c>
      <c r="B370" s="97" t="s">
        <v>17</v>
      </c>
      <c r="C370" s="21">
        <v>498</v>
      </c>
      <c r="D370" s="23">
        <f t="shared" si="108"/>
        <v>34</v>
      </c>
      <c r="E370" s="23">
        <v>2</v>
      </c>
      <c r="F370" s="23">
        <f t="shared" si="109"/>
        <v>32</v>
      </c>
      <c r="G370" s="21">
        <v>2</v>
      </c>
      <c r="H370" s="21" t="str">
        <f t="shared" si="110"/>
        <v>Selasa</v>
      </c>
      <c r="I370" s="24">
        <f t="shared" si="114"/>
        <v>45839.791666666664</v>
      </c>
      <c r="J370" s="25">
        <f t="shared" si="115"/>
        <v>12.791666666666668</v>
      </c>
      <c r="K370" s="21" t="str">
        <f t="shared" si="111"/>
        <v>Selasa</v>
      </c>
      <c r="L370" s="24">
        <f t="shared" si="116"/>
        <v>45839.875</v>
      </c>
      <c r="M370" s="25">
        <f t="shared" si="112"/>
        <v>12.875000000000002</v>
      </c>
    </row>
    <row r="371" spans="1:13" x14ac:dyDescent="0.25">
      <c r="A371" s="21">
        <f t="shared" si="113"/>
        <v>17</v>
      </c>
      <c r="B371" s="97" t="s">
        <v>55</v>
      </c>
      <c r="C371" s="21"/>
      <c r="D371" s="23"/>
      <c r="E371" s="23"/>
      <c r="F371" s="23"/>
      <c r="G371" s="21"/>
      <c r="H371" s="21" t="str">
        <f t="shared" si="110"/>
        <v>Kamis</v>
      </c>
      <c r="I371" s="24">
        <f t="shared" si="114"/>
        <v>45841.291666666664</v>
      </c>
      <c r="J371" s="25">
        <f t="shared" si="115"/>
        <v>14.291666666666668</v>
      </c>
      <c r="K371" s="21"/>
      <c r="L371" s="24"/>
      <c r="M371" s="25"/>
    </row>
    <row r="372" spans="1:13" x14ac:dyDescent="0.25">
      <c r="A372" s="1" t="s">
        <v>31</v>
      </c>
      <c r="B372" s="1"/>
      <c r="C372" s="75">
        <f>SUM(C355:C371)</f>
        <v>4056</v>
      </c>
      <c r="D372" s="75">
        <f>SUM(D355:D371)</f>
        <v>283</v>
      </c>
      <c r="E372" s="75"/>
      <c r="F372" s="75"/>
      <c r="G372" s="75">
        <f>SUM(G355:G371)</f>
        <v>53</v>
      </c>
      <c r="H372" s="75">
        <f>D372+G372</f>
        <v>336</v>
      </c>
      <c r="I372" s="76"/>
      <c r="J372" s="77"/>
      <c r="K372" s="76"/>
      <c r="L372" s="76"/>
      <c r="M372" s="77"/>
    </row>
    <row r="373" spans="1:13" x14ac:dyDescent="0.25">
      <c r="A373" s="1" t="s">
        <v>32</v>
      </c>
      <c r="B373" s="1"/>
      <c r="C373" s="78"/>
      <c r="D373" s="79">
        <f>D372/24</f>
        <v>11.791666666666666</v>
      </c>
      <c r="E373" s="79"/>
      <c r="F373" s="79"/>
      <c r="G373" s="79">
        <f>G372/24</f>
        <v>2.2083333333333335</v>
      </c>
      <c r="H373" s="79">
        <f>H372/24</f>
        <v>14</v>
      </c>
      <c r="I373" s="81"/>
      <c r="J373" s="82" t="s">
        <v>33</v>
      </c>
      <c r="K373" s="83"/>
      <c r="L373" s="83"/>
      <c r="M373" s="83"/>
    </row>
    <row r="374" spans="1:13" x14ac:dyDescent="0.25">
      <c r="A374" s="95"/>
      <c r="B374" s="98"/>
      <c r="C374" s="95"/>
      <c r="D374" s="95"/>
      <c r="E374" s="95"/>
      <c r="F374" s="95"/>
      <c r="G374" s="95"/>
      <c r="H374" s="83"/>
      <c r="I374" s="83"/>
      <c r="J374" s="77" t="s">
        <v>34</v>
      </c>
      <c r="K374" s="77"/>
      <c r="L374" s="85">
        <f>C372</f>
        <v>4056</v>
      </c>
      <c r="M374" s="83" t="s">
        <v>35</v>
      </c>
    </row>
    <row r="375" spans="1:13" x14ac:dyDescent="0.25">
      <c r="A375" s="99"/>
      <c r="B375" s="100"/>
      <c r="C375" s="101">
        <f>C372+127</f>
        <v>4183</v>
      </c>
      <c r="D375" s="95"/>
      <c r="E375" s="95"/>
      <c r="F375" s="95"/>
      <c r="G375" s="95"/>
      <c r="H375" s="95"/>
      <c r="I375" s="83"/>
      <c r="J375" s="77" t="s">
        <v>36</v>
      </c>
      <c r="K375" s="77"/>
      <c r="L375" s="86">
        <f>D373</f>
        <v>11.791666666666666</v>
      </c>
      <c r="M375" s="83" t="s">
        <v>14</v>
      </c>
    </row>
    <row r="376" spans="1:13" x14ac:dyDescent="0.25">
      <c r="A376" s="99"/>
      <c r="B376" s="100"/>
      <c r="C376" s="95"/>
      <c r="D376" s="95"/>
      <c r="E376" s="95"/>
      <c r="F376" s="95"/>
      <c r="G376" s="95"/>
      <c r="H376" s="95"/>
      <c r="I376" s="83"/>
      <c r="J376" s="77" t="s">
        <v>37</v>
      </c>
      <c r="K376" s="77"/>
      <c r="L376" s="87">
        <f>G373</f>
        <v>2.2083333333333335</v>
      </c>
      <c r="M376" s="83" t="s">
        <v>14</v>
      </c>
    </row>
    <row r="378" spans="1:13" x14ac:dyDescent="0.25">
      <c r="A378" s="14" t="s">
        <v>0</v>
      </c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</row>
    <row r="379" spans="1:13" x14ac:dyDescent="0.25">
      <c r="A379" s="14" t="s">
        <v>64</v>
      </c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</row>
    <row r="381" spans="1:13" x14ac:dyDescent="0.25">
      <c r="A381" s="426" t="s">
        <v>51</v>
      </c>
      <c r="B381" s="426"/>
      <c r="C381" s="426"/>
      <c r="D381" s="426"/>
      <c r="E381" s="426"/>
      <c r="F381" s="426"/>
      <c r="G381" s="426"/>
      <c r="H381" s="426"/>
      <c r="I381" s="426"/>
      <c r="J381" s="95"/>
      <c r="K381" s="67" t="s">
        <v>3</v>
      </c>
      <c r="L381" s="66">
        <v>15.5</v>
      </c>
      <c r="M381" s="67" t="s">
        <v>4</v>
      </c>
    </row>
    <row r="382" spans="1:13" ht="15.75" customHeight="1" x14ac:dyDescent="0.25">
      <c r="A382" s="427" t="s">
        <v>5</v>
      </c>
      <c r="B382" s="427" t="s">
        <v>6</v>
      </c>
      <c r="C382" s="12" t="s">
        <v>7</v>
      </c>
      <c r="D382" s="12" t="s">
        <v>8</v>
      </c>
      <c r="E382" s="11" t="s">
        <v>9</v>
      </c>
      <c r="F382" s="11" t="s">
        <v>10</v>
      </c>
      <c r="G382" s="12" t="s">
        <v>11</v>
      </c>
      <c r="H382" s="10" t="s">
        <v>12</v>
      </c>
      <c r="I382" s="10"/>
      <c r="J382" s="10"/>
      <c r="K382" s="428" t="s">
        <v>13</v>
      </c>
      <c r="L382" s="428"/>
      <c r="M382" s="428"/>
    </row>
    <row r="383" spans="1:13" x14ac:dyDescent="0.25">
      <c r="A383" s="427"/>
      <c r="B383" s="427"/>
      <c r="C383" s="12"/>
      <c r="D383" s="12"/>
      <c r="E383" s="11"/>
      <c r="F383" s="11"/>
      <c r="G383" s="12"/>
      <c r="H383" s="19" t="s">
        <v>14</v>
      </c>
      <c r="I383" s="19" t="s">
        <v>15</v>
      </c>
      <c r="J383" s="19" t="s">
        <v>16</v>
      </c>
      <c r="K383" s="96" t="s">
        <v>14</v>
      </c>
      <c r="L383" s="96" t="s">
        <v>15</v>
      </c>
      <c r="M383" s="96" t="s">
        <v>16</v>
      </c>
    </row>
    <row r="384" spans="1:13" x14ac:dyDescent="0.25">
      <c r="A384" s="21">
        <v>1</v>
      </c>
      <c r="B384" s="54" t="s">
        <v>55</v>
      </c>
      <c r="C384" s="27">
        <v>498</v>
      </c>
      <c r="D384" s="23">
        <f t="shared" ref="D384:D399" si="117">F384+E384</f>
        <v>34</v>
      </c>
      <c r="E384" s="23">
        <v>2</v>
      </c>
      <c r="F384" s="23">
        <f t="shared" ref="F384:F399" si="118">INT(C384/$L$4)</f>
        <v>32</v>
      </c>
      <c r="G384" s="21">
        <v>3</v>
      </c>
      <c r="H384" s="21" t="str">
        <f t="shared" ref="H384:H400" si="119">CHOOSE(WEEKDAY(I384),"Minggu","Senin","Selasa","Rabu","Kamis","Jum'at","Sabtu")</f>
        <v>Kamis</v>
      </c>
      <c r="I384" s="24">
        <v>45841</v>
      </c>
      <c r="J384" s="25">
        <v>0.29166666666666702</v>
      </c>
      <c r="K384" s="21" t="str">
        <f t="shared" ref="K384:K399" si="120">CHOOSE(WEEKDAY(L384),"Minggu","Senin","Selasa","Rabu","Kamis","Jum'at","Sabtu")</f>
        <v>Kamis</v>
      </c>
      <c r="L384" s="24">
        <f>(I384+J384)+G384/24</f>
        <v>45841.416666666664</v>
      </c>
      <c r="M384" s="25">
        <f t="shared" ref="M384:M399" si="121">(J384+G384/24)</f>
        <v>0.41666666666666702</v>
      </c>
    </row>
    <row r="385" spans="1:13" x14ac:dyDescent="0.25">
      <c r="A385" s="21">
        <f t="shared" ref="A385:A400" si="122">A384+1</f>
        <v>2</v>
      </c>
      <c r="B385" s="54" t="s">
        <v>56</v>
      </c>
      <c r="C385" s="27">
        <v>396</v>
      </c>
      <c r="D385" s="23">
        <f t="shared" si="117"/>
        <v>29</v>
      </c>
      <c r="E385" s="23">
        <v>4</v>
      </c>
      <c r="F385" s="23">
        <f t="shared" si="118"/>
        <v>25</v>
      </c>
      <c r="G385" s="21">
        <v>5</v>
      </c>
      <c r="H385" s="21" t="str">
        <f t="shared" si="119"/>
        <v>Jum'at</v>
      </c>
      <c r="I385" s="24">
        <f t="shared" ref="I385:I400" si="123">$I$384+J385</f>
        <v>45842.833333333336</v>
      </c>
      <c r="J385" s="25">
        <f t="shared" ref="J385:J400" si="124">M384+D384/24</f>
        <v>1.8333333333333337</v>
      </c>
      <c r="K385" s="21" t="str">
        <f t="shared" si="120"/>
        <v>Sabtu</v>
      </c>
      <c r="L385" s="24">
        <f t="shared" ref="L385:L399" si="125">($I$384+J385)+G385/24</f>
        <v>45843.041666666672</v>
      </c>
      <c r="M385" s="25">
        <f t="shared" si="121"/>
        <v>2.041666666666667</v>
      </c>
    </row>
    <row r="386" spans="1:13" x14ac:dyDescent="0.25">
      <c r="A386" s="21">
        <f t="shared" si="122"/>
        <v>3</v>
      </c>
      <c r="B386" s="22" t="s">
        <v>18</v>
      </c>
      <c r="C386" s="21">
        <v>458</v>
      </c>
      <c r="D386" s="23">
        <f t="shared" si="117"/>
        <v>31</v>
      </c>
      <c r="E386" s="23">
        <v>2</v>
      </c>
      <c r="F386" s="23">
        <f t="shared" si="118"/>
        <v>29</v>
      </c>
      <c r="G386" s="21">
        <v>2</v>
      </c>
      <c r="H386" s="21" t="str">
        <f t="shared" si="119"/>
        <v>Minggu</v>
      </c>
      <c r="I386" s="24">
        <f t="shared" si="123"/>
        <v>45844.25</v>
      </c>
      <c r="J386" s="25">
        <f t="shared" si="124"/>
        <v>3.25</v>
      </c>
      <c r="K386" s="21" t="str">
        <f t="shared" si="120"/>
        <v>Minggu</v>
      </c>
      <c r="L386" s="24">
        <f t="shared" si="125"/>
        <v>45844.333333333336</v>
      </c>
      <c r="M386" s="25">
        <f t="shared" si="121"/>
        <v>3.3333333333333335</v>
      </c>
    </row>
    <row r="387" spans="1:13" x14ac:dyDescent="0.25">
      <c r="A387" s="21">
        <f t="shared" si="122"/>
        <v>4</v>
      </c>
      <c r="B387" s="22" t="s">
        <v>19</v>
      </c>
      <c r="C387" s="21">
        <v>243</v>
      </c>
      <c r="D387" s="23">
        <f t="shared" si="117"/>
        <v>16</v>
      </c>
      <c r="E387" s="23">
        <v>1</v>
      </c>
      <c r="F387" s="23">
        <f t="shared" si="118"/>
        <v>15</v>
      </c>
      <c r="G387" s="21">
        <v>3</v>
      </c>
      <c r="H387" s="21" t="str">
        <f t="shared" si="119"/>
        <v>Senin</v>
      </c>
      <c r="I387" s="24">
        <f t="shared" si="123"/>
        <v>45845.625</v>
      </c>
      <c r="J387" s="25">
        <f t="shared" si="124"/>
        <v>4.625</v>
      </c>
      <c r="K387" s="21" t="str">
        <f t="shared" si="120"/>
        <v>Senin</v>
      </c>
      <c r="L387" s="24">
        <f t="shared" si="125"/>
        <v>45845.75</v>
      </c>
      <c r="M387" s="25">
        <f t="shared" si="121"/>
        <v>4.75</v>
      </c>
    </row>
    <row r="388" spans="1:13" x14ac:dyDescent="0.25">
      <c r="A388" s="21">
        <f t="shared" si="122"/>
        <v>5</v>
      </c>
      <c r="B388" s="22" t="s">
        <v>20</v>
      </c>
      <c r="C388" s="21">
        <v>200</v>
      </c>
      <c r="D388" s="23">
        <f t="shared" si="117"/>
        <v>14</v>
      </c>
      <c r="E388" s="23">
        <v>2</v>
      </c>
      <c r="F388" s="23">
        <f t="shared" si="118"/>
        <v>12</v>
      </c>
      <c r="G388" s="21">
        <v>2</v>
      </c>
      <c r="H388" s="21" t="str">
        <f t="shared" si="119"/>
        <v>Selasa</v>
      </c>
      <c r="I388" s="24">
        <f t="shared" si="123"/>
        <v>45846.416666666664</v>
      </c>
      <c r="J388" s="25">
        <f t="shared" si="124"/>
        <v>5.416666666666667</v>
      </c>
      <c r="K388" s="21" t="str">
        <f t="shared" si="120"/>
        <v>Selasa</v>
      </c>
      <c r="L388" s="24">
        <f t="shared" si="125"/>
        <v>45846.5</v>
      </c>
      <c r="M388" s="25">
        <f t="shared" si="121"/>
        <v>5.5</v>
      </c>
    </row>
    <row r="389" spans="1:13" x14ac:dyDescent="0.25">
      <c r="A389" s="21">
        <f t="shared" si="122"/>
        <v>6</v>
      </c>
      <c r="B389" s="97" t="s">
        <v>57</v>
      </c>
      <c r="C389" s="21">
        <v>81</v>
      </c>
      <c r="D389" s="23">
        <f t="shared" si="117"/>
        <v>6</v>
      </c>
      <c r="E389" s="23">
        <v>1</v>
      </c>
      <c r="F389" s="23">
        <f t="shared" si="118"/>
        <v>5</v>
      </c>
      <c r="G389" s="21">
        <v>2</v>
      </c>
      <c r="H389" s="21" t="str">
        <f t="shared" si="119"/>
        <v>Rabu</v>
      </c>
      <c r="I389" s="24">
        <f t="shared" si="123"/>
        <v>45847.083333333336</v>
      </c>
      <c r="J389" s="25">
        <f t="shared" si="124"/>
        <v>6.083333333333333</v>
      </c>
      <c r="K389" s="21" t="str">
        <f t="shared" si="120"/>
        <v>Rabu</v>
      </c>
      <c r="L389" s="24">
        <f t="shared" si="125"/>
        <v>45847.166666666672</v>
      </c>
      <c r="M389" s="25">
        <f t="shared" si="121"/>
        <v>6.1666666666666661</v>
      </c>
    </row>
    <row r="390" spans="1:13" x14ac:dyDescent="0.25">
      <c r="A390" s="21">
        <f t="shared" si="122"/>
        <v>7</v>
      </c>
      <c r="B390" s="97" t="s">
        <v>58</v>
      </c>
      <c r="C390" s="21">
        <v>32</v>
      </c>
      <c r="D390" s="23">
        <f t="shared" si="117"/>
        <v>2</v>
      </c>
      <c r="E390" s="23">
        <v>0</v>
      </c>
      <c r="F390" s="23">
        <f t="shared" si="118"/>
        <v>2</v>
      </c>
      <c r="G390" s="21">
        <v>1</v>
      </c>
      <c r="H390" s="21" t="str">
        <f t="shared" si="119"/>
        <v>Rabu</v>
      </c>
      <c r="I390" s="24">
        <f t="shared" si="123"/>
        <v>45847.416666666664</v>
      </c>
      <c r="J390" s="25">
        <f t="shared" si="124"/>
        <v>6.4166666666666661</v>
      </c>
      <c r="K390" s="21" t="str">
        <f t="shared" si="120"/>
        <v>Rabu</v>
      </c>
      <c r="L390" s="24">
        <f t="shared" si="125"/>
        <v>45847.458333333328</v>
      </c>
      <c r="M390" s="25">
        <f t="shared" si="121"/>
        <v>6.458333333333333</v>
      </c>
    </row>
    <row r="391" spans="1:13" x14ac:dyDescent="0.25">
      <c r="A391" s="21">
        <f t="shared" si="122"/>
        <v>8</v>
      </c>
      <c r="B391" s="97" t="s">
        <v>59</v>
      </c>
      <c r="C391" s="21">
        <v>120</v>
      </c>
      <c r="D391" s="23">
        <f t="shared" si="117"/>
        <v>8</v>
      </c>
      <c r="E391" s="23">
        <v>1</v>
      </c>
      <c r="F391" s="23">
        <f t="shared" si="118"/>
        <v>7</v>
      </c>
      <c r="G391" s="21">
        <v>1</v>
      </c>
      <c r="H391" s="21" t="str">
        <f t="shared" si="119"/>
        <v>Rabu</v>
      </c>
      <c r="I391" s="24">
        <f t="shared" si="123"/>
        <v>45847.541666666664</v>
      </c>
      <c r="J391" s="25">
        <f t="shared" si="124"/>
        <v>6.5416666666666661</v>
      </c>
      <c r="K391" s="21" t="str">
        <f t="shared" si="120"/>
        <v>Rabu</v>
      </c>
      <c r="L391" s="24">
        <f t="shared" si="125"/>
        <v>45847.583333333328</v>
      </c>
      <c r="M391" s="25">
        <f t="shared" si="121"/>
        <v>6.583333333333333</v>
      </c>
    </row>
    <row r="392" spans="1:13" x14ac:dyDescent="0.25">
      <c r="A392" s="21">
        <f t="shared" si="122"/>
        <v>9</v>
      </c>
      <c r="B392" s="97" t="s">
        <v>60</v>
      </c>
      <c r="C392" s="21">
        <v>120</v>
      </c>
      <c r="D392" s="23">
        <f t="shared" si="117"/>
        <v>8</v>
      </c>
      <c r="E392" s="23">
        <v>1</v>
      </c>
      <c r="F392" s="23">
        <f t="shared" si="118"/>
        <v>7</v>
      </c>
      <c r="G392" s="21">
        <v>4</v>
      </c>
      <c r="H392" s="21" t="str">
        <f t="shared" si="119"/>
        <v>Rabu</v>
      </c>
      <c r="I392" s="24">
        <f t="shared" si="123"/>
        <v>45847.916666666664</v>
      </c>
      <c r="J392" s="25">
        <f t="shared" si="124"/>
        <v>6.9166666666666661</v>
      </c>
      <c r="K392" s="21" t="str">
        <f t="shared" si="120"/>
        <v>Kamis</v>
      </c>
      <c r="L392" s="24">
        <f t="shared" si="125"/>
        <v>45848.083333333328</v>
      </c>
      <c r="M392" s="25">
        <f t="shared" si="121"/>
        <v>7.083333333333333</v>
      </c>
    </row>
    <row r="393" spans="1:13" x14ac:dyDescent="0.25">
      <c r="A393" s="21">
        <f t="shared" si="122"/>
        <v>10</v>
      </c>
      <c r="B393" s="97" t="s">
        <v>59</v>
      </c>
      <c r="C393" s="21">
        <v>32</v>
      </c>
      <c r="D393" s="23">
        <f t="shared" si="117"/>
        <v>3</v>
      </c>
      <c r="E393" s="23">
        <v>1</v>
      </c>
      <c r="F393" s="23">
        <f t="shared" si="118"/>
        <v>2</v>
      </c>
      <c r="G393" s="21">
        <v>1</v>
      </c>
      <c r="H393" s="21" t="str">
        <f t="shared" si="119"/>
        <v>Kamis</v>
      </c>
      <c r="I393" s="24">
        <f t="shared" si="123"/>
        <v>45848.416666666664</v>
      </c>
      <c r="J393" s="25">
        <f t="shared" si="124"/>
        <v>7.4166666666666661</v>
      </c>
      <c r="K393" s="21" t="str">
        <f t="shared" si="120"/>
        <v>Kamis</v>
      </c>
      <c r="L393" s="24">
        <f t="shared" si="125"/>
        <v>45848.458333333328</v>
      </c>
      <c r="M393" s="25">
        <f t="shared" si="121"/>
        <v>7.458333333333333</v>
      </c>
    </row>
    <row r="394" spans="1:13" x14ac:dyDescent="0.25">
      <c r="A394" s="21">
        <f t="shared" si="122"/>
        <v>11</v>
      </c>
      <c r="B394" s="97" t="s">
        <v>58</v>
      </c>
      <c r="C394" s="21">
        <v>81</v>
      </c>
      <c r="D394" s="23">
        <f t="shared" si="117"/>
        <v>6</v>
      </c>
      <c r="E394" s="23">
        <v>1</v>
      </c>
      <c r="F394" s="23">
        <f t="shared" si="118"/>
        <v>5</v>
      </c>
      <c r="G394" s="21">
        <v>2</v>
      </c>
      <c r="H394" s="21" t="str">
        <f t="shared" si="119"/>
        <v>Kamis</v>
      </c>
      <c r="I394" s="24">
        <f t="shared" si="123"/>
        <v>45848.583333333336</v>
      </c>
      <c r="J394" s="25">
        <f t="shared" si="124"/>
        <v>7.583333333333333</v>
      </c>
      <c r="K394" s="21" t="str">
        <f t="shared" si="120"/>
        <v>Kamis</v>
      </c>
      <c r="L394" s="24">
        <f t="shared" si="125"/>
        <v>45848.666666666672</v>
      </c>
      <c r="M394" s="25">
        <f t="shared" si="121"/>
        <v>7.6666666666666661</v>
      </c>
    </row>
    <row r="395" spans="1:13" x14ac:dyDescent="0.25">
      <c r="A395" s="21">
        <f t="shared" si="122"/>
        <v>12</v>
      </c>
      <c r="B395" s="97" t="s">
        <v>57</v>
      </c>
      <c r="C395" s="21">
        <v>200</v>
      </c>
      <c r="D395" s="23">
        <f t="shared" si="117"/>
        <v>13</v>
      </c>
      <c r="E395" s="23">
        <v>1</v>
      </c>
      <c r="F395" s="23">
        <f t="shared" si="118"/>
        <v>12</v>
      </c>
      <c r="G395" s="21">
        <v>2</v>
      </c>
      <c r="H395" s="21" t="str">
        <f t="shared" si="119"/>
        <v>Kamis</v>
      </c>
      <c r="I395" s="24">
        <f t="shared" si="123"/>
        <v>45848.916666666664</v>
      </c>
      <c r="J395" s="25">
        <f t="shared" si="124"/>
        <v>7.9166666666666661</v>
      </c>
      <c r="K395" s="21" t="str">
        <f t="shared" si="120"/>
        <v>Jum'at</v>
      </c>
      <c r="L395" s="24">
        <f t="shared" si="125"/>
        <v>45849</v>
      </c>
      <c r="M395" s="25">
        <f t="shared" si="121"/>
        <v>7.9999999999999991</v>
      </c>
    </row>
    <row r="396" spans="1:13" x14ac:dyDescent="0.25">
      <c r="A396" s="21">
        <f t="shared" si="122"/>
        <v>13</v>
      </c>
      <c r="B396" s="97" t="s">
        <v>20</v>
      </c>
      <c r="C396" s="21">
        <v>243</v>
      </c>
      <c r="D396" s="23">
        <f t="shared" si="117"/>
        <v>17</v>
      </c>
      <c r="E396" s="23">
        <v>2</v>
      </c>
      <c r="F396" s="23">
        <f t="shared" si="118"/>
        <v>15</v>
      </c>
      <c r="G396" s="21">
        <v>2</v>
      </c>
      <c r="H396" s="21" t="str">
        <f t="shared" si="119"/>
        <v>Jum'at</v>
      </c>
      <c r="I396" s="24">
        <f t="shared" si="123"/>
        <v>45849.541666666664</v>
      </c>
      <c r="J396" s="25">
        <f t="shared" si="124"/>
        <v>8.5416666666666661</v>
      </c>
      <c r="K396" s="21" t="str">
        <f t="shared" si="120"/>
        <v>Jum'at</v>
      </c>
      <c r="L396" s="24">
        <f t="shared" si="125"/>
        <v>45849.625</v>
      </c>
      <c r="M396" s="25">
        <f t="shared" si="121"/>
        <v>8.625</v>
      </c>
    </row>
    <row r="397" spans="1:13" x14ac:dyDescent="0.25">
      <c r="A397" s="21">
        <f t="shared" si="122"/>
        <v>14</v>
      </c>
      <c r="B397" s="97" t="s">
        <v>19</v>
      </c>
      <c r="C397" s="21">
        <v>458</v>
      </c>
      <c r="D397" s="23">
        <f t="shared" si="117"/>
        <v>31</v>
      </c>
      <c r="E397" s="23">
        <v>2</v>
      </c>
      <c r="F397" s="23">
        <f t="shared" si="118"/>
        <v>29</v>
      </c>
      <c r="G397" s="21">
        <v>4</v>
      </c>
      <c r="H397" s="21" t="str">
        <f t="shared" si="119"/>
        <v>Sabtu</v>
      </c>
      <c r="I397" s="24">
        <f t="shared" si="123"/>
        <v>45850.333333333336</v>
      </c>
      <c r="J397" s="25">
        <f t="shared" si="124"/>
        <v>9.3333333333333339</v>
      </c>
      <c r="K397" s="21" t="str">
        <f t="shared" si="120"/>
        <v>Sabtu</v>
      </c>
      <c r="L397" s="24">
        <f t="shared" si="125"/>
        <v>45850.5</v>
      </c>
      <c r="M397" s="25">
        <f t="shared" si="121"/>
        <v>9.5</v>
      </c>
    </row>
    <row r="398" spans="1:13" x14ac:dyDescent="0.25">
      <c r="A398" s="21">
        <f t="shared" si="122"/>
        <v>15</v>
      </c>
      <c r="B398" s="97" t="s">
        <v>18</v>
      </c>
      <c r="C398" s="21">
        <v>396</v>
      </c>
      <c r="D398" s="23">
        <f t="shared" si="117"/>
        <v>29</v>
      </c>
      <c r="E398" s="23">
        <v>4</v>
      </c>
      <c r="F398" s="23">
        <f t="shared" si="118"/>
        <v>25</v>
      </c>
      <c r="G398" s="21">
        <v>2</v>
      </c>
      <c r="H398" s="21" t="str">
        <f t="shared" si="119"/>
        <v>Minggu</v>
      </c>
      <c r="I398" s="24">
        <f t="shared" si="123"/>
        <v>45851.791666666664</v>
      </c>
      <c r="J398" s="25">
        <f t="shared" si="124"/>
        <v>10.791666666666666</v>
      </c>
      <c r="K398" s="21" t="str">
        <f t="shared" si="120"/>
        <v>Minggu</v>
      </c>
      <c r="L398" s="24">
        <f t="shared" si="125"/>
        <v>45851.875</v>
      </c>
      <c r="M398" s="25">
        <f t="shared" si="121"/>
        <v>10.875</v>
      </c>
    </row>
    <row r="399" spans="1:13" x14ac:dyDescent="0.25">
      <c r="A399" s="21">
        <f t="shared" si="122"/>
        <v>16</v>
      </c>
      <c r="B399" s="97" t="s">
        <v>17</v>
      </c>
      <c r="C399" s="21">
        <v>498</v>
      </c>
      <c r="D399" s="23">
        <f t="shared" si="117"/>
        <v>34</v>
      </c>
      <c r="E399" s="23">
        <v>2</v>
      </c>
      <c r="F399" s="23">
        <f t="shared" si="118"/>
        <v>32</v>
      </c>
      <c r="G399" s="21">
        <v>2</v>
      </c>
      <c r="H399" s="21" t="str">
        <f t="shared" si="119"/>
        <v>Selasa</v>
      </c>
      <c r="I399" s="24">
        <f t="shared" si="123"/>
        <v>45853.083333333336</v>
      </c>
      <c r="J399" s="25">
        <f t="shared" si="124"/>
        <v>12.083333333333334</v>
      </c>
      <c r="K399" s="21" t="str">
        <f t="shared" si="120"/>
        <v>Selasa</v>
      </c>
      <c r="L399" s="24">
        <f t="shared" si="125"/>
        <v>45853.166666666672</v>
      </c>
      <c r="M399" s="25">
        <f t="shared" si="121"/>
        <v>12.166666666666668</v>
      </c>
    </row>
    <row r="400" spans="1:13" x14ac:dyDescent="0.25">
      <c r="A400" s="21">
        <f t="shared" si="122"/>
        <v>17</v>
      </c>
      <c r="B400" s="97" t="s">
        <v>55</v>
      </c>
      <c r="C400" s="21"/>
      <c r="D400" s="23"/>
      <c r="E400" s="23"/>
      <c r="F400" s="23"/>
      <c r="G400" s="21"/>
      <c r="H400" s="21" t="str">
        <f t="shared" si="119"/>
        <v>Rabu</v>
      </c>
      <c r="I400" s="24">
        <f t="shared" si="123"/>
        <v>45854.583333333336</v>
      </c>
      <c r="J400" s="25">
        <f t="shared" si="124"/>
        <v>13.583333333333334</v>
      </c>
      <c r="K400" s="21"/>
      <c r="L400" s="24"/>
      <c r="M400" s="25"/>
    </row>
    <row r="401" spans="1:13" x14ac:dyDescent="0.25">
      <c r="A401" s="1" t="s">
        <v>31</v>
      </c>
      <c r="B401" s="1"/>
      <c r="C401" s="75">
        <f>SUM(C384:C400)</f>
        <v>4056</v>
      </c>
      <c r="D401" s="75">
        <f>SUM(D384:D400)</f>
        <v>281</v>
      </c>
      <c r="E401" s="75"/>
      <c r="F401" s="75"/>
      <c r="G401" s="75">
        <f>SUM(G384:G400)</f>
        <v>38</v>
      </c>
      <c r="H401" s="75">
        <f>D401+G401</f>
        <v>319</v>
      </c>
      <c r="I401" s="76"/>
      <c r="J401" s="77"/>
      <c r="K401" s="76"/>
      <c r="L401" s="76"/>
      <c r="M401" s="77"/>
    </row>
    <row r="402" spans="1:13" x14ac:dyDescent="0.25">
      <c r="A402" s="1" t="s">
        <v>32</v>
      </c>
      <c r="B402" s="1"/>
      <c r="C402" s="78"/>
      <c r="D402" s="79">
        <f>D401/24</f>
        <v>11.708333333333334</v>
      </c>
      <c r="E402" s="79"/>
      <c r="F402" s="79"/>
      <c r="G402" s="79">
        <f>G401/24</f>
        <v>1.5833333333333333</v>
      </c>
      <c r="H402" s="79">
        <f>H401/24</f>
        <v>13.291666666666666</v>
      </c>
      <c r="I402" s="81"/>
      <c r="J402" s="82" t="s">
        <v>33</v>
      </c>
      <c r="K402" s="83"/>
      <c r="L402" s="83"/>
      <c r="M402" s="83"/>
    </row>
    <row r="403" spans="1:13" x14ac:dyDescent="0.25">
      <c r="A403" s="95"/>
      <c r="B403" s="98"/>
      <c r="C403" s="95"/>
      <c r="D403" s="95"/>
      <c r="E403" s="95"/>
      <c r="F403" s="95"/>
      <c r="G403" s="95"/>
      <c r="H403" s="83"/>
      <c r="I403" s="83"/>
      <c r="J403" s="77" t="s">
        <v>34</v>
      </c>
      <c r="K403" s="77"/>
      <c r="L403" s="85">
        <f>C401</f>
        <v>4056</v>
      </c>
      <c r="M403" s="83" t="s">
        <v>35</v>
      </c>
    </row>
    <row r="404" spans="1:13" x14ac:dyDescent="0.25">
      <c r="A404" s="99"/>
      <c r="B404" s="100"/>
      <c r="C404" s="101">
        <f>C401+127</f>
        <v>4183</v>
      </c>
      <c r="D404" s="95"/>
      <c r="E404" s="95"/>
      <c r="F404" s="95"/>
      <c r="G404" s="95"/>
      <c r="H404" s="95"/>
      <c r="I404" s="83"/>
      <c r="J404" s="77" t="s">
        <v>36</v>
      </c>
      <c r="K404" s="77"/>
      <c r="L404" s="86">
        <f>D402</f>
        <v>11.708333333333334</v>
      </c>
      <c r="M404" s="83" t="s">
        <v>14</v>
      </c>
    </row>
    <row r="405" spans="1:13" x14ac:dyDescent="0.25">
      <c r="A405" s="99"/>
      <c r="B405" s="100"/>
      <c r="C405" s="95"/>
      <c r="D405" s="95"/>
      <c r="E405" s="95"/>
      <c r="F405" s="95"/>
      <c r="G405" s="95"/>
      <c r="H405" s="95"/>
      <c r="I405" s="83"/>
      <c r="J405" s="77" t="s">
        <v>37</v>
      </c>
      <c r="K405" s="77"/>
      <c r="L405" s="87">
        <f>G402</f>
        <v>1.5833333333333333</v>
      </c>
      <c r="M405" s="83" t="s">
        <v>14</v>
      </c>
    </row>
    <row r="407" spans="1:13" x14ac:dyDescent="0.25">
      <c r="A407" s="14" t="s">
        <v>0</v>
      </c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</row>
    <row r="408" spans="1:13" x14ac:dyDescent="0.25">
      <c r="A408" s="14" t="s">
        <v>64</v>
      </c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</row>
    <row r="410" spans="1:13" x14ac:dyDescent="0.25">
      <c r="A410" s="426" t="s">
        <v>52</v>
      </c>
      <c r="B410" s="426"/>
      <c r="C410" s="426"/>
      <c r="D410" s="426"/>
      <c r="E410" s="426"/>
      <c r="F410" s="426"/>
      <c r="G410" s="426"/>
      <c r="H410" s="426"/>
      <c r="I410" s="426"/>
      <c r="J410" s="95"/>
      <c r="K410" s="67" t="s">
        <v>3</v>
      </c>
      <c r="L410" s="66">
        <v>15.5</v>
      </c>
      <c r="M410" s="67" t="s">
        <v>4</v>
      </c>
    </row>
    <row r="411" spans="1:13" ht="15.75" customHeight="1" x14ac:dyDescent="0.25">
      <c r="A411" s="427" t="s">
        <v>5</v>
      </c>
      <c r="B411" s="427" t="s">
        <v>6</v>
      </c>
      <c r="C411" s="12" t="s">
        <v>7</v>
      </c>
      <c r="D411" s="12" t="s">
        <v>8</v>
      </c>
      <c r="E411" s="11" t="s">
        <v>9</v>
      </c>
      <c r="F411" s="11" t="s">
        <v>10</v>
      </c>
      <c r="G411" s="12" t="s">
        <v>11</v>
      </c>
      <c r="H411" s="10" t="s">
        <v>12</v>
      </c>
      <c r="I411" s="10"/>
      <c r="J411" s="10"/>
      <c r="K411" s="428" t="s">
        <v>13</v>
      </c>
      <c r="L411" s="428"/>
      <c r="M411" s="428"/>
    </row>
    <row r="412" spans="1:13" x14ac:dyDescent="0.25">
      <c r="A412" s="427"/>
      <c r="B412" s="427"/>
      <c r="C412" s="12"/>
      <c r="D412" s="12"/>
      <c r="E412" s="11"/>
      <c r="F412" s="11"/>
      <c r="G412" s="12"/>
      <c r="H412" s="19" t="s">
        <v>14</v>
      </c>
      <c r="I412" s="19" t="s">
        <v>15</v>
      </c>
      <c r="J412" s="19" t="s">
        <v>16</v>
      </c>
      <c r="K412" s="96" t="s">
        <v>14</v>
      </c>
      <c r="L412" s="96" t="s">
        <v>15</v>
      </c>
      <c r="M412" s="96" t="s">
        <v>16</v>
      </c>
    </row>
    <row r="413" spans="1:13" x14ac:dyDescent="0.25">
      <c r="A413" s="21">
        <v>1</v>
      </c>
      <c r="B413" s="54" t="s">
        <v>55</v>
      </c>
      <c r="C413" s="27">
        <v>498</v>
      </c>
      <c r="D413" s="23">
        <f t="shared" ref="D413:D428" si="126">F413+E413</f>
        <v>34</v>
      </c>
      <c r="E413" s="23">
        <v>2</v>
      </c>
      <c r="F413" s="23">
        <f t="shared" ref="F413:F428" si="127">INT(C413/$L$4)</f>
        <v>32</v>
      </c>
      <c r="G413" s="21">
        <v>3</v>
      </c>
      <c r="H413" s="21" t="str">
        <f t="shared" ref="H413:H429" si="128">CHOOSE(WEEKDAY(I413),"Minggu","Senin","Selasa","Rabu","Kamis","Jum'at","Sabtu")</f>
        <v>Rabu</v>
      </c>
      <c r="I413" s="24">
        <v>45854</v>
      </c>
      <c r="J413" s="25">
        <v>0.58333333333333304</v>
      </c>
      <c r="K413" s="21" t="str">
        <f t="shared" ref="K413:K428" si="129">CHOOSE(WEEKDAY(L413),"Minggu","Senin","Selasa","Rabu","Kamis","Jum'at","Sabtu")</f>
        <v>Rabu</v>
      </c>
      <c r="L413" s="24">
        <f>(I413+J413)+G413/24</f>
        <v>45854.708333333336</v>
      </c>
      <c r="M413" s="25">
        <f t="shared" ref="M413:M428" si="130">(J413+G413/24)</f>
        <v>0.70833333333333304</v>
      </c>
    </row>
    <row r="414" spans="1:13" x14ac:dyDescent="0.25">
      <c r="A414" s="21">
        <f t="shared" ref="A414:A429" si="131">A413+1</f>
        <v>2</v>
      </c>
      <c r="B414" s="54" t="s">
        <v>56</v>
      </c>
      <c r="C414" s="27">
        <v>396</v>
      </c>
      <c r="D414" s="23">
        <f t="shared" si="126"/>
        <v>29</v>
      </c>
      <c r="E414" s="23">
        <v>4</v>
      </c>
      <c r="F414" s="23">
        <f t="shared" si="127"/>
        <v>25</v>
      </c>
      <c r="G414" s="21">
        <v>6</v>
      </c>
      <c r="H414" s="21" t="str">
        <f t="shared" si="128"/>
        <v>Jum'at</v>
      </c>
      <c r="I414" s="24">
        <f t="shared" ref="I414:I429" si="132">$I$413+J414</f>
        <v>45856.125</v>
      </c>
      <c r="J414" s="25">
        <f t="shared" ref="J414:J429" si="133">M413+D413/24</f>
        <v>2.125</v>
      </c>
      <c r="K414" s="21" t="str">
        <f t="shared" si="129"/>
        <v>Jum'at</v>
      </c>
      <c r="L414" s="24">
        <f t="shared" ref="L414:L428" si="134">($I$413+J414)+G414/24</f>
        <v>45856.375</v>
      </c>
      <c r="M414" s="25">
        <f t="shared" si="130"/>
        <v>2.375</v>
      </c>
    </row>
    <row r="415" spans="1:13" x14ac:dyDescent="0.25">
      <c r="A415" s="21">
        <f t="shared" si="131"/>
        <v>3</v>
      </c>
      <c r="B415" s="22" t="s">
        <v>18</v>
      </c>
      <c r="C415" s="21">
        <v>458</v>
      </c>
      <c r="D415" s="23">
        <f t="shared" si="126"/>
        <v>31</v>
      </c>
      <c r="E415" s="23">
        <v>2</v>
      </c>
      <c r="F415" s="23">
        <f t="shared" si="127"/>
        <v>29</v>
      </c>
      <c r="G415" s="21">
        <v>3</v>
      </c>
      <c r="H415" s="21" t="str">
        <f t="shared" si="128"/>
        <v>Sabtu</v>
      </c>
      <c r="I415" s="24">
        <f t="shared" si="132"/>
        <v>45857.583333333336</v>
      </c>
      <c r="J415" s="25">
        <f t="shared" si="133"/>
        <v>3.583333333333333</v>
      </c>
      <c r="K415" s="21" t="str">
        <f t="shared" si="129"/>
        <v>Sabtu</v>
      </c>
      <c r="L415" s="24">
        <f t="shared" si="134"/>
        <v>45857.708333333336</v>
      </c>
      <c r="M415" s="25">
        <f t="shared" si="130"/>
        <v>3.708333333333333</v>
      </c>
    </row>
    <row r="416" spans="1:13" x14ac:dyDescent="0.25">
      <c r="A416" s="21">
        <f t="shared" si="131"/>
        <v>4</v>
      </c>
      <c r="B416" s="22" t="s">
        <v>19</v>
      </c>
      <c r="C416" s="21">
        <v>243</v>
      </c>
      <c r="D416" s="23">
        <f t="shared" si="126"/>
        <v>16</v>
      </c>
      <c r="E416" s="23">
        <v>1</v>
      </c>
      <c r="F416" s="23">
        <f t="shared" si="127"/>
        <v>15</v>
      </c>
      <c r="G416" s="21">
        <v>3</v>
      </c>
      <c r="H416" s="21" t="str">
        <f t="shared" si="128"/>
        <v>Senin</v>
      </c>
      <c r="I416" s="24">
        <f t="shared" si="132"/>
        <v>45859</v>
      </c>
      <c r="J416" s="25">
        <f t="shared" si="133"/>
        <v>5</v>
      </c>
      <c r="K416" s="21" t="str">
        <f t="shared" si="129"/>
        <v>Senin</v>
      </c>
      <c r="L416" s="24">
        <f t="shared" si="134"/>
        <v>45859.125</v>
      </c>
      <c r="M416" s="25">
        <f t="shared" si="130"/>
        <v>5.125</v>
      </c>
    </row>
    <row r="417" spans="1:13" x14ac:dyDescent="0.25">
      <c r="A417" s="21">
        <f t="shared" si="131"/>
        <v>5</v>
      </c>
      <c r="B417" s="22" t="s">
        <v>20</v>
      </c>
      <c r="C417" s="21">
        <v>200</v>
      </c>
      <c r="D417" s="23">
        <f t="shared" si="126"/>
        <v>14</v>
      </c>
      <c r="E417" s="23">
        <v>2</v>
      </c>
      <c r="F417" s="23">
        <f t="shared" si="127"/>
        <v>12</v>
      </c>
      <c r="G417" s="21">
        <v>3</v>
      </c>
      <c r="H417" s="21" t="str">
        <f t="shared" si="128"/>
        <v>Senin</v>
      </c>
      <c r="I417" s="24">
        <f t="shared" si="132"/>
        <v>45859.791666666664</v>
      </c>
      <c r="J417" s="25">
        <f t="shared" si="133"/>
        <v>5.791666666666667</v>
      </c>
      <c r="K417" s="21" t="str">
        <f t="shared" si="129"/>
        <v>Senin</v>
      </c>
      <c r="L417" s="24">
        <f t="shared" si="134"/>
        <v>45859.916666666664</v>
      </c>
      <c r="M417" s="25">
        <f t="shared" si="130"/>
        <v>5.916666666666667</v>
      </c>
    </row>
    <row r="418" spans="1:13" x14ac:dyDescent="0.25">
      <c r="A418" s="21">
        <f t="shared" si="131"/>
        <v>6</v>
      </c>
      <c r="B418" s="97" t="s">
        <v>57</v>
      </c>
      <c r="C418" s="21">
        <v>81</v>
      </c>
      <c r="D418" s="23">
        <f t="shared" si="126"/>
        <v>6</v>
      </c>
      <c r="E418" s="23">
        <v>1</v>
      </c>
      <c r="F418" s="23">
        <f t="shared" si="127"/>
        <v>5</v>
      </c>
      <c r="G418" s="21">
        <v>2</v>
      </c>
      <c r="H418" s="21" t="str">
        <f t="shared" si="128"/>
        <v>Selasa</v>
      </c>
      <c r="I418" s="24">
        <f t="shared" si="132"/>
        <v>45860.5</v>
      </c>
      <c r="J418" s="25">
        <f t="shared" si="133"/>
        <v>6.5</v>
      </c>
      <c r="K418" s="21" t="str">
        <f t="shared" si="129"/>
        <v>Selasa</v>
      </c>
      <c r="L418" s="24">
        <f t="shared" si="134"/>
        <v>45860.583333333336</v>
      </c>
      <c r="M418" s="25">
        <f t="shared" si="130"/>
        <v>6.583333333333333</v>
      </c>
    </row>
    <row r="419" spans="1:13" x14ac:dyDescent="0.25">
      <c r="A419" s="21">
        <f t="shared" si="131"/>
        <v>7</v>
      </c>
      <c r="B419" s="97" t="s">
        <v>58</v>
      </c>
      <c r="C419" s="21">
        <v>32</v>
      </c>
      <c r="D419" s="23">
        <f t="shared" si="126"/>
        <v>3</v>
      </c>
      <c r="E419" s="23">
        <v>1</v>
      </c>
      <c r="F419" s="23">
        <f t="shared" si="127"/>
        <v>2</v>
      </c>
      <c r="G419" s="21">
        <v>2</v>
      </c>
      <c r="H419" s="21" t="str">
        <f t="shared" si="128"/>
        <v>Selasa</v>
      </c>
      <c r="I419" s="24">
        <f t="shared" si="132"/>
        <v>45860.833333333336</v>
      </c>
      <c r="J419" s="25">
        <f t="shared" si="133"/>
        <v>6.833333333333333</v>
      </c>
      <c r="K419" s="21" t="str">
        <f t="shared" si="129"/>
        <v>Selasa</v>
      </c>
      <c r="L419" s="24">
        <f t="shared" si="134"/>
        <v>45860.916666666672</v>
      </c>
      <c r="M419" s="25">
        <f t="shared" si="130"/>
        <v>6.9166666666666661</v>
      </c>
    </row>
    <row r="420" spans="1:13" x14ac:dyDescent="0.25">
      <c r="A420" s="21">
        <f t="shared" si="131"/>
        <v>8</v>
      </c>
      <c r="B420" s="97" t="s">
        <v>59</v>
      </c>
      <c r="C420" s="21">
        <v>120</v>
      </c>
      <c r="D420" s="23">
        <f t="shared" si="126"/>
        <v>8</v>
      </c>
      <c r="E420" s="23">
        <v>1</v>
      </c>
      <c r="F420" s="23">
        <f t="shared" si="127"/>
        <v>7</v>
      </c>
      <c r="G420" s="21">
        <v>2</v>
      </c>
      <c r="H420" s="21" t="str">
        <f t="shared" si="128"/>
        <v>Rabu</v>
      </c>
      <c r="I420" s="24">
        <f t="shared" si="132"/>
        <v>45861.041666666664</v>
      </c>
      <c r="J420" s="25">
        <f t="shared" si="133"/>
        <v>7.0416666666666661</v>
      </c>
      <c r="K420" s="21" t="str">
        <f t="shared" si="129"/>
        <v>Rabu</v>
      </c>
      <c r="L420" s="24">
        <f t="shared" si="134"/>
        <v>45861.125</v>
      </c>
      <c r="M420" s="25">
        <f t="shared" si="130"/>
        <v>7.1249999999999991</v>
      </c>
    </row>
    <row r="421" spans="1:13" x14ac:dyDescent="0.25">
      <c r="A421" s="21">
        <f t="shared" si="131"/>
        <v>9</v>
      </c>
      <c r="B421" s="97" t="s">
        <v>60</v>
      </c>
      <c r="C421" s="21">
        <v>120</v>
      </c>
      <c r="D421" s="23">
        <f t="shared" si="126"/>
        <v>8</v>
      </c>
      <c r="E421" s="23">
        <v>1</v>
      </c>
      <c r="F421" s="23">
        <f t="shared" si="127"/>
        <v>7</v>
      </c>
      <c r="G421" s="21">
        <v>4</v>
      </c>
      <c r="H421" s="21" t="str">
        <f t="shared" si="128"/>
        <v>Rabu</v>
      </c>
      <c r="I421" s="24">
        <f t="shared" si="132"/>
        <v>45861.458333333336</v>
      </c>
      <c r="J421" s="25">
        <f t="shared" si="133"/>
        <v>7.4583333333333321</v>
      </c>
      <c r="K421" s="21" t="str">
        <f t="shared" si="129"/>
        <v>Rabu</v>
      </c>
      <c r="L421" s="24">
        <f t="shared" si="134"/>
        <v>45861.625</v>
      </c>
      <c r="M421" s="25">
        <f t="shared" si="130"/>
        <v>7.6249999999999991</v>
      </c>
    </row>
    <row r="422" spans="1:13" x14ac:dyDescent="0.25">
      <c r="A422" s="21">
        <f t="shared" si="131"/>
        <v>10</v>
      </c>
      <c r="B422" s="97" t="s">
        <v>59</v>
      </c>
      <c r="C422" s="21">
        <v>32</v>
      </c>
      <c r="D422" s="23">
        <f t="shared" si="126"/>
        <v>3</v>
      </c>
      <c r="E422" s="23">
        <v>1</v>
      </c>
      <c r="F422" s="23">
        <f t="shared" si="127"/>
        <v>2</v>
      </c>
      <c r="G422" s="21">
        <v>2</v>
      </c>
      <c r="H422" s="21" t="str">
        <f t="shared" si="128"/>
        <v>Rabu</v>
      </c>
      <c r="I422" s="24">
        <f t="shared" si="132"/>
        <v>45861.958333333336</v>
      </c>
      <c r="J422" s="25">
        <f t="shared" si="133"/>
        <v>7.9583333333333321</v>
      </c>
      <c r="K422" s="21" t="str">
        <f t="shared" si="129"/>
        <v>Kamis</v>
      </c>
      <c r="L422" s="24">
        <f t="shared" si="134"/>
        <v>45862.041666666672</v>
      </c>
      <c r="M422" s="25">
        <f t="shared" si="130"/>
        <v>8.0416666666666661</v>
      </c>
    </row>
    <row r="423" spans="1:13" x14ac:dyDescent="0.25">
      <c r="A423" s="21">
        <f t="shared" si="131"/>
        <v>11</v>
      </c>
      <c r="B423" s="97" t="s">
        <v>58</v>
      </c>
      <c r="C423" s="21">
        <v>81</v>
      </c>
      <c r="D423" s="23">
        <f t="shared" si="126"/>
        <v>6</v>
      </c>
      <c r="E423" s="23">
        <v>1</v>
      </c>
      <c r="F423" s="23">
        <f t="shared" si="127"/>
        <v>5</v>
      </c>
      <c r="G423" s="21">
        <v>2</v>
      </c>
      <c r="H423" s="21" t="str">
        <f t="shared" si="128"/>
        <v>Kamis</v>
      </c>
      <c r="I423" s="24">
        <f t="shared" si="132"/>
        <v>45862.166666666664</v>
      </c>
      <c r="J423" s="25">
        <f t="shared" si="133"/>
        <v>8.1666666666666661</v>
      </c>
      <c r="K423" s="21" t="str">
        <f t="shared" si="129"/>
        <v>Kamis</v>
      </c>
      <c r="L423" s="24">
        <f t="shared" si="134"/>
        <v>45862.25</v>
      </c>
      <c r="M423" s="25">
        <f t="shared" si="130"/>
        <v>8.25</v>
      </c>
    </row>
    <row r="424" spans="1:13" x14ac:dyDescent="0.25">
      <c r="A424" s="21">
        <f t="shared" si="131"/>
        <v>12</v>
      </c>
      <c r="B424" s="97" t="s">
        <v>57</v>
      </c>
      <c r="C424" s="21">
        <v>200</v>
      </c>
      <c r="D424" s="23">
        <f t="shared" si="126"/>
        <v>13</v>
      </c>
      <c r="E424" s="23">
        <v>1</v>
      </c>
      <c r="F424" s="23">
        <f t="shared" si="127"/>
        <v>12</v>
      </c>
      <c r="G424" s="21">
        <v>2</v>
      </c>
      <c r="H424" s="21" t="str">
        <f t="shared" si="128"/>
        <v>Kamis</v>
      </c>
      <c r="I424" s="24">
        <f t="shared" si="132"/>
        <v>45862.5</v>
      </c>
      <c r="J424" s="25">
        <f t="shared" si="133"/>
        <v>8.5</v>
      </c>
      <c r="K424" s="21" t="str">
        <f t="shared" si="129"/>
        <v>Kamis</v>
      </c>
      <c r="L424" s="24">
        <f t="shared" si="134"/>
        <v>45862.583333333336</v>
      </c>
      <c r="M424" s="25">
        <f t="shared" si="130"/>
        <v>8.5833333333333339</v>
      </c>
    </row>
    <row r="425" spans="1:13" x14ac:dyDescent="0.25">
      <c r="A425" s="21">
        <f t="shared" si="131"/>
        <v>13</v>
      </c>
      <c r="B425" s="97" t="s">
        <v>20</v>
      </c>
      <c r="C425" s="21">
        <v>243</v>
      </c>
      <c r="D425" s="23">
        <f t="shared" si="126"/>
        <v>325</v>
      </c>
      <c r="E425" s="21">
        <v>310</v>
      </c>
      <c r="F425" s="23">
        <f t="shared" si="127"/>
        <v>15</v>
      </c>
      <c r="G425" s="21">
        <v>3</v>
      </c>
      <c r="H425" s="21" t="str">
        <f t="shared" si="128"/>
        <v>Jum'at</v>
      </c>
      <c r="I425" s="24">
        <f t="shared" si="132"/>
        <v>45863.125</v>
      </c>
      <c r="J425" s="25">
        <f t="shared" si="133"/>
        <v>9.125</v>
      </c>
      <c r="K425" s="21" t="str">
        <f t="shared" si="129"/>
        <v>Jum'at</v>
      </c>
      <c r="L425" s="24">
        <f t="shared" si="134"/>
        <v>45863.25</v>
      </c>
      <c r="M425" s="25">
        <f t="shared" si="130"/>
        <v>9.25</v>
      </c>
    </row>
    <row r="426" spans="1:13" x14ac:dyDescent="0.25">
      <c r="A426" s="21">
        <f t="shared" si="131"/>
        <v>14</v>
      </c>
      <c r="B426" s="97" t="s">
        <v>19</v>
      </c>
      <c r="C426" s="21">
        <v>458</v>
      </c>
      <c r="D426" s="23">
        <f t="shared" si="126"/>
        <v>31</v>
      </c>
      <c r="E426" s="23">
        <v>2</v>
      </c>
      <c r="F426" s="23">
        <f t="shared" si="127"/>
        <v>29</v>
      </c>
      <c r="G426" s="21">
        <v>4</v>
      </c>
      <c r="H426" s="21" t="str">
        <f t="shared" si="128"/>
        <v>Kamis</v>
      </c>
      <c r="I426" s="24">
        <f t="shared" si="132"/>
        <v>45876.791666666664</v>
      </c>
      <c r="J426" s="25">
        <f t="shared" si="133"/>
        <v>22.791666666666664</v>
      </c>
      <c r="K426" s="21" t="str">
        <f t="shared" si="129"/>
        <v>Kamis</v>
      </c>
      <c r="L426" s="24">
        <f t="shared" si="134"/>
        <v>45876.958333333328</v>
      </c>
      <c r="M426" s="25">
        <f t="shared" si="130"/>
        <v>22.958333333333332</v>
      </c>
    </row>
    <row r="427" spans="1:13" x14ac:dyDescent="0.25">
      <c r="A427" s="21">
        <f t="shared" si="131"/>
        <v>15</v>
      </c>
      <c r="B427" s="97" t="s">
        <v>18</v>
      </c>
      <c r="C427" s="21">
        <v>396</v>
      </c>
      <c r="D427" s="23">
        <f t="shared" si="126"/>
        <v>29</v>
      </c>
      <c r="E427" s="23">
        <v>4</v>
      </c>
      <c r="F427" s="23">
        <f t="shared" si="127"/>
        <v>25</v>
      </c>
      <c r="G427" s="21">
        <v>2</v>
      </c>
      <c r="H427" s="21" t="str">
        <f t="shared" si="128"/>
        <v>Sabtu</v>
      </c>
      <c r="I427" s="24">
        <f t="shared" si="132"/>
        <v>45878.25</v>
      </c>
      <c r="J427" s="25">
        <f t="shared" si="133"/>
        <v>24.25</v>
      </c>
      <c r="K427" s="21" t="str">
        <f t="shared" si="129"/>
        <v>Sabtu</v>
      </c>
      <c r="L427" s="24">
        <f t="shared" si="134"/>
        <v>45878.333333333336</v>
      </c>
      <c r="M427" s="25">
        <f t="shared" si="130"/>
        <v>24.333333333333332</v>
      </c>
    </row>
    <row r="428" spans="1:13" x14ac:dyDescent="0.25">
      <c r="A428" s="21">
        <f t="shared" si="131"/>
        <v>16</v>
      </c>
      <c r="B428" s="97" t="s">
        <v>17</v>
      </c>
      <c r="C428" s="21">
        <v>498</v>
      </c>
      <c r="D428" s="23">
        <f t="shared" si="126"/>
        <v>34</v>
      </c>
      <c r="E428" s="23">
        <v>2</v>
      </c>
      <c r="F428" s="23">
        <f t="shared" si="127"/>
        <v>32</v>
      </c>
      <c r="G428" s="21">
        <v>2</v>
      </c>
      <c r="H428" s="21" t="str">
        <f t="shared" si="128"/>
        <v>Minggu</v>
      </c>
      <c r="I428" s="24">
        <f t="shared" si="132"/>
        <v>45879.541666666664</v>
      </c>
      <c r="J428" s="25">
        <f t="shared" si="133"/>
        <v>25.541666666666664</v>
      </c>
      <c r="K428" s="21" t="str">
        <f t="shared" si="129"/>
        <v>Minggu</v>
      </c>
      <c r="L428" s="24">
        <f t="shared" si="134"/>
        <v>45879.625</v>
      </c>
      <c r="M428" s="25">
        <f t="shared" si="130"/>
        <v>25.624999999999996</v>
      </c>
    </row>
    <row r="429" spans="1:13" x14ac:dyDescent="0.25">
      <c r="A429" s="21">
        <f t="shared" si="131"/>
        <v>17</v>
      </c>
      <c r="B429" s="97" t="s">
        <v>55</v>
      </c>
      <c r="C429" s="21"/>
      <c r="D429" s="23"/>
      <c r="E429" s="23"/>
      <c r="F429" s="23"/>
      <c r="G429" s="21"/>
      <c r="H429" s="21" t="str">
        <f t="shared" si="128"/>
        <v>Selasa</v>
      </c>
      <c r="I429" s="24">
        <f t="shared" si="132"/>
        <v>45881.041666666664</v>
      </c>
      <c r="J429" s="25">
        <f t="shared" si="133"/>
        <v>27.041666666666664</v>
      </c>
      <c r="K429" s="21"/>
      <c r="L429" s="24"/>
      <c r="M429" s="25"/>
    </row>
    <row r="430" spans="1:13" x14ac:dyDescent="0.25">
      <c r="A430" s="1" t="s">
        <v>31</v>
      </c>
      <c r="B430" s="1"/>
      <c r="C430" s="75">
        <f>SUM(C413:C429)</f>
        <v>4056</v>
      </c>
      <c r="D430" s="75">
        <f>SUM(D413:D429)</f>
        <v>590</v>
      </c>
      <c r="E430" s="75"/>
      <c r="F430" s="75"/>
      <c r="G430" s="75">
        <f>SUM(G413:G429)</f>
        <v>45</v>
      </c>
      <c r="H430" s="75">
        <f>D430+G430</f>
        <v>635</v>
      </c>
      <c r="I430" s="76"/>
      <c r="J430" s="77"/>
      <c r="K430" s="76"/>
      <c r="L430" s="76"/>
      <c r="M430" s="77"/>
    </row>
    <row r="431" spans="1:13" x14ac:dyDescent="0.25">
      <c r="A431" s="1" t="s">
        <v>32</v>
      </c>
      <c r="B431" s="1"/>
      <c r="C431" s="78"/>
      <c r="D431" s="79">
        <f>D430/24</f>
        <v>24.583333333333332</v>
      </c>
      <c r="E431" s="79"/>
      <c r="F431" s="79"/>
      <c r="G431" s="79">
        <f>G430/24</f>
        <v>1.875</v>
      </c>
      <c r="H431" s="79">
        <f>H430/24</f>
        <v>26.458333333333332</v>
      </c>
      <c r="I431" s="81"/>
      <c r="J431" s="82" t="s">
        <v>33</v>
      </c>
      <c r="K431" s="83"/>
      <c r="L431" s="83"/>
      <c r="M431" s="83"/>
    </row>
    <row r="432" spans="1:13" x14ac:dyDescent="0.25">
      <c r="A432" s="95"/>
      <c r="B432" s="98"/>
      <c r="C432" s="95"/>
      <c r="D432" s="95"/>
      <c r="E432" s="95"/>
      <c r="F432" s="95"/>
      <c r="G432" s="95"/>
      <c r="H432" s="83"/>
      <c r="I432" s="83"/>
      <c r="J432" s="77" t="s">
        <v>34</v>
      </c>
      <c r="K432" s="77"/>
      <c r="L432" s="85">
        <f>C430</f>
        <v>4056</v>
      </c>
      <c r="M432" s="83" t="s">
        <v>35</v>
      </c>
    </row>
    <row r="433" spans="1:13" x14ac:dyDescent="0.25">
      <c r="A433" s="99"/>
      <c r="B433" s="100"/>
      <c r="C433" s="101">
        <f>C430+127</f>
        <v>4183</v>
      </c>
      <c r="D433" s="95"/>
      <c r="E433" s="95"/>
      <c r="F433" s="95"/>
      <c r="G433" s="95"/>
      <c r="H433" s="95"/>
      <c r="I433" s="83"/>
      <c r="J433" s="77" t="s">
        <v>36</v>
      </c>
      <c r="K433" s="77"/>
      <c r="L433" s="86">
        <f>D431</f>
        <v>24.583333333333332</v>
      </c>
      <c r="M433" s="83" t="s">
        <v>14</v>
      </c>
    </row>
    <row r="434" spans="1:13" x14ac:dyDescent="0.25">
      <c r="A434" s="99"/>
      <c r="B434" s="100"/>
      <c r="C434" s="95"/>
      <c r="D434" s="95"/>
      <c r="E434" s="95"/>
      <c r="F434" s="95"/>
      <c r="G434" s="95"/>
      <c r="H434" s="95"/>
      <c r="I434" s="83"/>
      <c r="J434" s="77" t="s">
        <v>37</v>
      </c>
      <c r="K434" s="77"/>
      <c r="L434" s="87">
        <f>G431</f>
        <v>1.875</v>
      </c>
      <c r="M434" s="83" t="s">
        <v>14</v>
      </c>
    </row>
  </sheetData>
  <mergeCells count="210">
    <mergeCell ref="A430:B430"/>
    <mergeCell ref="A431:B431"/>
    <mergeCell ref="A401:B401"/>
    <mergeCell ref="A402:B402"/>
    <mergeCell ref="A407:M407"/>
    <mergeCell ref="A408:M408"/>
    <mergeCell ref="A410:I410"/>
    <mergeCell ref="A411:A412"/>
    <mergeCell ref="B411:B412"/>
    <mergeCell ref="C411:C412"/>
    <mergeCell ref="D411:D412"/>
    <mergeCell ref="E411:E412"/>
    <mergeCell ref="F411:F412"/>
    <mergeCell ref="G411:G412"/>
    <mergeCell ref="H411:J411"/>
    <mergeCell ref="K411:M411"/>
    <mergeCell ref="A372:B372"/>
    <mergeCell ref="A373:B373"/>
    <mergeCell ref="A378:M378"/>
    <mergeCell ref="A379:M379"/>
    <mergeCell ref="A381:I381"/>
    <mergeCell ref="A382:A383"/>
    <mergeCell ref="B382:B383"/>
    <mergeCell ref="C382:C383"/>
    <mergeCell ref="D382:D383"/>
    <mergeCell ref="E382:E383"/>
    <mergeCell ref="F382:F383"/>
    <mergeCell ref="G382:G383"/>
    <mergeCell ref="H382:J382"/>
    <mergeCell ref="K382:M382"/>
    <mergeCell ref="A343:B343"/>
    <mergeCell ref="A344:B344"/>
    <mergeCell ref="A349:M349"/>
    <mergeCell ref="A350:M350"/>
    <mergeCell ref="A352:I352"/>
    <mergeCell ref="A353:A354"/>
    <mergeCell ref="B353:B354"/>
    <mergeCell ref="C353:C354"/>
    <mergeCell ref="D353:D354"/>
    <mergeCell ref="E353:E354"/>
    <mergeCell ref="F353:F354"/>
    <mergeCell ref="G353:G354"/>
    <mergeCell ref="H353:J353"/>
    <mergeCell ref="K353:M353"/>
    <mergeCell ref="A314:B314"/>
    <mergeCell ref="A315:B315"/>
    <mergeCell ref="A320:M320"/>
    <mergeCell ref="A321:M321"/>
    <mergeCell ref="A323:I323"/>
    <mergeCell ref="A324:A325"/>
    <mergeCell ref="B324:B325"/>
    <mergeCell ref="C324:C325"/>
    <mergeCell ref="D324:D325"/>
    <mergeCell ref="E324:E325"/>
    <mergeCell ref="F324:F325"/>
    <mergeCell ref="G324:G325"/>
    <mergeCell ref="H324:J324"/>
    <mergeCell ref="K324:M324"/>
    <mergeCell ref="A285:B285"/>
    <mergeCell ref="A286:B286"/>
    <mergeCell ref="A291:M291"/>
    <mergeCell ref="A292:M292"/>
    <mergeCell ref="A294:I294"/>
    <mergeCell ref="A295:A296"/>
    <mergeCell ref="B295:B296"/>
    <mergeCell ref="C295:C296"/>
    <mergeCell ref="D295:D296"/>
    <mergeCell ref="E295:E296"/>
    <mergeCell ref="F295:F296"/>
    <mergeCell ref="G295:G296"/>
    <mergeCell ref="H295:J295"/>
    <mergeCell ref="K295:M295"/>
    <mergeCell ref="A256:B256"/>
    <mergeCell ref="A257:B257"/>
    <mergeCell ref="A262:M262"/>
    <mergeCell ref="A263:M263"/>
    <mergeCell ref="A265:I265"/>
    <mergeCell ref="A266:A267"/>
    <mergeCell ref="B266:B267"/>
    <mergeCell ref="C266:C267"/>
    <mergeCell ref="D266:D267"/>
    <mergeCell ref="E266:E267"/>
    <mergeCell ref="F266:F267"/>
    <mergeCell ref="G266:G267"/>
    <mergeCell ref="H266:J266"/>
    <mergeCell ref="K266:M266"/>
    <mergeCell ref="A227:B227"/>
    <mergeCell ref="A228:B228"/>
    <mergeCell ref="A233:M233"/>
    <mergeCell ref="A234:M234"/>
    <mergeCell ref="A236:I236"/>
    <mergeCell ref="A237:A238"/>
    <mergeCell ref="B237:B238"/>
    <mergeCell ref="C237:C238"/>
    <mergeCell ref="D237:D238"/>
    <mergeCell ref="E237:E238"/>
    <mergeCell ref="F237:F238"/>
    <mergeCell ref="G237:G238"/>
    <mergeCell ref="H237:J237"/>
    <mergeCell ref="K237:M237"/>
    <mergeCell ref="A198:B198"/>
    <mergeCell ref="A199:B199"/>
    <mergeCell ref="A204:M204"/>
    <mergeCell ref="A205:M205"/>
    <mergeCell ref="A207:I207"/>
    <mergeCell ref="A208:A209"/>
    <mergeCell ref="B208:B209"/>
    <mergeCell ref="C208:C209"/>
    <mergeCell ref="D208:D209"/>
    <mergeCell ref="E208:E209"/>
    <mergeCell ref="F208:F209"/>
    <mergeCell ref="G208:G209"/>
    <mergeCell ref="H208:J208"/>
    <mergeCell ref="K208:M208"/>
    <mergeCell ref="A169:B169"/>
    <mergeCell ref="A170:B170"/>
    <mergeCell ref="A175:M175"/>
    <mergeCell ref="A176:M176"/>
    <mergeCell ref="A178:I178"/>
    <mergeCell ref="A179:A180"/>
    <mergeCell ref="B179:B180"/>
    <mergeCell ref="C179:C180"/>
    <mergeCell ref="D179:D180"/>
    <mergeCell ref="E179:E180"/>
    <mergeCell ref="F179:F180"/>
    <mergeCell ref="G179:G180"/>
    <mergeCell ref="H179:J179"/>
    <mergeCell ref="K179:M179"/>
    <mergeCell ref="A140:B140"/>
    <mergeCell ref="A141:B141"/>
    <mergeCell ref="A146:M146"/>
    <mergeCell ref="A147:M147"/>
    <mergeCell ref="A149:I149"/>
    <mergeCell ref="A150:A151"/>
    <mergeCell ref="B150:B151"/>
    <mergeCell ref="C150:C151"/>
    <mergeCell ref="D150:D151"/>
    <mergeCell ref="E150:E151"/>
    <mergeCell ref="F150:F151"/>
    <mergeCell ref="G150:G151"/>
    <mergeCell ref="H150:J150"/>
    <mergeCell ref="K150:M150"/>
    <mergeCell ref="A111:B111"/>
    <mergeCell ref="A112:B112"/>
    <mergeCell ref="A117:M117"/>
    <mergeCell ref="A118:M118"/>
    <mergeCell ref="A120:I120"/>
    <mergeCell ref="A121:A122"/>
    <mergeCell ref="B121:B122"/>
    <mergeCell ref="C121:C122"/>
    <mergeCell ref="D121:D122"/>
    <mergeCell ref="E121:E122"/>
    <mergeCell ref="F121:F122"/>
    <mergeCell ref="G121:G122"/>
    <mergeCell ref="H121:J121"/>
    <mergeCell ref="K121:M121"/>
    <mergeCell ref="A82:B82"/>
    <mergeCell ref="A83:B83"/>
    <mergeCell ref="A88:M88"/>
    <mergeCell ref="A89:M89"/>
    <mergeCell ref="A91:I91"/>
    <mergeCell ref="A92:A93"/>
    <mergeCell ref="B92:B93"/>
    <mergeCell ref="C92:C93"/>
    <mergeCell ref="D92:D93"/>
    <mergeCell ref="E92:E93"/>
    <mergeCell ref="F92:F93"/>
    <mergeCell ref="G92:G93"/>
    <mergeCell ref="H92:J92"/>
    <mergeCell ref="K92:M92"/>
    <mergeCell ref="A53:B53"/>
    <mergeCell ref="A54:B54"/>
    <mergeCell ref="A59:M59"/>
    <mergeCell ref="A60:M60"/>
    <mergeCell ref="A62:I62"/>
    <mergeCell ref="A63:A64"/>
    <mergeCell ref="B63:B64"/>
    <mergeCell ref="C63:C64"/>
    <mergeCell ref="D63:D64"/>
    <mergeCell ref="E63:E64"/>
    <mergeCell ref="F63:F64"/>
    <mergeCell ref="G63:G64"/>
    <mergeCell ref="H63:J63"/>
    <mergeCell ref="K63:M63"/>
    <mergeCell ref="A24:B24"/>
    <mergeCell ref="A25:B25"/>
    <mergeCell ref="A30:M30"/>
    <mergeCell ref="A31:M31"/>
    <mergeCell ref="A33:I33"/>
    <mergeCell ref="A34:A35"/>
    <mergeCell ref="B34:B35"/>
    <mergeCell ref="C34:C35"/>
    <mergeCell ref="D34:D35"/>
    <mergeCell ref="E34:E35"/>
    <mergeCell ref="F34:F35"/>
    <mergeCell ref="G34:G35"/>
    <mergeCell ref="H34:J34"/>
    <mergeCell ref="K34:M34"/>
    <mergeCell ref="A1:M1"/>
    <mergeCell ref="A2:M2"/>
    <mergeCell ref="A4:I4"/>
    <mergeCell ref="A5:A6"/>
    <mergeCell ref="B5:B6"/>
    <mergeCell ref="C5:C6"/>
    <mergeCell ref="D5:D6"/>
    <mergeCell ref="E5:E6"/>
    <mergeCell ref="F5:F6"/>
    <mergeCell ref="G5:G6"/>
    <mergeCell ref="H5:J5"/>
    <mergeCell ref="K5:M5"/>
  </mergeCells>
  <printOptions horizontalCentered="1"/>
  <pageMargins left="0.70833333333333304" right="0.70833333333333304" top="0.55138888888888904" bottom="0.74791666666666701" header="0.511811023622047" footer="0.511811023622047"/>
  <pageSetup paperSize="9" scale="63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V593"/>
  <sheetViews>
    <sheetView topLeftCell="A558" zoomScale="95" zoomScaleNormal="95" workbookViewId="0">
      <selection activeCell="Q576" sqref="Q576"/>
    </sheetView>
  </sheetViews>
  <sheetFormatPr defaultColWidth="9.140625" defaultRowHeight="15.75" x14ac:dyDescent="0.25"/>
  <cols>
    <col min="1" max="1" width="8" style="49" customWidth="1"/>
    <col min="2" max="2" width="18.42578125" style="49" customWidth="1"/>
    <col min="3" max="8" width="9.140625" style="49"/>
    <col min="9" max="9" width="12.42578125" style="49" customWidth="1"/>
    <col min="10" max="11" width="9.140625" style="49"/>
    <col min="12" max="12" width="13" style="49" customWidth="1"/>
    <col min="13" max="13" width="9.42578125" style="49" customWidth="1"/>
    <col min="14" max="14" width="42.5703125" style="49" customWidth="1"/>
    <col min="15" max="15" width="21.85546875" style="49" customWidth="1"/>
    <col min="16" max="16" width="6.42578125" style="49" customWidth="1"/>
    <col min="17" max="17" width="21.42578125" style="49" customWidth="1"/>
    <col min="18" max="18" width="10" style="49" hidden="1" customWidth="1"/>
    <col min="19" max="22" width="9.140625" style="49" hidden="1"/>
    <col min="23" max="23" width="9.140625" style="49"/>
    <col min="24" max="24" width="12" style="49" customWidth="1"/>
    <col min="25" max="25" width="8.42578125" style="49" customWidth="1"/>
    <col min="26" max="26" width="9.140625" style="49"/>
    <col min="27" max="27" width="11.5703125" style="49" customWidth="1"/>
    <col min="28" max="28" width="7.5703125" style="49" customWidth="1"/>
    <col min="29" max="30" width="9.140625" style="49"/>
    <col min="31" max="31" width="7.85546875" style="49" customWidth="1"/>
    <col min="32" max="32" width="17.5703125" style="49" customWidth="1"/>
    <col min="33" max="38" width="9.140625" style="49"/>
    <col min="39" max="39" width="10.85546875" style="49" customWidth="1"/>
    <col min="40" max="41" width="9.140625" style="49"/>
    <col min="42" max="42" width="10.85546875" style="49" customWidth="1"/>
    <col min="43" max="46" width="9.140625" style="49"/>
    <col min="47" max="47" width="6.42578125" style="49" customWidth="1"/>
    <col min="48" max="48" width="21.85546875" style="49" customWidth="1"/>
    <col min="49" max="49" width="9.140625" style="49"/>
    <col min="50" max="50" width="8.140625" style="49" customWidth="1"/>
    <col min="51" max="52" width="9.140625" style="49"/>
    <col min="53" max="53" width="7.140625" style="49" customWidth="1"/>
    <col min="54" max="54" width="9.140625" style="49"/>
    <col min="55" max="55" width="10.85546875" style="49" customWidth="1"/>
    <col min="56" max="57" width="9.140625" style="49"/>
    <col min="58" max="58" width="10.85546875" style="49" customWidth="1"/>
    <col min="59" max="16384" width="9.140625" style="49"/>
  </cols>
  <sheetData>
    <row r="1" spans="1:13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14" t="s">
        <v>65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5">
      <c r="A3" s="429" t="s">
        <v>2</v>
      </c>
      <c r="B3" s="429"/>
      <c r="C3" s="429"/>
      <c r="D3" s="429"/>
      <c r="E3" s="429"/>
      <c r="F3" s="429"/>
      <c r="G3" s="429"/>
      <c r="H3" s="429"/>
      <c r="I3" s="429"/>
      <c r="J3" s="429"/>
      <c r="K3" s="18" t="s">
        <v>3</v>
      </c>
      <c r="L3" s="16">
        <v>17.5</v>
      </c>
      <c r="M3" s="18" t="s">
        <v>4</v>
      </c>
    </row>
    <row r="4" spans="1:13" ht="16.5" customHeight="1" x14ac:dyDescent="0.25">
      <c r="A4" s="430" t="s">
        <v>5</v>
      </c>
      <c r="B4" s="430" t="s">
        <v>6</v>
      </c>
      <c r="C4" s="431" t="s">
        <v>7</v>
      </c>
      <c r="D4" s="432" t="s">
        <v>8</v>
      </c>
      <c r="E4" s="432" t="s">
        <v>66</v>
      </c>
      <c r="F4" s="432" t="s">
        <v>10</v>
      </c>
      <c r="G4" s="432" t="s">
        <v>11</v>
      </c>
      <c r="H4" s="433" t="s">
        <v>12</v>
      </c>
      <c r="I4" s="433"/>
      <c r="J4" s="433"/>
      <c r="K4" s="434" t="s">
        <v>13</v>
      </c>
      <c r="L4" s="434"/>
      <c r="M4" s="434"/>
    </row>
    <row r="5" spans="1:13" x14ac:dyDescent="0.25">
      <c r="A5" s="430"/>
      <c r="B5" s="430"/>
      <c r="C5" s="431"/>
      <c r="D5" s="432"/>
      <c r="E5" s="432"/>
      <c r="F5" s="432"/>
      <c r="G5" s="432"/>
      <c r="H5" s="102" t="s">
        <v>14</v>
      </c>
      <c r="I5" s="102" t="s">
        <v>15</v>
      </c>
      <c r="J5" s="102" t="s">
        <v>16</v>
      </c>
      <c r="K5" s="103" t="s">
        <v>14</v>
      </c>
      <c r="L5" s="103" t="s">
        <v>15</v>
      </c>
      <c r="M5" s="104" t="s">
        <v>16</v>
      </c>
    </row>
    <row r="6" spans="1:13" x14ac:dyDescent="0.25">
      <c r="A6" s="27">
        <v>1</v>
      </c>
      <c r="B6" s="54" t="s">
        <v>17</v>
      </c>
      <c r="C6" s="27">
        <v>521</v>
      </c>
      <c r="D6" s="53">
        <f t="shared" ref="D6:D17" si="0">E6+F6</f>
        <v>31</v>
      </c>
      <c r="E6" s="53">
        <v>2</v>
      </c>
      <c r="F6" s="53">
        <f t="shared" ref="F6:F17" si="1">INT(C6/$L$3)</f>
        <v>29</v>
      </c>
      <c r="G6" s="27">
        <v>15</v>
      </c>
      <c r="H6" s="21" t="str">
        <f t="shared" ref="H6:H18" si="2">CHOOSE(WEEKDAY(I6),"Minggu","Senin","Selasa","Rabu","Kamis","Jum'at","Sabtu")</f>
        <v>Senin</v>
      </c>
      <c r="I6" s="24">
        <v>45656</v>
      </c>
      <c r="J6" s="25">
        <v>0.16666666666666699</v>
      </c>
      <c r="K6" s="21" t="str">
        <f t="shared" ref="K6:K17" si="3">CHOOSE(WEEKDAY(L6),"Minggu","Senin","Selasa","Rabu","Kamis","Jum'at","Sabtu")</f>
        <v>Senin</v>
      </c>
      <c r="L6" s="24">
        <f>(I6+J6)+G6/24</f>
        <v>45656.791666666664</v>
      </c>
      <c r="M6" s="25">
        <f t="shared" ref="M6:M17" si="4">(J6+G6/24)</f>
        <v>0.79166666666666696</v>
      </c>
    </row>
    <row r="7" spans="1:13" x14ac:dyDescent="0.25">
      <c r="A7" s="105">
        <f t="shared" ref="A7:A18" si="5">A6+1</f>
        <v>2</v>
      </c>
      <c r="B7" s="106" t="s">
        <v>67</v>
      </c>
      <c r="C7" s="107">
        <v>45</v>
      </c>
      <c r="D7" s="53">
        <f t="shared" si="0"/>
        <v>3</v>
      </c>
      <c r="E7" s="108">
        <v>1</v>
      </c>
      <c r="F7" s="53">
        <f t="shared" si="1"/>
        <v>2</v>
      </c>
      <c r="G7" s="105">
        <v>3</v>
      </c>
      <c r="H7" s="109" t="str">
        <f t="shared" si="2"/>
        <v>Rabu</v>
      </c>
      <c r="I7" s="110">
        <f t="shared" ref="I7:I18" si="6">$I$6+J7</f>
        <v>45658.083333333336</v>
      </c>
      <c r="J7" s="111">
        <f t="shared" ref="J7:J18" si="7">M6+D6/24</f>
        <v>2.0833333333333339</v>
      </c>
      <c r="K7" s="109" t="str">
        <f t="shared" si="3"/>
        <v>Rabu</v>
      </c>
      <c r="L7" s="110">
        <f t="shared" ref="L7:L17" si="8">($I$6+J7)+G7/24</f>
        <v>45658.208333333336</v>
      </c>
      <c r="M7" s="112">
        <f t="shared" si="4"/>
        <v>2.2083333333333339</v>
      </c>
    </row>
    <row r="8" spans="1:13" x14ac:dyDescent="0.25">
      <c r="A8" s="105">
        <f t="shared" si="5"/>
        <v>3</v>
      </c>
      <c r="B8" s="54" t="s">
        <v>68</v>
      </c>
      <c r="C8" s="113">
        <v>344</v>
      </c>
      <c r="D8" s="53">
        <f t="shared" si="0"/>
        <v>22</v>
      </c>
      <c r="E8" s="114">
        <v>3</v>
      </c>
      <c r="F8" s="53">
        <f t="shared" si="1"/>
        <v>19</v>
      </c>
      <c r="G8" s="27">
        <v>1</v>
      </c>
      <c r="H8" s="109" t="str">
        <f t="shared" si="2"/>
        <v>Rabu</v>
      </c>
      <c r="I8" s="110">
        <f t="shared" si="6"/>
        <v>45658.333333333336</v>
      </c>
      <c r="J8" s="111">
        <f t="shared" si="7"/>
        <v>2.3333333333333339</v>
      </c>
      <c r="K8" s="109" t="str">
        <f t="shared" si="3"/>
        <v>Rabu</v>
      </c>
      <c r="L8" s="110">
        <f t="shared" si="8"/>
        <v>45658.375</v>
      </c>
      <c r="M8" s="112">
        <f t="shared" si="4"/>
        <v>2.3750000000000004</v>
      </c>
    </row>
    <row r="9" spans="1:13" x14ac:dyDescent="0.25">
      <c r="A9" s="109">
        <f t="shared" si="5"/>
        <v>4</v>
      </c>
      <c r="B9" s="26" t="s">
        <v>69</v>
      </c>
      <c r="C9" s="115">
        <v>361</v>
      </c>
      <c r="D9" s="53">
        <f t="shared" si="0"/>
        <v>23</v>
      </c>
      <c r="E9" s="114">
        <v>3</v>
      </c>
      <c r="F9" s="53">
        <f t="shared" si="1"/>
        <v>20</v>
      </c>
      <c r="G9" s="21">
        <v>4</v>
      </c>
      <c r="H9" s="109" t="str">
        <f t="shared" si="2"/>
        <v>Kamis</v>
      </c>
      <c r="I9" s="110">
        <f t="shared" si="6"/>
        <v>45659.291666666664</v>
      </c>
      <c r="J9" s="111">
        <f t="shared" si="7"/>
        <v>3.291666666666667</v>
      </c>
      <c r="K9" s="109" t="str">
        <f t="shared" si="3"/>
        <v>Kamis</v>
      </c>
      <c r="L9" s="110">
        <f t="shared" si="8"/>
        <v>45659.458333333328</v>
      </c>
      <c r="M9" s="112">
        <f t="shared" si="4"/>
        <v>3.4583333333333335</v>
      </c>
    </row>
    <row r="10" spans="1:13" x14ac:dyDescent="0.25">
      <c r="A10" s="109">
        <f t="shared" si="5"/>
        <v>5</v>
      </c>
      <c r="B10" s="26" t="s">
        <v>67</v>
      </c>
      <c r="C10" s="116">
        <v>361</v>
      </c>
      <c r="D10" s="53">
        <f t="shared" si="0"/>
        <v>22</v>
      </c>
      <c r="E10" s="114">
        <v>2</v>
      </c>
      <c r="F10" s="53">
        <f t="shared" si="1"/>
        <v>20</v>
      </c>
      <c r="G10" s="21">
        <v>3</v>
      </c>
      <c r="H10" s="109" t="str">
        <f t="shared" si="2"/>
        <v>Jum'at</v>
      </c>
      <c r="I10" s="110">
        <f t="shared" si="6"/>
        <v>45660.416666666664</v>
      </c>
      <c r="J10" s="111">
        <f t="shared" si="7"/>
        <v>4.416666666666667</v>
      </c>
      <c r="K10" s="109" t="str">
        <f t="shared" si="3"/>
        <v>Jum'at</v>
      </c>
      <c r="L10" s="110">
        <f t="shared" si="8"/>
        <v>45660.541666666664</v>
      </c>
      <c r="M10" s="112">
        <f t="shared" si="4"/>
        <v>4.541666666666667</v>
      </c>
    </row>
    <row r="11" spans="1:13" x14ac:dyDescent="0.25">
      <c r="A11" s="109">
        <f t="shared" si="5"/>
        <v>6</v>
      </c>
      <c r="B11" s="26" t="s">
        <v>69</v>
      </c>
      <c r="C11" s="115">
        <v>361</v>
      </c>
      <c r="D11" s="53">
        <f t="shared" si="0"/>
        <v>22</v>
      </c>
      <c r="E11" s="114">
        <v>2</v>
      </c>
      <c r="F11" s="53">
        <f t="shared" si="1"/>
        <v>20</v>
      </c>
      <c r="G11" s="21">
        <v>4</v>
      </c>
      <c r="H11" s="109" t="str">
        <f t="shared" si="2"/>
        <v>Sabtu</v>
      </c>
      <c r="I11" s="110">
        <f t="shared" si="6"/>
        <v>45661.458333333336</v>
      </c>
      <c r="J11" s="111">
        <f t="shared" si="7"/>
        <v>5.4583333333333339</v>
      </c>
      <c r="K11" s="109" t="str">
        <f t="shared" si="3"/>
        <v>Sabtu</v>
      </c>
      <c r="L11" s="110">
        <f t="shared" si="8"/>
        <v>45661.625</v>
      </c>
      <c r="M11" s="112">
        <f t="shared" si="4"/>
        <v>5.6250000000000009</v>
      </c>
    </row>
    <row r="12" spans="1:13" x14ac:dyDescent="0.25">
      <c r="A12" s="109">
        <f t="shared" si="5"/>
        <v>7</v>
      </c>
      <c r="B12" s="26" t="s">
        <v>67</v>
      </c>
      <c r="C12" s="116">
        <v>361</v>
      </c>
      <c r="D12" s="53">
        <f t="shared" si="0"/>
        <v>22</v>
      </c>
      <c r="E12" s="114">
        <v>2</v>
      </c>
      <c r="F12" s="53">
        <f t="shared" si="1"/>
        <v>20</v>
      </c>
      <c r="G12" s="21">
        <v>3</v>
      </c>
      <c r="H12" s="109" t="str">
        <f t="shared" si="2"/>
        <v>Minggu</v>
      </c>
      <c r="I12" s="110">
        <f t="shared" si="6"/>
        <v>45662.541666666664</v>
      </c>
      <c r="J12" s="111">
        <f t="shared" si="7"/>
        <v>6.5416666666666679</v>
      </c>
      <c r="K12" s="109" t="str">
        <f t="shared" si="3"/>
        <v>Minggu</v>
      </c>
      <c r="L12" s="110">
        <f t="shared" si="8"/>
        <v>45662.666666666664</v>
      </c>
      <c r="M12" s="112">
        <f t="shared" si="4"/>
        <v>6.6666666666666679</v>
      </c>
    </row>
    <row r="13" spans="1:13" x14ac:dyDescent="0.25">
      <c r="A13" s="109">
        <f t="shared" si="5"/>
        <v>8</v>
      </c>
      <c r="B13" s="26" t="s">
        <v>69</v>
      </c>
      <c r="C13" s="115">
        <v>361</v>
      </c>
      <c r="D13" s="53">
        <f t="shared" si="0"/>
        <v>23</v>
      </c>
      <c r="E13" s="114">
        <v>3</v>
      </c>
      <c r="F13" s="53">
        <f t="shared" si="1"/>
        <v>20</v>
      </c>
      <c r="G13" s="21">
        <v>18</v>
      </c>
      <c r="H13" s="109" t="str">
        <f t="shared" si="2"/>
        <v>Senin</v>
      </c>
      <c r="I13" s="110">
        <f t="shared" si="6"/>
        <v>45663.583333333336</v>
      </c>
      <c r="J13" s="111">
        <f t="shared" si="7"/>
        <v>7.5833333333333348</v>
      </c>
      <c r="K13" s="109" t="str">
        <f t="shared" si="3"/>
        <v>Selasa</v>
      </c>
      <c r="L13" s="110">
        <f t="shared" si="8"/>
        <v>45664.333333333336</v>
      </c>
      <c r="M13" s="112">
        <f t="shared" si="4"/>
        <v>8.3333333333333357</v>
      </c>
    </row>
    <row r="14" spans="1:13" x14ac:dyDescent="0.25">
      <c r="A14" s="109">
        <f t="shared" si="5"/>
        <v>9</v>
      </c>
      <c r="B14" s="26" t="s">
        <v>67</v>
      </c>
      <c r="C14" s="116">
        <v>361</v>
      </c>
      <c r="D14" s="53">
        <f t="shared" si="0"/>
        <v>23</v>
      </c>
      <c r="E14" s="114">
        <v>3</v>
      </c>
      <c r="F14" s="53">
        <f t="shared" si="1"/>
        <v>20</v>
      </c>
      <c r="G14" s="21">
        <v>7</v>
      </c>
      <c r="H14" s="109" t="str">
        <f t="shared" si="2"/>
        <v>Rabu</v>
      </c>
      <c r="I14" s="110">
        <f t="shared" si="6"/>
        <v>45665.291666666664</v>
      </c>
      <c r="J14" s="111">
        <f t="shared" si="7"/>
        <v>9.2916666666666696</v>
      </c>
      <c r="K14" s="109" t="str">
        <f t="shared" si="3"/>
        <v>Rabu</v>
      </c>
      <c r="L14" s="110">
        <f t="shared" si="8"/>
        <v>45665.583333333328</v>
      </c>
      <c r="M14" s="112">
        <f t="shared" si="4"/>
        <v>9.5833333333333357</v>
      </c>
    </row>
    <row r="15" spans="1:13" x14ac:dyDescent="0.25">
      <c r="A15" s="109">
        <f t="shared" si="5"/>
        <v>10</v>
      </c>
      <c r="B15" s="22" t="s">
        <v>69</v>
      </c>
      <c r="C15" s="116">
        <v>344</v>
      </c>
      <c r="D15" s="53">
        <f t="shared" si="0"/>
        <v>22</v>
      </c>
      <c r="E15" s="114">
        <v>3</v>
      </c>
      <c r="F15" s="53">
        <f t="shared" si="1"/>
        <v>19</v>
      </c>
      <c r="G15" s="21">
        <v>3</v>
      </c>
      <c r="H15" s="109" t="str">
        <f t="shared" si="2"/>
        <v>Kamis</v>
      </c>
      <c r="I15" s="110">
        <f t="shared" si="6"/>
        <v>45666.541666666664</v>
      </c>
      <c r="J15" s="111">
        <f t="shared" si="7"/>
        <v>10.54166666666667</v>
      </c>
      <c r="K15" s="109" t="str">
        <f t="shared" si="3"/>
        <v>Kamis</v>
      </c>
      <c r="L15" s="110">
        <f t="shared" si="8"/>
        <v>45666.666666666664</v>
      </c>
      <c r="M15" s="112">
        <f t="shared" si="4"/>
        <v>10.66666666666667</v>
      </c>
    </row>
    <row r="16" spans="1:13" x14ac:dyDescent="0.25">
      <c r="A16" s="109">
        <f t="shared" si="5"/>
        <v>11</v>
      </c>
      <c r="B16" s="54" t="s">
        <v>68</v>
      </c>
      <c r="C16" s="113">
        <v>45</v>
      </c>
      <c r="D16" s="53">
        <f t="shared" si="0"/>
        <v>3</v>
      </c>
      <c r="E16" s="114">
        <v>1</v>
      </c>
      <c r="F16" s="53">
        <f t="shared" si="1"/>
        <v>2</v>
      </c>
      <c r="G16" s="27">
        <v>1</v>
      </c>
      <c r="H16" s="109" t="str">
        <f t="shared" si="2"/>
        <v>Jum'at</v>
      </c>
      <c r="I16" s="110">
        <f t="shared" si="6"/>
        <v>45667.583333333336</v>
      </c>
      <c r="J16" s="111">
        <f t="shared" si="7"/>
        <v>11.583333333333336</v>
      </c>
      <c r="K16" s="109" t="str">
        <f t="shared" si="3"/>
        <v>Jum'at</v>
      </c>
      <c r="L16" s="110">
        <f t="shared" si="8"/>
        <v>45667.625</v>
      </c>
      <c r="M16" s="112">
        <f t="shared" si="4"/>
        <v>11.625000000000002</v>
      </c>
    </row>
    <row r="17" spans="1:13" x14ac:dyDescent="0.25">
      <c r="A17" s="109">
        <f t="shared" si="5"/>
        <v>12</v>
      </c>
      <c r="B17" s="54" t="s">
        <v>67</v>
      </c>
      <c r="C17" s="113">
        <v>521</v>
      </c>
      <c r="D17" s="53">
        <f t="shared" si="0"/>
        <v>29</v>
      </c>
      <c r="E17" s="114">
        <v>0</v>
      </c>
      <c r="F17" s="53">
        <f t="shared" si="1"/>
        <v>29</v>
      </c>
      <c r="G17" s="27">
        <v>3</v>
      </c>
      <c r="H17" s="109" t="str">
        <f t="shared" si="2"/>
        <v>Jum'at</v>
      </c>
      <c r="I17" s="110">
        <f t="shared" si="6"/>
        <v>45667.75</v>
      </c>
      <c r="J17" s="111">
        <f t="shared" si="7"/>
        <v>11.750000000000002</v>
      </c>
      <c r="K17" s="109" t="str">
        <f t="shared" si="3"/>
        <v>Jum'at</v>
      </c>
      <c r="L17" s="110">
        <f t="shared" si="8"/>
        <v>45667.875</v>
      </c>
      <c r="M17" s="112">
        <f t="shared" si="4"/>
        <v>11.875000000000002</v>
      </c>
    </row>
    <row r="18" spans="1:13" x14ac:dyDescent="0.25">
      <c r="A18" s="109">
        <f t="shared" si="5"/>
        <v>13</v>
      </c>
      <c r="B18" s="54" t="s">
        <v>17</v>
      </c>
      <c r="C18" s="113"/>
      <c r="D18" s="108"/>
      <c r="E18" s="108"/>
      <c r="F18" s="108"/>
      <c r="G18" s="27"/>
      <c r="H18" s="109" t="str">
        <f t="shared" si="2"/>
        <v>Minggu</v>
      </c>
      <c r="I18" s="110">
        <f t="shared" si="6"/>
        <v>45669.083333333336</v>
      </c>
      <c r="J18" s="111">
        <f t="shared" si="7"/>
        <v>13.083333333333336</v>
      </c>
      <c r="K18" s="109"/>
      <c r="L18" s="110"/>
      <c r="M18" s="112"/>
    </row>
    <row r="19" spans="1:13" x14ac:dyDescent="0.25">
      <c r="A19" s="435" t="s">
        <v>31</v>
      </c>
      <c r="B19" s="435"/>
      <c r="C19" s="117">
        <f>SUM(C6:C18)</f>
        <v>3986</v>
      </c>
      <c r="D19" s="118">
        <f>SUM(D6:D18)</f>
        <v>245</v>
      </c>
      <c r="E19" s="118"/>
      <c r="F19" s="118"/>
      <c r="G19" s="118">
        <f>SUM(G6:G18)</f>
        <v>65</v>
      </c>
      <c r="H19" s="119">
        <f>D19+G19</f>
        <v>310</v>
      </c>
      <c r="I19" s="120"/>
      <c r="J19" s="121"/>
      <c r="K19" s="120"/>
      <c r="L19" s="120"/>
      <c r="M19" s="121"/>
    </row>
    <row r="20" spans="1:13" ht="16.5" customHeight="1" x14ac:dyDescent="0.25">
      <c r="A20" s="436" t="s">
        <v>32</v>
      </c>
      <c r="B20" s="436"/>
      <c r="C20" s="122"/>
      <c r="D20" s="123">
        <f>D19/24</f>
        <v>10.208333333333334</v>
      </c>
      <c r="E20" s="123"/>
      <c r="F20" s="123"/>
      <c r="G20" s="123">
        <f>G19/24</f>
        <v>2.7083333333333335</v>
      </c>
      <c r="H20" s="124">
        <f>H19/24</f>
        <v>12.916666666666666</v>
      </c>
      <c r="I20" s="125"/>
      <c r="J20" s="126" t="s">
        <v>33</v>
      </c>
      <c r="K20" s="127"/>
      <c r="L20" s="127"/>
      <c r="M20" s="127"/>
    </row>
    <row r="21" spans="1:13" x14ac:dyDescent="0.25">
      <c r="A21" s="128"/>
      <c r="B21" s="128"/>
      <c r="C21" s="129"/>
      <c r="D21" s="128"/>
      <c r="E21" s="128"/>
      <c r="F21" s="128"/>
      <c r="G21" s="128"/>
      <c r="H21" s="127"/>
      <c r="I21" s="127"/>
      <c r="J21" s="121" t="s">
        <v>34</v>
      </c>
      <c r="K21" s="121"/>
      <c r="L21" s="130">
        <f>C19</f>
        <v>3986</v>
      </c>
      <c r="M21" s="127" t="s">
        <v>35</v>
      </c>
    </row>
    <row r="22" spans="1:13" x14ac:dyDescent="0.25">
      <c r="A22" s="128"/>
      <c r="B22" s="128"/>
      <c r="C22" s="129"/>
      <c r="D22" s="128"/>
      <c r="E22" s="128"/>
      <c r="F22" s="128"/>
      <c r="G22" s="128"/>
      <c r="H22" s="128"/>
      <c r="I22" s="131"/>
      <c r="J22" s="121" t="s">
        <v>36</v>
      </c>
      <c r="K22" s="121"/>
      <c r="L22" s="132">
        <f>D20</f>
        <v>10.208333333333334</v>
      </c>
      <c r="M22" s="127" t="s">
        <v>14</v>
      </c>
    </row>
    <row r="23" spans="1:13" x14ac:dyDescent="0.25">
      <c r="A23" s="128"/>
      <c r="B23" s="128"/>
      <c r="C23" s="129"/>
      <c r="D23" s="128"/>
      <c r="E23" s="128"/>
      <c r="F23" s="128"/>
      <c r="G23" s="128"/>
      <c r="H23" s="128"/>
      <c r="I23" s="127"/>
      <c r="J23" s="121" t="s">
        <v>37</v>
      </c>
      <c r="K23" s="121"/>
      <c r="L23" s="133">
        <f>G20</f>
        <v>2.7083333333333335</v>
      </c>
      <c r="M23" s="127" t="s">
        <v>14</v>
      </c>
    </row>
    <row r="25" spans="1:13" x14ac:dyDescent="0.25">
      <c r="A25" s="14" t="s"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x14ac:dyDescent="0.25">
      <c r="A26" s="14" t="s">
        <v>65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x14ac:dyDescent="0.25">
      <c r="A27" s="429" t="s">
        <v>38</v>
      </c>
      <c r="B27" s="429"/>
      <c r="C27" s="429"/>
      <c r="D27" s="429"/>
      <c r="E27" s="429"/>
      <c r="F27" s="429"/>
      <c r="G27" s="429"/>
      <c r="H27" s="429"/>
      <c r="I27" s="429"/>
      <c r="J27" s="429"/>
      <c r="K27" s="18" t="s">
        <v>3</v>
      </c>
      <c r="L27" s="16">
        <v>17.5</v>
      </c>
      <c r="M27" s="18" t="s">
        <v>4</v>
      </c>
    </row>
    <row r="28" spans="1:13" ht="15.75" customHeight="1" x14ac:dyDescent="0.25">
      <c r="A28" s="430" t="s">
        <v>5</v>
      </c>
      <c r="B28" s="430" t="s">
        <v>6</v>
      </c>
      <c r="C28" s="431" t="s">
        <v>7</v>
      </c>
      <c r="D28" s="432" t="s">
        <v>8</v>
      </c>
      <c r="E28" s="432" t="s">
        <v>66</v>
      </c>
      <c r="F28" s="432" t="s">
        <v>10</v>
      </c>
      <c r="G28" s="432" t="s">
        <v>11</v>
      </c>
      <c r="H28" s="433" t="s">
        <v>12</v>
      </c>
      <c r="I28" s="433"/>
      <c r="J28" s="433"/>
      <c r="K28" s="434" t="s">
        <v>13</v>
      </c>
      <c r="L28" s="434"/>
      <c r="M28" s="434"/>
    </row>
    <row r="29" spans="1:13" x14ac:dyDescent="0.25">
      <c r="A29" s="430"/>
      <c r="B29" s="430"/>
      <c r="C29" s="431"/>
      <c r="D29" s="432"/>
      <c r="E29" s="432"/>
      <c r="F29" s="432"/>
      <c r="G29" s="432"/>
      <c r="H29" s="102" t="s">
        <v>14</v>
      </c>
      <c r="I29" s="102" t="s">
        <v>15</v>
      </c>
      <c r="J29" s="102" t="s">
        <v>16</v>
      </c>
      <c r="K29" s="103" t="s">
        <v>14</v>
      </c>
      <c r="L29" s="103" t="s">
        <v>15</v>
      </c>
      <c r="M29" s="104" t="s">
        <v>16</v>
      </c>
    </row>
    <row r="30" spans="1:13" x14ac:dyDescent="0.25">
      <c r="A30" s="27">
        <v>1</v>
      </c>
      <c r="B30" s="54" t="s">
        <v>17</v>
      </c>
      <c r="C30" s="27">
        <v>521</v>
      </c>
      <c r="D30" s="53">
        <f t="shared" ref="D30:D35" si="9">E30+F30</f>
        <v>31</v>
      </c>
      <c r="E30" s="53">
        <v>2</v>
      </c>
      <c r="F30" s="53">
        <f t="shared" ref="F30:F35" si="10">INT(C30/$L$3)</f>
        <v>29</v>
      </c>
      <c r="G30" s="27">
        <v>17</v>
      </c>
      <c r="H30" s="21" t="str">
        <f t="shared" ref="H30:H36" si="11">CHOOSE(WEEKDAY(I30),"Minggu","Senin","Selasa","Rabu","Kamis","Jum'at","Sabtu")</f>
        <v>Minggu</v>
      </c>
      <c r="I30" s="24">
        <v>45669</v>
      </c>
      <c r="J30" s="25">
        <v>8.3333333333333301E-2</v>
      </c>
      <c r="K30" s="21" t="str">
        <f t="shared" ref="K30:K35" si="12">CHOOSE(WEEKDAY(L30),"Minggu","Senin","Selasa","Rabu","Kamis","Jum'at","Sabtu")</f>
        <v>Minggu</v>
      </c>
      <c r="L30" s="24">
        <f>(I30+J30)+G30/24</f>
        <v>45669.791666666672</v>
      </c>
      <c r="M30" s="25">
        <f t="shared" ref="M30:M35" si="13">(J30+G30/24)</f>
        <v>0.79166666666666663</v>
      </c>
    </row>
    <row r="31" spans="1:13" x14ac:dyDescent="0.25">
      <c r="A31" s="105">
        <f t="shared" ref="A31:A36" si="14">A30+1</f>
        <v>2</v>
      </c>
      <c r="B31" s="106" t="s">
        <v>67</v>
      </c>
      <c r="C31" s="107">
        <v>45</v>
      </c>
      <c r="D31" s="53">
        <f t="shared" si="9"/>
        <v>3</v>
      </c>
      <c r="E31" s="108">
        <v>1</v>
      </c>
      <c r="F31" s="53">
        <f t="shared" si="10"/>
        <v>2</v>
      </c>
      <c r="G31" s="105">
        <v>3</v>
      </c>
      <c r="H31" s="109" t="str">
        <f t="shared" si="11"/>
        <v>Selasa</v>
      </c>
      <c r="I31" s="110">
        <f t="shared" ref="I31:I36" si="15">$I$30+J31</f>
        <v>45671.083333333336</v>
      </c>
      <c r="J31" s="111">
        <f t="shared" ref="J31:J36" si="16">M30+D30/24</f>
        <v>2.0833333333333335</v>
      </c>
      <c r="K31" s="109" t="str">
        <f t="shared" si="12"/>
        <v>Selasa</v>
      </c>
      <c r="L31" s="110">
        <f>($I$30+J31)+G31/24</f>
        <v>45671.208333333336</v>
      </c>
      <c r="M31" s="112">
        <f t="shared" si="13"/>
        <v>2.2083333333333335</v>
      </c>
    </row>
    <row r="32" spans="1:13" x14ac:dyDescent="0.25">
      <c r="A32" s="105">
        <f t="shared" si="14"/>
        <v>3</v>
      </c>
      <c r="B32" s="54" t="s">
        <v>68</v>
      </c>
      <c r="C32" s="113">
        <v>344</v>
      </c>
      <c r="D32" s="53">
        <f t="shared" si="9"/>
        <v>22</v>
      </c>
      <c r="E32" s="114">
        <v>3</v>
      </c>
      <c r="F32" s="53">
        <f t="shared" si="10"/>
        <v>19</v>
      </c>
      <c r="G32" s="27">
        <v>1</v>
      </c>
      <c r="H32" s="109" t="str">
        <f t="shared" si="11"/>
        <v>Selasa</v>
      </c>
      <c r="I32" s="110">
        <f t="shared" si="15"/>
        <v>45671.333333333336</v>
      </c>
      <c r="J32" s="111">
        <f t="shared" si="16"/>
        <v>2.3333333333333335</v>
      </c>
      <c r="K32" s="109" t="str">
        <f t="shared" si="12"/>
        <v>Selasa</v>
      </c>
      <c r="L32" s="110">
        <f>($I$30+J32)+G32/24</f>
        <v>45671.375</v>
      </c>
      <c r="M32" s="112">
        <f t="shared" si="13"/>
        <v>2.375</v>
      </c>
    </row>
    <row r="33" spans="1:13" x14ac:dyDescent="0.25">
      <c r="A33" s="105">
        <f t="shared" si="14"/>
        <v>4</v>
      </c>
      <c r="B33" s="22" t="s">
        <v>69</v>
      </c>
      <c r="C33" s="116">
        <v>344</v>
      </c>
      <c r="D33" s="53">
        <f t="shared" si="9"/>
        <v>22</v>
      </c>
      <c r="E33" s="114">
        <v>3</v>
      </c>
      <c r="F33" s="53">
        <f t="shared" si="10"/>
        <v>19</v>
      </c>
      <c r="G33" s="21">
        <v>4</v>
      </c>
      <c r="H33" s="109" t="str">
        <f t="shared" si="11"/>
        <v>Rabu</v>
      </c>
      <c r="I33" s="110">
        <f t="shared" si="15"/>
        <v>45672.291666666664</v>
      </c>
      <c r="J33" s="111">
        <f t="shared" si="16"/>
        <v>3.2916666666666665</v>
      </c>
      <c r="K33" s="109" t="str">
        <f t="shared" si="12"/>
        <v>Rabu</v>
      </c>
      <c r="L33" s="110">
        <f>($I$30+J33)+G33/24</f>
        <v>45672.458333333328</v>
      </c>
      <c r="M33" s="112">
        <f t="shared" si="13"/>
        <v>3.458333333333333</v>
      </c>
    </row>
    <row r="34" spans="1:13" x14ac:dyDescent="0.25">
      <c r="A34" s="105">
        <f t="shared" si="14"/>
        <v>5</v>
      </c>
      <c r="B34" s="54" t="s">
        <v>68</v>
      </c>
      <c r="C34" s="113">
        <v>45</v>
      </c>
      <c r="D34" s="53">
        <f t="shared" si="9"/>
        <v>3</v>
      </c>
      <c r="E34" s="114">
        <v>1</v>
      </c>
      <c r="F34" s="53">
        <f t="shared" si="10"/>
        <v>2</v>
      </c>
      <c r="G34" s="27">
        <v>1</v>
      </c>
      <c r="H34" s="109" t="str">
        <f t="shared" si="11"/>
        <v>Kamis</v>
      </c>
      <c r="I34" s="110">
        <f t="shared" si="15"/>
        <v>45673.375</v>
      </c>
      <c r="J34" s="111">
        <f t="shared" si="16"/>
        <v>4.375</v>
      </c>
      <c r="K34" s="109" t="str">
        <f t="shared" si="12"/>
        <v>Kamis</v>
      </c>
      <c r="L34" s="110">
        <f>($I$30+J34)+G34/24</f>
        <v>45673.416666666664</v>
      </c>
      <c r="M34" s="112">
        <f t="shared" si="13"/>
        <v>4.416666666666667</v>
      </c>
    </row>
    <row r="35" spans="1:13" x14ac:dyDescent="0.25">
      <c r="A35" s="105">
        <f t="shared" si="14"/>
        <v>6</v>
      </c>
      <c r="B35" s="54" t="s">
        <v>67</v>
      </c>
      <c r="C35" s="113">
        <v>521</v>
      </c>
      <c r="D35" s="53">
        <f t="shared" si="9"/>
        <v>30</v>
      </c>
      <c r="E35" s="114">
        <v>1</v>
      </c>
      <c r="F35" s="53">
        <f t="shared" si="10"/>
        <v>29</v>
      </c>
      <c r="G35" s="27">
        <v>9</v>
      </c>
      <c r="H35" s="109" t="str">
        <f t="shared" si="11"/>
        <v>Kamis</v>
      </c>
      <c r="I35" s="110">
        <f t="shared" si="15"/>
        <v>45673.541666666664</v>
      </c>
      <c r="J35" s="111">
        <f t="shared" si="16"/>
        <v>4.541666666666667</v>
      </c>
      <c r="K35" s="109" t="str">
        <f t="shared" si="12"/>
        <v>Kamis</v>
      </c>
      <c r="L35" s="110">
        <f>($I$30+J35)+G35/24</f>
        <v>45673.916666666664</v>
      </c>
      <c r="M35" s="112">
        <f t="shared" si="13"/>
        <v>4.916666666666667</v>
      </c>
    </row>
    <row r="36" spans="1:13" x14ac:dyDescent="0.25">
      <c r="A36" s="105">
        <f t="shared" si="14"/>
        <v>7</v>
      </c>
      <c r="B36" s="54" t="s">
        <v>17</v>
      </c>
      <c r="C36" s="113"/>
      <c r="D36" s="108"/>
      <c r="E36" s="108"/>
      <c r="F36" s="108"/>
      <c r="G36" s="27"/>
      <c r="H36" s="109" t="str">
        <f t="shared" si="11"/>
        <v>Sabtu</v>
      </c>
      <c r="I36" s="110">
        <f t="shared" si="15"/>
        <v>45675.166666666664</v>
      </c>
      <c r="J36" s="111">
        <f t="shared" si="16"/>
        <v>6.166666666666667</v>
      </c>
      <c r="K36" s="109"/>
      <c r="L36" s="110"/>
      <c r="M36" s="112"/>
    </row>
    <row r="37" spans="1:13" x14ac:dyDescent="0.25">
      <c r="A37" s="435" t="s">
        <v>31</v>
      </c>
      <c r="B37" s="435"/>
      <c r="C37" s="117">
        <f>SUM(C30:C36)</f>
        <v>1820</v>
      </c>
      <c r="D37" s="118">
        <f>SUM(D30:D36)</f>
        <v>111</v>
      </c>
      <c r="E37" s="118"/>
      <c r="F37" s="118"/>
      <c r="G37" s="118">
        <f>SUM(G30:G36)</f>
        <v>35</v>
      </c>
      <c r="H37" s="119">
        <f>D37+G37</f>
        <v>146</v>
      </c>
      <c r="I37" s="120"/>
      <c r="J37" s="121"/>
      <c r="K37" s="120"/>
      <c r="L37" s="120"/>
      <c r="M37" s="121"/>
    </row>
    <row r="38" spans="1:13" x14ac:dyDescent="0.25">
      <c r="A38" s="436" t="s">
        <v>32</v>
      </c>
      <c r="B38" s="436"/>
      <c r="C38" s="122"/>
      <c r="D38" s="123">
        <f>D37/24</f>
        <v>4.625</v>
      </c>
      <c r="E38" s="123"/>
      <c r="F38" s="123"/>
      <c r="G38" s="123">
        <f>G37/24</f>
        <v>1.4583333333333333</v>
      </c>
      <c r="H38" s="124">
        <f>H37/24</f>
        <v>6.083333333333333</v>
      </c>
      <c r="I38" s="125"/>
      <c r="J38" s="126" t="s">
        <v>33</v>
      </c>
      <c r="K38" s="127"/>
      <c r="L38" s="127"/>
      <c r="M38" s="127"/>
    </row>
    <row r="39" spans="1:13" x14ac:dyDescent="0.25">
      <c r="A39" s="128"/>
      <c r="B39" s="128"/>
      <c r="C39" s="129"/>
      <c r="D39" s="128"/>
      <c r="E39" s="128"/>
      <c r="F39" s="128"/>
      <c r="G39" s="128"/>
      <c r="H39" s="127"/>
      <c r="I39" s="127"/>
      <c r="J39" s="121" t="s">
        <v>34</v>
      </c>
      <c r="K39" s="121"/>
      <c r="L39" s="130">
        <f>C37</f>
        <v>1820</v>
      </c>
      <c r="M39" s="127" t="s">
        <v>35</v>
      </c>
    </row>
    <row r="40" spans="1:13" x14ac:dyDescent="0.25">
      <c r="A40" s="128"/>
      <c r="B40" s="128"/>
      <c r="C40" s="129"/>
      <c r="D40" s="128"/>
      <c r="E40" s="128"/>
      <c r="F40" s="128"/>
      <c r="G40" s="128"/>
      <c r="H40" s="128"/>
      <c r="I40" s="131"/>
      <c r="J40" s="121" t="s">
        <v>36</v>
      </c>
      <c r="K40" s="121"/>
      <c r="L40" s="132">
        <f>D38</f>
        <v>4.625</v>
      </c>
      <c r="M40" s="127" t="s">
        <v>14</v>
      </c>
    </row>
    <row r="41" spans="1:13" x14ac:dyDescent="0.25">
      <c r="A41" s="128"/>
      <c r="B41" s="128"/>
      <c r="C41" s="129"/>
      <c r="D41" s="128"/>
      <c r="E41" s="128"/>
      <c r="F41" s="128"/>
      <c r="G41" s="128"/>
      <c r="H41" s="128"/>
      <c r="I41" s="127"/>
      <c r="J41" s="121" t="s">
        <v>37</v>
      </c>
      <c r="K41" s="121"/>
      <c r="L41" s="133">
        <f>G38</f>
        <v>1.4583333333333333</v>
      </c>
      <c r="M41" s="127" t="s">
        <v>14</v>
      </c>
    </row>
    <row r="43" spans="1:13" x14ac:dyDescent="0.25">
      <c r="A43" s="14" t="s"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x14ac:dyDescent="0.25">
      <c r="A44" s="14" t="s">
        <v>65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429" t="s">
        <v>39</v>
      </c>
      <c r="B45" s="429"/>
      <c r="C45" s="429"/>
      <c r="D45" s="429"/>
      <c r="E45" s="429"/>
      <c r="F45" s="429"/>
      <c r="G45" s="429"/>
      <c r="H45" s="429"/>
      <c r="I45" s="429"/>
      <c r="J45" s="429"/>
      <c r="K45" s="18" t="s">
        <v>3</v>
      </c>
      <c r="L45" s="16">
        <v>17.5</v>
      </c>
      <c r="M45" s="18" t="s">
        <v>4</v>
      </c>
    </row>
    <row r="46" spans="1:13" ht="15.75" customHeight="1" x14ac:dyDescent="0.25">
      <c r="A46" s="430" t="s">
        <v>5</v>
      </c>
      <c r="B46" s="430" t="s">
        <v>6</v>
      </c>
      <c r="C46" s="431" t="s">
        <v>7</v>
      </c>
      <c r="D46" s="432" t="s">
        <v>8</v>
      </c>
      <c r="E46" s="432" t="s">
        <v>66</v>
      </c>
      <c r="F46" s="432" t="s">
        <v>10</v>
      </c>
      <c r="G46" s="432" t="s">
        <v>11</v>
      </c>
      <c r="H46" s="433" t="s">
        <v>12</v>
      </c>
      <c r="I46" s="433"/>
      <c r="J46" s="433"/>
      <c r="K46" s="434" t="s">
        <v>13</v>
      </c>
      <c r="L46" s="434"/>
      <c r="M46" s="434"/>
    </row>
    <row r="47" spans="1:13" x14ac:dyDescent="0.25">
      <c r="A47" s="430"/>
      <c r="B47" s="430"/>
      <c r="C47" s="431"/>
      <c r="D47" s="432"/>
      <c r="E47" s="432"/>
      <c r="F47" s="432"/>
      <c r="G47" s="432"/>
      <c r="H47" s="102" t="s">
        <v>14</v>
      </c>
      <c r="I47" s="102" t="s">
        <v>15</v>
      </c>
      <c r="J47" s="102" t="s">
        <v>16</v>
      </c>
      <c r="K47" s="103" t="s">
        <v>14</v>
      </c>
      <c r="L47" s="103" t="s">
        <v>15</v>
      </c>
      <c r="M47" s="104" t="s">
        <v>16</v>
      </c>
    </row>
    <row r="48" spans="1:13" x14ac:dyDescent="0.25">
      <c r="A48" s="27">
        <v>1</v>
      </c>
      <c r="B48" s="54" t="s">
        <v>17</v>
      </c>
      <c r="C48" s="27">
        <v>521</v>
      </c>
      <c r="D48" s="53">
        <f t="shared" ref="D48:D53" si="17">E48+F48</f>
        <v>31</v>
      </c>
      <c r="E48" s="53">
        <v>2</v>
      </c>
      <c r="F48" s="53">
        <f t="shared" ref="F48:F53" si="18">INT(C48/$L$3)</f>
        <v>29</v>
      </c>
      <c r="G48" s="27">
        <v>17</v>
      </c>
      <c r="H48" s="21" t="str">
        <f t="shared" ref="H48:H54" si="19">CHOOSE(WEEKDAY(I48),"Minggu","Senin","Selasa","Rabu","Kamis","Jum'at","Sabtu")</f>
        <v>Sabtu</v>
      </c>
      <c r="I48" s="24">
        <v>45675</v>
      </c>
      <c r="J48" s="25">
        <v>0.16666666666666699</v>
      </c>
      <c r="K48" s="21" t="str">
        <f t="shared" ref="K48:K53" si="20">CHOOSE(WEEKDAY(L48),"Minggu","Senin","Selasa","Rabu","Kamis","Jum'at","Sabtu")</f>
        <v>Sabtu</v>
      </c>
      <c r="L48" s="24">
        <f>(I48+J48)+G48/24</f>
        <v>45675.875</v>
      </c>
      <c r="M48" s="25">
        <f t="shared" ref="M48:M53" si="21">(J48+G48/24)</f>
        <v>0.87500000000000033</v>
      </c>
    </row>
    <row r="49" spans="1:13" x14ac:dyDescent="0.25">
      <c r="A49" s="105">
        <f t="shared" ref="A49:A54" si="22">A48+1</f>
        <v>2</v>
      </c>
      <c r="B49" s="106" t="s">
        <v>67</v>
      </c>
      <c r="C49" s="107">
        <v>45</v>
      </c>
      <c r="D49" s="53">
        <f t="shared" si="17"/>
        <v>3</v>
      </c>
      <c r="E49" s="108">
        <v>1</v>
      </c>
      <c r="F49" s="53">
        <f t="shared" si="18"/>
        <v>2</v>
      </c>
      <c r="G49" s="105">
        <v>7</v>
      </c>
      <c r="H49" s="109" t="str">
        <f t="shared" si="19"/>
        <v>Senin</v>
      </c>
      <c r="I49" s="110">
        <f t="shared" ref="I49:I54" si="23">$I$48+J49</f>
        <v>45677.166666666664</v>
      </c>
      <c r="J49" s="111">
        <f t="shared" ref="J49:J54" si="24">M48+D48/24</f>
        <v>2.166666666666667</v>
      </c>
      <c r="K49" s="109" t="str">
        <f t="shared" si="20"/>
        <v>Senin</v>
      </c>
      <c r="L49" s="110">
        <f>($I$48+J49)+G49/24</f>
        <v>45677.458333333328</v>
      </c>
      <c r="M49" s="112">
        <f t="shared" si="21"/>
        <v>2.4583333333333335</v>
      </c>
    </row>
    <row r="50" spans="1:13" x14ac:dyDescent="0.25">
      <c r="A50" s="105">
        <f t="shared" si="22"/>
        <v>3</v>
      </c>
      <c r="B50" s="54" t="s">
        <v>68</v>
      </c>
      <c r="C50" s="113">
        <v>344</v>
      </c>
      <c r="D50" s="53">
        <f t="shared" si="17"/>
        <v>22</v>
      </c>
      <c r="E50" s="114">
        <v>3</v>
      </c>
      <c r="F50" s="53">
        <f t="shared" si="18"/>
        <v>19</v>
      </c>
      <c r="G50" s="27">
        <v>1</v>
      </c>
      <c r="H50" s="109" t="str">
        <f t="shared" si="19"/>
        <v>Senin</v>
      </c>
      <c r="I50" s="110">
        <f t="shared" si="23"/>
        <v>45677.583333333336</v>
      </c>
      <c r="J50" s="111">
        <f t="shared" si="24"/>
        <v>2.5833333333333335</v>
      </c>
      <c r="K50" s="109" t="str">
        <f t="shared" si="20"/>
        <v>Senin</v>
      </c>
      <c r="L50" s="110">
        <f>($I$48+J50)+G50/24</f>
        <v>45677.625</v>
      </c>
      <c r="M50" s="112">
        <f t="shared" si="21"/>
        <v>2.625</v>
      </c>
    </row>
    <row r="51" spans="1:13" x14ac:dyDescent="0.25">
      <c r="A51" s="105">
        <f t="shared" si="22"/>
        <v>4</v>
      </c>
      <c r="B51" s="22" t="s">
        <v>69</v>
      </c>
      <c r="C51" s="116">
        <v>344</v>
      </c>
      <c r="D51" s="53">
        <f t="shared" si="17"/>
        <v>22</v>
      </c>
      <c r="E51" s="114">
        <v>3</v>
      </c>
      <c r="F51" s="53">
        <f t="shared" si="18"/>
        <v>19</v>
      </c>
      <c r="G51" s="21">
        <v>4</v>
      </c>
      <c r="H51" s="109" t="str">
        <f t="shared" si="19"/>
        <v>Selasa</v>
      </c>
      <c r="I51" s="110">
        <f t="shared" si="23"/>
        <v>45678.541666666664</v>
      </c>
      <c r="J51" s="111">
        <f t="shared" si="24"/>
        <v>3.5416666666666665</v>
      </c>
      <c r="K51" s="109" t="str">
        <f t="shared" si="20"/>
        <v>Selasa</v>
      </c>
      <c r="L51" s="110">
        <f>($I$48+J51)+G51/24</f>
        <v>45678.708333333328</v>
      </c>
      <c r="M51" s="112">
        <f t="shared" si="21"/>
        <v>3.708333333333333</v>
      </c>
    </row>
    <row r="52" spans="1:13" x14ac:dyDescent="0.25">
      <c r="A52" s="105">
        <f t="shared" si="22"/>
        <v>5</v>
      </c>
      <c r="B52" s="54" t="s">
        <v>68</v>
      </c>
      <c r="C52" s="113">
        <v>45</v>
      </c>
      <c r="D52" s="53">
        <f t="shared" si="17"/>
        <v>3</v>
      </c>
      <c r="E52" s="114">
        <v>1</v>
      </c>
      <c r="F52" s="53">
        <f t="shared" si="18"/>
        <v>2</v>
      </c>
      <c r="G52" s="27">
        <v>1</v>
      </c>
      <c r="H52" s="109" t="str">
        <f t="shared" si="19"/>
        <v>Rabu</v>
      </c>
      <c r="I52" s="110">
        <f t="shared" si="23"/>
        <v>45679.625</v>
      </c>
      <c r="J52" s="111">
        <f t="shared" si="24"/>
        <v>4.625</v>
      </c>
      <c r="K52" s="109" t="str">
        <f t="shared" si="20"/>
        <v>Rabu</v>
      </c>
      <c r="L52" s="110">
        <f>($I$48+J52)+G52/24</f>
        <v>45679.666666666664</v>
      </c>
      <c r="M52" s="112">
        <f t="shared" si="21"/>
        <v>4.666666666666667</v>
      </c>
    </row>
    <row r="53" spans="1:13" x14ac:dyDescent="0.25">
      <c r="A53" s="105">
        <f t="shared" si="22"/>
        <v>6</v>
      </c>
      <c r="B53" s="54" t="s">
        <v>67</v>
      </c>
      <c r="C53" s="113">
        <v>521</v>
      </c>
      <c r="D53" s="53">
        <f t="shared" si="17"/>
        <v>30</v>
      </c>
      <c r="E53" s="114">
        <v>1</v>
      </c>
      <c r="F53" s="53">
        <f t="shared" si="18"/>
        <v>29</v>
      </c>
      <c r="G53" s="27">
        <v>4</v>
      </c>
      <c r="H53" s="109" t="str">
        <f t="shared" si="19"/>
        <v>Rabu</v>
      </c>
      <c r="I53" s="110">
        <f t="shared" si="23"/>
        <v>45679.791666666664</v>
      </c>
      <c r="J53" s="111">
        <f t="shared" si="24"/>
        <v>4.791666666666667</v>
      </c>
      <c r="K53" s="109" t="str">
        <f t="shared" si="20"/>
        <v>Rabu</v>
      </c>
      <c r="L53" s="110">
        <f>($I$48+J53)+G53/24</f>
        <v>45679.958333333328</v>
      </c>
      <c r="M53" s="112">
        <f t="shared" si="21"/>
        <v>4.9583333333333339</v>
      </c>
    </row>
    <row r="54" spans="1:13" x14ac:dyDescent="0.25">
      <c r="A54" s="105">
        <f t="shared" si="22"/>
        <v>7</v>
      </c>
      <c r="B54" s="54" t="s">
        <v>17</v>
      </c>
      <c r="C54" s="113"/>
      <c r="D54" s="108"/>
      <c r="E54" s="108"/>
      <c r="F54" s="108"/>
      <c r="G54" s="27"/>
      <c r="H54" s="109" t="str">
        <f t="shared" si="19"/>
        <v>Jum'at</v>
      </c>
      <c r="I54" s="110">
        <f t="shared" si="23"/>
        <v>45681.208333333336</v>
      </c>
      <c r="J54" s="111">
        <f t="shared" si="24"/>
        <v>6.2083333333333339</v>
      </c>
      <c r="K54" s="109"/>
      <c r="L54" s="110"/>
      <c r="M54" s="112"/>
    </row>
    <row r="55" spans="1:13" x14ac:dyDescent="0.25">
      <c r="A55" s="435" t="s">
        <v>31</v>
      </c>
      <c r="B55" s="435"/>
      <c r="C55" s="117">
        <f>SUM(C48:C54)</f>
        <v>1820</v>
      </c>
      <c r="D55" s="118">
        <f>SUM(D48:D54)</f>
        <v>111</v>
      </c>
      <c r="E55" s="118"/>
      <c r="F55" s="118"/>
      <c r="G55" s="118">
        <f>SUM(G48:G54)</f>
        <v>34</v>
      </c>
      <c r="H55" s="119">
        <f>D55+G55</f>
        <v>145</v>
      </c>
      <c r="I55" s="120"/>
      <c r="J55" s="121"/>
      <c r="K55" s="120"/>
      <c r="L55" s="120"/>
      <c r="M55" s="121"/>
    </row>
    <row r="56" spans="1:13" x14ac:dyDescent="0.25">
      <c r="A56" s="436" t="s">
        <v>32</v>
      </c>
      <c r="B56" s="436"/>
      <c r="C56" s="122"/>
      <c r="D56" s="123">
        <f>D55/24</f>
        <v>4.625</v>
      </c>
      <c r="E56" s="123"/>
      <c r="F56" s="123"/>
      <c r="G56" s="123">
        <f>G55/24</f>
        <v>1.4166666666666667</v>
      </c>
      <c r="H56" s="124">
        <f>H55/24</f>
        <v>6.041666666666667</v>
      </c>
      <c r="I56" s="125"/>
      <c r="J56" s="126" t="s">
        <v>33</v>
      </c>
      <c r="K56" s="127"/>
      <c r="L56" s="127"/>
      <c r="M56" s="127"/>
    </row>
    <row r="57" spans="1:13" x14ac:dyDescent="0.25">
      <c r="A57" s="128"/>
      <c r="B57" s="128"/>
      <c r="C57" s="129"/>
      <c r="D57" s="128"/>
      <c r="E57" s="128"/>
      <c r="F57" s="128"/>
      <c r="G57" s="128"/>
      <c r="H57" s="127"/>
      <c r="I57" s="127"/>
      <c r="J57" s="121" t="s">
        <v>34</v>
      </c>
      <c r="K57" s="121"/>
      <c r="L57" s="130">
        <f>C55</f>
        <v>1820</v>
      </c>
      <c r="M57" s="127" t="s">
        <v>35</v>
      </c>
    </row>
    <row r="58" spans="1:13" x14ac:dyDescent="0.25">
      <c r="A58" s="128"/>
      <c r="B58" s="128"/>
      <c r="C58" s="129"/>
      <c r="D58" s="128"/>
      <c r="E58" s="128"/>
      <c r="F58" s="128"/>
      <c r="G58" s="128"/>
      <c r="H58" s="128"/>
      <c r="I58" s="131"/>
      <c r="J58" s="121" t="s">
        <v>36</v>
      </c>
      <c r="K58" s="121"/>
      <c r="L58" s="132">
        <f>D56</f>
        <v>4.625</v>
      </c>
      <c r="M58" s="127" t="s">
        <v>14</v>
      </c>
    </row>
    <row r="59" spans="1:13" x14ac:dyDescent="0.25">
      <c r="A59" s="128"/>
      <c r="B59" s="128"/>
      <c r="C59" s="129"/>
      <c r="D59" s="128"/>
      <c r="E59" s="128"/>
      <c r="F59" s="128"/>
      <c r="G59" s="128"/>
      <c r="H59" s="128"/>
      <c r="I59" s="127"/>
      <c r="J59" s="121" t="s">
        <v>37</v>
      </c>
      <c r="K59" s="121"/>
      <c r="L59" s="133">
        <f>G56</f>
        <v>1.4166666666666667</v>
      </c>
      <c r="M59" s="127" t="s">
        <v>14</v>
      </c>
    </row>
    <row r="61" spans="1:13" x14ac:dyDescent="0.25">
      <c r="A61" s="14" t="s"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x14ac:dyDescent="0.25">
      <c r="A62" s="14" t="s">
        <v>65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x14ac:dyDescent="0.25">
      <c r="A63" s="429" t="s">
        <v>40</v>
      </c>
      <c r="B63" s="429"/>
      <c r="C63" s="429"/>
      <c r="D63" s="429"/>
      <c r="E63" s="429"/>
      <c r="F63" s="429"/>
      <c r="G63" s="429"/>
      <c r="H63" s="429"/>
      <c r="I63" s="429"/>
      <c r="J63" s="429"/>
      <c r="K63" s="18" t="s">
        <v>3</v>
      </c>
      <c r="L63" s="16">
        <v>17.5</v>
      </c>
      <c r="M63" s="18" t="s">
        <v>4</v>
      </c>
    </row>
    <row r="64" spans="1:13" ht="15" customHeight="1" x14ac:dyDescent="0.25">
      <c r="A64" s="430" t="s">
        <v>5</v>
      </c>
      <c r="B64" s="430" t="s">
        <v>6</v>
      </c>
      <c r="C64" s="431" t="s">
        <v>7</v>
      </c>
      <c r="D64" s="432" t="s">
        <v>8</v>
      </c>
      <c r="E64" s="432" t="s">
        <v>66</v>
      </c>
      <c r="F64" s="432" t="s">
        <v>10</v>
      </c>
      <c r="G64" s="432" t="s">
        <v>11</v>
      </c>
      <c r="H64" s="433" t="s">
        <v>12</v>
      </c>
      <c r="I64" s="433"/>
      <c r="J64" s="433"/>
      <c r="K64" s="434" t="s">
        <v>13</v>
      </c>
      <c r="L64" s="434"/>
      <c r="M64" s="434"/>
    </row>
    <row r="65" spans="1:13" x14ac:dyDescent="0.25">
      <c r="A65" s="430"/>
      <c r="B65" s="430"/>
      <c r="C65" s="431"/>
      <c r="D65" s="432"/>
      <c r="E65" s="432"/>
      <c r="F65" s="432"/>
      <c r="G65" s="432"/>
      <c r="H65" s="102" t="s">
        <v>14</v>
      </c>
      <c r="I65" s="102" t="s">
        <v>15</v>
      </c>
      <c r="J65" s="102" t="s">
        <v>16</v>
      </c>
      <c r="K65" s="103" t="s">
        <v>14</v>
      </c>
      <c r="L65" s="103" t="s">
        <v>15</v>
      </c>
      <c r="M65" s="104" t="s">
        <v>16</v>
      </c>
    </row>
    <row r="66" spans="1:13" x14ac:dyDescent="0.25">
      <c r="A66" s="27">
        <v>1</v>
      </c>
      <c r="B66" s="54" t="s">
        <v>17</v>
      </c>
      <c r="C66" s="27">
        <v>521</v>
      </c>
      <c r="D66" s="53">
        <f t="shared" ref="D66:D71" si="25">E66+F66</f>
        <v>31</v>
      </c>
      <c r="E66" s="53">
        <v>2</v>
      </c>
      <c r="F66" s="53">
        <f t="shared" ref="F66:F71" si="26">INT(C66/$L$3)</f>
        <v>29</v>
      </c>
      <c r="G66" s="27">
        <v>16</v>
      </c>
      <c r="H66" s="21" t="str">
        <f t="shared" ref="H66:H72" si="27">CHOOSE(WEEKDAY(I66),"Minggu","Senin","Selasa","Rabu","Kamis","Jum'at","Sabtu")</f>
        <v>Jum'at</v>
      </c>
      <c r="I66" s="24">
        <v>45681</v>
      </c>
      <c r="J66" s="25">
        <v>0.20833333333333301</v>
      </c>
      <c r="K66" s="21" t="str">
        <f t="shared" ref="K66:K71" si="28">CHOOSE(WEEKDAY(L66),"Minggu","Senin","Selasa","Rabu","Kamis","Jum'at","Sabtu")</f>
        <v>Jum'at</v>
      </c>
      <c r="L66" s="24">
        <f>(I66+J66)+G66/24</f>
        <v>45681.875</v>
      </c>
      <c r="M66" s="25">
        <f t="shared" ref="M66:M71" si="29">(J66+G66/24)</f>
        <v>0.87499999999999967</v>
      </c>
    </row>
    <row r="67" spans="1:13" x14ac:dyDescent="0.25">
      <c r="A67" s="105">
        <f t="shared" ref="A67:A72" si="30">A66+1</f>
        <v>2</v>
      </c>
      <c r="B67" s="106" t="s">
        <v>67</v>
      </c>
      <c r="C67" s="107">
        <v>45</v>
      </c>
      <c r="D67" s="53">
        <f t="shared" si="25"/>
        <v>3</v>
      </c>
      <c r="E67" s="108">
        <v>1</v>
      </c>
      <c r="F67" s="53">
        <f t="shared" si="26"/>
        <v>2</v>
      </c>
      <c r="G67" s="105">
        <v>4</v>
      </c>
      <c r="H67" s="109" t="str">
        <f t="shared" si="27"/>
        <v>Minggu</v>
      </c>
      <c r="I67" s="110">
        <f t="shared" ref="I67:I72" si="31">$I$66+J67</f>
        <v>45683.166666666664</v>
      </c>
      <c r="J67" s="111">
        <f t="shared" ref="J67:J72" si="32">M66+D66/24</f>
        <v>2.1666666666666665</v>
      </c>
      <c r="K67" s="109" t="str">
        <f t="shared" si="28"/>
        <v>Minggu</v>
      </c>
      <c r="L67" s="110">
        <f>($I$66+J67)+G67/24</f>
        <v>45683.333333333328</v>
      </c>
      <c r="M67" s="112">
        <f t="shared" si="29"/>
        <v>2.333333333333333</v>
      </c>
    </row>
    <row r="68" spans="1:13" x14ac:dyDescent="0.25">
      <c r="A68" s="105">
        <f t="shared" si="30"/>
        <v>3</v>
      </c>
      <c r="B68" s="54" t="s">
        <v>68</v>
      </c>
      <c r="C68" s="113">
        <v>344</v>
      </c>
      <c r="D68" s="53">
        <f t="shared" si="25"/>
        <v>22</v>
      </c>
      <c r="E68" s="114">
        <v>3</v>
      </c>
      <c r="F68" s="53">
        <f t="shared" si="26"/>
        <v>19</v>
      </c>
      <c r="G68" s="27">
        <v>1</v>
      </c>
      <c r="H68" s="109" t="str">
        <f t="shared" si="27"/>
        <v>Minggu</v>
      </c>
      <c r="I68" s="110">
        <f t="shared" si="31"/>
        <v>45683.458333333336</v>
      </c>
      <c r="J68" s="111">
        <f t="shared" si="32"/>
        <v>2.458333333333333</v>
      </c>
      <c r="K68" s="109" t="str">
        <f t="shared" si="28"/>
        <v>Minggu</v>
      </c>
      <c r="L68" s="110">
        <f>($I$66+J68)+G68/24</f>
        <v>45683.5</v>
      </c>
      <c r="M68" s="112">
        <f t="shared" si="29"/>
        <v>2.4999999999999996</v>
      </c>
    </row>
    <row r="69" spans="1:13" x14ac:dyDescent="0.25">
      <c r="A69" s="105">
        <f t="shared" si="30"/>
        <v>4</v>
      </c>
      <c r="B69" s="22" t="s">
        <v>69</v>
      </c>
      <c r="C69" s="116">
        <v>344</v>
      </c>
      <c r="D69" s="53">
        <f t="shared" si="25"/>
        <v>22</v>
      </c>
      <c r="E69" s="114">
        <v>3</v>
      </c>
      <c r="F69" s="53">
        <f t="shared" si="26"/>
        <v>19</v>
      </c>
      <c r="G69" s="21">
        <v>21</v>
      </c>
      <c r="H69" s="109" t="str">
        <f t="shared" si="27"/>
        <v>Senin</v>
      </c>
      <c r="I69" s="110">
        <f t="shared" si="31"/>
        <v>45684.416666666664</v>
      </c>
      <c r="J69" s="111">
        <f t="shared" si="32"/>
        <v>3.4166666666666661</v>
      </c>
      <c r="K69" s="109" t="str">
        <f t="shared" si="28"/>
        <v>Selasa</v>
      </c>
      <c r="L69" s="110">
        <f>($I$66+J69)+G69/24</f>
        <v>45685.291666666664</v>
      </c>
      <c r="M69" s="112">
        <f t="shared" si="29"/>
        <v>4.2916666666666661</v>
      </c>
    </row>
    <row r="70" spans="1:13" x14ac:dyDescent="0.25">
      <c r="A70" s="105">
        <f t="shared" si="30"/>
        <v>5</v>
      </c>
      <c r="B70" s="54" t="s">
        <v>68</v>
      </c>
      <c r="C70" s="113">
        <v>45</v>
      </c>
      <c r="D70" s="53">
        <f t="shared" si="25"/>
        <v>3</v>
      </c>
      <c r="E70" s="114">
        <v>1</v>
      </c>
      <c r="F70" s="53">
        <f t="shared" si="26"/>
        <v>2</v>
      </c>
      <c r="G70" s="27">
        <v>1</v>
      </c>
      <c r="H70" s="109" t="str">
        <f t="shared" si="27"/>
        <v>Rabu</v>
      </c>
      <c r="I70" s="110">
        <f t="shared" si="31"/>
        <v>45686.208333333336</v>
      </c>
      <c r="J70" s="111">
        <f t="shared" si="32"/>
        <v>5.208333333333333</v>
      </c>
      <c r="K70" s="109" t="str">
        <f t="shared" si="28"/>
        <v>Rabu</v>
      </c>
      <c r="L70" s="110">
        <f>($I$66+J70)+G70/24</f>
        <v>45686.25</v>
      </c>
      <c r="M70" s="112">
        <f t="shared" si="29"/>
        <v>5.25</v>
      </c>
    </row>
    <row r="71" spans="1:13" x14ac:dyDescent="0.25">
      <c r="A71" s="105">
        <f t="shared" si="30"/>
        <v>6</v>
      </c>
      <c r="B71" s="54" t="s">
        <v>67</v>
      </c>
      <c r="C71" s="113">
        <v>521</v>
      </c>
      <c r="D71" s="53">
        <f t="shared" si="25"/>
        <v>30</v>
      </c>
      <c r="E71" s="114">
        <v>1</v>
      </c>
      <c r="F71" s="53">
        <f t="shared" si="26"/>
        <v>29</v>
      </c>
      <c r="G71" s="27">
        <v>3</v>
      </c>
      <c r="H71" s="109" t="str">
        <f t="shared" si="27"/>
        <v>Rabu</v>
      </c>
      <c r="I71" s="110">
        <f t="shared" si="31"/>
        <v>45686.375</v>
      </c>
      <c r="J71" s="111">
        <f t="shared" si="32"/>
        <v>5.375</v>
      </c>
      <c r="K71" s="109" t="str">
        <f t="shared" si="28"/>
        <v>Rabu</v>
      </c>
      <c r="L71" s="110">
        <f>($I$66+J71)+G71/24</f>
        <v>45686.5</v>
      </c>
      <c r="M71" s="112">
        <f t="shared" si="29"/>
        <v>5.5</v>
      </c>
    </row>
    <row r="72" spans="1:13" x14ac:dyDescent="0.25">
      <c r="A72" s="105">
        <f t="shared" si="30"/>
        <v>7</v>
      </c>
      <c r="B72" s="54" t="s">
        <v>17</v>
      </c>
      <c r="C72" s="113"/>
      <c r="D72" s="108"/>
      <c r="E72" s="108"/>
      <c r="F72" s="108"/>
      <c r="G72" s="27"/>
      <c r="H72" s="109" t="str">
        <f t="shared" si="27"/>
        <v>Kamis</v>
      </c>
      <c r="I72" s="110">
        <f t="shared" si="31"/>
        <v>45687.75</v>
      </c>
      <c r="J72" s="111">
        <f t="shared" si="32"/>
        <v>6.75</v>
      </c>
      <c r="K72" s="109"/>
      <c r="L72" s="110"/>
      <c r="M72" s="112"/>
    </row>
    <row r="73" spans="1:13" x14ac:dyDescent="0.25">
      <c r="A73" s="435" t="s">
        <v>31</v>
      </c>
      <c r="B73" s="435"/>
      <c r="C73" s="117">
        <f>SUM(C66:C72)</f>
        <v>1820</v>
      </c>
      <c r="D73" s="118">
        <f>SUM(D66:D72)</f>
        <v>111</v>
      </c>
      <c r="E73" s="118"/>
      <c r="F73" s="118"/>
      <c r="G73" s="118">
        <f>SUM(G66:G72)</f>
        <v>46</v>
      </c>
      <c r="H73" s="119">
        <f>D73+G73</f>
        <v>157</v>
      </c>
      <c r="I73" s="120"/>
      <c r="J73" s="121"/>
      <c r="K73" s="120"/>
      <c r="L73" s="120"/>
      <c r="M73" s="121"/>
    </row>
    <row r="74" spans="1:13" x14ac:dyDescent="0.25">
      <c r="A74" s="436" t="s">
        <v>32</v>
      </c>
      <c r="B74" s="436"/>
      <c r="C74" s="122"/>
      <c r="D74" s="123">
        <f>D73/24</f>
        <v>4.625</v>
      </c>
      <c r="E74" s="123"/>
      <c r="F74" s="123"/>
      <c r="G74" s="123">
        <f>G73/24</f>
        <v>1.9166666666666667</v>
      </c>
      <c r="H74" s="124">
        <f>H73/24</f>
        <v>6.541666666666667</v>
      </c>
      <c r="I74" s="125"/>
      <c r="J74" s="126" t="s">
        <v>33</v>
      </c>
      <c r="K74" s="127"/>
      <c r="L74" s="127"/>
      <c r="M74" s="127"/>
    </row>
    <row r="75" spans="1:13" x14ac:dyDescent="0.25">
      <c r="A75" s="128"/>
      <c r="B75" s="128"/>
      <c r="C75" s="129"/>
      <c r="D75" s="128"/>
      <c r="E75" s="128"/>
      <c r="F75" s="128"/>
      <c r="G75" s="128"/>
      <c r="H75" s="127"/>
      <c r="I75" s="127"/>
      <c r="J75" s="121" t="s">
        <v>34</v>
      </c>
      <c r="K75" s="121"/>
      <c r="L75" s="130">
        <f>C73</f>
        <v>1820</v>
      </c>
      <c r="M75" s="127" t="s">
        <v>35</v>
      </c>
    </row>
    <row r="76" spans="1:13" x14ac:dyDescent="0.25">
      <c r="A76" s="128"/>
      <c r="B76" s="128"/>
      <c r="C76" s="129"/>
      <c r="D76" s="128"/>
      <c r="E76" s="128"/>
      <c r="F76" s="128"/>
      <c r="G76" s="128"/>
      <c r="H76" s="128"/>
      <c r="I76" s="131"/>
      <c r="J76" s="121" t="s">
        <v>36</v>
      </c>
      <c r="K76" s="121"/>
      <c r="L76" s="132">
        <f>D74</f>
        <v>4.625</v>
      </c>
      <c r="M76" s="127" t="s">
        <v>14</v>
      </c>
    </row>
    <row r="77" spans="1:13" x14ac:dyDescent="0.25">
      <c r="A77" s="128"/>
      <c r="B77" s="128"/>
      <c r="C77" s="129"/>
      <c r="D77" s="128"/>
      <c r="E77" s="128"/>
      <c r="F77" s="128"/>
      <c r="G77" s="128"/>
      <c r="H77" s="128"/>
      <c r="I77" s="127"/>
      <c r="J77" s="121" t="s">
        <v>37</v>
      </c>
      <c r="K77" s="121"/>
      <c r="L77" s="133">
        <f>G74</f>
        <v>1.9166666666666667</v>
      </c>
      <c r="M77" s="127" t="s">
        <v>14</v>
      </c>
    </row>
    <row r="79" spans="1:13" x14ac:dyDescent="0.25">
      <c r="A79" s="14" t="s"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x14ac:dyDescent="0.25">
      <c r="A80" s="14" t="s">
        <v>65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x14ac:dyDescent="0.25">
      <c r="A81" s="429" t="s">
        <v>41</v>
      </c>
      <c r="B81" s="429"/>
      <c r="C81" s="429"/>
      <c r="D81" s="429"/>
      <c r="E81" s="429"/>
      <c r="F81" s="429"/>
      <c r="G81" s="429"/>
      <c r="H81" s="429"/>
      <c r="I81" s="429"/>
      <c r="J81" s="429"/>
      <c r="K81" s="18" t="s">
        <v>3</v>
      </c>
      <c r="L81" s="16">
        <v>17.5</v>
      </c>
      <c r="M81" s="18" t="s">
        <v>4</v>
      </c>
    </row>
    <row r="82" spans="1:13" ht="15.75" customHeight="1" x14ac:dyDescent="0.25">
      <c r="A82" s="430" t="s">
        <v>5</v>
      </c>
      <c r="B82" s="430" t="s">
        <v>6</v>
      </c>
      <c r="C82" s="431" t="s">
        <v>7</v>
      </c>
      <c r="D82" s="432" t="s">
        <v>8</v>
      </c>
      <c r="E82" s="432" t="s">
        <v>66</v>
      </c>
      <c r="F82" s="432" t="s">
        <v>10</v>
      </c>
      <c r="G82" s="432" t="s">
        <v>11</v>
      </c>
      <c r="H82" s="433" t="s">
        <v>12</v>
      </c>
      <c r="I82" s="433"/>
      <c r="J82" s="433"/>
      <c r="K82" s="434" t="s">
        <v>13</v>
      </c>
      <c r="L82" s="434"/>
      <c r="M82" s="434"/>
    </row>
    <row r="83" spans="1:13" x14ac:dyDescent="0.25">
      <c r="A83" s="430"/>
      <c r="B83" s="430"/>
      <c r="C83" s="431"/>
      <c r="D83" s="432"/>
      <c r="E83" s="432"/>
      <c r="F83" s="432"/>
      <c r="G83" s="432"/>
      <c r="H83" s="102" t="s">
        <v>14</v>
      </c>
      <c r="I83" s="102" t="s">
        <v>15</v>
      </c>
      <c r="J83" s="102" t="s">
        <v>16</v>
      </c>
      <c r="K83" s="103" t="s">
        <v>14</v>
      </c>
      <c r="L83" s="103" t="s">
        <v>15</v>
      </c>
      <c r="M83" s="104" t="s">
        <v>16</v>
      </c>
    </row>
    <row r="84" spans="1:13" x14ac:dyDescent="0.25">
      <c r="A84" s="27">
        <v>1</v>
      </c>
      <c r="B84" s="54" t="s">
        <v>17</v>
      </c>
      <c r="C84" s="27">
        <v>521</v>
      </c>
      <c r="D84" s="53">
        <f t="shared" ref="D84:D89" si="33">E84+F84</f>
        <v>31</v>
      </c>
      <c r="E84" s="53">
        <v>2</v>
      </c>
      <c r="F84" s="53">
        <f t="shared" ref="F84:F89" si="34">INT(C84/$L$3)</f>
        <v>29</v>
      </c>
      <c r="G84" s="27">
        <v>27</v>
      </c>
      <c r="H84" s="21" t="str">
        <f t="shared" ref="H84:H90" si="35">CHOOSE(WEEKDAY(I84),"Minggu","Senin","Selasa","Rabu","Kamis","Jum'at","Sabtu")</f>
        <v>Kamis</v>
      </c>
      <c r="I84" s="24">
        <v>45687</v>
      </c>
      <c r="J84" s="25">
        <v>0.75</v>
      </c>
      <c r="K84" s="21" t="str">
        <f t="shared" ref="K84:K89" si="36">CHOOSE(WEEKDAY(L84),"Minggu","Senin","Selasa","Rabu","Kamis","Jum'at","Sabtu")</f>
        <v>Jum'at</v>
      </c>
      <c r="L84" s="24">
        <f>(I84+J84)+G84/24</f>
        <v>45688.875</v>
      </c>
      <c r="M84" s="25">
        <f t="shared" ref="M84:M89" si="37">(J84+G84/24)</f>
        <v>1.875</v>
      </c>
    </row>
    <row r="85" spans="1:13" x14ac:dyDescent="0.25">
      <c r="A85" s="105">
        <f t="shared" ref="A85:A90" si="38">A84+1</f>
        <v>2</v>
      </c>
      <c r="B85" s="106" t="s">
        <v>67</v>
      </c>
      <c r="C85" s="107">
        <v>45</v>
      </c>
      <c r="D85" s="53">
        <f t="shared" si="33"/>
        <v>3</v>
      </c>
      <c r="E85" s="108">
        <v>1</v>
      </c>
      <c r="F85" s="53">
        <f t="shared" si="34"/>
        <v>2</v>
      </c>
      <c r="G85" s="105">
        <v>5</v>
      </c>
      <c r="H85" s="109" t="str">
        <f t="shared" si="35"/>
        <v>Minggu</v>
      </c>
      <c r="I85" s="110">
        <f t="shared" ref="I85:I90" si="39">$I$84+J85</f>
        <v>45690.166666666664</v>
      </c>
      <c r="J85" s="111">
        <f t="shared" ref="J85:J90" si="40">M84+D84/24</f>
        <v>3.166666666666667</v>
      </c>
      <c r="K85" s="109" t="str">
        <f t="shared" si="36"/>
        <v>Minggu</v>
      </c>
      <c r="L85" s="110">
        <f>($I$84+J85)+G85/24</f>
        <v>45690.375</v>
      </c>
      <c r="M85" s="112">
        <f t="shared" si="37"/>
        <v>3.3750000000000004</v>
      </c>
    </row>
    <row r="86" spans="1:13" x14ac:dyDescent="0.25">
      <c r="A86" s="105">
        <f t="shared" si="38"/>
        <v>3</v>
      </c>
      <c r="B86" s="54" t="s">
        <v>68</v>
      </c>
      <c r="C86" s="113">
        <v>344</v>
      </c>
      <c r="D86" s="53">
        <f t="shared" si="33"/>
        <v>22</v>
      </c>
      <c r="E86" s="114">
        <v>3</v>
      </c>
      <c r="F86" s="53">
        <f t="shared" si="34"/>
        <v>19</v>
      </c>
      <c r="G86" s="27">
        <v>1</v>
      </c>
      <c r="H86" s="109" t="str">
        <f t="shared" si="35"/>
        <v>Minggu</v>
      </c>
      <c r="I86" s="110">
        <f t="shared" si="39"/>
        <v>45690.5</v>
      </c>
      <c r="J86" s="111">
        <f t="shared" si="40"/>
        <v>3.5000000000000004</v>
      </c>
      <c r="K86" s="109" t="str">
        <f t="shared" si="36"/>
        <v>Minggu</v>
      </c>
      <c r="L86" s="110">
        <f>($I$84+J86)+G86/24</f>
        <v>45690.541666666664</v>
      </c>
      <c r="M86" s="112">
        <f t="shared" si="37"/>
        <v>3.541666666666667</v>
      </c>
    </row>
    <row r="87" spans="1:13" x14ac:dyDescent="0.25">
      <c r="A87" s="105">
        <f t="shared" si="38"/>
        <v>4</v>
      </c>
      <c r="B87" s="22" t="s">
        <v>69</v>
      </c>
      <c r="C87" s="116">
        <v>344</v>
      </c>
      <c r="D87" s="53">
        <f t="shared" si="33"/>
        <v>22</v>
      </c>
      <c r="E87" s="114">
        <v>3</v>
      </c>
      <c r="F87" s="53">
        <f t="shared" si="34"/>
        <v>19</v>
      </c>
      <c r="G87" s="21">
        <v>25</v>
      </c>
      <c r="H87" s="109" t="str">
        <f t="shared" si="35"/>
        <v>Senin</v>
      </c>
      <c r="I87" s="110">
        <f t="shared" si="39"/>
        <v>45691.458333333336</v>
      </c>
      <c r="J87" s="111">
        <f t="shared" si="40"/>
        <v>4.4583333333333339</v>
      </c>
      <c r="K87" s="109" t="str">
        <f t="shared" si="36"/>
        <v>Selasa</v>
      </c>
      <c r="L87" s="110">
        <f>($I$84+J87)+G87/24</f>
        <v>45692.5</v>
      </c>
      <c r="M87" s="112">
        <f t="shared" si="37"/>
        <v>5.5000000000000009</v>
      </c>
    </row>
    <row r="88" spans="1:13" x14ac:dyDescent="0.25">
      <c r="A88" s="105">
        <f t="shared" si="38"/>
        <v>5</v>
      </c>
      <c r="B88" s="54" t="s">
        <v>68</v>
      </c>
      <c r="C88" s="113">
        <v>45</v>
      </c>
      <c r="D88" s="53">
        <f t="shared" si="33"/>
        <v>3</v>
      </c>
      <c r="E88" s="114">
        <v>1</v>
      </c>
      <c r="F88" s="53">
        <f t="shared" si="34"/>
        <v>2</v>
      </c>
      <c r="G88" s="27">
        <v>1</v>
      </c>
      <c r="H88" s="109" t="str">
        <f t="shared" si="35"/>
        <v>Rabu</v>
      </c>
      <c r="I88" s="110">
        <f t="shared" si="39"/>
        <v>45693.416666666664</v>
      </c>
      <c r="J88" s="111">
        <f t="shared" si="40"/>
        <v>6.4166666666666679</v>
      </c>
      <c r="K88" s="109" t="str">
        <f t="shared" si="36"/>
        <v>Rabu</v>
      </c>
      <c r="L88" s="110">
        <f>($I$84+J88)+G88/24</f>
        <v>45693.458333333328</v>
      </c>
      <c r="M88" s="112">
        <f t="shared" si="37"/>
        <v>6.4583333333333348</v>
      </c>
    </row>
    <row r="89" spans="1:13" x14ac:dyDescent="0.25">
      <c r="A89" s="105">
        <f t="shared" si="38"/>
        <v>6</v>
      </c>
      <c r="B89" s="54" t="s">
        <v>67</v>
      </c>
      <c r="C89" s="113">
        <v>521</v>
      </c>
      <c r="D89" s="53">
        <f t="shared" si="33"/>
        <v>30</v>
      </c>
      <c r="E89" s="114">
        <v>1</v>
      </c>
      <c r="F89" s="53">
        <f t="shared" si="34"/>
        <v>29</v>
      </c>
      <c r="G89" s="27">
        <v>3</v>
      </c>
      <c r="H89" s="109" t="str">
        <f t="shared" si="35"/>
        <v>Rabu</v>
      </c>
      <c r="I89" s="110">
        <f t="shared" si="39"/>
        <v>45693.583333333336</v>
      </c>
      <c r="J89" s="111">
        <f t="shared" si="40"/>
        <v>6.5833333333333348</v>
      </c>
      <c r="K89" s="109" t="str">
        <f t="shared" si="36"/>
        <v>Rabu</v>
      </c>
      <c r="L89" s="110">
        <f>($I$84+J89)+G89/24</f>
        <v>45693.708333333336</v>
      </c>
      <c r="M89" s="112">
        <f t="shared" si="37"/>
        <v>6.7083333333333348</v>
      </c>
    </row>
    <row r="90" spans="1:13" x14ac:dyDescent="0.25">
      <c r="A90" s="105">
        <f t="shared" si="38"/>
        <v>7</v>
      </c>
      <c r="B90" s="54" t="s">
        <v>17</v>
      </c>
      <c r="C90" s="113"/>
      <c r="D90" s="108"/>
      <c r="E90" s="108"/>
      <c r="F90" s="108"/>
      <c r="G90" s="27"/>
      <c r="H90" s="109" t="str">
        <f t="shared" si="35"/>
        <v>Kamis</v>
      </c>
      <c r="I90" s="110">
        <f t="shared" si="39"/>
        <v>45694.958333333336</v>
      </c>
      <c r="J90" s="111">
        <f t="shared" si="40"/>
        <v>7.9583333333333348</v>
      </c>
      <c r="K90" s="109"/>
      <c r="L90" s="110"/>
      <c r="M90" s="112"/>
    </row>
    <row r="91" spans="1:13" x14ac:dyDescent="0.25">
      <c r="A91" s="435" t="s">
        <v>31</v>
      </c>
      <c r="B91" s="435"/>
      <c r="C91" s="117">
        <f>SUM(C84:C90)</f>
        <v>1820</v>
      </c>
      <c r="D91" s="118">
        <f>SUM(D84:D90)</f>
        <v>111</v>
      </c>
      <c r="E91" s="118"/>
      <c r="F91" s="118"/>
      <c r="G91" s="118">
        <f>SUM(G84:G90)</f>
        <v>62</v>
      </c>
      <c r="H91" s="119">
        <f>D91+G91</f>
        <v>173</v>
      </c>
      <c r="I91" s="120"/>
      <c r="J91" s="121"/>
      <c r="K91" s="120"/>
      <c r="L91" s="120"/>
      <c r="M91" s="121"/>
    </row>
    <row r="92" spans="1:13" x14ac:dyDescent="0.25">
      <c r="A92" s="436" t="s">
        <v>32</v>
      </c>
      <c r="B92" s="436"/>
      <c r="C92" s="122"/>
      <c r="D92" s="123">
        <f>D91/24</f>
        <v>4.625</v>
      </c>
      <c r="E92" s="123"/>
      <c r="F92" s="123"/>
      <c r="G92" s="123">
        <f>G91/24</f>
        <v>2.5833333333333335</v>
      </c>
      <c r="H92" s="124">
        <f>H91/24</f>
        <v>7.208333333333333</v>
      </c>
      <c r="I92" s="125"/>
      <c r="J92" s="126" t="s">
        <v>33</v>
      </c>
      <c r="K92" s="127"/>
      <c r="L92" s="127"/>
      <c r="M92" s="127"/>
    </row>
    <row r="93" spans="1:13" x14ac:dyDescent="0.25">
      <c r="A93" s="128"/>
      <c r="B93" s="128"/>
      <c r="C93" s="129"/>
      <c r="D93" s="128"/>
      <c r="E93" s="128"/>
      <c r="F93" s="128"/>
      <c r="G93" s="128"/>
      <c r="H93" s="127"/>
      <c r="I93" s="127"/>
      <c r="J93" s="121" t="s">
        <v>34</v>
      </c>
      <c r="K93" s="121"/>
      <c r="L93" s="130">
        <f>C91</f>
        <v>1820</v>
      </c>
      <c r="M93" s="127" t="s">
        <v>35</v>
      </c>
    </row>
    <row r="94" spans="1:13" x14ac:dyDescent="0.25">
      <c r="A94" s="128"/>
      <c r="B94" s="128"/>
      <c r="C94" s="129"/>
      <c r="D94" s="128"/>
      <c r="E94" s="128"/>
      <c r="F94" s="128"/>
      <c r="G94" s="128"/>
      <c r="H94" s="128"/>
      <c r="I94" s="131"/>
      <c r="J94" s="121" t="s">
        <v>36</v>
      </c>
      <c r="K94" s="121"/>
      <c r="L94" s="132">
        <f>D92</f>
        <v>4.625</v>
      </c>
      <c r="M94" s="127" t="s">
        <v>14</v>
      </c>
    </row>
    <row r="95" spans="1:13" x14ac:dyDescent="0.25">
      <c r="A95" s="128"/>
      <c r="B95" s="128"/>
      <c r="C95" s="129"/>
      <c r="D95" s="128"/>
      <c r="E95" s="128"/>
      <c r="F95" s="128"/>
      <c r="G95" s="128"/>
      <c r="H95" s="128"/>
      <c r="I95" s="127"/>
      <c r="J95" s="121" t="s">
        <v>37</v>
      </c>
      <c r="K95" s="121"/>
      <c r="L95" s="133">
        <f>G92</f>
        <v>2.5833333333333335</v>
      </c>
      <c r="M95" s="127" t="s">
        <v>14</v>
      </c>
    </row>
    <row r="97" spans="1:13" x14ac:dyDescent="0.25">
      <c r="A97" s="14" t="s"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x14ac:dyDescent="0.25">
      <c r="A98" s="14" t="s">
        <v>65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x14ac:dyDescent="0.25">
      <c r="A99" s="429" t="s">
        <v>42</v>
      </c>
      <c r="B99" s="429"/>
      <c r="C99" s="429"/>
      <c r="D99" s="429"/>
      <c r="E99" s="429"/>
      <c r="F99" s="429"/>
      <c r="G99" s="429"/>
      <c r="H99" s="429"/>
      <c r="I99" s="429"/>
      <c r="J99" s="429"/>
      <c r="K99" s="18" t="s">
        <v>3</v>
      </c>
      <c r="L99" s="16">
        <v>17.5</v>
      </c>
      <c r="M99" s="18" t="s">
        <v>4</v>
      </c>
    </row>
    <row r="100" spans="1:13" ht="15.75" customHeight="1" x14ac:dyDescent="0.25">
      <c r="A100" s="430" t="s">
        <v>5</v>
      </c>
      <c r="B100" s="430" t="s">
        <v>6</v>
      </c>
      <c r="C100" s="431" t="s">
        <v>7</v>
      </c>
      <c r="D100" s="432" t="s">
        <v>8</v>
      </c>
      <c r="E100" s="432" t="s">
        <v>66</v>
      </c>
      <c r="F100" s="432" t="s">
        <v>10</v>
      </c>
      <c r="G100" s="432" t="s">
        <v>11</v>
      </c>
      <c r="H100" s="433" t="s">
        <v>12</v>
      </c>
      <c r="I100" s="433"/>
      <c r="J100" s="433"/>
      <c r="K100" s="434" t="s">
        <v>13</v>
      </c>
      <c r="L100" s="434"/>
      <c r="M100" s="434"/>
    </row>
    <row r="101" spans="1:13" x14ac:dyDescent="0.25">
      <c r="A101" s="430"/>
      <c r="B101" s="430"/>
      <c r="C101" s="431"/>
      <c r="D101" s="432"/>
      <c r="E101" s="432"/>
      <c r="F101" s="432"/>
      <c r="G101" s="432"/>
      <c r="H101" s="102" t="s">
        <v>14</v>
      </c>
      <c r="I101" s="102" t="s">
        <v>15</v>
      </c>
      <c r="J101" s="102" t="s">
        <v>16</v>
      </c>
      <c r="K101" s="103" t="s">
        <v>14</v>
      </c>
      <c r="L101" s="103" t="s">
        <v>15</v>
      </c>
      <c r="M101" s="104" t="s">
        <v>16</v>
      </c>
    </row>
    <row r="102" spans="1:13" x14ac:dyDescent="0.25">
      <c r="A102" s="27">
        <v>1</v>
      </c>
      <c r="B102" s="54" t="s">
        <v>17</v>
      </c>
      <c r="C102" s="27">
        <v>521</v>
      </c>
      <c r="D102" s="53">
        <f t="shared" ref="D102:D107" si="41">E102+F102</f>
        <v>31</v>
      </c>
      <c r="E102" s="53">
        <v>2</v>
      </c>
      <c r="F102" s="53">
        <f t="shared" ref="F102:F107" si="42">INT(C102/$L$3)</f>
        <v>29</v>
      </c>
      <c r="G102" s="27">
        <v>22</v>
      </c>
      <c r="H102" s="21" t="str">
        <f t="shared" ref="H102:H108" si="43">CHOOSE(WEEKDAY(I102),"Minggu","Senin","Selasa","Rabu","Kamis","Jum'at","Sabtu")</f>
        <v>Kamis</v>
      </c>
      <c r="I102" s="24">
        <v>45694</v>
      </c>
      <c r="J102" s="25">
        <v>0.95833333333333304</v>
      </c>
      <c r="K102" s="21" t="str">
        <f t="shared" ref="K102:K107" si="44">CHOOSE(WEEKDAY(L102),"Minggu","Senin","Selasa","Rabu","Kamis","Jum'at","Sabtu")</f>
        <v>Jum'at</v>
      </c>
      <c r="L102" s="24">
        <f>(I102+J102)+G102/24</f>
        <v>45695.875</v>
      </c>
      <c r="M102" s="25">
        <f t="shared" ref="M102:M107" si="45">(J102+G102/24)</f>
        <v>1.8749999999999996</v>
      </c>
    </row>
    <row r="103" spans="1:13" x14ac:dyDescent="0.25">
      <c r="A103" s="105">
        <f t="shared" ref="A103:A108" si="46">A102+1</f>
        <v>2</v>
      </c>
      <c r="B103" s="106" t="s">
        <v>67</v>
      </c>
      <c r="C103" s="107">
        <v>45</v>
      </c>
      <c r="D103" s="53">
        <f t="shared" si="41"/>
        <v>3</v>
      </c>
      <c r="E103" s="108">
        <v>1</v>
      </c>
      <c r="F103" s="53">
        <f t="shared" si="42"/>
        <v>2</v>
      </c>
      <c r="G103" s="105">
        <v>5</v>
      </c>
      <c r="H103" s="109" t="str">
        <f t="shared" si="43"/>
        <v>Minggu</v>
      </c>
      <c r="I103" s="110">
        <f t="shared" ref="I103:I108" si="47">$I$102+J103</f>
        <v>45697.166666666664</v>
      </c>
      <c r="J103" s="111">
        <f t="shared" ref="J103:J108" si="48">M102+D102/24</f>
        <v>3.1666666666666661</v>
      </c>
      <c r="K103" s="109" t="str">
        <f t="shared" si="44"/>
        <v>Minggu</v>
      </c>
      <c r="L103" s="110">
        <f>($I$102+J103)+G103/24</f>
        <v>45697.375</v>
      </c>
      <c r="M103" s="112">
        <f t="shared" si="45"/>
        <v>3.3749999999999996</v>
      </c>
    </row>
    <row r="104" spans="1:13" x14ac:dyDescent="0.25">
      <c r="A104" s="105">
        <f t="shared" si="46"/>
        <v>3</v>
      </c>
      <c r="B104" s="54" t="s">
        <v>68</v>
      </c>
      <c r="C104" s="113">
        <v>344</v>
      </c>
      <c r="D104" s="53">
        <f t="shared" si="41"/>
        <v>22</v>
      </c>
      <c r="E104" s="114">
        <v>3</v>
      </c>
      <c r="F104" s="53">
        <f t="shared" si="42"/>
        <v>19</v>
      </c>
      <c r="G104" s="27">
        <v>1</v>
      </c>
      <c r="H104" s="109" t="str">
        <f t="shared" si="43"/>
        <v>Minggu</v>
      </c>
      <c r="I104" s="110">
        <f t="shared" si="47"/>
        <v>45697.5</v>
      </c>
      <c r="J104" s="111">
        <f t="shared" si="48"/>
        <v>3.4999999999999996</v>
      </c>
      <c r="K104" s="109" t="str">
        <f t="shared" si="44"/>
        <v>Minggu</v>
      </c>
      <c r="L104" s="110">
        <f>($I$102+J104)+G104/24</f>
        <v>45697.541666666664</v>
      </c>
      <c r="M104" s="112">
        <f t="shared" si="45"/>
        <v>3.5416666666666661</v>
      </c>
    </row>
    <row r="105" spans="1:13" x14ac:dyDescent="0.25">
      <c r="A105" s="105">
        <f t="shared" si="46"/>
        <v>4</v>
      </c>
      <c r="B105" s="22" t="s">
        <v>69</v>
      </c>
      <c r="C105" s="116">
        <v>344</v>
      </c>
      <c r="D105" s="53">
        <f t="shared" si="41"/>
        <v>22</v>
      </c>
      <c r="E105" s="114">
        <v>3</v>
      </c>
      <c r="F105" s="53">
        <f t="shared" si="42"/>
        <v>19</v>
      </c>
      <c r="G105" s="21">
        <v>20</v>
      </c>
      <c r="H105" s="109" t="str">
        <f t="shared" si="43"/>
        <v>Senin</v>
      </c>
      <c r="I105" s="110">
        <f t="shared" si="47"/>
        <v>45698.458333333336</v>
      </c>
      <c r="J105" s="111">
        <f t="shared" si="48"/>
        <v>4.458333333333333</v>
      </c>
      <c r="K105" s="109" t="str">
        <f t="shared" si="44"/>
        <v>Selasa</v>
      </c>
      <c r="L105" s="110">
        <f>($I$102+J105)+G105/24</f>
        <v>45699.291666666672</v>
      </c>
      <c r="M105" s="112">
        <f t="shared" si="45"/>
        <v>5.2916666666666661</v>
      </c>
    </row>
    <row r="106" spans="1:13" x14ac:dyDescent="0.25">
      <c r="A106" s="105">
        <f t="shared" si="46"/>
        <v>5</v>
      </c>
      <c r="B106" s="54" t="s">
        <v>68</v>
      </c>
      <c r="C106" s="113">
        <v>45</v>
      </c>
      <c r="D106" s="53">
        <f t="shared" si="41"/>
        <v>3</v>
      </c>
      <c r="E106" s="114">
        <v>1</v>
      </c>
      <c r="F106" s="53">
        <f t="shared" si="42"/>
        <v>2</v>
      </c>
      <c r="G106" s="27">
        <v>1</v>
      </c>
      <c r="H106" s="109" t="str">
        <f t="shared" si="43"/>
        <v>Rabu</v>
      </c>
      <c r="I106" s="110">
        <f t="shared" si="47"/>
        <v>45700.208333333336</v>
      </c>
      <c r="J106" s="111">
        <f t="shared" si="48"/>
        <v>6.208333333333333</v>
      </c>
      <c r="K106" s="109" t="str">
        <f t="shared" si="44"/>
        <v>Rabu</v>
      </c>
      <c r="L106" s="110">
        <f>($I$102+J106)+G106/24</f>
        <v>45700.25</v>
      </c>
      <c r="M106" s="112">
        <f t="shared" si="45"/>
        <v>6.25</v>
      </c>
    </row>
    <row r="107" spans="1:13" x14ac:dyDescent="0.25">
      <c r="A107" s="105">
        <f t="shared" si="46"/>
        <v>6</v>
      </c>
      <c r="B107" s="54" t="s">
        <v>67</v>
      </c>
      <c r="C107" s="113">
        <v>521</v>
      </c>
      <c r="D107" s="53">
        <f t="shared" si="41"/>
        <v>30</v>
      </c>
      <c r="E107" s="114">
        <v>1</v>
      </c>
      <c r="F107" s="53">
        <f t="shared" si="42"/>
        <v>29</v>
      </c>
      <c r="G107" s="27">
        <v>3</v>
      </c>
      <c r="H107" s="109" t="str">
        <f t="shared" si="43"/>
        <v>Rabu</v>
      </c>
      <c r="I107" s="110">
        <f t="shared" si="47"/>
        <v>45700.375</v>
      </c>
      <c r="J107" s="111">
        <f t="shared" si="48"/>
        <v>6.375</v>
      </c>
      <c r="K107" s="109" t="str">
        <f t="shared" si="44"/>
        <v>Rabu</v>
      </c>
      <c r="L107" s="110">
        <f>($I$102+J107)+G107/24</f>
        <v>45700.5</v>
      </c>
      <c r="M107" s="112">
        <f t="shared" si="45"/>
        <v>6.5</v>
      </c>
    </row>
    <row r="108" spans="1:13" x14ac:dyDescent="0.25">
      <c r="A108" s="105">
        <f t="shared" si="46"/>
        <v>7</v>
      </c>
      <c r="B108" s="54" t="s">
        <v>17</v>
      </c>
      <c r="C108" s="113"/>
      <c r="D108" s="108"/>
      <c r="E108" s="108"/>
      <c r="F108" s="108"/>
      <c r="G108" s="27"/>
      <c r="H108" s="109" t="str">
        <f t="shared" si="43"/>
        <v>Kamis</v>
      </c>
      <c r="I108" s="110">
        <f t="shared" si="47"/>
        <v>45701.75</v>
      </c>
      <c r="J108" s="111">
        <f t="shared" si="48"/>
        <v>7.75</v>
      </c>
      <c r="K108" s="109"/>
      <c r="L108" s="110"/>
      <c r="M108" s="112"/>
    </row>
    <row r="109" spans="1:13" x14ac:dyDescent="0.25">
      <c r="A109" s="435" t="s">
        <v>31</v>
      </c>
      <c r="B109" s="435"/>
      <c r="C109" s="117">
        <f>SUM(C102:C108)</f>
        <v>1820</v>
      </c>
      <c r="D109" s="118">
        <f>SUM(D102:D108)</f>
        <v>111</v>
      </c>
      <c r="E109" s="118"/>
      <c r="F109" s="118"/>
      <c r="G109" s="118">
        <f>SUM(G102:G108)</f>
        <v>52</v>
      </c>
      <c r="H109" s="119">
        <f>D109+G109</f>
        <v>163</v>
      </c>
      <c r="I109" s="120"/>
      <c r="J109" s="121"/>
      <c r="K109" s="120"/>
      <c r="L109" s="120"/>
      <c r="M109" s="121"/>
    </row>
    <row r="110" spans="1:13" x14ac:dyDescent="0.25">
      <c r="A110" s="436" t="s">
        <v>32</v>
      </c>
      <c r="B110" s="436"/>
      <c r="C110" s="122"/>
      <c r="D110" s="123">
        <f>D109/24</f>
        <v>4.625</v>
      </c>
      <c r="E110" s="123"/>
      <c r="F110" s="123"/>
      <c r="G110" s="123">
        <f>G109/24</f>
        <v>2.1666666666666665</v>
      </c>
      <c r="H110" s="124">
        <f>H109/24</f>
        <v>6.791666666666667</v>
      </c>
      <c r="I110" s="125"/>
      <c r="J110" s="126" t="s">
        <v>33</v>
      </c>
      <c r="K110" s="127"/>
      <c r="L110" s="127"/>
      <c r="M110" s="127"/>
    </row>
    <row r="111" spans="1:13" x14ac:dyDescent="0.25">
      <c r="A111" s="128"/>
      <c r="B111" s="128"/>
      <c r="C111" s="129"/>
      <c r="D111" s="128"/>
      <c r="E111" s="128"/>
      <c r="F111" s="128"/>
      <c r="G111" s="128"/>
      <c r="H111" s="127"/>
      <c r="I111" s="127"/>
      <c r="J111" s="121" t="s">
        <v>34</v>
      </c>
      <c r="K111" s="121"/>
      <c r="L111" s="130">
        <f>C109</f>
        <v>1820</v>
      </c>
      <c r="M111" s="127" t="s">
        <v>35</v>
      </c>
    </row>
    <row r="112" spans="1:13" x14ac:dyDescent="0.25">
      <c r="A112" s="128"/>
      <c r="B112" s="128"/>
      <c r="C112" s="129"/>
      <c r="D112" s="128"/>
      <c r="E112" s="128"/>
      <c r="F112" s="128"/>
      <c r="G112" s="128"/>
      <c r="H112" s="128"/>
      <c r="I112" s="131"/>
      <c r="J112" s="121" t="s">
        <v>36</v>
      </c>
      <c r="K112" s="121"/>
      <c r="L112" s="132">
        <f>D110</f>
        <v>4.625</v>
      </c>
      <c r="M112" s="127" t="s">
        <v>14</v>
      </c>
    </row>
    <row r="113" spans="1:13" x14ac:dyDescent="0.25">
      <c r="A113" s="128"/>
      <c r="B113" s="128"/>
      <c r="C113" s="129"/>
      <c r="D113" s="128"/>
      <c r="E113" s="128"/>
      <c r="F113" s="128"/>
      <c r="G113" s="128"/>
      <c r="H113" s="128"/>
      <c r="I113" s="127"/>
      <c r="J113" s="121" t="s">
        <v>37</v>
      </c>
      <c r="K113" s="121"/>
      <c r="L113" s="133">
        <f>G110</f>
        <v>2.1666666666666665</v>
      </c>
      <c r="M113" s="127" t="s">
        <v>14</v>
      </c>
    </row>
    <row r="115" spans="1:13" x14ac:dyDescent="0.25">
      <c r="A115" s="14" t="s"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x14ac:dyDescent="0.25">
      <c r="A116" s="14" t="s">
        <v>65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x14ac:dyDescent="0.25">
      <c r="A117" s="429" t="s">
        <v>44</v>
      </c>
      <c r="B117" s="429"/>
      <c r="C117" s="429"/>
      <c r="D117" s="429"/>
      <c r="E117" s="429"/>
      <c r="F117" s="429"/>
      <c r="G117" s="429"/>
      <c r="H117" s="429"/>
      <c r="I117" s="429"/>
      <c r="J117" s="429"/>
      <c r="K117" s="18" t="s">
        <v>3</v>
      </c>
      <c r="L117" s="16">
        <v>17.5</v>
      </c>
      <c r="M117" s="18" t="s">
        <v>4</v>
      </c>
    </row>
    <row r="118" spans="1:13" ht="15.75" customHeight="1" x14ac:dyDescent="0.25">
      <c r="A118" s="430" t="s">
        <v>5</v>
      </c>
      <c r="B118" s="430" t="s">
        <v>6</v>
      </c>
      <c r="C118" s="431" t="s">
        <v>7</v>
      </c>
      <c r="D118" s="432" t="s">
        <v>8</v>
      </c>
      <c r="E118" s="432" t="s">
        <v>66</v>
      </c>
      <c r="F118" s="432" t="s">
        <v>10</v>
      </c>
      <c r="G118" s="432" t="s">
        <v>11</v>
      </c>
      <c r="H118" s="433" t="s">
        <v>12</v>
      </c>
      <c r="I118" s="433"/>
      <c r="J118" s="433"/>
      <c r="K118" s="434" t="s">
        <v>13</v>
      </c>
      <c r="L118" s="434"/>
      <c r="M118" s="434"/>
    </row>
    <row r="119" spans="1:13" x14ac:dyDescent="0.25">
      <c r="A119" s="430"/>
      <c r="B119" s="430"/>
      <c r="C119" s="431"/>
      <c r="D119" s="432"/>
      <c r="E119" s="432"/>
      <c r="F119" s="432"/>
      <c r="G119" s="432"/>
      <c r="H119" s="102" t="s">
        <v>14</v>
      </c>
      <c r="I119" s="102" t="s">
        <v>15</v>
      </c>
      <c r="J119" s="102" t="s">
        <v>16</v>
      </c>
      <c r="K119" s="103" t="s">
        <v>14</v>
      </c>
      <c r="L119" s="103" t="s">
        <v>15</v>
      </c>
      <c r="M119" s="104" t="s">
        <v>16</v>
      </c>
    </row>
    <row r="120" spans="1:13" x14ac:dyDescent="0.25">
      <c r="A120" s="27">
        <v>1</v>
      </c>
      <c r="B120" s="54" t="s">
        <v>17</v>
      </c>
      <c r="C120" s="27">
        <v>521</v>
      </c>
      <c r="D120" s="53">
        <f t="shared" ref="D120:D125" si="49">E120+F120</f>
        <v>31</v>
      </c>
      <c r="E120" s="53">
        <v>2</v>
      </c>
      <c r="F120" s="53">
        <f t="shared" ref="F120:F125" si="50">INT(C120/$L$3)</f>
        <v>29</v>
      </c>
      <c r="G120" s="27">
        <v>27</v>
      </c>
      <c r="H120" s="21" t="str">
        <f t="shared" ref="H120:H126" si="51">CHOOSE(WEEKDAY(I120),"Minggu","Senin","Selasa","Rabu","Kamis","Jum'at","Sabtu")</f>
        <v>Kamis</v>
      </c>
      <c r="I120" s="24">
        <v>45701</v>
      </c>
      <c r="J120" s="25">
        <v>0.75</v>
      </c>
      <c r="K120" s="21" t="str">
        <f t="shared" ref="K120:K125" si="52">CHOOSE(WEEKDAY(L120),"Minggu","Senin","Selasa","Rabu","Kamis","Jum'at","Sabtu")</f>
        <v>Jum'at</v>
      </c>
      <c r="L120" s="24">
        <f>(I120+J120)+G120/24</f>
        <v>45702.875</v>
      </c>
      <c r="M120" s="25">
        <f t="shared" ref="M120:M125" si="53">(J120+G120/24)</f>
        <v>1.875</v>
      </c>
    </row>
    <row r="121" spans="1:13" x14ac:dyDescent="0.25">
      <c r="A121" s="105">
        <f t="shared" ref="A121:A126" si="54">A120+1</f>
        <v>2</v>
      </c>
      <c r="B121" s="106" t="s">
        <v>67</v>
      </c>
      <c r="C121" s="107">
        <v>45</v>
      </c>
      <c r="D121" s="53">
        <f t="shared" si="49"/>
        <v>3</v>
      </c>
      <c r="E121" s="108">
        <v>1</v>
      </c>
      <c r="F121" s="53">
        <f t="shared" si="50"/>
        <v>2</v>
      </c>
      <c r="G121" s="105">
        <v>5</v>
      </c>
      <c r="H121" s="109" t="str">
        <f t="shared" si="51"/>
        <v>Minggu</v>
      </c>
      <c r="I121" s="110">
        <f t="shared" ref="I121:I126" si="55">$I$120+J121</f>
        <v>45704.166666666664</v>
      </c>
      <c r="J121" s="111">
        <f t="shared" ref="J121:J126" si="56">M120+D120/24</f>
        <v>3.166666666666667</v>
      </c>
      <c r="K121" s="109" t="str">
        <f t="shared" si="52"/>
        <v>Minggu</v>
      </c>
      <c r="L121" s="110">
        <f>($I$120+J121)+G121/24</f>
        <v>45704.375</v>
      </c>
      <c r="M121" s="112">
        <f t="shared" si="53"/>
        <v>3.3750000000000004</v>
      </c>
    </row>
    <row r="122" spans="1:13" x14ac:dyDescent="0.25">
      <c r="A122" s="105">
        <f t="shared" si="54"/>
        <v>3</v>
      </c>
      <c r="B122" s="54" t="s">
        <v>68</v>
      </c>
      <c r="C122" s="113">
        <v>344</v>
      </c>
      <c r="D122" s="53">
        <f t="shared" si="49"/>
        <v>22</v>
      </c>
      <c r="E122" s="114">
        <v>3</v>
      </c>
      <c r="F122" s="53">
        <f t="shared" si="50"/>
        <v>19</v>
      </c>
      <c r="G122" s="27">
        <v>1</v>
      </c>
      <c r="H122" s="109" t="str">
        <f t="shared" si="51"/>
        <v>Minggu</v>
      </c>
      <c r="I122" s="110">
        <f t="shared" si="55"/>
        <v>45704.5</v>
      </c>
      <c r="J122" s="111">
        <f t="shared" si="56"/>
        <v>3.5000000000000004</v>
      </c>
      <c r="K122" s="109" t="str">
        <f t="shared" si="52"/>
        <v>Minggu</v>
      </c>
      <c r="L122" s="110">
        <f>($I$120+J122)+G122/24</f>
        <v>45704.541666666664</v>
      </c>
      <c r="M122" s="112">
        <f t="shared" si="53"/>
        <v>3.541666666666667</v>
      </c>
    </row>
    <row r="123" spans="1:13" x14ac:dyDescent="0.25">
      <c r="A123" s="105">
        <f t="shared" si="54"/>
        <v>4</v>
      </c>
      <c r="B123" s="22" t="s">
        <v>69</v>
      </c>
      <c r="C123" s="116">
        <v>344</v>
      </c>
      <c r="D123" s="53">
        <f t="shared" si="49"/>
        <v>22</v>
      </c>
      <c r="E123" s="114">
        <v>3</v>
      </c>
      <c r="F123" s="53">
        <f t="shared" si="50"/>
        <v>19</v>
      </c>
      <c r="G123" s="21">
        <v>23</v>
      </c>
      <c r="H123" s="109" t="str">
        <f t="shared" si="51"/>
        <v>Senin</v>
      </c>
      <c r="I123" s="110">
        <f t="shared" si="55"/>
        <v>45705.458333333336</v>
      </c>
      <c r="J123" s="111">
        <f t="shared" si="56"/>
        <v>4.4583333333333339</v>
      </c>
      <c r="K123" s="109" t="str">
        <f t="shared" si="52"/>
        <v>Selasa</v>
      </c>
      <c r="L123" s="110">
        <f>($I$120+J123)+G123/24</f>
        <v>45706.416666666672</v>
      </c>
      <c r="M123" s="112">
        <f t="shared" si="53"/>
        <v>5.416666666666667</v>
      </c>
    </row>
    <row r="124" spans="1:13" x14ac:dyDescent="0.25">
      <c r="A124" s="105">
        <f t="shared" si="54"/>
        <v>5</v>
      </c>
      <c r="B124" s="54" t="s">
        <v>68</v>
      </c>
      <c r="C124" s="113">
        <v>45</v>
      </c>
      <c r="D124" s="53">
        <f t="shared" si="49"/>
        <v>3</v>
      </c>
      <c r="E124" s="114">
        <v>1</v>
      </c>
      <c r="F124" s="53">
        <f t="shared" si="50"/>
        <v>2</v>
      </c>
      <c r="G124" s="27">
        <v>1</v>
      </c>
      <c r="H124" s="109" t="str">
        <f t="shared" si="51"/>
        <v>Rabu</v>
      </c>
      <c r="I124" s="110">
        <f t="shared" si="55"/>
        <v>45707.333333333336</v>
      </c>
      <c r="J124" s="111">
        <f t="shared" si="56"/>
        <v>6.3333333333333339</v>
      </c>
      <c r="K124" s="109" t="str">
        <f t="shared" si="52"/>
        <v>Rabu</v>
      </c>
      <c r="L124" s="110">
        <f>($I$120+J124)+G124/24</f>
        <v>45707.375</v>
      </c>
      <c r="M124" s="112">
        <f t="shared" si="53"/>
        <v>6.3750000000000009</v>
      </c>
    </row>
    <row r="125" spans="1:13" x14ac:dyDescent="0.25">
      <c r="A125" s="105">
        <f t="shared" si="54"/>
        <v>6</v>
      </c>
      <c r="B125" s="54" t="s">
        <v>67</v>
      </c>
      <c r="C125" s="113">
        <v>521</v>
      </c>
      <c r="D125" s="53">
        <f t="shared" si="49"/>
        <v>30</v>
      </c>
      <c r="E125" s="114">
        <v>1</v>
      </c>
      <c r="F125" s="53">
        <f t="shared" si="50"/>
        <v>29</v>
      </c>
      <c r="G125" s="27">
        <v>3</v>
      </c>
      <c r="H125" s="109" t="str">
        <f t="shared" si="51"/>
        <v>Rabu</v>
      </c>
      <c r="I125" s="110">
        <f t="shared" si="55"/>
        <v>45707.5</v>
      </c>
      <c r="J125" s="111">
        <f t="shared" si="56"/>
        <v>6.5000000000000009</v>
      </c>
      <c r="K125" s="109" t="str">
        <f t="shared" si="52"/>
        <v>Rabu</v>
      </c>
      <c r="L125" s="110">
        <f>($I$120+J125)+G125/24</f>
        <v>45707.625</v>
      </c>
      <c r="M125" s="112">
        <f t="shared" si="53"/>
        <v>6.6250000000000009</v>
      </c>
    </row>
    <row r="126" spans="1:13" x14ac:dyDescent="0.25">
      <c r="A126" s="105">
        <f t="shared" si="54"/>
        <v>7</v>
      </c>
      <c r="B126" s="54" t="s">
        <v>17</v>
      </c>
      <c r="C126" s="113"/>
      <c r="D126" s="108"/>
      <c r="E126" s="108"/>
      <c r="F126" s="108"/>
      <c r="G126" s="27"/>
      <c r="H126" s="109" t="str">
        <f t="shared" si="51"/>
        <v>Kamis</v>
      </c>
      <c r="I126" s="110">
        <f t="shared" si="55"/>
        <v>45708.875</v>
      </c>
      <c r="J126" s="111">
        <f t="shared" si="56"/>
        <v>7.8750000000000009</v>
      </c>
      <c r="K126" s="109"/>
      <c r="L126" s="110"/>
      <c r="M126" s="112"/>
    </row>
    <row r="127" spans="1:13" x14ac:dyDescent="0.25">
      <c r="A127" s="435" t="s">
        <v>31</v>
      </c>
      <c r="B127" s="435"/>
      <c r="C127" s="117">
        <f>SUM(C120:C126)</f>
        <v>1820</v>
      </c>
      <c r="D127" s="118">
        <f>SUM(D120:D126)</f>
        <v>111</v>
      </c>
      <c r="E127" s="118"/>
      <c r="F127" s="118"/>
      <c r="G127" s="118">
        <f>SUM(G120:G126)</f>
        <v>60</v>
      </c>
      <c r="H127" s="119">
        <f>D127+G127</f>
        <v>171</v>
      </c>
      <c r="I127" s="120"/>
      <c r="J127" s="121"/>
      <c r="K127" s="120"/>
      <c r="L127" s="120"/>
      <c r="M127" s="121"/>
    </row>
    <row r="128" spans="1:13" x14ac:dyDescent="0.25">
      <c r="A128" s="436" t="s">
        <v>32</v>
      </c>
      <c r="B128" s="436"/>
      <c r="C128" s="122"/>
      <c r="D128" s="123">
        <f>D127/24</f>
        <v>4.625</v>
      </c>
      <c r="E128" s="123"/>
      <c r="F128" s="123"/>
      <c r="G128" s="123">
        <f>G127/24</f>
        <v>2.5</v>
      </c>
      <c r="H128" s="124">
        <f>H127/24</f>
        <v>7.125</v>
      </c>
      <c r="I128" s="125"/>
      <c r="J128" s="126" t="s">
        <v>33</v>
      </c>
      <c r="K128" s="127"/>
      <c r="L128" s="127"/>
      <c r="M128" s="127"/>
    </row>
    <row r="129" spans="1:13" x14ac:dyDescent="0.25">
      <c r="A129" s="128"/>
      <c r="B129" s="128"/>
      <c r="C129" s="129"/>
      <c r="D129" s="128"/>
      <c r="E129" s="128"/>
      <c r="F129" s="128"/>
      <c r="G129" s="128"/>
      <c r="H129" s="127"/>
      <c r="I129" s="127"/>
      <c r="J129" s="121" t="s">
        <v>34</v>
      </c>
      <c r="K129" s="121"/>
      <c r="L129" s="130">
        <f>C127</f>
        <v>1820</v>
      </c>
      <c r="M129" s="127" t="s">
        <v>35</v>
      </c>
    </row>
    <row r="130" spans="1:13" x14ac:dyDescent="0.25">
      <c r="A130" s="128"/>
      <c r="B130" s="128"/>
      <c r="C130" s="129"/>
      <c r="D130" s="128"/>
      <c r="E130" s="128"/>
      <c r="F130" s="128"/>
      <c r="G130" s="128"/>
      <c r="H130" s="128"/>
      <c r="I130" s="131"/>
      <c r="J130" s="121" t="s">
        <v>36</v>
      </c>
      <c r="K130" s="121"/>
      <c r="L130" s="132">
        <f>D128</f>
        <v>4.625</v>
      </c>
      <c r="M130" s="127" t="s">
        <v>14</v>
      </c>
    </row>
    <row r="131" spans="1:13" x14ac:dyDescent="0.25">
      <c r="A131" s="128"/>
      <c r="B131" s="128"/>
      <c r="C131" s="129"/>
      <c r="D131" s="128"/>
      <c r="E131" s="128"/>
      <c r="F131" s="128"/>
      <c r="G131" s="128"/>
      <c r="H131" s="128"/>
      <c r="I131" s="127"/>
      <c r="J131" s="121" t="s">
        <v>37</v>
      </c>
      <c r="K131" s="121"/>
      <c r="L131" s="133">
        <f>G128</f>
        <v>2.5</v>
      </c>
      <c r="M131" s="127" t="s">
        <v>14</v>
      </c>
    </row>
    <row r="133" spans="1:13" x14ac:dyDescent="0.25">
      <c r="A133" s="14" t="s">
        <v>0</v>
      </c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1:13" x14ac:dyDescent="0.25">
      <c r="A134" s="14" t="s">
        <v>65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1:13" x14ac:dyDescent="0.25">
      <c r="A135" s="429" t="s">
        <v>45</v>
      </c>
      <c r="B135" s="429"/>
      <c r="C135" s="429"/>
      <c r="D135" s="429"/>
      <c r="E135" s="429"/>
      <c r="F135" s="429"/>
      <c r="G135" s="429"/>
      <c r="H135" s="429"/>
      <c r="I135" s="429"/>
      <c r="J135" s="429"/>
      <c r="K135" s="18" t="s">
        <v>3</v>
      </c>
      <c r="L135" s="16">
        <v>17.5</v>
      </c>
      <c r="M135" s="18" t="s">
        <v>4</v>
      </c>
    </row>
    <row r="136" spans="1:13" ht="15.75" customHeight="1" x14ac:dyDescent="0.25">
      <c r="A136" s="430" t="s">
        <v>5</v>
      </c>
      <c r="B136" s="430" t="s">
        <v>6</v>
      </c>
      <c r="C136" s="431" t="s">
        <v>7</v>
      </c>
      <c r="D136" s="432" t="s">
        <v>8</v>
      </c>
      <c r="E136" s="432" t="s">
        <v>66</v>
      </c>
      <c r="F136" s="432" t="s">
        <v>10</v>
      </c>
      <c r="G136" s="432" t="s">
        <v>11</v>
      </c>
      <c r="H136" s="433" t="s">
        <v>12</v>
      </c>
      <c r="I136" s="433"/>
      <c r="J136" s="433"/>
      <c r="K136" s="434" t="s">
        <v>13</v>
      </c>
      <c r="L136" s="434"/>
      <c r="M136" s="434"/>
    </row>
    <row r="137" spans="1:13" x14ac:dyDescent="0.25">
      <c r="A137" s="430"/>
      <c r="B137" s="430"/>
      <c r="C137" s="431"/>
      <c r="D137" s="432"/>
      <c r="E137" s="432"/>
      <c r="F137" s="432"/>
      <c r="G137" s="432"/>
      <c r="H137" s="102" t="s">
        <v>14</v>
      </c>
      <c r="I137" s="102" t="s">
        <v>15</v>
      </c>
      <c r="J137" s="102" t="s">
        <v>16</v>
      </c>
      <c r="K137" s="103" t="s">
        <v>14</v>
      </c>
      <c r="L137" s="103" t="s">
        <v>15</v>
      </c>
      <c r="M137" s="104" t="s">
        <v>16</v>
      </c>
    </row>
    <row r="138" spans="1:13" x14ac:dyDescent="0.25">
      <c r="A138" s="27">
        <v>1</v>
      </c>
      <c r="B138" s="54" t="s">
        <v>17</v>
      </c>
      <c r="C138" s="27">
        <v>521</v>
      </c>
      <c r="D138" s="53">
        <f t="shared" ref="D138:D143" si="57">E138+F138</f>
        <v>31</v>
      </c>
      <c r="E138" s="53">
        <v>2</v>
      </c>
      <c r="F138" s="53">
        <f t="shared" ref="F138:F143" si="58">INT(C138/$L$3)</f>
        <v>29</v>
      </c>
      <c r="G138" s="27">
        <v>23</v>
      </c>
      <c r="H138" s="21" t="str">
        <f t="shared" ref="H138:H144" si="59">CHOOSE(WEEKDAY(I138),"Minggu","Senin","Selasa","Rabu","Kamis","Jum'at","Sabtu")</f>
        <v>Kamis</v>
      </c>
      <c r="I138" s="24">
        <v>45708</v>
      </c>
      <c r="J138" s="25">
        <v>0.875</v>
      </c>
      <c r="K138" s="21" t="str">
        <f t="shared" ref="K138:K143" si="60">CHOOSE(WEEKDAY(L138),"Minggu","Senin","Selasa","Rabu","Kamis","Jum'at","Sabtu")</f>
        <v>Jum'at</v>
      </c>
      <c r="L138" s="24">
        <f>(I138+J138)+G138/24</f>
        <v>45709.833333333336</v>
      </c>
      <c r="M138" s="25">
        <f t="shared" ref="M138:M143" si="61">(J138+G138/24)</f>
        <v>1.8333333333333335</v>
      </c>
    </row>
    <row r="139" spans="1:13" x14ac:dyDescent="0.25">
      <c r="A139" s="105">
        <f t="shared" ref="A139:A144" si="62">A138+1</f>
        <v>2</v>
      </c>
      <c r="B139" s="106" t="s">
        <v>67</v>
      </c>
      <c r="C139" s="107">
        <v>45</v>
      </c>
      <c r="D139" s="53">
        <f t="shared" si="57"/>
        <v>3</v>
      </c>
      <c r="E139" s="108">
        <v>1</v>
      </c>
      <c r="F139" s="53">
        <f t="shared" si="58"/>
        <v>2</v>
      </c>
      <c r="G139" s="105">
        <v>5</v>
      </c>
      <c r="H139" s="109" t="str">
        <f t="shared" si="59"/>
        <v>Minggu</v>
      </c>
      <c r="I139" s="110">
        <f t="shared" ref="I139:I144" si="63">$I$138+J139</f>
        <v>45711.125</v>
      </c>
      <c r="J139" s="111">
        <f t="shared" ref="J139:J144" si="64">M138+D138/24</f>
        <v>3.125</v>
      </c>
      <c r="K139" s="109" t="str">
        <f t="shared" si="60"/>
        <v>Minggu</v>
      </c>
      <c r="L139" s="110">
        <f>($I$138+J139)+G139/24</f>
        <v>45711.333333333336</v>
      </c>
      <c r="M139" s="112">
        <f t="shared" si="61"/>
        <v>3.3333333333333335</v>
      </c>
    </row>
    <row r="140" spans="1:13" x14ac:dyDescent="0.25">
      <c r="A140" s="105">
        <f t="shared" si="62"/>
        <v>3</v>
      </c>
      <c r="B140" s="54" t="s">
        <v>68</v>
      </c>
      <c r="C140" s="113">
        <v>344</v>
      </c>
      <c r="D140" s="53">
        <f t="shared" si="57"/>
        <v>22</v>
      </c>
      <c r="E140" s="114">
        <v>3</v>
      </c>
      <c r="F140" s="53">
        <f t="shared" si="58"/>
        <v>19</v>
      </c>
      <c r="G140" s="27">
        <v>1</v>
      </c>
      <c r="H140" s="109" t="str">
        <f t="shared" si="59"/>
        <v>Minggu</v>
      </c>
      <c r="I140" s="110">
        <f t="shared" si="63"/>
        <v>45711.458333333336</v>
      </c>
      <c r="J140" s="111">
        <f t="shared" si="64"/>
        <v>3.4583333333333335</v>
      </c>
      <c r="K140" s="109" t="str">
        <f t="shared" si="60"/>
        <v>Minggu</v>
      </c>
      <c r="L140" s="110">
        <f>($I$138+J140)+G140/24</f>
        <v>45711.5</v>
      </c>
      <c r="M140" s="112">
        <f t="shared" si="61"/>
        <v>3.5</v>
      </c>
    </row>
    <row r="141" spans="1:13" x14ac:dyDescent="0.25">
      <c r="A141" s="105">
        <f t="shared" si="62"/>
        <v>4</v>
      </c>
      <c r="B141" s="22" t="s">
        <v>69</v>
      </c>
      <c r="C141" s="116">
        <v>344</v>
      </c>
      <c r="D141" s="53">
        <f t="shared" si="57"/>
        <v>22</v>
      </c>
      <c r="E141" s="114">
        <v>3</v>
      </c>
      <c r="F141" s="53">
        <f t="shared" si="58"/>
        <v>19</v>
      </c>
      <c r="G141" s="21">
        <v>21</v>
      </c>
      <c r="H141" s="109" t="str">
        <f t="shared" si="59"/>
        <v>Senin</v>
      </c>
      <c r="I141" s="110">
        <f t="shared" si="63"/>
        <v>45712.416666666664</v>
      </c>
      <c r="J141" s="111">
        <f t="shared" si="64"/>
        <v>4.416666666666667</v>
      </c>
      <c r="K141" s="109" t="str">
        <f t="shared" si="60"/>
        <v>Selasa</v>
      </c>
      <c r="L141" s="110">
        <f>($I$138+J141)+G141/24</f>
        <v>45713.291666666664</v>
      </c>
      <c r="M141" s="112">
        <f t="shared" si="61"/>
        <v>5.291666666666667</v>
      </c>
    </row>
    <row r="142" spans="1:13" x14ac:dyDescent="0.25">
      <c r="A142" s="105">
        <f t="shared" si="62"/>
        <v>5</v>
      </c>
      <c r="B142" s="54" t="s">
        <v>68</v>
      </c>
      <c r="C142" s="113">
        <v>45</v>
      </c>
      <c r="D142" s="53">
        <f t="shared" si="57"/>
        <v>3</v>
      </c>
      <c r="E142" s="114">
        <v>1</v>
      </c>
      <c r="F142" s="53">
        <f t="shared" si="58"/>
        <v>2</v>
      </c>
      <c r="G142" s="27">
        <v>1</v>
      </c>
      <c r="H142" s="109" t="str">
        <f t="shared" si="59"/>
        <v>Rabu</v>
      </c>
      <c r="I142" s="110">
        <f t="shared" si="63"/>
        <v>45714.208333333336</v>
      </c>
      <c r="J142" s="111">
        <f t="shared" si="64"/>
        <v>6.2083333333333339</v>
      </c>
      <c r="K142" s="109" t="str">
        <f t="shared" si="60"/>
        <v>Rabu</v>
      </c>
      <c r="L142" s="110">
        <f>($I$138+J142)+G142/24</f>
        <v>45714.25</v>
      </c>
      <c r="M142" s="112">
        <f t="shared" si="61"/>
        <v>6.2500000000000009</v>
      </c>
    </row>
    <row r="143" spans="1:13" x14ac:dyDescent="0.25">
      <c r="A143" s="105">
        <f t="shared" si="62"/>
        <v>6</v>
      </c>
      <c r="B143" s="54" t="s">
        <v>67</v>
      </c>
      <c r="C143" s="113">
        <v>521</v>
      </c>
      <c r="D143" s="53">
        <f t="shared" si="57"/>
        <v>30</v>
      </c>
      <c r="E143" s="114">
        <v>1</v>
      </c>
      <c r="F143" s="53">
        <f t="shared" si="58"/>
        <v>29</v>
      </c>
      <c r="G143" s="27">
        <v>2</v>
      </c>
      <c r="H143" s="109" t="str">
        <f t="shared" si="59"/>
        <v>Rabu</v>
      </c>
      <c r="I143" s="110">
        <f t="shared" si="63"/>
        <v>45714.375</v>
      </c>
      <c r="J143" s="111">
        <f t="shared" si="64"/>
        <v>6.3750000000000009</v>
      </c>
      <c r="K143" s="109" t="str">
        <f t="shared" si="60"/>
        <v>Rabu</v>
      </c>
      <c r="L143" s="110">
        <f>($I$138+J143)+G143/24</f>
        <v>45714.458333333336</v>
      </c>
      <c r="M143" s="112">
        <f t="shared" si="61"/>
        <v>6.4583333333333339</v>
      </c>
    </row>
    <row r="144" spans="1:13" x14ac:dyDescent="0.25">
      <c r="A144" s="105">
        <f t="shared" si="62"/>
        <v>7</v>
      </c>
      <c r="B144" s="54" t="s">
        <v>17</v>
      </c>
      <c r="C144" s="113"/>
      <c r="D144" s="108"/>
      <c r="E144" s="108"/>
      <c r="F144" s="108"/>
      <c r="G144" s="27"/>
      <c r="H144" s="109" t="str">
        <f t="shared" si="59"/>
        <v>Kamis</v>
      </c>
      <c r="I144" s="110">
        <f t="shared" si="63"/>
        <v>45715.708333333336</v>
      </c>
      <c r="J144" s="111">
        <f t="shared" si="64"/>
        <v>7.7083333333333339</v>
      </c>
      <c r="K144" s="109"/>
      <c r="L144" s="110"/>
      <c r="M144" s="112"/>
    </row>
    <row r="145" spans="1:13" x14ac:dyDescent="0.25">
      <c r="A145" s="435" t="s">
        <v>31</v>
      </c>
      <c r="B145" s="435"/>
      <c r="C145" s="117">
        <f>SUM(C138:C144)</f>
        <v>1820</v>
      </c>
      <c r="D145" s="118">
        <f>SUM(D138:D144)</f>
        <v>111</v>
      </c>
      <c r="E145" s="118"/>
      <c r="F145" s="118"/>
      <c r="G145" s="118">
        <f>SUM(G138:G144)</f>
        <v>53</v>
      </c>
      <c r="H145" s="119">
        <f>D145+G145</f>
        <v>164</v>
      </c>
      <c r="I145" s="120"/>
      <c r="J145" s="121"/>
      <c r="K145" s="120"/>
      <c r="L145" s="120"/>
      <c r="M145" s="121"/>
    </row>
    <row r="146" spans="1:13" x14ac:dyDescent="0.25">
      <c r="A146" s="436" t="s">
        <v>32</v>
      </c>
      <c r="B146" s="436"/>
      <c r="C146" s="122"/>
      <c r="D146" s="123">
        <f>D145/24</f>
        <v>4.625</v>
      </c>
      <c r="E146" s="123"/>
      <c r="F146" s="123"/>
      <c r="G146" s="123">
        <f>G145/24</f>
        <v>2.2083333333333335</v>
      </c>
      <c r="H146" s="124">
        <f>H145/24</f>
        <v>6.833333333333333</v>
      </c>
      <c r="I146" s="125"/>
      <c r="J146" s="126" t="s">
        <v>33</v>
      </c>
      <c r="K146" s="127"/>
      <c r="L146" s="127"/>
      <c r="M146" s="127"/>
    </row>
    <row r="147" spans="1:13" x14ac:dyDescent="0.25">
      <c r="A147" s="128"/>
      <c r="B147" s="128"/>
      <c r="C147" s="129"/>
      <c r="D147" s="128"/>
      <c r="E147" s="128"/>
      <c r="F147" s="128"/>
      <c r="G147" s="128"/>
      <c r="H147" s="127"/>
      <c r="I147" s="127"/>
      <c r="J147" s="121" t="s">
        <v>34</v>
      </c>
      <c r="K147" s="121"/>
      <c r="L147" s="130">
        <f>C145</f>
        <v>1820</v>
      </c>
      <c r="M147" s="127" t="s">
        <v>35</v>
      </c>
    </row>
    <row r="148" spans="1:13" x14ac:dyDescent="0.25">
      <c r="A148" s="128"/>
      <c r="B148" s="128"/>
      <c r="C148" s="129"/>
      <c r="D148" s="128"/>
      <c r="E148" s="128"/>
      <c r="F148" s="128"/>
      <c r="G148" s="128"/>
      <c r="H148" s="128"/>
      <c r="I148" s="131"/>
      <c r="J148" s="121" t="s">
        <v>36</v>
      </c>
      <c r="K148" s="121"/>
      <c r="L148" s="132">
        <f>D146</f>
        <v>4.625</v>
      </c>
      <c r="M148" s="127" t="s">
        <v>14</v>
      </c>
    </row>
    <row r="149" spans="1:13" x14ac:dyDescent="0.25">
      <c r="A149" s="128"/>
      <c r="B149" s="128"/>
      <c r="C149" s="129"/>
      <c r="D149" s="128"/>
      <c r="E149" s="128"/>
      <c r="F149" s="128"/>
      <c r="G149" s="128"/>
      <c r="H149" s="128"/>
      <c r="I149" s="127"/>
      <c r="J149" s="121" t="s">
        <v>37</v>
      </c>
      <c r="K149" s="121"/>
      <c r="L149" s="133">
        <f>G146</f>
        <v>2.2083333333333335</v>
      </c>
      <c r="M149" s="127" t="s">
        <v>14</v>
      </c>
    </row>
    <row r="151" spans="1:13" x14ac:dyDescent="0.25">
      <c r="A151" s="14" t="s">
        <v>0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1:13" x14ac:dyDescent="0.25">
      <c r="A152" s="14" t="s">
        <v>65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1:13" x14ac:dyDescent="0.25">
      <c r="A153" s="429" t="s">
        <v>46</v>
      </c>
      <c r="B153" s="429"/>
      <c r="C153" s="429"/>
      <c r="D153" s="429"/>
      <c r="E153" s="429"/>
      <c r="F153" s="429"/>
      <c r="G153" s="429"/>
      <c r="H153" s="429"/>
      <c r="I153" s="429"/>
      <c r="J153" s="429"/>
      <c r="K153" s="18" t="s">
        <v>3</v>
      </c>
      <c r="L153" s="16">
        <v>17.5</v>
      </c>
      <c r="M153" s="18" t="s">
        <v>4</v>
      </c>
    </row>
    <row r="154" spans="1:13" ht="15.75" customHeight="1" x14ac:dyDescent="0.25">
      <c r="A154" s="430" t="s">
        <v>5</v>
      </c>
      <c r="B154" s="430" t="s">
        <v>6</v>
      </c>
      <c r="C154" s="431" t="s">
        <v>7</v>
      </c>
      <c r="D154" s="432" t="s">
        <v>8</v>
      </c>
      <c r="E154" s="432" t="s">
        <v>66</v>
      </c>
      <c r="F154" s="432" t="s">
        <v>10</v>
      </c>
      <c r="G154" s="432" t="s">
        <v>11</v>
      </c>
      <c r="H154" s="433" t="s">
        <v>12</v>
      </c>
      <c r="I154" s="433"/>
      <c r="J154" s="433"/>
      <c r="K154" s="434" t="s">
        <v>13</v>
      </c>
      <c r="L154" s="434"/>
      <c r="M154" s="434"/>
    </row>
    <row r="155" spans="1:13" x14ac:dyDescent="0.25">
      <c r="A155" s="430"/>
      <c r="B155" s="430"/>
      <c r="C155" s="431"/>
      <c r="D155" s="432"/>
      <c r="E155" s="432"/>
      <c r="F155" s="432"/>
      <c r="G155" s="432"/>
      <c r="H155" s="102" t="s">
        <v>14</v>
      </c>
      <c r="I155" s="102" t="s">
        <v>15</v>
      </c>
      <c r="J155" s="102" t="s">
        <v>16</v>
      </c>
      <c r="K155" s="103" t="s">
        <v>14</v>
      </c>
      <c r="L155" s="103" t="s">
        <v>15</v>
      </c>
      <c r="M155" s="104" t="s">
        <v>16</v>
      </c>
    </row>
    <row r="156" spans="1:13" x14ac:dyDescent="0.25">
      <c r="A156" s="27">
        <v>1</v>
      </c>
      <c r="B156" s="54" t="s">
        <v>17</v>
      </c>
      <c r="C156" s="27">
        <v>521</v>
      </c>
      <c r="D156" s="53">
        <f t="shared" ref="D156:D161" si="65">E156+F156</f>
        <v>31</v>
      </c>
      <c r="E156" s="53">
        <v>2</v>
      </c>
      <c r="F156" s="53">
        <f t="shared" ref="F156:F161" si="66">INT(C156/$L$3)</f>
        <v>29</v>
      </c>
      <c r="G156" s="27">
        <v>9</v>
      </c>
      <c r="H156" s="21" t="str">
        <f t="shared" ref="H156:H162" si="67">CHOOSE(WEEKDAY(I156),"Minggu","Senin","Selasa","Rabu","Kamis","Jum'at","Sabtu")</f>
        <v>Kamis</v>
      </c>
      <c r="I156" s="24">
        <v>45715</v>
      </c>
      <c r="J156" s="25">
        <v>0.70833333333333304</v>
      </c>
      <c r="K156" s="21" t="str">
        <f t="shared" ref="K156:K161" si="68">CHOOSE(WEEKDAY(L156),"Minggu","Senin","Selasa","Rabu","Kamis","Jum'at","Sabtu")</f>
        <v>Jum'at</v>
      </c>
      <c r="L156" s="24">
        <f>(I156+J156)+G156/24</f>
        <v>45716.083333333336</v>
      </c>
      <c r="M156" s="25">
        <f t="shared" ref="M156:M161" si="69">(J156+G156/24)</f>
        <v>1.083333333333333</v>
      </c>
    </row>
    <row r="157" spans="1:13" x14ac:dyDescent="0.25">
      <c r="A157" s="105">
        <f t="shared" ref="A157:A162" si="70">A156+1</f>
        <v>2</v>
      </c>
      <c r="B157" s="106" t="s">
        <v>67</v>
      </c>
      <c r="C157" s="107">
        <v>45</v>
      </c>
      <c r="D157" s="53">
        <f t="shared" si="65"/>
        <v>3</v>
      </c>
      <c r="E157" s="108">
        <v>1</v>
      </c>
      <c r="F157" s="53">
        <f t="shared" si="66"/>
        <v>2</v>
      </c>
      <c r="G157" s="105">
        <v>4</v>
      </c>
      <c r="H157" s="109" t="str">
        <f t="shared" si="67"/>
        <v>Sabtu</v>
      </c>
      <c r="I157" s="110">
        <f t="shared" ref="I157:I162" si="71">$I$156+J157</f>
        <v>45717.375</v>
      </c>
      <c r="J157" s="111">
        <f t="shared" ref="J157:J162" si="72">M156+D156/24</f>
        <v>2.375</v>
      </c>
      <c r="K157" s="109" t="str">
        <f t="shared" si="68"/>
        <v>Sabtu</v>
      </c>
      <c r="L157" s="110">
        <f>($I$156+J157)+G157/24</f>
        <v>45717.541666666664</v>
      </c>
      <c r="M157" s="112">
        <f t="shared" si="69"/>
        <v>2.5416666666666665</v>
      </c>
    </row>
    <row r="158" spans="1:13" x14ac:dyDescent="0.25">
      <c r="A158" s="105">
        <f t="shared" si="70"/>
        <v>3</v>
      </c>
      <c r="B158" s="54" t="s">
        <v>68</v>
      </c>
      <c r="C158" s="113">
        <v>344</v>
      </c>
      <c r="D158" s="53">
        <f t="shared" si="65"/>
        <v>23</v>
      </c>
      <c r="E158" s="114">
        <v>4</v>
      </c>
      <c r="F158" s="53">
        <f t="shared" si="66"/>
        <v>19</v>
      </c>
      <c r="G158" s="27">
        <v>1</v>
      </c>
      <c r="H158" s="109" t="str">
        <f t="shared" si="67"/>
        <v>Sabtu</v>
      </c>
      <c r="I158" s="110">
        <f t="shared" si="71"/>
        <v>45717.666666666664</v>
      </c>
      <c r="J158" s="111">
        <f t="shared" si="72"/>
        <v>2.6666666666666665</v>
      </c>
      <c r="K158" s="109" t="str">
        <f t="shared" si="68"/>
        <v>Sabtu</v>
      </c>
      <c r="L158" s="110">
        <f>($I$156+J158)+G158/24</f>
        <v>45717.708333333328</v>
      </c>
      <c r="M158" s="112">
        <f t="shared" si="69"/>
        <v>2.708333333333333</v>
      </c>
    </row>
    <row r="159" spans="1:13" x14ac:dyDescent="0.25">
      <c r="A159" s="105">
        <f t="shared" si="70"/>
        <v>4</v>
      </c>
      <c r="B159" s="22" t="s">
        <v>69</v>
      </c>
      <c r="C159" s="116">
        <v>344</v>
      </c>
      <c r="D159" s="53">
        <f t="shared" si="65"/>
        <v>23</v>
      </c>
      <c r="E159" s="114">
        <v>4</v>
      </c>
      <c r="F159" s="53">
        <f t="shared" si="66"/>
        <v>19</v>
      </c>
      <c r="G159" s="21">
        <v>16</v>
      </c>
      <c r="H159" s="109" t="str">
        <f t="shared" si="67"/>
        <v>Minggu</v>
      </c>
      <c r="I159" s="110">
        <f t="shared" si="71"/>
        <v>45718.666666666664</v>
      </c>
      <c r="J159" s="111">
        <f t="shared" si="72"/>
        <v>3.6666666666666665</v>
      </c>
      <c r="K159" s="109" t="str">
        <f t="shared" si="68"/>
        <v>Senin</v>
      </c>
      <c r="L159" s="110">
        <f>($I$156+J159)+G159/24</f>
        <v>45719.333333333328</v>
      </c>
      <c r="M159" s="112">
        <f t="shared" si="69"/>
        <v>4.333333333333333</v>
      </c>
    </row>
    <row r="160" spans="1:13" x14ac:dyDescent="0.25">
      <c r="A160" s="105">
        <f t="shared" si="70"/>
        <v>5</v>
      </c>
      <c r="B160" s="54" t="s">
        <v>68</v>
      </c>
      <c r="C160" s="113">
        <v>45</v>
      </c>
      <c r="D160" s="53">
        <f t="shared" si="65"/>
        <v>3</v>
      </c>
      <c r="E160" s="114">
        <v>1</v>
      </c>
      <c r="F160" s="53">
        <f t="shared" si="66"/>
        <v>2</v>
      </c>
      <c r="G160" s="27">
        <v>1</v>
      </c>
      <c r="H160" s="109" t="str">
        <f t="shared" si="67"/>
        <v>Selasa</v>
      </c>
      <c r="I160" s="110">
        <f t="shared" si="71"/>
        <v>45720.291666666664</v>
      </c>
      <c r="J160" s="111">
        <f t="shared" si="72"/>
        <v>5.2916666666666661</v>
      </c>
      <c r="K160" s="109" t="str">
        <f t="shared" si="68"/>
        <v>Selasa</v>
      </c>
      <c r="L160" s="110">
        <f>($I$156+J160)+G160/24</f>
        <v>45720.333333333328</v>
      </c>
      <c r="M160" s="112">
        <f t="shared" si="69"/>
        <v>5.333333333333333</v>
      </c>
    </row>
    <row r="161" spans="1:13" x14ac:dyDescent="0.25">
      <c r="A161" s="105">
        <f t="shared" si="70"/>
        <v>6</v>
      </c>
      <c r="B161" s="54" t="s">
        <v>67</v>
      </c>
      <c r="C161" s="113">
        <v>521</v>
      </c>
      <c r="D161" s="53">
        <f t="shared" si="65"/>
        <v>30</v>
      </c>
      <c r="E161" s="114">
        <v>1</v>
      </c>
      <c r="F161" s="53">
        <f t="shared" si="66"/>
        <v>29</v>
      </c>
      <c r="G161" s="27">
        <v>3</v>
      </c>
      <c r="H161" s="109" t="str">
        <f t="shared" si="67"/>
        <v>Selasa</v>
      </c>
      <c r="I161" s="110">
        <f t="shared" si="71"/>
        <v>45720.458333333336</v>
      </c>
      <c r="J161" s="111">
        <f t="shared" si="72"/>
        <v>5.458333333333333</v>
      </c>
      <c r="K161" s="109" t="str">
        <f t="shared" si="68"/>
        <v>Selasa</v>
      </c>
      <c r="L161" s="110">
        <f>($I$156+J161)+G161/24</f>
        <v>45720.583333333336</v>
      </c>
      <c r="M161" s="112">
        <f t="shared" si="69"/>
        <v>5.583333333333333</v>
      </c>
    </row>
    <row r="162" spans="1:13" x14ac:dyDescent="0.25">
      <c r="A162" s="105">
        <f t="shared" si="70"/>
        <v>7</v>
      </c>
      <c r="B162" s="54" t="s">
        <v>17</v>
      </c>
      <c r="C162" s="113"/>
      <c r="D162" s="108"/>
      <c r="E162" s="108"/>
      <c r="F162" s="108"/>
      <c r="G162" s="27"/>
      <c r="H162" s="109" t="str">
        <f t="shared" si="67"/>
        <v>Rabu</v>
      </c>
      <c r="I162" s="110">
        <f t="shared" si="71"/>
        <v>45721.833333333336</v>
      </c>
      <c r="J162" s="111">
        <f t="shared" si="72"/>
        <v>6.833333333333333</v>
      </c>
      <c r="K162" s="109"/>
      <c r="L162" s="110"/>
      <c r="M162" s="112"/>
    </row>
    <row r="163" spans="1:13" x14ac:dyDescent="0.25">
      <c r="A163" s="435" t="s">
        <v>31</v>
      </c>
      <c r="B163" s="435"/>
      <c r="C163" s="117">
        <f>SUM(C156:C162)</f>
        <v>1820</v>
      </c>
      <c r="D163" s="118">
        <f>SUM(D156:D162)</f>
        <v>113</v>
      </c>
      <c r="E163" s="118"/>
      <c r="F163" s="118"/>
      <c r="G163" s="118">
        <f>SUM(G156:G162)</f>
        <v>34</v>
      </c>
      <c r="H163" s="119">
        <f>D163+G163</f>
        <v>147</v>
      </c>
      <c r="I163" s="120"/>
      <c r="J163" s="121"/>
      <c r="K163" s="120"/>
      <c r="L163" s="120"/>
      <c r="M163" s="121"/>
    </row>
    <row r="164" spans="1:13" x14ac:dyDescent="0.25">
      <c r="A164" s="436" t="s">
        <v>32</v>
      </c>
      <c r="B164" s="436"/>
      <c r="C164" s="122"/>
      <c r="D164" s="123">
        <f>D163/24</f>
        <v>4.708333333333333</v>
      </c>
      <c r="E164" s="123"/>
      <c r="F164" s="123"/>
      <c r="G164" s="123">
        <f>G163/24</f>
        <v>1.4166666666666667</v>
      </c>
      <c r="H164" s="124">
        <f>H163/24</f>
        <v>6.125</v>
      </c>
      <c r="I164" s="125"/>
      <c r="J164" s="126" t="s">
        <v>33</v>
      </c>
      <c r="K164" s="127"/>
      <c r="L164" s="127"/>
      <c r="M164" s="127"/>
    </row>
    <row r="165" spans="1:13" x14ac:dyDescent="0.25">
      <c r="A165" s="128"/>
      <c r="B165" s="128"/>
      <c r="C165" s="129"/>
      <c r="D165" s="128"/>
      <c r="E165" s="128"/>
      <c r="F165" s="128"/>
      <c r="G165" s="128"/>
      <c r="H165" s="127"/>
      <c r="I165" s="127"/>
      <c r="J165" s="121" t="s">
        <v>34</v>
      </c>
      <c r="K165" s="121"/>
      <c r="L165" s="130">
        <f>C163</f>
        <v>1820</v>
      </c>
      <c r="M165" s="127" t="s">
        <v>35</v>
      </c>
    </row>
    <row r="166" spans="1:13" x14ac:dyDescent="0.25">
      <c r="A166" s="128"/>
      <c r="B166" s="128"/>
      <c r="C166" s="129"/>
      <c r="D166" s="128"/>
      <c r="E166" s="128"/>
      <c r="F166" s="128"/>
      <c r="G166" s="128"/>
      <c r="H166" s="128"/>
      <c r="I166" s="131"/>
      <c r="J166" s="121" t="s">
        <v>36</v>
      </c>
      <c r="K166" s="121"/>
      <c r="L166" s="132">
        <f>D164</f>
        <v>4.708333333333333</v>
      </c>
      <c r="M166" s="127" t="s">
        <v>14</v>
      </c>
    </row>
    <row r="167" spans="1:13" x14ac:dyDescent="0.25">
      <c r="A167" s="128"/>
      <c r="B167" s="128"/>
      <c r="C167" s="129"/>
      <c r="D167" s="128"/>
      <c r="E167" s="128"/>
      <c r="F167" s="128"/>
      <c r="G167" s="128"/>
      <c r="H167" s="128"/>
      <c r="I167" s="127"/>
      <c r="J167" s="121" t="s">
        <v>37</v>
      </c>
      <c r="K167" s="121"/>
      <c r="L167" s="133">
        <f>G164</f>
        <v>1.4166666666666667</v>
      </c>
      <c r="M167" s="127" t="s">
        <v>14</v>
      </c>
    </row>
    <row r="169" spans="1:13" x14ac:dyDescent="0.25">
      <c r="A169" s="14" t="s">
        <v>0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spans="1:13" x14ac:dyDescent="0.25">
      <c r="A170" s="14" t="s">
        <v>65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spans="1:13" x14ac:dyDescent="0.25">
      <c r="A171" s="429" t="s">
        <v>47</v>
      </c>
      <c r="B171" s="429"/>
      <c r="C171" s="429"/>
      <c r="D171" s="429"/>
      <c r="E171" s="429"/>
      <c r="F171" s="429"/>
      <c r="G171" s="429"/>
      <c r="H171" s="429"/>
      <c r="I171" s="429"/>
      <c r="J171" s="429"/>
      <c r="K171" s="18" t="s">
        <v>3</v>
      </c>
      <c r="L171" s="16">
        <v>17.5</v>
      </c>
      <c r="M171" s="18" t="s">
        <v>4</v>
      </c>
    </row>
    <row r="172" spans="1:13" ht="15.75" customHeight="1" x14ac:dyDescent="0.25">
      <c r="A172" s="430" t="s">
        <v>5</v>
      </c>
      <c r="B172" s="430" t="s">
        <v>6</v>
      </c>
      <c r="C172" s="431" t="s">
        <v>7</v>
      </c>
      <c r="D172" s="432" t="s">
        <v>8</v>
      </c>
      <c r="E172" s="432" t="s">
        <v>66</v>
      </c>
      <c r="F172" s="432" t="s">
        <v>10</v>
      </c>
      <c r="G172" s="432" t="s">
        <v>11</v>
      </c>
      <c r="H172" s="433" t="s">
        <v>12</v>
      </c>
      <c r="I172" s="433"/>
      <c r="J172" s="433"/>
      <c r="K172" s="434" t="s">
        <v>13</v>
      </c>
      <c r="L172" s="434"/>
      <c r="M172" s="434"/>
    </row>
    <row r="173" spans="1:13" x14ac:dyDescent="0.25">
      <c r="A173" s="430"/>
      <c r="B173" s="430"/>
      <c r="C173" s="431"/>
      <c r="D173" s="432"/>
      <c r="E173" s="432"/>
      <c r="F173" s="432"/>
      <c r="G173" s="432"/>
      <c r="H173" s="102" t="s">
        <v>14</v>
      </c>
      <c r="I173" s="102" t="s">
        <v>15</v>
      </c>
      <c r="J173" s="102" t="s">
        <v>16</v>
      </c>
      <c r="K173" s="103" t="s">
        <v>14</v>
      </c>
      <c r="L173" s="103" t="s">
        <v>15</v>
      </c>
      <c r="M173" s="104" t="s">
        <v>16</v>
      </c>
    </row>
    <row r="174" spans="1:13" x14ac:dyDescent="0.25">
      <c r="A174" s="27">
        <v>1</v>
      </c>
      <c r="B174" s="54" t="s">
        <v>17</v>
      </c>
      <c r="C174" s="27">
        <v>521</v>
      </c>
      <c r="D174" s="53">
        <f t="shared" ref="D174:D179" si="73">E174+F174</f>
        <v>31</v>
      </c>
      <c r="E174" s="53">
        <v>2</v>
      </c>
      <c r="F174" s="53">
        <f t="shared" ref="F174:F179" si="74">INT(C174/$L$3)</f>
        <v>29</v>
      </c>
      <c r="G174" s="27">
        <v>11</v>
      </c>
      <c r="H174" s="21" t="str">
        <f t="shared" ref="H174:H180" si="75">CHOOSE(WEEKDAY(I174),"Minggu","Senin","Selasa","Rabu","Kamis","Jum'at","Sabtu")</f>
        <v>Rabu</v>
      </c>
      <c r="I174" s="24">
        <v>45721</v>
      </c>
      <c r="J174" s="25">
        <v>0.83333333333333304</v>
      </c>
      <c r="K174" s="21" t="str">
        <f t="shared" ref="K174:K179" si="76">CHOOSE(WEEKDAY(L174),"Minggu","Senin","Selasa","Rabu","Kamis","Jum'at","Sabtu")</f>
        <v>Kamis</v>
      </c>
      <c r="L174" s="24">
        <f>(I174+J174)+G174/24</f>
        <v>45722.291666666672</v>
      </c>
      <c r="M174" s="25">
        <f t="shared" ref="M174:M179" si="77">(J174+G174/24)</f>
        <v>1.2916666666666663</v>
      </c>
    </row>
    <row r="175" spans="1:13" x14ac:dyDescent="0.25">
      <c r="A175" s="105">
        <f t="shared" ref="A175:A180" si="78">A174+1</f>
        <v>2</v>
      </c>
      <c r="B175" s="106" t="s">
        <v>67</v>
      </c>
      <c r="C175" s="107">
        <v>45</v>
      </c>
      <c r="D175" s="53">
        <f t="shared" si="73"/>
        <v>3</v>
      </c>
      <c r="E175" s="108">
        <v>1</v>
      </c>
      <c r="F175" s="53">
        <f t="shared" si="74"/>
        <v>2</v>
      </c>
      <c r="G175" s="105">
        <v>4</v>
      </c>
      <c r="H175" s="109" t="str">
        <f t="shared" si="75"/>
        <v>Jum'at</v>
      </c>
      <c r="I175" s="110">
        <f t="shared" ref="I175:I180" si="79">$I$174+J175</f>
        <v>45723.583333333336</v>
      </c>
      <c r="J175" s="111">
        <f t="shared" ref="J175:J180" si="80">M174+D174/24</f>
        <v>2.583333333333333</v>
      </c>
      <c r="K175" s="109" t="str">
        <f t="shared" si="76"/>
        <v>Jum'at</v>
      </c>
      <c r="L175" s="110">
        <f>($I$174+J175)+G175/24</f>
        <v>45723.75</v>
      </c>
      <c r="M175" s="112">
        <f t="shared" si="77"/>
        <v>2.7499999999999996</v>
      </c>
    </row>
    <row r="176" spans="1:13" x14ac:dyDescent="0.25">
      <c r="A176" s="105">
        <f t="shared" si="78"/>
        <v>3</v>
      </c>
      <c r="B176" s="54" t="s">
        <v>68</v>
      </c>
      <c r="C176" s="113">
        <v>344</v>
      </c>
      <c r="D176" s="53">
        <f t="shared" si="73"/>
        <v>23</v>
      </c>
      <c r="E176" s="114">
        <v>4</v>
      </c>
      <c r="F176" s="53">
        <f t="shared" si="74"/>
        <v>19</v>
      </c>
      <c r="G176" s="27">
        <v>1</v>
      </c>
      <c r="H176" s="109" t="str">
        <f t="shared" si="75"/>
        <v>Jum'at</v>
      </c>
      <c r="I176" s="110">
        <f t="shared" si="79"/>
        <v>45723.875</v>
      </c>
      <c r="J176" s="111">
        <f t="shared" si="80"/>
        <v>2.8749999999999996</v>
      </c>
      <c r="K176" s="109" t="str">
        <f t="shared" si="76"/>
        <v>Jum'at</v>
      </c>
      <c r="L176" s="110">
        <f>($I$174+J176)+G176/24</f>
        <v>45723.916666666664</v>
      </c>
      <c r="M176" s="112">
        <f t="shared" si="77"/>
        <v>2.9166666666666661</v>
      </c>
    </row>
    <row r="177" spans="1:13" x14ac:dyDescent="0.25">
      <c r="A177" s="105">
        <f t="shared" si="78"/>
        <v>4</v>
      </c>
      <c r="B177" s="22" t="s">
        <v>69</v>
      </c>
      <c r="C177" s="116">
        <v>344</v>
      </c>
      <c r="D177" s="53">
        <f t="shared" si="73"/>
        <v>23</v>
      </c>
      <c r="E177" s="114">
        <v>4</v>
      </c>
      <c r="F177" s="53">
        <f t="shared" si="74"/>
        <v>19</v>
      </c>
      <c r="G177" s="21">
        <v>19</v>
      </c>
      <c r="H177" s="109" t="str">
        <f t="shared" si="75"/>
        <v>Sabtu</v>
      </c>
      <c r="I177" s="110">
        <f t="shared" si="79"/>
        <v>45724.875</v>
      </c>
      <c r="J177" s="111">
        <f t="shared" si="80"/>
        <v>3.8749999999999996</v>
      </c>
      <c r="K177" s="109" t="str">
        <f t="shared" si="76"/>
        <v>Minggu</v>
      </c>
      <c r="L177" s="110">
        <f>($I$174+J177)+G177/24</f>
        <v>45725.666666666664</v>
      </c>
      <c r="M177" s="112">
        <f t="shared" si="77"/>
        <v>4.6666666666666661</v>
      </c>
    </row>
    <row r="178" spans="1:13" x14ac:dyDescent="0.25">
      <c r="A178" s="105">
        <f t="shared" si="78"/>
        <v>5</v>
      </c>
      <c r="B178" s="54" t="s">
        <v>68</v>
      </c>
      <c r="C178" s="113">
        <v>45</v>
      </c>
      <c r="D178" s="53">
        <f t="shared" si="73"/>
        <v>3</v>
      </c>
      <c r="E178" s="114">
        <v>1</v>
      </c>
      <c r="F178" s="53">
        <f t="shared" si="74"/>
        <v>2</v>
      </c>
      <c r="G178" s="27">
        <v>1</v>
      </c>
      <c r="H178" s="109" t="str">
        <f t="shared" si="75"/>
        <v>Senin</v>
      </c>
      <c r="I178" s="110">
        <f t="shared" si="79"/>
        <v>45726.625</v>
      </c>
      <c r="J178" s="111">
        <f t="shared" si="80"/>
        <v>5.6249999999999991</v>
      </c>
      <c r="K178" s="109" t="str">
        <f t="shared" si="76"/>
        <v>Senin</v>
      </c>
      <c r="L178" s="110">
        <f>($I$174+J178)+G178/24</f>
        <v>45726.666666666664</v>
      </c>
      <c r="M178" s="112">
        <f t="shared" si="77"/>
        <v>5.6666666666666661</v>
      </c>
    </row>
    <row r="179" spans="1:13" x14ac:dyDescent="0.25">
      <c r="A179" s="105">
        <f t="shared" si="78"/>
        <v>6</v>
      </c>
      <c r="B179" s="54" t="s">
        <v>67</v>
      </c>
      <c r="C179" s="113">
        <v>521</v>
      </c>
      <c r="D179" s="53">
        <f t="shared" si="73"/>
        <v>30</v>
      </c>
      <c r="E179" s="114">
        <v>1</v>
      </c>
      <c r="F179" s="53">
        <f t="shared" si="74"/>
        <v>29</v>
      </c>
      <c r="G179" s="27">
        <v>3</v>
      </c>
      <c r="H179" s="109" t="str">
        <f t="shared" si="75"/>
        <v>Senin</v>
      </c>
      <c r="I179" s="110">
        <f t="shared" si="79"/>
        <v>45726.791666666664</v>
      </c>
      <c r="J179" s="111">
        <f t="shared" si="80"/>
        <v>5.7916666666666661</v>
      </c>
      <c r="K179" s="109" t="str">
        <f t="shared" si="76"/>
        <v>Senin</v>
      </c>
      <c r="L179" s="110">
        <f>($I$174+J179)+G179/24</f>
        <v>45726.916666666664</v>
      </c>
      <c r="M179" s="112">
        <f t="shared" si="77"/>
        <v>5.9166666666666661</v>
      </c>
    </row>
    <row r="180" spans="1:13" x14ac:dyDescent="0.25">
      <c r="A180" s="105">
        <f t="shared" si="78"/>
        <v>7</v>
      </c>
      <c r="B180" s="54" t="s">
        <v>17</v>
      </c>
      <c r="C180" s="113"/>
      <c r="D180" s="108"/>
      <c r="E180" s="108"/>
      <c r="F180" s="108"/>
      <c r="G180" s="27"/>
      <c r="H180" s="109" t="str">
        <f t="shared" si="75"/>
        <v>Rabu</v>
      </c>
      <c r="I180" s="110">
        <f t="shared" si="79"/>
        <v>45728.166666666664</v>
      </c>
      <c r="J180" s="111">
        <f t="shared" si="80"/>
        <v>7.1666666666666661</v>
      </c>
      <c r="K180" s="109"/>
      <c r="L180" s="110"/>
      <c r="M180" s="112"/>
    </row>
    <row r="181" spans="1:13" x14ac:dyDescent="0.25">
      <c r="A181" s="435" t="s">
        <v>31</v>
      </c>
      <c r="B181" s="435"/>
      <c r="C181" s="117">
        <f>SUM(C174:C180)</f>
        <v>1820</v>
      </c>
      <c r="D181" s="118">
        <f>SUM(D174:D180)</f>
        <v>113</v>
      </c>
      <c r="E181" s="118"/>
      <c r="F181" s="118"/>
      <c r="G181" s="118">
        <f>SUM(G174:G180)</f>
        <v>39</v>
      </c>
      <c r="H181" s="119">
        <f>D181+G181</f>
        <v>152</v>
      </c>
      <c r="I181" s="120"/>
      <c r="J181" s="121"/>
      <c r="K181" s="120"/>
      <c r="L181" s="120"/>
      <c r="M181" s="121"/>
    </row>
    <row r="182" spans="1:13" x14ac:dyDescent="0.25">
      <c r="A182" s="436" t="s">
        <v>32</v>
      </c>
      <c r="B182" s="436"/>
      <c r="C182" s="122"/>
      <c r="D182" s="123">
        <f>D181/24</f>
        <v>4.708333333333333</v>
      </c>
      <c r="E182" s="123"/>
      <c r="F182" s="123"/>
      <c r="G182" s="123">
        <f>G181/24</f>
        <v>1.625</v>
      </c>
      <c r="H182" s="124">
        <f>H181/24</f>
        <v>6.333333333333333</v>
      </c>
      <c r="I182" s="125"/>
      <c r="J182" s="126" t="s">
        <v>33</v>
      </c>
      <c r="K182" s="127"/>
      <c r="L182" s="127"/>
      <c r="M182" s="127"/>
    </row>
    <row r="183" spans="1:13" x14ac:dyDescent="0.25">
      <c r="A183" s="128"/>
      <c r="B183" s="128"/>
      <c r="C183" s="129"/>
      <c r="D183" s="128"/>
      <c r="E183" s="128"/>
      <c r="F183" s="128"/>
      <c r="G183" s="128"/>
      <c r="H183" s="127"/>
      <c r="I183" s="127"/>
      <c r="J183" s="121" t="s">
        <v>34</v>
      </c>
      <c r="K183" s="121"/>
      <c r="L183" s="130">
        <f>C181</f>
        <v>1820</v>
      </c>
      <c r="M183" s="127" t="s">
        <v>35</v>
      </c>
    </row>
    <row r="184" spans="1:13" x14ac:dyDescent="0.25">
      <c r="A184" s="128"/>
      <c r="B184" s="128"/>
      <c r="C184" s="129"/>
      <c r="D184" s="128"/>
      <c r="E184" s="128"/>
      <c r="F184" s="128"/>
      <c r="G184" s="128"/>
      <c r="H184" s="128"/>
      <c r="I184" s="131"/>
      <c r="J184" s="121" t="s">
        <v>36</v>
      </c>
      <c r="K184" s="121"/>
      <c r="L184" s="132">
        <f>D182</f>
        <v>4.708333333333333</v>
      </c>
      <c r="M184" s="127" t="s">
        <v>14</v>
      </c>
    </row>
    <row r="185" spans="1:13" x14ac:dyDescent="0.25">
      <c r="A185" s="128"/>
      <c r="B185" s="128"/>
      <c r="C185" s="129"/>
      <c r="D185" s="128"/>
      <c r="E185" s="128"/>
      <c r="F185" s="128"/>
      <c r="G185" s="128"/>
      <c r="H185" s="128"/>
      <c r="I185" s="127"/>
      <c r="J185" s="121" t="s">
        <v>37</v>
      </c>
      <c r="K185" s="121"/>
      <c r="L185" s="133">
        <f>G182</f>
        <v>1.625</v>
      </c>
      <c r="M185" s="127" t="s">
        <v>14</v>
      </c>
    </row>
    <row r="187" spans="1:13" x14ac:dyDescent="0.25">
      <c r="A187" s="14" t="s">
        <v>0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 spans="1:13" x14ac:dyDescent="0.25">
      <c r="A188" s="14" t="s">
        <v>65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 spans="1:13" x14ac:dyDescent="0.25">
      <c r="A189" s="429" t="s">
        <v>48</v>
      </c>
      <c r="B189" s="429"/>
      <c r="C189" s="429"/>
      <c r="D189" s="429"/>
      <c r="E189" s="429"/>
      <c r="F189" s="429"/>
      <c r="G189" s="429"/>
      <c r="H189" s="429"/>
      <c r="I189" s="429"/>
      <c r="J189" s="429"/>
      <c r="K189" s="18" t="s">
        <v>3</v>
      </c>
      <c r="L189" s="16">
        <v>17.5</v>
      </c>
      <c r="M189" s="18" t="s">
        <v>4</v>
      </c>
    </row>
    <row r="190" spans="1:13" ht="15.75" customHeight="1" x14ac:dyDescent="0.25">
      <c r="A190" s="430" t="s">
        <v>5</v>
      </c>
      <c r="B190" s="430" t="s">
        <v>6</v>
      </c>
      <c r="C190" s="431" t="s">
        <v>7</v>
      </c>
      <c r="D190" s="432" t="s">
        <v>8</v>
      </c>
      <c r="E190" s="432" t="s">
        <v>66</v>
      </c>
      <c r="F190" s="432" t="s">
        <v>10</v>
      </c>
      <c r="G190" s="432" t="s">
        <v>11</v>
      </c>
      <c r="H190" s="433" t="s">
        <v>12</v>
      </c>
      <c r="I190" s="433"/>
      <c r="J190" s="433"/>
      <c r="K190" s="434" t="s">
        <v>13</v>
      </c>
      <c r="L190" s="434"/>
      <c r="M190" s="434"/>
    </row>
    <row r="191" spans="1:13" x14ac:dyDescent="0.25">
      <c r="A191" s="430"/>
      <c r="B191" s="430"/>
      <c r="C191" s="431"/>
      <c r="D191" s="432"/>
      <c r="E191" s="432"/>
      <c r="F191" s="432"/>
      <c r="G191" s="432"/>
      <c r="H191" s="102" t="s">
        <v>14</v>
      </c>
      <c r="I191" s="102" t="s">
        <v>15</v>
      </c>
      <c r="J191" s="102" t="s">
        <v>16</v>
      </c>
      <c r="K191" s="103" t="s">
        <v>14</v>
      </c>
      <c r="L191" s="103" t="s">
        <v>15</v>
      </c>
      <c r="M191" s="104" t="s">
        <v>16</v>
      </c>
    </row>
    <row r="192" spans="1:13" x14ac:dyDescent="0.25">
      <c r="A192" s="27">
        <v>1</v>
      </c>
      <c r="B192" s="54" t="s">
        <v>17</v>
      </c>
      <c r="C192" s="27">
        <v>521</v>
      </c>
      <c r="D192" s="53">
        <f t="shared" ref="D192:D197" si="81">E192+F192</f>
        <v>32</v>
      </c>
      <c r="E192" s="53">
        <v>3</v>
      </c>
      <c r="F192" s="53">
        <f t="shared" ref="F192:F197" si="82">INT(C192/$L$3)</f>
        <v>29</v>
      </c>
      <c r="G192" s="27">
        <v>20</v>
      </c>
      <c r="H192" s="21" t="str">
        <f t="shared" ref="H192:H198" si="83">CHOOSE(WEEKDAY(I192),"Minggu","Senin","Selasa","Rabu","Kamis","Jum'at","Sabtu")</f>
        <v>Rabu</v>
      </c>
      <c r="I192" s="24">
        <v>45728</v>
      </c>
      <c r="J192" s="25">
        <v>0.16666666666666699</v>
      </c>
      <c r="K192" s="21" t="str">
        <f t="shared" ref="K192:K197" si="84">CHOOSE(WEEKDAY(L192),"Minggu","Senin","Selasa","Rabu","Kamis","Jum'at","Sabtu")</f>
        <v>Kamis</v>
      </c>
      <c r="L192" s="24">
        <f>(I192+J192)+G192/24</f>
        <v>45729</v>
      </c>
      <c r="M192" s="25">
        <f t="shared" ref="M192:M197" si="85">(J192+G192/24)</f>
        <v>1.0000000000000004</v>
      </c>
    </row>
    <row r="193" spans="1:13" x14ac:dyDescent="0.25">
      <c r="A193" s="105">
        <f t="shared" ref="A193:A198" si="86">A192+1</f>
        <v>2</v>
      </c>
      <c r="B193" s="106" t="s">
        <v>67</v>
      </c>
      <c r="C193" s="107">
        <v>45</v>
      </c>
      <c r="D193" s="53">
        <f t="shared" si="81"/>
        <v>3</v>
      </c>
      <c r="E193" s="108">
        <v>1</v>
      </c>
      <c r="F193" s="53">
        <f t="shared" si="82"/>
        <v>2</v>
      </c>
      <c r="G193" s="105">
        <v>4</v>
      </c>
      <c r="H193" s="109" t="str">
        <f t="shared" si="83"/>
        <v>Jum'at</v>
      </c>
      <c r="I193" s="110">
        <f t="shared" ref="I193:I198" si="87">$I$192+J193</f>
        <v>45730.333333333336</v>
      </c>
      <c r="J193" s="111">
        <f t="shared" ref="J193:J198" si="88">M192+D192/24</f>
        <v>2.3333333333333339</v>
      </c>
      <c r="K193" s="109" t="str">
        <f t="shared" si="84"/>
        <v>Jum'at</v>
      </c>
      <c r="L193" s="110">
        <f>($I$192+J193)+G193/24</f>
        <v>45730.5</v>
      </c>
      <c r="M193" s="112">
        <f t="shared" si="85"/>
        <v>2.5000000000000004</v>
      </c>
    </row>
    <row r="194" spans="1:13" x14ac:dyDescent="0.25">
      <c r="A194" s="105">
        <f t="shared" si="86"/>
        <v>3</v>
      </c>
      <c r="B194" s="54" t="s">
        <v>68</v>
      </c>
      <c r="C194" s="113">
        <v>344</v>
      </c>
      <c r="D194" s="53">
        <f t="shared" si="81"/>
        <v>23</v>
      </c>
      <c r="E194" s="114">
        <v>4</v>
      </c>
      <c r="F194" s="53">
        <f t="shared" si="82"/>
        <v>19</v>
      </c>
      <c r="G194" s="27">
        <v>1</v>
      </c>
      <c r="H194" s="109" t="str">
        <f t="shared" si="83"/>
        <v>Jum'at</v>
      </c>
      <c r="I194" s="110">
        <f t="shared" si="87"/>
        <v>45730.625</v>
      </c>
      <c r="J194" s="111">
        <f t="shared" si="88"/>
        <v>2.6250000000000004</v>
      </c>
      <c r="K194" s="109" t="str">
        <f t="shared" si="84"/>
        <v>Jum'at</v>
      </c>
      <c r="L194" s="110">
        <f>($I$192+J194)+G194/24</f>
        <v>45730.666666666664</v>
      </c>
      <c r="M194" s="112">
        <f t="shared" si="85"/>
        <v>2.666666666666667</v>
      </c>
    </row>
    <row r="195" spans="1:13" x14ac:dyDescent="0.25">
      <c r="A195" s="105">
        <f t="shared" si="86"/>
        <v>4</v>
      </c>
      <c r="B195" s="22" t="s">
        <v>69</v>
      </c>
      <c r="C195" s="116">
        <v>344</v>
      </c>
      <c r="D195" s="53">
        <f t="shared" si="81"/>
        <v>23</v>
      </c>
      <c r="E195" s="114">
        <v>4</v>
      </c>
      <c r="F195" s="53">
        <f t="shared" si="82"/>
        <v>19</v>
      </c>
      <c r="G195" s="21">
        <v>17</v>
      </c>
      <c r="H195" s="109" t="str">
        <f t="shared" si="83"/>
        <v>Sabtu</v>
      </c>
      <c r="I195" s="110">
        <f t="shared" si="87"/>
        <v>45731.625</v>
      </c>
      <c r="J195" s="111">
        <f t="shared" si="88"/>
        <v>3.6250000000000004</v>
      </c>
      <c r="K195" s="109" t="str">
        <f t="shared" si="84"/>
        <v>Minggu</v>
      </c>
      <c r="L195" s="110">
        <f>($I$192+J195)+G195/24</f>
        <v>45732.333333333336</v>
      </c>
      <c r="M195" s="112">
        <f t="shared" si="85"/>
        <v>4.3333333333333339</v>
      </c>
    </row>
    <row r="196" spans="1:13" x14ac:dyDescent="0.25">
      <c r="A196" s="105">
        <f t="shared" si="86"/>
        <v>5</v>
      </c>
      <c r="B196" s="54" t="s">
        <v>68</v>
      </c>
      <c r="C196" s="113">
        <v>45</v>
      </c>
      <c r="D196" s="53">
        <f t="shared" si="81"/>
        <v>3</v>
      </c>
      <c r="E196" s="114">
        <v>1</v>
      </c>
      <c r="F196" s="53">
        <f t="shared" si="82"/>
        <v>2</v>
      </c>
      <c r="G196" s="27">
        <v>1</v>
      </c>
      <c r="H196" s="109" t="str">
        <f t="shared" si="83"/>
        <v>Senin</v>
      </c>
      <c r="I196" s="110">
        <f t="shared" si="87"/>
        <v>45733.291666666664</v>
      </c>
      <c r="J196" s="111">
        <f t="shared" si="88"/>
        <v>5.291666666666667</v>
      </c>
      <c r="K196" s="109" t="str">
        <f t="shared" si="84"/>
        <v>Senin</v>
      </c>
      <c r="L196" s="110">
        <f>($I$192+J196)+G196/24</f>
        <v>45733.333333333328</v>
      </c>
      <c r="M196" s="112">
        <f t="shared" si="85"/>
        <v>5.3333333333333339</v>
      </c>
    </row>
    <row r="197" spans="1:13" x14ac:dyDescent="0.25">
      <c r="A197" s="105">
        <f t="shared" si="86"/>
        <v>6</v>
      </c>
      <c r="B197" s="54" t="s">
        <v>67</v>
      </c>
      <c r="C197" s="113">
        <v>521</v>
      </c>
      <c r="D197" s="53">
        <f t="shared" si="81"/>
        <v>30</v>
      </c>
      <c r="E197" s="114">
        <v>1</v>
      </c>
      <c r="F197" s="53">
        <f t="shared" si="82"/>
        <v>29</v>
      </c>
      <c r="G197" s="27">
        <v>4</v>
      </c>
      <c r="H197" s="109" t="str">
        <f t="shared" si="83"/>
        <v>Senin</v>
      </c>
      <c r="I197" s="110">
        <f t="shared" si="87"/>
        <v>45733.458333333336</v>
      </c>
      <c r="J197" s="111">
        <f t="shared" si="88"/>
        <v>5.4583333333333339</v>
      </c>
      <c r="K197" s="109" t="str">
        <f t="shared" si="84"/>
        <v>Senin</v>
      </c>
      <c r="L197" s="110">
        <f>($I$192+J197)+G197/24</f>
        <v>45733.625</v>
      </c>
      <c r="M197" s="112">
        <f t="shared" si="85"/>
        <v>5.6250000000000009</v>
      </c>
    </row>
    <row r="198" spans="1:13" x14ac:dyDescent="0.25">
      <c r="A198" s="105">
        <f t="shared" si="86"/>
        <v>7</v>
      </c>
      <c r="B198" s="54" t="s">
        <v>17</v>
      </c>
      <c r="C198" s="113"/>
      <c r="D198" s="108"/>
      <c r="E198" s="108"/>
      <c r="F198" s="108"/>
      <c r="G198" s="27"/>
      <c r="H198" s="109" t="str">
        <f t="shared" si="83"/>
        <v>Selasa</v>
      </c>
      <c r="I198" s="110">
        <f t="shared" si="87"/>
        <v>45734.875</v>
      </c>
      <c r="J198" s="111">
        <f t="shared" si="88"/>
        <v>6.8750000000000009</v>
      </c>
      <c r="K198" s="109"/>
      <c r="L198" s="110"/>
      <c r="M198" s="112"/>
    </row>
    <row r="199" spans="1:13" x14ac:dyDescent="0.25">
      <c r="A199" s="435" t="s">
        <v>31</v>
      </c>
      <c r="B199" s="435"/>
      <c r="C199" s="117">
        <f>SUM(C192:C198)</f>
        <v>1820</v>
      </c>
      <c r="D199" s="118">
        <f>SUM(D192:D198)</f>
        <v>114</v>
      </c>
      <c r="E199" s="118"/>
      <c r="F199" s="118"/>
      <c r="G199" s="118">
        <f>SUM(G192:G198)</f>
        <v>47</v>
      </c>
      <c r="H199" s="119">
        <f>D199+G199</f>
        <v>161</v>
      </c>
      <c r="I199" s="120"/>
      <c r="J199" s="121"/>
      <c r="K199" s="120"/>
      <c r="L199" s="120"/>
      <c r="M199" s="121"/>
    </row>
    <row r="200" spans="1:13" x14ac:dyDescent="0.25">
      <c r="A200" s="436" t="s">
        <v>32</v>
      </c>
      <c r="B200" s="436"/>
      <c r="C200" s="122"/>
      <c r="D200" s="123">
        <f>D199/24</f>
        <v>4.75</v>
      </c>
      <c r="E200" s="123"/>
      <c r="F200" s="123"/>
      <c r="G200" s="123">
        <f>G199/24</f>
        <v>1.9583333333333333</v>
      </c>
      <c r="H200" s="124">
        <f>H199/24</f>
        <v>6.708333333333333</v>
      </c>
      <c r="I200" s="125"/>
      <c r="J200" s="126" t="s">
        <v>33</v>
      </c>
      <c r="K200" s="127"/>
      <c r="L200" s="127"/>
      <c r="M200" s="127"/>
    </row>
    <row r="201" spans="1:13" x14ac:dyDescent="0.25">
      <c r="A201" s="128"/>
      <c r="B201" s="128"/>
      <c r="C201" s="129"/>
      <c r="D201" s="128"/>
      <c r="E201" s="128"/>
      <c r="F201" s="128"/>
      <c r="G201" s="128"/>
      <c r="H201" s="127"/>
      <c r="I201" s="127"/>
      <c r="J201" s="121" t="s">
        <v>34</v>
      </c>
      <c r="K201" s="121"/>
      <c r="L201" s="130">
        <f>C199</f>
        <v>1820</v>
      </c>
      <c r="M201" s="127" t="s">
        <v>35</v>
      </c>
    </row>
    <row r="202" spans="1:13" x14ac:dyDescent="0.25">
      <c r="A202" s="128"/>
      <c r="B202" s="128"/>
      <c r="C202" s="129"/>
      <c r="D202" s="128"/>
      <c r="E202" s="128"/>
      <c r="F202" s="128"/>
      <c r="G202" s="128"/>
      <c r="H202" s="128"/>
      <c r="I202" s="131"/>
      <c r="J202" s="121" t="s">
        <v>36</v>
      </c>
      <c r="K202" s="121"/>
      <c r="L202" s="132">
        <f>D200</f>
        <v>4.75</v>
      </c>
      <c r="M202" s="127" t="s">
        <v>14</v>
      </c>
    </row>
    <row r="203" spans="1:13" x14ac:dyDescent="0.25">
      <c r="A203" s="128"/>
      <c r="B203" s="128"/>
      <c r="C203" s="129"/>
      <c r="D203" s="128"/>
      <c r="E203" s="128"/>
      <c r="F203" s="128"/>
      <c r="G203" s="128"/>
      <c r="H203" s="128"/>
      <c r="I203" s="127"/>
      <c r="J203" s="121" t="s">
        <v>37</v>
      </c>
      <c r="K203" s="121"/>
      <c r="L203" s="133">
        <f>G200</f>
        <v>1.9583333333333333</v>
      </c>
      <c r="M203" s="127" t="s">
        <v>14</v>
      </c>
    </row>
    <row r="205" spans="1:13" x14ac:dyDescent="0.25">
      <c r="A205" s="14" t="s">
        <v>0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 spans="1:13" x14ac:dyDescent="0.25">
      <c r="A206" s="14" t="s">
        <v>65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spans="1:13" x14ac:dyDescent="0.25">
      <c r="A207" s="429" t="s">
        <v>49</v>
      </c>
      <c r="B207" s="429"/>
      <c r="C207" s="429"/>
      <c r="D207" s="429"/>
      <c r="E207" s="429"/>
      <c r="F207" s="429"/>
      <c r="G207" s="429"/>
      <c r="H207" s="429"/>
      <c r="I207" s="429"/>
      <c r="J207" s="429"/>
      <c r="K207" s="18" t="s">
        <v>3</v>
      </c>
      <c r="L207" s="16">
        <v>17.5</v>
      </c>
      <c r="M207" s="18" t="s">
        <v>4</v>
      </c>
    </row>
    <row r="208" spans="1:13" ht="15.75" customHeight="1" x14ac:dyDescent="0.25">
      <c r="A208" s="430" t="s">
        <v>5</v>
      </c>
      <c r="B208" s="430" t="s">
        <v>6</v>
      </c>
      <c r="C208" s="431" t="s">
        <v>7</v>
      </c>
      <c r="D208" s="432" t="s">
        <v>8</v>
      </c>
      <c r="E208" s="432" t="s">
        <v>66</v>
      </c>
      <c r="F208" s="432" t="s">
        <v>10</v>
      </c>
      <c r="G208" s="432" t="s">
        <v>11</v>
      </c>
      <c r="H208" s="433" t="s">
        <v>12</v>
      </c>
      <c r="I208" s="433"/>
      <c r="J208" s="433"/>
      <c r="K208" s="434" t="s">
        <v>13</v>
      </c>
      <c r="L208" s="434"/>
      <c r="M208" s="434"/>
    </row>
    <row r="209" spans="1:13" x14ac:dyDescent="0.25">
      <c r="A209" s="430"/>
      <c r="B209" s="430"/>
      <c r="C209" s="431"/>
      <c r="D209" s="432"/>
      <c r="E209" s="432"/>
      <c r="F209" s="432"/>
      <c r="G209" s="432"/>
      <c r="H209" s="102" t="s">
        <v>14</v>
      </c>
      <c r="I209" s="102" t="s">
        <v>15</v>
      </c>
      <c r="J209" s="102" t="s">
        <v>16</v>
      </c>
      <c r="K209" s="103" t="s">
        <v>14</v>
      </c>
      <c r="L209" s="103" t="s">
        <v>15</v>
      </c>
      <c r="M209" s="104" t="s">
        <v>16</v>
      </c>
    </row>
    <row r="210" spans="1:13" x14ac:dyDescent="0.25">
      <c r="A210" s="27">
        <v>1</v>
      </c>
      <c r="B210" s="54" t="s">
        <v>17</v>
      </c>
      <c r="C210" s="27">
        <v>521</v>
      </c>
      <c r="D210" s="53">
        <f t="shared" ref="D210:D216" si="89">E210+F210</f>
        <v>31</v>
      </c>
      <c r="E210" s="53">
        <v>2</v>
      </c>
      <c r="F210" s="53">
        <f t="shared" ref="F210:F216" si="90">INT(C210/$L$3)</f>
        <v>29</v>
      </c>
      <c r="G210" s="27">
        <v>8</v>
      </c>
      <c r="H210" s="21" t="str">
        <f t="shared" ref="H210:H217" si="91">CHOOSE(WEEKDAY(I210),"Minggu","Senin","Selasa","Rabu","Kamis","Jum'at","Sabtu")</f>
        <v>Selasa</v>
      </c>
      <c r="I210" s="24">
        <v>45734</v>
      </c>
      <c r="J210" s="25">
        <v>0.875</v>
      </c>
      <c r="K210" s="21" t="str">
        <f t="shared" ref="K210:K216" si="92">CHOOSE(WEEKDAY(L210),"Minggu","Senin","Selasa","Rabu","Kamis","Jum'at","Sabtu")</f>
        <v>Rabu</v>
      </c>
      <c r="L210" s="24">
        <f>(I210+J210)+G210/24</f>
        <v>45735.208333333336</v>
      </c>
      <c r="M210" s="25">
        <f t="shared" ref="M210:M216" si="93">(J210+G210/24)</f>
        <v>1.2083333333333333</v>
      </c>
    </row>
    <row r="211" spans="1:13" x14ac:dyDescent="0.25">
      <c r="A211" s="105">
        <f t="shared" ref="A211:A217" si="94">A210+1</f>
        <v>2</v>
      </c>
      <c r="B211" s="106" t="s">
        <v>67</v>
      </c>
      <c r="C211" s="107">
        <v>45</v>
      </c>
      <c r="D211" s="53">
        <f t="shared" si="89"/>
        <v>3</v>
      </c>
      <c r="E211" s="108">
        <v>1</v>
      </c>
      <c r="F211" s="53">
        <f t="shared" si="90"/>
        <v>2</v>
      </c>
      <c r="G211" s="105">
        <v>4</v>
      </c>
      <c r="H211" s="109" t="str">
        <f t="shared" si="91"/>
        <v>Kamis</v>
      </c>
      <c r="I211" s="110">
        <f t="shared" ref="I211:I217" si="95">$I$210+J211</f>
        <v>45736.5</v>
      </c>
      <c r="J211" s="111">
        <f t="shared" ref="J211:J217" si="96">M210+D210/24</f>
        <v>2.5</v>
      </c>
      <c r="K211" s="109" t="str">
        <f t="shared" si="92"/>
        <v>Kamis</v>
      </c>
      <c r="L211" s="110">
        <f t="shared" ref="L211:L216" si="97">($I$210+J211)+G211/24</f>
        <v>45736.666666666664</v>
      </c>
      <c r="M211" s="112">
        <f t="shared" si="93"/>
        <v>2.6666666666666665</v>
      </c>
    </row>
    <row r="212" spans="1:13" x14ac:dyDescent="0.25">
      <c r="A212" s="105">
        <f t="shared" si="94"/>
        <v>3</v>
      </c>
      <c r="B212" s="54" t="s">
        <v>68</v>
      </c>
      <c r="C212" s="113">
        <v>344</v>
      </c>
      <c r="D212" s="53">
        <f t="shared" si="89"/>
        <v>23</v>
      </c>
      <c r="E212" s="114">
        <v>4</v>
      </c>
      <c r="F212" s="53">
        <f t="shared" si="90"/>
        <v>19</v>
      </c>
      <c r="G212" s="27">
        <v>1</v>
      </c>
      <c r="H212" s="109" t="str">
        <f t="shared" si="91"/>
        <v>Kamis</v>
      </c>
      <c r="I212" s="110">
        <f t="shared" si="95"/>
        <v>45736.791666666664</v>
      </c>
      <c r="J212" s="111">
        <f t="shared" si="96"/>
        <v>2.7916666666666665</v>
      </c>
      <c r="K212" s="109" t="str">
        <f t="shared" si="92"/>
        <v>Kamis</v>
      </c>
      <c r="L212" s="110">
        <f t="shared" si="97"/>
        <v>45736.833333333328</v>
      </c>
      <c r="M212" s="112">
        <f t="shared" si="93"/>
        <v>2.833333333333333</v>
      </c>
    </row>
    <row r="213" spans="1:13" x14ac:dyDescent="0.25">
      <c r="A213" s="105">
        <f t="shared" si="94"/>
        <v>4</v>
      </c>
      <c r="B213" s="22" t="s">
        <v>69</v>
      </c>
      <c r="C213" s="116">
        <v>344</v>
      </c>
      <c r="D213" s="53">
        <f t="shared" si="89"/>
        <v>22</v>
      </c>
      <c r="E213" s="114">
        <v>3</v>
      </c>
      <c r="F213" s="53">
        <f t="shared" si="90"/>
        <v>19</v>
      </c>
      <c r="G213" s="21">
        <v>13</v>
      </c>
      <c r="H213" s="109" t="str">
        <f t="shared" si="91"/>
        <v>Jum'at</v>
      </c>
      <c r="I213" s="110">
        <f t="shared" si="95"/>
        <v>45737.791666666664</v>
      </c>
      <c r="J213" s="111">
        <f t="shared" si="96"/>
        <v>3.7916666666666665</v>
      </c>
      <c r="K213" s="109" t="str">
        <f t="shared" si="92"/>
        <v>Sabtu</v>
      </c>
      <c r="L213" s="110">
        <f t="shared" si="97"/>
        <v>45738.333333333328</v>
      </c>
      <c r="M213" s="112">
        <f t="shared" si="93"/>
        <v>4.333333333333333</v>
      </c>
    </row>
    <row r="214" spans="1:13" x14ac:dyDescent="0.25">
      <c r="A214" s="105">
        <f t="shared" si="94"/>
        <v>5</v>
      </c>
      <c r="B214" s="54" t="s">
        <v>67</v>
      </c>
      <c r="C214" s="113">
        <v>521</v>
      </c>
      <c r="D214" s="53">
        <f t="shared" si="89"/>
        <v>22</v>
      </c>
      <c r="E214" s="114">
        <v>-7</v>
      </c>
      <c r="F214" s="53">
        <f t="shared" si="90"/>
        <v>29</v>
      </c>
      <c r="G214" s="27">
        <v>8</v>
      </c>
      <c r="H214" s="109" t="str">
        <f t="shared" si="91"/>
        <v>Minggu</v>
      </c>
      <c r="I214" s="110">
        <f t="shared" si="95"/>
        <v>45739.25</v>
      </c>
      <c r="J214" s="111">
        <f t="shared" si="96"/>
        <v>5.25</v>
      </c>
      <c r="K214" s="109" t="str">
        <f t="shared" si="92"/>
        <v>Minggu</v>
      </c>
      <c r="L214" s="110">
        <f t="shared" si="97"/>
        <v>45739.583333333336</v>
      </c>
      <c r="M214" s="112">
        <f t="shared" si="93"/>
        <v>5.583333333333333</v>
      </c>
    </row>
    <row r="215" spans="1:13" x14ac:dyDescent="0.25">
      <c r="A215" s="105">
        <f t="shared" si="94"/>
        <v>6</v>
      </c>
      <c r="B215" s="134" t="s">
        <v>69</v>
      </c>
      <c r="C215" s="115">
        <v>361</v>
      </c>
      <c r="D215" s="53">
        <f t="shared" si="89"/>
        <v>22</v>
      </c>
      <c r="E215" s="114">
        <v>2</v>
      </c>
      <c r="F215" s="53">
        <f t="shared" si="90"/>
        <v>20</v>
      </c>
      <c r="G215" s="27">
        <v>8</v>
      </c>
      <c r="H215" s="109" t="str">
        <f t="shared" si="91"/>
        <v>Senin</v>
      </c>
      <c r="I215" s="110">
        <f t="shared" si="95"/>
        <v>45740.5</v>
      </c>
      <c r="J215" s="111">
        <f t="shared" si="96"/>
        <v>6.5</v>
      </c>
      <c r="K215" s="109" t="str">
        <f t="shared" si="92"/>
        <v>Senin</v>
      </c>
      <c r="L215" s="110">
        <f t="shared" si="97"/>
        <v>45740.833333333336</v>
      </c>
      <c r="M215" s="112">
        <f t="shared" si="93"/>
        <v>6.833333333333333</v>
      </c>
    </row>
    <row r="216" spans="1:13" x14ac:dyDescent="0.25">
      <c r="A216" s="105">
        <f t="shared" si="94"/>
        <v>7</v>
      </c>
      <c r="B216" s="134" t="s">
        <v>67</v>
      </c>
      <c r="C216" s="116">
        <v>361</v>
      </c>
      <c r="D216" s="53">
        <f t="shared" si="89"/>
        <v>22</v>
      </c>
      <c r="E216" s="114">
        <v>2</v>
      </c>
      <c r="F216" s="53">
        <f t="shared" si="90"/>
        <v>20</v>
      </c>
      <c r="G216" s="27">
        <v>3</v>
      </c>
      <c r="H216" s="109" t="str">
        <f t="shared" si="91"/>
        <v>Selasa</v>
      </c>
      <c r="I216" s="110">
        <f t="shared" si="95"/>
        <v>45741.75</v>
      </c>
      <c r="J216" s="111">
        <f t="shared" si="96"/>
        <v>7.75</v>
      </c>
      <c r="K216" s="109" t="str">
        <f t="shared" si="92"/>
        <v>Selasa</v>
      </c>
      <c r="L216" s="110">
        <f t="shared" si="97"/>
        <v>45741.875</v>
      </c>
      <c r="M216" s="112">
        <f t="shared" si="93"/>
        <v>7.875</v>
      </c>
    </row>
    <row r="217" spans="1:13" x14ac:dyDescent="0.25">
      <c r="A217" s="105">
        <f t="shared" si="94"/>
        <v>8</v>
      </c>
      <c r="B217" s="134" t="s">
        <v>69</v>
      </c>
      <c r="C217" s="113"/>
      <c r="D217" s="108"/>
      <c r="E217" s="114"/>
      <c r="F217" s="108"/>
      <c r="G217" s="27"/>
      <c r="H217" s="109" t="str">
        <f t="shared" si="91"/>
        <v>Rabu</v>
      </c>
      <c r="I217" s="110">
        <f t="shared" si="95"/>
        <v>45742.791666666664</v>
      </c>
      <c r="J217" s="111">
        <f t="shared" si="96"/>
        <v>8.7916666666666661</v>
      </c>
      <c r="K217" s="109"/>
      <c r="L217" s="110"/>
      <c r="M217" s="112"/>
    </row>
    <row r="218" spans="1:13" x14ac:dyDescent="0.25">
      <c r="A218" s="435" t="s">
        <v>31</v>
      </c>
      <c r="B218" s="435"/>
      <c r="C218" s="117">
        <f>SUM(C210:C217)</f>
        <v>2497</v>
      </c>
      <c r="D218" s="118">
        <f>SUM(D210:D217)</f>
        <v>145</v>
      </c>
      <c r="E218" s="118"/>
      <c r="F218" s="118"/>
      <c r="G218" s="118">
        <f>SUM(G210:G217)</f>
        <v>45</v>
      </c>
      <c r="H218" s="119">
        <f>D218+G218</f>
        <v>190</v>
      </c>
      <c r="I218" s="120"/>
      <c r="J218" s="121"/>
      <c r="K218" s="120"/>
      <c r="L218" s="120"/>
      <c r="M218" s="121"/>
    </row>
    <row r="219" spans="1:13" x14ac:dyDescent="0.25">
      <c r="A219" s="436" t="s">
        <v>32</v>
      </c>
      <c r="B219" s="436"/>
      <c r="C219" s="122"/>
      <c r="D219" s="123">
        <f>D218/24</f>
        <v>6.041666666666667</v>
      </c>
      <c r="E219" s="123"/>
      <c r="F219" s="123"/>
      <c r="G219" s="123">
        <f>G218/24</f>
        <v>1.875</v>
      </c>
      <c r="H219" s="124">
        <f>H218/24</f>
        <v>7.916666666666667</v>
      </c>
      <c r="I219" s="125"/>
      <c r="J219" s="126" t="s">
        <v>33</v>
      </c>
      <c r="K219" s="127"/>
      <c r="L219" s="127"/>
      <c r="M219" s="127"/>
    </row>
    <row r="220" spans="1:13" x14ac:dyDescent="0.25">
      <c r="A220" s="128"/>
      <c r="B220" s="128"/>
      <c r="C220" s="129"/>
      <c r="D220" s="128"/>
      <c r="E220" s="128"/>
      <c r="F220" s="128"/>
      <c r="G220" s="128"/>
      <c r="H220" s="127"/>
      <c r="I220" s="127"/>
      <c r="J220" s="121" t="s">
        <v>34</v>
      </c>
      <c r="K220" s="121"/>
      <c r="L220" s="130">
        <f>C218</f>
        <v>2497</v>
      </c>
      <c r="M220" s="127" t="s">
        <v>35</v>
      </c>
    </row>
    <row r="221" spans="1:13" x14ac:dyDescent="0.25">
      <c r="A221" s="128"/>
      <c r="B221" s="128"/>
      <c r="C221" s="129"/>
      <c r="D221" s="128"/>
      <c r="E221" s="128"/>
      <c r="F221" s="128"/>
      <c r="G221" s="128"/>
      <c r="H221" s="128"/>
      <c r="I221" s="131"/>
      <c r="J221" s="121" t="s">
        <v>36</v>
      </c>
      <c r="K221" s="121"/>
      <c r="L221" s="132">
        <f>D219</f>
        <v>6.041666666666667</v>
      </c>
      <c r="M221" s="127" t="s">
        <v>14</v>
      </c>
    </row>
    <row r="222" spans="1:13" x14ac:dyDescent="0.25">
      <c r="A222" s="128"/>
      <c r="B222" s="128"/>
      <c r="C222" s="129"/>
      <c r="D222" s="128"/>
      <c r="E222" s="128"/>
      <c r="F222" s="128"/>
      <c r="G222" s="128"/>
      <c r="H222" s="128"/>
      <c r="I222" s="127"/>
      <c r="J222" s="121" t="s">
        <v>37</v>
      </c>
      <c r="K222" s="121"/>
      <c r="L222" s="133">
        <f>G219</f>
        <v>1.875</v>
      </c>
      <c r="M222" s="127" t="s">
        <v>14</v>
      </c>
    </row>
    <row r="224" spans="1:13" x14ac:dyDescent="0.25">
      <c r="A224" s="14" t="s">
        <v>0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spans="1:13" x14ac:dyDescent="0.25">
      <c r="A225" s="14" t="s">
        <v>65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x14ac:dyDescent="0.25">
      <c r="A226" s="429" t="s">
        <v>50</v>
      </c>
      <c r="B226" s="429"/>
      <c r="C226" s="429"/>
      <c r="D226" s="429"/>
      <c r="E226" s="429"/>
      <c r="F226" s="429"/>
      <c r="G226" s="429"/>
      <c r="H226" s="429"/>
      <c r="I226" s="429"/>
      <c r="J226" s="429"/>
      <c r="K226" s="18" t="s">
        <v>3</v>
      </c>
      <c r="L226" s="16">
        <v>17.5</v>
      </c>
      <c r="M226" s="18" t="s">
        <v>4</v>
      </c>
    </row>
    <row r="227" spans="1:13" ht="15.75" customHeight="1" x14ac:dyDescent="0.25">
      <c r="A227" s="430" t="s">
        <v>5</v>
      </c>
      <c r="B227" s="430" t="s">
        <v>6</v>
      </c>
      <c r="C227" s="431" t="s">
        <v>7</v>
      </c>
      <c r="D227" s="432" t="s">
        <v>8</v>
      </c>
      <c r="E227" s="432" t="s">
        <v>66</v>
      </c>
      <c r="F227" s="432" t="s">
        <v>10</v>
      </c>
      <c r="G227" s="432" t="s">
        <v>11</v>
      </c>
      <c r="H227" s="433" t="s">
        <v>12</v>
      </c>
      <c r="I227" s="433"/>
      <c r="J227" s="433"/>
      <c r="K227" s="434" t="s">
        <v>13</v>
      </c>
      <c r="L227" s="434"/>
      <c r="M227" s="434"/>
    </row>
    <row r="228" spans="1:13" x14ac:dyDescent="0.25">
      <c r="A228" s="430"/>
      <c r="B228" s="430"/>
      <c r="C228" s="431"/>
      <c r="D228" s="432"/>
      <c r="E228" s="432"/>
      <c r="F228" s="432"/>
      <c r="G228" s="432"/>
      <c r="H228" s="102" t="s">
        <v>14</v>
      </c>
      <c r="I228" s="102" t="s">
        <v>15</v>
      </c>
      <c r="J228" s="102" t="s">
        <v>16</v>
      </c>
      <c r="K228" s="103" t="s">
        <v>14</v>
      </c>
      <c r="L228" s="103" t="s">
        <v>15</v>
      </c>
      <c r="M228" s="104" t="s">
        <v>16</v>
      </c>
    </row>
    <row r="229" spans="1:13" x14ac:dyDescent="0.25">
      <c r="A229" s="27">
        <v>1</v>
      </c>
      <c r="B229" s="134" t="s">
        <v>69</v>
      </c>
      <c r="C229" s="115">
        <v>361</v>
      </c>
      <c r="D229" s="53">
        <f t="shared" ref="D229:D236" si="98">E229+F229</f>
        <v>22</v>
      </c>
      <c r="E229" s="53">
        <v>2</v>
      </c>
      <c r="F229" s="53">
        <f t="shared" ref="F229:F236" si="99">INT(C229/$L$3)</f>
        <v>20</v>
      </c>
      <c r="G229" s="27">
        <v>14</v>
      </c>
      <c r="H229" s="21" t="str">
        <f t="shared" ref="H229:H236" si="100">CHOOSE(WEEKDAY(I229),"Minggu","Senin","Selasa","Rabu","Kamis","Jum'at","Sabtu")</f>
        <v>Rabu</v>
      </c>
      <c r="I229" s="24">
        <v>45742</v>
      </c>
      <c r="J229" s="25">
        <v>0.79166666666666696</v>
      </c>
      <c r="K229" s="21" t="str">
        <f t="shared" ref="K229:K235" si="101">CHOOSE(WEEKDAY(L229),"Minggu","Senin","Selasa","Rabu","Kamis","Jum'at","Sabtu")</f>
        <v>Kamis</v>
      </c>
      <c r="L229" s="24">
        <f>(I229+J229)+G229/24</f>
        <v>45743.375</v>
      </c>
      <c r="M229" s="25">
        <f t="shared" ref="M229:M235" si="102">(J229+G229/24)</f>
        <v>1.3750000000000004</v>
      </c>
    </row>
    <row r="230" spans="1:13" x14ac:dyDescent="0.25">
      <c r="A230" s="105">
        <f t="shared" ref="A230:A236" si="103">A229+1</f>
        <v>2</v>
      </c>
      <c r="B230" s="135" t="s">
        <v>67</v>
      </c>
      <c r="C230" s="116">
        <v>361</v>
      </c>
      <c r="D230" s="53">
        <f t="shared" si="98"/>
        <v>22</v>
      </c>
      <c r="E230" s="108">
        <v>2</v>
      </c>
      <c r="F230" s="53">
        <f t="shared" si="99"/>
        <v>20</v>
      </c>
      <c r="G230" s="105">
        <v>4</v>
      </c>
      <c r="H230" s="109" t="str">
        <f t="shared" si="100"/>
        <v>Jum'at</v>
      </c>
      <c r="I230" s="110">
        <f t="shared" ref="I230:I236" si="104">$I$229+J230</f>
        <v>45744.291666666664</v>
      </c>
      <c r="J230" s="111">
        <f t="shared" ref="J230:J236" si="105">M229+D229/24</f>
        <v>2.291666666666667</v>
      </c>
      <c r="K230" s="109" t="str">
        <f t="shared" si="101"/>
        <v>Jum'at</v>
      </c>
      <c r="L230" s="110">
        <f t="shared" ref="L230:L235" si="106">($I$229+J230)+G230/24</f>
        <v>45744.458333333328</v>
      </c>
      <c r="M230" s="112">
        <f t="shared" si="102"/>
        <v>2.4583333333333335</v>
      </c>
    </row>
    <row r="231" spans="1:13" x14ac:dyDescent="0.25">
      <c r="A231" s="105">
        <f t="shared" si="103"/>
        <v>3</v>
      </c>
      <c r="B231" s="135" t="s">
        <v>69</v>
      </c>
      <c r="C231" s="115">
        <v>361</v>
      </c>
      <c r="D231" s="53">
        <f t="shared" si="98"/>
        <v>22</v>
      </c>
      <c r="E231" s="108">
        <v>2</v>
      </c>
      <c r="F231" s="53">
        <f t="shared" si="99"/>
        <v>20</v>
      </c>
      <c r="G231" s="105">
        <v>6</v>
      </c>
      <c r="H231" s="109" t="str">
        <f t="shared" si="100"/>
        <v>Sabtu</v>
      </c>
      <c r="I231" s="110">
        <f t="shared" si="104"/>
        <v>45745.375</v>
      </c>
      <c r="J231" s="111">
        <f t="shared" si="105"/>
        <v>3.375</v>
      </c>
      <c r="K231" s="109" t="str">
        <f t="shared" si="101"/>
        <v>Sabtu</v>
      </c>
      <c r="L231" s="110">
        <f t="shared" si="106"/>
        <v>45745.625</v>
      </c>
      <c r="M231" s="112">
        <f t="shared" si="102"/>
        <v>3.625</v>
      </c>
    </row>
    <row r="232" spans="1:13" x14ac:dyDescent="0.25">
      <c r="A232" s="105">
        <f t="shared" si="103"/>
        <v>4</v>
      </c>
      <c r="B232" s="106" t="s">
        <v>67</v>
      </c>
      <c r="C232" s="116">
        <v>361</v>
      </c>
      <c r="D232" s="53">
        <f t="shared" si="98"/>
        <v>22</v>
      </c>
      <c r="E232" s="108">
        <v>2</v>
      </c>
      <c r="F232" s="53">
        <f t="shared" si="99"/>
        <v>20</v>
      </c>
      <c r="G232" s="105">
        <v>23</v>
      </c>
      <c r="H232" s="109" t="str">
        <f t="shared" si="100"/>
        <v>Minggu</v>
      </c>
      <c r="I232" s="110">
        <f t="shared" si="104"/>
        <v>45746.541666666664</v>
      </c>
      <c r="J232" s="111">
        <f t="shared" si="105"/>
        <v>4.541666666666667</v>
      </c>
      <c r="K232" s="109" t="str">
        <f t="shared" si="101"/>
        <v>Senin</v>
      </c>
      <c r="L232" s="110">
        <f t="shared" si="106"/>
        <v>45747.5</v>
      </c>
      <c r="M232" s="112">
        <f t="shared" si="102"/>
        <v>5.5</v>
      </c>
    </row>
    <row r="233" spans="1:13" x14ac:dyDescent="0.25">
      <c r="A233" s="105">
        <f t="shared" si="103"/>
        <v>5</v>
      </c>
      <c r="B233" s="106" t="s">
        <v>69</v>
      </c>
      <c r="C233" s="116">
        <v>344</v>
      </c>
      <c r="D233" s="53">
        <f t="shared" si="98"/>
        <v>22</v>
      </c>
      <c r="E233" s="108">
        <v>3</v>
      </c>
      <c r="F233" s="53">
        <f t="shared" si="99"/>
        <v>19</v>
      </c>
      <c r="G233" s="105">
        <v>5</v>
      </c>
      <c r="H233" s="109" t="str">
        <f t="shared" si="100"/>
        <v>Selasa</v>
      </c>
      <c r="I233" s="110">
        <f t="shared" si="104"/>
        <v>45748.416666666664</v>
      </c>
      <c r="J233" s="111">
        <f t="shared" si="105"/>
        <v>6.416666666666667</v>
      </c>
      <c r="K233" s="109" t="str">
        <f t="shared" si="101"/>
        <v>Selasa</v>
      </c>
      <c r="L233" s="110">
        <f t="shared" si="106"/>
        <v>45748.625</v>
      </c>
      <c r="M233" s="112">
        <f t="shared" si="102"/>
        <v>6.625</v>
      </c>
    </row>
    <row r="234" spans="1:13" x14ac:dyDescent="0.25">
      <c r="A234" s="105">
        <f t="shared" si="103"/>
        <v>6</v>
      </c>
      <c r="B234" s="54" t="s">
        <v>68</v>
      </c>
      <c r="C234" s="113">
        <v>45</v>
      </c>
      <c r="D234" s="53">
        <f t="shared" si="98"/>
        <v>3</v>
      </c>
      <c r="E234" s="114">
        <v>1</v>
      </c>
      <c r="F234" s="53">
        <f t="shared" si="99"/>
        <v>2</v>
      </c>
      <c r="G234" s="27">
        <v>1</v>
      </c>
      <c r="H234" s="109" t="str">
        <f t="shared" si="100"/>
        <v>Rabu</v>
      </c>
      <c r="I234" s="110">
        <f t="shared" si="104"/>
        <v>45749.541666666664</v>
      </c>
      <c r="J234" s="111">
        <f t="shared" si="105"/>
        <v>7.541666666666667</v>
      </c>
      <c r="K234" s="109" t="str">
        <f t="shared" si="101"/>
        <v>Rabu</v>
      </c>
      <c r="L234" s="110">
        <f t="shared" si="106"/>
        <v>45749.583333333328</v>
      </c>
      <c r="M234" s="112">
        <f t="shared" si="102"/>
        <v>7.5833333333333339</v>
      </c>
    </row>
    <row r="235" spans="1:13" x14ac:dyDescent="0.25">
      <c r="A235" s="105">
        <f t="shared" si="103"/>
        <v>7</v>
      </c>
      <c r="B235" s="54" t="s">
        <v>67</v>
      </c>
      <c r="C235" s="113">
        <v>521</v>
      </c>
      <c r="D235" s="53">
        <f t="shared" si="98"/>
        <v>30</v>
      </c>
      <c r="E235" s="114">
        <v>1</v>
      </c>
      <c r="F235" s="53">
        <f t="shared" si="99"/>
        <v>29</v>
      </c>
      <c r="G235" s="27">
        <v>4</v>
      </c>
      <c r="H235" s="109" t="str">
        <f t="shared" si="100"/>
        <v>Rabu</v>
      </c>
      <c r="I235" s="110">
        <f t="shared" si="104"/>
        <v>45749.708333333336</v>
      </c>
      <c r="J235" s="111">
        <f t="shared" si="105"/>
        <v>7.7083333333333339</v>
      </c>
      <c r="K235" s="109" t="str">
        <f t="shared" si="101"/>
        <v>Rabu</v>
      </c>
      <c r="L235" s="110">
        <f t="shared" si="106"/>
        <v>45749.875</v>
      </c>
      <c r="M235" s="112">
        <f t="shared" si="102"/>
        <v>7.8750000000000009</v>
      </c>
    </row>
    <row r="236" spans="1:13" x14ac:dyDescent="0.25">
      <c r="A236" s="105">
        <f t="shared" si="103"/>
        <v>8</v>
      </c>
      <c r="B236" s="54" t="s">
        <v>17</v>
      </c>
      <c r="C236" s="115"/>
      <c r="D236" s="53">
        <f t="shared" si="98"/>
        <v>0</v>
      </c>
      <c r="E236" s="114"/>
      <c r="F236" s="53">
        <f t="shared" si="99"/>
        <v>0</v>
      </c>
      <c r="G236" s="27"/>
      <c r="H236" s="109" t="str">
        <f t="shared" si="100"/>
        <v>Jum'at</v>
      </c>
      <c r="I236" s="110">
        <f t="shared" si="104"/>
        <v>45751.125</v>
      </c>
      <c r="J236" s="111">
        <f t="shared" si="105"/>
        <v>9.125</v>
      </c>
      <c r="K236" s="109"/>
      <c r="L236" s="110"/>
      <c r="M236" s="112"/>
    </row>
    <row r="237" spans="1:13" x14ac:dyDescent="0.25">
      <c r="A237" s="435" t="s">
        <v>31</v>
      </c>
      <c r="B237" s="435"/>
      <c r="C237" s="117">
        <f>SUM(C229:C236)</f>
        <v>2354</v>
      </c>
      <c r="D237" s="118">
        <f>SUM(D229:D236)</f>
        <v>143</v>
      </c>
      <c r="E237" s="118"/>
      <c r="F237" s="118"/>
      <c r="G237" s="118">
        <f>SUM(G229:G236)</f>
        <v>57</v>
      </c>
      <c r="H237" s="119">
        <f>D237+G237</f>
        <v>200</v>
      </c>
      <c r="I237" s="120"/>
      <c r="J237" s="121"/>
      <c r="K237" s="120"/>
      <c r="L237" s="120"/>
      <c r="M237" s="121"/>
    </row>
    <row r="238" spans="1:13" x14ac:dyDescent="0.25">
      <c r="A238" s="436" t="s">
        <v>32</v>
      </c>
      <c r="B238" s="436"/>
      <c r="C238" s="122"/>
      <c r="D238" s="123">
        <f>D237/24</f>
        <v>5.958333333333333</v>
      </c>
      <c r="E238" s="123"/>
      <c r="F238" s="123"/>
      <c r="G238" s="123">
        <f>G237/24</f>
        <v>2.375</v>
      </c>
      <c r="H238" s="124">
        <f>H237/24</f>
        <v>8.3333333333333339</v>
      </c>
      <c r="I238" s="125"/>
      <c r="J238" s="126" t="s">
        <v>33</v>
      </c>
      <c r="K238" s="127"/>
      <c r="L238" s="127"/>
      <c r="M238" s="127"/>
    </row>
    <row r="239" spans="1:13" x14ac:dyDescent="0.25">
      <c r="A239" s="128"/>
      <c r="B239" s="128"/>
      <c r="C239" s="129"/>
      <c r="D239" s="128"/>
      <c r="E239" s="128"/>
      <c r="F239" s="128"/>
      <c r="G239" s="128"/>
      <c r="H239" s="127"/>
      <c r="I239" s="127"/>
      <c r="J239" s="121" t="s">
        <v>34</v>
      </c>
      <c r="K239" s="121"/>
      <c r="L239" s="130">
        <f>C237</f>
        <v>2354</v>
      </c>
      <c r="M239" s="127" t="s">
        <v>35</v>
      </c>
    </row>
    <row r="240" spans="1:13" x14ac:dyDescent="0.25">
      <c r="A240" s="128"/>
      <c r="B240" s="128"/>
      <c r="C240" s="129"/>
      <c r="D240" s="128"/>
      <c r="E240" s="128"/>
      <c r="F240" s="128"/>
      <c r="G240" s="128"/>
      <c r="H240" s="128"/>
      <c r="I240" s="131"/>
      <c r="J240" s="121" t="s">
        <v>36</v>
      </c>
      <c r="K240" s="121"/>
      <c r="L240" s="132">
        <f>D238</f>
        <v>5.958333333333333</v>
      </c>
      <c r="M240" s="127" t="s">
        <v>14</v>
      </c>
    </row>
    <row r="241" spans="1:13" x14ac:dyDescent="0.25">
      <c r="A241" s="128"/>
      <c r="B241" s="128"/>
      <c r="C241" s="129"/>
      <c r="D241" s="128"/>
      <c r="E241" s="128"/>
      <c r="F241" s="128"/>
      <c r="G241" s="128"/>
      <c r="H241" s="128"/>
      <c r="I241" s="127"/>
      <c r="J241" s="121" t="s">
        <v>37</v>
      </c>
      <c r="K241" s="121"/>
      <c r="L241" s="133">
        <f>G238</f>
        <v>2.375</v>
      </c>
      <c r="M241" s="127" t="s">
        <v>14</v>
      </c>
    </row>
    <row r="243" spans="1:13" x14ac:dyDescent="0.25">
      <c r="A243" s="14" t="s">
        <v>0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</row>
    <row r="244" spans="1:13" x14ac:dyDescent="0.25">
      <c r="A244" s="14" t="s">
        <v>65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 spans="1:13" x14ac:dyDescent="0.25">
      <c r="A245" s="429" t="s">
        <v>51</v>
      </c>
      <c r="B245" s="429"/>
      <c r="C245" s="429"/>
      <c r="D245" s="429"/>
      <c r="E245" s="429"/>
      <c r="F245" s="429"/>
      <c r="G245" s="429"/>
      <c r="H245" s="429"/>
      <c r="I245" s="429"/>
      <c r="J245" s="429"/>
      <c r="K245" s="18" t="s">
        <v>3</v>
      </c>
      <c r="L245" s="16">
        <v>17.5</v>
      </c>
      <c r="M245" s="18" t="s">
        <v>4</v>
      </c>
    </row>
    <row r="246" spans="1:13" ht="15.75" customHeight="1" x14ac:dyDescent="0.25">
      <c r="A246" s="430" t="s">
        <v>5</v>
      </c>
      <c r="B246" s="430" t="s">
        <v>6</v>
      </c>
      <c r="C246" s="431" t="s">
        <v>7</v>
      </c>
      <c r="D246" s="432" t="s">
        <v>8</v>
      </c>
      <c r="E246" s="432" t="s">
        <v>66</v>
      </c>
      <c r="F246" s="432" t="s">
        <v>10</v>
      </c>
      <c r="G246" s="432" t="s">
        <v>11</v>
      </c>
      <c r="H246" s="433" t="s">
        <v>12</v>
      </c>
      <c r="I246" s="433"/>
      <c r="J246" s="433"/>
      <c r="K246" s="434" t="s">
        <v>13</v>
      </c>
      <c r="L246" s="434"/>
      <c r="M246" s="434"/>
    </row>
    <row r="247" spans="1:13" x14ac:dyDescent="0.25">
      <c r="A247" s="430"/>
      <c r="B247" s="430"/>
      <c r="C247" s="431"/>
      <c r="D247" s="432"/>
      <c r="E247" s="432"/>
      <c r="F247" s="432"/>
      <c r="G247" s="432"/>
      <c r="H247" s="102" t="s">
        <v>14</v>
      </c>
      <c r="I247" s="102" t="s">
        <v>15</v>
      </c>
      <c r="J247" s="102" t="s">
        <v>16</v>
      </c>
      <c r="K247" s="103" t="s">
        <v>14</v>
      </c>
      <c r="L247" s="103" t="s">
        <v>15</v>
      </c>
      <c r="M247" s="104" t="s">
        <v>16</v>
      </c>
    </row>
    <row r="248" spans="1:13" x14ac:dyDescent="0.25">
      <c r="A248" s="27">
        <v>1</v>
      </c>
      <c r="B248" s="54" t="s">
        <v>17</v>
      </c>
      <c r="C248" s="27">
        <v>521</v>
      </c>
      <c r="D248" s="53">
        <f t="shared" ref="D248:D254" si="107">E248+F248</f>
        <v>31</v>
      </c>
      <c r="E248" s="53">
        <v>2</v>
      </c>
      <c r="F248" s="53">
        <f t="shared" ref="F248:F254" si="108">INT(C248/$L$3)</f>
        <v>29</v>
      </c>
      <c r="G248" s="27">
        <v>14</v>
      </c>
      <c r="H248" s="21" t="str">
        <f t="shared" ref="H248:H255" si="109">CHOOSE(WEEKDAY(I248),"Minggu","Senin","Selasa","Rabu","Kamis","Jum'at","Sabtu")</f>
        <v>Jum'at</v>
      </c>
      <c r="I248" s="24">
        <v>45751</v>
      </c>
      <c r="J248" s="25">
        <v>0.125</v>
      </c>
      <c r="K248" s="21" t="str">
        <f t="shared" ref="K248:K254" si="110">CHOOSE(WEEKDAY(L248),"Minggu","Senin","Selasa","Rabu","Kamis","Jum'at","Sabtu")</f>
        <v>Jum'at</v>
      </c>
      <c r="L248" s="24">
        <f>(I248+J248)+G248/24</f>
        <v>45751.708333333336</v>
      </c>
      <c r="M248" s="25">
        <f t="shared" ref="M248:M254" si="111">(J248+G248/24)</f>
        <v>0.70833333333333337</v>
      </c>
    </row>
    <row r="249" spans="1:13" x14ac:dyDescent="0.25">
      <c r="A249" s="105">
        <f t="shared" ref="A249:A255" si="112">A248+1</f>
        <v>2</v>
      </c>
      <c r="B249" s="106" t="s">
        <v>67</v>
      </c>
      <c r="C249" s="107">
        <v>45</v>
      </c>
      <c r="D249" s="53">
        <f t="shared" si="107"/>
        <v>3</v>
      </c>
      <c r="E249" s="108">
        <v>1</v>
      </c>
      <c r="F249" s="53">
        <f t="shared" si="108"/>
        <v>2</v>
      </c>
      <c r="G249" s="105">
        <v>4</v>
      </c>
      <c r="H249" s="109" t="str">
        <f t="shared" si="109"/>
        <v>Minggu</v>
      </c>
      <c r="I249" s="110">
        <f t="shared" ref="I249:I255" si="113">$I$248+J249</f>
        <v>45753</v>
      </c>
      <c r="J249" s="111">
        <f t="shared" ref="J249:J255" si="114">M248+D248/24</f>
        <v>2</v>
      </c>
      <c r="K249" s="109" t="str">
        <f t="shared" si="110"/>
        <v>Minggu</v>
      </c>
      <c r="L249" s="110">
        <f t="shared" ref="L249:L254" si="115">($I$248+J249)+G249/24</f>
        <v>45753.166666666664</v>
      </c>
      <c r="M249" s="112">
        <f t="shared" si="111"/>
        <v>2.1666666666666665</v>
      </c>
    </row>
    <row r="250" spans="1:13" x14ac:dyDescent="0.25">
      <c r="A250" s="105">
        <f t="shared" si="112"/>
        <v>3</v>
      </c>
      <c r="B250" s="54" t="s">
        <v>68</v>
      </c>
      <c r="C250" s="113">
        <v>344</v>
      </c>
      <c r="D250" s="53">
        <f t="shared" si="107"/>
        <v>22</v>
      </c>
      <c r="E250" s="114">
        <v>3</v>
      </c>
      <c r="F250" s="53">
        <f t="shared" si="108"/>
        <v>19</v>
      </c>
      <c r="G250" s="27">
        <v>2</v>
      </c>
      <c r="H250" s="109" t="str">
        <f t="shared" si="109"/>
        <v>Minggu</v>
      </c>
      <c r="I250" s="110">
        <f t="shared" si="113"/>
        <v>45753.291666666664</v>
      </c>
      <c r="J250" s="111">
        <f t="shared" si="114"/>
        <v>2.2916666666666665</v>
      </c>
      <c r="K250" s="109" t="str">
        <f t="shared" si="110"/>
        <v>Minggu</v>
      </c>
      <c r="L250" s="110">
        <f t="shared" si="115"/>
        <v>45753.375</v>
      </c>
      <c r="M250" s="112">
        <f t="shared" si="111"/>
        <v>2.375</v>
      </c>
    </row>
    <row r="251" spans="1:13" x14ac:dyDescent="0.25">
      <c r="A251" s="105">
        <f t="shared" si="112"/>
        <v>4</v>
      </c>
      <c r="B251" s="22" t="s">
        <v>69</v>
      </c>
      <c r="C251" s="116">
        <v>344</v>
      </c>
      <c r="D251" s="53">
        <f t="shared" si="107"/>
        <v>22</v>
      </c>
      <c r="E251" s="114">
        <v>3</v>
      </c>
      <c r="F251" s="53">
        <f t="shared" si="108"/>
        <v>19</v>
      </c>
      <c r="G251" s="21">
        <v>5</v>
      </c>
      <c r="H251" s="109" t="str">
        <f t="shared" si="109"/>
        <v>Senin</v>
      </c>
      <c r="I251" s="110">
        <f t="shared" si="113"/>
        <v>45754.291666666664</v>
      </c>
      <c r="J251" s="111">
        <f t="shared" si="114"/>
        <v>3.2916666666666665</v>
      </c>
      <c r="K251" s="109" t="str">
        <f t="shared" si="110"/>
        <v>Senin</v>
      </c>
      <c r="L251" s="110">
        <f t="shared" si="115"/>
        <v>45754.5</v>
      </c>
      <c r="M251" s="112">
        <f t="shared" si="111"/>
        <v>3.5</v>
      </c>
    </row>
    <row r="252" spans="1:13" x14ac:dyDescent="0.25">
      <c r="A252" s="105">
        <f t="shared" si="112"/>
        <v>5</v>
      </c>
      <c r="B252" s="54" t="s">
        <v>67</v>
      </c>
      <c r="C252" s="113">
        <v>521</v>
      </c>
      <c r="D252" s="53">
        <f t="shared" si="107"/>
        <v>22</v>
      </c>
      <c r="E252" s="114">
        <v>-7</v>
      </c>
      <c r="F252" s="53">
        <f t="shared" si="108"/>
        <v>29</v>
      </c>
      <c r="G252" s="27">
        <v>7</v>
      </c>
      <c r="H252" s="109" t="str">
        <f t="shared" si="109"/>
        <v>Selasa</v>
      </c>
      <c r="I252" s="110">
        <f t="shared" si="113"/>
        <v>45755.416666666664</v>
      </c>
      <c r="J252" s="111">
        <f t="shared" si="114"/>
        <v>4.416666666666667</v>
      </c>
      <c r="K252" s="109" t="str">
        <f t="shared" si="110"/>
        <v>Selasa</v>
      </c>
      <c r="L252" s="110">
        <f t="shared" si="115"/>
        <v>45755.708333333328</v>
      </c>
      <c r="M252" s="112">
        <f t="shared" si="111"/>
        <v>4.7083333333333339</v>
      </c>
    </row>
    <row r="253" spans="1:13" x14ac:dyDescent="0.25">
      <c r="A253" s="105">
        <f t="shared" si="112"/>
        <v>6</v>
      </c>
      <c r="B253" s="134" t="s">
        <v>69</v>
      </c>
      <c r="C253" s="115">
        <v>361</v>
      </c>
      <c r="D253" s="53">
        <f t="shared" si="107"/>
        <v>22</v>
      </c>
      <c r="E253" s="114">
        <v>2</v>
      </c>
      <c r="F253" s="53">
        <f t="shared" si="108"/>
        <v>20</v>
      </c>
      <c r="G253" s="27">
        <v>19</v>
      </c>
      <c r="H253" s="109" t="str">
        <f t="shared" si="109"/>
        <v>Rabu</v>
      </c>
      <c r="I253" s="110">
        <f t="shared" si="113"/>
        <v>45756.625</v>
      </c>
      <c r="J253" s="111">
        <f t="shared" si="114"/>
        <v>5.6250000000000009</v>
      </c>
      <c r="K253" s="109" t="str">
        <f t="shared" si="110"/>
        <v>Kamis</v>
      </c>
      <c r="L253" s="110">
        <f t="shared" si="115"/>
        <v>45757.416666666664</v>
      </c>
      <c r="M253" s="112">
        <f t="shared" si="111"/>
        <v>6.4166666666666679</v>
      </c>
    </row>
    <row r="254" spans="1:13" x14ac:dyDescent="0.25">
      <c r="A254" s="105">
        <f t="shared" si="112"/>
        <v>7</v>
      </c>
      <c r="B254" s="134" t="s">
        <v>67</v>
      </c>
      <c r="C254" s="116">
        <v>361</v>
      </c>
      <c r="D254" s="53">
        <f t="shared" si="107"/>
        <v>22</v>
      </c>
      <c r="E254" s="114">
        <v>2</v>
      </c>
      <c r="F254" s="53">
        <f t="shared" si="108"/>
        <v>20</v>
      </c>
      <c r="G254" s="27">
        <v>3</v>
      </c>
      <c r="H254" s="109" t="str">
        <f t="shared" si="109"/>
        <v>Jum'at</v>
      </c>
      <c r="I254" s="110">
        <f t="shared" si="113"/>
        <v>45758.333333333336</v>
      </c>
      <c r="J254" s="111">
        <f t="shared" si="114"/>
        <v>7.3333333333333348</v>
      </c>
      <c r="K254" s="109" t="str">
        <f t="shared" si="110"/>
        <v>Jum'at</v>
      </c>
      <c r="L254" s="110">
        <f t="shared" si="115"/>
        <v>45758.458333333336</v>
      </c>
      <c r="M254" s="112">
        <f t="shared" si="111"/>
        <v>7.4583333333333348</v>
      </c>
    </row>
    <row r="255" spans="1:13" x14ac:dyDescent="0.25">
      <c r="A255" s="105">
        <f t="shared" si="112"/>
        <v>8</v>
      </c>
      <c r="B255" s="134" t="s">
        <v>69</v>
      </c>
      <c r="C255" s="113"/>
      <c r="D255" s="108"/>
      <c r="E255" s="114"/>
      <c r="F255" s="108"/>
      <c r="G255" s="27"/>
      <c r="H255" s="109" t="str">
        <f t="shared" si="109"/>
        <v>Sabtu</v>
      </c>
      <c r="I255" s="110">
        <f t="shared" si="113"/>
        <v>45759.375</v>
      </c>
      <c r="J255" s="111">
        <f t="shared" si="114"/>
        <v>8.3750000000000018</v>
      </c>
      <c r="K255" s="109"/>
      <c r="L255" s="110"/>
      <c r="M255" s="112"/>
    </row>
    <row r="256" spans="1:13" x14ac:dyDescent="0.25">
      <c r="A256" s="435" t="s">
        <v>31</v>
      </c>
      <c r="B256" s="435"/>
      <c r="C256" s="117">
        <f>SUM(C248:C255)</f>
        <v>2497</v>
      </c>
      <c r="D256" s="118">
        <f>SUM(D248:D255)</f>
        <v>144</v>
      </c>
      <c r="E256" s="118"/>
      <c r="F256" s="118"/>
      <c r="G256" s="118">
        <f>SUM(G248:G255)</f>
        <v>54</v>
      </c>
      <c r="H256" s="119">
        <f>D256+G256</f>
        <v>198</v>
      </c>
      <c r="I256" s="120"/>
      <c r="J256" s="121"/>
      <c r="K256" s="120"/>
      <c r="L256" s="120"/>
      <c r="M256" s="121"/>
    </row>
    <row r="257" spans="1:13" x14ac:dyDescent="0.25">
      <c r="A257" s="436" t="s">
        <v>32</v>
      </c>
      <c r="B257" s="436"/>
      <c r="C257" s="122"/>
      <c r="D257" s="123">
        <f>D256/24</f>
        <v>6</v>
      </c>
      <c r="E257" s="123"/>
      <c r="F257" s="123"/>
      <c r="G257" s="123">
        <f>G256/24</f>
        <v>2.25</v>
      </c>
      <c r="H257" s="124">
        <f>H256/24</f>
        <v>8.25</v>
      </c>
      <c r="I257" s="125"/>
      <c r="J257" s="126" t="s">
        <v>33</v>
      </c>
      <c r="K257" s="127"/>
      <c r="L257" s="127"/>
      <c r="M257" s="127"/>
    </row>
    <row r="258" spans="1:13" x14ac:dyDescent="0.25">
      <c r="A258" s="128"/>
      <c r="B258" s="128"/>
      <c r="C258" s="129"/>
      <c r="D258" s="128"/>
      <c r="E258" s="128"/>
      <c r="F258" s="128"/>
      <c r="G258" s="128"/>
      <c r="H258" s="127"/>
      <c r="I258" s="127"/>
      <c r="J258" s="121" t="s">
        <v>34</v>
      </c>
      <c r="K258" s="121"/>
      <c r="L258" s="130">
        <f>C256</f>
        <v>2497</v>
      </c>
      <c r="M258" s="127" t="s">
        <v>35</v>
      </c>
    </row>
    <row r="259" spans="1:13" x14ac:dyDescent="0.25">
      <c r="A259" s="128"/>
      <c r="B259" s="128"/>
      <c r="C259" s="129"/>
      <c r="D259" s="128"/>
      <c r="E259" s="128"/>
      <c r="F259" s="128"/>
      <c r="G259" s="128"/>
      <c r="H259" s="128"/>
      <c r="I259" s="131"/>
      <c r="J259" s="121" t="s">
        <v>36</v>
      </c>
      <c r="K259" s="121"/>
      <c r="L259" s="132">
        <f>D257</f>
        <v>6</v>
      </c>
      <c r="M259" s="127" t="s">
        <v>14</v>
      </c>
    </row>
    <row r="260" spans="1:13" x14ac:dyDescent="0.25">
      <c r="A260" s="128"/>
      <c r="B260" s="128"/>
      <c r="C260" s="129"/>
      <c r="D260" s="128"/>
      <c r="E260" s="128"/>
      <c r="F260" s="128"/>
      <c r="G260" s="128"/>
      <c r="H260" s="128"/>
      <c r="I260" s="127"/>
      <c r="J260" s="121" t="s">
        <v>37</v>
      </c>
      <c r="K260" s="121"/>
      <c r="L260" s="133">
        <f>G257</f>
        <v>2.25</v>
      </c>
      <c r="M260" s="127" t="s">
        <v>14</v>
      </c>
    </row>
    <row r="261" spans="1:13" x14ac:dyDescent="0.25">
      <c r="A261" s="128"/>
      <c r="B261" s="128"/>
      <c r="C261" s="129"/>
      <c r="D261" s="128"/>
      <c r="E261" s="128"/>
      <c r="F261" s="128"/>
      <c r="G261" s="128"/>
      <c r="H261" s="128"/>
      <c r="I261" s="131"/>
      <c r="J261" s="121" t="s">
        <v>36</v>
      </c>
      <c r="K261" s="121"/>
      <c r="L261" s="132">
        <f>D259</f>
        <v>0</v>
      </c>
      <c r="M261" s="127" t="s">
        <v>14</v>
      </c>
    </row>
    <row r="262" spans="1:13" x14ac:dyDescent="0.25">
      <c r="A262" s="128"/>
      <c r="B262" s="128"/>
      <c r="C262" s="129"/>
      <c r="D262" s="128"/>
      <c r="E262" s="128"/>
      <c r="F262" s="128"/>
      <c r="G262" s="128"/>
      <c r="H262" s="128"/>
      <c r="I262" s="127"/>
      <c r="J262" s="121" t="s">
        <v>37</v>
      </c>
      <c r="K262" s="121"/>
      <c r="L262" s="133">
        <f>G259</f>
        <v>0</v>
      </c>
      <c r="M262" s="127" t="s">
        <v>14</v>
      </c>
    </row>
    <row r="264" spans="1:13" x14ac:dyDescent="0.25">
      <c r="A264" s="14" t="s">
        <v>0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 spans="1:13" x14ac:dyDescent="0.25">
      <c r="A265" s="14" t="s">
        <v>65</v>
      </c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 spans="1:13" x14ac:dyDescent="0.25">
      <c r="A266" s="429" t="s">
        <v>52</v>
      </c>
      <c r="B266" s="429"/>
      <c r="C266" s="429"/>
      <c r="D266" s="429"/>
      <c r="E266" s="429"/>
      <c r="F266" s="429"/>
      <c r="G266" s="429"/>
      <c r="H266" s="429"/>
      <c r="I266" s="429"/>
      <c r="J266" s="429"/>
      <c r="K266" s="18" t="s">
        <v>3</v>
      </c>
      <c r="L266" s="16">
        <v>17.5</v>
      </c>
      <c r="M266" s="18" t="s">
        <v>4</v>
      </c>
    </row>
    <row r="267" spans="1:13" ht="15.75" customHeight="1" x14ac:dyDescent="0.25">
      <c r="A267" s="430" t="s">
        <v>5</v>
      </c>
      <c r="B267" s="430" t="s">
        <v>6</v>
      </c>
      <c r="C267" s="431" t="s">
        <v>7</v>
      </c>
      <c r="D267" s="432" t="s">
        <v>8</v>
      </c>
      <c r="E267" s="432" t="s">
        <v>66</v>
      </c>
      <c r="F267" s="432" t="s">
        <v>10</v>
      </c>
      <c r="G267" s="432" t="s">
        <v>11</v>
      </c>
      <c r="H267" s="433" t="s">
        <v>12</v>
      </c>
      <c r="I267" s="433"/>
      <c r="J267" s="433"/>
      <c r="K267" s="434" t="s">
        <v>13</v>
      </c>
      <c r="L267" s="434"/>
      <c r="M267" s="434"/>
    </row>
    <row r="268" spans="1:13" x14ac:dyDescent="0.25">
      <c r="A268" s="430"/>
      <c r="B268" s="430"/>
      <c r="C268" s="431"/>
      <c r="D268" s="432"/>
      <c r="E268" s="432"/>
      <c r="F268" s="432"/>
      <c r="G268" s="432"/>
      <c r="H268" s="102" t="s">
        <v>14</v>
      </c>
      <c r="I268" s="102" t="s">
        <v>15</v>
      </c>
      <c r="J268" s="102" t="s">
        <v>16</v>
      </c>
      <c r="K268" s="103" t="s">
        <v>14</v>
      </c>
      <c r="L268" s="103" t="s">
        <v>15</v>
      </c>
      <c r="M268" s="104" t="s">
        <v>16</v>
      </c>
    </row>
    <row r="269" spans="1:13" x14ac:dyDescent="0.25">
      <c r="A269" s="27">
        <v>1</v>
      </c>
      <c r="B269" s="134" t="s">
        <v>69</v>
      </c>
      <c r="C269" s="115">
        <v>361</v>
      </c>
      <c r="D269" s="53">
        <f t="shared" ref="D269:D275" si="116">E269+F269</f>
        <v>22</v>
      </c>
      <c r="E269" s="53">
        <v>2</v>
      </c>
      <c r="F269" s="53">
        <f t="shared" ref="F269:F275" si="117">INT(C269/$L$3)</f>
        <v>20</v>
      </c>
      <c r="G269" s="27">
        <v>8</v>
      </c>
      <c r="H269" s="21" t="str">
        <f t="shared" ref="H269:H276" si="118">CHOOSE(WEEKDAY(I269),"Minggu","Senin","Selasa","Rabu","Kamis","Jum'at","Sabtu")</f>
        <v>Sabtu</v>
      </c>
      <c r="I269" s="24">
        <v>45759</v>
      </c>
      <c r="J269" s="25">
        <v>0.375</v>
      </c>
      <c r="K269" s="21" t="str">
        <f t="shared" ref="K269:K275" si="119">CHOOSE(WEEKDAY(L269),"Minggu","Senin","Selasa","Rabu","Kamis","Jum'at","Sabtu")</f>
        <v>Sabtu</v>
      </c>
      <c r="L269" s="24">
        <f>(I269+J269)+G269/24</f>
        <v>45759.708333333336</v>
      </c>
      <c r="M269" s="25">
        <f t="shared" ref="M269:M275" si="120">(J269+G269/24)</f>
        <v>0.70833333333333326</v>
      </c>
    </row>
    <row r="270" spans="1:13" x14ac:dyDescent="0.25">
      <c r="A270" s="27">
        <v>2</v>
      </c>
      <c r="B270" s="134" t="s">
        <v>67</v>
      </c>
      <c r="C270" s="116">
        <v>361</v>
      </c>
      <c r="D270" s="53">
        <f t="shared" si="116"/>
        <v>22</v>
      </c>
      <c r="E270" s="53">
        <v>2</v>
      </c>
      <c r="F270" s="53">
        <f t="shared" si="117"/>
        <v>20</v>
      </c>
      <c r="G270" s="27">
        <v>4</v>
      </c>
      <c r="H270" s="109" t="str">
        <f t="shared" si="118"/>
        <v>Minggu</v>
      </c>
      <c r="I270" s="110">
        <f t="shared" ref="I270:I276" si="121">$I$269+J270</f>
        <v>45760.625</v>
      </c>
      <c r="J270" s="111">
        <f t="shared" ref="J270:J276" si="122">M269+D269/24</f>
        <v>1.625</v>
      </c>
      <c r="K270" s="109" t="str">
        <f t="shared" si="119"/>
        <v>Minggu</v>
      </c>
      <c r="L270" s="110">
        <f t="shared" ref="L270:L275" si="123">($I$269+J270)+G270/24</f>
        <v>45760.791666666664</v>
      </c>
      <c r="M270" s="112">
        <f t="shared" si="120"/>
        <v>1.7916666666666667</v>
      </c>
    </row>
    <row r="271" spans="1:13" x14ac:dyDescent="0.25">
      <c r="A271" s="27">
        <v>3</v>
      </c>
      <c r="B271" s="134" t="s">
        <v>69</v>
      </c>
      <c r="C271" s="116">
        <v>361</v>
      </c>
      <c r="D271" s="53">
        <f t="shared" si="116"/>
        <v>22</v>
      </c>
      <c r="E271" s="53">
        <v>2</v>
      </c>
      <c r="F271" s="53">
        <f t="shared" si="117"/>
        <v>20</v>
      </c>
      <c r="G271" s="27">
        <v>20</v>
      </c>
      <c r="H271" s="109" t="str">
        <f t="shared" si="118"/>
        <v>Senin</v>
      </c>
      <c r="I271" s="110">
        <f t="shared" si="121"/>
        <v>45761.708333333336</v>
      </c>
      <c r="J271" s="111">
        <f t="shared" si="122"/>
        <v>2.7083333333333335</v>
      </c>
      <c r="K271" s="109" t="str">
        <f t="shared" si="119"/>
        <v>Selasa</v>
      </c>
      <c r="L271" s="110">
        <f t="shared" si="123"/>
        <v>45762.541666666672</v>
      </c>
      <c r="M271" s="112">
        <f t="shared" si="120"/>
        <v>3.541666666666667</v>
      </c>
    </row>
    <row r="272" spans="1:13" x14ac:dyDescent="0.25">
      <c r="A272" s="27">
        <v>4</v>
      </c>
      <c r="B272" s="106" t="s">
        <v>67</v>
      </c>
      <c r="C272" s="107">
        <v>45</v>
      </c>
      <c r="D272" s="53">
        <f t="shared" si="116"/>
        <v>22</v>
      </c>
      <c r="E272" s="108">
        <v>20</v>
      </c>
      <c r="F272" s="53">
        <f t="shared" si="117"/>
        <v>2</v>
      </c>
      <c r="G272" s="105">
        <v>4</v>
      </c>
      <c r="H272" s="109" t="str">
        <f t="shared" si="118"/>
        <v>Rabu</v>
      </c>
      <c r="I272" s="110">
        <f t="shared" si="121"/>
        <v>45763.458333333336</v>
      </c>
      <c r="J272" s="111">
        <f t="shared" si="122"/>
        <v>4.4583333333333339</v>
      </c>
      <c r="K272" s="109" t="str">
        <f t="shared" si="119"/>
        <v>Rabu</v>
      </c>
      <c r="L272" s="110">
        <f t="shared" si="123"/>
        <v>45763.625</v>
      </c>
      <c r="M272" s="112">
        <f t="shared" si="120"/>
        <v>4.6250000000000009</v>
      </c>
    </row>
    <row r="273" spans="1:13" x14ac:dyDescent="0.25">
      <c r="A273" s="27">
        <v>5</v>
      </c>
      <c r="B273" s="22" t="s">
        <v>69</v>
      </c>
      <c r="C273" s="116">
        <v>344</v>
      </c>
      <c r="D273" s="53">
        <f t="shared" si="116"/>
        <v>22</v>
      </c>
      <c r="E273" s="114">
        <v>3</v>
      </c>
      <c r="F273" s="53">
        <f t="shared" si="117"/>
        <v>19</v>
      </c>
      <c r="G273" s="21">
        <v>5</v>
      </c>
      <c r="H273" s="109" t="str">
        <f t="shared" si="118"/>
        <v>Kamis</v>
      </c>
      <c r="I273" s="110">
        <f t="shared" si="121"/>
        <v>45764.541666666664</v>
      </c>
      <c r="J273" s="111">
        <f t="shared" si="122"/>
        <v>5.5416666666666679</v>
      </c>
      <c r="K273" s="109" t="str">
        <f t="shared" si="119"/>
        <v>Kamis</v>
      </c>
      <c r="L273" s="110">
        <f t="shared" si="123"/>
        <v>45764.75</v>
      </c>
      <c r="M273" s="112">
        <f t="shared" si="120"/>
        <v>5.7500000000000009</v>
      </c>
    </row>
    <row r="274" spans="1:13" x14ac:dyDescent="0.25">
      <c r="A274" s="27">
        <v>6</v>
      </c>
      <c r="B274" s="54" t="s">
        <v>68</v>
      </c>
      <c r="C274" s="113">
        <v>45</v>
      </c>
      <c r="D274" s="53">
        <f t="shared" si="116"/>
        <v>3</v>
      </c>
      <c r="E274" s="114">
        <v>1</v>
      </c>
      <c r="F274" s="53">
        <f t="shared" si="117"/>
        <v>2</v>
      </c>
      <c r="G274" s="27">
        <v>2</v>
      </c>
      <c r="H274" s="109" t="str">
        <f t="shared" si="118"/>
        <v>Jum'at</v>
      </c>
      <c r="I274" s="110">
        <f t="shared" si="121"/>
        <v>45765.666666666664</v>
      </c>
      <c r="J274" s="111">
        <f t="shared" si="122"/>
        <v>6.6666666666666679</v>
      </c>
      <c r="K274" s="109" t="str">
        <f t="shared" si="119"/>
        <v>Jum'at</v>
      </c>
      <c r="L274" s="110">
        <f t="shared" si="123"/>
        <v>45765.75</v>
      </c>
      <c r="M274" s="112">
        <f t="shared" si="120"/>
        <v>6.7500000000000009</v>
      </c>
    </row>
    <row r="275" spans="1:13" x14ac:dyDescent="0.25">
      <c r="A275" s="27">
        <v>7</v>
      </c>
      <c r="B275" s="54" t="s">
        <v>67</v>
      </c>
      <c r="C275" s="113">
        <v>521</v>
      </c>
      <c r="D275" s="53">
        <f t="shared" si="116"/>
        <v>30</v>
      </c>
      <c r="E275" s="114">
        <v>1</v>
      </c>
      <c r="F275" s="53">
        <f t="shared" si="117"/>
        <v>29</v>
      </c>
      <c r="G275" s="27">
        <v>3</v>
      </c>
      <c r="H275" s="109" t="str">
        <f t="shared" si="118"/>
        <v>Jum'at</v>
      </c>
      <c r="I275" s="110">
        <f t="shared" si="121"/>
        <v>45765.875</v>
      </c>
      <c r="J275" s="111">
        <f t="shared" si="122"/>
        <v>6.8750000000000009</v>
      </c>
      <c r="K275" s="109" t="str">
        <f t="shared" si="119"/>
        <v>Sabtu</v>
      </c>
      <c r="L275" s="110">
        <f t="shared" si="123"/>
        <v>45766</v>
      </c>
      <c r="M275" s="112">
        <f t="shared" si="120"/>
        <v>7.0000000000000009</v>
      </c>
    </row>
    <row r="276" spans="1:13" x14ac:dyDescent="0.25">
      <c r="A276" s="27">
        <v>8</v>
      </c>
      <c r="B276" s="54" t="s">
        <v>17</v>
      </c>
      <c r="C276" s="113"/>
      <c r="D276" s="108"/>
      <c r="E276" s="108"/>
      <c r="F276" s="108"/>
      <c r="G276" s="27"/>
      <c r="H276" s="109" t="str">
        <f t="shared" si="118"/>
        <v>Minggu</v>
      </c>
      <c r="I276" s="110">
        <f t="shared" si="121"/>
        <v>45767.25</v>
      </c>
      <c r="J276" s="111">
        <f t="shared" si="122"/>
        <v>8.25</v>
      </c>
      <c r="K276" s="109"/>
      <c r="L276" s="110"/>
      <c r="M276" s="112"/>
    </row>
    <row r="277" spans="1:13" x14ac:dyDescent="0.25">
      <c r="A277" s="435" t="s">
        <v>31</v>
      </c>
      <c r="B277" s="435"/>
      <c r="C277" s="117">
        <f>SUM(C269:C276)</f>
        <v>2038</v>
      </c>
      <c r="D277" s="118">
        <f>SUM(D269:D276)</f>
        <v>143</v>
      </c>
      <c r="E277" s="118"/>
      <c r="F277" s="118"/>
      <c r="G277" s="118">
        <f>SUM(G269:G276)</f>
        <v>46</v>
      </c>
      <c r="H277" s="119">
        <f>D277+G277</f>
        <v>189</v>
      </c>
      <c r="I277" s="120"/>
      <c r="J277" s="121"/>
      <c r="K277" s="120"/>
      <c r="L277" s="120"/>
      <c r="M277" s="121"/>
    </row>
    <row r="278" spans="1:13" x14ac:dyDescent="0.25">
      <c r="A278" s="436" t="s">
        <v>32</v>
      </c>
      <c r="B278" s="436"/>
      <c r="C278" s="122"/>
      <c r="D278" s="123">
        <f>D277/24</f>
        <v>5.958333333333333</v>
      </c>
      <c r="E278" s="123"/>
      <c r="F278" s="123"/>
      <c r="G278" s="123">
        <f>G277/24</f>
        <v>1.9166666666666667</v>
      </c>
      <c r="H278" s="124">
        <f>H277/24</f>
        <v>7.875</v>
      </c>
      <c r="I278" s="125"/>
      <c r="J278" s="126" t="s">
        <v>33</v>
      </c>
      <c r="K278" s="127"/>
      <c r="L278" s="127"/>
      <c r="M278" s="127"/>
    </row>
    <row r="279" spans="1:13" x14ac:dyDescent="0.25">
      <c r="A279" s="128"/>
      <c r="B279" s="128"/>
      <c r="C279" s="129"/>
      <c r="D279" s="128"/>
      <c r="E279" s="128"/>
      <c r="F279" s="128"/>
      <c r="G279" s="128"/>
      <c r="H279" s="127"/>
      <c r="I279" s="127"/>
      <c r="J279" s="121" t="s">
        <v>34</v>
      </c>
      <c r="K279" s="121"/>
      <c r="L279" s="130">
        <f>C277</f>
        <v>2038</v>
      </c>
      <c r="M279" s="127" t="s">
        <v>35</v>
      </c>
    </row>
    <row r="280" spans="1:13" x14ac:dyDescent="0.25">
      <c r="A280" s="128"/>
      <c r="B280" s="128"/>
      <c r="C280" s="129"/>
      <c r="D280" s="128"/>
      <c r="E280" s="128"/>
      <c r="F280" s="128"/>
      <c r="G280" s="128"/>
      <c r="H280" s="128"/>
      <c r="I280" s="131"/>
      <c r="J280" s="121" t="s">
        <v>36</v>
      </c>
      <c r="K280" s="121"/>
      <c r="L280" s="132">
        <f>D278</f>
        <v>5.958333333333333</v>
      </c>
      <c r="M280" s="127" t="s">
        <v>14</v>
      </c>
    </row>
    <row r="281" spans="1:13" x14ac:dyDescent="0.25">
      <c r="A281" s="128"/>
      <c r="B281" s="128"/>
      <c r="C281" s="129"/>
      <c r="D281" s="128"/>
      <c r="E281" s="128"/>
      <c r="F281" s="128"/>
      <c r="G281" s="128"/>
      <c r="H281" s="128"/>
      <c r="I281" s="127"/>
      <c r="J281" s="121" t="s">
        <v>37</v>
      </c>
      <c r="K281" s="121"/>
      <c r="L281" s="133">
        <f>G278</f>
        <v>1.9166666666666667</v>
      </c>
      <c r="M281" s="127" t="s">
        <v>14</v>
      </c>
    </row>
    <row r="283" spans="1:13" x14ac:dyDescent="0.25">
      <c r="A283" s="14" t="s">
        <v>0</v>
      </c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</row>
    <row r="284" spans="1:13" x14ac:dyDescent="0.25">
      <c r="A284" s="14" t="s">
        <v>65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</row>
    <row r="285" spans="1:13" x14ac:dyDescent="0.25">
      <c r="A285" s="429" t="s">
        <v>70</v>
      </c>
      <c r="B285" s="429"/>
      <c r="C285" s="429"/>
      <c r="D285" s="429"/>
      <c r="E285" s="429"/>
      <c r="F285" s="429"/>
      <c r="G285" s="429"/>
      <c r="H285" s="429"/>
      <c r="I285" s="429"/>
      <c r="J285" s="429"/>
      <c r="K285" s="18" t="s">
        <v>3</v>
      </c>
      <c r="L285" s="16">
        <v>17.5</v>
      </c>
      <c r="M285" s="18" t="s">
        <v>4</v>
      </c>
    </row>
    <row r="286" spans="1:13" ht="15.75" customHeight="1" x14ac:dyDescent="0.25">
      <c r="A286" s="430" t="s">
        <v>5</v>
      </c>
      <c r="B286" s="430" t="s">
        <v>6</v>
      </c>
      <c r="C286" s="431" t="s">
        <v>7</v>
      </c>
      <c r="D286" s="432" t="s">
        <v>8</v>
      </c>
      <c r="E286" s="432" t="s">
        <v>66</v>
      </c>
      <c r="F286" s="432" t="s">
        <v>10</v>
      </c>
      <c r="G286" s="432" t="s">
        <v>11</v>
      </c>
      <c r="H286" s="433" t="s">
        <v>12</v>
      </c>
      <c r="I286" s="433"/>
      <c r="J286" s="433"/>
      <c r="K286" s="434" t="s">
        <v>13</v>
      </c>
      <c r="L286" s="434"/>
      <c r="M286" s="434"/>
    </row>
    <row r="287" spans="1:13" x14ac:dyDescent="0.25">
      <c r="A287" s="430"/>
      <c r="B287" s="430"/>
      <c r="C287" s="431"/>
      <c r="D287" s="432"/>
      <c r="E287" s="432"/>
      <c r="F287" s="432"/>
      <c r="G287" s="432"/>
      <c r="H287" s="102" t="s">
        <v>14</v>
      </c>
      <c r="I287" s="102" t="s">
        <v>15</v>
      </c>
      <c r="J287" s="102" t="s">
        <v>16</v>
      </c>
      <c r="K287" s="103" t="s">
        <v>14</v>
      </c>
      <c r="L287" s="103" t="s">
        <v>15</v>
      </c>
      <c r="M287" s="104" t="s">
        <v>16</v>
      </c>
    </row>
    <row r="288" spans="1:13" x14ac:dyDescent="0.25">
      <c r="A288" s="27">
        <v>1</v>
      </c>
      <c r="B288" s="54" t="s">
        <v>17</v>
      </c>
      <c r="C288" s="27">
        <v>521</v>
      </c>
      <c r="D288" s="53">
        <f t="shared" ref="D288:D297" si="124">E288+F288</f>
        <v>31</v>
      </c>
      <c r="E288" s="53">
        <v>2</v>
      </c>
      <c r="F288" s="53">
        <f t="shared" ref="F288:F297" si="125">INT(C288/$L$3)</f>
        <v>29</v>
      </c>
      <c r="G288" s="27">
        <v>13</v>
      </c>
      <c r="H288" s="21" t="str">
        <f t="shared" ref="H288:H298" si="126">CHOOSE(WEEKDAY(I288),"Minggu","Senin","Selasa","Rabu","Kamis","Jum'at","Sabtu")</f>
        <v>Minggu</v>
      </c>
      <c r="I288" s="24">
        <v>45767</v>
      </c>
      <c r="J288" s="25">
        <v>0.25</v>
      </c>
      <c r="K288" s="21" t="str">
        <f t="shared" ref="K288:K297" si="127">CHOOSE(WEEKDAY(L288),"Minggu","Senin","Selasa","Rabu","Kamis","Jum'at","Sabtu")</f>
        <v>Minggu</v>
      </c>
      <c r="L288" s="24">
        <f>(I288+J288)+G288/24</f>
        <v>45767.791666666664</v>
      </c>
      <c r="M288" s="25">
        <f t="shared" ref="M288:M297" si="128">(J288+G288/24)</f>
        <v>0.79166666666666663</v>
      </c>
    </row>
    <row r="289" spans="1:13" x14ac:dyDescent="0.25">
      <c r="A289" s="27">
        <v>2</v>
      </c>
      <c r="B289" s="106" t="s">
        <v>67</v>
      </c>
      <c r="C289" s="107">
        <v>45</v>
      </c>
      <c r="D289" s="53">
        <f t="shared" si="124"/>
        <v>4</v>
      </c>
      <c r="E289" s="108">
        <v>2</v>
      </c>
      <c r="F289" s="53">
        <f t="shared" si="125"/>
        <v>2</v>
      </c>
      <c r="G289" s="105">
        <v>4</v>
      </c>
      <c r="H289" s="109" t="str">
        <f t="shared" si="126"/>
        <v>Selasa</v>
      </c>
      <c r="I289" s="110">
        <f t="shared" ref="I289:I298" si="129">$I$288+J289</f>
        <v>45769.083333333336</v>
      </c>
      <c r="J289" s="111">
        <f t="shared" ref="J289:J298" si="130">M288+D288/24</f>
        <v>2.0833333333333335</v>
      </c>
      <c r="K289" s="109" t="str">
        <f t="shared" si="127"/>
        <v>Selasa</v>
      </c>
      <c r="L289" s="110">
        <f t="shared" ref="L289:L297" si="131">($I$288+J289)+G289/24</f>
        <v>45769.25</v>
      </c>
      <c r="M289" s="112">
        <f t="shared" si="128"/>
        <v>2.25</v>
      </c>
    </row>
    <row r="290" spans="1:13" x14ac:dyDescent="0.25">
      <c r="A290" s="27">
        <v>3</v>
      </c>
      <c r="B290" s="54" t="s">
        <v>68</v>
      </c>
      <c r="C290" s="113">
        <v>344</v>
      </c>
      <c r="D290" s="53">
        <f t="shared" si="124"/>
        <v>21</v>
      </c>
      <c r="E290" s="114">
        <v>2</v>
      </c>
      <c r="F290" s="53">
        <f t="shared" si="125"/>
        <v>19</v>
      </c>
      <c r="G290" s="27">
        <v>2</v>
      </c>
      <c r="H290" s="109" t="str">
        <f t="shared" si="126"/>
        <v>Selasa</v>
      </c>
      <c r="I290" s="110">
        <f t="shared" si="129"/>
        <v>45769.416666666664</v>
      </c>
      <c r="J290" s="111">
        <f t="shared" si="130"/>
        <v>2.4166666666666665</v>
      </c>
      <c r="K290" s="109" t="str">
        <f t="shared" si="127"/>
        <v>Selasa</v>
      </c>
      <c r="L290" s="110">
        <f t="shared" si="131"/>
        <v>45769.5</v>
      </c>
      <c r="M290" s="112">
        <f t="shared" si="128"/>
        <v>2.5</v>
      </c>
    </row>
    <row r="291" spans="1:13" x14ac:dyDescent="0.25">
      <c r="A291" s="27">
        <v>4</v>
      </c>
      <c r="B291" s="22" t="s">
        <v>69</v>
      </c>
      <c r="C291" s="116">
        <v>344</v>
      </c>
      <c r="D291" s="53">
        <f t="shared" si="124"/>
        <v>22</v>
      </c>
      <c r="E291" s="114">
        <v>3</v>
      </c>
      <c r="F291" s="53">
        <f t="shared" si="125"/>
        <v>19</v>
      </c>
      <c r="G291" s="21">
        <v>4</v>
      </c>
      <c r="H291" s="109" t="str">
        <f t="shared" si="126"/>
        <v>Rabu</v>
      </c>
      <c r="I291" s="110">
        <f t="shared" si="129"/>
        <v>45770.375</v>
      </c>
      <c r="J291" s="111">
        <f t="shared" si="130"/>
        <v>3.375</v>
      </c>
      <c r="K291" s="109" t="str">
        <f t="shared" si="127"/>
        <v>Rabu</v>
      </c>
      <c r="L291" s="110">
        <f t="shared" si="131"/>
        <v>45770.541666666664</v>
      </c>
      <c r="M291" s="112">
        <f t="shared" si="128"/>
        <v>3.5416666666666665</v>
      </c>
    </row>
    <row r="292" spans="1:13" x14ac:dyDescent="0.25">
      <c r="A292" s="27">
        <v>5</v>
      </c>
      <c r="B292" s="134" t="s">
        <v>67</v>
      </c>
      <c r="C292" s="113">
        <v>521</v>
      </c>
      <c r="D292" s="53">
        <f t="shared" si="124"/>
        <v>22</v>
      </c>
      <c r="E292" s="114">
        <v>-7</v>
      </c>
      <c r="F292" s="53">
        <f t="shared" si="125"/>
        <v>29</v>
      </c>
      <c r="G292" s="27">
        <v>6</v>
      </c>
      <c r="H292" s="109" t="str">
        <f t="shared" si="126"/>
        <v>Kamis</v>
      </c>
      <c r="I292" s="110">
        <f t="shared" si="129"/>
        <v>45771.458333333336</v>
      </c>
      <c r="J292" s="111">
        <f t="shared" si="130"/>
        <v>4.458333333333333</v>
      </c>
      <c r="K292" s="109" t="str">
        <f t="shared" si="127"/>
        <v>Kamis</v>
      </c>
      <c r="L292" s="110">
        <f t="shared" si="131"/>
        <v>45771.708333333336</v>
      </c>
      <c r="M292" s="112">
        <f t="shared" si="128"/>
        <v>4.708333333333333</v>
      </c>
    </row>
    <row r="293" spans="1:13" x14ac:dyDescent="0.25">
      <c r="A293" s="27">
        <v>6</v>
      </c>
      <c r="B293" s="134" t="s">
        <v>69</v>
      </c>
      <c r="C293" s="115">
        <v>361</v>
      </c>
      <c r="D293" s="53">
        <f t="shared" si="124"/>
        <v>22</v>
      </c>
      <c r="E293" s="114">
        <v>2</v>
      </c>
      <c r="F293" s="53">
        <f t="shared" si="125"/>
        <v>20</v>
      </c>
      <c r="G293" s="27">
        <v>19</v>
      </c>
      <c r="H293" s="109" t="str">
        <f t="shared" si="126"/>
        <v>Jum'at</v>
      </c>
      <c r="I293" s="110">
        <f t="shared" si="129"/>
        <v>45772.625</v>
      </c>
      <c r="J293" s="111">
        <f t="shared" si="130"/>
        <v>5.625</v>
      </c>
      <c r="K293" s="109" t="str">
        <f t="shared" si="127"/>
        <v>Sabtu</v>
      </c>
      <c r="L293" s="110">
        <f t="shared" si="131"/>
        <v>45773.416666666664</v>
      </c>
      <c r="M293" s="112">
        <f t="shared" si="128"/>
        <v>6.416666666666667</v>
      </c>
    </row>
    <row r="294" spans="1:13" x14ac:dyDescent="0.25">
      <c r="A294" s="27">
        <v>7</v>
      </c>
      <c r="B294" s="134" t="s">
        <v>67</v>
      </c>
      <c r="C294" s="116">
        <v>361</v>
      </c>
      <c r="D294" s="53">
        <f t="shared" si="124"/>
        <v>22</v>
      </c>
      <c r="E294" s="114">
        <v>2</v>
      </c>
      <c r="F294" s="53">
        <f t="shared" si="125"/>
        <v>20</v>
      </c>
      <c r="G294" s="27">
        <v>3</v>
      </c>
      <c r="H294" s="109" t="str">
        <f t="shared" si="126"/>
        <v>Minggu</v>
      </c>
      <c r="I294" s="110">
        <f t="shared" si="129"/>
        <v>45774.333333333336</v>
      </c>
      <c r="J294" s="111">
        <f t="shared" si="130"/>
        <v>7.3333333333333339</v>
      </c>
      <c r="K294" s="109" t="str">
        <f t="shared" si="127"/>
        <v>Minggu</v>
      </c>
      <c r="L294" s="110">
        <f t="shared" si="131"/>
        <v>45774.458333333336</v>
      </c>
      <c r="M294" s="112">
        <f t="shared" si="128"/>
        <v>7.4583333333333339</v>
      </c>
    </row>
    <row r="295" spans="1:13" x14ac:dyDescent="0.25">
      <c r="A295" s="27">
        <v>8</v>
      </c>
      <c r="B295" s="134" t="s">
        <v>69</v>
      </c>
      <c r="C295" s="116">
        <v>362</v>
      </c>
      <c r="D295" s="53">
        <f t="shared" si="124"/>
        <v>22</v>
      </c>
      <c r="E295" s="114">
        <v>2</v>
      </c>
      <c r="F295" s="53">
        <f t="shared" si="125"/>
        <v>20</v>
      </c>
      <c r="G295" s="27">
        <v>9</v>
      </c>
      <c r="H295" s="109" t="str">
        <f t="shared" si="126"/>
        <v>Senin</v>
      </c>
      <c r="I295" s="110">
        <f t="shared" si="129"/>
        <v>45775.375</v>
      </c>
      <c r="J295" s="111">
        <f t="shared" si="130"/>
        <v>8.375</v>
      </c>
      <c r="K295" s="109" t="str">
        <f t="shared" si="127"/>
        <v>Senin</v>
      </c>
      <c r="L295" s="110">
        <f t="shared" si="131"/>
        <v>45775.75</v>
      </c>
      <c r="M295" s="112">
        <f t="shared" si="128"/>
        <v>8.75</v>
      </c>
    </row>
    <row r="296" spans="1:13" x14ac:dyDescent="0.25">
      <c r="A296" s="27">
        <v>9</v>
      </c>
      <c r="B296" s="134" t="s">
        <v>68</v>
      </c>
      <c r="C296" s="116">
        <v>363</v>
      </c>
      <c r="D296" s="53">
        <f t="shared" si="124"/>
        <v>3</v>
      </c>
      <c r="E296" s="114">
        <v>-17</v>
      </c>
      <c r="F296" s="53">
        <f t="shared" si="125"/>
        <v>20</v>
      </c>
      <c r="G296" s="27">
        <v>2</v>
      </c>
      <c r="H296" s="109" t="str">
        <f t="shared" si="126"/>
        <v>Selasa</v>
      </c>
      <c r="I296" s="110">
        <f t="shared" si="129"/>
        <v>45776.666666666664</v>
      </c>
      <c r="J296" s="111">
        <f t="shared" si="130"/>
        <v>9.6666666666666661</v>
      </c>
      <c r="K296" s="109" t="str">
        <f t="shared" si="127"/>
        <v>Selasa</v>
      </c>
      <c r="L296" s="110">
        <f t="shared" si="131"/>
        <v>45776.75</v>
      </c>
      <c r="M296" s="112">
        <f t="shared" si="128"/>
        <v>9.75</v>
      </c>
    </row>
    <row r="297" spans="1:13" x14ac:dyDescent="0.25">
      <c r="A297" s="27">
        <v>10</v>
      </c>
      <c r="B297" s="54" t="s">
        <v>67</v>
      </c>
      <c r="C297" s="116">
        <v>364</v>
      </c>
      <c r="D297" s="53">
        <f t="shared" si="124"/>
        <v>30</v>
      </c>
      <c r="E297" s="114">
        <v>10</v>
      </c>
      <c r="F297" s="53">
        <f t="shared" si="125"/>
        <v>20</v>
      </c>
      <c r="G297" s="27">
        <v>3</v>
      </c>
      <c r="H297" s="109" t="str">
        <f t="shared" si="126"/>
        <v>Selasa</v>
      </c>
      <c r="I297" s="110">
        <f t="shared" si="129"/>
        <v>45776.875</v>
      </c>
      <c r="J297" s="111">
        <f t="shared" si="130"/>
        <v>9.875</v>
      </c>
      <c r="K297" s="109" t="str">
        <f t="shared" si="127"/>
        <v>Rabu</v>
      </c>
      <c r="L297" s="110">
        <f t="shared" si="131"/>
        <v>45777</v>
      </c>
      <c r="M297" s="112">
        <f t="shared" si="128"/>
        <v>10</v>
      </c>
    </row>
    <row r="298" spans="1:13" x14ac:dyDescent="0.25">
      <c r="A298" s="27">
        <v>11</v>
      </c>
      <c r="B298" s="54" t="s">
        <v>17</v>
      </c>
      <c r="C298" s="113"/>
      <c r="D298" s="108"/>
      <c r="E298" s="108"/>
      <c r="F298" s="108"/>
      <c r="G298" s="27"/>
      <c r="H298" s="109" t="str">
        <f t="shared" si="126"/>
        <v>Kamis</v>
      </c>
      <c r="I298" s="110">
        <f t="shared" si="129"/>
        <v>45778.25</v>
      </c>
      <c r="J298" s="111">
        <f t="shared" si="130"/>
        <v>11.25</v>
      </c>
      <c r="K298" s="109"/>
      <c r="L298" s="110"/>
      <c r="M298" s="112"/>
    </row>
    <row r="299" spans="1:13" x14ac:dyDescent="0.25">
      <c r="A299" s="435" t="s">
        <v>31</v>
      </c>
      <c r="B299" s="435"/>
      <c r="C299" s="117">
        <f>SUM(C288:C298)</f>
        <v>3586</v>
      </c>
      <c r="D299" s="118">
        <f>SUM(D288:D298)</f>
        <v>199</v>
      </c>
      <c r="E299" s="118"/>
      <c r="F299" s="118"/>
      <c r="G299" s="118">
        <f>SUM(G288:G298)</f>
        <v>65</v>
      </c>
      <c r="H299" s="119">
        <f>D299+G299</f>
        <v>264</v>
      </c>
      <c r="I299" s="120"/>
      <c r="J299" s="121"/>
      <c r="K299" s="120"/>
      <c r="L299" s="120"/>
      <c r="M299" s="121"/>
    </row>
    <row r="300" spans="1:13" x14ac:dyDescent="0.25">
      <c r="A300" s="436" t="s">
        <v>32</v>
      </c>
      <c r="B300" s="436"/>
      <c r="C300" s="122"/>
      <c r="D300" s="123">
        <f>D299/24</f>
        <v>8.2916666666666661</v>
      </c>
      <c r="E300" s="123"/>
      <c r="F300" s="123"/>
      <c r="G300" s="123">
        <f>G299/24</f>
        <v>2.7083333333333335</v>
      </c>
      <c r="H300" s="124">
        <f>H299/24</f>
        <v>11</v>
      </c>
      <c r="I300" s="125"/>
      <c r="J300" s="126" t="s">
        <v>33</v>
      </c>
      <c r="K300" s="127"/>
      <c r="L300" s="127"/>
      <c r="M300" s="127"/>
    </row>
    <row r="301" spans="1:13" x14ac:dyDescent="0.25">
      <c r="A301" s="128"/>
      <c r="B301" s="128"/>
      <c r="C301" s="129"/>
      <c r="D301" s="128"/>
      <c r="E301" s="128"/>
      <c r="F301" s="128"/>
      <c r="G301" s="128"/>
      <c r="H301" s="127"/>
      <c r="I301" s="127"/>
      <c r="J301" s="121" t="s">
        <v>34</v>
      </c>
      <c r="K301" s="121"/>
      <c r="L301" s="130">
        <f>C299</f>
        <v>3586</v>
      </c>
      <c r="M301" s="127" t="s">
        <v>35</v>
      </c>
    </row>
    <row r="302" spans="1:13" x14ac:dyDescent="0.25">
      <c r="A302" s="128"/>
      <c r="B302" s="128"/>
      <c r="C302" s="129"/>
      <c r="D302" s="128"/>
      <c r="E302" s="128"/>
      <c r="F302" s="128"/>
      <c r="G302" s="128"/>
      <c r="H302" s="128"/>
      <c r="I302" s="131"/>
      <c r="J302" s="121" t="s">
        <v>36</v>
      </c>
      <c r="K302" s="121"/>
      <c r="L302" s="132">
        <f>D300</f>
        <v>8.2916666666666661</v>
      </c>
      <c r="M302" s="127" t="s">
        <v>14</v>
      </c>
    </row>
    <row r="303" spans="1:13" x14ac:dyDescent="0.25">
      <c r="A303" s="128"/>
      <c r="B303" s="128"/>
      <c r="C303" s="129"/>
      <c r="D303" s="128"/>
      <c r="E303" s="128"/>
      <c r="F303" s="128"/>
      <c r="G303" s="128"/>
      <c r="H303" s="128"/>
      <c r="I303" s="127"/>
      <c r="J303" s="121" t="s">
        <v>37</v>
      </c>
      <c r="K303" s="121"/>
      <c r="L303" s="133">
        <f>G300</f>
        <v>2.7083333333333335</v>
      </c>
      <c r="M303" s="127" t="s">
        <v>14</v>
      </c>
    </row>
    <row r="304" spans="1:13" x14ac:dyDescent="0.25">
      <c r="A304" s="128"/>
      <c r="B304" s="128"/>
      <c r="C304" s="129"/>
      <c r="D304" s="128"/>
      <c r="E304" s="128"/>
      <c r="F304" s="128"/>
      <c r="G304" s="128"/>
      <c r="H304" s="128"/>
      <c r="I304" s="131"/>
      <c r="J304" s="121" t="s">
        <v>36</v>
      </c>
      <c r="K304" s="121"/>
      <c r="L304" s="132">
        <f>D302</f>
        <v>0</v>
      </c>
      <c r="M304" s="127" t="s">
        <v>14</v>
      </c>
    </row>
    <row r="305" spans="1:13" x14ac:dyDescent="0.25">
      <c r="A305" s="128"/>
      <c r="B305" s="128"/>
      <c r="C305" s="129"/>
      <c r="D305" s="128"/>
      <c r="E305" s="128"/>
      <c r="F305" s="128"/>
      <c r="G305" s="128"/>
      <c r="H305" s="128"/>
      <c r="I305" s="127"/>
      <c r="J305" s="121" t="s">
        <v>37</v>
      </c>
      <c r="K305" s="121"/>
      <c r="L305" s="133">
        <f>G302</f>
        <v>0</v>
      </c>
      <c r="M305" s="127" t="s">
        <v>14</v>
      </c>
    </row>
    <row r="307" spans="1:13" x14ac:dyDescent="0.25">
      <c r="A307" s="14" t="s">
        <v>0</v>
      </c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</row>
    <row r="308" spans="1:13" x14ac:dyDescent="0.25">
      <c r="A308" s="14" t="s">
        <v>65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</row>
    <row r="309" spans="1:13" x14ac:dyDescent="0.25">
      <c r="A309" s="429" t="s">
        <v>71</v>
      </c>
      <c r="B309" s="429"/>
      <c r="C309" s="429"/>
      <c r="D309" s="429"/>
      <c r="E309" s="429"/>
      <c r="F309" s="429"/>
      <c r="G309" s="429"/>
      <c r="H309" s="429"/>
      <c r="I309" s="429"/>
      <c r="J309" s="429"/>
      <c r="K309" s="18" t="s">
        <v>3</v>
      </c>
      <c r="L309" s="16">
        <v>17.5</v>
      </c>
      <c r="M309" s="18" t="s">
        <v>4</v>
      </c>
    </row>
    <row r="310" spans="1:13" ht="15.75" customHeight="1" x14ac:dyDescent="0.25">
      <c r="A310" s="430" t="s">
        <v>5</v>
      </c>
      <c r="B310" s="430" t="s">
        <v>6</v>
      </c>
      <c r="C310" s="431" t="s">
        <v>7</v>
      </c>
      <c r="D310" s="432" t="s">
        <v>8</v>
      </c>
      <c r="E310" s="432" t="s">
        <v>66</v>
      </c>
      <c r="F310" s="432" t="s">
        <v>10</v>
      </c>
      <c r="G310" s="432" t="s">
        <v>11</v>
      </c>
      <c r="H310" s="433" t="s">
        <v>12</v>
      </c>
      <c r="I310" s="433"/>
      <c r="J310" s="433"/>
      <c r="K310" s="434" t="s">
        <v>13</v>
      </c>
      <c r="L310" s="434"/>
      <c r="M310" s="434"/>
    </row>
    <row r="311" spans="1:13" x14ac:dyDescent="0.25">
      <c r="A311" s="430"/>
      <c r="B311" s="430"/>
      <c r="C311" s="431"/>
      <c r="D311" s="432"/>
      <c r="E311" s="432"/>
      <c r="F311" s="432"/>
      <c r="G311" s="432"/>
      <c r="H311" s="102" t="s">
        <v>14</v>
      </c>
      <c r="I311" s="102" t="s">
        <v>15</v>
      </c>
      <c r="J311" s="102" t="s">
        <v>16</v>
      </c>
      <c r="K311" s="103" t="s">
        <v>14</v>
      </c>
      <c r="L311" s="103" t="s">
        <v>15</v>
      </c>
      <c r="M311" s="104" t="s">
        <v>16</v>
      </c>
    </row>
    <row r="312" spans="1:13" x14ac:dyDescent="0.25">
      <c r="A312" s="27">
        <v>1</v>
      </c>
      <c r="B312" s="54" t="s">
        <v>17</v>
      </c>
      <c r="C312" s="27">
        <v>521</v>
      </c>
      <c r="D312" s="53">
        <f t="shared" ref="D312:D317" si="132">E312+F312</f>
        <v>32</v>
      </c>
      <c r="E312" s="53">
        <v>3</v>
      </c>
      <c r="F312" s="53">
        <f t="shared" ref="F312:F317" si="133">INT(C312/$L$3)</f>
        <v>29</v>
      </c>
      <c r="G312" s="27">
        <v>33</v>
      </c>
      <c r="H312" s="21" t="str">
        <f t="shared" ref="H312:H318" si="134">CHOOSE(WEEKDAY(I312),"Minggu","Senin","Selasa","Rabu","Kamis","Jum'at","Sabtu")</f>
        <v>Kamis</v>
      </c>
      <c r="I312" s="24">
        <v>45778</v>
      </c>
      <c r="J312" s="25">
        <v>0.25</v>
      </c>
      <c r="K312" s="21" t="str">
        <f t="shared" ref="K312:K317" si="135">CHOOSE(WEEKDAY(L312),"Minggu","Senin","Selasa","Rabu","Kamis","Jum'at","Sabtu")</f>
        <v>Jum'at</v>
      </c>
      <c r="L312" s="24">
        <f>(I312+J312)+G312/24</f>
        <v>45779.625</v>
      </c>
      <c r="M312" s="25">
        <f t="shared" ref="M312:M317" si="136">(J312+G312/24)</f>
        <v>1.625</v>
      </c>
    </row>
    <row r="313" spans="1:13" x14ac:dyDescent="0.25">
      <c r="A313" s="105">
        <f t="shared" ref="A313:A318" si="137">A312+1</f>
        <v>2</v>
      </c>
      <c r="B313" s="106" t="s">
        <v>67</v>
      </c>
      <c r="C313" s="107">
        <v>45</v>
      </c>
      <c r="D313" s="53">
        <f t="shared" si="132"/>
        <v>3</v>
      </c>
      <c r="E313" s="108">
        <v>1</v>
      </c>
      <c r="F313" s="53">
        <f t="shared" si="133"/>
        <v>2</v>
      </c>
      <c r="G313" s="105">
        <v>5</v>
      </c>
      <c r="H313" s="109" t="str">
        <f t="shared" si="134"/>
        <v>Sabtu</v>
      </c>
      <c r="I313" s="110">
        <f t="shared" ref="I313:I318" si="138">$I$312+J313</f>
        <v>45780.958333333336</v>
      </c>
      <c r="J313" s="111">
        <f t="shared" ref="J313:J318" si="139">M312+D312/24</f>
        <v>2.958333333333333</v>
      </c>
      <c r="K313" s="109" t="str">
        <f t="shared" si="135"/>
        <v>Minggu</v>
      </c>
      <c r="L313" s="110">
        <f>($I$312+J313)+G313/24</f>
        <v>45781.166666666672</v>
      </c>
      <c r="M313" s="112">
        <f t="shared" si="136"/>
        <v>3.1666666666666665</v>
      </c>
    </row>
    <row r="314" spans="1:13" x14ac:dyDescent="0.25">
      <c r="A314" s="105">
        <f t="shared" si="137"/>
        <v>3</v>
      </c>
      <c r="B314" s="54" t="s">
        <v>68</v>
      </c>
      <c r="C314" s="113">
        <v>344</v>
      </c>
      <c r="D314" s="53">
        <f t="shared" si="132"/>
        <v>22</v>
      </c>
      <c r="E314" s="114">
        <v>3</v>
      </c>
      <c r="F314" s="53">
        <f t="shared" si="133"/>
        <v>19</v>
      </c>
      <c r="G314" s="27">
        <v>1</v>
      </c>
      <c r="H314" s="109" t="str">
        <f t="shared" si="134"/>
        <v>Minggu</v>
      </c>
      <c r="I314" s="110">
        <f t="shared" si="138"/>
        <v>45781.291666666664</v>
      </c>
      <c r="J314" s="111">
        <f t="shared" si="139"/>
        <v>3.2916666666666665</v>
      </c>
      <c r="K314" s="109" t="str">
        <f t="shared" si="135"/>
        <v>Minggu</v>
      </c>
      <c r="L314" s="110">
        <f>($I$312+J314)+G314/24</f>
        <v>45781.333333333328</v>
      </c>
      <c r="M314" s="112">
        <f t="shared" si="136"/>
        <v>3.333333333333333</v>
      </c>
    </row>
    <row r="315" spans="1:13" x14ac:dyDescent="0.25">
      <c r="A315" s="105">
        <f t="shared" si="137"/>
        <v>4</v>
      </c>
      <c r="B315" s="22" t="s">
        <v>69</v>
      </c>
      <c r="C315" s="116">
        <v>344</v>
      </c>
      <c r="D315" s="53">
        <f t="shared" si="132"/>
        <v>22</v>
      </c>
      <c r="E315" s="114">
        <v>3</v>
      </c>
      <c r="F315" s="53">
        <f t="shared" si="133"/>
        <v>19</v>
      </c>
      <c r="G315" s="21">
        <v>25</v>
      </c>
      <c r="H315" s="109" t="str">
        <f t="shared" si="134"/>
        <v>Senin</v>
      </c>
      <c r="I315" s="110">
        <f t="shared" si="138"/>
        <v>45782.25</v>
      </c>
      <c r="J315" s="111">
        <f t="shared" si="139"/>
        <v>4.25</v>
      </c>
      <c r="K315" s="109" t="str">
        <f t="shared" si="135"/>
        <v>Selasa</v>
      </c>
      <c r="L315" s="110">
        <f>($I$312+J315)+G315/24</f>
        <v>45783.291666666664</v>
      </c>
      <c r="M315" s="112">
        <f t="shared" si="136"/>
        <v>5.291666666666667</v>
      </c>
    </row>
    <row r="316" spans="1:13" x14ac:dyDescent="0.25">
      <c r="A316" s="105">
        <f t="shared" si="137"/>
        <v>5</v>
      </c>
      <c r="B316" s="54" t="s">
        <v>68</v>
      </c>
      <c r="C316" s="113">
        <v>45</v>
      </c>
      <c r="D316" s="53">
        <f t="shared" si="132"/>
        <v>3</v>
      </c>
      <c r="E316" s="114">
        <v>1</v>
      </c>
      <c r="F316" s="53">
        <f t="shared" si="133"/>
        <v>2</v>
      </c>
      <c r="G316" s="27">
        <v>1</v>
      </c>
      <c r="H316" s="109" t="str">
        <f t="shared" si="134"/>
        <v>Rabu</v>
      </c>
      <c r="I316" s="110">
        <f t="shared" si="138"/>
        <v>45784.208333333336</v>
      </c>
      <c r="J316" s="111">
        <f t="shared" si="139"/>
        <v>6.2083333333333339</v>
      </c>
      <c r="K316" s="109" t="str">
        <f t="shared" si="135"/>
        <v>Rabu</v>
      </c>
      <c r="L316" s="110">
        <f>($I$312+J316)+G316/24</f>
        <v>45784.25</v>
      </c>
      <c r="M316" s="112">
        <f t="shared" si="136"/>
        <v>6.2500000000000009</v>
      </c>
    </row>
    <row r="317" spans="1:13" x14ac:dyDescent="0.25">
      <c r="A317" s="105">
        <f t="shared" si="137"/>
        <v>6</v>
      </c>
      <c r="B317" s="54" t="s">
        <v>67</v>
      </c>
      <c r="C317" s="113">
        <v>521</v>
      </c>
      <c r="D317" s="53">
        <f t="shared" si="132"/>
        <v>30</v>
      </c>
      <c r="E317" s="114">
        <v>1</v>
      </c>
      <c r="F317" s="53">
        <f t="shared" si="133"/>
        <v>29</v>
      </c>
      <c r="G317" s="27">
        <v>6</v>
      </c>
      <c r="H317" s="109" t="str">
        <f t="shared" si="134"/>
        <v>Rabu</v>
      </c>
      <c r="I317" s="110">
        <f t="shared" si="138"/>
        <v>45784.375</v>
      </c>
      <c r="J317" s="111">
        <f t="shared" si="139"/>
        <v>6.3750000000000009</v>
      </c>
      <c r="K317" s="109" t="str">
        <f t="shared" si="135"/>
        <v>Rabu</v>
      </c>
      <c r="L317" s="110">
        <f>($I$312+J317)+G317/24</f>
        <v>45784.625</v>
      </c>
      <c r="M317" s="112">
        <f t="shared" si="136"/>
        <v>6.6250000000000009</v>
      </c>
    </row>
    <row r="318" spans="1:13" x14ac:dyDescent="0.25">
      <c r="A318" s="105">
        <f t="shared" si="137"/>
        <v>7</v>
      </c>
      <c r="B318" s="54" t="s">
        <v>17</v>
      </c>
      <c r="C318" s="113"/>
      <c r="D318" s="108"/>
      <c r="E318" s="108"/>
      <c r="F318" s="108"/>
      <c r="G318" s="27"/>
      <c r="H318" s="109" t="str">
        <f t="shared" si="134"/>
        <v>Kamis</v>
      </c>
      <c r="I318" s="110">
        <f t="shared" si="138"/>
        <v>45785.875</v>
      </c>
      <c r="J318" s="111">
        <f t="shared" si="139"/>
        <v>7.8750000000000009</v>
      </c>
      <c r="K318" s="109"/>
      <c r="L318" s="110"/>
      <c r="M318" s="112"/>
    </row>
    <row r="319" spans="1:13" x14ac:dyDescent="0.25">
      <c r="A319" s="435" t="s">
        <v>31</v>
      </c>
      <c r="B319" s="435"/>
      <c r="C319" s="117">
        <f>SUM(C312:C318)</f>
        <v>1820</v>
      </c>
      <c r="D319" s="118">
        <f>SUM(D312:D318)</f>
        <v>112</v>
      </c>
      <c r="E319" s="118"/>
      <c r="F319" s="118"/>
      <c r="G319" s="118">
        <f>SUM(G312:G318)</f>
        <v>71</v>
      </c>
      <c r="H319" s="119">
        <f>D319+G319</f>
        <v>183</v>
      </c>
      <c r="I319" s="120"/>
      <c r="J319" s="121"/>
      <c r="K319" s="120"/>
      <c r="L319" s="120"/>
      <c r="M319" s="121"/>
    </row>
    <row r="320" spans="1:13" x14ac:dyDescent="0.25">
      <c r="A320" s="436" t="s">
        <v>32</v>
      </c>
      <c r="B320" s="436"/>
      <c r="C320" s="122"/>
      <c r="D320" s="123">
        <f>D319/24</f>
        <v>4.666666666666667</v>
      </c>
      <c r="E320" s="123"/>
      <c r="F320" s="123"/>
      <c r="G320" s="123">
        <f>G319/24</f>
        <v>2.9583333333333335</v>
      </c>
      <c r="H320" s="124">
        <f>H319/24</f>
        <v>7.625</v>
      </c>
      <c r="I320" s="125"/>
      <c r="J320" s="126" t="s">
        <v>33</v>
      </c>
      <c r="K320" s="127"/>
      <c r="L320" s="127"/>
      <c r="M320" s="127"/>
    </row>
    <row r="321" spans="1:13" x14ac:dyDescent="0.25">
      <c r="A321" s="128"/>
      <c r="B321" s="128"/>
      <c r="C321" s="129"/>
      <c r="D321" s="128"/>
      <c r="E321" s="128"/>
      <c r="F321" s="128"/>
      <c r="G321" s="128"/>
      <c r="H321" s="127"/>
      <c r="I321" s="127"/>
      <c r="J321" s="121" t="s">
        <v>34</v>
      </c>
      <c r="K321" s="121"/>
      <c r="L321" s="130">
        <f>C319</f>
        <v>1820</v>
      </c>
      <c r="M321" s="127" t="s">
        <v>35</v>
      </c>
    </row>
    <row r="322" spans="1:13" x14ac:dyDescent="0.25">
      <c r="A322" s="128"/>
      <c r="B322" s="128"/>
      <c r="C322" s="129"/>
      <c r="D322" s="128"/>
      <c r="E322" s="128"/>
      <c r="F322" s="128"/>
      <c r="G322" s="128"/>
      <c r="H322" s="128"/>
      <c r="I322" s="131"/>
      <c r="J322" s="121" t="s">
        <v>36</v>
      </c>
      <c r="K322" s="121"/>
      <c r="L322" s="132">
        <f>D320</f>
        <v>4.666666666666667</v>
      </c>
      <c r="M322" s="127" t="s">
        <v>14</v>
      </c>
    </row>
    <row r="323" spans="1:13" x14ac:dyDescent="0.25">
      <c r="A323" s="128"/>
      <c r="B323" s="128"/>
      <c r="C323" s="129"/>
      <c r="D323" s="128"/>
      <c r="E323" s="128"/>
      <c r="F323" s="128"/>
      <c r="G323" s="128"/>
      <c r="H323" s="128"/>
      <c r="I323" s="127"/>
      <c r="J323" s="121" t="s">
        <v>37</v>
      </c>
      <c r="K323" s="121"/>
      <c r="L323" s="133">
        <f>G320</f>
        <v>2.9583333333333335</v>
      </c>
      <c r="M323" s="127" t="s">
        <v>14</v>
      </c>
    </row>
    <row r="325" spans="1:13" x14ac:dyDescent="0.25">
      <c r="A325" s="14" t="s">
        <v>0</v>
      </c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</row>
    <row r="326" spans="1:13" x14ac:dyDescent="0.25">
      <c r="A326" s="14" t="s">
        <v>65</v>
      </c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</row>
    <row r="327" spans="1:13" x14ac:dyDescent="0.25">
      <c r="A327" s="429" t="s">
        <v>72</v>
      </c>
      <c r="B327" s="429"/>
      <c r="C327" s="429"/>
      <c r="D327" s="429"/>
      <c r="E327" s="429"/>
      <c r="F327" s="429"/>
      <c r="G327" s="429"/>
      <c r="H327" s="429"/>
      <c r="I327" s="429"/>
      <c r="J327" s="429"/>
      <c r="K327" s="18" t="s">
        <v>3</v>
      </c>
      <c r="L327" s="16">
        <v>17.5</v>
      </c>
      <c r="M327" s="18" t="s">
        <v>4</v>
      </c>
    </row>
    <row r="328" spans="1:13" ht="15.75" customHeight="1" x14ac:dyDescent="0.25">
      <c r="A328" s="430" t="s">
        <v>5</v>
      </c>
      <c r="B328" s="430" t="s">
        <v>6</v>
      </c>
      <c r="C328" s="431" t="s">
        <v>7</v>
      </c>
      <c r="D328" s="432" t="s">
        <v>8</v>
      </c>
      <c r="E328" s="432" t="s">
        <v>66</v>
      </c>
      <c r="F328" s="432" t="s">
        <v>10</v>
      </c>
      <c r="G328" s="432" t="s">
        <v>11</v>
      </c>
      <c r="H328" s="433" t="s">
        <v>12</v>
      </c>
      <c r="I328" s="433"/>
      <c r="J328" s="433"/>
      <c r="K328" s="434" t="s">
        <v>13</v>
      </c>
      <c r="L328" s="434"/>
      <c r="M328" s="434"/>
    </row>
    <row r="329" spans="1:13" x14ac:dyDescent="0.25">
      <c r="A329" s="430"/>
      <c r="B329" s="430"/>
      <c r="C329" s="431"/>
      <c r="D329" s="432"/>
      <c r="E329" s="432"/>
      <c r="F329" s="432"/>
      <c r="G329" s="432"/>
      <c r="H329" s="102" t="s">
        <v>14</v>
      </c>
      <c r="I329" s="102" t="s">
        <v>15</v>
      </c>
      <c r="J329" s="102" t="s">
        <v>16</v>
      </c>
      <c r="K329" s="103" t="s">
        <v>14</v>
      </c>
      <c r="L329" s="103" t="s">
        <v>15</v>
      </c>
      <c r="M329" s="104" t="s">
        <v>16</v>
      </c>
    </row>
    <row r="330" spans="1:13" x14ac:dyDescent="0.25">
      <c r="A330" s="27">
        <v>1</v>
      </c>
      <c r="B330" s="54" t="s">
        <v>17</v>
      </c>
      <c r="C330" s="27">
        <v>521</v>
      </c>
      <c r="D330" s="53">
        <f t="shared" ref="D330:D335" si="140">E330+F330</f>
        <v>32</v>
      </c>
      <c r="E330" s="53">
        <v>3</v>
      </c>
      <c r="F330" s="53">
        <f t="shared" ref="F330:F335" si="141">INT(C330/$L$3)</f>
        <v>29</v>
      </c>
      <c r="G330" s="27">
        <v>18</v>
      </c>
      <c r="H330" s="21" t="str">
        <f t="shared" ref="H330:H336" si="142">CHOOSE(WEEKDAY(I330),"Minggu","Senin","Selasa","Rabu","Kamis","Jum'at","Sabtu")</f>
        <v>Kamis</v>
      </c>
      <c r="I330" s="24">
        <v>45785</v>
      </c>
      <c r="J330" s="25">
        <v>0.875</v>
      </c>
      <c r="K330" s="21" t="str">
        <f t="shared" ref="K330:K335" si="143">CHOOSE(WEEKDAY(L330),"Minggu","Senin","Selasa","Rabu","Kamis","Jum'at","Sabtu")</f>
        <v>Jum'at</v>
      </c>
      <c r="L330" s="24">
        <f>(I330+J330)+G330/24</f>
        <v>45786.625</v>
      </c>
      <c r="M330" s="25">
        <f t="shared" ref="M330:M335" si="144">(J330+G330/24)</f>
        <v>1.625</v>
      </c>
    </row>
    <row r="331" spans="1:13" x14ac:dyDescent="0.25">
      <c r="A331" s="105">
        <f t="shared" ref="A331:A336" si="145">A330+1</f>
        <v>2</v>
      </c>
      <c r="B331" s="106" t="s">
        <v>67</v>
      </c>
      <c r="C331" s="107">
        <v>45</v>
      </c>
      <c r="D331" s="53">
        <f t="shared" si="140"/>
        <v>3</v>
      </c>
      <c r="E331" s="108">
        <v>1</v>
      </c>
      <c r="F331" s="53">
        <f t="shared" si="141"/>
        <v>2</v>
      </c>
      <c r="G331" s="105">
        <v>7</v>
      </c>
      <c r="H331" s="109" t="str">
        <f t="shared" si="142"/>
        <v>Sabtu</v>
      </c>
      <c r="I331" s="110">
        <f t="shared" ref="I331:I336" si="146">$I$330+J331</f>
        <v>45787.958333333336</v>
      </c>
      <c r="J331" s="111">
        <f t="shared" ref="J331:J336" si="147">M330+D330/24</f>
        <v>2.958333333333333</v>
      </c>
      <c r="K331" s="109" t="str">
        <f t="shared" si="143"/>
        <v>Minggu</v>
      </c>
      <c r="L331" s="110">
        <f>($I$330+J331)+G331/24</f>
        <v>45788.25</v>
      </c>
      <c r="M331" s="112">
        <f t="shared" si="144"/>
        <v>3.2499999999999996</v>
      </c>
    </row>
    <row r="332" spans="1:13" x14ac:dyDescent="0.25">
      <c r="A332" s="105">
        <f t="shared" si="145"/>
        <v>3</v>
      </c>
      <c r="B332" s="54" t="s">
        <v>68</v>
      </c>
      <c r="C332" s="113">
        <v>344</v>
      </c>
      <c r="D332" s="53">
        <f t="shared" si="140"/>
        <v>23</v>
      </c>
      <c r="E332" s="114">
        <v>4</v>
      </c>
      <c r="F332" s="53">
        <f t="shared" si="141"/>
        <v>19</v>
      </c>
      <c r="G332" s="27">
        <v>1</v>
      </c>
      <c r="H332" s="109" t="str">
        <f t="shared" si="142"/>
        <v>Minggu</v>
      </c>
      <c r="I332" s="110">
        <f t="shared" si="146"/>
        <v>45788.375</v>
      </c>
      <c r="J332" s="111">
        <f t="shared" si="147"/>
        <v>3.3749999999999996</v>
      </c>
      <c r="K332" s="109" t="str">
        <f t="shared" si="143"/>
        <v>Minggu</v>
      </c>
      <c r="L332" s="110">
        <f>($I$330+J332)+G332/24</f>
        <v>45788.416666666664</v>
      </c>
      <c r="M332" s="112">
        <f t="shared" si="144"/>
        <v>3.4166666666666661</v>
      </c>
    </row>
    <row r="333" spans="1:13" x14ac:dyDescent="0.25">
      <c r="A333" s="105">
        <f t="shared" si="145"/>
        <v>4</v>
      </c>
      <c r="B333" s="22" t="s">
        <v>69</v>
      </c>
      <c r="C333" s="116">
        <v>344</v>
      </c>
      <c r="D333" s="53">
        <f t="shared" si="140"/>
        <v>22</v>
      </c>
      <c r="E333" s="114">
        <v>3</v>
      </c>
      <c r="F333" s="53">
        <f t="shared" si="141"/>
        <v>19</v>
      </c>
      <c r="G333" s="21">
        <v>25</v>
      </c>
      <c r="H333" s="109" t="str">
        <f t="shared" si="142"/>
        <v>Senin</v>
      </c>
      <c r="I333" s="110">
        <f t="shared" si="146"/>
        <v>45789.375</v>
      </c>
      <c r="J333" s="111">
        <f t="shared" si="147"/>
        <v>4.3749999999999991</v>
      </c>
      <c r="K333" s="109" t="str">
        <f t="shared" si="143"/>
        <v>Selasa</v>
      </c>
      <c r="L333" s="110">
        <f>($I$330+J333)+G333/24</f>
        <v>45790.416666666664</v>
      </c>
      <c r="M333" s="112">
        <f t="shared" si="144"/>
        <v>5.4166666666666661</v>
      </c>
    </row>
    <row r="334" spans="1:13" x14ac:dyDescent="0.25">
      <c r="A334" s="105">
        <f t="shared" si="145"/>
        <v>5</v>
      </c>
      <c r="B334" s="54" t="s">
        <v>68</v>
      </c>
      <c r="C334" s="113">
        <v>45</v>
      </c>
      <c r="D334" s="53">
        <f t="shared" si="140"/>
        <v>3</v>
      </c>
      <c r="E334" s="114">
        <v>1</v>
      </c>
      <c r="F334" s="53">
        <f t="shared" si="141"/>
        <v>2</v>
      </c>
      <c r="G334" s="27">
        <v>1</v>
      </c>
      <c r="H334" s="109" t="str">
        <f t="shared" si="142"/>
        <v>Rabu</v>
      </c>
      <c r="I334" s="110">
        <f t="shared" si="146"/>
        <v>45791.333333333336</v>
      </c>
      <c r="J334" s="111">
        <f t="shared" si="147"/>
        <v>6.333333333333333</v>
      </c>
      <c r="K334" s="109" t="str">
        <f t="shared" si="143"/>
        <v>Rabu</v>
      </c>
      <c r="L334" s="110">
        <f>($I$330+J334)+G334/24</f>
        <v>45791.375</v>
      </c>
      <c r="M334" s="112">
        <f t="shared" si="144"/>
        <v>6.375</v>
      </c>
    </row>
    <row r="335" spans="1:13" x14ac:dyDescent="0.25">
      <c r="A335" s="105">
        <f t="shared" si="145"/>
        <v>6</v>
      </c>
      <c r="B335" s="54" t="s">
        <v>67</v>
      </c>
      <c r="C335" s="113">
        <v>521</v>
      </c>
      <c r="D335" s="53">
        <f t="shared" si="140"/>
        <v>30</v>
      </c>
      <c r="E335" s="114">
        <v>1</v>
      </c>
      <c r="F335" s="53">
        <f t="shared" si="141"/>
        <v>29</v>
      </c>
      <c r="G335" s="27">
        <v>4</v>
      </c>
      <c r="H335" s="109" t="str">
        <f t="shared" si="142"/>
        <v>Rabu</v>
      </c>
      <c r="I335" s="110">
        <f t="shared" si="146"/>
        <v>45791.5</v>
      </c>
      <c r="J335" s="111">
        <f t="shared" si="147"/>
        <v>6.5</v>
      </c>
      <c r="K335" s="109" t="str">
        <f t="shared" si="143"/>
        <v>Rabu</v>
      </c>
      <c r="L335" s="110">
        <f>($I$330+J335)+G335/24</f>
        <v>45791.666666666664</v>
      </c>
      <c r="M335" s="112">
        <f t="shared" si="144"/>
        <v>6.666666666666667</v>
      </c>
    </row>
    <row r="336" spans="1:13" x14ac:dyDescent="0.25">
      <c r="A336" s="105">
        <f t="shared" si="145"/>
        <v>7</v>
      </c>
      <c r="B336" s="54" t="s">
        <v>17</v>
      </c>
      <c r="C336" s="113"/>
      <c r="D336" s="108"/>
      <c r="E336" s="108"/>
      <c r="F336" s="108"/>
      <c r="G336" s="27"/>
      <c r="H336" s="109" t="str">
        <f t="shared" si="142"/>
        <v>Kamis</v>
      </c>
      <c r="I336" s="110">
        <f t="shared" si="146"/>
        <v>45792.916666666664</v>
      </c>
      <c r="J336" s="111">
        <f t="shared" si="147"/>
        <v>7.916666666666667</v>
      </c>
      <c r="K336" s="109"/>
      <c r="L336" s="110"/>
      <c r="M336" s="112"/>
    </row>
    <row r="337" spans="1:13" x14ac:dyDescent="0.25">
      <c r="A337" s="435" t="s">
        <v>31</v>
      </c>
      <c r="B337" s="435"/>
      <c r="C337" s="117">
        <f>SUM(C330:C336)</f>
        <v>1820</v>
      </c>
      <c r="D337" s="118">
        <f>SUM(D330:D336)</f>
        <v>113</v>
      </c>
      <c r="E337" s="118"/>
      <c r="F337" s="118"/>
      <c r="G337" s="118">
        <f>SUM(G330:G336)</f>
        <v>56</v>
      </c>
      <c r="H337" s="119">
        <f>D337+G337</f>
        <v>169</v>
      </c>
      <c r="I337" s="120"/>
      <c r="J337" s="121"/>
      <c r="K337" s="120"/>
      <c r="L337" s="120"/>
      <c r="M337" s="121"/>
    </row>
    <row r="338" spans="1:13" x14ac:dyDescent="0.25">
      <c r="A338" s="436" t="s">
        <v>32</v>
      </c>
      <c r="B338" s="436"/>
      <c r="C338" s="122"/>
      <c r="D338" s="123">
        <f>D337/24</f>
        <v>4.708333333333333</v>
      </c>
      <c r="E338" s="123"/>
      <c r="F338" s="123"/>
      <c r="G338" s="123">
        <f>G337/24</f>
        <v>2.3333333333333335</v>
      </c>
      <c r="H338" s="124">
        <f>H337/24</f>
        <v>7.041666666666667</v>
      </c>
      <c r="I338" s="125"/>
      <c r="J338" s="126" t="s">
        <v>33</v>
      </c>
      <c r="K338" s="127"/>
      <c r="L338" s="127"/>
      <c r="M338" s="127"/>
    </row>
    <row r="339" spans="1:13" x14ac:dyDescent="0.25">
      <c r="A339" s="128"/>
      <c r="B339" s="128"/>
      <c r="C339" s="129"/>
      <c r="D339" s="128"/>
      <c r="E339" s="128"/>
      <c r="F339" s="128"/>
      <c r="G339" s="128"/>
      <c r="H339" s="127"/>
      <c r="I339" s="127"/>
      <c r="J339" s="121" t="s">
        <v>34</v>
      </c>
      <c r="K339" s="121"/>
      <c r="L339" s="130">
        <f>C337</f>
        <v>1820</v>
      </c>
      <c r="M339" s="127" t="s">
        <v>35</v>
      </c>
    </row>
    <row r="340" spans="1:13" x14ac:dyDescent="0.25">
      <c r="A340" s="128"/>
      <c r="B340" s="128"/>
      <c r="C340" s="129"/>
      <c r="D340" s="128"/>
      <c r="E340" s="128"/>
      <c r="F340" s="128"/>
      <c r="G340" s="128"/>
      <c r="H340" s="128"/>
      <c r="I340" s="131"/>
      <c r="J340" s="121" t="s">
        <v>36</v>
      </c>
      <c r="K340" s="121"/>
      <c r="L340" s="132">
        <f>D338</f>
        <v>4.708333333333333</v>
      </c>
      <c r="M340" s="127" t="s">
        <v>14</v>
      </c>
    </row>
    <row r="341" spans="1:13" x14ac:dyDescent="0.25">
      <c r="A341" s="128"/>
      <c r="B341" s="128"/>
      <c r="C341" s="129"/>
      <c r="D341" s="128"/>
      <c r="E341" s="128"/>
      <c r="F341" s="128"/>
      <c r="G341" s="128"/>
      <c r="H341" s="128"/>
      <c r="I341" s="127"/>
      <c r="J341" s="121" t="s">
        <v>37</v>
      </c>
      <c r="K341" s="121"/>
      <c r="L341" s="133">
        <f>G338</f>
        <v>2.3333333333333335</v>
      </c>
      <c r="M341" s="127" t="s">
        <v>14</v>
      </c>
    </row>
    <row r="343" spans="1:13" x14ac:dyDescent="0.25">
      <c r="A343" s="14" t="s">
        <v>0</v>
      </c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</row>
    <row r="344" spans="1:13" x14ac:dyDescent="0.25">
      <c r="A344" s="14" t="s">
        <v>65</v>
      </c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</row>
    <row r="345" spans="1:13" x14ac:dyDescent="0.25">
      <c r="A345" s="429" t="s">
        <v>73</v>
      </c>
      <c r="B345" s="429"/>
      <c r="C345" s="429"/>
      <c r="D345" s="429"/>
      <c r="E345" s="429"/>
      <c r="F345" s="429"/>
      <c r="G345" s="429"/>
      <c r="H345" s="429"/>
      <c r="I345" s="429"/>
      <c r="J345" s="429"/>
      <c r="K345" s="18" t="s">
        <v>3</v>
      </c>
      <c r="L345" s="16">
        <v>17.5</v>
      </c>
      <c r="M345" s="18" t="s">
        <v>4</v>
      </c>
    </row>
    <row r="346" spans="1:13" ht="15.75" customHeight="1" x14ac:dyDescent="0.25">
      <c r="A346" s="430" t="s">
        <v>5</v>
      </c>
      <c r="B346" s="430" t="s">
        <v>6</v>
      </c>
      <c r="C346" s="431" t="s">
        <v>7</v>
      </c>
      <c r="D346" s="432" t="s">
        <v>8</v>
      </c>
      <c r="E346" s="432" t="s">
        <v>66</v>
      </c>
      <c r="F346" s="432" t="s">
        <v>10</v>
      </c>
      <c r="G346" s="432" t="s">
        <v>11</v>
      </c>
      <c r="H346" s="433" t="s">
        <v>12</v>
      </c>
      <c r="I346" s="433"/>
      <c r="J346" s="433"/>
      <c r="K346" s="434" t="s">
        <v>13</v>
      </c>
      <c r="L346" s="434"/>
      <c r="M346" s="434"/>
    </row>
    <row r="347" spans="1:13" x14ac:dyDescent="0.25">
      <c r="A347" s="430"/>
      <c r="B347" s="430"/>
      <c r="C347" s="431"/>
      <c r="D347" s="432"/>
      <c r="E347" s="432"/>
      <c r="F347" s="432"/>
      <c r="G347" s="432"/>
      <c r="H347" s="102" t="s">
        <v>14</v>
      </c>
      <c r="I347" s="102" t="s">
        <v>15</v>
      </c>
      <c r="J347" s="102" t="s">
        <v>16</v>
      </c>
      <c r="K347" s="103" t="s">
        <v>14</v>
      </c>
      <c r="L347" s="103" t="s">
        <v>15</v>
      </c>
      <c r="M347" s="104" t="s">
        <v>16</v>
      </c>
    </row>
    <row r="348" spans="1:13" x14ac:dyDescent="0.25">
      <c r="A348" s="27">
        <v>1</v>
      </c>
      <c r="B348" s="54" t="s">
        <v>17</v>
      </c>
      <c r="C348" s="27">
        <v>521</v>
      </c>
      <c r="D348" s="53">
        <f t="shared" ref="D348:D353" si="148">E348+F348</f>
        <v>32</v>
      </c>
      <c r="E348" s="53">
        <v>3</v>
      </c>
      <c r="F348" s="53">
        <f t="shared" ref="F348:F353" si="149">INT(C348/$L$3)</f>
        <v>29</v>
      </c>
      <c r="G348" s="27">
        <v>23</v>
      </c>
      <c r="H348" s="21" t="str">
        <f t="shared" ref="H348:H354" si="150">CHOOSE(WEEKDAY(I348),"Minggu","Senin","Selasa","Rabu","Kamis","Jum'at","Sabtu")</f>
        <v>Kamis</v>
      </c>
      <c r="I348" s="24">
        <v>45792</v>
      </c>
      <c r="J348" s="25">
        <v>0.91666666666666696</v>
      </c>
      <c r="K348" s="21" t="str">
        <f t="shared" ref="K348:K353" si="151">CHOOSE(WEEKDAY(L348),"Minggu","Senin","Selasa","Rabu","Kamis","Jum'at","Sabtu")</f>
        <v>Jum'at</v>
      </c>
      <c r="L348" s="24">
        <f>(I348+J348)+G348/24</f>
        <v>45793.875</v>
      </c>
      <c r="M348" s="25">
        <f t="shared" ref="M348:M353" si="152">(J348+G348/24)</f>
        <v>1.8750000000000004</v>
      </c>
    </row>
    <row r="349" spans="1:13" x14ac:dyDescent="0.25">
      <c r="A349" s="105">
        <f t="shared" ref="A349:A354" si="153">A348+1</f>
        <v>2</v>
      </c>
      <c r="B349" s="106" t="s">
        <v>67</v>
      </c>
      <c r="C349" s="107">
        <v>45</v>
      </c>
      <c r="D349" s="53">
        <f t="shared" si="148"/>
        <v>3</v>
      </c>
      <c r="E349" s="108">
        <v>1</v>
      </c>
      <c r="F349" s="53">
        <f t="shared" si="149"/>
        <v>2</v>
      </c>
      <c r="G349" s="105">
        <v>5</v>
      </c>
      <c r="H349" s="109" t="str">
        <f t="shared" si="150"/>
        <v>Minggu</v>
      </c>
      <c r="I349" s="110">
        <f t="shared" ref="I349:I354" si="154">$I$348+J349</f>
        <v>45795.208333333336</v>
      </c>
      <c r="J349" s="111">
        <f t="shared" ref="J349:J354" si="155">M348+D348/24</f>
        <v>3.2083333333333339</v>
      </c>
      <c r="K349" s="109" t="str">
        <f t="shared" si="151"/>
        <v>Minggu</v>
      </c>
      <c r="L349" s="110">
        <f>($I$348+J349)+G349/24</f>
        <v>45795.416666666672</v>
      </c>
      <c r="M349" s="112">
        <f t="shared" si="152"/>
        <v>3.4166666666666674</v>
      </c>
    </row>
    <row r="350" spans="1:13" x14ac:dyDescent="0.25">
      <c r="A350" s="105">
        <f t="shared" si="153"/>
        <v>3</v>
      </c>
      <c r="B350" s="54" t="s">
        <v>68</v>
      </c>
      <c r="C350" s="113">
        <v>344</v>
      </c>
      <c r="D350" s="53">
        <f t="shared" si="148"/>
        <v>23</v>
      </c>
      <c r="E350" s="114">
        <v>4</v>
      </c>
      <c r="F350" s="53">
        <f t="shared" si="149"/>
        <v>19</v>
      </c>
      <c r="G350" s="27">
        <v>1</v>
      </c>
      <c r="H350" s="109" t="str">
        <f t="shared" si="150"/>
        <v>Minggu</v>
      </c>
      <c r="I350" s="110">
        <f t="shared" si="154"/>
        <v>45795.541666666664</v>
      </c>
      <c r="J350" s="111">
        <f t="shared" si="155"/>
        <v>3.5416666666666674</v>
      </c>
      <c r="K350" s="109" t="str">
        <f t="shared" si="151"/>
        <v>Minggu</v>
      </c>
      <c r="L350" s="110">
        <f>($I$348+J350)+G350/24</f>
        <v>45795.583333333328</v>
      </c>
      <c r="M350" s="112">
        <f t="shared" si="152"/>
        <v>3.5833333333333339</v>
      </c>
    </row>
    <row r="351" spans="1:13" x14ac:dyDescent="0.25">
      <c r="A351" s="105">
        <f t="shared" si="153"/>
        <v>4</v>
      </c>
      <c r="B351" s="22" t="s">
        <v>69</v>
      </c>
      <c r="C351" s="116">
        <v>344</v>
      </c>
      <c r="D351" s="53">
        <f t="shared" si="148"/>
        <v>23</v>
      </c>
      <c r="E351" s="114">
        <v>4</v>
      </c>
      <c r="F351" s="53">
        <f t="shared" si="149"/>
        <v>19</v>
      </c>
      <c r="G351" s="21">
        <v>24</v>
      </c>
      <c r="H351" s="109" t="str">
        <f t="shared" si="150"/>
        <v>Senin</v>
      </c>
      <c r="I351" s="110">
        <f t="shared" si="154"/>
        <v>45796.541666666664</v>
      </c>
      <c r="J351" s="111">
        <f t="shared" si="155"/>
        <v>4.541666666666667</v>
      </c>
      <c r="K351" s="109" t="str">
        <f t="shared" si="151"/>
        <v>Selasa</v>
      </c>
      <c r="L351" s="110">
        <f>($I$348+J351)+G351/24</f>
        <v>45797.541666666664</v>
      </c>
      <c r="M351" s="112">
        <f t="shared" si="152"/>
        <v>5.541666666666667</v>
      </c>
    </row>
    <row r="352" spans="1:13" x14ac:dyDescent="0.25">
      <c r="A352" s="105">
        <f t="shared" si="153"/>
        <v>5</v>
      </c>
      <c r="B352" s="54" t="s">
        <v>68</v>
      </c>
      <c r="C352" s="113">
        <v>45</v>
      </c>
      <c r="D352" s="53">
        <f t="shared" si="148"/>
        <v>3</v>
      </c>
      <c r="E352" s="114">
        <v>1</v>
      </c>
      <c r="F352" s="53">
        <f t="shared" si="149"/>
        <v>2</v>
      </c>
      <c r="G352" s="27">
        <v>1</v>
      </c>
      <c r="H352" s="109" t="str">
        <f t="shared" si="150"/>
        <v>Rabu</v>
      </c>
      <c r="I352" s="110">
        <f t="shared" si="154"/>
        <v>45798.5</v>
      </c>
      <c r="J352" s="111">
        <f t="shared" si="155"/>
        <v>6.5</v>
      </c>
      <c r="K352" s="109" t="str">
        <f t="shared" si="151"/>
        <v>Rabu</v>
      </c>
      <c r="L352" s="110">
        <f>($I$348+J352)+G352/24</f>
        <v>45798.541666666664</v>
      </c>
      <c r="M352" s="112">
        <f t="shared" si="152"/>
        <v>6.541666666666667</v>
      </c>
    </row>
    <row r="353" spans="1:13" x14ac:dyDescent="0.25">
      <c r="A353" s="105">
        <f t="shared" si="153"/>
        <v>6</v>
      </c>
      <c r="B353" s="54" t="s">
        <v>67</v>
      </c>
      <c r="C353" s="113">
        <v>521</v>
      </c>
      <c r="D353" s="53">
        <f t="shared" si="148"/>
        <v>32</v>
      </c>
      <c r="E353" s="114">
        <v>3</v>
      </c>
      <c r="F353" s="53">
        <f t="shared" si="149"/>
        <v>29</v>
      </c>
      <c r="G353" s="27">
        <v>4</v>
      </c>
      <c r="H353" s="109" t="str">
        <f t="shared" si="150"/>
        <v>Rabu</v>
      </c>
      <c r="I353" s="110">
        <f t="shared" si="154"/>
        <v>45798.666666666664</v>
      </c>
      <c r="J353" s="111">
        <f t="shared" si="155"/>
        <v>6.666666666666667</v>
      </c>
      <c r="K353" s="109" t="str">
        <f t="shared" si="151"/>
        <v>Rabu</v>
      </c>
      <c r="L353" s="110">
        <f>($I$348+J353)+G353/24</f>
        <v>45798.833333333328</v>
      </c>
      <c r="M353" s="112">
        <f t="shared" si="152"/>
        <v>6.8333333333333339</v>
      </c>
    </row>
    <row r="354" spans="1:13" x14ac:dyDescent="0.25">
      <c r="A354" s="105">
        <f t="shared" si="153"/>
        <v>7</v>
      </c>
      <c r="B354" s="54" t="s">
        <v>17</v>
      </c>
      <c r="C354" s="113"/>
      <c r="D354" s="108"/>
      <c r="E354" s="108"/>
      <c r="F354" s="108"/>
      <c r="G354" s="27"/>
      <c r="H354" s="109" t="str">
        <f t="shared" si="150"/>
        <v>Jum'at</v>
      </c>
      <c r="I354" s="110">
        <f t="shared" si="154"/>
        <v>45800.166666666664</v>
      </c>
      <c r="J354" s="111">
        <f t="shared" si="155"/>
        <v>8.1666666666666679</v>
      </c>
      <c r="K354" s="109"/>
      <c r="L354" s="110"/>
      <c r="M354" s="112"/>
    </row>
    <row r="355" spans="1:13" x14ac:dyDescent="0.25">
      <c r="A355" s="435" t="s">
        <v>31</v>
      </c>
      <c r="B355" s="435"/>
      <c r="C355" s="117">
        <f>SUM(C348:C354)</f>
        <v>1820</v>
      </c>
      <c r="D355" s="118">
        <f>SUM(D348:D354)</f>
        <v>116</v>
      </c>
      <c r="E355" s="118"/>
      <c r="F355" s="118"/>
      <c r="G355" s="118">
        <f>SUM(G348:G354)</f>
        <v>58</v>
      </c>
      <c r="H355" s="119">
        <f>D355+G355</f>
        <v>174</v>
      </c>
      <c r="I355" s="120"/>
      <c r="J355" s="121"/>
      <c r="K355" s="120"/>
      <c r="L355" s="120"/>
      <c r="M355" s="121"/>
    </row>
    <row r="356" spans="1:13" x14ac:dyDescent="0.25">
      <c r="A356" s="436" t="s">
        <v>32</v>
      </c>
      <c r="B356" s="436"/>
      <c r="C356" s="122"/>
      <c r="D356" s="123">
        <f>D355/24</f>
        <v>4.833333333333333</v>
      </c>
      <c r="E356" s="123"/>
      <c r="F356" s="123"/>
      <c r="G356" s="123">
        <f>G355/24</f>
        <v>2.4166666666666665</v>
      </c>
      <c r="H356" s="124">
        <f>H355/24</f>
        <v>7.25</v>
      </c>
      <c r="I356" s="125"/>
      <c r="J356" s="126" t="s">
        <v>33</v>
      </c>
      <c r="K356" s="127"/>
      <c r="L356" s="127"/>
      <c r="M356" s="127"/>
    </row>
    <row r="357" spans="1:13" x14ac:dyDescent="0.25">
      <c r="A357" s="128"/>
      <c r="B357" s="128"/>
      <c r="C357" s="129"/>
      <c r="D357" s="128"/>
      <c r="E357" s="128"/>
      <c r="F357" s="128"/>
      <c r="G357" s="128"/>
      <c r="H357" s="127"/>
      <c r="I357" s="127"/>
      <c r="J357" s="121" t="s">
        <v>34</v>
      </c>
      <c r="K357" s="121"/>
      <c r="L357" s="130">
        <f>C355</f>
        <v>1820</v>
      </c>
      <c r="M357" s="127" t="s">
        <v>35</v>
      </c>
    </row>
    <row r="358" spans="1:13" x14ac:dyDescent="0.25">
      <c r="A358" s="128"/>
      <c r="B358" s="128"/>
      <c r="C358" s="129"/>
      <c r="D358" s="128"/>
      <c r="E358" s="128"/>
      <c r="F358" s="128"/>
      <c r="G358" s="128"/>
      <c r="H358" s="128"/>
      <c r="I358" s="131"/>
      <c r="J358" s="121" t="s">
        <v>36</v>
      </c>
      <c r="K358" s="121"/>
      <c r="L358" s="132">
        <f>D356</f>
        <v>4.833333333333333</v>
      </c>
      <c r="M358" s="127" t="s">
        <v>14</v>
      </c>
    </row>
    <row r="359" spans="1:13" x14ac:dyDescent="0.25">
      <c r="A359" s="128"/>
      <c r="B359" s="128"/>
      <c r="C359" s="129"/>
      <c r="D359" s="128"/>
      <c r="E359" s="128"/>
      <c r="F359" s="128"/>
      <c r="G359" s="128"/>
      <c r="H359" s="128"/>
      <c r="I359" s="127"/>
      <c r="J359" s="121" t="s">
        <v>37</v>
      </c>
      <c r="K359" s="121"/>
      <c r="L359" s="133">
        <f>G356</f>
        <v>2.4166666666666665</v>
      </c>
      <c r="M359" s="127" t="s">
        <v>14</v>
      </c>
    </row>
    <row r="361" spans="1:13" x14ac:dyDescent="0.25">
      <c r="A361" s="14" t="s">
        <v>0</v>
      </c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</row>
    <row r="362" spans="1:13" x14ac:dyDescent="0.25">
      <c r="A362" s="14" t="s">
        <v>65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</row>
    <row r="363" spans="1:13" x14ac:dyDescent="0.25">
      <c r="A363" s="429" t="s">
        <v>74</v>
      </c>
      <c r="B363" s="429"/>
      <c r="C363" s="429"/>
      <c r="D363" s="429"/>
      <c r="E363" s="429"/>
      <c r="F363" s="429"/>
      <c r="G363" s="429"/>
      <c r="H363" s="429"/>
      <c r="I363" s="429"/>
      <c r="J363" s="429"/>
      <c r="K363" s="18" t="s">
        <v>3</v>
      </c>
      <c r="L363" s="16">
        <v>17.5</v>
      </c>
      <c r="M363" s="18" t="s">
        <v>4</v>
      </c>
    </row>
    <row r="364" spans="1:13" ht="15.75" customHeight="1" x14ac:dyDescent="0.25">
      <c r="A364" s="430" t="s">
        <v>5</v>
      </c>
      <c r="B364" s="430" t="s">
        <v>6</v>
      </c>
      <c r="C364" s="431" t="s">
        <v>7</v>
      </c>
      <c r="D364" s="432" t="s">
        <v>8</v>
      </c>
      <c r="E364" s="432" t="s">
        <v>66</v>
      </c>
      <c r="F364" s="432" t="s">
        <v>10</v>
      </c>
      <c r="G364" s="432" t="s">
        <v>11</v>
      </c>
      <c r="H364" s="433" t="s">
        <v>12</v>
      </c>
      <c r="I364" s="433"/>
      <c r="J364" s="433"/>
      <c r="K364" s="434" t="s">
        <v>13</v>
      </c>
      <c r="L364" s="434"/>
      <c r="M364" s="434"/>
    </row>
    <row r="365" spans="1:13" x14ac:dyDescent="0.25">
      <c r="A365" s="430"/>
      <c r="B365" s="430"/>
      <c r="C365" s="431"/>
      <c r="D365" s="432"/>
      <c r="E365" s="432"/>
      <c r="F365" s="432"/>
      <c r="G365" s="432"/>
      <c r="H365" s="102" t="s">
        <v>14</v>
      </c>
      <c r="I365" s="102" t="s">
        <v>15</v>
      </c>
      <c r="J365" s="102" t="s">
        <v>16</v>
      </c>
      <c r="K365" s="103" t="s">
        <v>14</v>
      </c>
      <c r="L365" s="103" t="s">
        <v>15</v>
      </c>
      <c r="M365" s="104" t="s">
        <v>16</v>
      </c>
    </row>
    <row r="366" spans="1:13" x14ac:dyDescent="0.25">
      <c r="A366" s="27">
        <v>1</v>
      </c>
      <c r="B366" s="54" t="s">
        <v>17</v>
      </c>
      <c r="C366" s="27">
        <v>521</v>
      </c>
      <c r="D366" s="53">
        <f t="shared" ref="D366:D371" si="156">E366+F366</f>
        <v>32</v>
      </c>
      <c r="E366" s="53">
        <v>3</v>
      </c>
      <c r="F366" s="53">
        <f t="shared" ref="F366:F371" si="157">INT(C366/$L$3)</f>
        <v>29</v>
      </c>
      <c r="G366" s="27">
        <v>17</v>
      </c>
      <c r="H366" s="21" t="str">
        <f t="shared" ref="H366:H372" si="158">CHOOSE(WEEKDAY(I366),"Minggu","Senin","Selasa","Rabu","Kamis","Jum'at","Sabtu")</f>
        <v>Jum'at</v>
      </c>
      <c r="I366" s="24">
        <v>45800</v>
      </c>
      <c r="J366" s="25">
        <v>0.16666666666666699</v>
      </c>
      <c r="K366" s="21" t="str">
        <f t="shared" ref="K366:K371" si="159">CHOOSE(WEEKDAY(L366),"Minggu","Senin","Selasa","Rabu","Kamis","Jum'at","Sabtu")</f>
        <v>Jum'at</v>
      </c>
      <c r="L366" s="24">
        <f>(I366+J366)+G366/24</f>
        <v>45800.875</v>
      </c>
      <c r="M366" s="25">
        <f t="shared" ref="M366:M371" si="160">(J366+G366/24)</f>
        <v>0.87500000000000033</v>
      </c>
    </row>
    <row r="367" spans="1:13" x14ac:dyDescent="0.25">
      <c r="A367" s="105">
        <f t="shared" ref="A367:A372" si="161">A366+1</f>
        <v>2</v>
      </c>
      <c r="B367" s="106" t="s">
        <v>67</v>
      </c>
      <c r="C367" s="107">
        <v>45</v>
      </c>
      <c r="D367" s="53">
        <f t="shared" si="156"/>
        <v>3</v>
      </c>
      <c r="E367" s="108">
        <v>1</v>
      </c>
      <c r="F367" s="53">
        <f t="shared" si="157"/>
        <v>2</v>
      </c>
      <c r="G367" s="105">
        <v>5</v>
      </c>
      <c r="H367" s="109" t="str">
        <f t="shared" si="158"/>
        <v>Minggu</v>
      </c>
      <c r="I367" s="110">
        <f t="shared" ref="I367:I372" si="162">$I$366+J367</f>
        <v>45802.208333333336</v>
      </c>
      <c r="J367" s="111">
        <f t="shared" ref="J367:J372" si="163">M366+D366/24</f>
        <v>2.2083333333333335</v>
      </c>
      <c r="K367" s="109" t="str">
        <f t="shared" si="159"/>
        <v>Minggu</v>
      </c>
      <c r="L367" s="110">
        <f>($I$366+J367)+G367/24</f>
        <v>45802.416666666672</v>
      </c>
      <c r="M367" s="112">
        <f t="shared" si="160"/>
        <v>2.416666666666667</v>
      </c>
    </row>
    <row r="368" spans="1:13" x14ac:dyDescent="0.25">
      <c r="A368" s="105">
        <f t="shared" si="161"/>
        <v>3</v>
      </c>
      <c r="B368" s="54" t="s">
        <v>68</v>
      </c>
      <c r="C368" s="113">
        <v>344</v>
      </c>
      <c r="D368" s="53">
        <f t="shared" si="156"/>
        <v>23</v>
      </c>
      <c r="E368" s="114">
        <v>4</v>
      </c>
      <c r="F368" s="53">
        <f t="shared" si="157"/>
        <v>19</v>
      </c>
      <c r="G368" s="27">
        <v>1</v>
      </c>
      <c r="H368" s="109" t="str">
        <f t="shared" si="158"/>
        <v>Minggu</v>
      </c>
      <c r="I368" s="110">
        <f t="shared" si="162"/>
        <v>45802.541666666664</v>
      </c>
      <c r="J368" s="111">
        <f t="shared" si="163"/>
        <v>2.541666666666667</v>
      </c>
      <c r="K368" s="109" t="str">
        <f t="shared" si="159"/>
        <v>Minggu</v>
      </c>
      <c r="L368" s="110">
        <f>($I$366+J368)+G368/24</f>
        <v>45802.583333333328</v>
      </c>
      <c r="M368" s="112">
        <f t="shared" si="160"/>
        <v>2.5833333333333335</v>
      </c>
    </row>
    <row r="369" spans="1:13" x14ac:dyDescent="0.25">
      <c r="A369" s="105">
        <f t="shared" si="161"/>
        <v>4</v>
      </c>
      <c r="B369" s="22" t="s">
        <v>69</v>
      </c>
      <c r="C369" s="116">
        <v>344</v>
      </c>
      <c r="D369" s="53">
        <f t="shared" si="156"/>
        <v>23</v>
      </c>
      <c r="E369" s="114">
        <v>4</v>
      </c>
      <c r="F369" s="53">
        <f t="shared" si="157"/>
        <v>19</v>
      </c>
      <c r="G369" s="21">
        <v>24</v>
      </c>
      <c r="H369" s="109" t="str">
        <f t="shared" si="158"/>
        <v>Senin</v>
      </c>
      <c r="I369" s="110">
        <f t="shared" si="162"/>
        <v>45803.541666666664</v>
      </c>
      <c r="J369" s="111">
        <f t="shared" si="163"/>
        <v>3.541666666666667</v>
      </c>
      <c r="K369" s="109" t="str">
        <f t="shared" si="159"/>
        <v>Selasa</v>
      </c>
      <c r="L369" s="110">
        <f>($I$366+J369)+G369/24</f>
        <v>45804.541666666664</v>
      </c>
      <c r="M369" s="112">
        <f t="shared" si="160"/>
        <v>4.541666666666667</v>
      </c>
    </row>
    <row r="370" spans="1:13" x14ac:dyDescent="0.25">
      <c r="A370" s="105">
        <f t="shared" si="161"/>
        <v>5</v>
      </c>
      <c r="B370" s="54" t="s">
        <v>68</v>
      </c>
      <c r="C370" s="113">
        <v>45</v>
      </c>
      <c r="D370" s="53">
        <f t="shared" si="156"/>
        <v>3</v>
      </c>
      <c r="E370" s="114">
        <v>1</v>
      </c>
      <c r="F370" s="53">
        <f t="shared" si="157"/>
        <v>2</v>
      </c>
      <c r="G370" s="27">
        <v>1</v>
      </c>
      <c r="H370" s="109" t="str">
        <f t="shared" si="158"/>
        <v>Rabu</v>
      </c>
      <c r="I370" s="110">
        <f t="shared" si="162"/>
        <v>45805.5</v>
      </c>
      <c r="J370" s="111">
        <f t="shared" si="163"/>
        <v>5.5</v>
      </c>
      <c r="K370" s="109" t="str">
        <f t="shared" si="159"/>
        <v>Rabu</v>
      </c>
      <c r="L370" s="110">
        <f>($I$366+J370)+G370/24</f>
        <v>45805.541666666664</v>
      </c>
      <c r="M370" s="112">
        <f t="shared" si="160"/>
        <v>5.541666666666667</v>
      </c>
    </row>
    <row r="371" spans="1:13" x14ac:dyDescent="0.25">
      <c r="A371" s="105">
        <f t="shared" si="161"/>
        <v>6</v>
      </c>
      <c r="B371" s="54" t="s">
        <v>67</v>
      </c>
      <c r="C371" s="113">
        <v>521</v>
      </c>
      <c r="D371" s="53">
        <f t="shared" si="156"/>
        <v>32</v>
      </c>
      <c r="E371" s="114">
        <v>3</v>
      </c>
      <c r="F371" s="53">
        <f t="shared" si="157"/>
        <v>29</v>
      </c>
      <c r="G371" s="27">
        <v>4</v>
      </c>
      <c r="H371" s="109" t="str">
        <f t="shared" si="158"/>
        <v>Rabu</v>
      </c>
      <c r="I371" s="110">
        <f t="shared" si="162"/>
        <v>45805.666666666664</v>
      </c>
      <c r="J371" s="111">
        <f t="shared" si="163"/>
        <v>5.666666666666667</v>
      </c>
      <c r="K371" s="109" t="str">
        <f t="shared" si="159"/>
        <v>Rabu</v>
      </c>
      <c r="L371" s="110">
        <f>($I$366+J371)+G371/24</f>
        <v>45805.833333333328</v>
      </c>
      <c r="M371" s="112">
        <f t="shared" si="160"/>
        <v>5.8333333333333339</v>
      </c>
    </row>
    <row r="372" spans="1:13" x14ac:dyDescent="0.25">
      <c r="A372" s="105">
        <f t="shared" si="161"/>
        <v>7</v>
      </c>
      <c r="B372" s="54" t="s">
        <v>17</v>
      </c>
      <c r="C372" s="113"/>
      <c r="D372" s="108"/>
      <c r="E372" s="108"/>
      <c r="F372" s="108"/>
      <c r="G372" s="27"/>
      <c r="H372" s="109" t="str">
        <f t="shared" si="158"/>
        <v>Jum'at</v>
      </c>
      <c r="I372" s="110">
        <f t="shared" si="162"/>
        <v>45807.166666666664</v>
      </c>
      <c r="J372" s="111">
        <f t="shared" si="163"/>
        <v>7.166666666666667</v>
      </c>
      <c r="K372" s="109"/>
      <c r="L372" s="110"/>
      <c r="M372" s="112"/>
    </row>
    <row r="373" spans="1:13" x14ac:dyDescent="0.25">
      <c r="A373" s="435" t="s">
        <v>31</v>
      </c>
      <c r="B373" s="435"/>
      <c r="C373" s="117">
        <f>SUM(C366:C372)</f>
        <v>1820</v>
      </c>
      <c r="D373" s="118">
        <f>SUM(D366:D372)</f>
        <v>116</v>
      </c>
      <c r="E373" s="118"/>
      <c r="F373" s="118"/>
      <c r="G373" s="118">
        <f>SUM(G366:G372)</f>
        <v>52</v>
      </c>
      <c r="H373" s="119">
        <f>D373+G373</f>
        <v>168</v>
      </c>
      <c r="I373" s="120"/>
      <c r="J373" s="121"/>
      <c r="K373" s="120"/>
      <c r="L373" s="120"/>
      <c r="M373" s="121"/>
    </row>
    <row r="374" spans="1:13" x14ac:dyDescent="0.25">
      <c r="A374" s="436" t="s">
        <v>32</v>
      </c>
      <c r="B374" s="436"/>
      <c r="C374" s="122"/>
      <c r="D374" s="123">
        <f>D373/24</f>
        <v>4.833333333333333</v>
      </c>
      <c r="E374" s="123"/>
      <c r="F374" s="123"/>
      <c r="G374" s="123">
        <f>G373/24</f>
        <v>2.1666666666666665</v>
      </c>
      <c r="H374" s="124">
        <f>H373/24</f>
        <v>7</v>
      </c>
      <c r="I374" s="125"/>
      <c r="J374" s="126" t="s">
        <v>33</v>
      </c>
      <c r="K374" s="127"/>
      <c r="L374" s="127"/>
      <c r="M374" s="127"/>
    </row>
    <row r="375" spans="1:13" x14ac:dyDescent="0.25">
      <c r="A375" s="128"/>
      <c r="B375" s="128"/>
      <c r="C375" s="129"/>
      <c r="D375" s="128"/>
      <c r="E375" s="128"/>
      <c r="F375" s="128"/>
      <c r="G375" s="128"/>
      <c r="H375" s="127"/>
      <c r="I375" s="127"/>
      <c r="J375" s="121" t="s">
        <v>34</v>
      </c>
      <c r="K375" s="121"/>
      <c r="L375" s="130">
        <f>C373</f>
        <v>1820</v>
      </c>
      <c r="M375" s="127" t="s">
        <v>35</v>
      </c>
    </row>
    <row r="376" spans="1:13" x14ac:dyDescent="0.25">
      <c r="A376" s="128"/>
      <c r="B376" s="128"/>
      <c r="C376" s="129"/>
      <c r="D376" s="128"/>
      <c r="E376" s="128"/>
      <c r="F376" s="128"/>
      <c r="G376" s="128"/>
      <c r="H376" s="128"/>
      <c r="I376" s="131"/>
      <c r="J376" s="121" t="s">
        <v>36</v>
      </c>
      <c r="K376" s="121"/>
      <c r="L376" s="132">
        <f>D374</f>
        <v>4.833333333333333</v>
      </c>
      <c r="M376" s="127" t="s">
        <v>14</v>
      </c>
    </row>
    <row r="377" spans="1:13" x14ac:dyDescent="0.25">
      <c r="A377" s="128"/>
      <c r="B377" s="128"/>
      <c r="C377" s="129"/>
      <c r="D377" s="128"/>
      <c r="E377" s="128"/>
      <c r="F377" s="128"/>
      <c r="G377" s="128"/>
      <c r="H377" s="128"/>
      <c r="I377" s="127"/>
      <c r="J377" s="121" t="s">
        <v>37</v>
      </c>
      <c r="K377" s="121"/>
      <c r="L377" s="133">
        <f>G374</f>
        <v>2.1666666666666665</v>
      </c>
      <c r="M377" s="127" t="s">
        <v>14</v>
      </c>
    </row>
    <row r="379" spans="1:13" x14ac:dyDescent="0.25">
      <c r="A379" s="14" t="s">
        <v>0</v>
      </c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</row>
    <row r="380" spans="1:13" x14ac:dyDescent="0.25">
      <c r="A380" s="14" t="s">
        <v>65</v>
      </c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</row>
    <row r="381" spans="1:13" x14ac:dyDescent="0.25">
      <c r="A381" s="429" t="s">
        <v>75</v>
      </c>
      <c r="B381" s="429"/>
      <c r="C381" s="429"/>
      <c r="D381" s="429"/>
      <c r="E381" s="429"/>
      <c r="F381" s="429"/>
      <c r="G381" s="429"/>
      <c r="H381" s="429"/>
      <c r="I381" s="429"/>
      <c r="J381" s="429"/>
      <c r="K381" s="18" t="s">
        <v>3</v>
      </c>
      <c r="L381" s="16">
        <v>17.5</v>
      </c>
      <c r="M381" s="18" t="s">
        <v>4</v>
      </c>
    </row>
    <row r="382" spans="1:13" ht="15.75" customHeight="1" x14ac:dyDescent="0.25">
      <c r="A382" s="430" t="s">
        <v>5</v>
      </c>
      <c r="B382" s="430" t="s">
        <v>6</v>
      </c>
      <c r="C382" s="431" t="s">
        <v>7</v>
      </c>
      <c r="D382" s="432" t="s">
        <v>8</v>
      </c>
      <c r="E382" s="432" t="s">
        <v>66</v>
      </c>
      <c r="F382" s="432" t="s">
        <v>10</v>
      </c>
      <c r="G382" s="432" t="s">
        <v>11</v>
      </c>
      <c r="H382" s="433" t="s">
        <v>12</v>
      </c>
      <c r="I382" s="433"/>
      <c r="J382" s="433"/>
      <c r="K382" s="434" t="s">
        <v>13</v>
      </c>
      <c r="L382" s="434"/>
      <c r="M382" s="434"/>
    </row>
    <row r="383" spans="1:13" x14ac:dyDescent="0.25">
      <c r="A383" s="430"/>
      <c r="B383" s="430"/>
      <c r="C383" s="431"/>
      <c r="D383" s="432"/>
      <c r="E383" s="432"/>
      <c r="F383" s="432"/>
      <c r="G383" s="432"/>
      <c r="H383" s="102" t="s">
        <v>14</v>
      </c>
      <c r="I383" s="102" t="s">
        <v>15</v>
      </c>
      <c r="J383" s="102" t="s">
        <v>16</v>
      </c>
      <c r="K383" s="103" t="s">
        <v>14</v>
      </c>
      <c r="L383" s="103" t="s">
        <v>15</v>
      </c>
      <c r="M383" s="104" t="s">
        <v>16</v>
      </c>
    </row>
    <row r="384" spans="1:13" x14ac:dyDescent="0.25">
      <c r="A384" s="27">
        <v>1</v>
      </c>
      <c r="B384" s="54" t="s">
        <v>17</v>
      </c>
      <c r="C384" s="27">
        <v>521</v>
      </c>
      <c r="D384" s="53">
        <f t="shared" ref="D384:D389" si="164">E384+F384</f>
        <v>32</v>
      </c>
      <c r="E384" s="53">
        <v>3</v>
      </c>
      <c r="F384" s="53">
        <f t="shared" ref="F384:F389" si="165">INT(C384/$L$3)</f>
        <v>29</v>
      </c>
      <c r="G384" s="27">
        <v>17</v>
      </c>
      <c r="H384" s="21" t="str">
        <f t="shared" ref="H384:H390" si="166">CHOOSE(WEEKDAY(I384),"Minggu","Senin","Selasa","Rabu","Kamis","Jum'at","Sabtu")</f>
        <v>Jum'at</v>
      </c>
      <c r="I384" s="24">
        <v>45807</v>
      </c>
      <c r="J384" s="25">
        <v>0.16666666666666699</v>
      </c>
      <c r="K384" s="21" t="str">
        <f t="shared" ref="K384:K389" si="167">CHOOSE(WEEKDAY(L384),"Minggu","Senin","Selasa","Rabu","Kamis","Jum'at","Sabtu")</f>
        <v>Jum'at</v>
      </c>
      <c r="L384" s="24">
        <f>(I384+J384)+G384/24</f>
        <v>45807.875</v>
      </c>
      <c r="M384" s="25">
        <f t="shared" ref="M384:M389" si="168">(J384+G384/24)</f>
        <v>0.87500000000000033</v>
      </c>
    </row>
    <row r="385" spans="1:13" x14ac:dyDescent="0.25">
      <c r="A385" s="105">
        <f t="shared" ref="A385:A390" si="169">A384+1</f>
        <v>2</v>
      </c>
      <c r="B385" s="106" t="s">
        <v>67</v>
      </c>
      <c r="C385" s="107">
        <v>45</v>
      </c>
      <c r="D385" s="53">
        <f t="shared" si="164"/>
        <v>3</v>
      </c>
      <c r="E385" s="108">
        <v>1</v>
      </c>
      <c r="F385" s="53">
        <f t="shared" si="165"/>
        <v>2</v>
      </c>
      <c r="G385" s="105">
        <v>5</v>
      </c>
      <c r="H385" s="109" t="str">
        <f t="shared" si="166"/>
        <v>Minggu</v>
      </c>
      <c r="I385" s="110">
        <f t="shared" ref="I385:I390" si="170">$I$384+J385</f>
        <v>45809.208333333336</v>
      </c>
      <c r="J385" s="111">
        <f t="shared" ref="J385:J390" si="171">M384+D384/24</f>
        <v>2.2083333333333335</v>
      </c>
      <c r="K385" s="109" t="str">
        <f t="shared" si="167"/>
        <v>Minggu</v>
      </c>
      <c r="L385" s="110">
        <f>($I$384+J385)+G385/24</f>
        <v>45809.416666666672</v>
      </c>
      <c r="M385" s="112">
        <f t="shared" si="168"/>
        <v>2.416666666666667</v>
      </c>
    </row>
    <row r="386" spans="1:13" x14ac:dyDescent="0.25">
      <c r="A386" s="105">
        <f t="shared" si="169"/>
        <v>3</v>
      </c>
      <c r="B386" s="54" t="s">
        <v>68</v>
      </c>
      <c r="C386" s="113">
        <v>344</v>
      </c>
      <c r="D386" s="53">
        <f t="shared" si="164"/>
        <v>23</v>
      </c>
      <c r="E386" s="114">
        <v>4</v>
      </c>
      <c r="F386" s="53">
        <f t="shared" si="165"/>
        <v>19</v>
      </c>
      <c r="G386" s="27">
        <v>1</v>
      </c>
      <c r="H386" s="109" t="str">
        <f t="shared" si="166"/>
        <v>Minggu</v>
      </c>
      <c r="I386" s="110">
        <f t="shared" si="170"/>
        <v>45809.541666666664</v>
      </c>
      <c r="J386" s="111">
        <f t="shared" si="171"/>
        <v>2.541666666666667</v>
      </c>
      <c r="K386" s="109" t="str">
        <f t="shared" si="167"/>
        <v>Minggu</v>
      </c>
      <c r="L386" s="110">
        <f>($I$384+J386)+G386/24</f>
        <v>45809.583333333328</v>
      </c>
      <c r="M386" s="112">
        <f t="shared" si="168"/>
        <v>2.5833333333333335</v>
      </c>
    </row>
    <row r="387" spans="1:13" x14ac:dyDescent="0.25">
      <c r="A387" s="105">
        <f t="shared" si="169"/>
        <v>4</v>
      </c>
      <c r="B387" s="22" t="s">
        <v>69</v>
      </c>
      <c r="C387" s="116">
        <v>344</v>
      </c>
      <c r="D387" s="53">
        <f t="shared" si="164"/>
        <v>23</v>
      </c>
      <c r="E387" s="114">
        <v>4</v>
      </c>
      <c r="F387" s="53">
        <f t="shared" si="165"/>
        <v>19</v>
      </c>
      <c r="G387" s="21">
        <v>24</v>
      </c>
      <c r="H387" s="109" t="str">
        <f t="shared" si="166"/>
        <v>Senin</v>
      </c>
      <c r="I387" s="110">
        <f t="shared" si="170"/>
        <v>45810.541666666664</v>
      </c>
      <c r="J387" s="111">
        <f t="shared" si="171"/>
        <v>3.541666666666667</v>
      </c>
      <c r="K387" s="109" t="str">
        <f t="shared" si="167"/>
        <v>Selasa</v>
      </c>
      <c r="L387" s="110">
        <f>($I$384+J387)+G387/24</f>
        <v>45811.541666666664</v>
      </c>
      <c r="M387" s="112">
        <f t="shared" si="168"/>
        <v>4.541666666666667</v>
      </c>
    </row>
    <row r="388" spans="1:13" x14ac:dyDescent="0.25">
      <c r="A388" s="105">
        <f t="shared" si="169"/>
        <v>5</v>
      </c>
      <c r="B388" s="54" t="s">
        <v>68</v>
      </c>
      <c r="C388" s="113">
        <v>45</v>
      </c>
      <c r="D388" s="53">
        <f t="shared" si="164"/>
        <v>3</v>
      </c>
      <c r="E388" s="114">
        <v>1</v>
      </c>
      <c r="F388" s="53">
        <f t="shared" si="165"/>
        <v>2</v>
      </c>
      <c r="G388" s="27">
        <v>1</v>
      </c>
      <c r="H388" s="109" t="str">
        <f t="shared" si="166"/>
        <v>Rabu</v>
      </c>
      <c r="I388" s="110">
        <f t="shared" si="170"/>
        <v>45812.5</v>
      </c>
      <c r="J388" s="111">
        <f t="shared" si="171"/>
        <v>5.5</v>
      </c>
      <c r="K388" s="109" t="str">
        <f t="shared" si="167"/>
        <v>Rabu</v>
      </c>
      <c r="L388" s="110">
        <f>($I$384+J388)+G388/24</f>
        <v>45812.541666666664</v>
      </c>
      <c r="M388" s="112">
        <f t="shared" si="168"/>
        <v>5.541666666666667</v>
      </c>
    </row>
    <row r="389" spans="1:13" x14ac:dyDescent="0.25">
      <c r="A389" s="105">
        <f t="shared" si="169"/>
        <v>6</v>
      </c>
      <c r="B389" s="54" t="s">
        <v>67</v>
      </c>
      <c r="C389" s="113">
        <v>521</v>
      </c>
      <c r="D389" s="53">
        <f t="shared" si="164"/>
        <v>32</v>
      </c>
      <c r="E389" s="114">
        <v>3</v>
      </c>
      <c r="F389" s="53">
        <f t="shared" si="165"/>
        <v>29</v>
      </c>
      <c r="G389" s="27">
        <v>4</v>
      </c>
      <c r="H389" s="109" t="str">
        <f t="shared" si="166"/>
        <v>Rabu</v>
      </c>
      <c r="I389" s="110">
        <f t="shared" si="170"/>
        <v>45812.666666666664</v>
      </c>
      <c r="J389" s="111">
        <f t="shared" si="171"/>
        <v>5.666666666666667</v>
      </c>
      <c r="K389" s="109" t="str">
        <f t="shared" si="167"/>
        <v>Rabu</v>
      </c>
      <c r="L389" s="110">
        <f>($I$384+J389)+G389/24</f>
        <v>45812.833333333328</v>
      </c>
      <c r="M389" s="112">
        <f t="shared" si="168"/>
        <v>5.8333333333333339</v>
      </c>
    </row>
    <row r="390" spans="1:13" x14ac:dyDescent="0.25">
      <c r="A390" s="105">
        <f t="shared" si="169"/>
        <v>7</v>
      </c>
      <c r="B390" s="54" t="s">
        <v>17</v>
      </c>
      <c r="C390" s="113"/>
      <c r="D390" s="108"/>
      <c r="E390" s="108"/>
      <c r="F390" s="108"/>
      <c r="G390" s="27"/>
      <c r="H390" s="109" t="str">
        <f t="shared" si="166"/>
        <v>Jum'at</v>
      </c>
      <c r="I390" s="110">
        <f t="shared" si="170"/>
        <v>45814.166666666664</v>
      </c>
      <c r="J390" s="111">
        <f t="shared" si="171"/>
        <v>7.166666666666667</v>
      </c>
      <c r="K390" s="109"/>
      <c r="L390" s="110"/>
      <c r="M390" s="112"/>
    </row>
    <row r="391" spans="1:13" x14ac:dyDescent="0.25">
      <c r="A391" s="435" t="s">
        <v>31</v>
      </c>
      <c r="B391" s="435"/>
      <c r="C391" s="117">
        <f>SUM(C384:C390)</f>
        <v>1820</v>
      </c>
      <c r="D391" s="118">
        <f>SUM(D384:D390)</f>
        <v>116</v>
      </c>
      <c r="E391" s="118"/>
      <c r="F391" s="118"/>
      <c r="G391" s="118">
        <f>SUM(G384:G390)</f>
        <v>52</v>
      </c>
      <c r="H391" s="119">
        <f>D391+G391</f>
        <v>168</v>
      </c>
      <c r="I391" s="120"/>
      <c r="J391" s="121"/>
      <c r="K391" s="120"/>
      <c r="L391" s="120"/>
      <c r="M391" s="121"/>
    </row>
    <row r="392" spans="1:13" x14ac:dyDescent="0.25">
      <c r="A392" s="436" t="s">
        <v>32</v>
      </c>
      <c r="B392" s="436"/>
      <c r="C392" s="122"/>
      <c r="D392" s="123">
        <f>D391/24</f>
        <v>4.833333333333333</v>
      </c>
      <c r="E392" s="123"/>
      <c r="F392" s="123"/>
      <c r="G392" s="123">
        <f>G391/24</f>
        <v>2.1666666666666665</v>
      </c>
      <c r="H392" s="124">
        <f>H391/24</f>
        <v>7</v>
      </c>
      <c r="I392" s="125"/>
      <c r="J392" s="126" t="s">
        <v>33</v>
      </c>
      <c r="K392" s="127"/>
      <c r="L392" s="127"/>
      <c r="M392" s="127"/>
    </row>
    <row r="393" spans="1:13" x14ac:dyDescent="0.25">
      <c r="A393" s="128"/>
      <c r="B393" s="128"/>
      <c r="C393" s="129"/>
      <c r="D393" s="128"/>
      <c r="E393" s="128"/>
      <c r="F393" s="128"/>
      <c r="G393" s="128"/>
      <c r="H393" s="127"/>
      <c r="I393" s="127"/>
      <c r="J393" s="121" t="s">
        <v>34</v>
      </c>
      <c r="K393" s="121"/>
      <c r="L393" s="130">
        <f>C391</f>
        <v>1820</v>
      </c>
      <c r="M393" s="127" t="s">
        <v>35</v>
      </c>
    </row>
    <row r="394" spans="1:13" x14ac:dyDescent="0.25">
      <c r="A394" s="128"/>
      <c r="B394" s="128"/>
      <c r="C394" s="129"/>
      <c r="D394" s="128"/>
      <c r="E394" s="128"/>
      <c r="F394" s="128"/>
      <c r="G394" s="128"/>
      <c r="H394" s="128"/>
      <c r="I394" s="131"/>
      <c r="J394" s="121" t="s">
        <v>36</v>
      </c>
      <c r="K394" s="121"/>
      <c r="L394" s="132">
        <f>D392</f>
        <v>4.833333333333333</v>
      </c>
      <c r="M394" s="127" t="s">
        <v>14</v>
      </c>
    </row>
    <row r="395" spans="1:13" x14ac:dyDescent="0.25">
      <c r="A395" s="128"/>
      <c r="B395" s="128"/>
      <c r="C395" s="129"/>
      <c r="D395" s="128"/>
      <c r="E395" s="128"/>
      <c r="F395" s="128"/>
      <c r="G395" s="128"/>
      <c r="H395" s="128"/>
      <c r="I395" s="127"/>
      <c r="J395" s="121" t="s">
        <v>37</v>
      </c>
      <c r="K395" s="121"/>
      <c r="L395" s="133">
        <f>G392</f>
        <v>2.1666666666666665</v>
      </c>
      <c r="M395" s="127" t="s">
        <v>14</v>
      </c>
    </row>
    <row r="397" spans="1:13" x14ac:dyDescent="0.25">
      <c r="A397" s="14" t="s">
        <v>0</v>
      </c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</row>
    <row r="398" spans="1:13" x14ac:dyDescent="0.25">
      <c r="A398" s="14" t="s">
        <v>65</v>
      </c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</row>
    <row r="399" spans="1:13" x14ac:dyDescent="0.25">
      <c r="A399" s="429" t="s">
        <v>76</v>
      </c>
      <c r="B399" s="429"/>
      <c r="C399" s="429"/>
      <c r="D399" s="429"/>
      <c r="E399" s="429"/>
      <c r="F399" s="429"/>
      <c r="G399" s="429"/>
      <c r="H399" s="429"/>
      <c r="I399" s="429"/>
      <c r="J399" s="429"/>
      <c r="K399" s="18" t="s">
        <v>3</v>
      </c>
      <c r="L399" s="16">
        <v>17.5</v>
      </c>
      <c r="M399" s="18" t="s">
        <v>4</v>
      </c>
    </row>
    <row r="400" spans="1:13" ht="15.75" customHeight="1" x14ac:dyDescent="0.25">
      <c r="A400" s="430" t="s">
        <v>5</v>
      </c>
      <c r="B400" s="430" t="s">
        <v>6</v>
      </c>
      <c r="C400" s="431" t="s">
        <v>7</v>
      </c>
      <c r="D400" s="432" t="s">
        <v>8</v>
      </c>
      <c r="E400" s="432" t="s">
        <v>66</v>
      </c>
      <c r="F400" s="432" t="s">
        <v>10</v>
      </c>
      <c r="G400" s="432" t="s">
        <v>11</v>
      </c>
      <c r="H400" s="433" t="s">
        <v>12</v>
      </c>
      <c r="I400" s="433"/>
      <c r="J400" s="433"/>
      <c r="K400" s="434" t="s">
        <v>13</v>
      </c>
      <c r="L400" s="434"/>
      <c r="M400" s="434"/>
    </row>
    <row r="401" spans="1:13" x14ac:dyDescent="0.25">
      <c r="A401" s="430"/>
      <c r="B401" s="430"/>
      <c r="C401" s="431"/>
      <c r="D401" s="432"/>
      <c r="E401" s="432"/>
      <c r="F401" s="432"/>
      <c r="G401" s="432"/>
      <c r="H401" s="102" t="s">
        <v>14</v>
      </c>
      <c r="I401" s="102" t="s">
        <v>15</v>
      </c>
      <c r="J401" s="102" t="s">
        <v>16</v>
      </c>
      <c r="K401" s="103" t="s">
        <v>14</v>
      </c>
      <c r="L401" s="103" t="s">
        <v>15</v>
      </c>
      <c r="M401" s="104" t="s">
        <v>16</v>
      </c>
    </row>
    <row r="402" spans="1:13" x14ac:dyDescent="0.25">
      <c r="A402" s="27">
        <v>1</v>
      </c>
      <c r="B402" s="54" t="s">
        <v>17</v>
      </c>
      <c r="C402" s="27">
        <v>521</v>
      </c>
      <c r="D402" s="53">
        <f t="shared" ref="D402:D407" si="172">E402+F402</f>
        <v>32</v>
      </c>
      <c r="E402" s="53">
        <v>3</v>
      </c>
      <c r="F402" s="53">
        <f t="shared" ref="F402:F407" si="173">INT(C402/$L$3)</f>
        <v>29</v>
      </c>
      <c r="G402" s="27">
        <v>17</v>
      </c>
      <c r="H402" s="21" t="str">
        <f t="shared" ref="H402:H408" si="174">CHOOSE(WEEKDAY(I402),"Minggu","Senin","Selasa","Rabu","Kamis","Jum'at","Sabtu")</f>
        <v>Jum'at</v>
      </c>
      <c r="I402" s="24">
        <v>45814</v>
      </c>
      <c r="J402" s="25">
        <v>0.16666666666666699</v>
      </c>
      <c r="K402" s="21" t="str">
        <f t="shared" ref="K402:K407" si="175">CHOOSE(WEEKDAY(L402),"Minggu","Senin","Selasa","Rabu","Kamis","Jum'at","Sabtu")</f>
        <v>Jum'at</v>
      </c>
      <c r="L402" s="24">
        <f>(I402+J402)+G402/24</f>
        <v>45814.875</v>
      </c>
      <c r="M402" s="25">
        <f t="shared" ref="M402:M407" si="176">(J402+G402/24)</f>
        <v>0.87500000000000033</v>
      </c>
    </row>
    <row r="403" spans="1:13" x14ac:dyDescent="0.25">
      <c r="A403" s="105">
        <f t="shared" ref="A403:A408" si="177">A402+1</f>
        <v>2</v>
      </c>
      <c r="B403" s="106" t="s">
        <v>67</v>
      </c>
      <c r="C403" s="107">
        <v>45</v>
      </c>
      <c r="D403" s="53">
        <f t="shared" si="172"/>
        <v>3</v>
      </c>
      <c r="E403" s="108">
        <v>1</v>
      </c>
      <c r="F403" s="53">
        <f t="shared" si="173"/>
        <v>2</v>
      </c>
      <c r="G403" s="105">
        <v>5</v>
      </c>
      <c r="H403" s="109" t="str">
        <f t="shared" si="174"/>
        <v>Minggu</v>
      </c>
      <c r="I403" s="110">
        <f t="shared" ref="I403:I408" si="178">$I$402+J403</f>
        <v>45816.208333333336</v>
      </c>
      <c r="J403" s="111">
        <f t="shared" ref="J403:J408" si="179">M402+D402/24</f>
        <v>2.2083333333333335</v>
      </c>
      <c r="K403" s="109" t="str">
        <f t="shared" si="175"/>
        <v>Minggu</v>
      </c>
      <c r="L403" s="110">
        <f>($I$402+J403)+G403/24</f>
        <v>45816.416666666672</v>
      </c>
      <c r="M403" s="112">
        <f t="shared" si="176"/>
        <v>2.416666666666667</v>
      </c>
    </row>
    <row r="404" spans="1:13" x14ac:dyDescent="0.25">
      <c r="A404" s="105">
        <f t="shared" si="177"/>
        <v>3</v>
      </c>
      <c r="B404" s="54" t="s">
        <v>68</v>
      </c>
      <c r="C404" s="113">
        <v>344</v>
      </c>
      <c r="D404" s="53">
        <f t="shared" si="172"/>
        <v>23</v>
      </c>
      <c r="E404" s="114">
        <v>4</v>
      </c>
      <c r="F404" s="53">
        <f t="shared" si="173"/>
        <v>19</v>
      </c>
      <c r="G404" s="27">
        <v>1</v>
      </c>
      <c r="H404" s="109" t="str">
        <f t="shared" si="174"/>
        <v>Minggu</v>
      </c>
      <c r="I404" s="110">
        <f t="shared" si="178"/>
        <v>45816.541666666664</v>
      </c>
      <c r="J404" s="111">
        <f t="shared" si="179"/>
        <v>2.541666666666667</v>
      </c>
      <c r="K404" s="109" t="str">
        <f t="shared" si="175"/>
        <v>Minggu</v>
      </c>
      <c r="L404" s="110">
        <f>($I$402+J404)+G404/24</f>
        <v>45816.583333333328</v>
      </c>
      <c r="M404" s="112">
        <f t="shared" si="176"/>
        <v>2.5833333333333335</v>
      </c>
    </row>
    <row r="405" spans="1:13" x14ac:dyDescent="0.25">
      <c r="A405" s="105">
        <f t="shared" si="177"/>
        <v>4</v>
      </c>
      <c r="B405" s="22" t="s">
        <v>69</v>
      </c>
      <c r="C405" s="116">
        <v>344</v>
      </c>
      <c r="D405" s="53">
        <f t="shared" si="172"/>
        <v>23</v>
      </c>
      <c r="E405" s="114">
        <v>4</v>
      </c>
      <c r="F405" s="53">
        <f t="shared" si="173"/>
        <v>19</v>
      </c>
      <c r="G405" s="21">
        <v>24</v>
      </c>
      <c r="H405" s="109" t="str">
        <f t="shared" si="174"/>
        <v>Senin</v>
      </c>
      <c r="I405" s="110">
        <f t="shared" si="178"/>
        <v>45817.541666666664</v>
      </c>
      <c r="J405" s="111">
        <f t="shared" si="179"/>
        <v>3.541666666666667</v>
      </c>
      <c r="K405" s="109" t="str">
        <f t="shared" si="175"/>
        <v>Selasa</v>
      </c>
      <c r="L405" s="110">
        <f>($I$402+J405)+G405/24</f>
        <v>45818.541666666664</v>
      </c>
      <c r="M405" s="112">
        <f t="shared" si="176"/>
        <v>4.541666666666667</v>
      </c>
    </row>
    <row r="406" spans="1:13" x14ac:dyDescent="0.25">
      <c r="A406" s="105">
        <f t="shared" si="177"/>
        <v>5</v>
      </c>
      <c r="B406" s="54" t="s">
        <v>68</v>
      </c>
      <c r="C406" s="113">
        <v>45</v>
      </c>
      <c r="D406" s="53">
        <f t="shared" si="172"/>
        <v>3</v>
      </c>
      <c r="E406" s="114">
        <v>1</v>
      </c>
      <c r="F406" s="53">
        <f t="shared" si="173"/>
        <v>2</v>
      </c>
      <c r="G406" s="27">
        <v>1</v>
      </c>
      <c r="H406" s="109" t="str">
        <f t="shared" si="174"/>
        <v>Rabu</v>
      </c>
      <c r="I406" s="110">
        <f t="shared" si="178"/>
        <v>45819.5</v>
      </c>
      <c r="J406" s="111">
        <f t="shared" si="179"/>
        <v>5.5</v>
      </c>
      <c r="K406" s="109" t="str">
        <f t="shared" si="175"/>
        <v>Rabu</v>
      </c>
      <c r="L406" s="110">
        <f>($I$402+J406)+G406/24</f>
        <v>45819.541666666664</v>
      </c>
      <c r="M406" s="112">
        <f t="shared" si="176"/>
        <v>5.541666666666667</v>
      </c>
    </row>
    <row r="407" spans="1:13" x14ac:dyDescent="0.25">
      <c r="A407" s="105">
        <f t="shared" si="177"/>
        <v>6</v>
      </c>
      <c r="B407" s="54" t="s">
        <v>67</v>
      </c>
      <c r="C407" s="113">
        <v>521</v>
      </c>
      <c r="D407" s="53">
        <f t="shared" si="172"/>
        <v>32</v>
      </c>
      <c r="E407" s="114">
        <v>3</v>
      </c>
      <c r="F407" s="53">
        <f t="shared" si="173"/>
        <v>29</v>
      </c>
      <c r="G407" s="27">
        <v>4</v>
      </c>
      <c r="H407" s="109" t="str">
        <f t="shared" si="174"/>
        <v>Rabu</v>
      </c>
      <c r="I407" s="110">
        <f t="shared" si="178"/>
        <v>45819.666666666664</v>
      </c>
      <c r="J407" s="111">
        <f t="shared" si="179"/>
        <v>5.666666666666667</v>
      </c>
      <c r="K407" s="109" t="str">
        <f t="shared" si="175"/>
        <v>Rabu</v>
      </c>
      <c r="L407" s="110">
        <f>($I$402+J407)+G407/24</f>
        <v>45819.833333333328</v>
      </c>
      <c r="M407" s="112">
        <f t="shared" si="176"/>
        <v>5.8333333333333339</v>
      </c>
    </row>
    <row r="408" spans="1:13" x14ac:dyDescent="0.25">
      <c r="A408" s="105">
        <f t="shared" si="177"/>
        <v>7</v>
      </c>
      <c r="B408" s="54" t="s">
        <v>17</v>
      </c>
      <c r="C408" s="113"/>
      <c r="D408" s="108"/>
      <c r="E408" s="108"/>
      <c r="F408" s="108"/>
      <c r="G408" s="27"/>
      <c r="H408" s="109" t="str">
        <f t="shared" si="174"/>
        <v>Jum'at</v>
      </c>
      <c r="I408" s="110">
        <f t="shared" si="178"/>
        <v>45821.166666666664</v>
      </c>
      <c r="J408" s="111">
        <f t="shared" si="179"/>
        <v>7.166666666666667</v>
      </c>
      <c r="K408" s="109"/>
      <c r="L408" s="110"/>
      <c r="M408" s="112"/>
    </row>
    <row r="409" spans="1:13" x14ac:dyDescent="0.25">
      <c r="A409" s="435" t="s">
        <v>31</v>
      </c>
      <c r="B409" s="435"/>
      <c r="C409" s="117">
        <f>SUM(C402:C408)</f>
        <v>1820</v>
      </c>
      <c r="D409" s="118">
        <f>SUM(D402:D408)</f>
        <v>116</v>
      </c>
      <c r="E409" s="118"/>
      <c r="F409" s="118"/>
      <c r="G409" s="118">
        <f>SUM(G402:G408)</f>
        <v>52</v>
      </c>
      <c r="H409" s="119">
        <f>D409+G409</f>
        <v>168</v>
      </c>
      <c r="I409" s="120"/>
      <c r="J409" s="121"/>
      <c r="K409" s="120"/>
      <c r="L409" s="120"/>
      <c r="M409" s="121"/>
    </row>
    <row r="410" spans="1:13" x14ac:dyDescent="0.25">
      <c r="A410" s="436" t="s">
        <v>32</v>
      </c>
      <c r="B410" s="436"/>
      <c r="C410" s="122"/>
      <c r="D410" s="123">
        <f>D409/24</f>
        <v>4.833333333333333</v>
      </c>
      <c r="E410" s="123"/>
      <c r="F410" s="123"/>
      <c r="G410" s="123">
        <f>G409/24</f>
        <v>2.1666666666666665</v>
      </c>
      <c r="H410" s="124">
        <f>H409/24</f>
        <v>7</v>
      </c>
      <c r="I410" s="125"/>
      <c r="J410" s="126" t="s">
        <v>33</v>
      </c>
      <c r="K410" s="127"/>
      <c r="L410" s="127"/>
      <c r="M410" s="127"/>
    </row>
    <row r="411" spans="1:13" x14ac:dyDescent="0.25">
      <c r="A411" s="128"/>
      <c r="B411" s="128"/>
      <c r="C411" s="129"/>
      <c r="D411" s="128"/>
      <c r="E411" s="128"/>
      <c r="F411" s="128"/>
      <c r="G411" s="128"/>
      <c r="H411" s="127"/>
      <c r="I411" s="127"/>
      <c r="J411" s="121" t="s">
        <v>34</v>
      </c>
      <c r="K411" s="121"/>
      <c r="L411" s="130">
        <f>C409</f>
        <v>1820</v>
      </c>
      <c r="M411" s="127" t="s">
        <v>35</v>
      </c>
    </row>
    <row r="412" spans="1:13" x14ac:dyDescent="0.25">
      <c r="A412" s="128"/>
      <c r="B412" s="128"/>
      <c r="C412" s="129"/>
      <c r="D412" s="128"/>
      <c r="E412" s="128"/>
      <c r="F412" s="128"/>
      <c r="G412" s="128"/>
      <c r="H412" s="128"/>
      <c r="I412" s="131"/>
      <c r="J412" s="121" t="s">
        <v>36</v>
      </c>
      <c r="K412" s="121"/>
      <c r="L412" s="132">
        <f>D410</f>
        <v>4.833333333333333</v>
      </c>
      <c r="M412" s="127" t="s">
        <v>14</v>
      </c>
    </row>
    <row r="413" spans="1:13" x14ac:dyDescent="0.25">
      <c r="A413" s="128"/>
      <c r="B413" s="128"/>
      <c r="C413" s="129"/>
      <c r="D413" s="128"/>
      <c r="E413" s="128"/>
      <c r="F413" s="128"/>
      <c r="G413" s="128"/>
      <c r="H413" s="128"/>
      <c r="I413" s="127"/>
      <c r="J413" s="121" t="s">
        <v>37</v>
      </c>
      <c r="K413" s="121"/>
      <c r="L413" s="133">
        <f>G410</f>
        <v>2.1666666666666665</v>
      </c>
      <c r="M413" s="127" t="s">
        <v>14</v>
      </c>
    </row>
    <row r="415" spans="1:13" x14ac:dyDescent="0.25">
      <c r="A415" s="14" t="s">
        <v>0</v>
      </c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</row>
    <row r="416" spans="1:13" x14ac:dyDescent="0.25">
      <c r="A416" s="14" t="s">
        <v>65</v>
      </c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</row>
    <row r="417" spans="1:13" x14ac:dyDescent="0.25">
      <c r="A417" s="429" t="s">
        <v>77</v>
      </c>
      <c r="B417" s="429"/>
      <c r="C417" s="429"/>
      <c r="D417" s="429"/>
      <c r="E417" s="429"/>
      <c r="F417" s="429"/>
      <c r="G417" s="429"/>
      <c r="H417" s="429"/>
      <c r="I417" s="429"/>
      <c r="J417" s="429"/>
      <c r="K417" s="18" t="s">
        <v>3</v>
      </c>
      <c r="L417" s="16">
        <v>17.5</v>
      </c>
      <c r="M417" s="18" t="s">
        <v>4</v>
      </c>
    </row>
    <row r="418" spans="1:13" ht="15.75" customHeight="1" x14ac:dyDescent="0.25">
      <c r="A418" s="430" t="s">
        <v>5</v>
      </c>
      <c r="B418" s="430" t="s">
        <v>6</v>
      </c>
      <c r="C418" s="431" t="s">
        <v>7</v>
      </c>
      <c r="D418" s="432" t="s">
        <v>8</v>
      </c>
      <c r="E418" s="432" t="s">
        <v>66</v>
      </c>
      <c r="F418" s="432" t="s">
        <v>10</v>
      </c>
      <c r="G418" s="432" t="s">
        <v>11</v>
      </c>
      <c r="H418" s="433" t="s">
        <v>12</v>
      </c>
      <c r="I418" s="433"/>
      <c r="J418" s="433"/>
      <c r="K418" s="434" t="s">
        <v>13</v>
      </c>
      <c r="L418" s="434"/>
      <c r="M418" s="434"/>
    </row>
    <row r="419" spans="1:13" x14ac:dyDescent="0.25">
      <c r="A419" s="430"/>
      <c r="B419" s="430"/>
      <c r="C419" s="431"/>
      <c r="D419" s="432"/>
      <c r="E419" s="432"/>
      <c r="F419" s="432"/>
      <c r="G419" s="432"/>
      <c r="H419" s="102" t="s">
        <v>14</v>
      </c>
      <c r="I419" s="102" t="s">
        <v>15</v>
      </c>
      <c r="J419" s="102" t="s">
        <v>16</v>
      </c>
      <c r="K419" s="103" t="s">
        <v>14</v>
      </c>
      <c r="L419" s="103" t="s">
        <v>15</v>
      </c>
      <c r="M419" s="104" t="s">
        <v>16</v>
      </c>
    </row>
    <row r="420" spans="1:13" x14ac:dyDescent="0.25">
      <c r="A420" s="27">
        <v>1</v>
      </c>
      <c r="B420" s="54" t="s">
        <v>17</v>
      </c>
      <c r="C420" s="27">
        <v>521</v>
      </c>
      <c r="D420" s="53">
        <f t="shared" ref="D420:D425" si="180">E420+F420</f>
        <v>32</v>
      </c>
      <c r="E420" s="53">
        <v>3</v>
      </c>
      <c r="F420" s="53">
        <f t="shared" ref="F420:F425" si="181">INT(C420/$L$3)</f>
        <v>29</v>
      </c>
      <c r="G420" s="27">
        <v>16</v>
      </c>
      <c r="H420" s="21" t="str">
        <f t="shared" ref="H420:H426" si="182">CHOOSE(WEEKDAY(I420),"Minggu","Senin","Selasa","Rabu","Kamis","Jum'at","Sabtu")</f>
        <v>Jum'at</v>
      </c>
      <c r="I420" s="24">
        <v>45821</v>
      </c>
      <c r="J420" s="25">
        <v>0.16666666666666699</v>
      </c>
      <c r="K420" s="21" t="str">
        <f t="shared" ref="K420:K425" si="183">CHOOSE(WEEKDAY(L420),"Minggu","Senin","Selasa","Rabu","Kamis","Jum'at","Sabtu")</f>
        <v>Jum'at</v>
      </c>
      <c r="L420" s="24">
        <f>(I420+J420)+G420/24</f>
        <v>45821.833333333328</v>
      </c>
      <c r="M420" s="25">
        <f t="shared" ref="M420:M425" si="184">(J420+G420/24)</f>
        <v>0.83333333333333359</v>
      </c>
    </row>
    <row r="421" spans="1:13" x14ac:dyDescent="0.25">
      <c r="A421" s="105">
        <f t="shared" ref="A421:A426" si="185">A420+1</f>
        <v>2</v>
      </c>
      <c r="B421" s="106" t="s">
        <v>67</v>
      </c>
      <c r="C421" s="107">
        <v>45</v>
      </c>
      <c r="D421" s="53">
        <f t="shared" si="180"/>
        <v>3</v>
      </c>
      <c r="E421" s="108">
        <v>1</v>
      </c>
      <c r="F421" s="53">
        <f t="shared" si="181"/>
        <v>2</v>
      </c>
      <c r="G421" s="105">
        <v>6</v>
      </c>
      <c r="H421" s="109" t="str">
        <f t="shared" si="182"/>
        <v>Minggu</v>
      </c>
      <c r="I421" s="110">
        <f t="shared" ref="I421:I426" si="186">$I$420+J421</f>
        <v>45823.166666666664</v>
      </c>
      <c r="J421" s="111">
        <f t="shared" ref="J421:J426" si="187">M420+D420/24</f>
        <v>2.166666666666667</v>
      </c>
      <c r="K421" s="109" t="str">
        <f t="shared" si="183"/>
        <v>Minggu</v>
      </c>
      <c r="L421" s="110">
        <f>($I$420+J421)+G421/24</f>
        <v>45823.416666666664</v>
      </c>
      <c r="M421" s="112">
        <f t="shared" si="184"/>
        <v>2.416666666666667</v>
      </c>
    </row>
    <row r="422" spans="1:13" x14ac:dyDescent="0.25">
      <c r="A422" s="105">
        <f t="shared" si="185"/>
        <v>3</v>
      </c>
      <c r="B422" s="54" t="s">
        <v>68</v>
      </c>
      <c r="C422" s="113">
        <v>344</v>
      </c>
      <c r="D422" s="53">
        <f t="shared" si="180"/>
        <v>23</v>
      </c>
      <c r="E422" s="114">
        <v>4</v>
      </c>
      <c r="F422" s="53">
        <f t="shared" si="181"/>
        <v>19</v>
      </c>
      <c r="G422" s="27">
        <v>1</v>
      </c>
      <c r="H422" s="109" t="str">
        <f t="shared" si="182"/>
        <v>Minggu</v>
      </c>
      <c r="I422" s="110">
        <f t="shared" si="186"/>
        <v>45823.541666666664</v>
      </c>
      <c r="J422" s="111">
        <f t="shared" si="187"/>
        <v>2.541666666666667</v>
      </c>
      <c r="K422" s="109" t="str">
        <f t="shared" si="183"/>
        <v>Minggu</v>
      </c>
      <c r="L422" s="110">
        <f>($I$420+J422)+G422/24</f>
        <v>45823.583333333328</v>
      </c>
      <c r="M422" s="112">
        <f t="shared" si="184"/>
        <v>2.5833333333333335</v>
      </c>
    </row>
    <row r="423" spans="1:13" x14ac:dyDescent="0.25">
      <c r="A423" s="105">
        <f t="shared" si="185"/>
        <v>4</v>
      </c>
      <c r="B423" s="22" t="s">
        <v>69</v>
      </c>
      <c r="C423" s="116">
        <v>344</v>
      </c>
      <c r="D423" s="53">
        <f t="shared" si="180"/>
        <v>23</v>
      </c>
      <c r="E423" s="114">
        <v>4</v>
      </c>
      <c r="F423" s="53">
        <f t="shared" si="181"/>
        <v>19</v>
      </c>
      <c r="G423" s="21">
        <v>24</v>
      </c>
      <c r="H423" s="109" t="str">
        <f t="shared" si="182"/>
        <v>Senin</v>
      </c>
      <c r="I423" s="110">
        <f t="shared" si="186"/>
        <v>45824.541666666664</v>
      </c>
      <c r="J423" s="111">
        <f t="shared" si="187"/>
        <v>3.541666666666667</v>
      </c>
      <c r="K423" s="109" t="str">
        <f t="shared" si="183"/>
        <v>Selasa</v>
      </c>
      <c r="L423" s="110">
        <f>($I$420+J423)+G423/24</f>
        <v>45825.541666666664</v>
      </c>
      <c r="M423" s="112">
        <f t="shared" si="184"/>
        <v>4.541666666666667</v>
      </c>
    </row>
    <row r="424" spans="1:13" x14ac:dyDescent="0.25">
      <c r="A424" s="105">
        <f t="shared" si="185"/>
        <v>5</v>
      </c>
      <c r="B424" s="54" t="s">
        <v>68</v>
      </c>
      <c r="C424" s="113">
        <v>45</v>
      </c>
      <c r="D424" s="53">
        <f t="shared" si="180"/>
        <v>3</v>
      </c>
      <c r="E424" s="114">
        <v>1</v>
      </c>
      <c r="F424" s="53">
        <f t="shared" si="181"/>
        <v>2</v>
      </c>
      <c r="G424" s="27">
        <v>1</v>
      </c>
      <c r="H424" s="109" t="str">
        <f t="shared" si="182"/>
        <v>Rabu</v>
      </c>
      <c r="I424" s="110">
        <f t="shared" si="186"/>
        <v>45826.5</v>
      </c>
      <c r="J424" s="111">
        <f t="shared" si="187"/>
        <v>5.5</v>
      </c>
      <c r="K424" s="109" t="str">
        <f t="shared" si="183"/>
        <v>Rabu</v>
      </c>
      <c r="L424" s="110">
        <f>($I$420+J424)+G424/24</f>
        <v>45826.541666666664</v>
      </c>
      <c r="M424" s="112">
        <f t="shared" si="184"/>
        <v>5.541666666666667</v>
      </c>
    </row>
    <row r="425" spans="1:13" x14ac:dyDescent="0.25">
      <c r="A425" s="105">
        <f t="shared" si="185"/>
        <v>6</v>
      </c>
      <c r="B425" s="54" t="s">
        <v>67</v>
      </c>
      <c r="C425" s="113">
        <v>521</v>
      </c>
      <c r="D425" s="53">
        <f t="shared" si="180"/>
        <v>32</v>
      </c>
      <c r="E425" s="114">
        <v>3</v>
      </c>
      <c r="F425" s="53">
        <f t="shared" si="181"/>
        <v>29</v>
      </c>
      <c r="G425" s="27">
        <v>4</v>
      </c>
      <c r="H425" s="109" t="str">
        <f t="shared" si="182"/>
        <v>Rabu</v>
      </c>
      <c r="I425" s="110">
        <f t="shared" si="186"/>
        <v>45826.666666666664</v>
      </c>
      <c r="J425" s="111">
        <f t="shared" si="187"/>
        <v>5.666666666666667</v>
      </c>
      <c r="K425" s="109" t="str">
        <f t="shared" si="183"/>
        <v>Rabu</v>
      </c>
      <c r="L425" s="110">
        <f>($I$420+J425)+G425/24</f>
        <v>45826.833333333328</v>
      </c>
      <c r="M425" s="112">
        <f t="shared" si="184"/>
        <v>5.8333333333333339</v>
      </c>
    </row>
    <row r="426" spans="1:13" x14ac:dyDescent="0.25">
      <c r="A426" s="105">
        <f t="shared" si="185"/>
        <v>7</v>
      </c>
      <c r="B426" s="54" t="s">
        <v>17</v>
      </c>
      <c r="C426" s="113"/>
      <c r="D426" s="108"/>
      <c r="E426" s="108"/>
      <c r="F426" s="108"/>
      <c r="G426" s="27"/>
      <c r="H426" s="109" t="str">
        <f t="shared" si="182"/>
        <v>Jum'at</v>
      </c>
      <c r="I426" s="110">
        <f t="shared" si="186"/>
        <v>45828.166666666664</v>
      </c>
      <c r="J426" s="111">
        <f t="shared" si="187"/>
        <v>7.166666666666667</v>
      </c>
      <c r="K426" s="109"/>
      <c r="L426" s="110"/>
      <c r="M426" s="112"/>
    </row>
    <row r="427" spans="1:13" x14ac:dyDescent="0.25">
      <c r="A427" s="435" t="s">
        <v>31</v>
      </c>
      <c r="B427" s="435"/>
      <c r="C427" s="117">
        <f>SUM(C420:C426)</f>
        <v>1820</v>
      </c>
      <c r="D427" s="118">
        <f>SUM(D420:D426)</f>
        <v>116</v>
      </c>
      <c r="E427" s="118"/>
      <c r="F427" s="118"/>
      <c r="G427" s="118">
        <f>SUM(G420:G426)</f>
        <v>52</v>
      </c>
      <c r="H427" s="119">
        <f>D427+G427</f>
        <v>168</v>
      </c>
      <c r="I427" s="120"/>
      <c r="J427" s="121"/>
      <c r="K427" s="120"/>
      <c r="L427" s="120"/>
      <c r="M427" s="121"/>
    </row>
    <row r="428" spans="1:13" x14ac:dyDescent="0.25">
      <c r="A428" s="436" t="s">
        <v>32</v>
      </c>
      <c r="B428" s="436"/>
      <c r="C428" s="122"/>
      <c r="D428" s="123">
        <f>D427/24</f>
        <v>4.833333333333333</v>
      </c>
      <c r="E428" s="123"/>
      <c r="F428" s="123"/>
      <c r="G428" s="123">
        <f>G427/24</f>
        <v>2.1666666666666665</v>
      </c>
      <c r="H428" s="124">
        <f>H427/24</f>
        <v>7</v>
      </c>
      <c r="I428" s="125"/>
      <c r="J428" s="126" t="s">
        <v>33</v>
      </c>
      <c r="K428" s="127"/>
      <c r="L428" s="127"/>
      <c r="M428" s="127"/>
    </row>
    <row r="429" spans="1:13" x14ac:dyDescent="0.25">
      <c r="A429" s="128"/>
      <c r="B429" s="128"/>
      <c r="C429" s="129"/>
      <c r="D429" s="128"/>
      <c r="E429" s="128"/>
      <c r="F429" s="128"/>
      <c r="G429" s="128"/>
      <c r="H429" s="127"/>
      <c r="I429" s="127"/>
      <c r="J429" s="121" t="s">
        <v>34</v>
      </c>
      <c r="K429" s="121"/>
      <c r="L429" s="130">
        <f>C427</f>
        <v>1820</v>
      </c>
      <c r="M429" s="127" t="s">
        <v>35</v>
      </c>
    </row>
    <row r="430" spans="1:13" x14ac:dyDescent="0.25">
      <c r="A430" s="128"/>
      <c r="B430" s="128"/>
      <c r="C430" s="129"/>
      <c r="D430" s="128"/>
      <c r="E430" s="128"/>
      <c r="F430" s="128"/>
      <c r="G430" s="128"/>
      <c r="H430" s="128"/>
      <c r="I430" s="131"/>
      <c r="J430" s="121" t="s">
        <v>36</v>
      </c>
      <c r="K430" s="121"/>
      <c r="L430" s="132">
        <f>D428</f>
        <v>4.833333333333333</v>
      </c>
      <c r="M430" s="127" t="s">
        <v>14</v>
      </c>
    </row>
    <row r="431" spans="1:13" x14ac:dyDescent="0.25">
      <c r="A431" s="128"/>
      <c r="B431" s="128"/>
      <c r="C431" s="129"/>
      <c r="D431" s="128"/>
      <c r="E431" s="128"/>
      <c r="F431" s="128"/>
      <c r="G431" s="128"/>
      <c r="H431" s="128"/>
      <c r="I431" s="127"/>
      <c r="J431" s="121" t="s">
        <v>37</v>
      </c>
      <c r="K431" s="121"/>
      <c r="L431" s="133">
        <f>G428</f>
        <v>2.1666666666666665</v>
      </c>
      <c r="M431" s="127" t="s">
        <v>14</v>
      </c>
    </row>
    <row r="433" spans="1:13" x14ac:dyDescent="0.25">
      <c r="A433" s="14" t="s">
        <v>0</v>
      </c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</row>
    <row r="434" spans="1:13" x14ac:dyDescent="0.25">
      <c r="A434" s="14" t="s">
        <v>65</v>
      </c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</row>
    <row r="435" spans="1:13" x14ac:dyDescent="0.25">
      <c r="A435" s="429" t="s">
        <v>78</v>
      </c>
      <c r="B435" s="429"/>
      <c r="C435" s="429"/>
      <c r="D435" s="429"/>
      <c r="E435" s="429"/>
      <c r="F435" s="429"/>
      <c r="G435" s="429"/>
      <c r="H435" s="429"/>
      <c r="I435" s="429"/>
      <c r="J435" s="429"/>
      <c r="K435" s="18" t="s">
        <v>3</v>
      </c>
      <c r="L435" s="16">
        <v>17.5</v>
      </c>
      <c r="M435" s="18" t="s">
        <v>4</v>
      </c>
    </row>
    <row r="436" spans="1:13" ht="15.75" customHeight="1" x14ac:dyDescent="0.25">
      <c r="A436" s="430" t="s">
        <v>5</v>
      </c>
      <c r="B436" s="430" t="s">
        <v>6</v>
      </c>
      <c r="C436" s="431" t="s">
        <v>7</v>
      </c>
      <c r="D436" s="432" t="s">
        <v>8</v>
      </c>
      <c r="E436" s="432" t="s">
        <v>66</v>
      </c>
      <c r="F436" s="432" t="s">
        <v>10</v>
      </c>
      <c r="G436" s="432" t="s">
        <v>11</v>
      </c>
      <c r="H436" s="433" t="s">
        <v>12</v>
      </c>
      <c r="I436" s="433"/>
      <c r="J436" s="433"/>
      <c r="K436" s="434" t="s">
        <v>13</v>
      </c>
      <c r="L436" s="434"/>
      <c r="M436" s="434"/>
    </row>
    <row r="437" spans="1:13" x14ac:dyDescent="0.25">
      <c r="A437" s="430"/>
      <c r="B437" s="430"/>
      <c r="C437" s="431"/>
      <c r="D437" s="432"/>
      <c r="E437" s="432"/>
      <c r="F437" s="432"/>
      <c r="G437" s="432"/>
      <c r="H437" s="102" t="s">
        <v>14</v>
      </c>
      <c r="I437" s="102" t="s">
        <v>15</v>
      </c>
      <c r="J437" s="102" t="s">
        <v>16</v>
      </c>
      <c r="K437" s="103" t="s">
        <v>14</v>
      </c>
      <c r="L437" s="103" t="s">
        <v>15</v>
      </c>
      <c r="M437" s="104" t="s">
        <v>16</v>
      </c>
    </row>
    <row r="438" spans="1:13" x14ac:dyDescent="0.25">
      <c r="A438" s="27">
        <v>1</v>
      </c>
      <c r="B438" s="54" t="s">
        <v>17</v>
      </c>
      <c r="C438" s="27">
        <v>521</v>
      </c>
      <c r="D438" s="53">
        <f t="shared" ref="D438:D443" si="188">E438+F438</f>
        <v>32</v>
      </c>
      <c r="E438" s="53">
        <v>3</v>
      </c>
      <c r="F438" s="53">
        <f t="shared" ref="F438:F443" si="189">INT(C438/$L$3)</f>
        <v>29</v>
      </c>
      <c r="G438" s="27">
        <v>17</v>
      </c>
      <c r="H438" s="21" t="str">
        <f t="shared" ref="H438:H444" si="190">CHOOSE(WEEKDAY(I438),"Minggu","Senin","Selasa","Rabu","Kamis","Jum'at","Sabtu")</f>
        <v>Jum'at</v>
      </c>
      <c r="I438" s="24">
        <v>45828</v>
      </c>
      <c r="J438" s="25">
        <v>0.16666666666666699</v>
      </c>
      <c r="K438" s="21" t="str">
        <f t="shared" ref="K438:K443" si="191">CHOOSE(WEEKDAY(L438),"Minggu","Senin","Selasa","Rabu","Kamis","Jum'at","Sabtu")</f>
        <v>Jum'at</v>
      </c>
      <c r="L438" s="24">
        <f>(I438+J438)+G438/24</f>
        <v>45828.875</v>
      </c>
      <c r="M438" s="25">
        <f t="shared" ref="M438:M443" si="192">(J438+G438/24)</f>
        <v>0.87500000000000033</v>
      </c>
    </row>
    <row r="439" spans="1:13" x14ac:dyDescent="0.25">
      <c r="A439" s="105">
        <f t="shared" ref="A439:A444" si="193">A438+1</f>
        <v>2</v>
      </c>
      <c r="B439" s="106" t="s">
        <v>67</v>
      </c>
      <c r="C439" s="107">
        <v>45</v>
      </c>
      <c r="D439" s="53">
        <f t="shared" si="188"/>
        <v>3</v>
      </c>
      <c r="E439" s="108">
        <v>1</v>
      </c>
      <c r="F439" s="53">
        <f t="shared" si="189"/>
        <v>2</v>
      </c>
      <c r="G439" s="105">
        <v>5</v>
      </c>
      <c r="H439" s="109" t="str">
        <f t="shared" si="190"/>
        <v>Minggu</v>
      </c>
      <c r="I439" s="110">
        <f t="shared" ref="I439:I444" si="194">$I$438+J439</f>
        <v>45830.208333333336</v>
      </c>
      <c r="J439" s="111">
        <f t="shared" ref="J439:J444" si="195">M438+D438/24</f>
        <v>2.2083333333333335</v>
      </c>
      <c r="K439" s="109" t="str">
        <f t="shared" si="191"/>
        <v>Minggu</v>
      </c>
      <c r="L439" s="110">
        <f>($I$438+J439)+G439/24</f>
        <v>45830.416666666672</v>
      </c>
      <c r="M439" s="112">
        <f t="shared" si="192"/>
        <v>2.416666666666667</v>
      </c>
    </row>
    <row r="440" spans="1:13" x14ac:dyDescent="0.25">
      <c r="A440" s="105">
        <f t="shared" si="193"/>
        <v>3</v>
      </c>
      <c r="B440" s="54" t="s">
        <v>68</v>
      </c>
      <c r="C440" s="113">
        <v>344</v>
      </c>
      <c r="D440" s="53">
        <f t="shared" si="188"/>
        <v>23</v>
      </c>
      <c r="E440" s="114">
        <v>4</v>
      </c>
      <c r="F440" s="53">
        <f t="shared" si="189"/>
        <v>19</v>
      </c>
      <c r="G440" s="27">
        <v>1</v>
      </c>
      <c r="H440" s="109" t="str">
        <f t="shared" si="190"/>
        <v>Minggu</v>
      </c>
      <c r="I440" s="110">
        <f t="shared" si="194"/>
        <v>45830.541666666664</v>
      </c>
      <c r="J440" s="111">
        <f t="shared" si="195"/>
        <v>2.541666666666667</v>
      </c>
      <c r="K440" s="109" t="str">
        <f t="shared" si="191"/>
        <v>Minggu</v>
      </c>
      <c r="L440" s="110">
        <f>($I$438+J440)+G440/24</f>
        <v>45830.583333333328</v>
      </c>
      <c r="M440" s="112">
        <f t="shared" si="192"/>
        <v>2.5833333333333335</v>
      </c>
    </row>
    <row r="441" spans="1:13" x14ac:dyDescent="0.25">
      <c r="A441" s="105">
        <f t="shared" si="193"/>
        <v>4</v>
      </c>
      <c r="B441" s="22" t="s">
        <v>69</v>
      </c>
      <c r="C441" s="116">
        <v>344</v>
      </c>
      <c r="D441" s="53">
        <f t="shared" si="188"/>
        <v>23</v>
      </c>
      <c r="E441" s="114">
        <v>4</v>
      </c>
      <c r="F441" s="53">
        <f t="shared" si="189"/>
        <v>19</v>
      </c>
      <c r="G441" s="21">
        <v>24</v>
      </c>
      <c r="H441" s="109" t="str">
        <f t="shared" si="190"/>
        <v>Senin</v>
      </c>
      <c r="I441" s="110">
        <f t="shared" si="194"/>
        <v>45831.541666666664</v>
      </c>
      <c r="J441" s="111">
        <f t="shared" si="195"/>
        <v>3.541666666666667</v>
      </c>
      <c r="K441" s="109" t="str">
        <f t="shared" si="191"/>
        <v>Selasa</v>
      </c>
      <c r="L441" s="110">
        <f>($I$438+J441)+G441/24</f>
        <v>45832.541666666664</v>
      </c>
      <c r="M441" s="112">
        <f t="shared" si="192"/>
        <v>4.541666666666667</v>
      </c>
    </row>
    <row r="442" spans="1:13" x14ac:dyDescent="0.25">
      <c r="A442" s="105">
        <f t="shared" si="193"/>
        <v>5</v>
      </c>
      <c r="B442" s="54" t="s">
        <v>68</v>
      </c>
      <c r="C442" s="113">
        <v>45</v>
      </c>
      <c r="D442" s="53">
        <f t="shared" si="188"/>
        <v>3</v>
      </c>
      <c r="E442" s="114">
        <v>1</v>
      </c>
      <c r="F442" s="53">
        <f t="shared" si="189"/>
        <v>2</v>
      </c>
      <c r="G442" s="27">
        <v>1</v>
      </c>
      <c r="H442" s="109" t="str">
        <f t="shared" si="190"/>
        <v>Rabu</v>
      </c>
      <c r="I442" s="110">
        <f t="shared" si="194"/>
        <v>45833.5</v>
      </c>
      <c r="J442" s="111">
        <f t="shared" si="195"/>
        <v>5.5</v>
      </c>
      <c r="K442" s="109" t="str">
        <f t="shared" si="191"/>
        <v>Rabu</v>
      </c>
      <c r="L442" s="110">
        <f>($I$438+J442)+G442/24</f>
        <v>45833.541666666664</v>
      </c>
      <c r="M442" s="112">
        <f t="shared" si="192"/>
        <v>5.541666666666667</v>
      </c>
    </row>
    <row r="443" spans="1:13" x14ac:dyDescent="0.25">
      <c r="A443" s="105">
        <f t="shared" si="193"/>
        <v>6</v>
      </c>
      <c r="B443" s="54" t="s">
        <v>67</v>
      </c>
      <c r="C443" s="113">
        <v>521</v>
      </c>
      <c r="D443" s="53">
        <f t="shared" si="188"/>
        <v>32</v>
      </c>
      <c r="E443" s="114">
        <v>3</v>
      </c>
      <c r="F443" s="53">
        <f t="shared" si="189"/>
        <v>29</v>
      </c>
      <c r="G443" s="27">
        <v>4</v>
      </c>
      <c r="H443" s="109" t="str">
        <f t="shared" si="190"/>
        <v>Rabu</v>
      </c>
      <c r="I443" s="110">
        <f t="shared" si="194"/>
        <v>45833.666666666664</v>
      </c>
      <c r="J443" s="111">
        <f t="shared" si="195"/>
        <v>5.666666666666667</v>
      </c>
      <c r="K443" s="109" t="str">
        <f t="shared" si="191"/>
        <v>Rabu</v>
      </c>
      <c r="L443" s="110">
        <f>($I$438+J443)+G443/24</f>
        <v>45833.833333333328</v>
      </c>
      <c r="M443" s="112">
        <f t="shared" si="192"/>
        <v>5.8333333333333339</v>
      </c>
    </row>
    <row r="444" spans="1:13" x14ac:dyDescent="0.25">
      <c r="A444" s="105">
        <f t="shared" si="193"/>
        <v>7</v>
      </c>
      <c r="B444" s="54" t="s">
        <v>17</v>
      </c>
      <c r="C444" s="113"/>
      <c r="D444" s="108"/>
      <c r="E444" s="108"/>
      <c r="F444" s="108"/>
      <c r="G444" s="27"/>
      <c r="H444" s="109" t="str">
        <f t="shared" si="190"/>
        <v>Jum'at</v>
      </c>
      <c r="I444" s="110">
        <f t="shared" si="194"/>
        <v>45835.166666666664</v>
      </c>
      <c r="J444" s="111">
        <f t="shared" si="195"/>
        <v>7.166666666666667</v>
      </c>
      <c r="K444" s="109"/>
      <c r="L444" s="110"/>
      <c r="M444" s="112"/>
    </row>
    <row r="445" spans="1:13" x14ac:dyDescent="0.25">
      <c r="A445" s="435" t="s">
        <v>31</v>
      </c>
      <c r="B445" s="435"/>
      <c r="C445" s="117">
        <f>SUM(C438:C444)</f>
        <v>1820</v>
      </c>
      <c r="D445" s="118">
        <f>SUM(D438:D444)</f>
        <v>116</v>
      </c>
      <c r="E445" s="118"/>
      <c r="F445" s="118"/>
      <c r="G445" s="118">
        <f>SUM(G438:G444)</f>
        <v>52</v>
      </c>
      <c r="H445" s="119">
        <f>D445+G445</f>
        <v>168</v>
      </c>
      <c r="I445" s="120"/>
      <c r="J445" s="121"/>
      <c r="K445" s="120"/>
      <c r="L445" s="120"/>
      <c r="M445" s="121"/>
    </row>
    <row r="446" spans="1:13" x14ac:dyDescent="0.25">
      <c r="A446" s="436" t="s">
        <v>32</v>
      </c>
      <c r="B446" s="436"/>
      <c r="C446" s="122"/>
      <c r="D446" s="123">
        <f>D445/24</f>
        <v>4.833333333333333</v>
      </c>
      <c r="E446" s="123"/>
      <c r="F446" s="123"/>
      <c r="G446" s="123">
        <f>G445/24</f>
        <v>2.1666666666666665</v>
      </c>
      <c r="H446" s="124">
        <f>H445/24</f>
        <v>7</v>
      </c>
      <c r="I446" s="125"/>
      <c r="J446" s="126" t="s">
        <v>33</v>
      </c>
      <c r="K446" s="127"/>
      <c r="L446" s="127"/>
      <c r="M446" s="127"/>
    </row>
    <row r="447" spans="1:13" x14ac:dyDescent="0.25">
      <c r="A447" s="128"/>
      <c r="B447" s="128"/>
      <c r="C447" s="129"/>
      <c r="D447" s="128"/>
      <c r="E447" s="128"/>
      <c r="F447" s="128"/>
      <c r="G447" s="128"/>
      <c r="H447" s="127"/>
      <c r="I447" s="127"/>
      <c r="J447" s="121" t="s">
        <v>34</v>
      </c>
      <c r="K447" s="121"/>
      <c r="L447" s="130">
        <f>C445</f>
        <v>1820</v>
      </c>
      <c r="M447" s="127" t="s">
        <v>35</v>
      </c>
    </row>
    <row r="448" spans="1:13" x14ac:dyDescent="0.25">
      <c r="A448" s="128"/>
      <c r="B448" s="128"/>
      <c r="C448" s="129"/>
      <c r="D448" s="128"/>
      <c r="E448" s="128"/>
      <c r="F448" s="128"/>
      <c r="G448" s="128"/>
      <c r="H448" s="128"/>
      <c r="I448" s="131"/>
      <c r="J448" s="121" t="s">
        <v>36</v>
      </c>
      <c r="K448" s="121"/>
      <c r="L448" s="132">
        <f>D446</f>
        <v>4.833333333333333</v>
      </c>
      <c r="M448" s="127" t="s">
        <v>14</v>
      </c>
    </row>
    <row r="449" spans="1:13" x14ac:dyDescent="0.25">
      <c r="A449" s="128"/>
      <c r="B449" s="128"/>
      <c r="C449" s="129"/>
      <c r="D449" s="128"/>
      <c r="E449" s="128"/>
      <c r="F449" s="128"/>
      <c r="G449" s="128"/>
      <c r="H449" s="128"/>
      <c r="I449" s="127"/>
      <c r="J449" s="121" t="s">
        <v>37</v>
      </c>
      <c r="K449" s="121"/>
      <c r="L449" s="133">
        <f>G446</f>
        <v>2.1666666666666665</v>
      </c>
      <c r="M449" s="127" t="s">
        <v>14</v>
      </c>
    </row>
    <row r="451" spans="1:13" x14ac:dyDescent="0.25">
      <c r="A451" s="14" t="s">
        <v>0</v>
      </c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</row>
    <row r="452" spans="1:13" x14ac:dyDescent="0.25">
      <c r="A452" s="14" t="s">
        <v>65</v>
      </c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</row>
    <row r="453" spans="1:13" x14ac:dyDescent="0.25">
      <c r="A453" s="429" t="s">
        <v>79</v>
      </c>
      <c r="B453" s="429"/>
      <c r="C453" s="429"/>
      <c r="D453" s="429"/>
      <c r="E453" s="429"/>
      <c r="F453" s="429"/>
      <c r="G453" s="429"/>
      <c r="H453" s="429"/>
      <c r="I453" s="429"/>
      <c r="J453" s="429"/>
      <c r="K453" s="18" t="s">
        <v>3</v>
      </c>
      <c r="L453" s="16">
        <v>17.5</v>
      </c>
      <c r="M453" s="18" t="s">
        <v>4</v>
      </c>
    </row>
    <row r="454" spans="1:13" ht="15.75" customHeight="1" x14ac:dyDescent="0.25">
      <c r="A454" s="430" t="s">
        <v>5</v>
      </c>
      <c r="B454" s="430" t="s">
        <v>6</v>
      </c>
      <c r="C454" s="431" t="s">
        <v>7</v>
      </c>
      <c r="D454" s="432" t="s">
        <v>8</v>
      </c>
      <c r="E454" s="432" t="s">
        <v>66</v>
      </c>
      <c r="F454" s="432" t="s">
        <v>10</v>
      </c>
      <c r="G454" s="432" t="s">
        <v>11</v>
      </c>
      <c r="H454" s="433" t="s">
        <v>12</v>
      </c>
      <c r="I454" s="433"/>
      <c r="J454" s="433"/>
      <c r="K454" s="434" t="s">
        <v>13</v>
      </c>
      <c r="L454" s="434"/>
      <c r="M454" s="434"/>
    </row>
    <row r="455" spans="1:13" x14ac:dyDescent="0.25">
      <c r="A455" s="430"/>
      <c r="B455" s="430"/>
      <c r="C455" s="431"/>
      <c r="D455" s="432"/>
      <c r="E455" s="432"/>
      <c r="F455" s="432"/>
      <c r="G455" s="432"/>
      <c r="H455" s="102" t="s">
        <v>14</v>
      </c>
      <c r="I455" s="102" t="s">
        <v>15</v>
      </c>
      <c r="J455" s="102" t="s">
        <v>16</v>
      </c>
      <c r="K455" s="103" t="s">
        <v>14</v>
      </c>
      <c r="L455" s="103" t="s">
        <v>15</v>
      </c>
      <c r="M455" s="104" t="s">
        <v>16</v>
      </c>
    </row>
    <row r="456" spans="1:13" x14ac:dyDescent="0.25">
      <c r="A456" s="27">
        <v>1</v>
      </c>
      <c r="B456" s="54" t="s">
        <v>17</v>
      </c>
      <c r="C456" s="27">
        <v>521</v>
      </c>
      <c r="D456" s="53">
        <f t="shared" ref="D456:D461" si="196">E456+F456</f>
        <v>32</v>
      </c>
      <c r="E456" s="53">
        <v>3</v>
      </c>
      <c r="F456" s="53">
        <f t="shared" ref="F456:F461" si="197">INT(C456/$L$3)</f>
        <v>29</v>
      </c>
      <c r="G456" s="27">
        <v>16</v>
      </c>
      <c r="H456" s="21" t="str">
        <f t="shared" ref="H456:H462" si="198">CHOOSE(WEEKDAY(I456),"Minggu","Senin","Selasa","Rabu","Kamis","Jum'at","Sabtu")</f>
        <v>Jum'at</v>
      </c>
      <c r="I456" s="24">
        <v>45835</v>
      </c>
      <c r="J456" s="25">
        <v>0.16666666666666699</v>
      </c>
      <c r="K456" s="21" t="str">
        <f t="shared" ref="K456:K461" si="199">CHOOSE(WEEKDAY(L456),"Minggu","Senin","Selasa","Rabu","Kamis","Jum'at","Sabtu")</f>
        <v>Jum'at</v>
      </c>
      <c r="L456" s="24">
        <f>(I456+J456)+G456/24</f>
        <v>45835.833333333328</v>
      </c>
      <c r="M456" s="25">
        <f t="shared" ref="M456:M461" si="200">(J456+G456/24)</f>
        <v>0.83333333333333359</v>
      </c>
    </row>
    <row r="457" spans="1:13" x14ac:dyDescent="0.25">
      <c r="A457" s="105">
        <f t="shared" ref="A457:A462" si="201">A456+1</f>
        <v>2</v>
      </c>
      <c r="B457" s="106" t="s">
        <v>67</v>
      </c>
      <c r="C457" s="107">
        <v>45</v>
      </c>
      <c r="D457" s="53">
        <f t="shared" si="196"/>
        <v>3</v>
      </c>
      <c r="E457" s="108">
        <v>1</v>
      </c>
      <c r="F457" s="53">
        <f t="shared" si="197"/>
        <v>2</v>
      </c>
      <c r="G457" s="105">
        <v>6</v>
      </c>
      <c r="H457" s="109" t="str">
        <f t="shared" si="198"/>
        <v>Minggu</v>
      </c>
      <c r="I457" s="110">
        <f t="shared" ref="I457:I462" si="202">$I$456+J457</f>
        <v>45837.166666666664</v>
      </c>
      <c r="J457" s="111">
        <f t="shared" ref="J457:J462" si="203">M456+D456/24</f>
        <v>2.166666666666667</v>
      </c>
      <c r="K457" s="109" t="str">
        <f t="shared" si="199"/>
        <v>Minggu</v>
      </c>
      <c r="L457" s="110">
        <f>($I$456+J457)+G457/24</f>
        <v>45837.416666666664</v>
      </c>
      <c r="M457" s="112">
        <f t="shared" si="200"/>
        <v>2.416666666666667</v>
      </c>
    </row>
    <row r="458" spans="1:13" x14ac:dyDescent="0.25">
      <c r="A458" s="105">
        <f t="shared" si="201"/>
        <v>3</v>
      </c>
      <c r="B458" s="54" t="s">
        <v>68</v>
      </c>
      <c r="C458" s="113">
        <v>344</v>
      </c>
      <c r="D458" s="53">
        <f t="shared" si="196"/>
        <v>23</v>
      </c>
      <c r="E458" s="114">
        <v>4</v>
      </c>
      <c r="F458" s="53">
        <f t="shared" si="197"/>
        <v>19</v>
      </c>
      <c r="G458" s="27">
        <v>1</v>
      </c>
      <c r="H458" s="109" t="str">
        <f t="shared" si="198"/>
        <v>Minggu</v>
      </c>
      <c r="I458" s="110">
        <f t="shared" si="202"/>
        <v>45837.541666666664</v>
      </c>
      <c r="J458" s="111">
        <f t="shared" si="203"/>
        <v>2.541666666666667</v>
      </c>
      <c r="K458" s="109" t="str">
        <f t="shared" si="199"/>
        <v>Minggu</v>
      </c>
      <c r="L458" s="110">
        <f>($I$456+J458)+G458/24</f>
        <v>45837.583333333328</v>
      </c>
      <c r="M458" s="112">
        <f t="shared" si="200"/>
        <v>2.5833333333333335</v>
      </c>
    </row>
    <row r="459" spans="1:13" x14ac:dyDescent="0.25">
      <c r="A459" s="105">
        <f t="shared" si="201"/>
        <v>4</v>
      </c>
      <c r="B459" s="22" t="s">
        <v>69</v>
      </c>
      <c r="C459" s="116">
        <v>344</v>
      </c>
      <c r="D459" s="53">
        <f t="shared" si="196"/>
        <v>23</v>
      </c>
      <c r="E459" s="114">
        <v>4</v>
      </c>
      <c r="F459" s="53">
        <f t="shared" si="197"/>
        <v>19</v>
      </c>
      <c r="G459" s="21">
        <v>24</v>
      </c>
      <c r="H459" s="109" t="str">
        <f t="shared" si="198"/>
        <v>Senin</v>
      </c>
      <c r="I459" s="110">
        <f t="shared" si="202"/>
        <v>45838.541666666664</v>
      </c>
      <c r="J459" s="111">
        <f t="shared" si="203"/>
        <v>3.541666666666667</v>
      </c>
      <c r="K459" s="109" t="str">
        <f t="shared" si="199"/>
        <v>Selasa</v>
      </c>
      <c r="L459" s="110">
        <f>($I$456+J459)+G459/24</f>
        <v>45839.541666666664</v>
      </c>
      <c r="M459" s="112">
        <f t="shared" si="200"/>
        <v>4.541666666666667</v>
      </c>
    </row>
    <row r="460" spans="1:13" x14ac:dyDescent="0.25">
      <c r="A460" s="105">
        <f t="shared" si="201"/>
        <v>5</v>
      </c>
      <c r="B460" s="54" t="s">
        <v>68</v>
      </c>
      <c r="C460" s="113">
        <v>45</v>
      </c>
      <c r="D460" s="53">
        <f t="shared" si="196"/>
        <v>3</v>
      </c>
      <c r="E460" s="114">
        <v>1</v>
      </c>
      <c r="F460" s="53">
        <f t="shared" si="197"/>
        <v>2</v>
      </c>
      <c r="G460" s="27">
        <v>1</v>
      </c>
      <c r="H460" s="109" t="str">
        <f t="shared" si="198"/>
        <v>Rabu</v>
      </c>
      <c r="I460" s="110">
        <f t="shared" si="202"/>
        <v>45840.5</v>
      </c>
      <c r="J460" s="111">
        <f t="shared" si="203"/>
        <v>5.5</v>
      </c>
      <c r="K460" s="109" t="str">
        <f t="shared" si="199"/>
        <v>Rabu</v>
      </c>
      <c r="L460" s="110">
        <f>($I$456+J460)+G460/24</f>
        <v>45840.541666666664</v>
      </c>
      <c r="M460" s="112">
        <f t="shared" si="200"/>
        <v>5.541666666666667</v>
      </c>
    </row>
    <row r="461" spans="1:13" x14ac:dyDescent="0.25">
      <c r="A461" s="105">
        <f t="shared" si="201"/>
        <v>6</v>
      </c>
      <c r="B461" s="54" t="s">
        <v>67</v>
      </c>
      <c r="C461" s="113">
        <v>521</v>
      </c>
      <c r="D461" s="53">
        <f t="shared" si="196"/>
        <v>32</v>
      </c>
      <c r="E461" s="114">
        <v>3</v>
      </c>
      <c r="F461" s="53">
        <f t="shared" si="197"/>
        <v>29</v>
      </c>
      <c r="G461" s="27">
        <v>4</v>
      </c>
      <c r="H461" s="109" t="str">
        <f t="shared" si="198"/>
        <v>Rabu</v>
      </c>
      <c r="I461" s="110">
        <f t="shared" si="202"/>
        <v>45840.666666666664</v>
      </c>
      <c r="J461" s="111">
        <f t="shared" si="203"/>
        <v>5.666666666666667</v>
      </c>
      <c r="K461" s="109" t="str">
        <f t="shared" si="199"/>
        <v>Rabu</v>
      </c>
      <c r="L461" s="110">
        <f>($I$456+J461)+G461/24</f>
        <v>45840.833333333328</v>
      </c>
      <c r="M461" s="112">
        <f t="shared" si="200"/>
        <v>5.8333333333333339</v>
      </c>
    </row>
    <row r="462" spans="1:13" x14ac:dyDescent="0.25">
      <c r="A462" s="105">
        <f t="shared" si="201"/>
        <v>7</v>
      </c>
      <c r="B462" s="54" t="s">
        <v>17</v>
      </c>
      <c r="C462" s="113"/>
      <c r="D462" s="108"/>
      <c r="E462" s="108"/>
      <c r="F462" s="108"/>
      <c r="G462" s="27"/>
      <c r="H462" s="109" t="str">
        <f t="shared" si="198"/>
        <v>Jum'at</v>
      </c>
      <c r="I462" s="110">
        <f t="shared" si="202"/>
        <v>45842.166666666664</v>
      </c>
      <c r="J462" s="111">
        <f t="shared" si="203"/>
        <v>7.166666666666667</v>
      </c>
      <c r="K462" s="109"/>
      <c r="L462" s="110"/>
      <c r="M462" s="112"/>
    </row>
    <row r="463" spans="1:13" x14ac:dyDescent="0.25">
      <c r="A463" s="435" t="s">
        <v>31</v>
      </c>
      <c r="B463" s="435"/>
      <c r="C463" s="117">
        <f>SUM(C456:C462)</f>
        <v>1820</v>
      </c>
      <c r="D463" s="118">
        <f>SUM(D456:D462)</f>
        <v>116</v>
      </c>
      <c r="E463" s="118"/>
      <c r="F463" s="118"/>
      <c r="G463" s="118">
        <f>SUM(G456:G462)</f>
        <v>52</v>
      </c>
      <c r="H463" s="119">
        <f>D463+G463</f>
        <v>168</v>
      </c>
      <c r="I463" s="120"/>
      <c r="J463" s="121"/>
      <c r="K463" s="120"/>
      <c r="L463" s="120"/>
      <c r="M463" s="121"/>
    </row>
    <row r="464" spans="1:13" x14ac:dyDescent="0.25">
      <c r="A464" s="436" t="s">
        <v>32</v>
      </c>
      <c r="B464" s="436"/>
      <c r="C464" s="122"/>
      <c r="D464" s="123">
        <f>D463/24</f>
        <v>4.833333333333333</v>
      </c>
      <c r="E464" s="123"/>
      <c r="F464" s="123"/>
      <c r="G464" s="123">
        <f>G463/24</f>
        <v>2.1666666666666665</v>
      </c>
      <c r="H464" s="124">
        <f>H463/24</f>
        <v>7</v>
      </c>
      <c r="I464" s="125"/>
      <c r="J464" s="126" t="s">
        <v>33</v>
      </c>
      <c r="K464" s="127"/>
      <c r="L464" s="127"/>
      <c r="M464" s="127"/>
    </row>
    <row r="465" spans="1:13" x14ac:dyDescent="0.25">
      <c r="A465" s="128"/>
      <c r="B465" s="128"/>
      <c r="C465" s="129"/>
      <c r="D465" s="128"/>
      <c r="E465" s="128"/>
      <c r="F465" s="128"/>
      <c r="G465" s="128"/>
      <c r="H465" s="127"/>
      <c r="I465" s="127"/>
      <c r="J465" s="121" t="s">
        <v>34</v>
      </c>
      <c r="K465" s="121"/>
      <c r="L465" s="130">
        <f>C463</f>
        <v>1820</v>
      </c>
      <c r="M465" s="127" t="s">
        <v>35</v>
      </c>
    </row>
    <row r="466" spans="1:13" x14ac:dyDescent="0.25">
      <c r="A466" s="128"/>
      <c r="B466" s="128"/>
      <c r="C466" s="129"/>
      <c r="D466" s="128"/>
      <c r="E466" s="128"/>
      <c r="F466" s="128"/>
      <c r="G466" s="128"/>
      <c r="H466" s="128"/>
      <c r="I466" s="131"/>
      <c r="J466" s="121" t="s">
        <v>36</v>
      </c>
      <c r="K466" s="121"/>
      <c r="L466" s="132">
        <f>D464</f>
        <v>4.833333333333333</v>
      </c>
      <c r="M466" s="127" t="s">
        <v>14</v>
      </c>
    </row>
    <row r="467" spans="1:13" x14ac:dyDescent="0.25">
      <c r="A467" s="128"/>
      <c r="B467" s="128"/>
      <c r="C467" s="129"/>
      <c r="D467" s="128"/>
      <c r="E467" s="128"/>
      <c r="F467" s="128"/>
      <c r="G467" s="128"/>
      <c r="H467" s="128"/>
      <c r="I467" s="127"/>
      <c r="J467" s="121" t="s">
        <v>37</v>
      </c>
      <c r="K467" s="121"/>
      <c r="L467" s="133">
        <f>G464</f>
        <v>2.1666666666666665</v>
      </c>
      <c r="M467" s="127" t="s">
        <v>14</v>
      </c>
    </row>
    <row r="469" spans="1:13" x14ac:dyDescent="0.25">
      <c r="A469" s="14" t="s">
        <v>0</v>
      </c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</row>
    <row r="470" spans="1:13" x14ac:dyDescent="0.25">
      <c r="A470" s="14" t="s">
        <v>65</v>
      </c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</row>
    <row r="471" spans="1:13" x14ac:dyDescent="0.25">
      <c r="A471" s="429" t="s">
        <v>80</v>
      </c>
      <c r="B471" s="429"/>
      <c r="C471" s="429"/>
      <c r="D471" s="429"/>
      <c r="E471" s="429"/>
      <c r="F471" s="429"/>
      <c r="G471" s="429"/>
      <c r="H471" s="429"/>
      <c r="I471" s="429"/>
      <c r="J471" s="429"/>
      <c r="K471" s="18" t="s">
        <v>3</v>
      </c>
      <c r="L471" s="16">
        <v>17.5</v>
      </c>
      <c r="M471" s="18" t="s">
        <v>4</v>
      </c>
    </row>
    <row r="472" spans="1:13" ht="15.75" customHeight="1" x14ac:dyDescent="0.25">
      <c r="A472" s="430" t="s">
        <v>5</v>
      </c>
      <c r="B472" s="430" t="s">
        <v>6</v>
      </c>
      <c r="C472" s="431" t="s">
        <v>7</v>
      </c>
      <c r="D472" s="432" t="s">
        <v>8</v>
      </c>
      <c r="E472" s="432" t="s">
        <v>66</v>
      </c>
      <c r="F472" s="432" t="s">
        <v>10</v>
      </c>
      <c r="G472" s="432" t="s">
        <v>11</v>
      </c>
      <c r="H472" s="433" t="s">
        <v>12</v>
      </c>
      <c r="I472" s="433"/>
      <c r="J472" s="433"/>
      <c r="K472" s="434" t="s">
        <v>13</v>
      </c>
      <c r="L472" s="434"/>
      <c r="M472" s="434"/>
    </row>
    <row r="473" spans="1:13" x14ac:dyDescent="0.25">
      <c r="A473" s="430"/>
      <c r="B473" s="430"/>
      <c r="C473" s="431"/>
      <c r="D473" s="432"/>
      <c r="E473" s="432"/>
      <c r="F473" s="432"/>
      <c r="G473" s="432"/>
      <c r="H473" s="102" t="s">
        <v>14</v>
      </c>
      <c r="I473" s="102" t="s">
        <v>15</v>
      </c>
      <c r="J473" s="102" t="s">
        <v>16</v>
      </c>
      <c r="K473" s="103" t="s">
        <v>14</v>
      </c>
      <c r="L473" s="103" t="s">
        <v>15</v>
      </c>
      <c r="M473" s="104" t="s">
        <v>16</v>
      </c>
    </row>
    <row r="474" spans="1:13" x14ac:dyDescent="0.25">
      <c r="A474" s="27">
        <v>1</v>
      </c>
      <c r="B474" s="54" t="s">
        <v>17</v>
      </c>
      <c r="C474" s="27">
        <v>521</v>
      </c>
      <c r="D474" s="53">
        <f t="shared" ref="D474:D479" si="204">E474+F474</f>
        <v>32</v>
      </c>
      <c r="E474" s="53">
        <v>3</v>
      </c>
      <c r="F474" s="53">
        <f t="shared" ref="F474:F479" si="205">INT(C474/$L$3)</f>
        <v>29</v>
      </c>
      <c r="G474" s="27">
        <v>17</v>
      </c>
      <c r="H474" s="21" t="str">
        <f t="shared" ref="H474:H480" si="206">CHOOSE(WEEKDAY(I474),"Minggu","Senin","Selasa","Rabu","Kamis","Jum'at","Sabtu")</f>
        <v>Jum'at</v>
      </c>
      <c r="I474" s="24">
        <v>45842</v>
      </c>
      <c r="J474" s="25">
        <v>0.16666666666666699</v>
      </c>
      <c r="K474" s="21" t="str">
        <f t="shared" ref="K474:K479" si="207">CHOOSE(WEEKDAY(L474),"Minggu","Senin","Selasa","Rabu","Kamis","Jum'at","Sabtu")</f>
        <v>Jum'at</v>
      </c>
      <c r="L474" s="24">
        <f>(I474+J474)+G474/24</f>
        <v>45842.875</v>
      </c>
      <c r="M474" s="25">
        <f t="shared" ref="M474:M479" si="208">(J474+G474/24)</f>
        <v>0.87500000000000033</v>
      </c>
    </row>
    <row r="475" spans="1:13" x14ac:dyDescent="0.25">
      <c r="A475" s="105">
        <f t="shared" ref="A475:A480" si="209">A474+1</f>
        <v>2</v>
      </c>
      <c r="B475" s="106" t="s">
        <v>67</v>
      </c>
      <c r="C475" s="107">
        <v>45</v>
      </c>
      <c r="D475" s="53">
        <f t="shared" si="204"/>
        <v>3</v>
      </c>
      <c r="E475" s="108">
        <v>1</v>
      </c>
      <c r="F475" s="53">
        <f t="shared" si="205"/>
        <v>2</v>
      </c>
      <c r="G475" s="105">
        <v>5</v>
      </c>
      <c r="H475" s="109" t="str">
        <f t="shared" si="206"/>
        <v>Minggu</v>
      </c>
      <c r="I475" s="110">
        <f t="shared" ref="I475:I480" si="210">$I$474+J475</f>
        <v>45844.208333333336</v>
      </c>
      <c r="J475" s="111">
        <f t="shared" ref="J475:J480" si="211">M474+D474/24</f>
        <v>2.2083333333333335</v>
      </c>
      <c r="K475" s="109" t="str">
        <f t="shared" si="207"/>
        <v>Minggu</v>
      </c>
      <c r="L475" s="110">
        <f>($I$474+J475)+G475/24</f>
        <v>45844.416666666672</v>
      </c>
      <c r="M475" s="112">
        <f t="shared" si="208"/>
        <v>2.416666666666667</v>
      </c>
    </row>
    <row r="476" spans="1:13" x14ac:dyDescent="0.25">
      <c r="A476" s="105">
        <f t="shared" si="209"/>
        <v>3</v>
      </c>
      <c r="B476" s="54" t="s">
        <v>68</v>
      </c>
      <c r="C476" s="113">
        <v>344</v>
      </c>
      <c r="D476" s="53">
        <f t="shared" si="204"/>
        <v>23</v>
      </c>
      <c r="E476" s="114">
        <v>4</v>
      </c>
      <c r="F476" s="53">
        <f t="shared" si="205"/>
        <v>19</v>
      </c>
      <c r="G476" s="27">
        <v>1</v>
      </c>
      <c r="H476" s="109" t="str">
        <f t="shared" si="206"/>
        <v>Minggu</v>
      </c>
      <c r="I476" s="110">
        <f t="shared" si="210"/>
        <v>45844.541666666664</v>
      </c>
      <c r="J476" s="111">
        <f t="shared" si="211"/>
        <v>2.541666666666667</v>
      </c>
      <c r="K476" s="109" t="str">
        <f t="shared" si="207"/>
        <v>Minggu</v>
      </c>
      <c r="L476" s="110">
        <f>($I$474+J476)+G476/24</f>
        <v>45844.583333333328</v>
      </c>
      <c r="M476" s="112">
        <f t="shared" si="208"/>
        <v>2.5833333333333335</v>
      </c>
    </row>
    <row r="477" spans="1:13" x14ac:dyDescent="0.25">
      <c r="A477" s="105">
        <f t="shared" si="209"/>
        <v>4</v>
      </c>
      <c r="B477" s="22" t="s">
        <v>69</v>
      </c>
      <c r="C477" s="116">
        <v>344</v>
      </c>
      <c r="D477" s="53">
        <f t="shared" si="204"/>
        <v>23</v>
      </c>
      <c r="E477" s="114">
        <v>4</v>
      </c>
      <c r="F477" s="53">
        <f t="shared" si="205"/>
        <v>19</v>
      </c>
      <c r="G477" s="21">
        <v>24</v>
      </c>
      <c r="H477" s="109" t="str">
        <f t="shared" si="206"/>
        <v>Senin</v>
      </c>
      <c r="I477" s="110">
        <f t="shared" si="210"/>
        <v>45845.541666666664</v>
      </c>
      <c r="J477" s="111">
        <f t="shared" si="211"/>
        <v>3.541666666666667</v>
      </c>
      <c r="K477" s="109" t="str">
        <f t="shared" si="207"/>
        <v>Selasa</v>
      </c>
      <c r="L477" s="110">
        <f>($I$474+J477)+G477/24</f>
        <v>45846.541666666664</v>
      </c>
      <c r="M477" s="112">
        <f t="shared" si="208"/>
        <v>4.541666666666667</v>
      </c>
    </row>
    <row r="478" spans="1:13" x14ac:dyDescent="0.25">
      <c r="A478" s="105">
        <f t="shared" si="209"/>
        <v>5</v>
      </c>
      <c r="B478" s="54" t="s">
        <v>68</v>
      </c>
      <c r="C478" s="113">
        <v>45</v>
      </c>
      <c r="D478" s="53">
        <f t="shared" si="204"/>
        <v>3</v>
      </c>
      <c r="E478" s="114">
        <v>1</v>
      </c>
      <c r="F478" s="53">
        <f t="shared" si="205"/>
        <v>2</v>
      </c>
      <c r="G478" s="27">
        <v>1</v>
      </c>
      <c r="H478" s="109" t="str">
        <f t="shared" si="206"/>
        <v>Rabu</v>
      </c>
      <c r="I478" s="110">
        <f t="shared" si="210"/>
        <v>45847.5</v>
      </c>
      <c r="J478" s="111">
        <f t="shared" si="211"/>
        <v>5.5</v>
      </c>
      <c r="K478" s="109" t="str">
        <f t="shared" si="207"/>
        <v>Rabu</v>
      </c>
      <c r="L478" s="110">
        <f>($I$474+J478)+G478/24</f>
        <v>45847.541666666664</v>
      </c>
      <c r="M478" s="112">
        <f t="shared" si="208"/>
        <v>5.541666666666667</v>
      </c>
    </row>
    <row r="479" spans="1:13" x14ac:dyDescent="0.25">
      <c r="A479" s="105">
        <f t="shared" si="209"/>
        <v>6</v>
      </c>
      <c r="B479" s="54" t="s">
        <v>67</v>
      </c>
      <c r="C479" s="113">
        <v>521</v>
      </c>
      <c r="D479" s="53">
        <f t="shared" si="204"/>
        <v>32</v>
      </c>
      <c r="E479" s="114">
        <v>3</v>
      </c>
      <c r="F479" s="53">
        <f t="shared" si="205"/>
        <v>29</v>
      </c>
      <c r="G479" s="27">
        <v>4</v>
      </c>
      <c r="H479" s="109" t="str">
        <f t="shared" si="206"/>
        <v>Rabu</v>
      </c>
      <c r="I479" s="110">
        <f t="shared" si="210"/>
        <v>45847.666666666664</v>
      </c>
      <c r="J479" s="111">
        <f t="shared" si="211"/>
        <v>5.666666666666667</v>
      </c>
      <c r="K479" s="109" t="str">
        <f t="shared" si="207"/>
        <v>Rabu</v>
      </c>
      <c r="L479" s="110">
        <f>($I$474+J479)+G479/24</f>
        <v>45847.833333333328</v>
      </c>
      <c r="M479" s="112">
        <f t="shared" si="208"/>
        <v>5.8333333333333339</v>
      </c>
    </row>
    <row r="480" spans="1:13" x14ac:dyDescent="0.25">
      <c r="A480" s="105">
        <f t="shared" si="209"/>
        <v>7</v>
      </c>
      <c r="B480" s="54" t="s">
        <v>17</v>
      </c>
      <c r="C480" s="113"/>
      <c r="D480" s="108"/>
      <c r="E480" s="108"/>
      <c r="F480" s="108"/>
      <c r="G480" s="27"/>
      <c r="H480" s="109" t="str">
        <f t="shared" si="206"/>
        <v>Jum'at</v>
      </c>
      <c r="I480" s="110">
        <f t="shared" si="210"/>
        <v>45849.166666666664</v>
      </c>
      <c r="J480" s="111">
        <f t="shared" si="211"/>
        <v>7.166666666666667</v>
      </c>
      <c r="K480" s="109"/>
      <c r="L480" s="110"/>
      <c r="M480" s="112"/>
    </row>
    <row r="481" spans="1:13" x14ac:dyDescent="0.25">
      <c r="A481" s="435" t="s">
        <v>31</v>
      </c>
      <c r="B481" s="435"/>
      <c r="C481" s="117">
        <f>SUM(C474:C480)</f>
        <v>1820</v>
      </c>
      <c r="D481" s="118">
        <f>SUM(D474:D480)</f>
        <v>116</v>
      </c>
      <c r="E481" s="118"/>
      <c r="F481" s="118"/>
      <c r="G481" s="118">
        <f>SUM(G474:G480)</f>
        <v>52</v>
      </c>
      <c r="H481" s="119">
        <f>D481+G481</f>
        <v>168</v>
      </c>
      <c r="I481" s="120"/>
      <c r="J481" s="121"/>
      <c r="K481" s="120"/>
      <c r="L481" s="120"/>
      <c r="M481" s="121"/>
    </row>
    <row r="482" spans="1:13" x14ac:dyDescent="0.25">
      <c r="A482" s="436" t="s">
        <v>32</v>
      </c>
      <c r="B482" s="436"/>
      <c r="C482" s="122"/>
      <c r="D482" s="123">
        <f>D481/24</f>
        <v>4.833333333333333</v>
      </c>
      <c r="E482" s="123"/>
      <c r="F482" s="123"/>
      <c r="G482" s="123">
        <f>G481/24</f>
        <v>2.1666666666666665</v>
      </c>
      <c r="H482" s="124">
        <f>H481/24</f>
        <v>7</v>
      </c>
      <c r="I482" s="125"/>
      <c r="J482" s="126" t="s">
        <v>33</v>
      </c>
      <c r="K482" s="127"/>
      <c r="L482" s="127"/>
      <c r="M482" s="127"/>
    </row>
    <row r="483" spans="1:13" x14ac:dyDescent="0.25">
      <c r="A483" s="128"/>
      <c r="B483" s="128"/>
      <c r="C483" s="129"/>
      <c r="D483" s="128"/>
      <c r="E483" s="128"/>
      <c r="F483" s="128"/>
      <c r="G483" s="128"/>
      <c r="H483" s="127"/>
      <c r="I483" s="127"/>
      <c r="J483" s="121" t="s">
        <v>34</v>
      </c>
      <c r="K483" s="121"/>
      <c r="L483" s="130">
        <f>C481</f>
        <v>1820</v>
      </c>
      <c r="M483" s="127" t="s">
        <v>35</v>
      </c>
    </row>
    <row r="484" spans="1:13" x14ac:dyDescent="0.25">
      <c r="A484" s="128"/>
      <c r="B484" s="128"/>
      <c r="C484" s="129"/>
      <c r="D484" s="128"/>
      <c r="E484" s="128"/>
      <c r="F484" s="128"/>
      <c r="G484" s="128"/>
      <c r="H484" s="128"/>
      <c r="I484" s="131"/>
      <c r="J484" s="121" t="s">
        <v>36</v>
      </c>
      <c r="K484" s="121"/>
      <c r="L484" s="132">
        <f>D482</f>
        <v>4.833333333333333</v>
      </c>
      <c r="M484" s="127" t="s">
        <v>14</v>
      </c>
    </row>
    <row r="485" spans="1:13" x14ac:dyDescent="0.25">
      <c r="A485" s="128"/>
      <c r="B485" s="128"/>
      <c r="C485" s="129"/>
      <c r="D485" s="128"/>
      <c r="E485" s="128"/>
      <c r="F485" s="128"/>
      <c r="G485" s="128"/>
      <c r="H485" s="128"/>
      <c r="I485" s="127"/>
      <c r="J485" s="121" t="s">
        <v>37</v>
      </c>
      <c r="K485" s="121"/>
      <c r="L485" s="133">
        <f>G482</f>
        <v>2.1666666666666665</v>
      </c>
      <c r="M485" s="127" t="s">
        <v>14</v>
      </c>
    </row>
    <row r="487" spans="1:13" x14ac:dyDescent="0.25">
      <c r="A487" s="14" t="s">
        <v>0</v>
      </c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</row>
    <row r="488" spans="1:13" x14ac:dyDescent="0.25">
      <c r="A488" s="14" t="s">
        <v>65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</row>
    <row r="489" spans="1:13" x14ac:dyDescent="0.25">
      <c r="A489" s="429" t="s">
        <v>81</v>
      </c>
      <c r="B489" s="429"/>
      <c r="C489" s="429"/>
      <c r="D489" s="429"/>
      <c r="E489" s="429"/>
      <c r="F489" s="429"/>
      <c r="G489" s="429"/>
      <c r="H489" s="429"/>
      <c r="I489" s="429"/>
      <c r="J489" s="429"/>
      <c r="K489" s="18" t="s">
        <v>3</v>
      </c>
      <c r="L489" s="16">
        <v>17.5</v>
      </c>
      <c r="M489" s="18" t="s">
        <v>4</v>
      </c>
    </row>
    <row r="490" spans="1:13" ht="15.75" customHeight="1" x14ac:dyDescent="0.25">
      <c r="A490" s="430" t="s">
        <v>5</v>
      </c>
      <c r="B490" s="430" t="s">
        <v>6</v>
      </c>
      <c r="C490" s="431" t="s">
        <v>7</v>
      </c>
      <c r="D490" s="432" t="s">
        <v>8</v>
      </c>
      <c r="E490" s="432" t="s">
        <v>66</v>
      </c>
      <c r="F490" s="432" t="s">
        <v>10</v>
      </c>
      <c r="G490" s="432" t="s">
        <v>11</v>
      </c>
      <c r="H490" s="433" t="s">
        <v>12</v>
      </c>
      <c r="I490" s="433"/>
      <c r="J490" s="433"/>
      <c r="K490" s="434" t="s">
        <v>13</v>
      </c>
      <c r="L490" s="434"/>
      <c r="M490" s="434"/>
    </row>
    <row r="491" spans="1:13" x14ac:dyDescent="0.25">
      <c r="A491" s="430"/>
      <c r="B491" s="430"/>
      <c r="C491" s="431"/>
      <c r="D491" s="432"/>
      <c r="E491" s="432"/>
      <c r="F491" s="432"/>
      <c r="G491" s="432"/>
      <c r="H491" s="102" t="s">
        <v>14</v>
      </c>
      <c r="I491" s="102" t="s">
        <v>15</v>
      </c>
      <c r="J491" s="102" t="s">
        <v>16</v>
      </c>
      <c r="K491" s="103" t="s">
        <v>14</v>
      </c>
      <c r="L491" s="103" t="s">
        <v>15</v>
      </c>
      <c r="M491" s="104" t="s">
        <v>16</v>
      </c>
    </row>
    <row r="492" spans="1:13" x14ac:dyDescent="0.25">
      <c r="A492" s="27">
        <v>1</v>
      </c>
      <c r="B492" s="54" t="s">
        <v>17</v>
      </c>
      <c r="C492" s="27">
        <v>521</v>
      </c>
      <c r="D492" s="53">
        <f t="shared" ref="D492:D497" si="212">E492+F492</f>
        <v>32</v>
      </c>
      <c r="E492" s="53">
        <v>3</v>
      </c>
      <c r="F492" s="53">
        <f t="shared" ref="F492:F497" si="213">INT(C492/$L$3)</f>
        <v>29</v>
      </c>
      <c r="G492" s="27">
        <v>22</v>
      </c>
      <c r="H492" s="21" t="str">
        <f t="shared" ref="H492:H498" si="214">CHOOSE(WEEKDAY(I492),"Minggu","Senin","Selasa","Rabu","Kamis","Jum'at","Sabtu")</f>
        <v>Jum'at</v>
      </c>
      <c r="I492" s="24">
        <v>45849</v>
      </c>
      <c r="J492" s="25">
        <v>0.16666666666666699</v>
      </c>
      <c r="K492" s="21" t="str">
        <f t="shared" ref="K492:K497" si="215">CHOOSE(WEEKDAY(L492),"Minggu","Senin","Selasa","Rabu","Kamis","Jum'at","Sabtu")</f>
        <v>Sabtu</v>
      </c>
      <c r="L492" s="24">
        <f>(I492+J492)+G492/24</f>
        <v>45850.083333333328</v>
      </c>
      <c r="M492" s="25">
        <f t="shared" ref="M492:M497" si="216">(J492+G492/24)</f>
        <v>1.0833333333333337</v>
      </c>
    </row>
    <row r="493" spans="1:13" x14ac:dyDescent="0.25">
      <c r="A493" s="105">
        <f t="shared" ref="A493:A498" si="217">A492+1</f>
        <v>2</v>
      </c>
      <c r="B493" s="106" t="s">
        <v>67</v>
      </c>
      <c r="C493" s="107">
        <v>45</v>
      </c>
      <c r="D493" s="53">
        <f t="shared" si="212"/>
        <v>3</v>
      </c>
      <c r="E493" s="108">
        <v>1</v>
      </c>
      <c r="F493" s="53">
        <f t="shared" si="213"/>
        <v>2</v>
      </c>
      <c r="G493" s="105">
        <v>4</v>
      </c>
      <c r="H493" s="109" t="str">
        <f t="shared" si="214"/>
        <v>Minggu</v>
      </c>
      <c r="I493" s="110">
        <f t="shared" ref="I493:I498" si="218">$I$492+J493</f>
        <v>45851.416666666664</v>
      </c>
      <c r="J493" s="111">
        <f t="shared" ref="J493:J498" si="219">M492+D492/24</f>
        <v>2.416666666666667</v>
      </c>
      <c r="K493" s="109" t="str">
        <f t="shared" si="215"/>
        <v>Minggu</v>
      </c>
      <c r="L493" s="110">
        <f>($I$492+J493)+G493/24</f>
        <v>45851.583333333328</v>
      </c>
      <c r="M493" s="112">
        <f t="shared" si="216"/>
        <v>2.5833333333333335</v>
      </c>
    </row>
    <row r="494" spans="1:13" x14ac:dyDescent="0.25">
      <c r="A494" s="105">
        <f t="shared" si="217"/>
        <v>3</v>
      </c>
      <c r="B494" s="54" t="s">
        <v>68</v>
      </c>
      <c r="C494" s="113">
        <v>344</v>
      </c>
      <c r="D494" s="53">
        <f t="shared" si="212"/>
        <v>23</v>
      </c>
      <c r="E494" s="114">
        <v>4</v>
      </c>
      <c r="F494" s="53">
        <f t="shared" si="213"/>
        <v>19</v>
      </c>
      <c r="G494" s="27">
        <v>1</v>
      </c>
      <c r="H494" s="109" t="str">
        <f t="shared" si="214"/>
        <v>Minggu</v>
      </c>
      <c r="I494" s="110">
        <f t="shared" si="218"/>
        <v>45851.708333333336</v>
      </c>
      <c r="J494" s="111">
        <f t="shared" si="219"/>
        <v>2.7083333333333335</v>
      </c>
      <c r="K494" s="109" t="str">
        <f t="shared" si="215"/>
        <v>Minggu</v>
      </c>
      <c r="L494" s="110">
        <f>($I$492+J494)+G494/24</f>
        <v>45851.75</v>
      </c>
      <c r="M494" s="112">
        <f t="shared" si="216"/>
        <v>2.75</v>
      </c>
    </row>
    <row r="495" spans="1:13" x14ac:dyDescent="0.25">
      <c r="A495" s="105">
        <f t="shared" si="217"/>
        <v>4</v>
      </c>
      <c r="B495" s="22" t="s">
        <v>69</v>
      </c>
      <c r="C495" s="116">
        <v>344</v>
      </c>
      <c r="D495" s="53">
        <f t="shared" si="212"/>
        <v>23</v>
      </c>
      <c r="E495" s="114">
        <v>4</v>
      </c>
      <c r="F495" s="53">
        <f t="shared" si="213"/>
        <v>19</v>
      </c>
      <c r="G495" s="21">
        <v>20</v>
      </c>
      <c r="H495" s="109" t="str">
        <f t="shared" si="214"/>
        <v>Senin</v>
      </c>
      <c r="I495" s="110">
        <f t="shared" si="218"/>
        <v>45852.708333333336</v>
      </c>
      <c r="J495" s="111">
        <f t="shared" si="219"/>
        <v>3.7083333333333335</v>
      </c>
      <c r="K495" s="109" t="str">
        <f t="shared" si="215"/>
        <v>Selasa</v>
      </c>
      <c r="L495" s="110">
        <f>($I$492+J495)+G495/24</f>
        <v>45853.541666666672</v>
      </c>
      <c r="M495" s="112">
        <f t="shared" si="216"/>
        <v>4.541666666666667</v>
      </c>
    </row>
    <row r="496" spans="1:13" x14ac:dyDescent="0.25">
      <c r="A496" s="105">
        <f t="shared" si="217"/>
        <v>5</v>
      </c>
      <c r="B496" s="54" t="s">
        <v>68</v>
      </c>
      <c r="C496" s="113">
        <v>45</v>
      </c>
      <c r="D496" s="53">
        <f t="shared" si="212"/>
        <v>3</v>
      </c>
      <c r="E496" s="114">
        <v>1</v>
      </c>
      <c r="F496" s="53">
        <f t="shared" si="213"/>
        <v>2</v>
      </c>
      <c r="G496" s="27">
        <v>1</v>
      </c>
      <c r="H496" s="109" t="str">
        <f t="shared" si="214"/>
        <v>Rabu</v>
      </c>
      <c r="I496" s="110">
        <f t="shared" si="218"/>
        <v>45854.5</v>
      </c>
      <c r="J496" s="111">
        <f t="shared" si="219"/>
        <v>5.5</v>
      </c>
      <c r="K496" s="109" t="str">
        <f t="shared" si="215"/>
        <v>Rabu</v>
      </c>
      <c r="L496" s="110">
        <f>($I$492+J496)+G496/24</f>
        <v>45854.541666666664</v>
      </c>
      <c r="M496" s="112">
        <f t="shared" si="216"/>
        <v>5.541666666666667</v>
      </c>
    </row>
    <row r="497" spans="1:13" x14ac:dyDescent="0.25">
      <c r="A497" s="105">
        <f t="shared" si="217"/>
        <v>6</v>
      </c>
      <c r="B497" s="54" t="s">
        <v>67</v>
      </c>
      <c r="C497" s="113">
        <v>521</v>
      </c>
      <c r="D497" s="53">
        <f t="shared" si="212"/>
        <v>32</v>
      </c>
      <c r="E497" s="114">
        <v>3</v>
      </c>
      <c r="F497" s="53">
        <f t="shared" si="213"/>
        <v>29</v>
      </c>
      <c r="G497" s="27">
        <v>4</v>
      </c>
      <c r="H497" s="109" t="str">
        <f t="shared" si="214"/>
        <v>Rabu</v>
      </c>
      <c r="I497" s="110">
        <f t="shared" si="218"/>
        <v>45854.666666666664</v>
      </c>
      <c r="J497" s="111">
        <f t="shared" si="219"/>
        <v>5.666666666666667</v>
      </c>
      <c r="K497" s="109" t="str">
        <f t="shared" si="215"/>
        <v>Rabu</v>
      </c>
      <c r="L497" s="110">
        <f>($I$492+J497)+G497/24</f>
        <v>45854.833333333328</v>
      </c>
      <c r="M497" s="112">
        <f t="shared" si="216"/>
        <v>5.8333333333333339</v>
      </c>
    </row>
    <row r="498" spans="1:13" x14ac:dyDescent="0.25">
      <c r="A498" s="105">
        <f t="shared" si="217"/>
        <v>7</v>
      </c>
      <c r="B498" s="54" t="s">
        <v>17</v>
      </c>
      <c r="C498" s="113"/>
      <c r="D498" s="108"/>
      <c r="E498" s="108"/>
      <c r="F498" s="108"/>
      <c r="G498" s="27"/>
      <c r="H498" s="109" t="str">
        <f t="shared" si="214"/>
        <v>Jum'at</v>
      </c>
      <c r="I498" s="110">
        <f t="shared" si="218"/>
        <v>45856.166666666664</v>
      </c>
      <c r="J498" s="111">
        <f t="shared" si="219"/>
        <v>7.166666666666667</v>
      </c>
      <c r="K498" s="109"/>
      <c r="L498" s="110"/>
      <c r="M498" s="112"/>
    </row>
    <row r="499" spans="1:13" x14ac:dyDescent="0.25">
      <c r="A499" s="435" t="s">
        <v>31</v>
      </c>
      <c r="B499" s="435"/>
      <c r="C499" s="117">
        <f>SUM(C492:C498)</f>
        <v>1820</v>
      </c>
      <c r="D499" s="118">
        <f>SUM(D492:D498)</f>
        <v>116</v>
      </c>
      <c r="E499" s="118"/>
      <c r="F499" s="118"/>
      <c r="G499" s="118">
        <f>SUM(G492:G498)</f>
        <v>52</v>
      </c>
      <c r="H499" s="119">
        <f>D499+G499</f>
        <v>168</v>
      </c>
      <c r="I499" s="120"/>
      <c r="J499" s="121"/>
      <c r="K499" s="120"/>
      <c r="L499" s="120"/>
      <c r="M499" s="121"/>
    </row>
    <row r="500" spans="1:13" x14ac:dyDescent="0.25">
      <c r="A500" s="436" t="s">
        <v>32</v>
      </c>
      <c r="B500" s="436"/>
      <c r="C500" s="122"/>
      <c r="D500" s="123">
        <f>D499/24</f>
        <v>4.833333333333333</v>
      </c>
      <c r="E500" s="123"/>
      <c r="F500" s="123"/>
      <c r="G500" s="123">
        <f>G499/24</f>
        <v>2.1666666666666665</v>
      </c>
      <c r="H500" s="124">
        <f>H499/24</f>
        <v>7</v>
      </c>
      <c r="I500" s="125"/>
      <c r="J500" s="126" t="s">
        <v>33</v>
      </c>
      <c r="K500" s="127"/>
      <c r="L500" s="127"/>
      <c r="M500" s="127"/>
    </row>
    <row r="501" spans="1:13" x14ac:dyDescent="0.25">
      <c r="A501" s="128"/>
      <c r="B501" s="128"/>
      <c r="C501" s="129"/>
      <c r="D501" s="128"/>
      <c r="E501" s="128"/>
      <c r="F501" s="128"/>
      <c r="G501" s="128"/>
      <c r="H501" s="127"/>
      <c r="I501" s="127"/>
      <c r="J501" s="121" t="s">
        <v>34</v>
      </c>
      <c r="K501" s="121"/>
      <c r="L501" s="130">
        <f>C499</f>
        <v>1820</v>
      </c>
      <c r="M501" s="127" t="s">
        <v>35</v>
      </c>
    </row>
    <row r="502" spans="1:13" x14ac:dyDescent="0.25">
      <c r="A502" s="128"/>
      <c r="B502" s="128"/>
      <c r="C502" s="129"/>
      <c r="D502" s="128"/>
      <c r="E502" s="128"/>
      <c r="F502" s="128"/>
      <c r="G502" s="128"/>
      <c r="H502" s="128"/>
      <c r="I502" s="131"/>
      <c r="J502" s="121" t="s">
        <v>36</v>
      </c>
      <c r="K502" s="121"/>
      <c r="L502" s="132">
        <f>D500</f>
        <v>4.833333333333333</v>
      </c>
      <c r="M502" s="127" t="s">
        <v>14</v>
      </c>
    </row>
    <row r="503" spans="1:13" x14ac:dyDescent="0.25">
      <c r="A503" s="128"/>
      <c r="B503" s="128"/>
      <c r="C503" s="129"/>
      <c r="D503" s="128"/>
      <c r="E503" s="128"/>
      <c r="F503" s="128"/>
      <c r="G503" s="128"/>
      <c r="H503" s="128"/>
      <c r="I503" s="127"/>
      <c r="J503" s="121" t="s">
        <v>37</v>
      </c>
      <c r="K503" s="121"/>
      <c r="L503" s="133">
        <f>G500</f>
        <v>2.1666666666666665</v>
      </c>
      <c r="M503" s="127" t="s">
        <v>14</v>
      </c>
    </row>
    <row r="505" spans="1:13" x14ac:dyDescent="0.25">
      <c r="A505" s="14" t="s">
        <v>0</v>
      </c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</row>
    <row r="506" spans="1:13" x14ac:dyDescent="0.25">
      <c r="A506" s="14" t="s">
        <v>65</v>
      </c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</row>
    <row r="507" spans="1:13" x14ac:dyDescent="0.25">
      <c r="A507" s="429" t="s">
        <v>82</v>
      </c>
      <c r="B507" s="429"/>
      <c r="C507" s="429"/>
      <c r="D507" s="429"/>
      <c r="E507" s="429"/>
      <c r="F507" s="429"/>
      <c r="G507" s="429"/>
      <c r="H507" s="429"/>
      <c r="I507" s="429"/>
      <c r="J507" s="429"/>
      <c r="K507" s="18" t="s">
        <v>3</v>
      </c>
      <c r="L507" s="16">
        <v>17.5</v>
      </c>
      <c r="M507" s="18" t="s">
        <v>4</v>
      </c>
    </row>
    <row r="508" spans="1:13" ht="15.75" customHeight="1" x14ac:dyDescent="0.25">
      <c r="A508" s="430" t="s">
        <v>5</v>
      </c>
      <c r="B508" s="430" t="s">
        <v>6</v>
      </c>
      <c r="C508" s="431" t="s">
        <v>7</v>
      </c>
      <c r="D508" s="432" t="s">
        <v>8</v>
      </c>
      <c r="E508" s="432" t="s">
        <v>66</v>
      </c>
      <c r="F508" s="432" t="s">
        <v>10</v>
      </c>
      <c r="G508" s="432" t="s">
        <v>11</v>
      </c>
      <c r="H508" s="433" t="s">
        <v>12</v>
      </c>
      <c r="I508" s="433"/>
      <c r="J508" s="433"/>
      <c r="K508" s="434" t="s">
        <v>13</v>
      </c>
      <c r="L508" s="434"/>
      <c r="M508" s="434"/>
    </row>
    <row r="509" spans="1:13" x14ac:dyDescent="0.25">
      <c r="A509" s="430"/>
      <c r="B509" s="430"/>
      <c r="C509" s="431"/>
      <c r="D509" s="432"/>
      <c r="E509" s="432"/>
      <c r="F509" s="432"/>
      <c r="G509" s="432"/>
      <c r="H509" s="102" t="s">
        <v>14</v>
      </c>
      <c r="I509" s="102" t="s">
        <v>15</v>
      </c>
      <c r="J509" s="102" t="s">
        <v>16</v>
      </c>
      <c r="K509" s="103" t="s">
        <v>14</v>
      </c>
      <c r="L509" s="103" t="s">
        <v>15</v>
      </c>
      <c r="M509" s="104" t="s">
        <v>16</v>
      </c>
    </row>
    <row r="510" spans="1:13" x14ac:dyDescent="0.25">
      <c r="A510" s="27">
        <v>1</v>
      </c>
      <c r="B510" s="54" t="s">
        <v>17</v>
      </c>
      <c r="C510" s="27">
        <v>521</v>
      </c>
      <c r="D510" s="53">
        <f t="shared" ref="D510:D515" si="220">E510+F510</f>
        <v>32</v>
      </c>
      <c r="E510" s="53">
        <v>3</v>
      </c>
      <c r="F510" s="53">
        <f t="shared" ref="F510:F515" si="221">INT(C510/$L$3)</f>
        <v>29</v>
      </c>
      <c r="G510" s="27">
        <v>17</v>
      </c>
      <c r="H510" s="21" t="str">
        <f t="shared" ref="H510:H516" si="222">CHOOSE(WEEKDAY(I510),"Minggu","Senin","Selasa","Rabu","Kamis","Jum'at","Sabtu")</f>
        <v>Jum'at</v>
      </c>
      <c r="I510" s="24">
        <v>45856</v>
      </c>
      <c r="J510" s="25">
        <v>0.16666666666666699</v>
      </c>
      <c r="K510" s="21" t="str">
        <f t="shared" ref="K510:K515" si="223">CHOOSE(WEEKDAY(L510),"Minggu","Senin","Selasa","Rabu","Kamis","Jum'at","Sabtu")</f>
        <v>Jum'at</v>
      </c>
      <c r="L510" s="24">
        <f>(I510+J510)+G510/24</f>
        <v>45856.875</v>
      </c>
      <c r="M510" s="25">
        <f t="shared" ref="M510:M515" si="224">(J510+G510/24)</f>
        <v>0.87500000000000033</v>
      </c>
    </row>
    <row r="511" spans="1:13" x14ac:dyDescent="0.25">
      <c r="A511" s="105">
        <f t="shared" ref="A511:A516" si="225">A510+1</f>
        <v>2</v>
      </c>
      <c r="B511" s="106" t="s">
        <v>67</v>
      </c>
      <c r="C511" s="107">
        <v>45</v>
      </c>
      <c r="D511" s="53">
        <f t="shared" si="220"/>
        <v>3</v>
      </c>
      <c r="E511" s="108">
        <v>1</v>
      </c>
      <c r="F511" s="53">
        <f t="shared" si="221"/>
        <v>2</v>
      </c>
      <c r="G511" s="105">
        <v>5</v>
      </c>
      <c r="H511" s="109" t="str">
        <f t="shared" si="222"/>
        <v>Minggu</v>
      </c>
      <c r="I511" s="110">
        <f t="shared" ref="I511:I516" si="226">$I$510+J511</f>
        <v>45858.208333333336</v>
      </c>
      <c r="J511" s="111">
        <f t="shared" ref="J511:J516" si="227">M510+D510/24</f>
        <v>2.2083333333333335</v>
      </c>
      <c r="K511" s="109" t="str">
        <f t="shared" si="223"/>
        <v>Minggu</v>
      </c>
      <c r="L511" s="110">
        <f>($I$510+J511)+G511/24</f>
        <v>45858.416666666672</v>
      </c>
      <c r="M511" s="112">
        <f t="shared" si="224"/>
        <v>2.416666666666667</v>
      </c>
    </row>
    <row r="512" spans="1:13" x14ac:dyDescent="0.25">
      <c r="A512" s="105">
        <f t="shared" si="225"/>
        <v>3</v>
      </c>
      <c r="B512" s="54" t="s">
        <v>68</v>
      </c>
      <c r="C512" s="113">
        <v>344</v>
      </c>
      <c r="D512" s="53">
        <f t="shared" si="220"/>
        <v>23</v>
      </c>
      <c r="E512" s="114">
        <v>4</v>
      </c>
      <c r="F512" s="53">
        <f t="shared" si="221"/>
        <v>19</v>
      </c>
      <c r="G512" s="27">
        <v>1</v>
      </c>
      <c r="H512" s="109" t="str">
        <f t="shared" si="222"/>
        <v>Minggu</v>
      </c>
      <c r="I512" s="110">
        <f t="shared" si="226"/>
        <v>45858.541666666664</v>
      </c>
      <c r="J512" s="111">
        <f t="shared" si="227"/>
        <v>2.541666666666667</v>
      </c>
      <c r="K512" s="109" t="str">
        <f t="shared" si="223"/>
        <v>Minggu</v>
      </c>
      <c r="L512" s="110">
        <f>($I$510+J512)+G512/24</f>
        <v>45858.583333333328</v>
      </c>
      <c r="M512" s="112">
        <f t="shared" si="224"/>
        <v>2.5833333333333335</v>
      </c>
    </row>
    <row r="513" spans="1:13" x14ac:dyDescent="0.25">
      <c r="A513" s="105">
        <f t="shared" si="225"/>
        <v>4</v>
      </c>
      <c r="B513" s="22" t="s">
        <v>69</v>
      </c>
      <c r="C513" s="116">
        <v>344</v>
      </c>
      <c r="D513" s="53">
        <f t="shared" si="220"/>
        <v>23</v>
      </c>
      <c r="E513" s="114">
        <v>4</v>
      </c>
      <c r="F513" s="53">
        <f t="shared" si="221"/>
        <v>19</v>
      </c>
      <c r="G513" s="21">
        <v>24</v>
      </c>
      <c r="H513" s="109" t="str">
        <f t="shared" si="222"/>
        <v>Senin</v>
      </c>
      <c r="I513" s="110">
        <f t="shared" si="226"/>
        <v>45859.541666666664</v>
      </c>
      <c r="J513" s="111">
        <f t="shared" si="227"/>
        <v>3.541666666666667</v>
      </c>
      <c r="K513" s="109" t="str">
        <f t="shared" si="223"/>
        <v>Selasa</v>
      </c>
      <c r="L513" s="110">
        <f>($I$510+J513)+G513/24</f>
        <v>45860.541666666664</v>
      </c>
      <c r="M513" s="112">
        <f t="shared" si="224"/>
        <v>4.541666666666667</v>
      </c>
    </row>
    <row r="514" spans="1:13" x14ac:dyDescent="0.25">
      <c r="A514" s="105">
        <f t="shared" si="225"/>
        <v>5</v>
      </c>
      <c r="B514" s="54" t="s">
        <v>68</v>
      </c>
      <c r="C514" s="113">
        <v>45</v>
      </c>
      <c r="D514" s="53">
        <f t="shared" si="220"/>
        <v>3</v>
      </c>
      <c r="E514" s="114">
        <v>1</v>
      </c>
      <c r="F514" s="53">
        <f t="shared" si="221"/>
        <v>2</v>
      </c>
      <c r="G514" s="27">
        <v>1</v>
      </c>
      <c r="H514" s="109" t="str">
        <f t="shared" si="222"/>
        <v>Rabu</v>
      </c>
      <c r="I514" s="110">
        <f t="shared" si="226"/>
        <v>45861.5</v>
      </c>
      <c r="J514" s="111">
        <f t="shared" si="227"/>
        <v>5.5</v>
      </c>
      <c r="K514" s="109" t="str">
        <f t="shared" si="223"/>
        <v>Rabu</v>
      </c>
      <c r="L514" s="110">
        <f>($I$510+J514)+G514/24</f>
        <v>45861.541666666664</v>
      </c>
      <c r="M514" s="112">
        <f t="shared" si="224"/>
        <v>5.541666666666667</v>
      </c>
    </row>
    <row r="515" spans="1:13" x14ac:dyDescent="0.25">
      <c r="A515" s="105">
        <f t="shared" si="225"/>
        <v>6</v>
      </c>
      <c r="B515" s="54" t="s">
        <v>67</v>
      </c>
      <c r="C515" s="113">
        <v>521</v>
      </c>
      <c r="D515" s="53">
        <f t="shared" si="220"/>
        <v>32</v>
      </c>
      <c r="E515" s="114">
        <v>3</v>
      </c>
      <c r="F515" s="53">
        <f t="shared" si="221"/>
        <v>29</v>
      </c>
      <c r="G515" s="27">
        <v>4</v>
      </c>
      <c r="H515" s="109" t="str">
        <f t="shared" si="222"/>
        <v>Rabu</v>
      </c>
      <c r="I515" s="110">
        <f t="shared" si="226"/>
        <v>45861.666666666664</v>
      </c>
      <c r="J515" s="111">
        <f t="shared" si="227"/>
        <v>5.666666666666667</v>
      </c>
      <c r="K515" s="109" t="str">
        <f t="shared" si="223"/>
        <v>Rabu</v>
      </c>
      <c r="L515" s="110">
        <f>($I$510+J515)+G515/24</f>
        <v>45861.833333333328</v>
      </c>
      <c r="M515" s="112">
        <f t="shared" si="224"/>
        <v>5.8333333333333339</v>
      </c>
    </row>
    <row r="516" spans="1:13" x14ac:dyDescent="0.25">
      <c r="A516" s="105">
        <f t="shared" si="225"/>
        <v>7</v>
      </c>
      <c r="B516" s="54" t="s">
        <v>17</v>
      </c>
      <c r="C516" s="113"/>
      <c r="D516" s="108"/>
      <c r="E516" s="108"/>
      <c r="F516" s="108"/>
      <c r="G516" s="27"/>
      <c r="H516" s="109" t="str">
        <f t="shared" si="222"/>
        <v>Jum'at</v>
      </c>
      <c r="I516" s="110">
        <f t="shared" si="226"/>
        <v>45863.166666666664</v>
      </c>
      <c r="J516" s="111">
        <f t="shared" si="227"/>
        <v>7.166666666666667</v>
      </c>
      <c r="K516" s="109"/>
      <c r="L516" s="110"/>
      <c r="M516" s="112"/>
    </row>
    <row r="517" spans="1:13" x14ac:dyDescent="0.25">
      <c r="A517" s="435" t="s">
        <v>31</v>
      </c>
      <c r="B517" s="435"/>
      <c r="C517" s="117">
        <f>SUM(C510:C516)</f>
        <v>1820</v>
      </c>
      <c r="D517" s="118">
        <f>SUM(D510:D516)</f>
        <v>116</v>
      </c>
      <c r="E517" s="118"/>
      <c r="F517" s="118"/>
      <c r="G517" s="118">
        <f>SUM(G510:G516)</f>
        <v>52</v>
      </c>
      <c r="H517" s="119">
        <f>D517+G517</f>
        <v>168</v>
      </c>
      <c r="I517" s="120"/>
      <c r="J517" s="121"/>
      <c r="K517" s="120"/>
      <c r="L517" s="120"/>
      <c r="M517" s="121"/>
    </row>
    <row r="518" spans="1:13" x14ac:dyDescent="0.25">
      <c r="A518" s="436" t="s">
        <v>32</v>
      </c>
      <c r="B518" s="436"/>
      <c r="C518" s="122"/>
      <c r="D518" s="123">
        <f>D517/24</f>
        <v>4.833333333333333</v>
      </c>
      <c r="E518" s="123"/>
      <c r="F518" s="123"/>
      <c r="G518" s="123">
        <f>G517/24</f>
        <v>2.1666666666666665</v>
      </c>
      <c r="H518" s="124">
        <f>H517/24</f>
        <v>7</v>
      </c>
      <c r="I518" s="125"/>
      <c r="J518" s="126" t="s">
        <v>33</v>
      </c>
      <c r="K518" s="127"/>
      <c r="L518" s="127"/>
      <c r="M518" s="127"/>
    </row>
    <row r="519" spans="1:13" x14ac:dyDescent="0.25">
      <c r="A519" s="128"/>
      <c r="B519" s="128"/>
      <c r="C519" s="129"/>
      <c r="D519" s="128"/>
      <c r="E519" s="128"/>
      <c r="F519" s="128"/>
      <c r="G519" s="128"/>
      <c r="H519" s="127"/>
      <c r="I519" s="127"/>
      <c r="J519" s="121" t="s">
        <v>34</v>
      </c>
      <c r="K519" s="121"/>
      <c r="L519" s="130">
        <f>C517</f>
        <v>1820</v>
      </c>
      <c r="M519" s="127" t="s">
        <v>35</v>
      </c>
    </row>
    <row r="520" spans="1:13" x14ac:dyDescent="0.25">
      <c r="A520" s="128"/>
      <c r="B520" s="128"/>
      <c r="C520" s="129"/>
      <c r="D520" s="128"/>
      <c r="E520" s="128"/>
      <c r="F520" s="128"/>
      <c r="G520" s="128"/>
      <c r="H520" s="128"/>
      <c r="I520" s="131"/>
      <c r="J520" s="121" t="s">
        <v>36</v>
      </c>
      <c r="K520" s="121"/>
      <c r="L520" s="132">
        <f>D518</f>
        <v>4.833333333333333</v>
      </c>
      <c r="M520" s="127" t="s">
        <v>14</v>
      </c>
    </row>
    <row r="521" spans="1:13" x14ac:dyDescent="0.25">
      <c r="A521" s="128"/>
      <c r="B521" s="128"/>
      <c r="C521" s="129"/>
      <c r="D521" s="128"/>
      <c r="E521" s="128"/>
      <c r="F521" s="128"/>
      <c r="G521" s="128"/>
      <c r="H521" s="128"/>
      <c r="I521" s="127"/>
      <c r="J521" s="121" t="s">
        <v>37</v>
      </c>
      <c r="K521" s="121"/>
      <c r="L521" s="133">
        <f>G518</f>
        <v>2.1666666666666665</v>
      </c>
      <c r="M521" s="127" t="s">
        <v>14</v>
      </c>
    </row>
    <row r="523" spans="1:13" x14ac:dyDescent="0.25">
      <c r="A523" s="14" t="s">
        <v>0</v>
      </c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</row>
    <row r="524" spans="1:13" x14ac:dyDescent="0.25">
      <c r="A524" s="14" t="s">
        <v>65</v>
      </c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</row>
    <row r="525" spans="1:13" x14ac:dyDescent="0.25">
      <c r="A525" s="429" t="s">
        <v>83</v>
      </c>
      <c r="B525" s="429"/>
      <c r="C525" s="429"/>
      <c r="D525" s="429"/>
      <c r="E525" s="429"/>
      <c r="F525" s="429"/>
      <c r="G525" s="429"/>
      <c r="H525" s="429"/>
      <c r="I525" s="429"/>
      <c r="J525" s="429"/>
      <c r="K525" s="18" t="s">
        <v>3</v>
      </c>
      <c r="L525" s="16">
        <v>17.5</v>
      </c>
      <c r="M525" s="18" t="s">
        <v>4</v>
      </c>
    </row>
    <row r="526" spans="1:13" ht="15.75" customHeight="1" x14ac:dyDescent="0.25">
      <c r="A526" s="430" t="s">
        <v>5</v>
      </c>
      <c r="B526" s="430" t="s">
        <v>6</v>
      </c>
      <c r="C526" s="431" t="s">
        <v>7</v>
      </c>
      <c r="D526" s="432" t="s">
        <v>8</v>
      </c>
      <c r="E526" s="432" t="s">
        <v>66</v>
      </c>
      <c r="F526" s="432" t="s">
        <v>10</v>
      </c>
      <c r="G526" s="432" t="s">
        <v>11</v>
      </c>
      <c r="H526" s="433" t="s">
        <v>12</v>
      </c>
      <c r="I526" s="433"/>
      <c r="J526" s="433"/>
      <c r="K526" s="434" t="s">
        <v>13</v>
      </c>
      <c r="L526" s="434"/>
      <c r="M526" s="434"/>
    </row>
    <row r="527" spans="1:13" x14ac:dyDescent="0.25">
      <c r="A527" s="430"/>
      <c r="B527" s="430"/>
      <c r="C527" s="431"/>
      <c r="D527" s="432"/>
      <c r="E527" s="432"/>
      <c r="F527" s="432"/>
      <c r="G527" s="432"/>
      <c r="H527" s="102" t="s">
        <v>14</v>
      </c>
      <c r="I527" s="102" t="s">
        <v>15</v>
      </c>
      <c r="J527" s="102" t="s">
        <v>16</v>
      </c>
      <c r="K527" s="103" t="s">
        <v>14</v>
      </c>
      <c r="L527" s="103" t="s">
        <v>15</v>
      </c>
      <c r="M527" s="104" t="s">
        <v>16</v>
      </c>
    </row>
    <row r="528" spans="1:13" x14ac:dyDescent="0.25">
      <c r="A528" s="27">
        <v>1</v>
      </c>
      <c r="B528" s="54" t="s">
        <v>17</v>
      </c>
      <c r="C528" s="27">
        <v>521</v>
      </c>
      <c r="D528" s="53">
        <f t="shared" ref="D528:D533" si="228">E528+F528</f>
        <v>32</v>
      </c>
      <c r="E528" s="53">
        <v>3</v>
      </c>
      <c r="F528" s="53">
        <f t="shared" ref="F528:F533" si="229">INT(C528/$L$3)</f>
        <v>29</v>
      </c>
      <c r="G528" s="27">
        <v>22</v>
      </c>
      <c r="H528" s="21" t="str">
        <f t="shared" ref="H528:H534" si="230">CHOOSE(WEEKDAY(I528),"Minggu","Senin","Selasa","Rabu","Kamis","Jum'at","Sabtu")</f>
        <v>Jum'at</v>
      </c>
      <c r="I528" s="24">
        <v>45863</v>
      </c>
      <c r="J528" s="25">
        <v>0.16666666666666699</v>
      </c>
      <c r="K528" s="21" t="str">
        <f t="shared" ref="K528:K533" si="231">CHOOSE(WEEKDAY(L528),"Minggu","Senin","Selasa","Rabu","Kamis","Jum'at","Sabtu")</f>
        <v>Sabtu</v>
      </c>
      <c r="L528" s="24">
        <f>(I528+J528)+G528/24</f>
        <v>45864.083333333328</v>
      </c>
      <c r="M528" s="25">
        <f t="shared" ref="M528:M533" si="232">(J528+G528/24)</f>
        <v>1.0833333333333337</v>
      </c>
    </row>
    <row r="529" spans="1:13" x14ac:dyDescent="0.25">
      <c r="A529" s="105">
        <f t="shared" ref="A529:A534" si="233">A528+1</f>
        <v>2</v>
      </c>
      <c r="B529" s="106" t="s">
        <v>67</v>
      </c>
      <c r="C529" s="107">
        <v>45</v>
      </c>
      <c r="D529" s="53">
        <f t="shared" si="228"/>
        <v>3</v>
      </c>
      <c r="E529" s="108">
        <v>1</v>
      </c>
      <c r="F529" s="53">
        <f t="shared" si="229"/>
        <v>2</v>
      </c>
      <c r="G529" s="105">
        <v>4</v>
      </c>
      <c r="H529" s="109" t="str">
        <f t="shared" si="230"/>
        <v>Minggu</v>
      </c>
      <c r="I529" s="110">
        <f t="shared" ref="I529:I534" si="234">$I$528+J529</f>
        <v>45865.416666666664</v>
      </c>
      <c r="J529" s="111">
        <f t="shared" ref="J529:J534" si="235">M528+D528/24</f>
        <v>2.416666666666667</v>
      </c>
      <c r="K529" s="109" t="str">
        <f t="shared" si="231"/>
        <v>Minggu</v>
      </c>
      <c r="L529" s="110">
        <f>($I$528+J529)+G529/24</f>
        <v>45865.583333333328</v>
      </c>
      <c r="M529" s="112">
        <f t="shared" si="232"/>
        <v>2.5833333333333335</v>
      </c>
    </row>
    <row r="530" spans="1:13" x14ac:dyDescent="0.25">
      <c r="A530" s="105">
        <f t="shared" si="233"/>
        <v>3</v>
      </c>
      <c r="B530" s="54" t="s">
        <v>68</v>
      </c>
      <c r="C530" s="113">
        <v>344</v>
      </c>
      <c r="D530" s="53">
        <f t="shared" si="228"/>
        <v>23</v>
      </c>
      <c r="E530" s="114">
        <v>4</v>
      </c>
      <c r="F530" s="53">
        <f t="shared" si="229"/>
        <v>19</v>
      </c>
      <c r="G530" s="27">
        <v>1</v>
      </c>
      <c r="H530" s="109" t="str">
        <f t="shared" si="230"/>
        <v>Minggu</v>
      </c>
      <c r="I530" s="110">
        <f t="shared" si="234"/>
        <v>45865.708333333336</v>
      </c>
      <c r="J530" s="111">
        <f t="shared" si="235"/>
        <v>2.7083333333333335</v>
      </c>
      <c r="K530" s="109" t="str">
        <f t="shared" si="231"/>
        <v>Minggu</v>
      </c>
      <c r="L530" s="110">
        <f>($I$528+J530)+G530/24</f>
        <v>45865.75</v>
      </c>
      <c r="M530" s="112">
        <f t="shared" si="232"/>
        <v>2.75</v>
      </c>
    </row>
    <row r="531" spans="1:13" x14ac:dyDescent="0.25">
      <c r="A531" s="105">
        <f t="shared" si="233"/>
        <v>4</v>
      </c>
      <c r="B531" s="22" t="s">
        <v>69</v>
      </c>
      <c r="C531" s="116">
        <v>344</v>
      </c>
      <c r="D531" s="53">
        <f t="shared" si="228"/>
        <v>23</v>
      </c>
      <c r="E531" s="114">
        <v>4</v>
      </c>
      <c r="F531" s="53">
        <f t="shared" si="229"/>
        <v>19</v>
      </c>
      <c r="G531" s="21">
        <v>20</v>
      </c>
      <c r="H531" s="109" t="str">
        <f t="shared" si="230"/>
        <v>Senin</v>
      </c>
      <c r="I531" s="110">
        <f t="shared" si="234"/>
        <v>45866.708333333336</v>
      </c>
      <c r="J531" s="111">
        <f t="shared" si="235"/>
        <v>3.7083333333333335</v>
      </c>
      <c r="K531" s="109" t="str">
        <f t="shared" si="231"/>
        <v>Selasa</v>
      </c>
      <c r="L531" s="110">
        <f>($I$528+J531)+G531/24</f>
        <v>45867.541666666672</v>
      </c>
      <c r="M531" s="112">
        <f t="shared" si="232"/>
        <v>4.541666666666667</v>
      </c>
    </row>
    <row r="532" spans="1:13" x14ac:dyDescent="0.25">
      <c r="A532" s="105">
        <f t="shared" si="233"/>
        <v>5</v>
      </c>
      <c r="B532" s="54" t="s">
        <v>68</v>
      </c>
      <c r="C532" s="113">
        <v>45</v>
      </c>
      <c r="D532" s="53">
        <f t="shared" si="228"/>
        <v>3</v>
      </c>
      <c r="E532" s="114">
        <v>1</v>
      </c>
      <c r="F532" s="53">
        <f t="shared" si="229"/>
        <v>2</v>
      </c>
      <c r="G532" s="27">
        <v>1</v>
      </c>
      <c r="H532" s="109" t="str">
        <f t="shared" si="230"/>
        <v>Rabu</v>
      </c>
      <c r="I532" s="110">
        <f t="shared" si="234"/>
        <v>45868.5</v>
      </c>
      <c r="J532" s="111">
        <f t="shared" si="235"/>
        <v>5.5</v>
      </c>
      <c r="K532" s="109" t="str">
        <f t="shared" si="231"/>
        <v>Rabu</v>
      </c>
      <c r="L532" s="110">
        <f>($I$528+J532)+G532/24</f>
        <v>45868.541666666664</v>
      </c>
      <c r="M532" s="112">
        <f t="shared" si="232"/>
        <v>5.541666666666667</v>
      </c>
    </row>
    <row r="533" spans="1:13" x14ac:dyDescent="0.25">
      <c r="A533" s="105">
        <f t="shared" si="233"/>
        <v>6</v>
      </c>
      <c r="B533" s="54" t="s">
        <v>67</v>
      </c>
      <c r="C533" s="113">
        <v>521</v>
      </c>
      <c r="D533" s="53">
        <f t="shared" si="228"/>
        <v>32</v>
      </c>
      <c r="E533" s="114">
        <v>3</v>
      </c>
      <c r="F533" s="53">
        <f t="shared" si="229"/>
        <v>29</v>
      </c>
      <c r="G533" s="27">
        <v>4</v>
      </c>
      <c r="H533" s="109" t="str">
        <f t="shared" si="230"/>
        <v>Rabu</v>
      </c>
      <c r="I533" s="110">
        <f t="shared" si="234"/>
        <v>45868.666666666664</v>
      </c>
      <c r="J533" s="111">
        <f t="shared" si="235"/>
        <v>5.666666666666667</v>
      </c>
      <c r="K533" s="109" t="str">
        <f t="shared" si="231"/>
        <v>Rabu</v>
      </c>
      <c r="L533" s="110">
        <f>($I$528+J533)+G533/24</f>
        <v>45868.833333333328</v>
      </c>
      <c r="M533" s="112">
        <f t="shared" si="232"/>
        <v>5.8333333333333339</v>
      </c>
    </row>
    <row r="534" spans="1:13" x14ac:dyDescent="0.25">
      <c r="A534" s="105">
        <f t="shared" si="233"/>
        <v>7</v>
      </c>
      <c r="B534" s="54" t="s">
        <v>17</v>
      </c>
      <c r="C534" s="113"/>
      <c r="D534" s="108"/>
      <c r="E534" s="108"/>
      <c r="F534" s="108"/>
      <c r="G534" s="27"/>
      <c r="H534" s="109" t="str">
        <f t="shared" si="230"/>
        <v>Jum'at</v>
      </c>
      <c r="I534" s="110">
        <f t="shared" si="234"/>
        <v>45870.166666666664</v>
      </c>
      <c r="J534" s="111">
        <f t="shared" si="235"/>
        <v>7.166666666666667</v>
      </c>
      <c r="K534" s="109"/>
      <c r="L534" s="110"/>
      <c r="M534" s="112"/>
    </row>
    <row r="535" spans="1:13" x14ac:dyDescent="0.25">
      <c r="A535" s="435" t="s">
        <v>31</v>
      </c>
      <c r="B535" s="435"/>
      <c r="C535" s="117">
        <f>SUM(C528:C534)</f>
        <v>1820</v>
      </c>
      <c r="D535" s="118">
        <f>SUM(D528:D534)</f>
        <v>116</v>
      </c>
      <c r="E535" s="118"/>
      <c r="F535" s="118"/>
      <c r="G535" s="118">
        <f>SUM(G528:G534)</f>
        <v>52</v>
      </c>
      <c r="H535" s="119">
        <f>D535+G535</f>
        <v>168</v>
      </c>
      <c r="I535" s="120"/>
      <c r="J535" s="121"/>
      <c r="K535" s="120"/>
      <c r="L535" s="120"/>
      <c r="M535" s="121"/>
    </row>
    <row r="536" spans="1:13" x14ac:dyDescent="0.25">
      <c r="A536" s="436" t="s">
        <v>32</v>
      </c>
      <c r="B536" s="436"/>
      <c r="C536" s="122"/>
      <c r="D536" s="123">
        <f>D535/24</f>
        <v>4.833333333333333</v>
      </c>
      <c r="E536" s="123"/>
      <c r="F536" s="123"/>
      <c r="G536" s="123">
        <f>G535/24</f>
        <v>2.1666666666666665</v>
      </c>
      <c r="H536" s="124">
        <f>H535/24</f>
        <v>7</v>
      </c>
      <c r="I536" s="125"/>
      <c r="J536" s="126" t="s">
        <v>33</v>
      </c>
      <c r="K536" s="127"/>
      <c r="L536" s="127"/>
      <c r="M536" s="127"/>
    </row>
    <row r="537" spans="1:13" x14ac:dyDescent="0.25">
      <c r="A537" s="128"/>
      <c r="B537" s="128"/>
      <c r="C537" s="129"/>
      <c r="D537" s="128"/>
      <c r="E537" s="128"/>
      <c r="F537" s="128"/>
      <c r="G537" s="128"/>
      <c r="H537" s="127"/>
      <c r="I537" s="127"/>
      <c r="J537" s="121" t="s">
        <v>34</v>
      </c>
      <c r="K537" s="121"/>
      <c r="L537" s="130">
        <f>C535</f>
        <v>1820</v>
      </c>
      <c r="M537" s="127" t="s">
        <v>35</v>
      </c>
    </row>
    <row r="538" spans="1:13" x14ac:dyDescent="0.25">
      <c r="A538" s="128"/>
      <c r="B538" s="128"/>
      <c r="C538" s="129"/>
      <c r="D538" s="128"/>
      <c r="E538" s="128"/>
      <c r="F538" s="128"/>
      <c r="G538" s="128"/>
      <c r="H538" s="128"/>
      <c r="I538" s="131"/>
      <c r="J538" s="121" t="s">
        <v>36</v>
      </c>
      <c r="K538" s="121"/>
      <c r="L538" s="132">
        <f>D536</f>
        <v>4.833333333333333</v>
      </c>
      <c r="M538" s="127" t="s">
        <v>14</v>
      </c>
    </row>
    <row r="539" spans="1:13" x14ac:dyDescent="0.25">
      <c r="A539" s="128"/>
      <c r="B539" s="128"/>
      <c r="C539" s="129"/>
      <c r="D539" s="128"/>
      <c r="E539" s="128"/>
      <c r="F539" s="128"/>
      <c r="G539" s="128"/>
      <c r="H539" s="128"/>
      <c r="I539" s="127"/>
      <c r="J539" s="121" t="s">
        <v>37</v>
      </c>
      <c r="K539" s="121"/>
      <c r="L539" s="133">
        <f>G536</f>
        <v>2.1666666666666665</v>
      </c>
      <c r="M539" s="127" t="s">
        <v>14</v>
      </c>
    </row>
    <row r="541" spans="1:13" x14ac:dyDescent="0.25">
      <c r="A541" s="14" t="s">
        <v>0</v>
      </c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</row>
    <row r="542" spans="1:13" x14ac:dyDescent="0.25">
      <c r="A542" s="14" t="s">
        <v>65</v>
      </c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</row>
    <row r="543" spans="1:13" x14ac:dyDescent="0.25">
      <c r="A543" s="429" t="s">
        <v>84</v>
      </c>
      <c r="B543" s="429"/>
      <c r="C543" s="429"/>
      <c r="D543" s="429"/>
      <c r="E543" s="429"/>
      <c r="F543" s="429"/>
      <c r="G543" s="429"/>
      <c r="H543" s="429"/>
      <c r="I543" s="429"/>
      <c r="J543" s="429"/>
      <c r="K543" s="18" t="s">
        <v>3</v>
      </c>
      <c r="L543" s="16">
        <v>17.5</v>
      </c>
      <c r="M543" s="18" t="s">
        <v>4</v>
      </c>
    </row>
    <row r="544" spans="1:13" ht="15.75" customHeight="1" x14ac:dyDescent="0.25">
      <c r="A544" s="430" t="s">
        <v>5</v>
      </c>
      <c r="B544" s="430" t="s">
        <v>6</v>
      </c>
      <c r="C544" s="431" t="s">
        <v>7</v>
      </c>
      <c r="D544" s="432" t="s">
        <v>8</v>
      </c>
      <c r="E544" s="432" t="s">
        <v>66</v>
      </c>
      <c r="F544" s="432" t="s">
        <v>10</v>
      </c>
      <c r="G544" s="432" t="s">
        <v>11</v>
      </c>
      <c r="H544" s="433" t="s">
        <v>12</v>
      </c>
      <c r="I544" s="433"/>
      <c r="J544" s="433"/>
      <c r="K544" s="434" t="s">
        <v>13</v>
      </c>
      <c r="L544" s="434"/>
      <c r="M544" s="434"/>
    </row>
    <row r="545" spans="1:13" x14ac:dyDescent="0.25">
      <c r="A545" s="430"/>
      <c r="B545" s="430"/>
      <c r="C545" s="431"/>
      <c r="D545" s="432"/>
      <c r="E545" s="432"/>
      <c r="F545" s="432"/>
      <c r="G545" s="432"/>
      <c r="H545" s="102" t="s">
        <v>14</v>
      </c>
      <c r="I545" s="102" t="s">
        <v>15</v>
      </c>
      <c r="J545" s="102" t="s">
        <v>16</v>
      </c>
      <c r="K545" s="103" t="s">
        <v>14</v>
      </c>
      <c r="L545" s="103" t="s">
        <v>15</v>
      </c>
      <c r="M545" s="104" t="s">
        <v>16</v>
      </c>
    </row>
    <row r="546" spans="1:13" x14ac:dyDescent="0.25">
      <c r="A546" s="27">
        <v>1</v>
      </c>
      <c r="B546" s="54" t="s">
        <v>17</v>
      </c>
      <c r="C546" s="27">
        <v>521</v>
      </c>
      <c r="D546" s="53">
        <f t="shared" ref="D546:D551" si="236">E546+F546</f>
        <v>32</v>
      </c>
      <c r="E546" s="53">
        <v>3</v>
      </c>
      <c r="F546" s="53">
        <f t="shared" ref="F546:F551" si="237">INT(C546/$L$3)</f>
        <v>29</v>
      </c>
      <c r="G546" s="27">
        <v>17</v>
      </c>
      <c r="H546" s="21" t="str">
        <f t="shared" ref="H546:H552" si="238">CHOOSE(WEEKDAY(I546),"Minggu","Senin","Selasa","Rabu","Kamis","Jum'at","Sabtu")</f>
        <v>Jum'at</v>
      </c>
      <c r="I546" s="24">
        <v>45870</v>
      </c>
      <c r="J546" s="25">
        <v>0.16666666666666699</v>
      </c>
      <c r="K546" s="21" t="str">
        <f t="shared" ref="K546:K551" si="239">CHOOSE(WEEKDAY(L546),"Minggu","Senin","Selasa","Rabu","Kamis","Jum'at","Sabtu")</f>
        <v>Jum'at</v>
      </c>
      <c r="L546" s="24">
        <f>(I546+J546)+G546/24</f>
        <v>45870.875</v>
      </c>
      <c r="M546" s="25">
        <f t="shared" ref="M546:M551" si="240">(J546+G546/24)</f>
        <v>0.87500000000000033</v>
      </c>
    </row>
    <row r="547" spans="1:13" x14ac:dyDescent="0.25">
      <c r="A547" s="105">
        <f t="shared" ref="A547:A552" si="241">A546+1</f>
        <v>2</v>
      </c>
      <c r="B547" s="106" t="s">
        <v>67</v>
      </c>
      <c r="C547" s="107">
        <v>45</v>
      </c>
      <c r="D547" s="53">
        <f t="shared" si="236"/>
        <v>3</v>
      </c>
      <c r="E547" s="108">
        <v>1</v>
      </c>
      <c r="F547" s="53">
        <f t="shared" si="237"/>
        <v>2</v>
      </c>
      <c r="G547" s="105">
        <v>5</v>
      </c>
      <c r="H547" s="109" t="str">
        <f t="shared" si="238"/>
        <v>Minggu</v>
      </c>
      <c r="I547" s="110">
        <f t="shared" ref="I547:I552" si="242">$I$546+J547</f>
        <v>45872.208333333336</v>
      </c>
      <c r="J547" s="111">
        <f t="shared" ref="J547:J552" si="243">M546+D546/24</f>
        <v>2.2083333333333335</v>
      </c>
      <c r="K547" s="109" t="str">
        <f t="shared" si="239"/>
        <v>Minggu</v>
      </c>
      <c r="L547" s="110">
        <f>($I$546+J547)+G547/24</f>
        <v>45872.416666666672</v>
      </c>
      <c r="M547" s="112">
        <f t="shared" si="240"/>
        <v>2.416666666666667</v>
      </c>
    </row>
    <row r="548" spans="1:13" x14ac:dyDescent="0.25">
      <c r="A548" s="105">
        <f t="shared" si="241"/>
        <v>3</v>
      </c>
      <c r="B548" s="54" t="s">
        <v>68</v>
      </c>
      <c r="C548" s="113">
        <v>344</v>
      </c>
      <c r="D548" s="53">
        <f t="shared" si="236"/>
        <v>23</v>
      </c>
      <c r="E548" s="114">
        <v>4</v>
      </c>
      <c r="F548" s="53">
        <f t="shared" si="237"/>
        <v>19</v>
      </c>
      <c r="G548" s="27">
        <v>1</v>
      </c>
      <c r="H548" s="109" t="str">
        <f t="shared" si="238"/>
        <v>Minggu</v>
      </c>
      <c r="I548" s="110">
        <f t="shared" si="242"/>
        <v>45872.541666666664</v>
      </c>
      <c r="J548" s="111">
        <f t="shared" si="243"/>
        <v>2.541666666666667</v>
      </c>
      <c r="K548" s="109" t="str">
        <f t="shared" si="239"/>
        <v>Minggu</v>
      </c>
      <c r="L548" s="110">
        <f>($I$546+J548)+G548/24</f>
        <v>45872.583333333328</v>
      </c>
      <c r="M548" s="112">
        <f t="shared" si="240"/>
        <v>2.5833333333333335</v>
      </c>
    </row>
    <row r="549" spans="1:13" x14ac:dyDescent="0.25">
      <c r="A549" s="105">
        <f t="shared" si="241"/>
        <v>4</v>
      </c>
      <c r="B549" s="22" t="s">
        <v>69</v>
      </c>
      <c r="C549" s="116">
        <v>344</v>
      </c>
      <c r="D549" s="53">
        <f t="shared" si="236"/>
        <v>23</v>
      </c>
      <c r="E549" s="114">
        <v>4</v>
      </c>
      <c r="F549" s="53">
        <f t="shared" si="237"/>
        <v>19</v>
      </c>
      <c r="G549" s="21">
        <v>24</v>
      </c>
      <c r="H549" s="109" t="str">
        <f t="shared" si="238"/>
        <v>Senin</v>
      </c>
      <c r="I549" s="110">
        <f t="shared" si="242"/>
        <v>45873.541666666664</v>
      </c>
      <c r="J549" s="111">
        <f t="shared" si="243"/>
        <v>3.541666666666667</v>
      </c>
      <c r="K549" s="109" t="str">
        <f t="shared" si="239"/>
        <v>Selasa</v>
      </c>
      <c r="L549" s="110">
        <f>($I$546+J549)+G549/24</f>
        <v>45874.541666666664</v>
      </c>
      <c r="M549" s="112">
        <f t="shared" si="240"/>
        <v>4.541666666666667</v>
      </c>
    </row>
    <row r="550" spans="1:13" x14ac:dyDescent="0.25">
      <c r="A550" s="105">
        <f t="shared" si="241"/>
        <v>5</v>
      </c>
      <c r="B550" s="54" t="s">
        <v>68</v>
      </c>
      <c r="C550" s="113">
        <v>45</v>
      </c>
      <c r="D550" s="53">
        <f t="shared" si="236"/>
        <v>3</v>
      </c>
      <c r="E550" s="114">
        <v>1</v>
      </c>
      <c r="F550" s="53">
        <f t="shared" si="237"/>
        <v>2</v>
      </c>
      <c r="G550" s="27">
        <v>1</v>
      </c>
      <c r="H550" s="109" t="str">
        <f t="shared" si="238"/>
        <v>Rabu</v>
      </c>
      <c r="I550" s="110">
        <f t="shared" si="242"/>
        <v>45875.5</v>
      </c>
      <c r="J550" s="111">
        <f t="shared" si="243"/>
        <v>5.5</v>
      </c>
      <c r="K550" s="109" t="str">
        <f t="shared" si="239"/>
        <v>Rabu</v>
      </c>
      <c r="L550" s="110">
        <f>($I$546+J550)+G550/24</f>
        <v>45875.541666666664</v>
      </c>
      <c r="M550" s="112">
        <f t="shared" si="240"/>
        <v>5.541666666666667</v>
      </c>
    </row>
    <row r="551" spans="1:13" x14ac:dyDescent="0.25">
      <c r="A551" s="105">
        <f t="shared" si="241"/>
        <v>6</v>
      </c>
      <c r="B551" s="54" t="s">
        <v>67</v>
      </c>
      <c r="C551" s="113">
        <v>521</v>
      </c>
      <c r="D551" s="53">
        <f t="shared" si="236"/>
        <v>32</v>
      </c>
      <c r="E551" s="114">
        <v>3</v>
      </c>
      <c r="F551" s="53">
        <f t="shared" si="237"/>
        <v>29</v>
      </c>
      <c r="G551" s="27">
        <v>4</v>
      </c>
      <c r="H551" s="109" t="str">
        <f t="shared" si="238"/>
        <v>Rabu</v>
      </c>
      <c r="I551" s="110">
        <f t="shared" si="242"/>
        <v>45875.666666666664</v>
      </c>
      <c r="J551" s="111">
        <f t="shared" si="243"/>
        <v>5.666666666666667</v>
      </c>
      <c r="K551" s="109" t="str">
        <f t="shared" si="239"/>
        <v>Rabu</v>
      </c>
      <c r="L551" s="110">
        <f>($I$546+J551)+G551/24</f>
        <v>45875.833333333328</v>
      </c>
      <c r="M551" s="112">
        <f t="shared" si="240"/>
        <v>5.8333333333333339</v>
      </c>
    </row>
    <row r="552" spans="1:13" x14ac:dyDescent="0.25">
      <c r="A552" s="105">
        <f t="shared" si="241"/>
        <v>7</v>
      </c>
      <c r="B552" s="54" t="s">
        <v>17</v>
      </c>
      <c r="C552" s="113"/>
      <c r="D552" s="108"/>
      <c r="E552" s="108"/>
      <c r="F552" s="108"/>
      <c r="G552" s="27"/>
      <c r="H552" s="109" t="str">
        <f t="shared" si="238"/>
        <v>Jum'at</v>
      </c>
      <c r="I552" s="110">
        <f t="shared" si="242"/>
        <v>45877.166666666664</v>
      </c>
      <c r="J552" s="111">
        <f t="shared" si="243"/>
        <v>7.166666666666667</v>
      </c>
      <c r="K552" s="109"/>
      <c r="L552" s="110"/>
      <c r="M552" s="112"/>
    </row>
    <row r="553" spans="1:13" x14ac:dyDescent="0.25">
      <c r="A553" s="435" t="s">
        <v>31</v>
      </c>
      <c r="B553" s="435"/>
      <c r="C553" s="117">
        <f>SUM(C546:C552)</f>
        <v>1820</v>
      </c>
      <c r="D553" s="118">
        <f>SUM(D546:D552)</f>
        <v>116</v>
      </c>
      <c r="E553" s="118"/>
      <c r="F553" s="118"/>
      <c r="G553" s="118">
        <f>SUM(G546:G552)</f>
        <v>52</v>
      </c>
      <c r="H553" s="119">
        <f>D553+G553</f>
        <v>168</v>
      </c>
      <c r="I553" s="120"/>
      <c r="J553" s="121"/>
      <c r="K553" s="120"/>
      <c r="L553" s="120"/>
      <c r="M553" s="121"/>
    </row>
    <row r="554" spans="1:13" x14ac:dyDescent="0.25">
      <c r="A554" s="436" t="s">
        <v>32</v>
      </c>
      <c r="B554" s="436"/>
      <c r="C554" s="122"/>
      <c r="D554" s="123">
        <f>D553/24</f>
        <v>4.833333333333333</v>
      </c>
      <c r="E554" s="123"/>
      <c r="F554" s="123"/>
      <c r="G554" s="123">
        <f>G553/24</f>
        <v>2.1666666666666665</v>
      </c>
      <c r="H554" s="124">
        <f>H553/24</f>
        <v>7</v>
      </c>
      <c r="I554" s="125"/>
      <c r="J554" s="126" t="s">
        <v>33</v>
      </c>
      <c r="K554" s="127"/>
      <c r="L554" s="127"/>
      <c r="M554" s="127"/>
    </row>
    <row r="555" spans="1:13" x14ac:dyDescent="0.25">
      <c r="A555" s="128"/>
      <c r="B555" s="128"/>
      <c r="C555" s="129"/>
      <c r="D555" s="128"/>
      <c r="E555" s="128"/>
      <c r="F555" s="128"/>
      <c r="G555" s="128"/>
      <c r="H555" s="127"/>
      <c r="I555" s="127"/>
      <c r="J555" s="121" t="s">
        <v>34</v>
      </c>
      <c r="K555" s="121"/>
      <c r="L555" s="130">
        <f>C553</f>
        <v>1820</v>
      </c>
      <c r="M555" s="127" t="s">
        <v>35</v>
      </c>
    </row>
    <row r="556" spans="1:13" x14ac:dyDescent="0.25">
      <c r="A556" s="128"/>
      <c r="B556" s="128"/>
      <c r="C556" s="129"/>
      <c r="D556" s="128"/>
      <c r="E556" s="128"/>
      <c r="F556" s="128"/>
      <c r="G556" s="128"/>
      <c r="H556" s="128"/>
      <c r="I556" s="131"/>
      <c r="J556" s="121" t="s">
        <v>36</v>
      </c>
      <c r="K556" s="121"/>
      <c r="L556" s="132">
        <f>D554</f>
        <v>4.833333333333333</v>
      </c>
      <c r="M556" s="127" t="s">
        <v>14</v>
      </c>
    </row>
    <row r="557" spans="1:13" x14ac:dyDescent="0.25">
      <c r="A557" s="128"/>
      <c r="B557" s="128"/>
      <c r="C557" s="129"/>
      <c r="D557" s="128"/>
      <c r="E557" s="128"/>
      <c r="F557" s="128"/>
      <c r="G557" s="128"/>
      <c r="H557" s="128"/>
      <c r="I557" s="127"/>
      <c r="J557" s="121" t="s">
        <v>37</v>
      </c>
      <c r="K557" s="121"/>
      <c r="L557" s="133">
        <f>G554</f>
        <v>2.1666666666666665</v>
      </c>
      <c r="M557" s="127" t="s">
        <v>14</v>
      </c>
    </row>
    <row r="559" spans="1:13" x14ac:dyDescent="0.25">
      <c r="A559" s="14" t="s">
        <v>0</v>
      </c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</row>
    <row r="560" spans="1:13" x14ac:dyDescent="0.25">
      <c r="A560" s="14" t="s">
        <v>65</v>
      </c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</row>
    <row r="561" spans="1:13" x14ac:dyDescent="0.25">
      <c r="A561" s="429" t="s">
        <v>85</v>
      </c>
      <c r="B561" s="429"/>
      <c r="C561" s="429"/>
      <c r="D561" s="429"/>
      <c r="E561" s="429"/>
      <c r="F561" s="429"/>
      <c r="G561" s="429"/>
      <c r="H561" s="429"/>
      <c r="I561" s="429"/>
      <c r="J561" s="429"/>
      <c r="K561" s="18" t="s">
        <v>3</v>
      </c>
      <c r="L561" s="16">
        <v>17.5</v>
      </c>
      <c r="M561" s="18" t="s">
        <v>4</v>
      </c>
    </row>
    <row r="562" spans="1:13" ht="15.75" customHeight="1" x14ac:dyDescent="0.25">
      <c r="A562" s="430" t="s">
        <v>5</v>
      </c>
      <c r="B562" s="430" t="s">
        <v>6</v>
      </c>
      <c r="C562" s="431" t="s">
        <v>7</v>
      </c>
      <c r="D562" s="432" t="s">
        <v>8</v>
      </c>
      <c r="E562" s="432" t="s">
        <v>66</v>
      </c>
      <c r="F562" s="432" t="s">
        <v>10</v>
      </c>
      <c r="G562" s="432" t="s">
        <v>11</v>
      </c>
      <c r="H562" s="433" t="s">
        <v>12</v>
      </c>
      <c r="I562" s="433"/>
      <c r="J562" s="433"/>
      <c r="K562" s="434" t="s">
        <v>13</v>
      </c>
      <c r="L562" s="434"/>
      <c r="M562" s="434"/>
    </row>
    <row r="563" spans="1:13" x14ac:dyDescent="0.25">
      <c r="A563" s="430"/>
      <c r="B563" s="430"/>
      <c r="C563" s="431"/>
      <c r="D563" s="432"/>
      <c r="E563" s="432"/>
      <c r="F563" s="432"/>
      <c r="G563" s="432"/>
      <c r="H563" s="102" t="s">
        <v>14</v>
      </c>
      <c r="I563" s="102" t="s">
        <v>15</v>
      </c>
      <c r="J563" s="102" t="s">
        <v>16</v>
      </c>
      <c r="K563" s="103" t="s">
        <v>14</v>
      </c>
      <c r="L563" s="103" t="s">
        <v>15</v>
      </c>
      <c r="M563" s="104" t="s">
        <v>16</v>
      </c>
    </row>
    <row r="564" spans="1:13" x14ac:dyDescent="0.25">
      <c r="A564" s="27">
        <v>1</v>
      </c>
      <c r="B564" s="54" t="s">
        <v>17</v>
      </c>
      <c r="C564" s="27">
        <v>521</v>
      </c>
      <c r="D564" s="53">
        <f t="shared" ref="D564:D569" si="244">E564+F564</f>
        <v>32</v>
      </c>
      <c r="E564" s="53">
        <v>3</v>
      </c>
      <c r="F564" s="53">
        <f t="shared" ref="F564:F569" si="245">INT(C564/$L$3)</f>
        <v>29</v>
      </c>
      <c r="G564" s="27">
        <v>21</v>
      </c>
      <c r="H564" s="21" t="str">
        <f t="shared" ref="H564:H570" si="246">CHOOSE(WEEKDAY(I564),"Minggu","Senin","Selasa","Rabu","Kamis","Jum'at","Sabtu")</f>
        <v>Jum'at</v>
      </c>
      <c r="I564" s="24">
        <v>45877</v>
      </c>
      <c r="J564" s="25">
        <v>0.16666666666666699</v>
      </c>
      <c r="K564" s="21" t="str">
        <f t="shared" ref="K564:K569" si="247">CHOOSE(WEEKDAY(L564),"Minggu","Senin","Selasa","Rabu","Kamis","Jum'at","Sabtu")</f>
        <v>Sabtu</v>
      </c>
      <c r="L564" s="24">
        <f>(I564+J564)+G564/24</f>
        <v>45878.041666666664</v>
      </c>
      <c r="M564" s="25">
        <f t="shared" ref="M564:M569" si="248">(J564+G564/24)</f>
        <v>1.041666666666667</v>
      </c>
    </row>
    <row r="565" spans="1:13" x14ac:dyDescent="0.25">
      <c r="A565" s="105">
        <f t="shared" ref="A565:A570" si="249">A564+1</f>
        <v>2</v>
      </c>
      <c r="B565" s="106" t="s">
        <v>67</v>
      </c>
      <c r="C565" s="107">
        <v>45</v>
      </c>
      <c r="D565" s="53">
        <f t="shared" si="244"/>
        <v>3</v>
      </c>
      <c r="E565" s="108">
        <v>1</v>
      </c>
      <c r="F565" s="53">
        <f t="shared" si="245"/>
        <v>2</v>
      </c>
      <c r="G565" s="105">
        <v>4</v>
      </c>
      <c r="H565" s="109" t="str">
        <f t="shared" si="246"/>
        <v>Minggu</v>
      </c>
      <c r="I565" s="110">
        <f t="shared" ref="I565:I570" si="250">$I$564+J565</f>
        <v>45879.375</v>
      </c>
      <c r="J565" s="111">
        <f t="shared" ref="J565:J570" si="251">M564+D564/24</f>
        <v>2.375</v>
      </c>
      <c r="K565" s="109" t="str">
        <f t="shared" si="247"/>
        <v>Minggu</v>
      </c>
      <c r="L565" s="110">
        <f>($I$564+J565)+G565/24</f>
        <v>45879.541666666664</v>
      </c>
      <c r="M565" s="112">
        <f t="shared" si="248"/>
        <v>2.5416666666666665</v>
      </c>
    </row>
    <row r="566" spans="1:13" x14ac:dyDescent="0.25">
      <c r="A566" s="105">
        <f t="shared" si="249"/>
        <v>3</v>
      </c>
      <c r="B566" s="54" t="s">
        <v>68</v>
      </c>
      <c r="C566" s="113">
        <v>344</v>
      </c>
      <c r="D566" s="53">
        <f t="shared" si="244"/>
        <v>23</v>
      </c>
      <c r="E566" s="114">
        <v>4</v>
      </c>
      <c r="F566" s="53">
        <f t="shared" si="245"/>
        <v>19</v>
      </c>
      <c r="G566" s="27">
        <v>1</v>
      </c>
      <c r="H566" s="109" t="str">
        <f t="shared" si="246"/>
        <v>Minggu</v>
      </c>
      <c r="I566" s="110">
        <f t="shared" si="250"/>
        <v>45879.666666666664</v>
      </c>
      <c r="J566" s="111">
        <f t="shared" si="251"/>
        <v>2.6666666666666665</v>
      </c>
      <c r="K566" s="109" t="str">
        <f t="shared" si="247"/>
        <v>Minggu</v>
      </c>
      <c r="L566" s="110">
        <f>($I$564+J566)+G566/24</f>
        <v>45879.708333333328</v>
      </c>
      <c r="M566" s="112">
        <f t="shared" si="248"/>
        <v>2.708333333333333</v>
      </c>
    </row>
    <row r="567" spans="1:13" x14ac:dyDescent="0.25">
      <c r="A567" s="105">
        <f t="shared" si="249"/>
        <v>4</v>
      </c>
      <c r="B567" s="22" t="s">
        <v>69</v>
      </c>
      <c r="C567" s="116">
        <v>344</v>
      </c>
      <c r="D567" s="53">
        <f t="shared" si="244"/>
        <v>23</v>
      </c>
      <c r="E567" s="114">
        <v>4</v>
      </c>
      <c r="F567" s="53">
        <f t="shared" si="245"/>
        <v>19</v>
      </c>
      <c r="G567" s="21">
        <v>21</v>
      </c>
      <c r="H567" s="109" t="str">
        <f t="shared" si="246"/>
        <v>Senin</v>
      </c>
      <c r="I567" s="110">
        <f t="shared" si="250"/>
        <v>45880.666666666664</v>
      </c>
      <c r="J567" s="111">
        <f t="shared" si="251"/>
        <v>3.6666666666666665</v>
      </c>
      <c r="K567" s="109" t="str">
        <f t="shared" si="247"/>
        <v>Selasa</v>
      </c>
      <c r="L567" s="110">
        <f>($I$564+J567)+G567/24</f>
        <v>45881.541666666664</v>
      </c>
      <c r="M567" s="112">
        <f t="shared" si="248"/>
        <v>4.5416666666666661</v>
      </c>
    </row>
    <row r="568" spans="1:13" x14ac:dyDescent="0.25">
      <c r="A568" s="105">
        <f t="shared" si="249"/>
        <v>5</v>
      </c>
      <c r="B568" s="54" t="s">
        <v>68</v>
      </c>
      <c r="C568" s="113">
        <v>45</v>
      </c>
      <c r="D568" s="53">
        <f t="shared" si="244"/>
        <v>3</v>
      </c>
      <c r="E568" s="114">
        <v>1</v>
      </c>
      <c r="F568" s="53">
        <f t="shared" si="245"/>
        <v>2</v>
      </c>
      <c r="G568" s="27">
        <v>1</v>
      </c>
      <c r="H568" s="109" t="str">
        <f t="shared" si="246"/>
        <v>Rabu</v>
      </c>
      <c r="I568" s="110">
        <f t="shared" si="250"/>
        <v>45882.5</v>
      </c>
      <c r="J568" s="111">
        <f t="shared" si="251"/>
        <v>5.4999999999999991</v>
      </c>
      <c r="K568" s="109" t="str">
        <f t="shared" si="247"/>
        <v>Rabu</v>
      </c>
      <c r="L568" s="110">
        <f>($I$564+J568)+G568/24</f>
        <v>45882.541666666664</v>
      </c>
      <c r="M568" s="112">
        <f t="shared" si="248"/>
        <v>5.5416666666666661</v>
      </c>
    </row>
    <row r="569" spans="1:13" x14ac:dyDescent="0.25">
      <c r="A569" s="105">
        <f t="shared" si="249"/>
        <v>6</v>
      </c>
      <c r="B569" s="54" t="s">
        <v>67</v>
      </c>
      <c r="C569" s="113">
        <v>521</v>
      </c>
      <c r="D569" s="53">
        <f t="shared" si="244"/>
        <v>32</v>
      </c>
      <c r="E569" s="114">
        <v>3</v>
      </c>
      <c r="F569" s="53">
        <f t="shared" si="245"/>
        <v>29</v>
      </c>
      <c r="G569" s="27">
        <v>4</v>
      </c>
      <c r="H569" s="109" t="str">
        <f t="shared" si="246"/>
        <v>Rabu</v>
      </c>
      <c r="I569" s="110">
        <f t="shared" si="250"/>
        <v>45882.666666666664</v>
      </c>
      <c r="J569" s="111">
        <f t="shared" si="251"/>
        <v>5.6666666666666661</v>
      </c>
      <c r="K569" s="109" t="str">
        <f t="shared" si="247"/>
        <v>Rabu</v>
      </c>
      <c r="L569" s="110">
        <f>($I$564+J569)+G569/24</f>
        <v>45882.833333333328</v>
      </c>
      <c r="M569" s="112">
        <f t="shared" si="248"/>
        <v>5.833333333333333</v>
      </c>
    </row>
    <row r="570" spans="1:13" x14ac:dyDescent="0.25">
      <c r="A570" s="105">
        <f t="shared" si="249"/>
        <v>7</v>
      </c>
      <c r="B570" s="54" t="s">
        <v>17</v>
      </c>
      <c r="C570" s="113"/>
      <c r="D570" s="108"/>
      <c r="E570" s="108"/>
      <c r="F570" s="108"/>
      <c r="G570" s="27"/>
      <c r="H570" s="109" t="str">
        <f t="shared" si="246"/>
        <v>Jum'at</v>
      </c>
      <c r="I570" s="110">
        <f t="shared" si="250"/>
        <v>45884.166666666664</v>
      </c>
      <c r="J570" s="111">
        <f t="shared" si="251"/>
        <v>7.1666666666666661</v>
      </c>
      <c r="K570" s="109"/>
      <c r="L570" s="110"/>
      <c r="M570" s="112"/>
    </row>
    <row r="571" spans="1:13" x14ac:dyDescent="0.25">
      <c r="A571" s="435" t="s">
        <v>31</v>
      </c>
      <c r="B571" s="435"/>
      <c r="C571" s="117">
        <f>SUM(C564:C570)</f>
        <v>1820</v>
      </c>
      <c r="D571" s="118">
        <f>SUM(D564:D570)</f>
        <v>116</v>
      </c>
      <c r="E571" s="118"/>
      <c r="F571" s="118"/>
      <c r="G571" s="118">
        <f>SUM(G564:G570)</f>
        <v>52</v>
      </c>
      <c r="H571" s="119">
        <f>D571+G571</f>
        <v>168</v>
      </c>
      <c r="I571" s="120"/>
      <c r="J571" s="121"/>
      <c r="K571" s="120"/>
      <c r="L571" s="120"/>
      <c r="M571" s="121"/>
    </row>
    <row r="572" spans="1:13" x14ac:dyDescent="0.25">
      <c r="A572" s="436" t="s">
        <v>32</v>
      </c>
      <c r="B572" s="436"/>
      <c r="C572" s="122"/>
      <c r="D572" s="123">
        <f>D571/24</f>
        <v>4.833333333333333</v>
      </c>
      <c r="E572" s="123"/>
      <c r="F572" s="123"/>
      <c r="G572" s="123">
        <f>G571/24</f>
        <v>2.1666666666666665</v>
      </c>
      <c r="H572" s="124">
        <f>H571/24</f>
        <v>7</v>
      </c>
      <c r="I572" s="125"/>
      <c r="J572" s="126" t="s">
        <v>33</v>
      </c>
      <c r="K572" s="127"/>
      <c r="L572" s="127"/>
      <c r="M572" s="127"/>
    </row>
    <row r="573" spans="1:13" x14ac:dyDescent="0.25">
      <c r="A573" s="128"/>
      <c r="B573" s="128"/>
      <c r="C573" s="129"/>
      <c r="D573" s="128"/>
      <c r="E573" s="128"/>
      <c r="F573" s="128"/>
      <c r="G573" s="128"/>
      <c r="H573" s="127"/>
      <c r="I573" s="127"/>
      <c r="J573" s="121" t="s">
        <v>34</v>
      </c>
      <c r="K573" s="121"/>
      <c r="L573" s="130">
        <f>C571</f>
        <v>1820</v>
      </c>
      <c r="M573" s="127" t="s">
        <v>35</v>
      </c>
    </row>
    <row r="574" spans="1:13" x14ac:dyDescent="0.25">
      <c r="A574" s="128"/>
      <c r="B574" s="128"/>
      <c r="C574" s="129"/>
      <c r="D574" s="128"/>
      <c r="E574" s="128"/>
      <c r="F574" s="128"/>
      <c r="G574" s="128"/>
      <c r="H574" s="128"/>
      <c r="I574" s="131"/>
      <c r="J574" s="121" t="s">
        <v>36</v>
      </c>
      <c r="K574" s="121"/>
      <c r="L574" s="132">
        <f>D572</f>
        <v>4.833333333333333</v>
      </c>
      <c r="M574" s="127" t="s">
        <v>14</v>
      </c>
    </row>
    <row r="575" spans="1:13" x14ac:dyDescent="0.25">
      <c r="A575" s="128"/>
      <c r="B575" s="128"/>
      <c r="C575" s="129"/>
      <c r="D575" s="128"/>
      <c r="E575" s="128"/>
      <c r="F575" s="128"/>
      <c r="G575" s="128"/>
      <c r="H575" s="128"/>
      <c r="I575" s="127"/>
      <c r="J575" s="121" t="s">
        <v>37</v>
      </c>
      <c r="K575" s="121"/>
      <c r="L575" s="133">
        <f>G572</f>
        <v>2.1666666666666665</v>
      </c>
      <c r="M575" s="127" t="s">
        <v>14</v>
      </c>
    </row>
    <row r="577" spans="1:13" x14ac:dyDescent="0.25">
      <c r="A577" s="14" t="s">
        <v>0</v>
      </c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</row>
    <row r="578" spans="1:13" x14ac:dyDescent="0.25">
      <c r="A578" s="14" t="s">
        <v>65</v>
      </c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</row>
    <row r="579" spans="1:13" x14ac:dyDescent="0.25">
      <c r="A579" s="429" t="s">
        <v>86</v>
      </c>
      <c r="B579" s="429"/>
      <c r="C579" s="429"/>
      <c r="D579" s="429"/>
      <c r="E579" s="429"/>
      <c r="F579" s="429"/>
      <c r="G579" s="429"/>
      <c r="H579" s="429"/>
      <c r="I579" s="429"/>
      <c r="J579" s="429"/>
      <c r="K579" s="18" t="s">
        <v>3</v>
      </c>
      <c r="L579" s="16">
        <v>17.5</v>
      </c>
      <c r="M579" s="18" t="s">
        <v>4</v>
      </c>
    </row>
    <row r="580" spans="1:13" ht="15.75" customHeight="1" x14ac:dyDescent="0.25">
      <c r="A580" s="430" t="s">
        <v>5</v>
      </c>
      <c r="B580" s="430" t="s">
        <v>6</v>
      </c>
      <c r="C580" s="431" t="s">
        <v>7</v>
      </c>
      <c r="D580" s="432" t="s">
        <v>8</v>
      </c>
      <c r="E580" s="432" t="s">
        <v>66</v>
      </c>
      <c r="F580" s="432" t="s">
        <v>10</v>
      </c>
      <c r="G580" s="432" t="s">
        <v>11</v>
      </c>
      <c r="H580" s="433" t="s">
        <v>12</v>
      </c>
      <c r="I580" s="433"/>
      <c r="J580" s="433"/>
      <c r="K580" s="434" t="s">
        <v>13</v>
      </c>
      <c r="L580" s="434"/>
      <c r="M580" s="434"/>
    </row>
    <row r="581" spans="1:13" x14ac:dyDescent="0.25">
      <c r="A581" s="430"/>
      <c r="B581" s="430"/>
      <c r="C581" s="431"/>
      <c r="D581" s="432"/>
      <c r="E581" s="432"/>
      <c r="F581" s="432"/>
      <c r="G581" s="432"/>
      <c r="H581" s="102" t="s">
        <v>14</v>
      </c>
      <c r="I581" s="102" t="s">
        <v>15</v>
      </c>
      <c r="J581" s="102" t="s">
        <v>16</v>
      </c>
      <c r="K581" s="103" t="s">
        <v>14</v>
      </c>
      <c r="L581" s="103" t="s">
        <v>15</v>
      </c>
      <c r="M581" s="104" t="s">
        <v>16</v>
      </c>
    </row>
    <row r="582" spans="1:13" x14ac:dyDescent="0.25">
      <c r="A582" s="27">
        <v>1</v>
      </c>
      <c r="B582" s="54" t="s">
        <v>17</v>
      </c>
      <c r="C582" s="27">
        <v>521</v>
      </c>
      <c r="D582" s="53">
        <f t="shared" ref="D582:D587" si="252">E582+F582</f>
        <v>32</v>
      </c>
      <c r="E582" s="53">
        <v>3</v>
      </c>
      <c r="F582" s="53">
        <f t="shared" ref="F582:F587" si="253">INT(C582/$L$3)</f>
        <v>29</v>
      </c>
      <c r="G582" s="27">
        <v>17</v>
      </c>
      <c r="H582" s="21" t="str">
        <f t="shared" ref="H582:H588" si="254">CHOOSE(WEEKDAY(I582),"Minggu","Senin","Selasa","Rabu","Kamis","Jum'at","Sabtu")</f>
        <v>Jum'at</v>
      </c>
      <c r="I582" s="24">
        <v>45884</v>
      </c>
      <c r="J582" s="25">
        <v>0.16666666666666699</v>
      </c>
      <c r="K582" s="21" t="str">
        <f t="shared" ref="K582:K587" si="255">CHOOSE(WEEKDAY(L582),"Minggu","Senin","Selasa","Rabu","Kamis","Jum'at","Sabtu")</f>
        <v>Jum'at</v>
      </c>
      <c r="L582" s="24">
        <f>(I582+J582)+G582/24</f>
        <v>45884.875</v>
      </c>
      <c r="M582" s="25">
        <f t="shared" ref="M582:M587" si="256">(J582+G582/24)</f>
        <v>0.87500000000000033</v>
      </c>
    </row>
    <row r="583" spans="1:13" x14ac:dyDescent="0.25">
      <c r="A583" s="105">
        <f t="shared" ref="A583:A588" si="257">A582+1</f>
        <v>2</v>
      </c>
      <c r="B583" s="106" t="s">
        <v>67</v>
      </c>
      <c r="C583" s="107">
        <v>45</v>
      </c>
      <c r="D583" s="53">
        <f t="shared" si="252"/>
        <v>3</v>
      </c>
      <c r="E583" s="108">
        <v>1</v>
      </c>
      <c r="F583" s="53">
        <f t="shared" si="253"/>
        <v>2</v>
      </c>
      <c r="G583" s="105">
        <v>5</v>
      </c>
      <c r="H583" s="109" t="str">
        <f t="shared" si="254"/>
        <v>Minggu</v>
      </c>
      <c r="I583" s="110">
        <f t="shared" ref="I583:I588" si="258">$I$582+J583</f>
        <v>45886.208333333336</v>
      </c>
      <c r="J583" s="111">
        <f t="shared" ref="J583:J588" si="259">M582+D582/24</f>
        <v>2.2083333333333335</v>
      </c>
      <c r="K583" s="109" t="str">
        <f t="shared" si="255"/>
        <v>Minggu</v>
      </c>
      <c r="L583" s="110">
        <f>($I$582+J583)+G583/24</f>
        <v>45886.416666666672</v>
      </c>
      <c r="M583" s="112">
        <f t="shared" si="256"/>
        <v>2.416666666666667</v>
      </c>
    </row>
    <row r="584" spans="1:13" x14ac:dyDescent="0.25">
      <c r="A584" s="105">
        <f t="shared" si="257"/>
        <v>3</v>
      </c>
      <c r="B584" s="54" t="s">
        <v>68</v>
      </c>
      <c r="C584" s="113">
        <v>344</v>
      </c>
      <c r="D584" s="53">
        <f t="shared" si="252"/>
        <v>23</v>
      </c>
      <c r="E584" s="114">
        <v>4</v>
      </c>
      <c r="F584" s="53">
        <f t="shared" si="253"/>
        <v>19</v>
      </c>
      <c r="G584" s="27">
        <v>1</v>
      </c>
      <c r="H584" s="109" t="str">
        <f t="shared" si="254"/>
        <v>Minggu</v>
      </c>
      <c r="I584" s="110">
        <f t="shared" si="258"/>
        <v>45886.541666666664</v>
      </c>
      <c r="J584" s="111">
        <f t="shared" si="259"/>
        <v>2.541666666666667</v>
      </c>
      <c r="K584" s="109" t="str">
        <f t="shared" si="255"/>
        <v>Minggu</v>
      </c>
      <c r="L584" s="110">
        <f>($I$582+J584)+G584/24</f>
        <v>45886.583333333328</v>
      </c>
      <c r="M584" s="112">
        <f t="shared" si="256"/>
        <v>2.5833333333333335</v>
      </c>
    </row>
    <row r="585" spans="1:13" x14ac:dyDescent="0.25">
      <c r="A585" s="105">
        <f t="shared" si="257"/>
        <v>4</v>
      </c>
      <c r="B585" s="22" t="s">
        <v>69</v>
      </c>
      <c r="C585" s="116">
        <v>344</v>
      </c>
      <c r="D585" s="53">
        <f t="shared" si="252"/>
        <v>23</v>
      </c>
      <c r="E585" s="114">
        <v>4</v>
      </c>
      <c r="F585" s="53">
        <f t="shared" si="253"/>
        <v>19</v>
      </c>
      <c r="G585" s="21">
        <v>24</v>
      </c>
      <c r="H585" s="109" t="str">
        <f t="shared" si="254"/>
        <v>Senin</v>
      </c>
      <c r="I585" s="110">
        <f t="shared" si="258"/>
        <v>45887.541666666664</v>
      </c>
      <c r="J585" s="111">
        <f t="shared" si="259"/>
        <v>3.541666666666667</v>
      </c>
      <c r="K585" s="109" t="str">
        <f t="shared" si="255"/>
        <v>Selasa</v>
      </c>
      <c r="L585" s="110">
        <f>($I$582+J585)+G585/24</f>
        <v>45888.541666666664</v>
      </c>
      <c r="M585" s="112">
        <f t="shared" si="256"/>
        <v>4.541666666666667</v>
      </c>
    </row>
    <row r="586" spans="1:13" x14ac:dyDescent="0.25">
      <c r="A586" s="105">
        <f t="shared" si="257"/>
        <v>5</v>
      </c>
      <c r="B586" s="54" t="s">
        <v>68</v>
      </c>
      <c r="C586" s="113">
        <v>45</v>
      </c>
      <c r="D586" s="53">
        <f t="shared" si="252"/>
        <v>3</v>
      </c>
      <c r="E586" s="114">
        <v>1</v>
      </c>
      <c r="F586" s="53">
        <f t="shared" si="253"/>
        <v>2</v>
      </c>
      <c r="G586" s="27">
        <v>1</v>
      </c>
      <c r="H586" s="109" t="str">
        <f t="shared" si="254"/>
        <v>Rabu</v>
      </c>
      <c r="I586" s="110">
        <f t="shared" si="258"/>
        <v>45889.5</v>
      </c>
      <c r="J586" s="111">
        <f t="shared" si="259"/>
        <v>5.5</v>
      </c>
      <c r="K586" s="109" t="str">
        <f t="shared" si="255"/>
        <v>Rabu</v>
      </c>
      <c r="L586" s="110">
        <f>($I$582+J586)+G586/24</f>
        <v>45889.541666666664</v>
      </c>
      <c r="M586" s="112">
        <f t="shared" si="256"/>
        <v>5.541666666666667</v>
      </c>
    </row>
    <row r="587" spans="1:13" x14ac:dyDescent="0.25">
      <c r="A587" s="105">
        <f t="shared" si="257"/>
        <v>6</v>
      </c>
      <c r="B587" s="54" t="s">
        <v>67</v>
      </c>
      <c r="C587" s="113">
        <v>521</v>
      </c>
      <c r="D587" s="53">
        <f t="shared" si="252"/>
        <v>32</v>
      </c>
      <c r="E587" s="114">
        <v>3</v>
      </c>
      <c r="F587" s="53">
        <f t="shared" si="253"/>
        <v>29</v>
      </c>
      <c r="G587" s="27">
        <v>4</v>
      </c>
      <c r="H587" s="109" t="str">
        <f t="shared" si="254"/>
        <v>Rabu</v>
      </c>
      <c r="I587" s="110">
        <f t="shared" si="258"/>
        <v>45889.666666666664</v>
      </c>
      <c r="J587" s="111">
        <f t="shared" si="259"/>
        <v>5.666666666666667</v>
      </c>
      <c r="K587" s="109" t="str">
        <f t="shared" si="255"/>
        <v>Rabu</v>
      </c>
      <c r="L587" s="110">
        <f>($I$582+J587)+G587/24</f>
        <v>45889.833333333328</v>
      </c>
      <c r="M587" s="112">
        <f t="shared" si="256"/>
        <v>5.8333333333333339</v>
      </c>
    </row>
    <row r="588" spans="1:13" x14ac:dyDescent="0.25">
      <c r="A588" s="105">
        <f t="shared" si="257"/>
        <v>7</v>
      </c>
      <c r="B588" s="54" t="s">
        <v>17</v>
      </c>
      <c r="C588" s="113"/>
      <c r="D588" s="108"/>
      <c r="E588" s="108"/>
      <c r="F588" s="108"/>
      <c r="G588" s="27"/>
      <c r="H588" s="109" t="str">
        <f t="shared" si="254"/>
        <v>Jum'at</v>
      </c>
      <c r="I588" s="110">
        <f t="shared" si="258"/>
        <v>45891.166666666664</v>
      </c>
      <c r="J588" s="111">
        <f t="shared" si="259"/>
        <v>7.166666666666667</v>
      </c>
      <c r="K588" s="109"/>
      <c r="L588" s="110"/>
      <c r="M588" s="112"/>
    </row>
    <row r="589" spans="1:13" x14ac:dyDescent="0.25">
      <c r="A589" s="435" t="s">
        <v>31</v>
      </c>
      <c r="B589" s="435"/>
      <c r="C589" s="117">
        <f>SUM(C582:C588)</f>
        <v>1820</v>
      </c>
      <c r="D589" s="118">
        <f>SUM(D582:D588)</f>
        <v>116</v>
      </c>
      <c r="E589" s="118"/>
      <c r="F589" s="118"/>
      <c r="G589" s="118">
        <f>SUM(G582:G588)</f>
        <v>52</v>
      </c>
      <c r="H589" s="119">
        <f>D589+G589</f>
        <v>168</v>
      </c>
      <c r="I589" s="120"/>
      <c r="J589" s="121"/>
      <c r="K589" s="120"/>
      <c r="L589" s="120"/>
      <c r="M589" s="121"/>
    </row>
    <row r="590" spans="1:13" x14ac:dyDescent="0.25">
      <c r="A590" s="436" t="s">
        <v>32</v>
      </c>
      <c r="B590" s="436"/>
      <c r="C590" s="122"/>
      <c r="D590" s="123">
        <f>D589/24</f>
        <v>4.833333333333333</v>
      </c>
      <c r="E590" s="123"/>
      <c r="F590" s="123"/>
      <c r="G590" s="123">
        <f>G589/24</f>
        <v>2.1666666666666665</v>
      </c>
      <c r="H590" s="124">
        <f>H589/24</f>
        <v>7</v>
      </c>
      <c r="I590" s="125"/>
      <c r="J590" s="126" t="s">
        <v>33</v>
      </c>
      <c r="K590" s="127"/>
      <c r="L590" s="127"/>
      <c r="M590" s="127"/>
    </row>
    <row r="591" spans="1:13" x14ac:dyDescent="0.25">
      <c r="A591" s="128"/>
      <c r="B591" s="128"/>
      <c r="C591" s="129"/>
      <c r="D591" s="128"/>
      <c r="E591" s="128"/>
      <c r="F591" s="128"/>
      <c r="G591" s="128"/>
      <c r="H591" s="127"/>
      <c r="I591" s="127"/>
      <c r="J591" s="121" t="s">
        <v>34</v>
      </c>
      <c r="K591" s="121"/>
      <c r="L591" s="130">
        <f>C589</f>
        <v>1820</v>
      </c>
      <c r="M591" s="127" t="s">
        <v>35</v>
      </c>
    </row>
    <row r="592" spans="1:13" x14ac:dyDescent="0.25">
      <c r="A592" s="128"/>
      <c r="B592" s="128"/>
      <c r="C592" s="129"/>
      <c r="D592" s="128"/>
      <c r="E592" s="128"/>
      <c r="F592" s="128"/>
      <c r="G592" s="128"/>
      <c r="H592" s="128"/>
      <c r="I592" s="131"/>
      <c r="J592" s="121" t="s">
        <v>36</v>
      </c>
      <c r="K592" s="121"/>
      <c r="L592" s="132">
        <f>D590</f>
        <v>4.833333333333333</v>
      </c>
      <c r="M592" s="127" t="s">
        <v>14</v>
      </c>
    </row>
    <row r="593" spans="1:13" x14ac:dyDescent="0.25">
      <c r="A593" s="128"/>
      <c r="B593" s="128"/>
      <c r="C593" s="129"/>
      <c r="D593" s="128"/>
      <c r="E593" s="128"/>
      <c r="F593" s="128"/>
      <c r="G593" s="128"/>
      <c r="H593" s="128"/>
      <c r="I593" s="127"/>
      <c r="J593" s="121" t="s">
        <v>37</v>
      </c>
      <c r="K593" s="121"/>
      <c r="L593" s="133">
        <f>G590</f>
        <v>2.1666666666666665</v>
      </c>
      <c r="M593" s="127" t="s">
        <v>14</v>
      </c>
    </row>
  </sheetData>
  <mergeCells count="448">
    <mergeCell ref="A589:B589"/>
    <mergeCell ref="A590:B590"/>
    <mergeCell ref="A571:B571"/>
    <mergeCell ref="A572:B572"/>
    <mergeCell ref="A577:M577"/>
    <mergeCell ref="A578:M578"/>
    <mergeCell ref="A579:J579"/>
    <mergeCell ref="A580:A581"/>
    <mergeCell ref="B580:B581"/>
    <mergeCell ref="C580:C581"/>
    <mergeCell ref="D580:D581"/>
    <mergeCell ref="E580:E581"/>
    <mergeCell ref="F580:F581"/>
    <mergeCell ref="G580:G581"/>
    <mergeCell ref="H580:J580"/>
    <mergeCell ref="K580:M580"/>
    <mergeCell ref="A553:B553"/>
    <mergeCell ref="A554:B554"/>
    <mergeCell ref="A559:M559"/>
    <mergeCell ref="A560:M560"/>
    <mergeCell ref="A561:J561"/>
    <mergeCell ref="A562:A563"/>
    <mergeCell ref="B562:B563"/>
    <mergeCell ref="C562:C563"/>
    <mergeCell ref="D562:D563"/>
    <mergeCell ref="E562:E563"/>
    <mergeCell ref="F562:F563"/>
    <mergeCell ref="G562:G563"/>
    <mergeCell ref="H562:J562"/>
    <mergeCell ref="K562:M562"/>
    <mergeCell ref="A535:B535"/>
    <mergeCell ref="A536:B536"/>
    <mergeCell ref="A541:M541"/>
    <mergeCell ref="A542:M542"/>
    <mergeCell ref="A543:J543"/>
    <mergeCell ref="A544:A545"/>
    <mergeCell ref="B544:B545"/>
    <mergeCell ref="C544:C545"/>
    <mergeCell ref="D544:D545"/>
    <mergeCell ref="E544:E545"/>
    <mergeCell ref="F544:F545"/>
    <mergeCell ref="G544:G545"/>
    <mergeCell ref="H544:J544"/>
    <mergeCell ref="K544:M544"/>
    <mergeCell ref="A517:B517"/>
    <mergeCell ref="A518:B518"/>
    <mergeCell ref="A523:M523"/>
    <mergeCell ref="A524:M524"/>
    <mergeCell ref="A525:J525"/>
    <mergeCell ref="A526:A527"/>
    <mergeCell ref="B526:B527"/>
    <mergeCell ref="C526:C527"/>
    <mergeCell ref="D526:D527"/>
    <mergeCell ref="E526:E527"/>
    <mergeCell ref="F526:F527"/>
    <mergeCell ref="G526:G527"/>
    <mergeCell ref="H526:J526"/>
    <mergeCell ref="K526:M526"/>
    <mergeCell ref="A499:B499"/>
    <mergeCell ref="A500:B500"/>
    <mergeCell ref="A505:M505"/>
    <mergeCell ref="A506:M506"/>
    <mergeCell ref="A507:J507"/>
    <mergeCell ref="A508:A509"/>
    <mergeCell ref="B508:B509"/>
    <mergeCell ref="C508:C509"/>
    <mergeCell ref="D508:D509"/>
    <mergeCell ref="E508:E509"/>
    <mergeCell ref="F508:F509"/>
    <mergeCell ref="G508:G509"/>
    <mergeCell ref="H508:J508"/>
    <mergeCell ref="K508:M508"/>
    <mergeCell ref="A481:B481"/>
    <mergeCell ref="A482:B482"/>
    <mergeCell ref="A487:M487"/>
    <mergeCell ref="A488:M488"/>
    <mergeCell ref="A489:J489"/>
    <mergeCell ref="A490:A491"/>
    <mergeCell ref="B490:B491"/>
    <mergeCell ref="C490:C491"/>
    <mergeCell ref="D490:D491"/>
    <mergeCell ref="E490:E491"/>
    <mergeCell ref="F490:F491"/>
    <mergeCell ref="G490:G491"/>
    <mergeCell ref="H490:J490"/>
    <mergeCell ref="K490:M490"/>
    <mergeCell ref="A463:B463"/>
    <mergeCell ref="A464:B464"/>
    <mergeCell ref="A469:M469"/>
    <mergeCell ref="A470:M470"/>
    <mergeCell ref="A471:J471"/>
    <mergeCell ref="A472:A473"/>
    <mergeCell ref="B472:B473"/>
    <mergeCell ref="C472:C473"/>
    <mergeCell ref="D472:D473"/>
    <mergeCell ref="E472:E473"/>
    <mergeCell ref="F472:F473"/>
    <mergeCell ref="G472:G473"/>
    <mergeCell ref="H472:J472"/>
    <mergeCell ref="K472:M472"/>
    <mergeCell ref="A445:B445"/>
    <mergeCell ref="A446:B446"/>
    <mergeCell ref="A451:M451"/>
    <mergeCell ref="A452:M452"/>
    <mergeCell ref="A453:J453"/>
    <mergeCell ref="A454:A455"/>
    <mergeCell ref="B454:B455"/>
    <mergeCell ref="C454:C455"/>
    <mergeCell ref="D454:D455"/>
    <mergeCell ref="E454:E455"/>
    <mergeCell ref="F454:F455"/>
    <mergeCell ref="G454:G455"/>
    <mergeCell ref="H454:J454"/>
    <mergeCell ref="K454:M454"/>
    <mergeCell ref="A427:B427"/>
    <mergeCell ref="A428:B428"/>
    <mergeCell ref="A433:M433"/>
    <mergeCell ref="A434:M434"/>
    <mergeCell ref="A435:J435"/>
    <mergeCell ref="A436:A437"/>
    <mergeCell ref="B436:B437"/>
    <mergeCell ref="C436:C437"/>
    <mergeCell ref="D436:D437"/>
    <mergeCell ref="E436:E437"/>
    <mergeCell ref="F436:F437"/>
    <mergeCell ref="G436:G437"/>
    <mergeCell ref="H436:J436"/>
    <mergeCell ref="K436:M436"/>
    <mergeCell ref="A409:B409"/>
    <mergeCell ref="A410:B410"/>
    <mergeCell ref="A415:M415"/>
    <mergeCell ref="A416:M416"/>
    <mergeCell ref="A417:J417"/>
    <mergeCell ref="A418:A419"/>
    <mergeCell ref="B418:B419"/>
    <mergeCell ref="C418:C419"/>
    <mergeCell ref="D418:D419"/>
    <mergeCell ref="E418:E419"/>
    <mergeCell ref="F418:F419"/>
    <mergeCell ref="G418:G419"/>
    <mergeCell ref="H418:J418"/>
    <mergeCell ref="K418:M418"/>
    <mergeCell ref="A391:B391"/>
    <mergeCell ref="A392:B392"/>
    <mergeCell ref="A397:M397"/>
    <mergeCell ref="A398:M398"/>
    <mergeCell ref="A399:J399"/>
    <mergeCell ref="A400:A401"/>
    <mergeCell ref="B400:B401"/>
    <mergeCell ref="C400:C401"/>
    <mergeCell ref="D400:D401"/>
    <mergeCell ref="E400:E401"/>
    <mergeCell ref="F400:F401"/>
    <mergeCell ref="G400:G401"/>
    <mergeCell ref="H400:J400"/>
    <mergeCell ref="K400:M400"/>
    <mergeCell ref="A373:B373"/>
    <mergeCell ref="A374:B374"/>
    <mergeCell ref="A379:M379"/>
    <mergeCell ref="A380:M380"/>
    <mergeCell ref="A381:J381"/>
    <mergeCell ref="A382:A383"/>
    <mergeCell ref="B382:B383"/>
    <mergeCell ref="C382:C383"/>
    <mergeCell ref="D382:D383"/>
    <mergeCell ref="E382:E383"/>
    <mergeCell ref="F382:F383"/>
    <mergeCell ref="G382:G383"/>
    <mergeCell ref="H382:J382"/>
    <mergeCell ref="K382:M382"/>
    <mergeCell ref="A355:B355"/>
    <mergeCell ref="A356:B356"/>
    <mergeCell ref="A361:M361"/>
    <mergeCell ref="A362:M362"/>
    <mergeCell ref="A363:J363"/>
    <mergeCell ref="A364:A365"/>
    <mergeCell ref="B364:B365"/>
    <mergeCell ref="C364:C365"/>
    <mergeCell ref="D364:D365"/>
    <mergeCell ref="E364:E365"/>
    <mergeCell ref="F364:F365"/>
    <mergeCell ref="G364:G365"/>
    <mergeCell ref="H364:J364"/>
    <mergeCell ref="K364:M364"/>
    <mergeCell ref="A337:B337"/>
    <mergeCell ref="A338:B338"/>
    <mergeCell ref="A343:M343"/>
    <mergeCell ref="A344:M344"/>
    <mergeCell ref="A345:J345"/>
    <mergeCell ref="A346:A347"/>
    <mergeCell ref="B346:B347"/>
    <mergeCell ref="C346:C347"/>
    <mergeCell ref="D346:D347"/>
    <mergeCell ref="E346:E347"/>
    <mergeCell ref="F346:F347"/>
    <mergeCell ref="G346:G347"/>
    <mergeCell ref="H346:J346"/>
    <mergeCell ref="K346:M346"/>
    <mergeCell ref="A319:B319"/>
    <mergeCell ref="A320:B320"/>
    <mergeCell ref="A325:M325"/>
    <mergeCell ref="A326:M326"/>
    <mergeCell ref="A327:J327"/>
    <mergeCell ref="A328:A329"/>
    <mergeCell ref="B328:B329"/>
    <mergeCell ref="C328:C329"/>
    <mergeCell ref="D328:D329"/>
    <mergeCell ref="E328:E329"/>
    <mergeCell ref="F328:F329"/>
    <mergeCell ref="G328:G329"/>
    <mergeCell ref="H328:J328"/>
    <mergeCell ref="K328:M328"/>
    <mergeCell ref="A299:B299"/>
    <mergeCell ref="A300:B300"/>
    <mergeCell ref="A307:M307"/>
    <mergeCell ref="A308:M308"/>
    <mergeCell ref="A309:J309"/>
    <mergeCell ref="A310:A311"/>
    <mergeCell ref="B310:B311"/>
    <mergeCell ref="C310:C311"/>
    <mergeCell ref="D310:D311"/>
    <mergeCell ref="E310:E311"/>
    <mergeCell ref="F310:F311"/>
    <mergeCell ref="G310:G311"/>
    <mergeCell ref="H310:J310"/>
    <mergeCell ref="K310:M310"/>
    <mergeCell ref="A277:B277"/>
    <mergeCell ref="A278:B278"/>
    <mergeCell ref="A283:M283"/>
    <mergeCell ref="A284:M284"/>
    <mergeCell ref="A285:J285"/>
    <mergeCell ref="A286:A287"/>
    <mergeCell ref="B286:B287"/>
    <mergeCell ref="C286:C287"/>
    <mergeCell ref="D286:D287"/>
    <mergeCell ref="E286:E287"/>
    <mergeCell ref="F286:F287"/>
    <mergeCell ref="G286:G287"/>
    <mergeCell ref="H286:J286"/>
    <mergeCell ref="K286:M286"/>
    <mergeCell ref="A256:B256"/>
    <mergeCell ref="A257:B257"/>
    <mergeCell ref="A264:M264"/>
    <mergeCell ref="A265:M265"/>
    <mergeCell ref="A266:J266"/>
    <mergeCell ref="A267:A268"/>
    <mergeCell ref="B267:B268"/>
    <mergeCell ref="C267:C268"/>
    <mergeCell ref="D267:D268"/>
    <mergeCell ref="E267:E268"/>
    <mergeCell ref="F267:F268"/>
    <mergeCell ref="G267:G268"/>
    <mergeCell ref="H267:J267"/>
    <mergeCell ref="K267:M267"/>
    <mergeCell ref="A237:B237"/>
    <mergeCell ref="A238:B238"/>
    <mergeCell ref="A243:M243"/>
    <mergeCell ref="A244:M244"/>
    <mergeCell ref="A245:J245"/>
    <mergeCell ref="A246:A247"/>
    <mergeCell ref="B246:B247"/>
    <mergeCell ref="C246:C247"/>
    <mergeCell ref="D246:D247"/>
    <mergeCell ref="E246:E247"/>
    <mergeCell ref="F246:F247"/>
    <mergeCell ref="G246:G247"/>
    <mergeCell ref="H246:J246"/>
    <mergeCell ref="K246:M246"/>
    <mergeCell ref="A218:B218"/>
    <mergeCell ref="A219:B219"/>
    <mergeCell ref="A224:M224"/>
    <mergeCell ref="A225:M225"/>
    <mergeCell ref="A226:J226"/>
    <mergeCell ref="A227:A228"/>
    <mergeCell ref="B227:B228"/>
    <mergeCell ref="C227:C228"/>
    <mergeCell ref="D227:D228"/>
    <mergeCell ref="E227:E228"/>
    <mergeCell ref="F227:F228"/>
    <mergeCell ref="G227:G228"/>
    <mergeCell ref="H227:J227"/>
    <mergeCell ref="K227:M227"/>
    <mergeCell ref="A199:B199"/>
    <mergeCell ref="A200:B200"/>
    <mergeCell ref="A205:M205"/>
    <mergeCell ref="A206:M206"/>
    <mergeCell ref="A207:J207"/>
    <mergeCell ref="A208:A209"/>
    <mergeCell ref="B208:B209"/>
    <mergeCell ref="C208:C209"/>
    <mergeCell ref="D208:D209"/>
    <mergeCell ref="E208:E209"/>
    <mergeCell ref="F208:F209"/>
    <mergeCell ref="G208:G209"/>
    <mergeCell ref="H208:J208"/>
    <mergeCell ref="K208:M208"/>
    <mergeCell ref="A181:B181"/>
    <mergeCell ref="A182:B182"/>
    <mergeCell ref="A187:M187"/>
    <mergeCell ref="A188:M188"/>
    <mergeCell ref="A189:J189"/>
    <mergeCell ref="A190:A191"/>
    <mergeCell ref="B190:B191"/>
    <mergeCell ref="C190:C191"/>
    <mergeCell ref="D190:D191"/>
    <mergeCell ref="E190:E191"/>
    <mergeCell ref="F190:F191"/>
    <mergeCell ref="G190:G191"/>
    <mergeCell ref="H190:J190"/>
    <mergeCell ref="K190:M190"/>
    <mergeCell ref="A163:B163"/>
    <mergeCell ref="A164:B164"/>
    <mergeCell ref="A169:M169"/>
    <mergeCell ref="A170:M170"/>
    <mergeCell ref="A171:J171"/>
    <mergeCell ref="A172:A173"/>
    <mergeCell ref="B172:B173"/>
    <mergeCell ref="C172:C173"/>
    <mergeCell ref="D172:D173"/>
    <mergeCell ref="E172:E173"/>
    <mergeCell ref="F172:F173"/>
    <mergeCell ref="G172:G173"/>
    <mergeCell ref="H172:J172"/>
    <mergeCell ref="K172:M172"/>
    <mergeCell ref="A145:B145"/>
    <mergeCell ref="A146:B146"/>
    <mergeCell ref="A151:M151"/>
    <mergeCell ref="A152:M152"/>
    <mergeCell ref="A153:J153"/>
    <mergeCell ref="A154:A155"/>
    <mergeCell ref="B154:B155"/>
    <mergeCell ref="C154:C155"/>
    <mergeCell ref="D154:D155"/>
    <mergeCell ref="E154:E155"/>
    <mergeCell ref="F154:F155"/>
    <mergeCell ref="G154:G155"/>
    <mergeCell ref="H154:J154"/>
    <mergeCell ref="K154:M154"/>
    <mergeCell ref="A127:B127"/>
    <mergeCell ref="A128:B128"/>
    <mergeCell ref="A133:M133"/>
    <mergeCell ref="A134:M134"/>
    <mergeCell ref="A135:J135"/>
    <mergeCell ref="A136:A137"/>
    <mergeCell ref="B136:B137"/>
    <mergeCell ref="C136:C137"/>
    <mergeCell ref="D136:D137"/>
    <mergeCell ref="E136:E137"/>
    <mergeCell ref="F136:F137"/>
    <mergeCell ref="G136:G137"/>
    <mergeCell ref="H136:J136"/>
    <mergeCell ref="K136:M136"/>
    <mergeCell ref="A109:B109"/>
    <mergeCell ref="A110:B110"/>
    <mergeCell ref="A115:M115"/>
    <mergeCell ref="A116:M116"/>
    <mergeCell ref="A117:J117"/>
    <mergeCell ref="A118:A119"/>
    <mergeCell ref="B118:B119"/>
    <mergeCell ref="C118:C119"/>
    <mergeCell ref="D118:D119"/>
    <mergeCell ref="E118:E119"/>
    <mergeCell ref="F118:F119"/>
    <mergeCell ref="G118:G119"/>
    <mergeCell ref="H118:J118"/>
    <mergeCell ref="K118:M118"/>
    <mergeCell ref="A91:B91"/>
    <mergeCell ref="A92:B92"/>
    <mergeCell ref="A97:M97"/>
    <mergeCell ref="A98:M98"/>
    <mergeCell ref="A99:J99"/>
    <mergeCell ref="A100:A101"/>
    <mergeCell ref="B100:B101"/>
    <mergeCell ref="C100:C101"/>
    <mergeCell ref="D100:D101"/>
    <mergeCell ref="E100:E101"/>
    <mergeCell ref="F100:F101"/>
    <mergeCell ref="G100:G101"/>
    <mergeCell ref="H100:J100"/>
    <mergeCell ref="K100:M100"/>
    <mergeCell ref="A73:B73"/>
    <mergeCell ref="A74:B74"/>
    <mergeCell ref="A79:M79"/>
    <mergeCell ref="A80:M80"/>
    <mergeCell ref="A81:J81"/>
    <mergeCell ref="A82:A83"/>
    <mergeCell ref="B82:B83"/>
    <mergeCell ref="C82:C83"/>
    <mergeCell ref="D82:D83"/>
    <mergeCell ref="E82:E83"/>
    <mergeCell ref="F82:F83"/>
    <mergeCell ref="G82:G83"/>
    <mergeCell ref="H82:J82"/>
    <mergeCell ref="K82:M82"/>
    <mergeCell ref="A55:B55"/>
    <mergeCell ref="A56:B56"/>
    <mergeCell ref="A61:M61"/>
    <mergeCell ref="A62:M62"/>
    <mergeCell ref="A63:J63"/>
    <mergeCell ref="A64:A65"/>
    <mergeCell ref="B64:B65"/>
    <mergeCell ref="C64:C65"/>
    <mergeCell ref="D64:D65"/>
    <mergeCell ref="E64:E65"/>
    <mergeCell ref="F64:F65"/>
    <mergeCell ref="G64:G65"/>
    <mergeCell ref="H64:J64"/>
    <mergeCell ref="K64:M64"/>
    <mergeCell ref="A37:B37"/>
    <mergeCell ref="A38:B38"/>
    <mergeCell ref="A43:M43"/>
    <mergeCell ref="A44:M44"/>
    <mergeCell ref="A45:J45"/>
    <mergeCell ref="A46:A47"/>
    <mergeCell ref="B46:B47"/>
    <mergeCell ref="C46:C47"/>
    <mergeCell ref="D46:D47"/>
    <mergeCell ref="E46:E47"/>
    <mergeCell ref="F46:F47"/>
    <mergeCell ref="G46:G47"/>
    <mergeCell ref="H46:J46"/>
    <mergeCell ref="K46:M46"/>
    <mergeCell ref="A19:B19"/>
    <mergeCell ref="A20:B20"/>
    <mergeCell ref="A25:M25"/>
    <mergeCell ref="A26:M26"/>
    <mergeCell ref="A27:J27"/>
    <mergeCell ref="A28:A29"/>
    <mergeCell ref="B28:B29"/>
    <mergeCell ref="C28:C29"/>
    <mergeCell ref="D28:D29"/>
    <mergeCell ref="E28:E29"/>
    <mergeCell ref="F28:F29"/>
    <mergeCell ref="G28:G29"/>
    <mergeCell ref="H28:J28"/>
    <mergeCell ref="K28:M28"/>
    <mergeCell ref="A1:M1"/>
    <mergeCell ref="A2:M2"/>
    <mergeCell ref="A3:J3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paperSize="9" scale="57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EU426"/>
  <sheetViews>
    <sheetView tabSelected="1" topLeftCell="A249" zoomScale="95" zoomScaleNormal="95" workbookViewId="0">
      <selection activeCell="G262" sqref="G262"/>
    </sheetView>
  </sheetViews>
  <sheetFormatPr defaultColWidth="8.5703125" defaultRowHeight="15" x14ac:dyDescent="0.25"/>
  <cols>
    <col min="1" max="1" width="5.5703125" customWidth="1"/>
    <col min="2" max="2" width="17.85546875" customWidth="1"/>
    <col min="3" max="3" width="8.42578125" customWidth="1"/>
    <col min="4" max="7" width="9.140625" customWidth="1"/>
    <col min="8" max="8" width="8.7109375" customWidth="1"/>
    <col min="9" max="9" width="13.140625" customWidth="1"/>
    <col min="12" max="12" width="13.140625" customWidth="1"/>
    <col min="14" max="14" width="6.85546875" customWidth="1"/>
    <col min="15" max="15" width="14.5703125" customWidth="1"/>
    <col min="16" max="16" width="8.7109375" customWidth="1"/>
    <col min="17" max="17" width="12.5703125" customWidth="1"/>
    <col min="18" max="18" width="7.5703125" customWidth="1"/>
    <col min="19" max="19" width="10.85546875" customWidth="1"/>
    <col min="20" max="20" width="8.7109375" customWidth="1"/>
    <col min="22" max="22" width="10.5703125" customWidth="1"/>
    <col min="23" max="23" width="8.85546875" customWidth="1"/>
    <col min="25" max="25" width="10.5703125" customWidth="1"/>
    <col min="26" max="26" width="12.140625" customWidth="1"/>
    <col min="27" max="27" width="46.85546875" customWidth="1"/>
    <col min="29" max="29" width="12.140625" customWidth="1"/>
    <col min="32" max="32" width="9.5703125" customWidth="1"/>
    <col min="33" max="33" width="6" customWidth="1"/>
    <col min="34" max="34" width="16.42578125" customWidth="1"/>
    <col min="35" max="35" width="7.85546875" customWidth="1"/>
    <col min="37" max="37" width="7.140625" hidden="1" customWidth="1"/>
    <col min="38" max="38" width="8.140625" hidden="1" customWidth="1"/>
    <col min="39" max="39" width="7.140625" customWidth="1"/>
    <col min="40" max="40" width="9.5703125" customWidth="1"/>
    <col min="41" max="41" width="11.42578125" customWidth="1"/>
    <col min="44" max="44" width="12" customWidth="1"/>
    <col min="48" max="48" width="5.42578125" customWidth="1"/>
    <col min="49" max="49" width="17.85546875" customWidth="1"/>
    <col min="50" max="50" width="7.5703125" customWidth="1"/>
    <col min="51" max="51" width="7.85546875" customWidth="1"/>
    <col min="52" max="52" width="6.5703125" customWidth="1"/>
    <col min="53" max="53" width="7.5703125" customWidth="1"/>
    <col min="54" max="54" width="7.42578125" customWidth="1"/>
    <col min="56" max="56" width="11" customWidth="1"/>
    <col min="59" max="59" width="11.140625" customWidth="1"/>
    <col min="66" max="66" width="5.5703125" customWidth="1"/>
    <col min="67" max="67" width="16.5703125" customWidth="1"/>
    <col min="68" max="68" width="8.42578125" customWidth="1"/>
    <col min="70" max="71" width="8.85546875" customWidth="1"/>
    <col min="74" max="74" width="12.85546875" customWidth="1"/>
    <col min="77" max="77" width="11" customWidth="1"/>
    <col min="81" max="81" width="5.85546875" customWidth="1"/>
    <col min="82" max="82" width="16.140625" customWidth="1"/>
    <col min="83" max="83" width="8.42578125" customWidth="1"/>
    <col min="84" max="87" width="8.85546875" customWidth="1"/>
    <col min="89" max="89" width="11.140625" customWidth="1"/>
    <col min="92" max="92" width="10.85546875" customWidth="1"/>
    <col min="96" max="96" width="7" customWidth="1"/>
    <col min="97" max="97" width="17.42578125" customWidth="1"/>
    <col min="98" max="98" width="7.85546875" customWidth="1"/>
    <col min="99" max="100" width="8.140625" customWidth="1"/>
    <col min="101" max="101" width="8.85546875" customWidth="1"/>
    <col min="104" max="104" width="13.42578125" customWidth="1"/>
    <col min="107" max="107" width="13" customWidth="1"/>
    <col min="112" max="112" width="5.140625" customWidth="1"/>
    <col min="113" max="113" width="17.5703125" customWidth="1"/>
    <col min="114" max="118" width="8.85546875" customWidth="1"/>
    <col min="120" max="120" width="13.140625" customWidth="1"/>
    <col min="123" max="123" width="13.140625" customWidth="1"/>
    <col min="129" max="129" width="6.42578125" customWidth="1"/>
    <col min="130" max="130" width="19.42578125" customWidth="1"/>
    <col min="131" max="131" width="7.5703125" customWidth="1"/>
    <col min="133" max="133" width="8.140625" customWidth="1"/>
    <col min="137" max="137" width="11.85546875" customWidth="1"/>
    <col min="140" max="140" width="11.140625" customWidth="1"/>
    <col min="145" max="145" width="5.85546875" customWidth="1"/>
    <col min="146" max="146" width="19.5703125" customWidth="1"/>
    <col min="147" max="151" width="10.140625" hidden="1" customWidth="1"/>
    <col min="153" max="153" width="12" customWidth="1"/>
    <col min="156" max="156" width="11.85546875" customWidth="1"/>
  </cols>
  <sheetData>
    <row r="1" spans="1:13" ht="15.75" x14ac:dyDescent="0.25">
      <c r="A1" s="437" t="s">
        <v>0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</row>
    <row r="2" spans="1:13" ht="15.75" x14ac:dyDescent="0.25">
      <c r="A2" s="438" t="s">
        <v>87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</row>
    <row r="4" spans="1:13" ht="17.25" customHeight="1" x14ac:dyDescent="0.3">
      <c r="A4" s="439" t="s">
        <v>88</v>
      </c>
      <c r="B4" s="439"/>
      <c r="C4" s="439"/>
      <c r="D4" s="439"/>
      <c r="E4" s="439"/>
      <c r="F4" s="439"/>
      <c r="G4" s="439"/>
      <c r="H4" s="439"/>
      <c r="I4" s="137"/>
      <c r="J4" s="138"/>
      <c r="K4" s="139" t="s">
        <v>3</v>
      </c>
      <c r="L4" s="136">
        <v>17</v>
      </c>
      <c r="M4" s="139" t="s">
        <v>4</v>
      </c>
    </row>
    <row r="5" spans="1:13" ht="15.75" customHeight="1" x14ac:dyDescent="0.25">
      <c r="A5" s="13" t="s">
        <v>5</v>
      </c>
      <c r="B5" s="13" t="s">
        <v>6</v>
      </c>
      <c r="C5" s="12" t="s">
        <v>7</v>
      </c>
      <c r="D5" s="12" t="s">
        <v>8</v>
      </c>
      <c r="E5" s="11" t="s">
        <v>89</v>
      </c>
      <c r="F5" s="12" t="s">
        <v>10</v>
      </c>
      <c r="G5" s="12" t="s">
        <v>11</v>
      </c>
      <c r="H5" s="10" t="s">
        <v>12</v>
      </c>
      <c r="I5" s="10"/>
      <c r="J5" s="10"/>
      <c r="K5" s="9" t="s">
        <v>13</v>
      </c>
      <c r="L5" s="9"/>
      <c r="M5" s="9"/>
    </row>
    <row r="6" spans="1:13" ht="15.75" x14ac:dyDescent="0.25">
      <c r="A6" s="13"/>
      <c r="B6" s="13"/>
      <c r="C6" s="12"/>
      <c r="D6" s="12"/>
      <c r="E6" s="11"/>
      <c r="F6" s="12"/>
      <c r="G6" s="12"/>
      <c r="H6" s="19" t="s">
        <v>14</v>
      </c>
      <c r="I6" s="19" t="s">
        <v>15</v>
      </c>
      <c r="J6" s="19" t="s">
        <v>16</v>
      </c>
      <c r="K6" s="20" t="s">
        <v>14</v>
      </c>
      <c r="L6" s="20" t="s">
        <v>15</v>
      </c>
      <c r="M6" s="20" t="s">
        <v>16</v>
      </c>
    </row>
    <row r="7" spans="1:13" ht="15.75" x14ac:dyDescent="0.25">
      <c r="A7" s="27">
        <v>1</v>
      </c>
      <c r="B7" s="22" t="s">
        <v>18</v>
      </c>
      <c r="C7" s="27">
        <v>485</v>
      </c>
      <c r="D7" s="23">
        <f t="shared" ref="D7:D24" si="0">F7+E7</f>
        <v>28</v>
      </c>
      <c r="E7" s="23">
        <v>0</v>
      </c>
      <c r="F7" s="23">
        <f t="shared" ref="F7:F24" si="1">INT(C7/$L$4)</f>
        <v>28</v>
      </c>
      <c r="G7" s="21">
        <v>9</v>
      </c>
      <c r="H7" s="27" t="str">
        <f t="shared" ref="H7:H25" si="2">CHOOSE(WEEKDAY(I7),"Minggu","Senin","Selasa","Rabu","Kamis","Jum'at","Sabtu")</f>
        <v>Rabu</v>
      </c>
      <c r="I7" s="72">
        <v>45665</v>
      </c>
      <c r="J7" s="73">
        <v>0.16666666666666699</v>
      </c>
      <c r="K7" s="27" t="str">
        <f t="shared" ref="K7:K24" si="3">CHOOSE(WEEKDAY(L7),"Minggu","Senin","Selasa","Rabu","Kamis","Jum'at","Sabtu")</f>
        <v>Rabu</v>
      </c>
      <c r="L7" s="72">
        <f>(I7+J7)+G7/24</f>
        <v>45665.541666666664</v>
      </c>
      <c r="M7" s="73">
        <f t="shared" ref="M7:M24" si="4">(J7+G7/24)</f>
        <v>0.54166666666666696</v>
      </c>
    </row>
    <row r="8" spans="1:13" ht="15.75" x14ac:dyDescent="0.25">
      <c r="A8" s="140">
        <f t="shared" ref="A8:A25" si="5">A7+1</f>
        <v>2</v>
      </c>
      <c r="B8" s="22" t="s">
        <v>90</v>
      </c>
      <c r="C8" s="21">
        <v>188</v>
      </c>
      <c r="D8" s="23">
        <f t="shared" si="0"/>
        <v>12</v>
      </c>
      <c r="E8" s="23">
        <v>1</v>
      </c>
      <c r="F8" s="23">
        <f t="shared" si="1"/>
        <v>11</v>
      </c>
      <c r="G8" s="21">
        <v>2</v>
      </c>
      <c r="H8" s="21" t="str">
        <f t="shared" si="2"/>
        <v>Kamis</v>
      </c>
      <c r="I8" s="24">
        <f t="shared" ref="I8:I25" si="6">$I$7+J8</f>
        <v>45666.708333333336</v>
      </c>
      <c r="J8" s="25">
        <f t="shared" ref="J8:J25" si="7">M7+D7/24</f>
        <v>1.7083333333333337</v>
      </c>
      <c r="K8" s="21" t="str">
        <f t="shared" si="3"/>
        <v>Kamis</v>
      </c>
      <c r="L8" s="24">
        <f t="shared" ref="L8:L24" si="8">($I$7+J8)+G8/24</f>
        <v>45666.791666666672</v>
      </c>
      <c r="M8" s="25">
        <f t="shared" si="4"/>
        <v>1.791666666666667</v>
      </c>
    </row>
    <row r="9" spans="1:13" ht="15.75" x14ac:dyDescent="0.25">
      <c r="A9" s="141">
        <f t="shared" si="5"/>
        <v>3</v>
      </c>
      <c r="B9" s="22" t="s">
        <v>91</v>
      </c>
      <c r="C9" s="21">
        <v>480</v>
      </c>
      <c r="D9" s="23">
        <f t="shared" si="0"/>
        <v>29</v>
      </c>
      <c r="E9" s="23">
        <v>1</v>
      </c>
      <c r="F9" s="23">
        <f t="shared" si="1"/>
        <v>28</v>
      </c>
      <c r="G9" s="21">
        <v>2</v>
      </c>
      <c r="H9" s="21" t="str">
        <f t="shared" si="2"/>
        <v>Jum'at</v>
      </c>
      <c r="I9" s="24">
        <f t="shared" si="6"/>
        <v>45667.291666666664</v>
      </c>
      <c r="J9" s="25">
        <f t="shared" si="7"/>
        <v>2.291666666666667</v>
      </c>
      <c r="K9" s="21" t="str">
        <f t="shared" si="3"/>
        <v>Jum'at</v>
      </c>
      <c r="L9" s="24">
        <f t="shared" si="8"/>
        <v>45667.375</v>
      </c>
      <c r="M9" s="25">
        <f t="shared" si="4"/>
        <v>2.3750000000000004</v>
      </c>
    </row>
    <row r="10" spans="1:13" ht="15.75" x14ac:dyDescent="0.25">
      <c r="A10" s="141">
        <f t="shared" si="5"/>
        <v>4</v>
      </c>
      <c r="B10" s="22" t="s">
        <v>92</v>
      </c>
      <c r="C10" s="21">
        <v>146</v>
      </c>
      <c r="D10" s="23">
        <f t="shared" si="0"/>
        <v>9</v>
      </c>
      <c r="E10" s="23">
        <v>1</v>
      </c>
      <c r="F10" s="23">
        <f t="shared" si="1"/>
        <v>8</v>
      </c>
      <c r="G10" s="21">
        <v>3</v>
      </c>
      <c r="H10" s="21" t="str">
        <f t="shared" si="2"/>
        <v>Sabtu</v>
      </c>
      <c r="I10" s="24">
        <f t="shared" si="6"/>
        <v>45668.583333333336</v>
      </c>
      <c r="J10" s="25">
        <f t="shared" si="7"/>
        <v>3.5833333333333339</v>
      </c>
      <c r="K10" s="21" t="str">
        <f t="shared" si="3"/>
        <v>Sabtu</v>
      </c>
      <c r="L10" s="24">
        <f t="shared" si="8"/>
        <v>45668.708333333336</v>
      </c>
      <c r="M10" s="25">
        <f t="shared" si="4"/>
        <v>3.7083333333333339</v>
      </c>
    </row>
    <row r="11" spans="1:13" ht="15.75" x14ac:dyDescent="0.25">
      <c r="A11" s="141">
        <f t="shared" si="5"/>
        <v>5</v>
      </c>
      <c r="B11" s="22" t="s">
        <v>93</v>
      </c>
      <c r="C11" s="21">
        <v>306</v>
      </c>
      <c r="D11" s="23">
        <f t="shared" si="0"/>
        <v>19</v>
      </c>
      <c r="E11" s="23">
        <v>1</v>
      </c>
      <c r="F11" s="23">
        <f t="shared" si="1"/>
        <v>18</v>
      </c>
      <c r="G11" s="21">
        <v>2</v>
      </c>
      <c r="H11" s="21" t="str">
        <f t="shared" si="2"/>
        <v>Minggu</v>
      </c>
      <c r="I11" s="24">
        <f t="shared" si="6"/>
        <v>45669.083333333336</v>
      </c>
      <c r="J11" s="25">
        <f t="shared" si="7"/>
        <v>4.0833333333333339</v>
      </c>
      <c r="K11" s="21" t="str">
        <f t="shared" si="3"/>
        <v>Minggu</v>
      </c>
      <c r="L11" s="24">
        <f t="shared" si="8"/>
        <v>45669.166666666672</v>
      </c>
      <c r="M11" s="25">
        <f t="shared" si="4"/>
        <v>4.166666666666667</v>
      </c>
    </row>
    <row r="12" spans="1:13" ht="15.75" x14ac:dyDescent="0.25">
      <c r="A12" s="141">
        <f t="shared" si="5"/>
        <v>6</v>
      </c>
      <c r="B12" s="22" t="s">
        <v>28</v>
      </c>
      <c r="C12" s="21">
        <v>220</v>
      </c>
      <c r="D12" s="23">
        <f t="shared" si="0"/>
        <v>12</v>
      </c>
      <c r="E12" s="23">
        <v>0</v>
      </c>
      <c r="F12" s="23">
        <f t="shared" si="1"/>
        <v>12</v>
      </c>
      <c r="G12" s="21">
        <v>3</v>
      </c>
      <c r="H12" s="21" t="str">
        <f t="shared" si="2"/>
        <v>Minggu</v>
      </c>
      <c r="I12" s="24">
        <f t="shared" si="6"/>
        <v>45669.958333333336</v>
      </c>
      <c r="J12" s="25">
        <f t="shared" si="7"/>
        <v>4.9583333333333339</v>
      </c>
      <c r="K12" s="21" t="str">
        <f t="shared" si="3"/>
        <v>Senin</v>
      </c>
      <c r="L12" s="24">
        <f t="shared" si="8"/>
        <v>45670.083333333336</v>
      </c>
      <c r="M12" s="25">
        <f t="shared" si="4"/>
        <v>5.0833333333333339</v>
      </c>
    </row>
    <row r="13" spans="1:13" ht="15.75" x14ac:dyDescent="0.25">
      <c r="A13" s="141">
        <f t="shared" si="5"/>
        <v>7</v>
      </c>
      <c r="B13" s="22" t="s">
        <v>29</v>
      </c>
      <c r="C13" s="21">
        <v>169</v>
      </c>
      <c r="D13" s="23">
        <f t="shared" si="0"/>
        <v>10</v>
      </c>
      <c r="E13" s="23">
        <v>1</v>
      </c>
      <c r="F13" s="23">
        <f t="shared" si="1"/>
        <v>9</v>
      </c>
      <c r="G13" s="21">
        <v>2</v>
      </c>
      <c r="H13" s="21" t="str">
        <f t="shared" si="2"/>
        <v>Senin</v>
      </c>
      <c r="I13" s="24">
        <f t="shared" si="6"/>
        <v>45670.583333333336</v>
      </c>
      <c r="J13" s="25">
        <f t="shared" si="7"/>
        <v>5.5833333333333339</v>
      </c>
      <c r="K13" s="21" t="str">
        <f t="shared" si="3"/>
        <v>Senin</v>
      </c>
      <c r="L13" s="24">
        <f t="shared" si="8"/>
        <v>45670.666666666672</v>
      </c>
      <c r="M13" s="25">
        <f t="shared" si="4"/>
        <v>5.666666666666667</v>
      </c>
    </row>
    <row r="14" spans="1:13" ht="15.75" x14ac:dyDescent="0.25">
      <c r="A14" s="141">
        <f t="shared" si="5"/>
        <v>8</v>
      </c>
      <c r="B14" s="22" t="s">
        <v>30</v>
      </c>
      <c r="C14" s="21">
        <v>100</v>
      </c>
      <c r="D14" s="23">
        <f t="shared" si="0"/>
        <v>6</v>
      </c>
      <c r="E14" s="23">
        <v>1</v>
      </c>
      <c r="F14" s="23">
        <f t="shared" si="1"/>
        <v>5</v>
      </c>
      <c r="G14" s="21">
        <v>2</v>
      </c>
      <c r="H14" s="21" t="str">
        <f t="shared" si="2"/>
        <v>Selasa</v>
      </c>
      <c r="I14" s="24">
        <f t="shared" si="6"/>
        <v>45671.083333333336</v>
      </c>
      <c r="J14" s="25">
        <f t="shared" si="7"/>
        <v>6.0833333333333339</v>
      </c>
      <c r="K14" s="21" t="str">
        <f t="shared" si="3"/>
        <v>Selasa</v>
      </c>
      <c r="L14" s="24">
        <f t="shared" si="8"/>
        <v>45671.166666666672</v>
      </c>
      <c r="M14" s="25">
        <f t="shared" si="4"/>
        <v>6.166666666666667</v>
      </c>
    </row>
    <row r="15" spans="1:13" ht="15.75" x14ac:dyDescent="0.25">
      <c r="A15" s="141">
        <f t="shared" si="5"/>
        <v>9</v>
      </c>
      <c r="B15" s="22" t="s">
        <v>94</v>
      </c>
      <c r="C15" s="21">
        <v>310</v>
      </c>
      <c r="D15" s="23">
        <f t="shared" si="0"/>
        <v>20</v>
      </c>
      <c r="E15" s="23">
        <v>2</v>
      </c>
      <c r="F15" s="23">
        <f t="shared" si="1"/>
        <v>18</v>
      </c>
      <c r="G15" s="21">
        <v>2</v>
      </c>
      <c r="H15" s="21" t="str">
        <f t="shared" si="2"/>
        <v>Selasa</v>
      </c>
      <c r="I15" s="24">
        <f t="shared" si="6"/>
        <v>45671.416666666664</v>
      </c>
      <c r="J15" s="25">
        <f t="shared" si="7"/>
        <v>6.416666666666667</v>
      </c>
      <c r="K15" s="21" t="str">
        <f t="shared" si="3"/>
        <v>Selasa</v>
      </c>
      <c r="L15" s="24">
        <f t="shared" si="8"/>
        <v>45671.5</v>
      </c>
      <c r="M15" s="25">
        <f t="shared" si="4"/>
        <v>6.5</v>
      </c>
    </row>
    <row r="16" spans="1:13" ht="15.75" x14ac:dyDescent="0.25">
      <c r="A16" s="141">
        <f t="shared" si="5"/>
        <v>10</v>
      </c>
      <c r="B16" s="22" t="s">
        <v>62</v>
      </c>
      <c r="C16" s="21">
        <v>310</v>
      </c>
      <c r="D16" s="23">
        <f t="shared" si="0"/>
        <v>19</v>
      </c>
      <c r="E16" s="23">
        <v>1</v>
      </c>
      <c r="F16" s="23">
        <f t="shared" si="1"/>
        <v>18</v>
      </c>
      <c r="G16" s="21">
        <v>5</v>
      </c>
      <c r="H16" s="21" t="str">
        <f t="shared" si="2"/>
        <v>Rabu</v>
      </c>
      <c r="I16" s="24">
        <f t="shared" si="6"/>
        <v>45672.333333333336</v>
      </c>
      <c r="J16" s="25">
        <f t="shared" si="7"/>
        <v>7.333333333333333</v>
      </c>
      <c r="K16" s="21" t="str">
        <f t="shared" si="3"/>
        <v>Rabu</v>
      </c>
      <c r="L16" s="24">
        <f t="shared" si="8"/>
        <v>45672.541666666672</v>
      </c>
      <c r="M16" s="25">
        <f t="shared" si="4"/>
        <v>7.5416666666666661</v>
      </c>
    </row>
    <row r="17" spans="1:16" ht="15.75" x14ac:dyDescent="0.25">
      <c r="A17" s="141">
        <f t="shared" si="5"/>
        <v>11</v>
      </c>
      <c r="B17" s="22" t="s">
        <v>94</v>
      </c>
      <c r="C17" s="21">
        <v>100</v>
      </c>
      <c r="D17" s="23">
        <f t="shared" si="0"/>
        <v>6</v>
      </c>
      <c r="E17" s="23">
        <v>1</v>
      </c>
      <c r="F17" s="23">
        <f t="shared" si="1"/>
        <v>5</v>
      </c>
      <c r="G17" s="21">
        <v>2</v>
      </c>
      <c r="H17" s="21" t="str">
        <f t="shared" si="2"/>
        <v>Kamis</v>
      </c>
      <c r="I17" s="24">
        <f t="shared" si="6"/>
        <v>45673.333333333336</v>
      </c>
      <c r="J17" s="25">
        <f t="shared" si="7"/>
        <v>8.3333333333333321</v>
      </c>
      <c r="K17" s="21" t="str">
        <f t="shared" si="3"/>
        <v>Kamis</v>
      </c>
      <c r="L17" s="24">
        <f t="shared" si="8"/>
        <v>45673.416666666672</v>
      </c>
      <c r="M17" s="25">
        <f t="shared" si="4"/>
        <v>8.4166666666666661</v>
      </c>
    </row>
    <row r="18" spans="1:16" ht="15.75" x14ac:dyDescent="0.25">
      <c r="A18" s="141">
        <f t="shared" si="5"/>
        <v>12</v>
      </c>
      <c r="B18" s="22" t="s">
        <v>30</v>
      </c>
      <c r="C18" s="21">
        <v>169</v>
      </c>
      <c r="D18" s="23">
        <f t="shared" si="0"/>
        <v>10</v>
      </c>
      <c r="E18" s="23">
        <v>1</v>
      </c>
      <c r="F18" s="23">
        <f t="shared" si="1"/>
        <v>9</v>
      </c>
      <c r="G18" s="21">
        <v>2</v>
      </c>
      <c r="H18" s="21" t="str">
        <f t="shared" si="2"/>
        <v>Kamis</v>
      </c>
      <c r="I18" s="24">
        <f t="shared" si="6"/>
        <v>45673.666666666664</v>
      </c>
      <c r="J18" s="25">
        <f t="shared" si="7"/>
        <v>8.6666666666666661</v>
      </c>
      <c r="K18" s="21" t="str">
        <f t="shared" si="3"/>
        <v>Kamis</v>
      </c>
      <c r="L18" s="24">
        <f t="shared" si="8"/>
        <v>45673.75</v>
      </c>
      <c r="M18" s="25">
        <f t="shared" si="4"/>
        <v>8.75</v>
      </c>
    </row>
    <row r="19" spans="1:16" ht="15.75" x14ac:dyDescent="0.25">
      <c r="A19" s="141">
        <f t="shared" si="5"/>
        <v>13</v>
      </c>
      <c r="B19" s="22" t="s">
        <v>29</v>
      </c>
      <c r="C19" s="21">
        <v>220</v>
      </c>
      <c r="D19" s="23">
        <f t="shared" si="0"/>
        <v>12</v>
      </c>
      <c r="E19" s="23">
        <v>0</v>
      </c>
      <c r="F19" s="23">
        <f t="shared" si="1"/>
        <v>12</v>
      </c>
      <c r="G19" s="21">
        <v>2</v>
      </c>
      <c r="H19" s="21" t="str">
        <f t="shared" si="2"/>
        <v>Jum'at</v>
      </c>
      <c r="I19" s="24">
        <f t="shared" si="6"/>
        <v>45674.166666666664</v>
      </c>
      <c r="J19" s="25">
        <f t="shared" si="7"/>
        <v>9.1666666666666661</v>
      </c>
      <c r="K19" s="21" t="str">
        <f t="shared" si="3"/>
        <v>Jum'at</v>
      </c>
      <c r="L19" s="24">
        <f t="shared" si="8"/>
        <v>45674.25</v>
      </c>
      <c r="M19" s="25">
        <f t="shared" si="4"/>
        <v>9.25</v>
      </c>
    </row>
    <row r="20" spans="1:16" ht="15.75" x14ac:dyDescent="0.25">
      <c r="A20" s="141">
        <f t="shared" si="5"/>
        <v>14</v>
      </c>
      <c r="B20" s="22" t="s">
        <v>28</v>
      </c>
      <c r="C20" s="21">
        <v>306</v>
      </c>
      <c r="D20" s="23">
        <f t="shared" si="0"/>
        <v>19</v>
      </c>
      <c r="E20" s="23">
        <v>1</v>
      </c>
      <c r="F20" s="23">
        <f t="shared" si="1"/>
        <v>18</v>
      </c>
      <c r="G20" s="71">
        <v>3</v>
      </c>
      <c r="H20" s="21" t="str">
        <f t="shared" si="2"/>
        <v>Jum'at</v>
      </c>
      <c r="I20" s="24">
        <f t="shared" si="6"/>
        <v>45674.75</v>
      </c>
      <c r="J20" s="25">
        <f t="shared" si="7"/>
        <v>9.75</v>
      </c>
      <c r="K20" s="21" t="str">
        <f t="shared" si="3"/>
        <v>Jum'at</v>
      </c>
      <c r="L20" s="24">
        <f t="shared" si="8"/>
        <v>45674.875</v>
      </c>
      <c r="M20" s="25">
        <f t="shared" si="4"/>
        <v>9.875</v>
      </c>
    </row>
    <row r="21" spans="1:16" ht="15.75" x14ac:dyDescent="0.25">
      <c r="A21" s="141">
        <f t="shared" si="5"/>
        <v>15</v>
      </c>
      <c r="B21" s="22" t="s">
        <v>93</v>
      </c>
      <c r="C21" s="21">
        <v>146</v>
      </c>
      <c r="D21" s="23">
        <f t="shared" si="0"/>
        <v>8</v>
      </c>
      <c r="E21" s="23">
        <v>0</v>
      </c>
      <c r="F21" s="23">
        <f t="shared" si="1"/>
        <v>8</v>
      </c>
      <c r="G21" s="21">
        <v>2</v>
      </c>
      <c r="H21" s="21" t="str">
        <f t="shared" si="2"/>
        <v>Sabtu</v>
      </c>
      <c r="I21" s="24">
        <f t="shared" si="6"/>
        <v>45675.666666666664</v>
      </c>
      <c r="J21" s="25">
        <f t="shared" si="7"/>
        <v>10.666666666666666</v>
      </c>
      <c r="K21" s="21" t="str">
        <f t="shared" si="3"/>
        <v>Sabtu</v>
      </c>
      <c r="L21" s="24">
        <f t="shared" si="8"/>
        <v>45675.75</v>
      </c>
      <c r="M21" s="25">
        <f t="shared" si="4"/>
        <v>10.75</v>
      </c>
    </row>
    <row r="22" spans="1:16" ht="15.75" x14ac:dyDescent="0.25">
      <c r="A22" s="141">
        <f t="shared" si="5"/>
        <v>16</v>
      </c>
      <c r="B22" s="22" t="s">
        <v>92</v>
      </c>
      <c r="C22" s="21">
        <v>480</v>
      </c>
      <c r="D22" s="23">
        <f t="shared" si="0"/>
        <v>27</v>
      </c>
      <c r="E22" s="23">
        <v>-1</v>
      </c>
      <c r="F22" s="23">
        <f t="shared" si="1"/>
        <v>28</v>
      </c>
      <c r="G22" s="21">
        <v>2</v>
      </c>
      <c r="H22" s="21" t="str">
        <f t="shared" si="2"/>
        <v>Minggu</v>
      </c>
      <c r="I22" s="24">
        <f t="shared" si="6"/>
        <v>45676.083333333336</v>
      </c>
      <c r="J22" s="25">
        <f t="shared" si="7"/>
        <v>11.083333333333334</v>
      </c>
      <c r="K22" s="21" t="str">
        <f t="shared" si="3"/>
        <v>Minggu</v>
      </c>
      <c r="L22" s="24">
        <f t="shared" si="8"/>
        <v>45676.166666666672</v>
      </c>
      <c r="M22" s="25">
        <f t="shared" si="4"/>
        <v>11.166666666666668</v>
      </c>
    </row>
    <row r="23" spans="1:16" ht="15.75" x14ac:dyDescent="0.25">
      <c r="A23" s="141">
        <f t="shared" si="5"/>
        <v>17</v>
      </c>
      <c r="B23" s="22" t="s">
        <v>91</v>
      </c>
      <c r="C23" s="21">
        <v>188</v>
      </c>
      <c r="D23" s="23">
        <f t="shared" si="0"/>
        <v>12</v>
      </c>
      <c r="E23" s="23">
        <v>1</v>
      </c>
      <c r="F23" s="23">
        <f t="shared" si="1"/>
        <v>11</v>
      </c>
      <c r="G23" s="21">
        <v>2</v>
      </c>
      <c r="H23" s="21" t="str">
        <f t="shared" si="2"/>
        <v>Senin</v>
      </c>
      <c r="I23" s="24">
        <f t="shared" si="6"/>
        <v>45677.291666666664</v>
      </c>
      <c r="J23" s="25">
        <f t="shared" si="7"/>
        <v>12.291666666666668</v>
      </c>
      <c r="K23" s="21" t="str">
        <f t="shared" si="3"/>
        <v>Senin</v>
      </c>
      <c r="L23" s="24">
        <f t="shared" si="8"/>
        <v>45677.375</v>
      </c>
      <c r="M23" s="25">
        <f t="shared" si="4"/>
        <v>12.375000000000002</v>
      </c>
    </row>
    <row r="24" spans="1:16" ht="15.75" x14ac:dyDescent="0.25">
      <c r="A24" s="141">
        <f t="shared" si="5"/>
        <v>18</v>
      </c>
      <c r="B24" s="22" t="s">
        <v>90</v>
      </c>
      <c r="C24" s="21">
        <v>485</v>
      </c>
      <c r="D24" s="23">
        <f t="shared" si="0"/>
        <v>29</v>
      </c>
      <c r="E24" s="23">
        <v>1</v>
      </c>
      <c r="F24" s="23">
        <f t="shared" si="1"/>
        <v>28</v>
      </c>
      <c r="G24" s="21">
        <v>2</v>
      </c>
      <c r="H24" s="21" t="str">
        <f t="shared" si="2"/>
        <v>Senin</v>
      </c>
      <c r="I24" s="24">
        <f t="shared" si="6"/>
        <v>45677.875</v>
      </c>
      <c r="J24" s="25">
        <f t="shared" si="7"/>
        <v>12.875000000000002</v>
      </c>
      <c r="K24" s="21" t="str">
        <f t="shared" si="3"/>
        <v>Senin</v>
      </c>
      <c r="L24" s="24">
        <f t="shared" si="8"/>
        <v>45677.958333333336</v>
      </c>
      <c r="M24" s="25">
        <f t="shared" si="4"/>
        <v>12.958333333333336</v>
      </c>
    </row>
    <row r="25" spans="1:16" ht="15.75" x14ac:dyDescent="0.25">
      <c r="A25" s="141">
        <f t="shared" si="5"/>
        <v>19</v>
      </c>
      <c r="B25" s="22" t="s">
        <v>18</v>
      </c>
      <c r="C25" s="21"/>
      <c r="D25" s="23"/>
      <c r="E25" s="23"/>
      <c r="F25" s="23"/>
      <c r="G25" s="21"/>
      <c r="H25" s="21" t="str">
        <f t="shared" si="2"/>
        <v>Rabu</v>
      </c>
      <c r="I25" s="24">
        <f t="shared" si="6"/>
        <v>45679.166666666664</v>
      </c>
      <c r="J25" s="25">
        <f t="shared" si="7"/>
        <v>14.16666666666667</v>
      </c>
      <c r="K25" s="21"/>
      <c r="L25" s="24"/>
      <c r="M25" s="25"/>
    </row>
    <row r="26" spans="1:16" x14ac:dyDescent="0.25">
      <c r="A26" s="440" t="s">
        <v>31</v>
      </c>
      <c r="B26" s="440"/>
      <c r="C26" s="142">
        <f>SUM(C7:C25)</f>
        <v>4808</v>
      </c>
      <c r="D26" s="142">
        <f>SUM(D7:D25)</f>
        <v>287</v>
      </c>
      <c r="E26" s="142"/>
      <c r="F26" s="142"/>
      <c r="G26" s="142">
        <f>SUM(G7:G25)</f>
        <v>49</v>
      </c>
      <c r="H26" s="142">
        <f>D26+G26</f>
        <v>336</v>
      </c>
      <c r="I26" s="143"/>
      <c r="J26" s="144"/>
      <c r="K26" s="143"/>
      <c r="L26" s="143"/>
      <c r="M26" s="145"/>
      <c r="P26" s="115"/>
    </row>
    <row r="27" spans="1:16" x14ac:dyDescent="0.25">
      <c r="A27" s="440" t="s">
        <v>32</v>
      </c>
      <c r="B27" s="440"/>
      <c r="C27" s="146"/>
      <c r="D27" s="147">
        <f>D26/24</f>
        <v>11.958333333333334</v>
      </c>
      <c r="E27" s="147"/>
      <c r="F27" s="147"/>
      <c r="G27" s="147">
        <f>G26/24</f>
        <v>2.0416666666666665</v>
      </c>
      <c r="H27" s="147">
        <f>H26/24</f>
        <v>14</v>
      </c>
      <c r="I27" s="148"/>
      <c r="J27" s="149" t="s">
        <v>33</v>
      </c>
      <c r="K27" s="150"/>
      <c r="L27" s="151"/>
      <c r="M27" s="152"/>
    </row>
    <row r="28" spans="1:16" x14ac:dyDescent="0.25">
      <c r="A28" s="153"/>
      <c r="B28" s="153"/>
      <c r="C28" s="153"/>
      <c r="D28" s="153"/>
      <c r="E28" s="153"/>
      <c r="F28" s="153"/>
      <c r="G28" s="153"/>
      <c r="H28" s="150"/>
      <c r="I28" s="150"/>
      <c r="J28" s="144" t="s">
        <v>34</v>
      </c>
      <c r="K28" s="144"/>
      <c r="L28" s="154">
        <f>C26</f>
        <v>4808</v>
      </c>
      <c r="M28" s="150" t="s">
        <v>35</v>
      </c>
    </row>
    <row r="29" spans="1:16" x14ac:dyDescent="0.25">
      <c r="A29" s="153"/>
      <c r="B29" s="153"/>
      <c r="C29" s="153"/>
      <c r="D29" s="153"/>
      <c r="E29" s="153"/>
      <c r="F29" s="153"/>
      <c r="G29" s="153"/>
      <c r="H29" s="153"/>
      <c r="I29" s="150"/>
      <c r="J29" s="144" t="s">
        <v>36</v>
      </c>
      <c r="K29" s="144"/>
      <c r="L29" s="155">
        <f>D27</f>
        <v>11.958333333333334</v>
      </c>
      <c r="M29" s="150" t="s">
        <v>14</v>
      </c>
    </row>
    <row r="30" spans="1:16" x14ac:dyDescent="0.25">
      <c r="A30" s="153"/>
      <c r="B30" s="153"/>
      <c r="C30" s="153"/>
      <c r="D30" s="153"/>
      <c r="E30" s="153"/>
      <c r="F30" s="153"/>
      <c r="G30" s="153"/>
      <c r="H30" s="153"/>
      <c r="I30" s="150"/>
      <c r="J30" s="144" t="s">
        <v>37</v>
      </c>
      <c r="K30" s="144"/>
      <c r="L30" s="156">
        <f>G27</f>
        <v>2.0416666666666665</v>
      </c>
      <c r="M30" s="150" t="s">
        <v>14</v>
      </c>
    </row>
    <row r="31" spans="1:16" x14ac:dyDescent="0.25">
      <c r="A31" s="157"/>
      <c r="B31" s="157"/>
      <c r="C31" s="157"/>
      <c r="D31" s="157"/>
      <c r="E31" s="157"/>
      <c r="F31" s="157"/>
      <c r="G31" s="157"/>
      <c r="H31" s="157"/>
      <c r="I31" s="158"/>
      <c r="J31" s="158"/>
      <c r="K31" s="158"/>
      <c r="L31" s="158"/>
      <c r="M31" s="158"/>
    </row>
    <row r="32" spans="1:16" ht="15.75" x14ac:dyDescent="0.25">
      <c r="A32" s="437" t="s">
        <v>0</v>
      </c>
      <c r="B32" s="437"/>
      <c r="C32" s="437"/>
      <c r="D32" s="437"/>
      <c r="E32" s="437"/>
      <c r="F32" s="437"/>
      <c r="G32" s="437"/>
      <c r="H32" s="437"/>
      <c r="I32" s="437"/>
      <c r="J32" s="437"/>
      <c r="K32" s="437"/>
      <c r="L32" s="437"/>
      <c r="M32" s="437"/>
    </row>
    <row r="33" spans="1:13" ht="17.25" customHeight="1" x14ac:dyDescent="0.25">
      <c r="A33" s="438" t="s">
        <v>87</v>
      </c>
      <c r="B33" s="438"/>
      <c r="C33" s="438"/>
      <c r="D33" s="438"/>
      <c r="E33" s="438"/>
      <c r="F33" s="438"/>
      <c r="G33" s="438"/>
      <c r="H33" s="438"/>
      <c r="I33" s="438"/>
      <c r="J33" s="438"/>
      <c r="K33" s="438"/>
      <c r="L33" s="438"/>
      <c r="M33" s="438"/>
    </row>
    <row r="34" spans="1:13" ht="15" customHeight="1" x14ac:dyDescent="0.25"/>
    <row r="35" spans="1:13" ht="16.5" x14ac:dyDescent="0.3">
      <c r="A35" s="439" t="s">
        <v>95</v>
      </c>
      <c r="B35" s="439"/>
      <c r="C35" s="439"/>
      <c r="D35" s="439"/>
      <c r="E35" s="439"/>
      <c r="F35" s="439"/>
      <c r="G35" s="439"/>
      <c r="H35" s="439"/>
      <c r="I35" s="137"/>
      <c r="J35" s="138"/>
      <c r="K35" s="139" t="s">
        <v>3</v>
      </c>
      <c r="L35" s="136">
        <v>17</v>
      </c>
      <c r="M35" s="139" t="s">
        <v>4</v>
      </c>
    </row>
    <row r="36" spans="1:13" ht="15" customHeight="1" x14ac:dyDescent="0.25">
      <c r="A36" s="13" t="s">
        <v>5</v>
      </c>
      <c r="B36" s="13" t="s">
        <v>6</v>
      </c>
      <c r="C36" s="12" t="s">
        <v>7</v>
      </c>
      <c r="D36" s="12" t="s">
        <v>8</v>
      </c>
      <c r="E36" s="11" t="s">
        <v>89</v>
      </c>
      <c r="F36" s="12" t="s">
        <v>10</v>
      </c>
      <c r="G36" s="12" t="s">
        <v>11</v>
      </c>
      <c r="H36" s="10" t="s">
        <v>12</v>
      </c>
      <c r="I36" s="10"/>
      <c r="J36" s="10"/>
      <c r="K36" s="9" t="s">
        <v>13</v>
      </c>
      <c r="L36" s="9"/>
      <c r="M36" s="9"/>
    </row>
    <row r="37" spans="1:13" ht="15.75" x14ac:dyDescent="0.25">
      <c r="A37" s="13"/>
      <c r="B37" s="13"/>
      <c r="C37" s="12"/>
      <c r="D37" s="12"/>
      <c r="E37" s="11"/>
      <c r="F37" s="12"/>
      <c r="G37" s="12"/>
      <c r="H37" s="19" t="s">
        <v>14</v>
      </c>
      <c r="I37" s="19" t="s">
        <v>15</v>
      </c>
      <c r="J37" s="19" t="s">
        <v>16</v>
      </c>
      <c r="K37" s="20" t="s">
        <v>14</v>
      </c>
      <c r="L37" s="20" t="s">
        <v>15</v>
      </c>
      <c r="M37" s="20" t="s">
        <v>16</v>
      </c>
    </row>
    <row r="38" spans="1:13" ht="15.75" x14ac:dyDescent="0.25">
      <c r="A38" s="27">
        <v>1</v>
      </c>
      <c r="B38" s="54" t="s">
        <v>18</v>
      </c>
      <c r="C38" s="27">
        <v>458</v>
      </c>
      <c r="D38" s="23">
        <f t="shared" ref="D38:D55" si="9">F38+E38</f>
        <v>29</v>
      </c>
      <c r="E38" s="23">
        <v>3</v>
      </c>
      <c r="F38" s="23">
        <f t="shared" ref="F38:F55" si="10">INT(C38/$L$4)</f>
        <v>26</v>
      </c>
      <c r="G38" s="27">
        <v>9</v>
      </c>
      <c r="H38" s="27" t="str">
        <f t="shared" ref="H38:H56" si="11">CHOOSE(WEEKDAY(I38),"Minggu","Senin","Selasa","Rabu","Kamis","Jum'at","Sabtu")</f>
        <v>Rabu</v>
      </c>
      <c r="I38" s="72">
        <v>45679</v>
      </c>
      <c r="J38" s="73">
        <v>0.16666666666666699</v>
      </c>
      <c r="K38" s="27" t="str">
        <f t="shared" ref="K38:K55" si="12">CHOOSE(WEEKDAY(L38),"Minggu","Senin","Selasa","Rabu","Kamis","Jum'at","Sabtu")</f>
        <v>Rabu</v>
      </c>
      <c r="L38" s="72">
        <f>(I38+J38)+G38/24</f>
        <v>45679.541666666664</v>
      </c>
      <c r="M38" s="73">
        <f t="shared" ref="M38:M55" si="13">(J38+G38/24)</f>
        <v>0.54166666666666696</v>
      </c>
    </row>
    <row r="39" spans="1:13" ht="15.75" x14ac:dyDescent="0.25">
      <c r="A39" s="27">
        <f t="shared" ref="A39:A56" si="14">A38+1</f>
        <v>2</v>
      </c>
      <c r="B39" s="54" t="s">
        <v>19</v>
      </c>
      <c r="C39" s="27">
        <v>243</v>
      </c>
      <c r="D39" s="23">
        <f t="shared" si="9"/>
        <v>15</v>
      </c>
      <c r="E39" s="23">
        <v>1</v>
      </c>
      <c r="F39" s="23">
        <f t="shared" si="10"/>
        <v>14</v>
      </c>
      <c r="G39" s="27">
        <v>3</v>
      </c>
      <c r="H39" s="21" t="str">
        <f t="shared" si="11"/>
        <v>Kamis</v>
      </c>
      <c r="I39" s="24">
        <f t="shared" ref="I39:I56" si="15">$I$38+J39</f>
        <v>45680.75</v>
      </c>
      <c r="J39" s="25">
        <f t="shared" ref="J39:J56" si="16">M38+D38/24</f>
        <v>1.7500000000000002</v>
      </c>
      <c r="K39" s="21" t="str">
        <f t="shared" si="12"/>
        <v>Kamis</v>
      </c>
      <c r="L39" s="24">
        <f t="shared" ref="L39:L55" si="17">($I$38+J39)+G39/24</f>
        <v>45680.875</v>
      </c>
      <c r="M39" s="25">
        <f t="shared" si="13"/>
        <v>1.8750000000000002</v>
      </c>
    </row>
    <row r="40" spans="1:13" ht="15.75" x14ac:dyDescent="0.25">
      <c r="A40" s="27">
        <f t="shared" si="14"/>
        <v>3</v>
      </c>
      <c r="B40" s="54" t="s">
        <v>20</v>
      </c>
      <c r="C40" s="27">
        <v>393</v>
      </c>
      <c r="D40" s="23">
        <f t="shared" si="9"/>
        <v>24</v>
      </c>
      <c r="E40" s="23">
        <v>1</v>
      </c>
      <c r="F40" s="23">
        <f t="shared" si="10"/>
        <v>23</v>
      </c>
      <c r="G40" s="27">
        <v>2</v>
      </c>
      <c r="H40" s="21" t="str">
        <f t="shared" si="11"/>
        <v>Jum'at</v>
      </c>
      <c r="I40" s="24">
        <f t="shared" si="15"/>
        <v>45681.5</v>
      </c>
      <c r="J40" s="25">
        <f t="shared" si="16"/>
        <v>2.5</v>
      </c>
      <c r="K40" s="21" t="str">
        <f t="shared" si="12"/>
        <v>Jum'at</v>
      </c>
      <c r="L40" s="24">
        <f t="shared" si="17"/>
        <v>45681.583333333336</v>
      </c>
      <c r="M40" s="25">
        <f t="shared" si="13"/>
        <v>2.5833333333333335</v>
      </c>
    </row>
    <row r="41" spans="1:13" ht="15.75" x14ac:dyDescent="0.25">
      <c r="A41" s="27">
        <f t="shared" si="14"/>
        <v>4</v>
      </c>
      <c r="B41" s="54" t="s">
        <v>21</v>
      </c>
      <c r="C41" s="27">
        <v>82</v>
      </c>
      <c r="D41" s="23">
        <f t="shared" si="9"/>
        <v>5</v>
      </c>
      <c r="E41" s="23">
        <v>1</v>
      </c>
      <c r="F41" s="23">
        <f t="shared" si="10"/>
        <v>4</v>
      </c>
      <c r="G41" s="27">
        <v>2</v>
      </c>
      <c r="H41" s="21" t="str">
        <f t="shared" si="11"/>
        <v>Sabtu</v>
      </c>
      <c r="I41" s="24">
        <f t="shared" si="15"/>
        <v>45682.583333333336</v>
      </c>
      <c r="J41" s="25">
        <f t="shared" si="16"/>
        <v>3.5833333333333335</v>
      </c>
      <c r="K41" s="21" t="str">
        <f t="shared" si="12"/>
        <v>Sabtu</v>
      </c>
      <c r="L41" s="24">
        <f t="shared" si="17"/>
        <v>45682.666666666672</v>
      </c>
      <c r="M41" s="25">
        <f t="shared" si="13"/>
        <v>3.666666666666667</v>
      </c>
    </row>
    <row r="42" spans="1:13" ht="15.75" x14ac:dyDescent="0.25">
      <c r="A42" s="27">
        <f t="shared" si="14"/>
        <v>5</v>
      </c>
      <c r="B42" s="54" t="s">
        <v>22</v>
      </c>
      <c r="C42" s="27">
        <v>345</v>
      </c>
      <c r="D42" s="23">
        <f t="shared" si="9"/>
        <v>20</v>
      </c>
      <c r="E42" s="23">
        <v>0</v>
      </c>
      <c r="F42" s="23">
        <f t="shared" si="10"/>
        <v>20</v>
      </c>
      <c r="G42" s="27">
        <v>3</v>
      </c>
      <c r="H42" s="21" t="str">
        <f t="shared" si="11"/>
        <v>Sabtu</v>
      </c>
      <c r="I42" s="24">
        <f t="shared" si="15"/>
        <v>45682.875</v>
      </c>
      <c r="J42" s="25">
        <f t="shared" si="16"/>
        <v>3.8750000000000004</v>
      </c>
      <c r="K42" s="21" t="str">
        <f t="shared" si="12"/>
        <v>Minggu</v>
      </c>
      <c r="L42" s="24">
        <f t="shared" si="17"/>
        <v>45683</v>
      </c>
      <c r="M42" s="25">
        <f t="shared" si="13"/>
        <v>4</v>
      </c>
    </row>
    <row r="43" spans="1:13" ht="15.75" x14ac:dyDescent="0.25">
      <c r="A43" s="27">
        <f t="shared" si="14"/>
        <v>6</v>
      </c>
      <c r="B43" s="54" t="s">
        <v>28</v>
      </c>
      <c r="C43" s="27">
        <v>220</v>
      </c>
      <c r="D43" s="23">
        <f t="shared" si="9"/>
        <v>13</v>
      </c>
      <c r="E43" s="23">
        <v>1</v>
      </c>
      <c r="F43" s="23">
        <f t="shared" si="10"/>
        <v>12</v>
      </c>
      <c r="G43" s="27">
        <v>3</v>
      </c>
      <c r="H43" s="21" t="str">
        <f t="shared" si="11"/>
        <v>Minggu</v>
      </c>
      <c r="I43" s="24">
        <f t="shared" si="15"/>
        <v>45683.833333333336</v>
      </c>
      <c r="J43" s="25">
        <f t="shared" si="16"/>
        <v>4.833333333333333</v>
      </c>
      <c r="K43" s="21" t="str">
        <f t="shared" si="12"/>
        <v>Minggu</v>
      </c>
      <c r="L43" s="24">
        <f t="shared" si="17"/>
        <v>45683.958333333336</v>
      </c>
      <c r="M43" s="25">
        <f t="shared" si="13"/>
        <v>4.958333333333333</v>
      </c>
    </row>
    <row r="44" spans="1:13" ht="15.75" x14ac:dyDescent="0.25">
      <c r="A44" s="27">
        <f t="shared" si="14"/>
        <v>7</v>
      </c>
      <c r="B44" s="54" t="s">
        <v>29</v>
      </c>
      <c r="C44" s="27">
        <v>169</v>
      </c>
      <c r="D44" s="23">
        <f t="shared" si="9"/>
        <v>11</v>
      </c>
      <c r="E44" s="23">
        <v>2</v>
      </c>
      <c r="F44" s="23">
        <f t="shared" si="10"/>
        <v>9</v>
      </c>
      <c r="G44" s="27">
        <v>2</v>
      </c>
      <c r="H44" s="21" t="str">
        <f t="shared" si="11"/>
        <v>Senin</v>
      </c>
      <c r="I44" s="24">
        <f t="shared" si="15"/>
        <v>45684.5</v>
      </c>
      <c r="J44" s="25">
        <f t="shared" si="16"/>
        <v>5.5</v>
      </c>
      <c r="K44" s="21" t="str">
        <f t="shared" si="12"/>
        <v>Senin</v>
      </c>
      <c r="L44" s="24">
        <f t="shared" si="17"/>
        <v>45684.583333333336</v>
      </c>
      <c r="M44" s="25">
        <f t="shared" si="13"/>
        <v>5.583333333333333</v>
      </c>
    </row>
    <row r="45" spans="1:13" ht="15.75" x14ac:dyDescent="0.25">
      <c r="A45" s="27">
        <f t="shared" si="14"/>
        <v>8</v>
      </c>
      <c r="B45" s="54" t="s">
        <v>30</v>
      </c>
      <c r="C45" s="21">
        <v>100</v>
      </c>
      <c r="D45" s="23">
        <f t="shared" si="9"/>
        <v>6</v>
      </c>
      <c r="E45" s="23">
        <v>1</v>
      </c>
      <c r="F45" s="23">
        <f t="shared" si="10"/>
        <v>5</v>
      </c>
      <c r="G45" s="27">
        <v>2</v>
      </c>
      <c r="H45" s="21" t="str">
        <f t="shared" si="11"/>
        <v>Selasa</v>
      </c>
      <c r="I45" s="24">
        <f t="shared" si="15"/>
        <v>45685.041666666664</v>
      </c>
      <c r="J45" s="25">
        <f t="shared" si="16"/>
        <v>6.0416666666666661</v>
      </c>
      <c r="K45" s="21" t="str">
        <f t="shared" si="12"/>
        <v>Selasa</v>
      </c>
      <c r="L45" s="24">
        <f t="shared" si="17"/>
        <v>45685.125</v>
      </c>
      <c r="M45" s="25">
        <f t="shared" si="13"/>
        <v>6.1249999999999991</v>
      </c>
    </row>
    <row r="46" spans="1:13" ht="15.75" x14ac:dyDescent="0.25">
      <c r="A46" s="27">
        <f t="shared" si="14"/>
        <v>9</v>
      </c>
      <c r="B46" s="134" t="s">
        <v>94</v>
      </c>
      <c r="C46" s="27">
        <v>310</v>
      </c>
      <c r="D46" s="23">
        <f t="shared" si="9"/>
        <v>18</v>
      </c>
      <c r="E46" s="53">
        <v>0</v>
      </c>
      <c r="F46" s="23">
        <f t="shared" si="10"/>
        <v>18</v>
      </c>
      <c r="G46" s="27">
        <v>2</v>
      </c>
      <c r="H46" s="21" t="str">
        <f t="shared" si="11"/>
        <v>Selasa</v>
      </c>
      <c r="I46" s="24">
        <f t="shared" si="15"/>
        <v>45685.375</v>
      </c>
      <c r="J46" s="25">
        <f t="shared" si="16"/>
        <v>6.3749999999999991</v>
      </c>
      <c r="K46" s="21" t="str">
        <f t="shared" si="12"/>
        <v>Selasa</v>
      </c>
      <c r="L46" s="24">
        <f t="shared" si="17"/>
        <v>45685.458333333336</v>
      </c>
      <c r="M46" s="25">
        <f t="shared" si="13"/>
        <v>6.4583333333333321</v>
      </c>
    </row>
    <row r="47" spans="1:13" ht="15.75" x14ac:dyDescent="0.25">
      <c r="A47" s="27">
        <f t="shared" si="14"/>
        <v>10</v>
      </c>
      <c r="B47" s="54" t="s">
        <v>62</v>
      </c>
      <c r="C47" s="27">
        <v>310</v>
      </c>
      <c r="D47" s="23">
        <f t="shared" si="9"/>
        <v>19</v>
      </c>
      <c r="E47" s="53">
        <v>1</v>
      </c>
      <c r="F47" s="23">
        <f t="shared" si="10"/>
        <v>18</v>
      </c>
      <c r="G47" s="27">
        <v>6</v>
      </c>
      <c r="H47" s="21" t="str">
        <f t="shared" si="11"/>
        <v>Rabu</v>
      </c>
      <c r="I47" s="24">
        <f t="shared" si="15"/>
        <v>45686.208333333336</v>
      </c>
      <c r="J47" s="25">
        <f t="shared" si="16"/>
        <v>7.2083333333333321</v>
      </c>
      <c r="K47" s="21" t="str">
        <f t="shared" si="12"/>
        <v>Rabu</v>
      </c>
      <c r="L47" s="24">
        <f t="shared" si="17"/>
        <v>45686.458333333336</v>
      </c>
      <c r="M47" s="25">
        <f t="shared" si="13"/>
        <v>7.4583333333333321</v>
      </c>
    </row>
    <row r="48" spans="1:13" ht="15.75" x14ac:dyDescent="0.25">
      <c r="A48" s="27">
        <f t="shared" si="14"/>
        <v>11</v>
      </c>
      <c r="B48" s="134" t="s">
        <v>94</v>
      </c>
      <c r="C48" s="21">
        <v>100</v>
      </c>
      <c r="D48" s="23">
        <f t="shared" si="9"/>
        <v>6</v>
      </c>
      <c r="E48" s="53">
        <v>1</v>
      </c>
      <c r="F48" s="23">
        <f t="shared" si="10"/>
        <v>5</v>
      </c>
      <c r="G48" s="27">
        <v>2</v>
      </c>
      <c r="H48" s="21" t="str">
        <f t="shared" si="11"/>
        <v>Kamis</v>
      </c>
      <c r="I48" s="24">
        <f t="shared" si="15"/>
        <v>45687.25</v>
      </c>
      <c r="J48" s="25">
        <f t="shared" si="16"/>
        <v>8.2499999999999982</v>
      </c>
      <c r="K48" s="21" t="str">
        <f t="shared" si="12"/>
        <v>Kamis</v>
      </c>
      <c r="L48" s="24">
        <f t="shared" si="17"/>
        <v>45687.333333333336</v>
      </c>
      <c r="M48" s="25">
        <f t="shared" si="13"/>
        <v>8.3333333333333321</v>
      </c>
    </row>
    <row r="49" spans="1:13" ht="15.75" x14ac:dyDescent="0.25">
      <c r="A49" s="27">
        <f t="shared" si="14"/>
        <v>12</v>
      </c>
      <c r="B49" s="54" t="s">
        <v>30</v>
      </c>
      <c r="C49" s="27">
        <v>169</v>
      </c>
      <c r="D49" s="23">
        <f t="shared" si="9"/>
        <v>10</v>
      </c>
      <c r="E49" s="53">
        <v>1</v>
      </c>
      <c r="F49" s="23">
        <f t="shared" si="10"/>
        <v>9</v>
      </c>
      <c r="G49" s="27">
        <v>2</v>
      </c>
      <c r="H49" s="21" t="str">
        <f t="shared" si="11"/>
        <v>Kamis</v>
      </c>
      <c r="I49" s="24">
        <f t="shared" si="15"/>
        <v>45687.583333333336</v>
      </c>
      <c r="J49" s="25">
        <f t="shared" si="16"/>
        <v>8.5833333333333321</v>
      </c>
      <c r="K49" s="21" t="str">
        <f t="shared" si="12"/>
        <v>Kamis</v>
      </c>
      <c r="L49" s="24">
        <f t="shared" si="17"/>
        <v>45687.666666666672</v>
      </c>
      <c r="M49" s="25">
        <f t="shared" si="13"/>
        <v>8.6666666666666661</v>
      </c>
    </row>
    <row r="50" spans="1:13" ht="15.75" x14ac:dyDescent="0.25">
      <c r="A50" s="27">
        <f t="shared" si="14"/>
        <v>13</v>
      </c>
      <c r="B50" s="54" t="s">
        <v>29</v>
      </c>
      <c r="C50" s="27">
        <v>220</v>
      </c>
      <c r="D50" s="23">
        <f t="shared" si="9"/>
        <v>12</v>
      </c>
      <c r="E50" s="53">
        <v>0</v>
      </c>
      <c r="F50" s="23">
        <f t="shared" si="10"/>
        <v>12</v>
      </c>
      <c r="G50" s="27">
        <v>2</v>
      </c>
      <c r="H50" s="21" t="str">
        <f t="shared" si="11"/>
        <v>Jum'at</v>
      </c>
      <c r="I50" s="24">
        <f t="shared" si="15"/>
        <v>45688.083333333336</v>
      </c>
      <c r="J50" s="25">
        <f t="shared" si="16"/>
        <v>9.0833333333333321</v>
      </c>
      <c r="K50" s="21" t="str">
        <f t="shared" si="12"/>
        <v>Jum'at</v>
      </c>
      <c r="L50" s="24">
        <f t="shared" si="17"/>
        <v>45688.166666666672</v>
      </c>
      <c r="M50" s="25">
        <f t="shared" si="13"/>
        <v>9.1666666666666661</v>
      </c>
    </row>
    <row r="51" spans="1:13" ht="15.75" x14ac:dyDescent="0.25">
      <c r="A51" s="27">
        <f t="shared" si="14"/>
        <v>14</v>
      </c>
      <c r="B51" s="54" t="s">
        <v>28</v>
      </c>
      <c r="C51" s="27">
        <v>345</v>
      </c>
      <c r="D51" s="23">
        <f t="shared" si="9"/>
        <v>20</v>
      </c>
      <c r="E51" s="53">
        <v>0</v>
      </c>
      <c r="F51" s="23">
        <f t="shared" si="10"/>
        <v>20</v>
      </c>
      <c r="G51" s="159">
        <v>3</v>
      </c>
      <c r="H51" s="21" t="str">
        <f t="shared" si="11"/>
        <v>Jum'at</v>
      </c>
      <c r="I51" s="24">
        <f t="shared" si="15"/>
        <v>45688.666666666664</v>
      </c>
      <c r="J51" s="25">
        <f t="shared" si="16"/>
        <v>9.6666666666666661</v>
      </c>
      <c r="K51" s="21" t="str">
        <f t="shared" si="12"/>
        <v>Jum'at</v>
      </c>
      <c r="L51" s="24">
        <f t="shared" si="17"/>
        <v>45688.791666666664</v>
      </c>
      <c r="M51" s="25">
        <f t="shared" si="13"/>
        <v>9.7916666666666661</v>
      </c>
    </row>
    <row r="52" spans="1:13" ht="15.75" x14ac:dyDescent="0.25">
      <c r="A52" s="27">
        <f t="shared" si="14"/>
        <v>15</v>
      </c>
      <c r="B52" s="54" t="s">
        <v>22</v>
      </c>
      <c r="C52" s="27">
        <v>82</v>
      </c>
      <c r="D52" s="23">
        <f t="shared" si="9"/>
        <v>5</v>
      </c>
      <c r="E52" s="53">
        <v>1</v>
      </c>
      <c r="F52" s="23">
        <f t="shared" si="10"/>
        <v>4</v>
      </c>
      <c r="G52" s="27">
        <v>3</v>
      </c>
      <c r="H52" s="21" t="str">
        <f t="shared" si="11"/>
        <v>Sabtu</v>
      </c>
      <c r="I52" s="24">
        <f t="shared" si="15"/>
        <v>45689.625</v>
      </c>
      <c r="J52" s="25">
        <f t="shared" si="16"/>
        <v>10.625</v>
      </c>
      <c r="K52" s="21" t="str">
        <f t="shared" si="12"/>
        <v>Sabtu</v>
      </c>
      <c r="L52" s="24">
        <f t="shared" si="17"/>
        <v>45689.75</v>
      </c>
      <c r="M52" s="25">
        <f t="shared" si="13"/>
        <v>10.75</v>
      </c>
    </row>
    <row r="53" spans="1:13" ht="15.75" x14ac:dyDescent="0.25">
      <c r="A53" s="27">
        <f t="shared" si="14"/>
        <v>16</v>
      </c>
      <c r="B53" s="54" t="s">
        <v>21</v>
      </c>
      <c r="C53" s="27">
        <v>393</v>
      </c>
      <c r="D53" s="23">
        <f t="shared" si="9"/>
        <v>23</v>
      </c>
      <c r="E53" s="53">
        <v>0</v>
      </c>
      <c r="F53" s="23">
        <f t="shared" si="10"/>
        <v>23</v>
      </c>
      <c r="G53" s="27">
        <v>2</v>
      </c>
      <c r="H53" s="21" t="str">
        <f t="shared" si="11"/>
        <v>Sabtu</v>
      </c>
      <c r="I53" s="24">
        <f t="shared" si="15"/>
        <v>45689.958333333336</v>
      </c>
      <c r="J53" s="25">
        <f t="shared" si="16"/>
        <v>10.958333333333334</v>
      </c>
      <c r="K53" s="21" t="str">
        <f t="shared" si="12"/>
        <v>Minggu</v>
      </c>
      <c r="L53" s="24">
        <f t="shared" si="17"/>
        <v>45690.041666666672</v>
      </c>
      <c r="M53" s="25">
        <f t="shared" si="13"/>
        <v>11.041666666666668</v>
      </c>
    </row>
    <row r="54" spans="1:13" ht="15.75" x14ac:dyDescent="0.25">
      <c r="A54" s="27">
        <f t="shared" si="14"/>
        <v>17</v>
      </c>
      <c r="B54" s="54" t="s">
        <v>20</v>
      </c>
      <c r="C54" s="27">
        <v>243</v>
      </c>
      <c r="D54" s="23">
        <f t="shared" si="9"/>
        <v>14</v>
      </c>
      <c r="E54" s="53">
        <v>0</v>
      </c>
      <c r="F54" s="23">
        <f t="shared" si="10"/>
        <v>14</v>
      </c>
      <c r="G54" s="27">
        <v>2</v>
      </c>
      <c r="H54" s="21" t="str">
        <f t="shared" si="11"/>
        <v>Senin</v>
      </c>
      <c r="I54" s="24">
        <f t="shared" si="15"/>
        <v>45691</v>
      </c>
      <c r="J54" s="25">
        <f t="shared" si="16"/>
        <v>12.000000000000002</v>
      </c>
      <c r="K54" s="21" t="str">
        <f t="shared" si="12"/>
        <v>Senin</v>
      </c>
      <c r="L54" s="24">
        <f t="shared" si="17"/>
        <v>45691.083333333336</v>
      </c>
      <c r="M54" s="25">
        <f t="shared" si="13"/>
        <v>12.083333333333336</v>
      </c>
    </row>
    <row r="55" spans="1:13" ht="15.75" x14ac:dyDescent="0.25">
      <c r="A55" s="27">
        <f t="shared" si="14"/>
        <v>18</v>
      </c>
      <c r="B55" s="54" t="s">
        <v>19</v>
      </c>
      <c r="C55" s="27">
        <v>458</v>
      </c>
      <c r="D55" s="23">
        <f t="shared" si="9"/>
        <v>27</v>
      </c>
      <c r="E55" s="53">
        <v>1</v>
      </c>
      <c r="F55" s="23">
        <f t="shared" si="10"/>
        <v>26</v>
      </c>
      <c r="G55" s="27">
        <v>3</v>
      </c>
      <c r="H55" s="21" t="str">
        <f t="shared" si="11"/>
        <v>Senin</v>
      </c>
      <c r="I55" s="24">
        <f t="shared" si="15"/>
        <v>45691.666666666664</v>
      </c>
      <c r="J55" s="25">
        <f t="shared" si="16"/>
        <v>12.66666666666667</v>
      </c>
      <c r="K55" s="21" t="str">
        <f t="shared" si="12"/>
        <v>Senin</v>
      </c>
      <c r="L55" s="24">
        <f t="shared" si="17"/>
        <v>45691.791666666664</v>
      </c>
      <c r="M55" s="25">
        <f t="shared" si="13"/>
        <v>12.79166666666667</v>
      </c>
    </row>
    <row r="56" spans="1:13" ht="15.75" x14ac:dyDescent="0.25">
      <c r="A56" s="27">
        <f t="shared" si="14"/>
        <v>19</v>
      </c>
      <c r="B56" s="54" t="s">
        <v>18</v>
      </c>
      <c r="C56" s="27"/>
      <c r="D56" s="23"/>
      <c r="E56" s="23"/>
      <c r="F56" s="23"/>
      <c r="G56" s="21"/>
      <c r="H56" s="21" t="str">
        <f t="shared" si="11"/>
        <v>Selasa</v>
      </c>
      <c r="I56" s="24">
        <f t="shared" si="15"/>
        <v>45692.916666666664</v>
      </c>
      <c r="J56" s="25">
        <f t="shared" si="16"/>
        <v>13.91666666666667</v>
      </c>
      <c r="K56" s="21"/>
      <c r="L56" s="24"/>
      <c r="M56" s="25"/>
    </row>
    <row r="57" spans="1:13" x14ac:dyDescent="0.25">
      <c r="A57" s="440" t="s">
        <v>31</v>
      </c>
      <c r="B57" s="440"/>
      <c r="C57" s="160">
        <f>SUM(C38:C56)</f>
        <v>4640</v>
      </c>
      <c r="D57" s="160">
        <f>SUM(D38:D56)</f>
        <v>277</v>
      </c>
      <c r="E57" s="160"/>
      <c r="F57" s="160"/>
      <c r="G57" s="160">
        <f>SUM(G38:G56)</f>
        <v>53</v>
      </c>
      <c r="H57" s="160">
        <f>D57+G57</f>
        <v>330</v>
      </c>
      <c r="I57" s="143"/>
      <c r="J57" s="144"/>
      <c r="K57" s="143"/>
      <c r="L57" s="143"/>
      <c r="M57" s="145"/>
    </row>
    <row r="58" spans="1:13" x14ac:dyDescent="0.25">
      <c r="A58" s="440" t="s">
        <v>32</v>
      </c>
      <c r="B58" s="440"/>
      <c r="C58" s="146"/>
      <c r="D58" s="147">
        <f>D57/24</f>
        <v>11.541666666666666</v>
      </c>
      <c r="E58" s="147"/>
      <c r="F58" s="147"/>
      <c r="G58" s="147">
        <f>G57/24</f>
        <v>2.2083333333333335</v>
      </c>
      <c r="H58" s="147">
        <f>H57/24</f>
        <v>13.75</v>
      </c>
      <c r="I58" s="148"/>
      <c r="J58" s="149" t="s">
        <v>33</v>
      </c>
      <c r="K58" s="150"/>
      <c r="L58" s="151"/>
      <c r="M58" s="152"/>
    </row>
    <row r="59" spans="1:13" x14ac:dyDescent="0.25">
      <c r="A59" s="153"/>
      <c r="B59" s="153"/>
      <c r="C59" s="153"/>
      <c r="D59" s="153"/>
      <c r="E59" s="153"/>
      <c r="F59" s="153"/>
      <c r="G59" s="153"/>
      <c r="H59" s="150"/>
      <c r="I59" s="150"/>
      <c r="J59" s="144" t="s">
        <v>34</v>
      </c>
      <c r="K59" s="144"/>
      <c r="L59" s="154">
        <f>C57</f>
        <v>4640</v>
      </c>
      <c r="M59" s="150" t="s">
        <v>35</v>
      </c>
    </row>
    <row r="60" spans="1:13" x14ac:dyDescent="0.25">
      <c r="A60" s="153"/>
      <c r="B60" s="153"/>
      <c r="C60" s="153"/>
      <c r="D60" s="153"/>
      <c r="E60" s="153"/>
      <c r="F60" s="153"/>
      <c r="G60" s="153"/>
      <c r="H60" s="153"/>
      <c r="I60" s="150"/>
      <c r="J60" s="144" t="s">
        <v>36</v>
      </c>
      <c r="K60" s="144"/>
      <c r="L60" s="155">
        <f>D58</f>
        <v>11.541666666666666</v>
      </c>
      <c r="M60" s="150" t="s">
        <v>14</v>
      </c>
    </row>
    <row r="61" spans="1:13" x14ac:dyDescent="0.25">
      <c r="A61" s="153"/>
      <c r="B61" s="153"/>
      <c r="C61" s="153"/>
      <c r="D61" s="153"/>
      <c r="E61" s="153"/>
      <c r="F61" s="153"/>
      <c r="G61" s="153"/>
      <c r="H61" s="153"/>
      <c r="I61" s="150"/>
      <c r="J61" s="144" t="s">
        <v>37</v>
      </c>
      <c r="K61" s="144"/>
      <c r="L61" s="156">
        <f>G58</f>
        <v>2.2083333333333335</v>
      </c>
      <c r="M61" s="150" t="s">
        <v>14</v>
      </c>
    </row>
    <row r="62" spans="1:13" x14ac:dyDescent="0.25">
      <c r="A62" s="157"/>
      <c r="B62" s="157"/>
      <c r="C62" s="157"/>
      <c r="D62" s="157"/>
      <c r="E62" s="157"/>
      <c r="F62" s="157"/>
      <c r="G62" s="157"/>
      <c r="H62" s="157"/>
      <c r="I62" s="158"/>
      <c r="J62" s="158"/>
      <c r="K62" s="158"/>
      <c r="L62" s="158"/>
      <c r="M62" s="158"/>
    </row>
    <row r="64" spans="1:13" ht="15.75" x14ac:dyDescent="0.25">
      <c r="A64" s="437" t="s">
        <v>0</v>
      </c>
      <c r="B64" s="437"/>
      <c r="C64" s="437"/>
      <c r="D64" s="437"/>
      <c r="E64" s="437"/>
      <c r="F64" s="437"/>
      <c r="G64" s="437"/>
      <c r="H64" s="437"/>
      <c r="I64" s="437"/>
      <c r="J64" s="437"/>
      <c r="K64" s="437"/>
      <c r="L64" s="437"/>
      <c r="M64" s="437"/>
    </row>
    <row r="65" spans="1:13" ht="15.75" x14ac:dyDescent="0.25">
      <c r="A65" s="438" t="s">
        <v>87</v>
      </c>
      <c r="B65" s="438"/>
      <c r="C65" s="438"/>
      <c r="D65" s="438"/>
      <c r="E65" s="438"/>
      <c r="F65" s="438"/>
      <c r="G65" s="438"/>
      <c r="H65" s="438"/>
      <c r="I65" s="438"/>
      <c r="J65" s="438"/>
      <c r="K65" s="438"/>
      <c r="L65" s="438"/>
      <c r="M65" s="438"/>
    </row>
    <row r="67" spans="1:13" ht="16.5" x14ac:dyDescent="0.3">
      <c r="A67" s="439" t="s">
        <v>96</v>
      </c>
      <c r="B67" s="439"/>
      <c r="C67" s="439"/>
      <c r="D67" s="439"/>
      <c r="E67" s="439"/>
      <c r="F67" s="439"/>
      <c r="G67" s="439"/>
      <c r="H67" s="439"/>
      <c r="I67" s="137"/>
      <c r="J67" s="138"/>
      <c r="K67" s="139" t="s">
        <v>3</v>
      </c>
      <c r="L67" s="136">
        <v>17</v>
      </c>
      <c r="M67" s="139" t="s">
        <v>4</v>
      </c>
    </row>
    <row r="68" spans="1:13" ht="15" customHeight="1" x14ac:dyDescent="0.25">
      <c r="A68" s="13" t="s">
        <v>5</v>
      </c>
      <c r="B68" s="13" t="s">
        <v>6</v>
      </c>
      <c r="C68" s="12" t="s">
        <v>7</v>
      </c>
      <c r="D68" s="12" t="s">
        <v>8</v>
      </c>
      <c r="E68" s="11" t="s">
        <v>89</v>
      </c>
      <c r="F68" s="12" t="s">
        <v>10</v>
      </c>
      <c r="G68" s="12" t="s">
        <v>11</v>
      </c>
      <c r="H68" s="10" t="s">
        <v>12</v>
      </c>
      <c r="I68" s="10"/>
      <c r="J68" s="10"/>
      <c r="K68" s="9" t="s">
        <v>13</v>
      </c>
      <c r="L68" s="9"/>
      <c r="M68" s="9"/>
    </row>
    <row r="69" spans="1:13" ht="15.75" x14ac:dyDescent="0.25">
      <c r="A69" s="13"/>
      <c r="B69" s="13"/>
      <c r="C69" s="12"/>
      <c r="D69" s="12"/>
      <c r="E69" s="11"/>
      <c r="F69" s="12"/>
      <c r="G69" s="12"/>
      <c r="H69" s="19" t="s">
        <v>14</v>
      </c>
      <c r="I69" s="19" t="s">
        <v>15</v>
      </c>
      <c r="J69" s="19" t="s">
        <v>16</v>
      </c>
      <c r="K69" s="20" t="s">
        <v>14</v>
      </c>
      <c r="L69" s="20" t="s">
        <v>15</v>
      </c>
      <c r="M69" s="20" t="s">
        <v>16</v>
      </c>
    </row>
    <row r="70" spans="1:13" ht="15.75" x14ac:dyDescent="0.25">
      <c r="A70" s="27">
        <v>1</v>
      </c>
      <c r="B70" s="22" t="s">
        <v>18</v>
      </c>
      <c r="C70" s="27">
        <v>485</v>
      </c>
      <c r="D70" s="23">
        <f t="shared" ref="D70:D87" si="18">F70+E70</f>
        <v>29</v>
      </c>
      <c r="E70" s="23">
        <v>1</v>
      </c>
      <c r="F70" s="23">
        <f t="shared" ref="F70:F87" si="19">INT(C70/$L$4)</f>
        <v>28</v>
      </c>
      <c r="G70" s="21">
        <v>12</v>
      </c>
      <c r="H70" s="27" t="str">
        <f t="shared" ref="H70:H88" si="20">CHOOSE(WEEKDAY(I70),"Minggu","Senin","Selasa","Rabu","Kamis","Jum'at","Sabtu")</f>
        <v>Selasa</v>
      </c>
      <c r="I70" s="72">
        <v>45692</v>
      </c>
      <c r="J70" s="73">
        <v>0.91666666666666696</v>
      </c>
      <c r="K70" s="27" t="str">
        <f t="shared" ref="K70:K87" si="21">CHOOSE(WEEKDAY(L70),"Minggu","Senin","Selasa","Rabu","Kamis","Jum'at","Sabtu")</f>
        <v>Rabu</v>
      </c>
      <c r="L70" s="72">
        <f>(I70+J70)+G70/24</f>
        <v>45693.416666666664</v>
      </c>
      <c r="M70" s="73">
        <f t="shared" ref="M70:M87" si="22">(J70+G70/24)</f>
        <v>1.416666666666667</v>
      </c>
    </row>
    <row r="71" spans="1:13" ht="15.75" x14ac:dyDescent="0.25">
      <c r="A71" s="140">
        <f t="shared" ref="A71:A88" si="23">A70+1</f>
        <v>2</v>
      </c>
      <c r="B71" s="22" t="s">
        <v>90</v>
      </c>
      <c r="C71" s="21">
        <v>188</v>
      </c>
      <c r="D71" s="23">
        <f t="shared" si="18"/>
        <v>12</v>
      </c>
      <c r="E71" s="23">
        <v>1</v>
      </c>
      <c r="F71" s="23">
        <f t="shared" si="19"/>
        <v>11</v>
      </c>
      <c r="G71" s="21">
        <v>2</v>
      </c>
      <c r="H71" s="21" t="str">
        <f t="shared" si="20"/>
        <v>Kamis</v>
      </c>
      <c r="I71" s="24">
        <f t="shared" ref="I71:I88" si="24">$I$70+J71</f>
        <v>45694.625</v>
      </c>
      <c r="J71" s="25">
        <f t="shared" ref="J71:J88" si="25">M70+D70/24</f>
        <v>2.625</v>
      </c>
      <c r="K71" s="21" t="str">
        <f t="shared" si="21"/>
        <v>Kamis</v>
      </c>
      <c r="L71" s="24">
        <f t="shared" ref="L71:L87" si="26">($I$70+J71)+G71/24</f>
        <v>45694.708333333336</v>
      </c>
      <c r="M71" s="25">
        <f t="shared" si="22"/>
        <v>2.7083333333333335</v>
      </c>
    </row>
    <row r="72" spans="1:13" ht="15.75" x14ac:dyDescent="0.25">
      <c r="A72" s="141">
        <f t="shared" si="23"/>
        <v>3</v>
      </c>
      <c r="B72" s="22" t="s">
        <v>91</v>
      </c>
      <c r="C72" s="21">
        <v>480</v>
      </c>
      <c r="D72" s="23">
        <f t="shared" si="18"/>
        <v>29</v>
      </c>
      <c r="E72" s="23">
        <v>1</v>
      </c>
      <c r="F72" s="23">
        <f t="shared" si="19"/>
        <v>28</v>
      </c>
      <c r="G72" s="21">
        <v>2</v>
      </c>
      <c r="H72" s="21" t="str">
        <f t="shared" si="20"/>
        <v>Jum'at</v>
      </c>
      <c r="I72" s="24">
        <f t="shared" si="24"/>
        <v>45695.208333333336</v>
      </c>
      <c r="J72" s="25">
        <f t="shared" si="25"/>
        <v>3.2083333333333335</v>
      </c>
      <c r="K72" s="21" t="str">
        <f t="shared" si="21"/>
        <v>Jum'at</v>
      </c>
      <c r="L72" s="24">
        <f t="shared" si="26"/>
        <v>45695.291666666672</v>
      </c>
      <c r="M72" s="25">
        <f t="shared" si="22"/>
        <v>3.291666666666667</v>
      </c>
    </row>
    <row r="73" spans="1:13" ht="15.75" x14ac:dyDescent="0.25">
      <c r="A73" s="141">
        <f t="shared" si="23"/>
        <v>4</v>
      </c>
      <c r="B73" s="22" t="s">
        <v>92</v>
      </c>
      <c r="C73" s="21">
        <v>146</v>
      </c>
      <c r="D73" s="23">
        <f t="shared" si="18"/>
        <v>9</v>
      </c>
      <c r="E73" s="23">
        <v>1</v>
      </c>
      <c r="F73" s="23">
        <f t="shared" si="19"/>
        <v>8</v>
      </c>
      <c r="G73" s="21">
        <v>3</v>
      </c>
      <c r="H73" s="21" t="str">
        <f t="shared" si="20"/>
        <v>Sabtu</v>
      </c>
      <c r="I73" s="24">
        <f t="shared" si="24"/>
        <v>45696.5</v>
      </c>
      <c r="J73" s="25">
        <f t="shared" si="25"/>
        <v>4.5</v>
      </c>
      <c r="K73" s="21" t="str">
        <f t="shared" si="21"/>
        <v>Sabtu</v>
      </c>
      <c r="L73" s="24">
        <f t="shared" si="26"/>
        <v>45696.625</v>
      </c>
      <c r="M73" s="25">
        <f t="shared" si="22"/>
        <v>4.625</v>
      </c>
    </row>
    <row r="74" spans="1:13" ht="15.75" x14ac:dyDescent="0.25">
      <c r="A74" s="141">
        <f t="shared" si="23"/>
        <v>5</v>
      </c>
      <c r="B74" s="22" t="s">
        <v>93</v>
      </c>
      <c r="C74" s="21">
        <v>306</v>
      </c>
      <c r="D74" s="23">
        <f t="shared" si="18"/>
        <v>19</v>
      </c>
      <c r="E74" s="23">
        <v>1</v>
      </c>
      <c r="F74" s="23">
        <f t="shared" si="19"/>
        <v>18</v>
      </c>
      <c r="G74" s="21">
        <v>2</v>
      </c>
      <c r="H74" s="21" t="str">
        <f t="shared" si="20"/>
        <v>Minggu</v>
      </c>
      <c r="I74" s="24">
        <f t="shared" si="24"/>
        <v>45697</v>
      </c>
      <c r="J74" s="25">
        <f t="shared" si="25"/>
        <v>5</v>
      </c>
      <c r="K74" s="21" t="str">
        <f t="shared" si="21"/>
        <v>Minggu</v>
      </c>
      <c r="L74" s="24">
        <f t="shared" si="26"/>
        <v>45697.083333333336</v>
      </c>
      <c r="M74" s="25">
        <f t="shared" si="22"/>
        <v>5.083333333333333</v>
      </c>
    </row>
    <row r="75" spans="1:13" ht="15.75" x14ac:dyDescent="0.25">
      <c r="A75" s="141">
        <f t="shared" si="23"/>
        <v>6</v>
      </c>
      <c r="B75" s="22" t="s">
        <v>28</v>
      </c>
      <c r="C75" s="21">
        <v>220</v>
      </c>
      <c r="D75" s="23">
        <f t="shared" si="18"/>
        <v>12</v>
      </c>
      <c r="E75" s="23">
        <v>0</v>
      </c>
      <c r="F75" s="23">
        <f t="shared" si="19"/>
        <v>12</v>
      </c>
      <c r="G75" s="21">
        <v>3</v>
      </c>
      <c r="H75" s="21" t="str">
        <f t="shared" si="20"/>
        <v>Minggu</v>
      </c>
      <c r="I75" s="24">
        <f t="shared" si="24"/>
        <v>45697.875</v>
      </c>
      <c r="J75" s="25">
        <f t="shared" si="25"/>
        <v>5.875</v>
      </c>
      <c r="K75" s="21" t="str">
        <f t="shared" si="21"/>
        <v>Senin</v>
      </c>
      <c r="L75" s="24">
        <f t="shared" si="26"/>
        <v>45698</v>
      </c>
      <c r="M75" s="25">
        <f t="shared" si="22"/>
        <v>6</v>
      </c>
    </row>
    <row r="76" spans="1:13" ht="15.75" x14ac:dyDescent="0.25">
      <c r="A76" s="141">
        <f t="shared" si="23"/>
        <v>7</v>
      </c>
      <c r="B76" s="22" t="s">
        <v>29</v>
      </c>
      <c r="C76" s="21">
        <v>169</v>
      </c>
      <c r="D76" s="23">
        <f t="shared" si="18"/>
        <v>10</v>
      </c>
      <c r="E76" s="23">
        <v>1</v>
      </c>
      <c r="F76" s="23">
        <f t="shared" si="19"/>
        <v>9</v>
      </c>
      <c r="G76" s="21">
        <v>2</v>
      </c>
      <c r="H76" s="21" t="str">
        <f t="shared" si="20"/>
        <v>Senin</v>
      </c>
      <c r="I76" s="24">
        <f t="shared" si="24"/>
        <v>45698.5</v>
      </c>
      <c r="J76" s="25">
        <f t="shared" si="25"/>
        <v>6.5</v>
      </c>
      <c r="K76" s="21" t="str">
        <f t="shared" si="21"/>
        <v>Senin</v>
      </c>
      <c r="L76" s="24">
        <f t="shared" si="26"/>
        <v>45698.583333333336</v>
      </c>
      <c r="M76" s="25">
        <f t="shared" si="22"/>
        <v>6.583333333333333</v>
      </c>
    </row>
    <row r="77" spans="1:13" ht="15.75" x14ac:dyDescent="0.25">
      <c r="A77" s="141">
        <f t="shared" si="23"/>
        <v>8</v>
      </c>
      <c r="B77" s="22" t="s">
        <v>30</v>
      </c>
      <c r="C77" s="21">
        <v>100</v>
      </c>
      <c r="D77" s="23">
        <f t="shared" si="18"/>
        <v>6</v>
      </c>
      <c r="E77" s="23">
        <v>1</v>
      </c>
      <c r="F77" s="23">
        <f t="shared" si="19"/>
        <v>5</v>
      </c>
      <c r="G77" s="21">
        <v>2</v>
      </c>
      <c r="H77" s="21" t="str">
        <f t="shared" si="20"/>
        <v>Selasa</v>
      </c>
      <c r="I77" s="24">
        <f t="shared" si="24"/>
        <v>45699</v>
      </c>
      <c r="J77" s="25">
        <f t="shared" si="25"/>
        <v>7</v>
      </c>
      <c r="K77" s="21" t="str">
        <f t="shared" si="21"/>
        <v>Selasa</v>
      </c>
      <c r="L77" s="24">
        <f t="shared" si="26"/>
        <v>45699.083333333336</v>
      </c>
      <c r="M77" s="25">
        <f t="shared" si="22"/>
        <v>7.083333333333333</v>
      </c>
    </row>
    <row r="78" spans="1:13" ht="15.75" x14ac:dyDescent="0.25">
      <c r="A78" s="141">
        <f t="shared" si="23"/>
        <v>9</v>
      </c>
      <c r="B78" s="22" t="s">
        <v>94</v>
      </c>
      <c r="C78" s="21">
        <v>310</v>
      </c>
      <c r="D78" s="23">
        <f t="shared" si="18"/>
        <v>19</v>
      </c>
      <c r="E78" s="23">
        <v>1</v>
      </c>
      <c r="F78" s="23">
        <f t="shared" si="19"/>
        <v>18</v>
      </c>
      <c r="G78" s="21">
        <v>2</v>
      </c>
      <c r="H78" s="21" t="str">
        <f t="shared" si="20"/>
        <v>Selasa</v>
      </c>
      <c r="I78" s="24">
        <f t="shared" si="24"/>
        <v>45699.333333333336</v>
      </c>
      <c r="J78" s="25">
        <f t="shared" si="25"/>
        <v>7.333333333333333</v>
      </c>
      <c r="K78" s="21" t="str">
        <f t="shared" si="21"/>
        <v>Selasa</v>
      </c>
      <c r="L78" s="24">
        <f t="shared" si="26"/>
        <v>45699.416666666672</v>
      </c>
      <c r="M78" s="25">
        <f t="shared" si="22"/>
        <v>7.4166666666666661</v>
      </c>
    </row>
    <row r="79" spans="1:13" ht="15.75" x14ac:dyDescent="0.25">
      <c r="A79" s="141">
        <f t="shared" si="23"/>
        <v>10</v>
      </c>
      <c r="B79" s="22" t="s">
        <v>62</v>
      </c>
      <c r="C79" s="21">
        <v>310</v>
      </c>
      <c r="D79" s="23">
        <f t="shared" si="18"/>
        <v>19</v>
      </c>
      <c r="E79" s="23">
        <v>1</v>
      </c>
      <c r="F79" s="23">
        <f t="shared" si="19"/>
        <v>18</v>
      </c>
      <c r="G79" s="21">
        <v>6</v>
      </c>
      <c r="H79" s="21" t="str">
        <f t="shared" si="20"/>
        <v>Rabu</v>
      </c>
      <c r="I79" s="24">
        <f t="shared" si="24"/>
        <v>45700.208333333336</v>
      </c>
      <c r="J79" s="25">
        <f t="shared" si="25"/>
        <v>8.2083333333333321</v>
      </c>
      <c r="K79" s="21" t="str">
        <f t="shared" si="21"/>
        <v>Rabu</v>
      </c>
      <c r="L79" s="24">
        <f t="shared" si="26"/>
        <v>45700.458333333336</v>
      </c>
      <c r="M79" s="25">
        <f t="shared" si="22"/>
        <v>8.4583333333333321</v>
      </c>
    </row>
    <row r="80" spans="1:13" ht="15.75" x14ac:dyDescent="0.25">
      <c r="A80" s="141">
        <f t="shared" si="23"/>
        <v>11</v>
      </c>
      <c r="B80" s="22" t="s">
        <v>94</v>
      </c>
      <c r="C80" s="21">
        <v>100</v>
      </c>
      <c r="D80" s="23">
        <f t="shared" si="18"/>
        <v>6</v>
      </c>
      <c r="E80" s="23">
        <v>1</v>
      </c>
      <c r="F80" s="23">
        <f t="shared" si="19"/>
        <v>5</v>
      </c>
      <c r="G80" s="21">
        <v>2</v>
      </c>
      <c r="H80" s="21" t="str">
        <f t="shared" si="20"/>
        <v>Kamis</v>
      </c>
      <c r="I80" s="24">
        <f t="shared" si="24"/>
        <v>45701.25</v>
      </c>
      <c r="J80" s="25">
        <f t="shared" si="25"/>
        <v>9.2499999999999982</v>
      </c>
      <c r="K80" s="21" t="str">
        <f t="shared" si="21"/>
        <v>Kamis</v>
      </c>
      <c r="L80" s="24">
        <f t="shared" si="26"/>
        <v>45701.333333333336</v>
      </c>
      <c r="M80" s="25">
        <f t="shared" si="22"/>
        <v>9.3333333333333321</v>
      </c>
    </row>
    <row r="81" spans="1:13" ht="15.75" x14ac:dyDescent="0.25">
      <c r="A81" s="141">
        <f t="shared" si="23"/>
        <v>12</v>
      </c>
      <c r="B81" s="22" t="s">
        <v>30</v>
      </c>
      <c r="C81" s="21">
        <v>169</v>
      </c>
      <c r="D81" s="23">
        <f t="shared" si="18"/>
        <v>10</v>
      </c>
      <c r="E81" s="23">
        <v>1</v>
      </c>
      <c r="F81" s="23">
        <f t="shared" si="19"/>
        <v>9</v>
      </c>
      <c r="G81" s="21">
        <v>2</v>
      </c>
      <c r="H81" s="21" t="str">
        <f t="shared" si="20"/>
        <v>Kamis</v>
      </c>
      <c r="I81" s="24">
        <f t="shared" si="24"/>
        <v>45701.583333333336</v>
      </c>
      <c r="J81" s="25">
        <f t="shared" si="25"/>
        <v>9.5833333333333321</v>
      </c>
      <c r="K81" s="21" t="str">
        <f t="shared" si="21"/>
        <v>Kamis</v>
      </c>
      <c r="L81" s="24">
        <f t="shared" si="26"/>
        <v>45701.666666666672</v>
      </c>
      <c r="M81" s="25">
        <f t="shared" si="22"/>
        <v>9.6666666666666661</v>
      </c>
    </row>
    <row r="82" spans="1:13" ht="15.75" x14ac:dyDescent="0.25">
      <c r="A82" s="141">
        <f t="shared" si="23"/>
        <v>13</v>
      </c>
      <c r="B82" s="22" t="s">
        <v>29</v>
      </c>
      <c r="C82" s="21">
        <v>220</v>
      </c>
      <c r="D82" s="23">
        <f t="shared" si="18"/>
        <v>12</v>
      </c>
      <c r="E82" s="23">
        <v>0</v>
      </c>
      <c r="F82" s="23">
        <f t="shared" si="19"/>
        <v>12</v>
      </c>
      <c r="G82" s="21">
        <v>2</v>
      </c>
      <c r="H82" s="21" t="str">
        <f t="shared" si="20"/>
        <v>Jum'at</v>
      </c>
      <c r="I82" s="24">
        <f t="shared" si="24"/>
        <v>45702.083333333336</v>
      </c>
      <c r="J82" s="25">
        <f t="shared" si="25"/>
        <v>10.083333333333332</v>
      </c>
      <c r="K82" s="21" t="str">
        <f t="shared" si="21"/>
        <v>Jum'at</v>
      </c>
      <c r="L82" s="24">
        <f t="shared" si="26"/>
        <v>45702.166666666672</v>
      </c>
      <c r="M82" s="25">
        <f t="shared" si="22"/>
        <v>10.166666666666666</v>
      </c>
    </row>
    <row r="83" spans="1:13" ht="15.75" x14ac:dyDescent="0.25">
      <c r="A83" s="141">
        <f t="shared" si="23"/>
        <v>14</v>
      </c>
      <c r="B83" s="22" t="s">
        <v>28</v>
      </c>
      <c r="C83" s="21">
        <v>306</v>
      </c>
      <c r="D83" s="23">
        <f t="shared" si="18"/>
        <v>19</v>
      </c>
      <c r="E83" s="23">
        <v>1</v>
      </c>
      <c r="F83" s="23">
        <f t="shared" si="19"/>
        <v>18</v>
      </c>
      <c r="G83" s="71">
        <v>3</v>
      </c>
      <c r="H83" s="21" t="str">
        <f t="shared" si="20"/>
        <v>Jum'at</v>
      </c>
      <c r="I83" s="24">
        <f t="shared" si="24"/>
        <v>45702.666666666664</v>
      </c>
      <c r="J83" s="25">
        <f t="shared" si="25"/>
        <v>10.666666666666666</v>
      </c>
      <c r="K83" s="21" t="str">
        <f t="shared" si="21"/>
        <v>Jum'at</v>
      </c>
      <c r="L83" s="24">
        <f t="shared" si="26"/>
        <v>45702.791666666664</v>
      </c>
      <c r="M83" s="25">
        <f t="shared" si="22"/>
        <v>10.791666666666666</v>
      </c>
    </row>
    <row r="84" spans="1:13" ht="15.75" x14ac:dyDescent="0.25">
      <c r="A84" s="141">
        <f t="shared" si="23"/>
        <v>15</v>
      </c>
      <c r="B84" s="22" t="s">
        <v>93</v>
      </c>
      <c r="C84" s="21">
        <v>146</v>
      </c>
      <c r="D84" s="23">
        <f t="shared" si="18"/>
        <v>8</v>
      </c>
      <c r="E84" s="23">
        <v>0</v>
      </c>
      <c r="F84" s="23">
        <f t="shared" si="19"/>
        <v>8</v>
      </c>
      <c r="G84" s="21">
        <v>2</v>
      </c>
      <c r="H84" s="21" t="str">
        <f t="shared" si="20"/>
        <v>Sabtu</v>
      </c>
      <c r="I84" s="24">
        <f t="shared" si="24"/>
        <v>45703.583333333336</v>
      </c>
      <c r="J84" s="25">
        <f t="shared" si="25"/>
        <v>11.583333333333332</v>
      </c>
      <c r="K84" s="21" t="str">
        <f t="shared" si="21"/>
        <v>Sabtu</v>
      </c>
      <c r="L84" s="24">
        <f t="shared" si="26"/>
        <v>45703.666666666672</v>
      </c>
      <c r="M84" s="25">
        <f t="shared" si="22"/>
        <v>11.666666666666666</v>
      </c>
    </row>
    <row r="85" spans="1:13" ht="15.75" x14ac:dyDescent="0.25">
      <c r="A85" s="141">
        <f t="shared" si="23"/>
        <v>16</v>
      </c>
      <c r="B85" s="22" t="s">
        <v>92</v>
      </c>
      <c r="C85" s="21">
        <v>480</v>
      </c>
      <c r="D85" s="23">
        <f t="shared" si="18"/>
        <v>27</v>
      </c>
      <c r="E85" s="23">
        <v>-1</v>
      </c>
      <c r="F85" s="23">
        <f t="shared" si="19"/>
        <v>28</v>
      </c>
      <c r="G85" s="21">
        <v>2</v>
      </c>
      <c r="H85" s="21" t="str">
        <f t="shared" si="20"/>
        <v>Minggu</v>
      </c>
      <c r="I85" s="24">
        <f t="shared" si="24"/>
        <v>45704</v>
      </c>
      <c r="J85" s="25">
        <f t="shared" si="25"/>
        <v>12</v>
      </c>
      <c r="K85" s="21" t="str">
        <f t="shared" si="21"/>
        <v>Minggu</v>
      </c>
      <c r="L85" s="24">
        <f t="shared" si="26"/>
        <v>45704.083333333336</v>
      </c>
      <c r="M85" s="25">
        <f t="shared" si="22"/>
        <v>12.083333333333334</v>
      </c>
    </row>
    <row r="86" spans="1:13" ht="15.75" x14ac:dyDescent="0.25">
      <c r="A86" s="141">
        <f t="shared" si="23"/>
        <v>17</v>
      </c>
      <c r="B86" s="22" t="s">
        <v>91</v>
      </c>
      <c r="C86" s="21">
        <v>188</v>
      </c>
      <c r="D86" s="23">
        <f t="shared" si="18"/>
        <v>12</v>
      </c>
      <c r="E86" s="23">
        <v>1</v>
      </c>
      <c r="F86" s="23">
        <f t="shared" si="19"/>
        <v>11</v>
      </c>
      <c r="G86" s="21">
        <v>2</v>
      </c>
      <c r="H86" s="21" t="str">
        <f t="shared" si="20"/>
        <v>Senin</v>
      </c>
      <c r="I86" s="24">
        <f t="shared" si="24"/>
        <v>45705.208333333336</v>
      </c>
      <c r="J86" s="25">
        <f t="shared" si="25"/>
        <v>13.208333333333334</v>
      </c>
      <c r="K86" s="21" t="str">
        <f t="shared" si="21"/>
        <v>Senin</v>
      </c>
      <c r="L86" s="24">
        <f t="shared" si="26"/>
        <v>45705.291666666672</v>
      </c>
      <c r="M86" s="25">
        <f t="shared" si="22"/>
        <v>13.291666666666668</v>
      </c>
    </row>
    <row r="87" spans="1:13" ht="15.75" x14ac:dyDescent="0.25">
      <c r="A87" s="141">
        <f t="shared" si="23"/>
        <v>18</v>
      </c>
      <c r="B87" s="22" t="s">
        <v>90</v>
      </c>
      <c r="C87" s="21">
        <v>485</v>
      </c>
      <c r="D87" s="23">
        <f t="shared" si="18"/>
        <v>29</v>
      </c>
      <c r="E87" s="23">
        <v>1</v>
      </c>
      <c r="F87" s="23">
        <f t="shared" si="19"/>
        <v>28</v>
      </c>
      <c r="G87" s="21">
        <v>2</v>
      </c>
      <c r="H87" s="21" t="str">
        <f t="shared" si="20"/>
        <v>Senin</v>
      </c>
      <c r="I87" s="24">
        <f t="shared" si="24"/>
        <v>45705.791666666664</v>
      </c>
      <c r="J87" s="25">
        <f t="shared" si="25"/>
        <v>13.791666666666668</v>
      </c>
      <c r="K87" s="21" t="str">
        <f t="shared" si="21"/>
        <v>Senin</v>
      </c>
      <c r="L87" s="24">
        <f t="shared" si="26"/>
        <v>45705.875</v>
      </c>
      <c r="M87" s="25">
        <f t="shared" si="22"/>
        <v>13.875000000000002</v>
      </c>
    </row>
    <row r="88" spans="1:13" ht="15.75" x14ac:dyDescent="0.25">
      <c r="A88" s="141">
        <f t="shared" si="23"/>
        <v>19</v>
      </c>
      <c r="B88" s="22" t="s">
        <v>18</v>
      </c>
      <c r="C88" s="21"/>
      <c r="D88" s="23"/>
      <c r="E88" s="23"/>
      <c r="F88" s="23"/>
      <c r="G88" s="21"/>
      <c r="H88" s="21" t="str">
        <f t="shared" si="20"/>
        <v>Rabu</v>
      </c>
      <c r="I88" s="24">
        <f t="shared" si="24"/>
        <v>45707.083333333336</v>
      </c>
      <c r="J88" s="25">
        <f t="shared" si="25"/>
        <v>15.083333333333336</v>
      </c>
      <c r="K88" s="21"/>
      <c r="L88" s="24"/>
      <c r="M88" s="25"/>
    </row>
    <row r="89" spans="1:13" x14ac:dyDescent="0.25">
      <c r="A89" s="440" t="s">
        <v>31</v>
      </c>
      <c r="B89" s="440"/>
      <c r="C89" s="142">
        <f>SUM(C70:C88)</f>
        <v>4808</v>
      </c>
      <c r="D89" s="142">
        <f>SUM(D70:D88)</f>
        <v>287</v>
      </c>
      <c r="E89" s="142"/>
      <c r="F89" s="142"/>
      <c r="G89" s="142">
        <f>SUM(G70:G88)</f>
        <v>53</v>
      </c>
      <c r="H89" s="142">
        <f>D89+G89</f>
        <v>340</v>
      </c>
      <c r="I89" s="143"/>
      <c r="J89" s="144"/>
      <c r="K89" s="143"/>
      <c r="L89" s="143"/>
      <c r="M89" s="145"/>
    </row>
    <row r="90" spans="1:13" x14ac:dyDescent="0.25">
      <c r="A90" s="440" t="s">
        <v>32</v>
      </c>
      <c r="B90" s="440"/>
      <c r="C90" s="146"/>
      <c r="D90" s="147">
        <f>D89/24</f>
        <v>11.958333333333334</v>
      </c>
      <c r="E90" s="147"/>
      <c r="F90" s="147"/>
      <c r="G90" s="147">
        <f>G89/24</f>
        <v>2.2083333333333335</v>
      </c>
      <c r="H90" s="147">
        <f>H89/24</f>
        <v>14.166666666666666</v>
      </c>
      <c r="I90" s="148"/>
      <c r="J90" s="149" t="s">
        <v>33</v>
      </c>
      <c r="K90" s="150"/>
      <c r="L90" s="151"/>
      <c r="M90" s="152"/>
    </row>
    <row r="91" spans="1:13" x14ac:dyDescent="0.25">
      <c r="A91" s="153"/>
      <c r="B91" s="153"/>
      <c r="C91" s="153"/>
      <c r="D91" s="153"/>
      <c r="E91" s="153"/>
      <c r="F91" s="153"/>
      <c r="G91" s="153"/>
      <c r="H91" s="150"/>
      <c r="I91" s="150"/>
      <c r="J91" s="144" t="s">
        <v>34</v>
      </c>
      <c r="K91" s="144"/>
      <c r="L91" s="154">
        <f>C89</f>
        <v>4808</v>
      </c>
      <c r="M91" s="150" t="s">
        <v>35</v>
      </c>
    </row>
    <row r="92" spans="1:13" x14ac:dyDescent="0.25">
      <c r="A92" s="153"/>
      <c r="B92" s="153"/>
      <c r="C92" s="153"/>
      <c r="D92" s="153"/>
      <c r="E92" s="153"/>
      <c r="F92" s="153"/>
      <c r="G92" s="153"/>
      <c r="H92" s="153"/>
      <c r="I92" s="150"/>
      <c r="J92" s="144" t="s">
        <v>36</v>
      </c>
      <c r="K92" s="144"/>
      <c r="L92" s="155">
        <f>D90</f>
        <v>11.958333333333334</v>
      </c>
      <c r="M92" s="150" t="s">
        <v>14</v>
      </c>
    </row>
    <row r="93" spans="1:13" x14ac:dyDescent="0.25">
      <c r="A93" s="153"/>
      <c r="B93" s="153"/>
      <c r="C93" s="153"/>
      <c r="D93" s="153"/>
      <c r="E93" s="153"/>
      <c r="F93" s="153"/>
      <c r="G93" s="153"/>
      <c r="H93" s="153"/>
      <c r="I93" s="150"/>
      <c r="J93" s="144" t="s">
        <v>37</v>
      </c>
      <c r="K93" s="144"/>
      <c r="L93" s="156">
        <f>G90</f>
        <v>2.2083333333333335</v>
      </c>
      <c r="M93" s="150" t="s">
        <v>14</v>
      </c>
    </row>
    <row r="95" spans="1:13" ht="15.75" x14ac:dyDescent="0.25">
      <c r="A95" s="437" t="s">
        <v>0</v>
      </c>
      <c r="B95" s="437"/>
      <c r="C95" s="437"/>
      <c r="D95" s="437"/>
      <c r="E95" s="437"/>
      <c r="F95" s="437"/>
      <c r="G95" s="437"/>
      <c r="H95" s="437"/>
      <c r="I95" s="437"/>
      <c r="J95" s="437"/>
      <c r="K95" s="437"/>
      <c r="L95" s="437"/>
      <c r="M95" s="437"/>
    </row>
    <row r="96" spans="1:13" ht="15.75" x14ac:dyDescent="0.25">
      <c r="A96" s="438" t="s">
        <v>87</v>
      </c>
      <c r="B96" s="438"/>
      <c r="C96" s="438"/>
      <c r="D96" s="438"/>
      <c r="E96" s="438"/>
      <c r="F96" s="438"/>
      <c r="G96" s="438"/>
      <c r="H96" s="438"/>
      <c r="I96" s="438"/>
      <c r="J96" s="438"/>
      <c r="K96" s="438"/>
      <c r="L96" s="438"/>
      <c r="M96" s="438"/>
    </row>
    <row r="98" spans="1:13" ht="16.5" x14ac:dyDescent="0.3">
      <c r="A98" s="439" t="s">
        <v>97</v>
      </c>
      <c r="B98" s="439"/>
      <c r="C98" s="439"/>
      <c r="D98" s="439"/>
      <c r="E98" s="439"/>
      <c r="F98" s="439"/>
      <c r="G98" s="439"/>
      <c r="H98" s="439"/>
      <c r="I98" s="137"/>
      <c r="J98" s="138"/>
      <c r="K98" s="139" t="s">
        <v>3</v>
      </c>
      <c r="L98" s="136">
        <v>17</v>
      </c>
      <c r="M98" s="139" t="s">
        <v>4</v>
      </c>
    </row>
    <row r="99" spans="1:13" ht="15" customHeight="1" x14ac:dyDescent="0.25">
      <c r="A99" s="13" t="s">
        <v>5</v>
      </c>
      <c r="B99" s="13" t="s">
        <v>6</v>
      </c>
      <c r="C99" s="12" t="s">
        <v>7</v>
      </c>
      <c r="D99" s="12" t="s">
        <v>8</v>
      </c>
      <c r="E99" s="11" t="s">
        <v>89</v>
      </c>
      <c r="F99" s="12" t="s">
        <v>10</v>
      </c>
      <c r="G99" s="12" t="s">
        <v>11</v>
      </c>
      <c r="H99" s="10" t="s">
        <v>12</v>
      </c>
      <c r="I99" s="10"/>
      <c r="J99" s="10"/>
      <c r="K99" s="9" t="s">
        <v>13</v>
      </c>
      <c r="L99" s="9"/>
      <c r="M99" s="9"/>
    </row>
    <row r="100" spans="1:13" ht="15.75" x14ac:dyDescent="0.25">
      <c r="A100" s="13"/>
      <c r="B100" s="13"/>
      <c r="C100" s="12"/>
      <c r="D100" s="12"/>
      <c r="E100" s="11"/>
      <c r="F100" s="12"/>
      <c r="G100" s="12"/>
      <c r="H100" s="19" t="s">
        <v>14</v>
      </c>
      <c r="I100" s="19" t="s">
        <v>15</v>
      </c>
      <c r="J100" s="19" t="s">
        <v>16</v>
      </c>
      <c r="K100" s="20" t="s">
        <v>14</v>
      </c>
      <c r="L100" s="20" t="s">
        <v>15</v>
      </c>
      <c r="M100" s="20" t="s">
        <v>16</v>
      </c>
    </row>
    <row r="101" spans="1:13" ht="15.75" x14ac:dyDescent="0.25">
      <c r="A101" s="27">
        <v>1</v>
      </c>
      <c r="B101" s="54" t="s">
        <v>18</v>
      </c>
      <c r="C101" s="27">
        <v>458</v>
      </c>
      <c r="D101" s="23">
        <f t="shared" ref="D101:D118" si="27">F101+E101</f>
        <v>27</v>
      </c>
      <c r="E101" s="23">
        <v>1</v>
      </c>
      <c r="F101" s="23">
        <f t="shared" ref="F101:F118" si="28">INT(C101/$L$4)</f>
        <v>26</v>
      </c>
      <c r="G101" s="27">
        <v>11</v>
      </c>
      <c r="H101" s="27" t="str">
        <f t="shared" ref="H101:H119" si="29">CHOOSE(WEEKDAY(I101),"Minggu","Senin","Selasa","Rabu","Kamis","Jum'at","Sabtu")</f>
        <v>Rabu</v>
      </c>
      <c r="I101" s="72">
        <v>45707</v>
      </c>
      <c r="J101" s="73">
        <v>8.3333333333333301E-2</v>
      </c>
      <c r="K101" s="27" t="str">
        <f t="shared" ref="K101:K118" si="30">CHOOSE(WEEKDAY(L101),"Minggu","Senin","Selasa","Rabu","Kamis","Jum'at","Sabtu")</f>
        <v>Rabu</v>
      </c>
      <c r="L101" s="72">
        <f>(I101+J101)+G101/24</f>
        <v>45707.541666666672</v>
      </c>
      <c r="M101" s="73">
        <f t="shared" ref="M101:M118" si="31">(J101+G101/24)</f>
        <v>0.54166666666666663</v>
      </c>
    </row>
    <row r="102" spans="1:13" ht="15.75" x14ac:dyDescent="0.25">
      <c r="A102" s="27">
        <f t="shared" ref="A102:A119" si="32">A101+1</f>
        <v>2</v>
      </c>
      <c r="B102" s="54" t="s">
        <v>19</v>
      </c>
      <c r="C102" s="27">
        <v>243</v>
      </c>
      <c r="D102" s="23">
        <f t="shared" si="27"/>
        <v>14</v>
      </c>
      <c r="E102" s="23">
        <v>0</v>
      </c>
      <c r="F102" s="23">
        <f t="shared" si="28"/>
        <v>14</v>
      </c>
      <c r="G102" s="27">
        <v>3</v>
      </c>
      <c r="H102" s="21" t="str">
        <f t="shared" si="29"/>
        <v>Kamis</v>
      </c>
      <c r="I102" s="24">
        <f t="shared" ref="I102:I119" si="33">$I$101+J102</f>
        <v>45708.666666666664</v>
      </c>
      <c r="J102" s="25">
        <f t="shared" ref="J102:J119" si="34">M101+D101/24</f>
        <v>1.6666666666666665</v>
      </c>
      <c r="K102" s="21" t="str">
        <f t="shared" si="30"/>
        <v>Kamis</v>
      </c>
      <c r="L102" s="24">
        <f t="shared" ref="L102:L118" si="35">($I$101+J102)+G102/24</f>
        <v>45708.791666666664</v>
      </c>
      <c r="M102" s="25">
        <f t="shared" si="31"/>
        <v>1.7916666666666665</v>
      </c>
    </row>
    <row r="103" spans="1:13" ht="15.75" x14ac:dyDescent="0.25">
      <c r="A103" s="27">
        <f t="shared" si="32"/>
        <v>3</v>
      </c>
      <c r="B103" s="54" t="s">
        <v>20</v>
      </c>
      <c r="C103" s="27">
        <v>393</v>
      </c>
      <c r="D103" s="23">
        <f t="shared" si="27"/>
        <v>23</v>
      </c>
      <c r="E103" s="23">
        <v>0</v>
      </c>
      <c r="F103" s="23">
        <f t="shared" si="28"/>
        <v>23</v>
      </c>
      <c r="G103" s="27">
        <v>2</v>
      </c>
      <c r="H103" s="21" t="str">
        <f t="shared" si="29"/>
        <v>Jum'at</v>
      </c>
      <c r="I103" s="24">
        <f t="shared" si="33"/>
        <v>45709.375</v>
      </c>
      <c r="J103" s="25">
        <f t="shared" si="34"/>
        <v>2.375</v>
      </c>
      <c r="K103" s="21" t="str">
        <f t="shared" si="30"/>
        <v>Jum'at</v>
      </c>
      <c r="L103" s="24">
        <f t="shared" si="35"/>
        <v>45709.458333333336</v>
      </c>
      <c r="M103" s="25">
        <f t="shared" si="31"/>
        <v>2.4583333333333335</v>
      </c>
    </row>
    <row r="104" spans="1:13" ht="15.75" x14ac:dyDescent="0.25">
      <c r="A104" s="27">
        <f t="shared" si="32"/>
        <v>4</v>
      </c>
      <c r="B104" s="54" t="s">
        <v>21</v>
      </c>
      <c r="C104" s="27">
        <v>82</v>
      </c>
      <c r="D104" s="23">
        <f t="shared" si="27"/>
        <v>5</v>
      </c>
      <c r="E104" s="23">
        <v>1</v>
      </c>
      <c r="F104" s="23">
        <f t="shared" si="28"/>
        <v>4</v>
      </c>
      <c r="G104" s="27">
        <v>2</v>
      </c>
      <c r="H104" s="21" t="str">
        <f t="shared" si="29"/>
        <v>Sabtu</v>
      </c>
      <c r="I104" s="24">
        <f t="shared" si="33"/>
        <v>45710.416666666664</v>
      </c>
      <c r="J104" s="25">
        <f t="shared" si="34"/>
        <v>3.416666666666667</v>
      </c>
      <c r="K104" s="21" t="str">
        <f t="shared" si="30"/>
        <v>Sabtu</v>
      </c>
      <c r="L104" s="24">
        <f t="shared" si="35"/>
        <v>45710.5</v>
      </c>
      <c r="M104" s="25">
        <f t="shared" si="31"/>
        <v>3.5000000000000004</v>
      </c>
    </row>
    <row r="105" spans="1:13" ht="15.75" x14ac:dyDescent="0.25">
      <c r="A105" s="27">
        <f t="shared" si="32"/>
        <v>5</v>
      </c>
      <c r="B105" s="54" t="s">
        <v>22</v>
      </c>
      <c r="C105" s="27">
        <v>345</v>
      </c>
      <c r="D105" s="23">
        <f t="shared" si="27"/>
        <v>20</v>
      </c>
      <c r="E105" s="23">
        <v>0</v>
      </c>
      <c r="F105" s="23">
        <f t="shared" si="28"/>
        <v>20</v>
      </c>
      <c r="G105" s="27">
        <v>3</v>
      </c>
      <c r="H105" s="21" t="str">
        <f t="shared" si="29"/>
        <v>Sabtu</v>
      </c>
      <c r="I105" s="24">
        <f t="shared" si="33"/>
        <v>45710.708333333336</v>
      </c>
      <c r="J105" s="25">
        <f t="shared" si="34"/>
        <v>3.7083333333333339</v>
      </c>
      <c r="K105" s="21" t="str">
        <f t="shared" si="30"/>
        <v>Sabtu</v>
      </c>
      <c r="L105" s="24">
        <f t="shared" si="35"/>
        <v>45710.833333333336</v>
      </c>
      <c r="M105" s="25">
        <f t="shared" si="31"/>
        <v>3.8333333333333339</v>
      </c>
    </row>
    <row r="106" spans="1:13" ht="15.75" x14ac:dyDescent="0.25">
      <c r="A106" s="27">
        <f t="shared" si="32"/>
        <v>6</v>
      </c>
      <c r="B106" s="54" t="s">
        <v>28</v>
      </c>
      <c r="C106" s="27">
        <v>220</v>
      </c>
      <c r="D106" s="23">
        <f t="shared" si="27"/>
        <v>13</v>
      </c>
      <c r="E106" s="23">
        <v>1</v>
      </c>
      <c r="F106" s="23">
        <f t="shared" si="28"/>
        <v>12</v>
      </c>
      <c r="G106" s="27">
        <v>3</v>
      </c>
      <c r="H106" s="21" t="str">
        <f t="shared" si="29"/>
        <v>Minggu</v>
      </c>
      <c r="I106" s="24">
        <f t="shared" si="33"/>
        <v>45711.666666666664</v>
      </c>
      <c r="J106" s="25">
        <f t="shared" si="34"/>
        <v>4.666666666666667</v>
      </c>
      <c r="K106" s="21" t="str">
        <f t="shared" si="30"/>
        <v>Minggu</v>
      </c>
      <c r="L106" s="24">
        <f t="shared" si="35"/>
        <v>45711.791666666664</v>
      </c>
      <c r="M106" s="25">
        <f t="shared" si="31"/>
        <v>4.791666666666667</v>
      </c>
    </row>
    <row r="107" spans="1:13" ht="15.75" x14ac:dyDescent="0.25">
      <c r="A107" s="27">
        <f t="shared" si="32"/>
        <v>7</v>
      </c>
      <c r="B107" s="54" t="s">
        <v>29</v>
      </c>
      <c r="C107" s="27">
        <v>169</v>
      </c>
      <c r="D107" s="23">
        <f t="shared" si="27"/>
        <v>11</v>
      </c>
      <c r="E107" s="23">
        <v>2</v>
      </c>
      <c r="F107" s="23">
        <f t="shared" si="28"/>
        <v>9</v>
      </c>
      <c r="G107" s="27">
        <v>2</v>
      </c>
      <c r="H107" s="21" t="str">
        <f t="shared" si="29"/>
        <v>Senin</v>
      </c>
      <c r="I107" s="24">
        <f t="shared" si="33"/>
        <v>45712.333333333336</v>
      </c>
      <c r="J107" s="25">
        <f t="shared" si="34"/>
        <v>5.3333333333333339</v>
      </c>
      <c r="K107" s="21" t="str">
        <f t="shared" si="30"/>
        <v>Senin</v>
      </c>
      <c r="L107" s="24">
        <f t="shared" si="35"/>
        <v>45712.416666666672</v>
      </c>
      <c r="M107" s="25">
        <f t="shared" si="31"/>
        <v>5.416666666666667</v>
      </c>
    </row>
    <row r="108" spans="1:13" ht="15.75" x14ac:dyDescent="0.25">
      <c r="A108" s="27">
        <f t="shared" si="32"/>
        <v>8</v>
      </c>
      <c r="B108" s="54" t="s">
        <v>30</v>
      </c>
      <c r="C108" s="27">
        <v>86</v>
      </c>
      <c r="D108" s="23">
        <f t="shared" si="27"/>
        <v>7</v>
      </c>
      <c r="E108" s="23">
        <v>2</v>
      </c>
      <c r="F108" s="23">
        <f t="shared" si="28"/>
        <v>5</v>
      </c>
      <c r="G108" s="27">
        <v>2</v>
      </c>
      <c r="H108" s="21" t="str">
        <f t="shared" si="29"/>
        <v>Senin</v>
      </c>
      <c r="I108" s="24">
        <f t="shared" si="33"/>
        <v>45712.875</v>
      </c>
      <c r="J108" s="25">
        <f t="shared" si="34"/>
        <v>5.875</v>
      </c>
      <c r="K108" s="21" t="str">
        <f t="shared" si="30"/>
        <v>Senin</v>
      </c>
      <c r="L108" s="24">
        <f t="shared" si="35"/>
        <v>45712.958333333336</v>
      </c>
      <c r="M108" s="25">
        <f t="shared" si="31"/>
        <v>5.958333333333333</v>
      </c>
    </row>
    <row r="109" spans="1:13" ht="15.75" x14ac:dyDescent="0.25">
      <c r="A109" s="27">
        <f t="shared" si="32"/>
        <v>9</v>
      </c>
      <c r="B109" s="54" t="s">
        <v>98</v>
      </c>
      <c r="C109" s="27">
        <v>310</v>
      </c>
      <c r="D109" s="23">
        <f t="shared" si="27"/>
        <v>20</v>
      </c>
      <c r="E109" s="53">
        <v>2</v>
      </c>
      <c r="F109" s="23">
        <f t="shared" si="28"/>
        <v>18</v>
      </c>
      <c r="G109" s="27">
        <v>2</v>
      </c>
      <c r="H109" s="21" t="str">
        <f t="shared" si="29"/>
        <v>Selasa</v>
      </c>
      <c r="I109" s="24">
        <f t="shared" si="33"/>
        <v>45713.25</v>
      </c>
      <c r="J109" s="25">
        <f t="shared" si="34"/>
        <v>6.25</v>
      </c>
      <c r="K109" s="21" t="str">
        <f t="shared" si="30"/>
        <v>Selasa</v>
      </c>
      <c r="L109" s="24">
        <f t="shared" si="35"/>
        <v>45713.333333333336</v>
      </c>
      <c r="M109" s="25">
        <f t="shared" si="31"/>
        <v>6.333333333333333</v>
      </c>
    </row>
    <row r="110" spans="1:13" ht="15.75" x14ac:dyDescent="0.25">
      <c r="A110" s="27">
        <f t="shared" si="32"/>
        <v>10</v>
      </c>
      <c r="B110" s="54" t="s">
        <v>62</v>
      </c>
      <c r="C110" s="27">
        <v>310</v>
      </c>
      <c r="D110" s="23">
        <f t="shared" si="27"/>
        <v>19</v>
      </c>
      <c r="E110" s="53">
        <v>1</v>
      </c>
      <c r="F110" s="23">
        <f t="shared" si="28"/>
        <v>18</v>
      </c>
      <c r="G110" s="27">
        <v>5</v>
      </c>
      <c r="H110" s="21" t="str">
        <f t="shared" si="29"/>
        <v>Rabu</v>
      </c>
      <c r="I110" s="24">
        <f t="shared" si="33"/>
        <v>45714.166666666664</v>
      </c>
      <c r="J110" s="25">
        <f t="shared" si="34"/>
        <v>7.1666666666666661</v>
      </c>
      <c r="K110" s="21" t="str">
        <f t="shared" si="30"/>
        <v>Rabu</v>
      </c>
      <c r="L110" s="24">
        <f t="shared" si="35"/>
        <v>45714.375</v>
      </c>
      <c r="M110" s="25">
        <f t="shared" si="31"/>
        <v>7.3749999999999991</v>
      </c>
    </row>
    <row r="111" spans="1:13" ht="15.75" x14ac:dyDescent="0.25">
      <c r="A111" s="27">
        <f t="shared" si="32"/>
        <v>11</v>
      </c>
      <c r="B111" s="54" t="s">
        <v>98</v>
      </c>
      <c r="C111" s="27">
        <v>86</v>
      </c>
      <c r="D111" s="23">
        <f t="shared" si="27"/>
        <v>6</v>
      </c>
      <c r="E111" s="53">
        <v>1</v>
      </c>
      <c r="F111" s="23">
        <f t="shared" si="28"/>
        <v>5</v>
      </c>
      <c r="G111" s="27">
        <v>2</v>
      </c>
      <c r="H111" s="21" t="str">
        <f t="shared" si="29"/>
        <v>Kamis</v>
      </c>
      <c r="I111" s="24">
        <f t="shared" si="33"/>
        <v>45715.166666666664</v>
      </c>
      <c r="J111" s="25">
        <f t="shared" si="34"/>
        <v>8.1666666666666661</v>
      </c>
      <c r="K111" s="21" t="str">
        <f t="shared" si="30"/>
        <v>Kamis</v>
      </c>
      <c r="L111" s="24">
        <f t="shared" si="35"/>
        <v>45715.25</v>
      </c>
      <c r="M111" s="25">
        <f t="shared" si="31"/>
        <v>8.25</v>
      </c>
    </row>
    <row r="112" spans="1:13" ht="15.75" x14ac:dyDescent="0.25">
      <c r="A112" s="27">
        <f t="shared" si="32"/>
        <v>12</v>
      </c>
      <c r="B112" s="54" t="s">
        <v>30</v>
      </c>
      <c r="C112" s="27">
        <v>169</v>
      </c>
      <c r="D112" s="23">
        <f t="shared" si="27"/>
        <v>10</v>
      </c>
      <c r="E112" s="53">
        <v>1</v>
      </c>
      <c r="F112" s="23">
        <f t="shared" si="28"/>
        <v>9</v>
      </c>
      <c r="G112" s="27">
        <v>2</v>
      </c>
      <c r="H112" s="21" t="str">
        <f t="shared" si="29"/>
        <v>Kamis</v>
      </c>
      <c r="I112" s="24">
        <f t="shared" si="33"/>
        <v>45715.5</v>
      </c>
      <c r="J112" s="25">
        <f t="shared" si="34"/>
        <v>8.5</v>
      </c>
      <c r="K112" s="21" t="str">
        <f t="shared" si="30"/>
        <v>Kamis</v>
      </c>
      <c r="L112" s="24">
        <f t="shared" si="35"/>
        <v>45715.583333333336</v>
      </c>
      <c r="M112" s="25">
        <f t="shared" si="31"/>
        <v>8.5833333333333339</v>
      </c>
    </row>
    <row r="113" spans="1:13" ht="15.75" x14ac:dyDescent="0.25">
      <c r="A113" s="27">
        <f t="shared" si="32"/>
        <v>13</v>
      </c>
      <c r="B113" s="54" t="s">
        <v>29</v>
      </c>
      <c r="C113" s="27">
        <v>220</v>
      </c>
      <c r="D113" s="23">
        <f t="shared" si="27"/>
        <v>12</v>
      </c>
      <c r="E113" s="53">
        <v>0</v>
      </c>
      <c r="F113" s="23">
        <f t="shared" si="28"/>
        <v>12</v>
      </c>
      <c r="G113" s="27">
        <v>2</v>
      </c>
      <c r="H113" s="21" t="str">
        <f t="shared" si="29"/>
        <v>Jum'at</v>
      </c>
      <c r="I113" s="24">
        <f t="shared" si="33"/>
        <v>45716</v>
      </c>
      <c r="J113" s="25">
        <f t="shared" si="34"/>
        <v>9</v>
      </c>
      <c r="K113" s="21" t="str">
        <f t="shared" si="30"/>
        <v>Jum'at</v>
      </c>
      <c r="L113" s="24">
        <f t="shared" si="35"/>
        <v>45716.083333333336</v>
      </c>
      <c r="M113" s="25">
        <f t="shared" si="31"/>
        <v>9.0833333333333339</v>
      </c>
    </row>
    <row r="114" spans="1:13" ht="15.75" x14ac:dyDescent="0.25">
      <c r="A114" s="27">
        <f t="shared" si="32"/>
        <v>14</v>
      </c>
      <c r="B114" s="54" t="s">
        <v>28</v>
      </c>
      <c r="C114" s="27">
        <v>345</v>
      </c>
      <c r="D114" s="23">
        <f t="shared" si="27"/>
        <v>20</v>
      </c>
      <c r="E114" s="53">
        <v>0</v>
      </c>
      <c r="F114" s="23">
        <f t="shared" si="28"/>
        <v>20</v>
      </c>
      <c r="G114" s="159">
        <v>3</v>
      </c>
      <c r="H114" s="21" t="str">
        <f t="shared" si="29"/>
        <v>Jum'at</v>
      </c>
      <c r="I114" s="24">
        <f t="shared" si="33"/>
        <v>45716.583333333336</v>
      </c>
      <c r="J114" s="25">
        <f t="shared" si="34"/>
        <v>9.5833333333333339</v>
      </c>
      <c r="K114" s="21" t="str">
        <f t="shared" si="30"/>
        <v>Jum'at</v>
      </c>
      <c r="L114" s="24">
        <f t="shared" si="35"/>
        <v>45716.708333333336</v>
      </c>
      <c r="M114" s="25">
        <f t="shared" si="31"/>
        <v>9.7083333333333339</v>
      </c>
    </row>
    <row r="115" spans="1:13" ht="15.75" x14ac:dyDescent="0.25">
      <c r="A115" s="27">
        <f t="shared" si="32"/>
        <v>15</v>
      </c>
      <c r="B115" s="54" t="s">
        <v>22</v>
      </c>
      <c r="C115" s="27">
        <v>82</v>
      </c>
      <c r="D115" s="23">
        <f t="shared" si="27"/>
        <v>5</v>
      </c>
      <c r="E115" s="53">
        <v>1</v>
      </c>
      <c r="F115" s="23">
        <f t="shared" si="28"/>
        <v>4</v>
      </c>
      <c r="G115" s="27">
        <v>3</v>
      </c>
      <c r="H115" s="21" t="str">
        <f t="shared" si="29"/>
        <v>Sabtu</v>
      </c>
      <c r="I115" s="24">
        <f t="shared" si="33"/>
        <v>45717.541666666664</v>
      </c>
      <c r="J115" s="25">
        <f t="shared" si="34"/>
        <v>10.541666666666668</v>
      </c>
      <c r="K115" s="21" t="str">
        <f t="shared" si="30"/>
        <v>Sabtu</v>
      </c>
      <c r="L115" s="24">
        <f t="shared" si="35"/>
        <v>45717.666666666664</v>
      </c>
      <c r="M115" s="25">
        <f t="shared" si="31"/>
        <v>10.666666666666668</v>
      </c>
    </row>
    <row r="116" spans="1:13" ht="15.75" x14ac:dyDescent="0.25">
      <c r="A116" s="27">
        <f t="shared" si="32"/>
        <v>16</v>
      </c>
      <c r="B116" s="54" t="s">
        <v>21</v>
      </c>
      <c r="C116" s="27">
        <v>393</v>
      </c>
      <c r="D116" s="23">
        <f t="shared" si="27"/>
        <v>24</v>
      </c>
      <c r="E116" s="53">
        <v>1</v>
      </c>
      <c r="F116" s="23">
        <f t="shared" si="28"/>
        <v>23</v>
      </c>
      <c r="G116" s="27">
        <v>2</v>
      </c>
      <c r="H116" s="21" t="str">
        <f t="shared" si="29"/>
        <v>Sabtu</v>
      </c>
      <c r="I116" s="24">
        <f t="shared" si="33"/>
        <v>45717.875</v>
      </c>
      <c r="J116" s="25">
        <f t="shared" si="34"/>
        <v>10.875000000000002</v>
      </c>
      <c r="K116" s="21" t="str">
        <f t="shared" si="30"/>
        <v>Sabtu</v>
      </c>
      <c r="L116" s="24">
        <f t="shared" si="35"/>
        <v>45717.958333333336</v>
      </c>
      <c r="M116" s="25">
        <f t="shared" si="31"/>
        <v>10.958333333333336</v>
      </c>
    </row>
    <row r="117" spans="1:13" ht="15.75" x14ac:dyDescent="0.25">
      <c r="A117" s="27">
        <f t="shared" si="32"/>
        <v>17</v>
      </c>
      <c r="B117" s="54" t="s">
        <v>20</v>
      </c>
      <c r="C117" s="27">
        <v>243</v>
      </c>
      <c r="D117" s="23">
        <f t="shared" si="27"/>
        <v>15</v>
      </c>
      <c r="E117" s="53">
        <v>1</v>
      </c>
      <c r="F117" s="23">
        <f t="shared" si="28"/>
        <v>14</v>
      </c>
      <c r="G117" s="27">
        <v>2</v>
      </c>
      <c r="H117" s="21" t="str">
        <f t="shared" si="29"/>
        <v>Minggu</v>
      </c>
      <c r="I117" s="24">
        <f t="shared" si="33"/>
        <v>45718.958333333336</v>
      </c>
      <c r="J117" s="25">
        <f t="shared" si="34"/>
        <v>11.958333333333336</v>
      </c>
      <c r="K117" s="21" t="str">
        <f t="shared" si="30"/>
        <v>Senin</v>
      </c>
      <c r="L117" s="24">
        <f t="shared" si="35"/>
        <v>45719.041666666672</v>
      </c>
      <c r="M117" s="25">
        <f t="shared" si="31"/>
        <v>12.04166666666667</v>
      </c>
    </row>
    <row r="118" spans="1:13" ht="15.75" x14ac:dyDescent="0.25">
      <c r="A118" s="27">
        <f t="shared" si="32"/>
        <v>18</v>
      </c>
      <c r="B118" s="54" t="s">
        <v>19</v>
      </c>
      <c r="C118" s="27">
        <v>458</v>
      </c>
      <c r="D118" s="23">
        <f t="shared" si="27"/>
        <v>28</v>
      </c>
      <c r="E118" s="53">
        <v>2</v>
      </c>
      <c r="F118" s="23">
        <f t="shared" si="28"/>
        <v>26</v>
      </c>
      <c r="G118" s="27">
        <v>3</v>
      </c>
      <c r="H118" s="21" t="str">
        <f t="shared" si="29"/>
        <v>Senin</v>
      </c>
      <c r="I118" s="24">
        <f t="shared" si="33"/>
        <v>45719.666666666664</v>
      </c>
      <c r="J118" s="25">
        <f t="shared" si="34"/>
        <v>12.66666666666667</v>
      </c>
      <c r="K118" s="21" t="str">
        <f t="shared" si="30"/>
        <v>Senin</v>
      </c>
      <c r="L118" s="24">
        <f t="shared" si="35"/>
        <v>45719.791666666664</v>
      </c>
      <c r="M118" s="25">
        <f t="shared" si="31"/>
        <v>12.79166666666667</v>
      </c>
    </row>
    <row r="119" spans="1:13" ht="15.75" x14ac:dyDescent="0.25">
      <c r="A119" s="27">
        <f t="shared" si="32"/>
        <v>19</v>
      </c>
      <c r="B119" s="54" t="s">
        <v>18</v>
      </c>
      <c r="C119" s="27"/>
      <c r="D119" s="23"/>
      <c r="E119" s="23"/>
      <c r="F119" s="23"/>
      <c r="G119" s="21"/>
      <c r="H119" s="21" t="str">
        <f t="shared" si="29"/>
        <v>Selasa</v>
      </c>
      <c r="I119" s="24">
        <f t="shared" si="33"/>
        <v>45720.958333333336</v>
      </c>
      <c r="J119" s="25">
        <f t="shared" si="34"/>
        <v>13.958333333333336</v>
      </c>
      <c r="K119" s="21"/>
      <c r="L119" s="24"/>
      <c r="M119" s="25"/>
    </row>
    <row r="120" spans="1:13" x14ac:dyDescent="0.25">
      <c r="A120" s="440" t="s">
        <v>31</v>
      </c>
      <c r="B120" s="440"/>
      <c r="C120" s="160">
        <f>SUM(C101:C119)</f>
        <v>4612</v>
      </c>
      <c r="D120" s="160">
        <f>SUM(D101:D119)</f>
        <v>279</v>
      </c>
      <c r="E120" s="160"/>
      <c r="F120" s="160"/>
      <c r="G120" s="160">
        <f>SUM(G101:G119)</f>
        <v>54</v>
      </c>
      <c r="H120" s="160">
        <f>D120+G120</f>
        <v>333</v>
      </c>
      <c r="I120" s="143"/>
      <c r="J120" s="144"/>
      <c r="K120" s="143"/>
      <c r="L120" s="143"/>
      <c r="M120" s="145"/>
    </row>
    <row r="121" spans="1:13" x14ac:dyDescent="0.25">
      <c r="A121" s="440" t="s">
        <v>32</v>
      </c>
      <c r="B121" s="440"/>
      <c r="C121" s="146"/>
      <c r="D121" s="147">
        <f>D120/24</f>
        <v>11.625</v>
      </c>
      <c r="E121" s="147"/>
      <c r="F121" s="147"/>
      <c r="G121" s="147">
        <f>G120/24</f>
        <v>2.25</v>
      </c>
      <c r="H121" s="147">
        <f>H120/24</f>
        <v>13.875</v>
      </c>
      <c r="I121" s="148"/>
      <c r="J121" s="149" t="s">
        <v>33</v>
      </c>
      <c r="K121" s="150"/>
      <c r="L121" s="151"/>
      <c r="M121" s="152"/>
    </row>
    <row r="122" spans="1:13" x14ac:dyDescent="0.25">
      <c r="A122" s="153"/>
      <c r="B122" s="153"/>
      <c r="C122" s="153"/>
      <c r="D122" s="153"/>
      <c r="E122" s="153"/>
      <c r="F122" s="153"/>
      <c r="G122" s="153"/>
      <c r="H122" s="150"/>
      <c r="I122" s="150"/>
      <c r="J122" s="144" t="s">
        <v>34</v>
      </c>
      <c r="K122" s="144"/>
      <c r="L122" s="154">
        <f>C120</f>
        <v>4612</v>
      </c>
      <c r="M122" s="150" t="s">
        <v>35</v>
      </c>
    </row>
    <row r="123" spans="1:13" x14ac:dyDescent="0.25">
      <c r="A123" s="153"/>
      <c r="B123" s="153"/>
      <c r="C123" s="153"/>
      <c r="D123" s="153"/>
      <c r="E123" s="153"/>
      <c r="F123" s="153"/>
      <c r="G123" s="153"/>
      <c r="H123" s="153"/>
      <c r="I123" s="150"/>
      <c r="J123" s="144" t="s">
        <v>36</v>
      </c>
      <c r="K123" s="144"/>
      <c r="L123" s="155">
        <f>D121</f>
        <v>11.625</v>
      </c>
      <c r="M123" s="150" t="s">
        <v>14</v>
      </c>
    </row>
    <row r="124" spans="1:13" x14ac:dyDescent="0.25">
      <c r="A124" s="153"/>
      <c r="B124" s="153"/>
      <c r="C124" s="153"/>
      <c r="D124" s="153"/>
      <c r="E124" s="153"/>
      <c r="F124" s="153"/>
      <c r="G124" s="153"/>
      <c r="H124" s="153"/>
      <c r="I124" s="150"/>
      <c r="J124" s="144" t="s">
        <v>37</v>
      </c>
      <c r="K124" s="144"/>
      <c r="L124" s="156">
        <f>G121</f>
        <v>2.25</v>
      </c>
      <c r="M124" s="150" t="s">
        <v>14</v>
      </c>
    </row>
    <row r="126" spans="1:13" ht="15.75" x14ac:dyDescent="0.25">
      <c r="A126" s="437" t="s">
        <v>0</v>
      </c>
      <c r="B126" s="437"/>
      <c r="C126" s="437"/>
      <c r="D126" s="437"/>
      <c r="E126" s="437"/>
      <c r="F126" s="437"/>
      <c r="G126" s="437"/>
      <c r="H126" s="437"/>
      <c r="I126" s="437"/>
      <c r="J126" s="437"/>
      <c r="K126" s="437"/>
      <c r="L126" s="437"/>
      <c r="M126" s="437"/>
    </row>
    <row r="127" spans="1:13" ht="15.75" x14ac:dyDescent="0.25">
      <c r="A127" s="438" t="s">
        <v>87</v>
      </c>
      <c r="B127" s="438"/>
      <c r="C127" s="438"/>
      <c r="D127" s="438"/>
      <c r="E127" s="438"/>
      <c r="F127" s="438"/>
      <c r="G127" s="438"/>
      <c r="H127" s="438"/>
      <c r="I127" s="438"/>
      <c r="J127" s="438"/>
      <c r="K127" s="438"/>
      <c r="L127" s="438"/>
      <c r="M127" s="438"/>
    </row>
    <row r="129" spans="1:13" ht="16.5" x14ac:dyDescent="0.3">
      <c r="A129" s="439" t="s">
        <v>99</v>
      </c>
      <c r="B129" s="439"/>
      <c r="C129" s="439"/>
      <c r="D129" s="439"/>
      <c r="E129" s="439"/>
      <c r="F129" s="439"/>
      <c r="G129" s="439"/>
      <c r="H129" s="439"/>
      <c r="I129" s="137"/>
      <c r="J129" s="138"/>
      <c r="K129" s="139" t="s">
        <v>3</v>
      </c>
      <c r="L129" s="136">
        <v>17</v>
      </c>
      <c r="M129" s="139" t="s">
        <v>4</v>
      </c>
    </row>
    <row r="130" spans="1:13" ht="15" customHeight="1" x14ac:dyDescent="0.25">
      <c r="A130" s="13" t="s">
        <v>5</v>
      </c>
      <c r="B130" s="13" t="s">
        <v>6</v>
      </c>
      <c r="C130" s="12" t="s">
        <v>7</v>
      </c>
      <c r="D130" s="12" t="s">
        <v>8</v>
      </c>
      <c r="E130" s="11" t="s">
        <v>89</v>
      </c>
      <c r="F130" s="12" t="s">
        <v>10</v>
      </c>
      <c r="G130" s="12" t="s">
        <v>11</v>
      </c>
      <c r="H130" s="10" t="s">
        <v>12</v>
      </c>
      <c r="I130" s="10"/>
      <c r="J130" s="10"/>
      <c r="K130" s="9" t="s">
        <v>13</v>
      </c>
      <c r="L130" s="9"/>
      <c r="M130" s="9"/>
    </row>
    <row r="131" spans="1:13" ht="15.75" x14ac:dyDescent="0.25">
      <c r="A131" s="13"/>
      <c r="B131" s="13"/>
      <c r="C131" s="12"/>
      <c r="D131" s="12"/>
      <c r="E131" s="11"/>
      <c r="F131" s="12"/>
      <c r="G131" s="12"/>
      <c r="H131" s="19" t="s">
        <v>14</v>
      </c>
      <c r="I131" s="19" t="s">
        <v>15</v>
      </c>
      <c r="J131" s="19" t="s">
        <v>16</v>
      </c>
      <c r="K131" s="20" t="s">
        <v>14</v>
      </c>
      <c r="L131" s="20" t="s">
        <v>15</v>
      </c>
      <c r="M131" s="20" t="s">
        <v>16</v>
      </c>
    </row>
    <row r="132" spans="1:13" ht="15.75" x14ac:dyDescent="0.25">
      <c r="A132" s="27">
        <v>1</v>
      </c>
      <c r="B132" s="54" t="s">
        <v>18</v>
      </c>
      <c r="C132" s="27">
        <v>458</v>
      </c>
      <c r="D132" s="23">
        <f t="shared" ref="D132:D153" si="36">F132+E132</f>
        <v>28</v>
      </c>
      <c r="E132" s="23">
        <v>2</v>
      </c>
      <c r="F132" s="23">
        <f t="shared" ref="F132:F153" si="37">INT(C132/$L$4)</f>
        <v>26</v>
      </c>
      <c r="G132" s="27">
        <v>11</v>
      </c>
      <c r="H132" s="27" t="str">
        <f t="shared" ref="H132:H153" si="38">CHOOSE(WEEKDAY(I132),"Minggu","Senin","Selasa","Rabu","Kamis","Jum'at","Sabtu")</f>
        <v>Selasa</v>
      </c>
      <c r="I132" s="72">
        <v>45720</v>
      </c>
      <c r="J132" s="73">
        <v>0.95833333333333304</v>
      </c>
      <c r="K132" s="27" t="str">
        <f t="shared" ref="K132:K152" si="39">CHOOSE(WEEKDAY(L132),"Minggu","Senin","Selasa","Rabu","Kamis","Jum'at","Sabtu")</f>
        <v>Rabu</v>
      </c>
      <c r="L132" s="72">
        <f>(I132+J132)+G132/24</f>
        <v>45721.416666666672</v>
      </c>
      <c r="M132" s="73">
        <f t="shared" ref="M132:M152" si="40">(J132+G132/24)</f>
        <v>1.4166666666666663</v>
      </c>
    </row>
    <row r="133" spans="1:13" ht="15.75" x14ac:dyDescent="0.25">
      <c r="A133" s="27">
        <v>2</v>
      </c>
      <c r="B133" s="54" t="s">
        <v>19</v>
      </c>
      <c r="C133" s="27">
        <v>243</v>
      </c>
      <c r="D133" s="23">
        <f t="shared" si="36"/>
        <v>15</v>
      </c>
      <c r="E133" s="23">
        <v>1</v>
      </c>
      <c r="F133" s="23">
        <f t="shared" si="37"/>
        <v>14</v>
      </c>
      <c r="G133" s="27">
        <v>3</v>
      </c>
      <c r="H133" s="21" t="str">
        <f t="shared" si="38"/>
        <v>Kamis</v>
      </c>
      <c r="I133" s="24">
        <f t="shared" ref="I133:I153" si="41">$I$132+J133</f>
        <v>45722.583333333336</v>
      </c>
      <c r="J133" s="25">
        <f t="shared" ref="J133:J153" si="42">M132+D132/24</f>
        <v>2.583333333333333</v>
      </c>
      <c r="K133" s="21" t="str">
        <f t="shared" si="39"/>
        <v>Kamis</v>
      </c>
      <c r="L133" s="24">
        <f t="shared" ref="L133:L152" si="43">($I$132+J133)+G133/24</f>
        <v>45722.708333333336</v>
      </c>
      <c r="M133" s="25">
        <f t="shared" si="40"/>
        <v>2.708333333333333</v>
      </c>
    </row>
    <row r="134" spans="1:13" ht="15.75" x14ac:dyDescent="0.25">
      <c r="A134" s="27">
        <v>3</v>
      </c>
      <c r="B134" s="54" t="s">
        <v>20</v>
      </c>
      <c r="C134" s="27">
        <v>393</v>
      </c>
      <c r="D134" s="23">
        <f t="shared" si="36"/>
        <v>24</v>
      </c>
      <c r="E134" s="23">
        <v>1</v>
      </c>
      <c r="F134" s="23">
        <f t="shared" si="37"/>
        <v>23</v>
      </c>
      <c r="G134" s="27">
        <v>2</v>
      </c>
      <c r="H134" s="21" t="str">
        <f t="shared" si="38"/>
        <v>Jum'at</v>
      </c>
      <c r="I134" s="24">
        <f t="shared" si="41"/>
        <v>45723.333333333336</v>
      </c>
      <c r="J134" s="25">
        <f t="shared" si="42"/>
        <v>3.333333333333333</v>
      </c>
      <c r="K134" s="21" t="str">
        <f t="shared" si="39"/>
        <v>Jum'at</v>
      </c>
      <c r="L134" s="24">
        <f t="shared" si="43"/>
        <v>45723.416666666672</v>
      </c>
      <c r="M134" s="25">
        <f t="shared" si="40"/>
        <v>3.4166666666666665</v>
      </c>
    </row>
    <row r="135" spans="1:13" ht="15.75" x14ac:dyDescent="0.25">
      <c r="A135" s="27">
        <v>4</v>
      </c>
      <c r="B135" s="54" t="s">
        <v>21</v>
      </c>
      <c r="C135" s="27">
        <v>82</v>
      </c>
      <c r="D135" s="23">
        <f t="shared" si="36"/>
        <v>5</v>
      </c>
      <c r="E135" s="23">
        <v>1</v>
      </c>
      <c r="F135" s="23">
        <f t="shared" si="37"/>
        <v>4</v>
      </c>
      <c r="G135" s="27">
        <v>2</v>
      </c>
      <c r="H135" s="21" t="str">
        <f t="shared" si="38"/>
        <v>Sabtu</v>
      </c>
      <c r="I135" s="24">
        <f t="shared" si="41"/>
        <v>45724.416666666664</v>
      </c>
      <c r="J135" s="25">
        <f t="shared" si="42"/>
        <v>4.4166666666666661</v>
      </c>
      <c r="K135" s="21" t="str">
        <f t="shared" si="39"/>
        <v>Sabtu</v>
      </c>
      <c r="L135" s="24">
        <f t="shared" si="43"/>
        <v>45724.5</v>
      </c>
      <c r="M135" s="25">
        <f t="shared" si="40"/>
        <v>4.4999999999999991</v>
      </c>
    </row>
    <row r="136" spans="1:13" ht="15.75" x14ac:dyDescent="0.25">
      <c r="A136" s="27">
        <v>5</v>
      </c>
      <c r="B136" s="54" t="s">
        <v>22</v>
      </c>
      <c r="C136" s="27">
        <v>345</v>
      </c>
      <c r="D136" s="23">
        <f t="shared" si="36"/>
        <v>20</v>
      </c>
      <c r="E136" s="23">
        <v>0</v>
      </c>
      <c r="F136" s="23">
        <f t="shared" si="37"/>
        <v>20</v>
      </c>
      <c r="G136" s="27">
        <v>3</v>
      </c>
      <c r="H136" s="21" t="str">
        <f t="shared" si="38"/>
        <v>Sabtu</v>
      </c>
      <c r="I136" s="24">
        <f t="shared" si="41"/>
        <v>45724.708333333336</v>
      </c>
      <c r="J136" s="25">
        <f t="shared" si="42"/>
        <v>4.7083333333333321</v>
      </c>
      <c r="K136" s="21" t="str">
        <f t="shared" si="39"/>
        <v>Sabtu</v>
      </c>
      <c r="L136" s="24">
        <f t="shared" si="43"/>
        <v>45724.833333333336</v>
      </c>
      <c r="M136" s="25">
        <f t="shared" si="40"/>
        <v>4.8333333333333321</v>
      </c>
    </row>
    <row r="137" spans="1:13" ht="15.75" x14ac:dyDescent="0.25">
      <c r="A137" s="27">
        <v>6</v>
      </c>
      <c r="B137" s="54" t="s">
        <v>28</v>
      </c>
      <c r="C137" s="27">
        <v>220</v>
      </c>
      <c r="D137" s="23">
        <f t="shared" si="36"/>
        <v>13</v>
      </c>
      <c r="E137" s="23">
        <v>1</v>
      </c>
      <c r="F137" s="23">
        <f t="shared" si="37"/>
        <v>12</v>
      </c>
      <c r="G137" s="27">
        <v>3</v>
      </c>
      <c r="H137" s="21" t="str">
        <f t="shared" si="38"/>
        <v>Minggu</v>
      </c>
      <c r="I137" s="24">
        <f t="shared" si="41"/>
        <v>45725.666666666664</v>
      </c>
      <c r="J137" s="25">
        <f t="shared" si="42"/>
        <v>5.6666666666666652</v>
      </c>
      <c r="K137" s="21" t="str">
        <f t="shared" si="39"/>
        <v>Minggu</v>
      </c>
      <c r="L137" s="24">
        <f t="shared" si="43"/>
        <v>45725.791666666664</v>
      </c>
      <c r="M137" s="25">
        <f t="shared" si="40"/>
        <v>5.7916666666666652</v>
      </c>
    </row>
    <row r="138" spans="1:13" ht="15.75" x14ac:dyDescent="0.25">
      <c r="A138" s="27">
        <v>7</v>
      </c>
      <c r="B138" s="54" t="s">
        <v>29</v>
      </c>
      <c r="C138" s="27">
        <v>169</v>
      </c>
      <c r="D138" s="23">
        <f t="shared" si="36"/>
        <v>11</v>
      </c>
      <c r="E138" s="23">
        <v>2</v>
      </c>
      <c r="F138" s="23">
        <f t="shared" si="37"/>
        <v>9</v>
      </c>
      <c r="G138" s="27">
        <v>2</v>
      </c>
      <c r="H138" s="21" t="str">
        <f t="shared" si="38"/>
        <v>Senin</v>
      </c>
      <c r="I138" s="24">
        <f t="shared" si="41"/>
        <v>45726.333333333336</v>
      </c>
      <c r="J138" s="25">
        <f t="shared" si="42"/>
        <v>6.3333333333333321</v>
      </c>
      <c r="K138" s="21" t="str">
        <f t="shared" si="39"/>
        <v>Senin</v>
      </c>
      <c r="L138" s="24">
        <f t="shared" si="43"/>
        <v>45726.416666666672</v>
      </c>
      <c r="M138" s="25">
        <f t="shared" si="40"/>
        <v>6.4166666666666652</v>
      </c>
    </row>
    <row r="139" spans="1:13" ht="15.75" x14ac:dyDescent="0.25">
      <c r="A139" s="27">
        <v>8</v>
      </c>
      <c r="B139" s="54" t="s">
        <v>30</v>
      </c>
      <c r="C139" s="27">
        <v>86</v>
      </c>
      <c r="D139" s="23">
        <f t="shared" si="36"/>
        <v>7</v>
      </c>
      <c r="E139" s="23">
        <v>2</v>
      </c>
      <c r="F139" s="23">
        <f t="shared" si="37"/>
        <v>5</v>
      </c>
      <c r="G139" s="27">
        <v>2</v>
      </c>
      <c r="H139" s="21" t="str">
        <f t="shared" si="38"/>
        <v>Senin</v>
      </c>
      <c r="I139" s="24">
        <f t="shared" si="41"/>
        <v>45726.875</v>
      </c>
      <c r="J139" s="25">
        <f t="shared" si="42"/>
        <v>6.8749999999999982</v>
      </c>
      <c r="K139" s="21" t="str">
        <f t="shared" si="39"/>
        <v>Senin</v>
      </c>
      <c r="L139" s="24">
        <f t="shared" si="43"/>
        <v>45726.958333333336</v>
      </c>
      <c r="M139" s="25">
        <f t="shared" si="40"/>
        <v>6.9583333333333313</v>
      </c>
    </row>
    <row r="140" spans="1:13" ht="15.75" x14ac:dyDescent="0.25">
      <c r="A140" s="27">
        <v>9</v>
      </c>
      <c r="B140" s="54" t="s">
        <v>98</v>
      </c>
      <c r="C140" s="27">
        <v>25</v>
      </c>
      <c r="D140" s="23">
        <f t="shared" si="36"/>
        <v>2</v>
      </c>
      <c r="E140" s="53">
        <v>1</v>
      </c>
      <c r="F140" s="23">
        <f t="shared" si="37"/>
        <v>1</v>
      </c>
      <c r="G140" s="27">
        <v>1</v>
      </c>
      <c r="H140" s="21" t="str">
        <f t="shared" si="38"/>
        <v>Selasa</v>
      </c>
      <c r="I140" s="24">
        <f t="shared" si="41"/>
        <v>45727.25</v>
      </c>
      <c r="J140" s="25">
        <f t="shared" si="42"/>
        <v>7.2499999999999982</v>
      </c>
      <c r="K140" s="21" t="str">
        <f t="shared" si="39"/>
        <v>Selasa</v>
      </c>
      <c r="L140" s="24">
        <f t="shared" si="43"/>
        <v>45727.291666666664</v>
      </c>
      <c r="M140" s="25">
        <f t="shared" si="40"/>
        <v>7.2916666666666652</v>
      </c>
    </row>
    <row r="141" spans="1:13" ht="15.75" x14ac:dyDescent="0.25">
      <c r="A141" s="27">
        <v>10</v>
      </c>
      <c r="B141" s="134" t="s">
        <v>94</v>
      </c>
      <c r="C141" s="21">
        <v>310</v>
      </c>
      <c r="D141" s="23">
        <f t="shared" si="36"/>
        <v>19</v>
      </c>
      <c r="E141" s="53">
        <v>1</v>
      </c>
      <c r="F141" s="23">
        <f t="shared" si="37"/>
        <v>18</v>
      </c>
      <c r="G141" s="27">
        <v>2</v>
      </c>
      <c r="H141" s="21" t="str">
        <f t="shared" si="38"/>
        <v>Selasa</v>
      </c>
      <c r="I141" s="24">
        <f t="shared" si="41"/>
        <v>45727.375</v>
      </c>
      <c r="J141" s="25">
        <f t="shared" si="42"/>
        <v>7.3749999999999982</v>
      </c>
      <c r="K141" s="21" t="str">
        <f t="shared" si="39"/>
        <v>Selasa</v>
      </c>
      <c r="L141" s="24">
        <f t="shared" si="43"/>
        <v>45727.458333333336</v>
      </c>
      <c r="M141" s="25">
        <f t="shared" si="40"/>
        <v>7.4583333333333313</v>
      </c>
    </row>
    <row r="142" spans="1:13" ht="15.75" x14ac:dyDescent="0.25">
      <c r="A142" s="27">
        <v>11</v>
      </c>
      <c r="B142" s="54" t="s">
        <v>62</v>
      </c>
      <c r="C142" s="21">
        <v>310</v>
      </c>
      <c r="D142" s="23">
        <f t="shared" si="36"/>
        <v>19</v>
      </c>
      <c r="E142" s="53">
        <v>1</v>
      </c>
      <c r="F142" s="23">
        <f t="shared" si="37"/>
        <v>18</v>
      </c>
      <c r="G142" s="27">
        <v>6</v>
      </c>
      <c r="H142" s="21" t="str">
        <f t="shared" si="38"/>
        <v>Rabu</v>
      </c>
      <c r="I142" s="24">
        <f t="shared" si="41"/>
        <v>45728.25</v>
      </c>
      <c r="J142" s="25">
        <f t="shared" si="42"/>
        <v>8.2499999999999982</v>
      </c>
      <c r="K142" s="21" t="str">
        <f t="shared" si="39"/>
        <v>Rabu</v>
      </c>
      <c r="L142" s="24">
        <f t="shared" si="43"/>
        <v>45728.5</v>
      </c>
      <c r="M142" s="25">
        <f t="shared" si="40"/>
        <v>8.4999999999999982</v>
      </c>
    </row>
    <row r="143" spans="1:13" ht="15.75" x14ac:dyDescent="0.25">
      <c r="A143" s="27">
        <v>12</v>
      </c>
      <c r="B143" s="134" t="s">
        <v>94</v>
      </c>
      <c r="C143" s="27">
        <v>25</v>
      </c>
      <c r="D143" s="23">
        <f t="shared" si="36"/>
        <v>2</v>
      </c>
      <c r="E143" s="53">
        <v>1</v>
      </c>
      <c r="F143" s="23">
        <f t="shared" si="37"/>
        <v>1</v>
      </c>
      <c r="G143" s="27">
        <v>2</v>
      </c>
      <c r="H143" s="21" t="str">
        <f t="shared" si="38"/>
        <v>Kamis</v>
      </c>
      <c r="I143" s="24">
        <f t="shared" si="41"/>
        <v>45729.291666666664</v>
      </c>
      <c r="J143" s="25">
        <f t="shared" si="42"/>
        <v>9.2916666666666643</v>
      </c>
      <c r="K143" s="21" t="str">
        <f t="shared" si="39"/>
        <v>Kamis</v>
      </c>
      <c r="L143" s="24">
        <f t="shared" si="43"/>
        <v>45729.375</v>
      </c>
      <c r="M143" s="25">
        <f t="shared" si="40"/>
        <v>9.3749999999999982</v>
      </c>
    </row>
    <row r="144" spans="1:13" ht="15.75" x14ac:dyDescent="0.25">
      <c r="A144" s="27">
        <v>13</v>
      </c>
      <c r="B144" s="54" t="s">
        <v>98</v>
      </c>
      <c r="C144" s="27">
        <v>86</v>
      </c>
      <c r="D144" s="23">
        <f t="shared" si="36"/>
        <v>6</v>
      </c>
      <c r="E144" s="53">
        <v>1</v>
      </c>
      <c r="F144" s="23">
        <f t="shared" si="37"/>
        <v>5</v>
      </c>
      <c r="G144" s="27">
        <v>1</v>
      </c>
      <c r="H144" s="21" t="str">
        <f t="shared" si="38"/>
        <v>Kamis</v>
      </c>
      <c r="I144" s="24">
        <f t="shared" si="41"/>
        <v>45729.458333333336</v>
      </c>
      <c r="J144" s="25">
        <f t="shared" si="42"/>
        <v>9.4583333333333321</v>
      </c>
      <c r="K144" s="21" t="str">
        <f t="shared" si="39"/>
        <v>Kamis</v>
      </c>
      <c r="L144" s="24">
        <f t="shared" si="43"/>
        <v>45729.5</v>
      </c>
      <c r="M144" s="25">
        <f t="shared" si="40"/>
        <v>9.4999999999999982</v>
      </c>
    </row>
    <row r="145" spans="1:13" ht="15.75" x14ac:dyDescent="0.25">
      <c r="A145" s="27">
        <v>14</v>
      </c>
      <c r="B145" s="54" t="s">
        <v>30</v>
      </c>
      <c r="C145" s="27">
        <v>169</v>
      </c>
      <c r="D145" s="23">
        <f t="shared" si="36"/>
        <v>10</v>
      </c>
      <c r="E145" s="53">
        <v>1</v>
      </c>
      <c r="F145" s="23">
        <f t="shared" si="37"/>
        <v>9</v>
      </c>
      <c r="G145" s="27">
        <v>2</v>
      </c>
      <c r="H145" s="21" t="str">
        <f t="shared" si="38"/>
        <v>Kamis</v>
      </c>
      <c r="I145" s="24">
        <f t="shared" si="41"/>
        <v>45729.75</v>
      </c>
      <c r="J145" s="25">
        <f t="shared" si="42"/>
        <v>9.7499999999999982</v>
      </c>
      <c r="K145" s="21" t="str">
        <f t="shared" si="39"/>
        <v>Kamis</v>
      </c>
      <c r="L145" s="24">
        <f t="shared" si="43"/>
        <v>45729.833333333336</v>
      </c>
      <c r="M145" s="25">
        <f t="shared" si="40"/>
        <v>9.8333333333333321</v>
      </c>
    </row>
    <row r="146" spans="1:13" ht="15.75" x14ac:dyDescent="0.25">
      <c r="A146" s="27">
        <v>15</v>
      </c>
      <c r="B146" s="54" t="s">
        <v>29</v>
      </c>
      <c r="C146" s="27">
        <v>220</v>
      </c>
      <c r="D146" s="23">
        <f t="shared" si="36"/>
        <v>12</v>
      </c>
      <c r="E146" s="53">
        <v>0</v>
      </c>
      <c r="F146" s="23">
        <f t="shared" si="37"/>
        <v>12</v>
      </c>
      <c r="G146" s="27">
        <v>2</v>
      </c>
      <c r="H146" s="21" t="str">
        <f t="shared" si="38"/>
        <v>Jum'at</v>
      </c>
      <c r="I146" s="24">
        <f t="shared" si="41"/>
        <v>45730.25</v>
      </c>
      <c r="J146" s="25">
        <f t="shared" si="42"/>
        <v>10.249999999999998</v>
      </c>
      <c r="K146" s="21" t="str">
        <f t="shared" si="39"/>
        <v>Jum'at</v>
      </c>
      <c r="L146" s="24">
        <f t="shared" si="43"/>
        <v>45730.333333333336</v>
      </c>
      <c r="M146" s="25">
        <f t="shared" si="40"/>
        <v>10.333333333333332</v>
      </c>
    </row>
    <row r="147" spans="1:13" ht="15.75" x14ac:dyDescent="0.25">
      <c r="A147" s="27">
        <v>16</v>
      </c>
      <c r="B147" s="54" t="s">
        <v>28</v>
      </c>
      <c r="C147" s="27">
        <v>345</v>
      </c>
      <c r="D147" s="23">
        <f t="shared" si="36"/>
        <v>20</v>
      </c>
      <c r="E147" s="53">
        <v>0</v>
      </c>
      <c r="F147" s="23">
        <f t="shared" si="37"/>
        <v>20</v>
      </c>
      <c r="G147" s="159">
        <v>2</v>
      </c>
      <c r="H147" s="21" t="str">
        <f t="shared" si="38"/>
        <v>Jum'at</v>
      </c>
      <c r="I147" s="24">
        <f t="shared" si="41"/>
        <v>45730.833333333336</v>
      </c>
      <c r="J147" s="25">
        <f t="shared" si="42"/>
        <v>10.833333333333332</v>
      </c>
      <c r="K147" s="21" t="str">
        <f t="shared" si="39"/>
        <v>Jum'at</v>
      </c>
      <c r="L147" s="24">
        <f t="shared" si="43"/>
        <v>45730.916666666672</v>
      </c>
      <c r="M147" s="25">
        <f t="shared" si="40"/>
        <v>10.916666666666666</v>
      </c>
    </row>
    <row r="148" spans="1:13" ht="15.75" x14ac:dyDescent="0.25">
      <c r="A148" s="27">
        <v>17</v>
      </c>
      <c r="B148" s="54" t="s">
        <v>22</v>
      </c>
      <c r="C148" s="21">
        <v>323</v>
      </c>
      <c r="D148" s="23">
        <f t="shared" si="36"/>
        <v>20</v>
      </c>
      <c r="E148" s="53">
        <v>1</v>
      </c>
      <c r="F148" s="23">
        <f t="shared" si="37"/>
        <v>19</v>
      </c>
      <c r="G148" s="27">
        <v>3</v>
      </c>
      <c r="H148" s="21" t="str">
        <f t="shared" si="38"/>
        <v>Sabtu</v>
      </c>
      <c r="I148" s="24">
        <f t="shared" si="41"/>
        <v>45731.75</v>
      </c>
      <c r="J148" s="25">
        <f t="shared" si="42"/>
        <v>11.75</v>
      </c>
      <c r="K148" s="21" t="str">
        <f t="shared" si="39"/>
        <v>Sabtu</v>
      </c>
      <c r="L148" s="24">
        <f t="shared" si="43"/>
        <v>45731.875</v>
      </c>
      <c r="M148" s="25">
        <f t="shared" si="40"/>
        <v>11.875</v>
      </c>
    </row>
    <row r="149" spans="1:13" ht="15.75" x14ac:dyDescent="0.25">
      <c r="A149" s="27">
        <v>18</v>
      </c>
      <c r="B149" s="134" t="s">
        <v>93</v>
      </c>
      <c r="C149" s="21">
        <v>146</v>
      </c>
      <c r="D149" s="23">
        <f t="shared" si="36"/>
        <v>8</v>
      </c>
      <c r="E149" s="53">
        <v>0</v>
      </c>
      <c r="F149" s="23">
        <f t="shared" si="37"/>
        <v>8</v>
      </c>
      <c r="G149" s="27">
        <v>2</v>
      </c>
      <c r="H149" s="21" t="str">
        <f t="shared" si="38"/>
        <v>Minggu</v>
      </c>
      <c r="I149" s="24">
        <f t="shared" si="41"/>
        <v>45732.708333333336</v>
      </c>
      <c r="J149" s="25">
        <f t="shared" si="42"/>
        <v>12.708333333333334</v>
      </c>
      <c r="K149" s="21" t="str">
        <f t="shared" si="39"/>
        <v>Minggu</v>
      </c>
      <c r="L149" s="24">
        <f t="shared" si="43"/>
        <v>45732.791666666672</v>
      </c>
      <c r="M149" s="25">
        <f t="shared" si="40"/>
        <v>12.791666666666668</v>
      </c>
    </row>
    <row r="150" spans="1:13" ht="15.75" x14ac:dyDescent="0.25">
      <c r="A150" s="27">
        <v>19</v>
      </c>
      <c r="B150" s="134" t="s">
        <v>92</v>
      </c>
      <c r="C150" s="21">
        <v>480</v>
      </c>
      <c r="D150" s="23">
        <f t="shared" si="36"/>
        <v>27</v>
      </c>
      <c r="E150" s="53">
        <v>-1</v>
      </c>
      <c r="F150" s="23">
        <f t="shared" si="37"/>
        <v>28</v>
      </c>
      <c r="G150" s="27">
        <v>3</v>
      </c>
      <c r="H150" s="21" t="str">
        <f t="shared" si="38"/>
        <v>Senin</v>
      </c>
      <c r="I150" s="24">
        <f t="shared" si="41"/>
        <v>45733.125</v>
      </c>
      <c r="J150" s="25">
        <f t="shared" si="42"/>
        <v>13.125000000000002</v>
      </c>
      <c r="K150" s="21" t="str">
        <f t="shared" si="39"/>
        <v>Senin</v>
      </c>
      <c r="L150" s="24">
        <f t="shared" si="43"/>
        <v>45733.25</v>
      </c>
      <c r="M150" s="25">
        <f t="shared" si="40"/>
        <v>13.250000000000002</v>
      </c>
    </row>
    <row r="151" spans="1:13" ht="15.75" x14ac:dyDescent="0.25">
      <c r="A151" s="27">
        <v>20</v>
      </c>
      <c r="B151" s="134" t="s">
        <v>91</v>
      </c>
      <c r="C151" s="21">
        <v>188</v>
      </c>
      <c r="D151" s="23">
        <f t="shared" si="36"/>
        <v>12</v>
      </c>
      <c r="E151" s="53">
        <v>1</v>
      </c>
      <c r="F151" s="23">
        <f t="shared" si="37"/>
        <v>11</v>
      </c>
      <c r="G151" s="27">
        <v>2</v>
      </c>
      <c r="H151" s="21" t="str">
        <f t="shared" si="38"/>
        <v>Selasa</v>
      </c>
      <c r="I151" s="24">
        <f t="shared" si="41"/>
        <v>45734.375</v>
      </c>
      <c r="J151" s="25">
        <f t="shared" si="42"/>
        <v>14.375000000000002</v>
      </c>
      <c r="K151" s="21" t="str">
        <f t="shared" si="39"/>
        <v>Selasa</v>
      </c>
      <c r="L151" s="24">
        <f t="shared" si="43"/>
        <v>45734.458333333336</v>
      </c>
      <c r="M151" s="25">
        <f t="shared" si="40"/>
        <v>14.458333333333336</v>
      </c>
    </row>
    <row r="152" spans="1:13" ht="15.75" x14ac:dyDescent="0.25">
      <c r="A152" s="27">
        <v>21</v>
      </c>
      <c r="B152" s="134" t="s">
        <v>90</v>
      </c>
      <c r="C152" s="27"/>
      <c r="D152" s="23">
        <f t="shared" si="36"/>
        <v>29</v>
      </c>
      <c r="E152" s="53">
        <v>29</v>
      </c>
      <c r="F152" s="23">
        <f t="shared" si="37"/>
        <v>0</v>
      </c>
      <c r="G152" s="27">
        <v>2</v>
      </c>
      <c r="H152" s="21" t="str">
        <f t="shared" si="38"/>
        <v>Selasa</v>
      </c>
      <c r="I152" s="24">
        <f t="shared" si="41"/>
        <v>45734.958333333336</v>
      </c>
      <c r="J152" s="25">
        <f t="shared" si="42"/>
        <v>14.958333333333336</v>
      </c>
      <c r="K152" s="21" t="str">
        <f t="shared" si="39"/>
        <v>Rabu</v>
      </c>
      <c r="L152" s="24">
        <f t="shared" si="43"/>
        <v>45735.041666666672</v>
      </c>
      <c r="M152" s="25">
        <f t="shared" si="40"/>
        <v>15.04166666666667</v>
      </c>
    </row>
    <row r="153" spans="1:13" ht="15.75" x14ac:dyDescent="0.25">
      <c r="A153" s="27">
        <v>22</v>
      </c>
      <c r="B153" s="54" t="s">
        <v>18</v>
      </c>
      <c r="C153" s="27"/>
      <c r="D153" s="23">
        <f t="shared" si="36"/>
        <v>0</v>
      </c>
      <c r="E153" s="23"/>
      <c r="F153" s="23">
        <f t="shared" si="37"/>
        <v>0</v>
      </c>
      <c r="G153" s="21"/>
      <c r="H153" s="21" t="str">
        <f t="shared" si="38"/>
        <v>Kamis</v>
      </c>
      <c r="I153" s="24">
        <f t="shared" si="41"/>
        <v>45736.25</v>
      </c>
      <c r="J153" s="25">
        <f t="shared" si="42"/>
        <v>16.250000000000004</v>
      </c>
      <c r="K153" s="21"/>
      <c r="L153" s="24"/>
      <c r="M153" s="25"/>
    </row>
    <row r="154" spans="1:13" x14ac:dyDescent="0.25">
      <c r="A154" s="440" t="s">
        <v>31</v>
      </c>
      <c r="B154" s="440"/>
      <c r="C154" s="160">
        <f>SUM(C132:C153)</f>
        <v>4623</v>
      </c>
      <c r="D154" s="160">
        <f>SUM(D132:D153)</f>
        <v>309</v>
      </c>
      <c r="E154" s="160"/>
      <c r="F154" s="160"/>
      <c r="G154" s="160">
        <f>SUM(G132:G153)</f>
        <v>58</v>
      </c>
      <c r="H154" s="160">
        <f>D154+G154</f>
        <v>367</v>
      </c>
      <c r="I154" s="143"/>
      <c r="J154" s="144"/>
      <c r="K154" s="143"/>
      <c r="L154" s="143"/>
      <c r="M154" s="145"/>
    </row>
    <row r="155" spans="1:13" x14ac:dyDescent="0.25">
      <c r="A155" s="440" t="s">
        <v>32</v>
      </c>
      <c r="B155" s="440"/>
      <c r="C155" s="146"/>
      <c r="D155" s="147">
        <f>D154/24</f>
        <v>12.875</v>
      </c>
      <c r="E155" s="147"/>
      <c r="F155" s="147"/>
      <c r="G155" s="147">
        <f>G154/24</f>
        <v>2.4166666666666665</v>
      </c>
      <c r="H155" s="147">
        <f>H154/24</f>
        <v>15.291666666666666</v>
      </c>
      <c r="I155" s="148"/>
      <c r="J155" s="149" t="s">
        <v>33</v>
      </c>
      <c r="K155" s="150"/>
      <c r="L155" s="151"/>
      <c r="M155" s="152"/>
    </row>
    <row r="156" spans="1:13" x14ac:dyDescent="0.25">
      <c r="A156" s="153"/>
      <c r="B156" s="153"/>
      <c r="C156" s="153"/>
      <c r="D156" s="153"/>
      <c r="E156" s="153"/>
      <c r="F156" s="153"/>
      <c r="G156" s="153"/>
      <c r="H156" s="150"/>
      <c r="I156" s="150"/>
      <c r="J156" s="144" t="s">
        <v>34</v>
      </c>
      <c r="K156" s="144"/>
      <c r="L156" s="154">
        <f>C154</f>
        <v>4623</v>
      </c>
      <c r="M156" s="150" t="s">
        <v>35</v>
      </c>
    </row>
    <row r="157" spans="1:13" x14ac:dyDescent="0.25">
      <c r="A157" s="153"/>
      <c r="B157" s="153"/>
      <c r="C157" s="153"/>
      <c r="D157" s="153"/>
      <c r="E157" s="153"/>
      <c r="F157" s="153"/>
      <c r="G157" s="153"/>
      <c r="H157" s="153"/>
      <c r="I157" s="150"/>
      <c r="J157" s="144" t="s">
        <v>36</v>
      </c>
      <c r="K157" s="144"/>
      <c r="L157" s="155">
        <f>D155</f>
        <v>12.875</v>
      </c>
      <c r="M157" s="150" t="s">
        <v>14</v>
      </c>
    </row>
    <row r="158" spans="1:13" x14ac:dyDescent="0.25">
      <c r="A158" s="153"/>
      <c r="B158" s="153"/>
      <c r="C158" s="153"/>
      <c r="D158" s="153"/>
      <c r="E158" s="153"/>
      <c r="F158" s="153"/>
      <c r="G158" s="153"/>
      <c r="H158" s="153"/>
      <c r="I158" s="150"/>
      <c r="J158" s="144" t="s">
        <v>37</v>
      </c>
      <c r="K158" s="144"/>
      <c r="L158" s="156">
        <f>G155</f>
        <v>2.4166666666666665</v>
      </c>
      <c r="M158" s="150" t="s">
        <v>14</v>
      </c>
    </row>
    <row r="160" spans="1:13" ht="15.75" x14ac:dyDescent="0.25">
      <c r="A160" s="437" t="s">
        <v>0</v>
      </c>
      <c r="B160" s="437"/>
      <c r="C160" s="437"/>
      <c r="D160" s="437"/>
      <c r="E160" s="437"/>
      <c r="F160" s="437"/>
      <c r="G160" s="437"/>
      <c r="H160" s="437"/>
      <c r="I160" s="437"/>
      <c r="J160" s="437"/>
      <c r="K160" s="437"/>
      <c r="L160" s="437"/>
      <c r="M160" s="437"/>
    </row>
    <row r="161" spans="1:13" ht="15.75" x14ac:dyDescent="0.25">
      <c r="A161" s="438" t="s">
        <v>87</v>
      </c>
      <c r="B161" s="438"/>
      <c r="C161" s="438"/>
      <c r="D161" s="438"/>
      <c r="E161" s="438"/>
      <c r="F161" s="438"/>
      <c r="G161" s="438"/>
      <c r="H161" s="438"/>
      <c r="I161" s="438"/>
      <c r="J161" s="438"/>
      <c r="K161" s="438"/>
      <c r="L161" s="438"/>
      <c r="M161" s="438"/>
    </row>
    <row r="163" spans="1:13" ht="16.5" x14ac:dyDescent="0.3">
      <c r="A163" s="439" t="s">
        <v>100</v>
      </c>
      <c r="B163" s="439"/>
      <c r="C163" s="439"/>
      <c r="D163" s="439"/>
      <c r="E163" s="439"/>
      <c r="F163" s="439"/>
      <c r="G163" s="439"/>
      <c r="H163" s="439"/>
      <c r="I163" s="137"/>
      <c r="J163" s="138"/>
      <c r="K163" s="139" t="s">
        <v>3</v>
      </c>
      <c r="L163" s="136">
        <v>17</v>
      </c>
      <c r="M163" s="139" t="s">
        <v>4</v>
      </c>
    </row>
    <row r="164" spans="1:13" ht="15" customHeight="1" x14ac:dyDescent="0.25">
      <c r="A164" s="13" t="s">
        <v>5</v>
      </c>
      <c r="B164" s="13" t="s">
        <v>6</v>
      </c>
      <c r="C164" s="12" t="s">
        <v>7</v>
      </c>
      <c r="D164" s="12" t="s">
        <v>8</v>
      </c>
      <c r="E164" s="11" t="s">
        <v>89</v>
      </c>
      <c r="F164" s="12" t="s">
        <v>10</v>
      </c>
      <c r="G164" s="12" t="s">
        <v>11</v>
      </c>
      <c r="H164" s="10" t="s">
        <v>12</v>
      </c>
      <c r="I164" s="10"/>
      <c r="J164" s="10"/>
      <c r="K164" s="9" t="s">
        <v>13</v>
      </c>
      <c r="L164" s="9"/>
      <c r="M164" s="9"/>
    </row>
    <row r="165" spans="1:13" ht="15.75" x14ac:dyDescent="0.25">
      <c r="A165" s="13"/>
      <c r="B165" s="13"/>
      <c r="C165" s="12"/>
      <c r="D165" s="12"/>
      <c r="E165" s="11"/>
      <c r="F165" s="12"/>
      <c r="G165" s="12"/>
      <c r="H165" s="19" t="s">
        <v>14</v>
      </c>
      <c r="I165" s="19" t="s">
        <v>15</v>
      </c>
      <c r="J165" s="19" t="s">
        <v>16</v>
      </c>
      <c r="K165" s="20" t="s">
        <v>14</v>
      </c>
      <c r="L165" s="20" t="s">
        <v>15</v>
      </c>
      <c r="M165" s="20" t="s">
        <v>16</v>
      </c>
    </row>
    <row r="166" spans="1:13" ht="15.75" x14ac:dyDescent="0.25">
      <c r="A166" s="27">
        <v>1</v>
      </c>
      <c r="B166" s="22" t="s">
        <v>18</v>
      </c>
      <c r="C166" s="27">
        <v>485</v>
      </c>
      <c r="D166" s="23">
        <f t="shared" ref="D166:D179" si="44">F166+E166</f>
        <v>30</v>
      </c>
      <c r="E166" s="23">
        <v>2</v>
      </c>
      <c r="F166" s="23">
        <f t="shared" ref="F166:F179" si="45">INT(C166/$L$4)</f>
        <v>28</v>
      </c>
      <c r="G166" s="21">
        <v>9</v>
      </c>
      <c r="H166" s="27" t="str">
        <f t="shared" ref="H166:H180" si="46">CHOOSE(WEEKDAY(I166),"Minggu","Senin","Selasa","Rabu","Kamis","Jum'at","Sabtu")</f>
        <v>Kamis</v>
      </c>
      <c r="I166" s="72">
        <v>45736</v>
      </c>
      <c r="J166" s="73">
        <v>0.25</v>
      </c>
      <c r="K166" s="27" t="str">
        <f t="shared" ref="K166:K179" si="47">CHOOSE(WEEKDAY(L166),"Minggu","Senin","Selasa","Rabu","Kamis","Jum'at","Sabtu")</f>
        <v>Kamis</v>
      </c>
      <c r="L166" s="72">
        <f>(I166+J166)+G166/24</f>
        <v>45736.625</v>
      </c>
      <c r="M166" s="73">
        <f t="shared" ref="M166:M179" si="48">(J166+G166/24)</f>
        <v>0.625</v>
      </c>
    </row>
    <row r="167" spans="1:13" ht="15.75" x14ac:dyDescent="0.25">
      <c r="A167" s="140">
        <f t="shared" ref="A167:A180" si="49">A166+1</f>
        <v>2</v>
      </c>
      <c r="B167" s="22" t="s">
        <v>90</v>
      </c>
      <c r="C167" s="21">
        <v>188</v>
      </c>
      <c r="D167" s="23">
        <f t="shared" si="44"/>
        <v>13</v>
      </c>
      <c r="E167" s="23">
        <v>2</v>
      </c>
      <c r="F167" s="23">
        <f t="shared" si="45"/>
        <v>11</v>
      </c>
      <c r="G167" s="21">
        <v>3</v>
      </c>
      <c r="H167" s="21" t="str">
        <f t="shared" si="46"/>
        <v>Jum'at</v>
      </c>
      <c r="I167" s="24">
        <f t="shared" ref="I167:I180" si="50">$I$166+J167</f>
        <v>45737.875</v>
      </c>
      <c r="J167" s="25">
        <f t="shared" ref="J167:J180" si="51">M166+D166/24</f>
        <v>1.875</v>
      </c>
      <c r="K167" s="21" t="str">
        <f t="shared" si="47"/>
        <v>Sabtu</v>
      </c>
      <c r="L167" s="24">
        <f t="shared" ref="L167:L179" si="52">($I$166+J167)+G167/24</f>
        <v>45738</v>
      </c>
      <c r="M167" s="25">
        <f t="shared" si="48"/>
        <v>2</v>
      </c>
    </row>
    <row r="168" spans="1:13" ht="15.75" x14ac:dyDescent="0.25">
      <c r="A168" s="141">
        <f t="shared" si="49"/>
        <v>3</v>
      </c>
      <c r="B168" s="22" t="s">
        <v>91</v>
      </c>
      <c r="C168" s="21">
        <v>480</v>
      </c>
      <c r="D168" s="23">
        <f t="shared" si="44"/>
        <v>13</v>
      </c>
      <c r="E168" s="23">
        <v>-15</v>
      </c>
      <c r="F168" s="23">
        <f t="shared" si="45"/>
        <v>28</v>
      </c>
      <c r="G168" s="21">
        <v>3</v>
      </c>
      <c r="H168" s="21" t="str">
        <f t="shared" si="46"/>
        <v>Sabtu</v>
      </c>
      <c r="I168" s="24">
        <f t="shared" si="50"/>
        <v>45738.541666666664</v>
      </c>
      <c r="J168" s="25">
        <f t="shared" si="51"/>
        <v>2.5416666666666665</v>
      </c>
      <c r="K168" s="21" t="str">
        <f t="shared" si="47"/>
        <v>Sabtu</v>
      </c>
      <c r="L168" s="24">
        <f t="shared" si="52"/>
        <v>45738.666666666664</v>
      </c>
      <c r="M168" s="25">
        <f t="shared" si="48"/>
        <v>2.6666666666666665</v>
      </c>
    </row>
    <row r="169" spans="1:13" ht="15.75" x14ac:dyDescent="0.25">
      <c r="A169" s="141">
        <f t="shared" si="49"/>
        <v>4</v>
      </c>
      <c r="B169" s="26" t="s">
        <v>90</v>
      </c>
      <c r="C169" s="27">
        <v>485</v>
      </c>
      <c r="D169" s="23">
        <f t="shared" si="44"/>
        <v>31</v>
      </c>
      <c r="E169" s="23">
        <v>3</v>
      </c>
      <c r="F169" s="23">
        <f t="shared" si="45"/>
        <v>28</v>
      </c>
      <c r="G169" s="21">
        <v>4</v>
      </c>
      <c r="H169" s="21" t="str">
        <f t="shared" si="46"/>
        <v>Minggu</v>
      </c>
      <c r="I169" s="24">
        <f t="shared" si="50"/>
        <v>45739.208333333336</v>
      </c>
      <c r="J169" s="25">
        <f t="shared" si="51"/>
        <v>3.208333333333333</v>
      </c>
      <c r="K169" s="21" t="str">
        <f t="shared" si="47"/>
        <v>Minggu</v>
      </c>
      <c r="L169" s="24">
        <f t="shared" si="52"/>
        <v>45739.375</v>
      </c>
      <c r="M169" s="25">
        <f t="shared" si="48"/>
        <v>3.3749999999999996</v>
      </c>
    </row>
    <row r="170" spans="1:13" ht="15.75" x14ac:dyDescent="0.25">
      <c r="A170" s="141">
        <f t="shared" si="49"/>
        <v>5</v>
      </c>
      <c r="B170" s="26" t="s">
        <v>18</v>
      </c>
      <c r="C170" s="27">
        <v>485</v>
      </c>
      <c r="D170" s="23">
        <f t="shared" si="44"/>
        <v>30</v>
      </c>
      <c r="E170" s="23">
        <v>2</v>
      </c>
      <c r="F170" s="23">
        <f t="shared" si="45"/>
        <v>28</v>
      </c>
      <c r="G170" s="21">
        <v>5</v>
      </c>
      <c r="H170" s="21" t="str">
        <f t="shared" si="46"/>
        <v>Senin</v>
      </c>
      <c r="I170" s="24">
        <f t="shared" si="50"/>
        <v>45740.666666666664</v>
      </c>
      <c r="J170" s="25">
        <f t="shared" si="51"/>
        <v>4.6666666666666661</v>
      </c>
      <c r="K170" s="21" t="str">
        <f t="shared" si="47"/>
        <v>Senin</v>
      </c>
      <c r="L170" s="24">
        <f t="shared" si="52"/>
        <v>45740.875</v>
      </c>
      <c r="M170" s="25">
        <f t="shared" si="48"/>
        <v>4.8749999999999991</v>
      </c>
    </row>
    <row r="171" spans="1:13" ht="15.75" x14ac:dyDescent="0.25">
      <c r="A171" s="141">
        <f t="shared" si="49"/>
        <v>6</v>
      </c>
      <c r="B171" s="26" t="s">
        <v>90</v>
      </c>
      <c r="C171" s="27">
        <v>485</v>
      </c>
      <c r="D171" s="23">
        <f t="shared" si="44"/>
        <v>31</v>
      </c>
      <c r="E171" s="23">
        <v>3</v>
      </c>
      <c r="F171" s="23">
        <f t="shared" si="45"/>
        <v>28</v>
      </c>
      <c r="G171" s="21">
        <v>8</v>
      </c>
      <c r="H171" s="21" t="str">
        <f t="shared" si="46"/>
        <v>Rabu</v>
      </c>
      <c r="I171" s="24">
        <f t="shared" si="50"/>
        <v>45742.125</v>
      </c>
      <c r="J171" s="25">
        <f t="shared" si="51"/>
        <v>6.1249999999999991</v>
      </c>
      <c r="K171" s="21" t="str">
        <f t="shared" si="47"/>
        <v>Rabu</v>
      </c>
      <c r="L171" s="24">
        <f t="shared" si="52"/>
        <v>45742.458333333336</v>
      </c>
      <c r="M171" s="25">
        <f t="shared" si="48"/>
        <v>6.4583333333333321</v>
      </c>
    </row>
    <row r="172" spans="1:13" ht="15.75" x14ac:dyDescent="0.25">
      <c r="A172" s="141">
        <f t="shared" si="49"/>
        <v>7</v>
      </c>
      <c r="B172" s="26" t="s">
        <v>18</v>
      </c>
      <c r="C172" s="27">
        <v>485</v>
      </c>
      <c r="D172" s="23">
        <f t="shared" si="44"/>
        <v>30</v>
      </c>
      <c r="E172" s="23">
        <v>2</v>
      </c>
      <c r="F172" s="23">
        <f t="shared" si="45"/>
        <v>28</v>
      </c>
      <c r="G172" s="21">
        <v>4</v>
      </c>
      <c r="H172" s="21" t="str">
        <f t="shared" si="46"/>
        <v>Kamis</v>
      </c>
      <c r="I172" s="24">
        <f t="shared" si="50"/>
        <v>45743.75</v>
      </c>
      <c r="J172" s="25">
        <f t="shared" si="51"/>
        <v>7.7499999999999991</v>
      </c>
      <c r="K172" s="21" t="str">
        <f t="shared" si="47"/>
        <v>Kamis</v>
      </c>
      <c r="L172" s="24">
        <f t="shared" si="52"/>
        <v>45743.916666666664</v>
      </c>
      <c r="M172" s="25">
        <f t="shared" si="48"/>
        <v>7.9166666666666661</v>
      </c>
    </row>
    <row r="173" spans="1:13" ht="15.75" x14ac:dyDescent="0.25">
      <c r="A173" s="141">
        <f t="shared" si="49"/>
        <v>8</v>
      </c>
      <c r="B173" s="26" t="s">
        <v>90</v>
      </c>
      <c r="C173" s="27">
        <v>485</v>
      </c>
      <c r="D173" s="23">
        <f t="shared" si="44"/>
        <v>31</v>
      </c>
      <c r="E173" s="23">
        <v>3</v>
      </c>
      <c r="F173" s="23">
        <f t="shared" si="45"/>
        <v>28</v>
      </c>
      <c r="G173" s="21">
        <v>3</v>
      </c>
      <c r="H173" s="21" t="str">
        <f t="shared" si="46"/>
        <v>Sabtu</v>
      </c>
      <c r="I173" s="24">
        <f t="shared" si="50"/>
        <v>45745.166666666664</v>
      </c>
      <c r="J173" s="25">
        <f t="shared" si="51"/>
        <v>9.1666666666666661</v>
      </c>
      <c r="K173" s="21" t="str">
        <f t="shared" si="47"/>
        <v>Sabtu</v>
      </c>
      <c r="L173" s="24">
        <f t="shared" si="52"/>
        <v>45745.291666666664</v>
      </c>
      <c r="M173" s="25">
        <f t="shared" si="48"/>
        <v>9.2916666666666661</v>
      </c>
    </row>
    <row r="174" spans="1:13" ht="15.75" x14ac:dyDescent="0.25">
      <c r="A174" s="141">
        <f t="shared" si="49"/>
        <v>9</v>
      </c>
      <c r="B174" s="26" t="s">
        <v>18</v>
      </c>
      <c r="C174" s="27">
        <v>485</v>
      </c>
      <c r="D174" s="23">
        <f t="shared" si="44"/>
        <v>30</v>
      </c>
      <c r="E174" s="23">
        <v>2</v>
      </c>
      <c r="F174" s="23">
        <f t="shared" si="45"/>
        <v>28</v>
      </c>
      <c r="G174" s="21">
        <v>4</v>
      </c>
      <c r="H174" s="21" t="str">
        <f t="shared" si="46"/>
        <v>Minggu</v>
      </c>
      <c r="I174" s="24">
        <f t="shared" si="50"/>
        <v>45746.583333333336</v>
      </c>
      <c r="J174" s="25">
        <f t="shared" si="51"/>
        <v>10.583333333333332</v>
      </c>
      <c r="K174" s="21" t="str">
        <f t="shared" si="47"/>
        <v>Minggu</v>
      </c>
      <c r="L174" s="24">
        <f t="shared" si="52"/>
        <v>45746.75</v>
      </c>
      <c r="M174" s="25">
        <f t="shared" si="48"/>
        <v>10.749999999999998</v>
      </c>
    </row>
    <row r="175" spans="1:13" ht="15.75" x14ac:dyDescent="0.25">
      <c r="A175" s="141">
        <f t="shared" si="49"/>
        <v>10</v>
      </c>
      <c r="B175" s="26" t="s">
        <v>90</v>
      </c>
      <c r="C175" s="27">
        <v>485</v>
      </c>
      <c r="D175" s="23">
        <f t="shared" si="44"/>
        <v>12</v>
      </c>
      <c r="E175" s="23">
        <v>-16</v>
      </c>
      <c r="F175" s="23">
        <f t="shared" si="45"/>
        <v>28</v>
      </c>
      <c r="G175" s="21">
        <v>10</v>
      </c>
      <c r="H175" s="21" t="str">
        <f t="shared" si="46"/>
        <v>Selasa</v>
      </c>
      <c r="I175" s="24">
        <f t="shared" si="50"/>
        <v>45748</v>
      </c>
      <c r="J175" s="25">
        <f t="shared" si="51"/>
        <v>11.999999999999998</v>
      </c>
      <c r="K175" s="21" t="str">
        <f t="shared" si="47"/>
        <v>Selasa</v>
      </c>
      <c r="L175" s="24">
        <f t="shared" si="52"/>
        <v>45748.416666666664</v>
      </c>
      <c r="M175" s="25">
        <f t="shared" si="48"/>
        <v>12.416666666666664</v>
      </c>
    </row>
    <row r="176" spans="1:13" ht="15.75" x14ac:dyDescent="0.25">
      <c r="A176" s="141">
        <f t="shared" si="49"/>
        <v>11</v>
      </c>
      <c r="B176" s="26" t="s">
        <v>91</v>
      </c>
      <c r="C176" s="21">
        <v>480</v>
      </c>
      <c r="D176" s="23">
        <f t="shared" si="44"/>
        <v>29</v>
      </c>
      <c r="E176" s="23">
        <v>1</v>
      </c>
      <c r="F176" s="23">
        <f t="shared" si="45"/>
        <v>28</v>
      </c>
      <c r="G176" s="21">
        <v>3</v>
      </c>
      <c r="H176" s="21" t="str">
        <f t="shared" si="46"/>
        <v>Selasa</v>
      </c>
      <c r="I176" s="24">
        <f t="shared" si="50"/>
        <v>45748.916666666664</v>
      </c>
      <c r="J176" s="25">
        <f t="shared" si="51"/>
        <v>12.916666666666664</v>
      </c>
      <c r="K176" s="21" t="str">
        <f t="shared" si="47"/>
        <v>Rabu</v>
      </c>
      <c r="L176" s="24">
        <f t="shared" si="52"/>
        <v>45749.041666666664</v>
      </c>
      <c r="M176" s="25">
        <f t="shared" si="48"/>
        <v>13.041666666666664</v>
      </c>
    </row>
    <row r="177" spans="1:13" ht="15.75" x14ac:dyDescent="0.25">
      <c r="A177" s="141">
        <f t="shared" si="49"/>
        <v>12</v>
      </c>
      <c r="B177" s="22" t="s">
        <v>92</v>
      </c>
      <c r="C177" s="21">
        <v>480</v>
      </c>
      <c r="D177" s="23">
        <f t="shared" si="44"/>
        <v>29</v>
      </c>
      <c r="E177" s="23">
        <v>1</v>
      </c>
      <c r="F177" s="23">
        <f t="shared" si="45"/>
        <v>28</v>
      </c>
      <c r="G177" s="21">
        <v>9</v>
      </c>
      <c r="H177" s="21" t="str">
        <f t="shared" si="46"/>
        <v>Kamis</v>
      </c>
      <c r="I177" s="24">
        <f t="shared" si="50"/>
        <v>45750.25</v>
      </c>
      <c r="J177" s="25">
        <f t="shared" si="51"/>
        <v>14.249999999999998</v>
      </c>
      <c r="K177" s="21" t="str">
        <f t="shared" si="47"/>
        <v>Kamis</v>
      </c>
      <c r="L177" s="24">
        <f t="shared" si="52"/>
        <v>45750.625</v>
      </c>
      <c r="M177" s="25">
        <f t="shared" si="48"/>
        <v>14.624999999999998</v>
      </c>
    </row>
    <row r="178" spans="1:13" ht="15.75" x14ac:dyDescent="0.25">
      <c r="A178" s="141">
        <f t="shared" si="49"/>
        <v>13</v>
      </c>
      <c r="B178" s="22" t="s">
        <v>91</v>
      </c>
      <c r="C178" s="21">
        <v>188</v>
      </c>
      <c r="D178" s="23">
        <f t="shared" si="44"/>
        <v>12</v>
      </c>
      <c r="E178" s="23">
        <v>1</v>
      </c>
      <c r="F178" s="23">
        <f t="shared" si="45"/>
        <v>11</v>
      </c>
      <c r="G178" s="21">
        <v>3</v>
      </c>
      <c r="H178" s="21" t="str">
        <f t="shared" si="46"/>
        <v>Jum'at</v>
      </c>
      <c r="I178" s="24">
        <f t="shared" si="50"/>
        <v>45751.833333333336</v>
      </c>
      <c r="J178" s="25">
        <f t="shared" si="51"/>
        <v>15.833333333333332</v>
      </c>
      <c r="K178" s="21" t="str">
        <f t="shared" si="47"/>
        <v>Jum'at</v>
      </c>
      <c r="L178" s="24">
        <f t="shared" si="52"/>
        <v>45751.958333333336</v>
      </c>
      <c r="M178" s="25">
        <f t="shared" si="48"/>
        <v>15.958333333333332</v>
      </c>
    </row>
    <row r="179" spans="1:13" ht="15.75" x14ac:dyDescent="0.25">
      <c r="A179" s="141">
        <f t="shared" si="49"/>
        <v>14</v>
      </c>
      <c r="B179" s="22" t="s">
        <v>90</v>
      </c>
      <c r="C179" s="21">
        <v>485</v>
      </c>
      <c r="D179" s="23">
        <f t="shared" si="44"/>
        <v>31</v>
      </c>
      <c r="E179" s="23">
        <v>3</v>
      </c>
      <c r="F179" s="23">
        <f t="shared" si="45"/>
        <v>28</v>
      </c>
      <c r="G179" s="21">
        <v>2</v>
      </c>
      <c r="H179" s="21" t="str">
        <f t="shared" si="46"/>
        <v>Sabtu</v>
      </c>
      <c r="I179" s="24">
        <f t="shared" si="50"/>
        <v>45752.458333333336</v>
      </c>
      <c r="J179" s="25">
        <f t="shared" si="51"/>
        <v>16.458333333333332</v>
      </c>
      <c r="K179" s="21" t="str">
        <f t="shared" si="47"/>
        <v>Sabtu</v>
      </c>
      <c r="L179" s="24">
        <f t="shared" si="52"/>
        <v>45752.541666666672</v>
      </c>
      <c r="M179" s="25">
        <f t="shared" si="48"/>
        <v>16.541666666666664</v>
      </c>
    </row>
    <row r="180" spans="1:13" ht="15.75" x14ac:dyDescent="0.25">
      <c r="A180" s="141">
        <f t="shared" si="49"/>
        <v>15</v>
      </c>
      <c r="B180" s="22" t="s">
        <v>18</v>
      </c>
      <c r="C180" s="21"/>
      <c r="D180" s="23"/>
      <c r="E180" s="23"/>
      <c r="F180" s="23"/>
      <c r="G180" s="21"/>
      <c r="H180" s="21" t="str">
        <f t="shared" si="46"/>
        <v>Minggu</v>
      </c>
      <c r="I180" s="24">
        <f t="shared" si="50"/>
        <v>45753.833333333336</v>
      </c>
      <c r="J180" s="25">
        <f t="shared" si="51"/>
        <v>17.833333333333332</v>
      </c>
      <c r="K180" s="21"/>
      <c r="L180" s="24"/>
      <c r="M180" s="25"/>
    </row>
    <row r="181" spans="1:13" x14ac:dyDescent="0.25">
      <c r="A181" s="440" t="s">
        <v>31</v>
      </c>
      <c r="B181" s="440"/>
      <c r="C181" s="142">
        <f>SUM(C166:C180)</f>
        <v>6181</v>
      </c>
      <c r="D181" s="142">
        <f>SUM(D166:D180)</f>
        <v>352</v>
      </c>
      <c r="E181" s="142"/>
      <c r="F181" s="142"/>
      <c r="G181" s="142">
        <f>SUM(G166:G180)</f>
        <v>70</v>
      </c>
      <c r="H181" s="142">
        <f>D181+G181</f>
        <v>422</v>
      </c>
      <c r="I181" s="143"/>
      <c r="J181" s="144"/>
      <c r="K181" s="143"/>
      <c r="L181" s="143"/>
      <c r="M181" s="145"/>
    </row>
    <row r="182" spans="1:13" x14ac:dyDescent="0.25">
      <c r="A182" s="440" t="s">
        <v>32</v>
      </c>
      <c r="B182" s="440"/>
      <c r="C182" s="146"/>
      <c r="D182" s="147">
        <f>D181/24</f>
        <v>14.666666666666666</v>
      </c>
      <c r="E182" s="147"/>
      <c r="F182" s="147"/>
      <c r="G182" s="147">
        <f>G181/24</f>
        <v>2.9166666666666665</v>
      </c>
      <c r="H182" s="147">
        <f>H181/24</f>
        <v>17.583333333333332</v>
      </c>
      <c r="I182" s="148"/>
      <c r="J182" s="149" t="s">
        <v>33</v>
      </c>
      <c r="K182" s="150"/>
      <c r="L182" s="151"/>
      <c r="M182" s="152"/>
    </row>
    <row r="183" spans="1:13" x14ac:dyDescent="0.25">
      <c r="A183" s="153"/>
      <c r="B183" s="153"/>
      <c r="C183" s="153"/>
      <c r="D183" s="153"/>
      <c r="E183" s="153"/>
      <c r="F183" s="153"/>
      <c r="G183" s="153"/>
      <c r="H183" s="150"/>
      <c r="I183" s="150"/>
      <c r="J183" s="144" t="s">
        <v>34</v>
      </c>
      <c r="K183" s="144"/>
      <c r="L183" s="154">
        <f>C181</f>
        <v>6181</v>
      </c>
      <c r="M183" s="150" t="s">
        <v>35</v>
      </c>
    </row>
    <row r="184" spans="1:13" x14ac:dyDescent="0.25">
      <c r="A184" s="153"/>
      <c r="B184" s="153"/>
      <c r="C184" s="153"/>
      <c r="D184" s="153"/>
      <c r="E184" s="153"/>
      <c r="F184" s="153"/>
      <c r="G184" s="153"/>
      <c r="H184" s="153"/>
      <c r="I184" s="150"/>
      <c r="J184" s="144" t="s">
        <v>36</v>
      </c>
      <c r="K184" s="144"/>
      <c r="L184" s="155">
        <f>D182</f>
        <v>14.666666666666666</v>
      </c>
      <c r="M184" s="150" t="s">
        <v>14</v>
      </c>
    </row>
    <row r="185" spans="1:13" x14ac:dyDescent="0.25">
      <c r="A185" s="153"/>
      <c r="B185" s="153"/>
      <c r="C185" s="153"/>
      <c r="D185" s="153"/>
      <c r="E185" s="153"/>
      <c r="F185" s="153"/>
      <c r="G185" s="153"/>
      <c r="H185" s="153"/>
      <c r="I185" s="150"/>
      <c r="J185" s="144" t="s">
        <v>37</v>
      </c>
      <c r="K185" s="144"/>
      <c r="L185" s="156">
        <f>G182</f>
        <v>2.9166666666666665</v>
      </c>
      <c r="M185" s="150" t="s">
        <v>14</v>
      </c>
    </row>
    <row r="187" spans="1:13" ht="15.75" x14ac:dyDescent="0.25">
      <c r="A187" s="437" t="s">
        <v>0</v>
      </c>
      <c r="B187" s="437"/>
      <c r="C187" s="437"/>
      <c r="D187" s="437"/>
      <c r="E187" s="437"/>
      <c r="F187" s="437"/>
      <c r="G187" s="437"/>
      <c r="H187" s="437"/>
      <c r="I187" s="437"/>
      <c r="J187" s="437"/>
      <c r="K187" s="437"/>
      <c r="L187" s="437"/>
      <c r="M187" s="437"/>
    </row>
    <row r="188" spans="1:13" ht="15.75" x14ac:dyDescent="0.25">
      <c r="A188" s="438" t="s">
        <v>87</v>
      </c>
      <c r="B188" s="438"/>
      <c r="C188" s="438"/>
      <c r="D188" s="438"/>
      <c r="E188" s="438"/>
      <c r="F188" s="438"/>
      <c r="G188" s="438"/>
      <c r="H188" s="438"/>
      <c r="I188" s="438"/>
      <c r="J188" s="438"/>
      <c r="K188" s="438"/>
      <c r="L188" s="438"/>
      <c r="M188" s="438"/>
    </row>
    <row r="190" spans="1:13" ht="16.5" x14ac:dyDescent="0.3">
      <c r="A190" s="439" t="s">
        <v>101</v>
      </c>
      <c r="B190" s="439"/>
      <c r="C190" s="439"/>
      <c r="D190" s="439"/>
      <c r="E190" s="439"/>
      <c r="F190" s="439"/>
      <c r="G190" s="439"/>
      <c r="H190" s="439"/>
      <c r="I190" s="137"/>
      <c r="J190" s="138"/>
      <c r="K190" s="139" t="s">
        <v>3</v>
      </c>
      <c r="L190" s="136">
        <v>17</v>
      </c>
      <c r="M190" s="139" t="s">
        <v>4</v>
      </c>
    </row>
    <row r="191" spans="1:13" ht="15" customHeight="1" x14ac:dyDescent="0.25">
      <c r="A191" s="13" t="s">
        <v>5</v>
      </c>
      <c r="B191" s="13" t="s">
        <v>6</v>
      </c>
      <c r="C191" s="12" t="s">
        <v>7</v>
      </c>
      <c r="D191" s="12" t="s">
        <v>8</v>
      </c>
      <c r="E191" s="11" t="s">
        <v>89</v>
      </c>
      <c r="F191" s="12" t="s">
        <v>10</v>
      </c>
      <c r="G191" s="12" t="s">
        <v>11</v>
      </c>
      <c r="H191" s="10" t="s">
        <v>12</v>
      </c>
      <c r="I191" s="10"/>
      <c r="J191" s="10"/>
      <c r="K191" s="9" t="s">
        <v>13</v>
      </c>
      <c r="L191" s="9"/>
      <c r="M191" s="9"/>
    </row>
    <row r="192" spans="1:13" ht="15.75" x14ac:dyDescent="0.25">
      <c r="A192" s="13"/>
      <c r="B192" s="13"/>
      <c r="C192" s="12"/>
      <c r="D192" s="12"/>
      <c r="E192" s="11"/>
      <c r="F192" s="12"/>
      <c r="G192" s="12"/>
      <c r="H192" s="19" t="s">
        <v>14</v>
      </c>
      <c r="I192" s="19" t="s">
        <v>15</v>
      </c>
      <c r="J192" s="19" t="s">
        <v>16</v>
      </c>
      <c r="K192" s="20" t="s">
        <v>14</v>
      </c>
      <c r="L192" s="20" t="s">
        <v>15</v>
      </c>
      <c r="M192" s="20" t="s">
        <v>16</v>
      </c>
    </row>
    <row r="193" spans="1:13" ht="15.75" x14ac:dyDescent="0.25">
      <c r="A193" s="27">
        <v>1</v>
      </c>
      <c r="B193" s="22" t="s">
        <v>18</v>
      </c>
      <c r="C193" s="27">
        <v>485</v>
      </c>
      <c r="D193" s="23">
        <f t="shared" ref="D193:D211" si="53">F193+E193</f>
        <v>27</v>
      </c>
      <c r="E193" s="23">
        <v>-1</v>
      </c>
      <c r="F193" s="23">
        <f t="shared" ref="F193:F211" si="54">INT(C193/$L$4)</f>
        <v>28</v>
      </c>
      <c r="G193" s="21">
        <v>9</v>
      </c>
      <c r="H193" s="27" t="str">
        <f t="shared" ref="H193:H212" si="55">CHOOSE(WEEKDAY(I193),"Minggu","Senin","Selasa","Rabu","Kamis","Jum'at","Sabtu")</f>
        <v>Minggu</v>
      </c>
      <c r="I193" s="72">
        <v>45753</v>
      </c>
      <c r="J193" s="73">
        <v>0.91666666666666696</v>
      </c>
      <c r="K193" s="27" t="str">
        <f t="shared" ref="K193:K211" si="56">CHOOSE(WEEKDAY(L193),"Minggu","Senin","Selasa","Rabu","Kamis","Jum'at","Sabtu")</f>
        <v>Senin</v>
      </c>
      <c r="L193" s="72">
        <f>(I193+J193)+G193/24</f>
        <v>45754.291666666664</v>
      </c>
      <c r="M193" s="73">
        <f t="shared" ref="M193:M211" si="57">(J193+G193/24)</f>
        <v>1.291666666666667</v>
      </c>
    </row>
    <row r="194" spans="1:13" ht="15.75" x14ac:dyDescent="0.25">
      <c r="A194" s="140">
        <f t="shared" ref="A194:A212" si="58">A193+1</f>
        <v>2</v>
      </c>
      <c r="B194" s="22" t="s">
        <v>90</v>
      </c>
      <c r="C194" s="21">
        <v>188</v>
      </c>
      <c r="D194" s="23">
        <f t="shared" si="53"/>
        <v>11</v>
      </c>
      <c r="E194" s="23">
        <v>0</v>
      </c>
      <c r="F194" s="23">
        <f t="shared" si="54"/>
        <v>11</v>
      </c>
      <c r="G194" s="21">
        <v>3</v>
      </c>
      <c r="H194" s="21" t="str">
        <f t="shared" si="55"/>
        <v>Selasa</v>
      </c>
      <c r="I194" s="24">
        <f t="shared" ref="I194:I212" si="59">$I$193+J194</f>
        <v>45755.416666666664</v>
      </c>
      <c r="J194" s="25">
        <f t="shared" ref="J194:J212" si="60">M193+D193/24</f>
        <v>2.416666666666667</v>
      </c>
      <c r="K194" s="21" t="str">
        <f t="shared" si="56"/>
        <v>Selasa</v>
      </c>
      <c r="L194" s="24">
        <f t="shared" ref="L194:L211" si="61">($I$193+J194)+G194/24</f>
        <v>45755.541666666664</v>
      </c>
      <c r="M194" s="25">
        <f t="shared" si="57"/>
        <v>2.541666666666667</v>
      </c>
    </row>
    <row r="195" spans="1:13" ht="15.75" x14ac:dyDescent="0.25">
      <c r="A195" s="141">
        <f t="shared" si="58"/>
        <v>3</v>
      </c>
      <c r="B195" s="22" t="s">
        <v>91</v>
      </c>
      <c r="C195" s="21">
        <v>480</v>
      </c>
      <c r="D195" s="23">
        <f t="shared" si="53"/>
        <v>29</v>
      </c>
      <c r="E195" s="23">
        <v>1</v>
      </c>
      <c r="F195" s="23">
        <f t="shared" si="54"/>
        <v>28</v>
      </c>
      <c r="G195" s="21">
        <v>4</v>
      </c>
      <c r="H195" s="21" t="str">
        <f t="shared" si="55"/>
        <v>Rabu</v>
      </c>
      <c r="I195" s="24">
        <f t="shared" si="59"/>
        <v>45756</v>
      </c>
      <c r="J195" s="25">
        <f t="shared" si="60"/>
        <v>3.0000000000000004</v>
      </c>
      <c r="K195" s="21" t="str">
        <f t="shared" si="56"/>
        <v>Rabu</v>
      </c>
      <c r="L195" s="24">
        <f t="shared" si="61"/>
        <v>45756.166666666664</v>
      </c>
      <c r="M195" s="25">
        <f t="shared" si="57"/>
        <v>3.166666666666667</v>
      </c>
    </row>
    <row r="196" spans="1:13" ht="15.75" x14ac:dyDescent="0.25">
      <c r="A196" s="141">
        <f t="shared" si="58"/>
        <v>4</v>
      </c>
      <c r="B196" s="22" t="s">
        <v>92</v>
      </c>
      <c r="C196" s="21">
        <v>146</v>
      </c>
      <c r="D196" s="23">
        <f t="shared" si="53"/>
        <v>9</v>
      </c>
      <c r="E196" s="23">
        <v>1</v>
      </c>
      <c r="F196" s="23">
        <f t="shared" si="54"/>
        <v>8</v>
      </c>
      <c r="G196" s="21">
        <v>4</v>
      </c>
      <c r="H196" s="21" t="str">
        <f t="shared" si="55"/>
        <v>Kamis</v>
      </c>
      <c r="I196" s="24">
        <f t="shared" si="59"/>
        <v>45757.375</v>
      </c>
      <c r="J196" s="25">
        <f t="shared" si="60"/>
        <v>4.375</v>
      </c>
      <c r="K196" s="21" t="str">
        <f t="shared" si="56"/>
        <v>Kamis</v>
      </c>
      <c r="L196" s="24">
        <f t="shared" si="61"/>
        <v>45757.541666666664</v>
      </c>
      <c r="M196" s="25">
        <f t="shared" si="57"/>
        <v>4.541666666666667</v>
      </c>
    </row>
    <row r="197" spans="1:13" ht="15.75" x14ac:dyDescent="0.25">
      <c r="A197" s="141">
        <f t="shared" si="58"/>
        <v>5</v>
      </c>
      <c r="B197" s="22" t="s">
        <v>93</v>
      </c>
      <c r="C197" s="21">
        <v>323</v>
      </c>
      <c r="D197" s="23">
        <f t="shared" si="53"/>
        <v>21</v>
      </c>
      <c r="E197" s="23">
        <v>2</v>
      </c>
      <c r="F197" s="23">
        <f t="shared" si="54"/>
        <v>19</v>
      </c>
      <c r="G197" s="21">
        <v>2</v>
      </c>
      <c r="H197" s="21" t="str">
        <f t="shared" si="55"/>
        <v>Kamis</v>
      </c>
      <c r="I197" s="24">
        <f t="shared" si="59"/>
        <v>45757.916666666664</v>
      </c>
      <c r="J197" s="25">
        <f t="shared" si="60"/>
        <v>4.916666666666667</v>
      </c>
      <c r="K197" s="21" t="str">
        <f t="shared" si="56"/>
        <v>Jum'at</v>
      </c>
      <c r="L197" s="24">
        <f t="shared" si="61"/>
        <v>45758</v>
      </c>
      <c r="M197" s="25">
        <f t="shared" si="57"/>
        <v>5</v>
      </c>
    </row>
    <row r="198" spans="1:13" ht="15.75" x14ac:dyDescent="0.25">
      <c r="A198" s="141">
        <f t="shared" si="58"/>
        <v>6</v>
      </c>
      <c r="B198" s="26" t="s">
        <v>22</v>
      </c>
      <c r="C198" s="27">
        <v>345</v>
      </c>
      <c r="D198" s="23">
        <f t="shared" si="53"/>
        <v>21</v>
      </c>
      <c r="E198" s="23">
        <v>1</v>
      </c>
      <c r="F198" s="23">
        <f t="shared" si="54"/>
        <v>20</v>
      </c>
      <c r="G198" s="21">
        <v>4</v>
      </c>
      <c r="H198" s="21" t="str">
        <f t="shared" si="55"/>
        <v>Jum'at</v>
      </c>
      <c r="I198" s="24">
        <f t="shared" si="59"/>
        <v>45758.875</v>
      </c>
      <c r="J198" s="25">
        <f t="shared" si="60"/>
        <v>5.875</v>
      </c>
      <c r="K198" s="21" t="str">
        <f t="shared" si="56"/>
        <v>Sabtu</v>
      </c>
      <c r="L198" s="24">
        <f t="shared" si="61"/>
        <v>45759.041666666664</v>
      </c>
      <c r="M198" s="25">
        <f t="shared" si="57"/>
        <v>6.041666666666667</v>
      </c>
    </row>
    <row r="199" spans="1:13" ht="15.75" x14ac:dyDescent="0.25">
      <c r="A199" s="141">
        <f t="shared" si="58"/>
        <v>7</v>
      </c>
      <c r="B199" s="22" t="s">
        <v>28</v>
      </c>
      <c r="C199" s="21">
        <v>220</v>
      </c>
      <c r="D199" s="23">
        <f t="shared" si="53"/>
        <v>13</v>
      </c>
      <c r="E199" s="23">
        <v>1</v>
      </c>
      <c r="F199" s="23">
        <f t="shared" si="54"/>
        <v>12</v>
      </c>
      <c r="G199" s="21">
        <v>3</v>
      </c>
      <c r="H199" s="21" t="str">
        <f t="shared" si="55"/>
        <v>Sabtu</v>
      </c>
      <c r="I199" s="24">
        <f t="shared" si="59"/>
        <v>45759.916666666664</v>
      </c>
      <c r="J199" s="25">
        <f t="shared" si="60"/>
        <v>6.916666666666667</v>
      </c>
      <c r="K199" s="21" t="str">
        <f t="shared" si="56"/>
        <v>Minggu</v>
      </c>
      <c r="L199" s="24">
        <f t="shared" si="61"/>
        <v>45760.041666666664</v>
      </c>
      <c r="M199" s="25">
        <f t="shared" si="57"/>
        <v>7.041666666666667</v>
      </c>
    </row>
    <row r="200" spans="1:13" ht="15.75" x14ac:dyDescent="0.25">
      <c r="A200" s="141">
        <f t="shared" si="58"/>
        <v>8</v>
      </c>
      <c r="B200" s="22" t="s">
        <v>29</v>
      </c>
      <c r="C200" s="21">
        <v>169</v>
      </c>
      <c r="D200" s="23">
        <f t="shared" si="53"/>
        <v>10</v>
      </c>
      <c r="E200" s="23">
        <v>1</v>
      </c>
      <c r="F200" s="23">
        <f t="shared" si="54"/>
        <v>9</v>
      </c>
      <c r="G200" s="21">
        <v>2</v>
      </c>
      <c r="H200" s="21" t="str">
        <f t="shared" si="55"/>
        <v>Minggu</v>
      </c>
      <c r="I200" s="24">
        <f t="shared" si="59"/>
        <v>45760.583333333336</v>
      </c>
      <c r="J200" s="25">
        <f t="shared" si="60"/>
        <v>7.5833333333333339</v>
      </c>
      <c r="K200" s="21" t="str">
        <f t="shared" si="56"/>
        <v>Minggu</v>
      </c>
      <c r="L200" s="24">
        <f t="shared" si="61"/>
        <v>45760.666666666672</v>
      </c>
      <c r="M200" s="25">
        <f t="shared" si="57"/>
        <v>7.666666666666667</v>
      </c>
    </row>
    <row r="201" spans="1:13" ht="15.75" x14ac:dyDescent="0.25">
      <c r="A201" s="141">
        <f t="shared" si="58"/>
        <v>9</v>
      </c>
      <c r="B201" s="22" t="s">
        <v>30</v>
      </c>
      <c r="C201" s="21">
        <v>100</v>
      </c>
      <c r="D201" s="23">
        <f t="shared" si="53"/>
        <v>6</v>
      </c>
      <c r="E201" s="23">
        <v>1</v>
      </c>
      <c r="F201" s="23">
        <f t="shared" si="54"/>
        <v>5</v>
      </c>
      <c r="G201" s="21">
        <v>2</v>
      </c>
      <c r="H201" s="21" t="str">
        <f t="shared" si="55"/>
        <v>Senin</v>
      </c>
      <c r="I201" s="24">
        <f t="shared" si="59"/>
        <v>45761.083333333336</v>
      </c>
      <c r="J201" s="25">
        <f t="shared" si="60"/>
        <v>8.0833333333333339</v>
      </c>
      <c r="K201" s="21" t="str">
        <f t="shared" si="56"/>
        <v>Senin</v>
      </c>
      <c r="L201" s="24">
        <f t="shared" si="61"/>
        <v>45761.166666666672</v>
      </c>
      <c r="M201" s="25">
        <f t="shared" si="57"/>
        <v>8.1666666666666679</v>
      </c>
    </row>
    <row r="202" spans="1:13" ht="15.75" x14ac:dyDescent="0.25">
      <c r="A202" s="141">
        <f t="shared" si="58"/>
        <v>10</v>
      </c>
      <c r="B202" s="22" t="s">
        <v>94</v>
      </c>
      <c r="C202" s="21">
        <v>310</v>
      </c>
      <c r="D202" s="23">
        <f t="shared" si="53"/>
        <v>19</v>
      </c>
      <c r="E202" s="23">
        <v>1</v>
      </c>
      <c r="F202" s="23">
        <f t="shared" si="54"/>
        <v>18</v>
      </c>
      <c r="G202" s="21">
        <v>2</v>
      </c>
      <c r="H202" s="21" t="str">
        <f t="shared" si="55"/>
        <v>Senin</v>
      </c>
      <c r="I202" s="24">
        <f t="shared" si="59"/>
        <v>45761.416666666664</v>
      </c>
      <c r="J202" s="25">
        <f t="shared" si="60"/>
        <v>8.4166666666666679</v>
      </c>
      <c r="K202" s="21" t="str">
        <f t="shared" si="56"/>
        <v>Senin</v>
      </c>
      <c r="L202" s="24">
        <f t="shared" si="61"/>
        <v>45761.5</v>
      </c>
      <c r="M202" s="25">
        <f t="shared" si="57"/>
        <v>8.5000000000000018</v>
      </c>
    </row>
    <row r="203" spans="1:13" ht="15.75" x14ac:dyDescent="0.25">
      <c r="A203" s="141">
        <f t="shared" si="58"/>
        <v>11</v>
      </c>
      <c r="B203" s="22" t="s">
        <v>62</v>
      </c>
      <c r="C203" s="21">
        <v>310</v>
      </c>
      <c r="D203" s="23">
        <f t="shared" si="53"/>
        <v>19</v>
      </c>
      <c r="E203" s="23">
        <v>1</v>
      </c>
      <c r="F203" s="23">
        <f t="shared" si="54"/>
        <v>18</v>
      </c>
      <c r="G203" s="21">
        <v>6</v>
      </c>
      <c r="H203" s="21" t="str">
        <f t="shared" si="55"/>
        <v>Selasa</v>
      </c>
      <c r="I203" s="24">
        <f t="shared" si="59"/>
        <v>45762.291666666664</v>
      </c>
      <c r="J203" s="25">
        <f t="shared" si="60"/>
        <v>9.2916666666666679</v>
      </c>
      <c r="K203" s="21" t="str">
        <f t="shared" si="56"/>
        <v>Selasa</v>
      </c>
      <c r="L203" s="24">
        <f t="shared" si="61"/>
        <v>45762.541666666664</v>
      </c>
      <c r="M203" s="25">
        <f t="shared" si="57"/>
        <v>9.5416666666666679</v>
      </c>
    </row>
    <row r="204" spans="1:13" ht="15.75" x14ac:dyDescent="0.25">
      <c r="A204" s="141">
        <f t="shared" si="58"/>
        <v>12</v>
      </c>
      <c r="B204" s="22" t="s">
        <v>94</v>
      </c>
      <c r="C204" s="21">
        <v>100</v>
      </c>
      <c r="D204" s="23">
        <f t="shared" si="53"/>
        <v>6</v>
      </c>
      <c r="E204" s="23">
        <v>1</v>
      </c>
      <c r="F204" s="23">
        <f t="shared" si="54"/>
        <v>5</v>
      </c>
      <c r="G204" s="21">
        <v>2</v>
      </c>
      <c r="H204" s="21" t="str">
        <f t="shared" si="55"/>
        <v>Rabu</v>
      </c>
      <c r="I204" s="24">
        <f t="shared" si="59"/>
        <v>45763.333333333336</v>
      </c>
      <c r="J204" s="25">
        <f t="shared" si="60"/>
        <v>10.333333333333334</v>
      </c>
      <c r="K204" s="21" t="str">
        <f t="shared" si="56"/>
        <v>Rabu</v>
      </c>
      <c r="L204" s="24">
        <f t="shared" si="61"/>
        <v>45763.416666666672</v>
      </c>
      <c r="M204" s="25">
        <f t="shared" si="57"/>
        <v>10.416666666666668</v>
      </c>
    </row>
    <row r="205" spans="1:13" ht="15.75" x14ac:dyDescent="0.25">
      <c r="A205" s="141">
        <f t="shared" si="58"/>
        <v>13</v>
      </c>
      <c r="B205" s="22" t="s">
        <v>30</v>
      </c>
      <c r="C205" s="21">
        <v>169</v>
      </c>
      <c r="D205" s="23">
        <f t="shared" si="53"/>
        <v>10</v>
      </c>
      <c r="E205" s="23">
        <v>1</v>
      </c>
      <c r="F205" s="23">
        <f t="shared" si="54"/>
        <v>9</v>
      </c>
      <c r="G205" s="21">
        <v>2</v>
      </c>
      <c r="H205" s="21" t="str">
        <f t="shared" si="55"/>
        <v>Rabu</v>
      </c>
      <c r="I205" s="24">
        <f t="shared" si="59"/>
        <v>45763.666666666664</v>
      </c>
      <c r="J205" s="25">
        <f t="shared" si="60"/>
        <v>10.666666666666668</v>
      </c>
      <c r="K205" s="21" t="str">
        <f t="shared" si="56"/>
        <v>Rabu</v>
      </c>
      <c r="L205" s="24">
        <f t="shared" si="61"/>
        <v>45763.75</v>
      </c>
      <c r="M205" s="25">
        <f t="shared" si="57"/>
        <v>10.750000000000002</v>
      </c>
    </row>
    <row r="206" spans="1:13" ht="15.75" x14ac:dyDescent="0.25">
      <c r="A206" s="141">
        <f t="shared" si="58"/>
        <v>14</v>
      </c>
      <c r="B206" s="22" t="s">
        <v>29</v>
      </c>
      <c r="C206" s="21">
        <v>220</v>
      </c>
      <c r="D206" s="23">
        <f t="shared" si="53"/>
        <v>12</v>
      </c>
      <c r="E206" s="23">
        <v>0</v>
      </c>
      <c r="F206" s="23">
        <f t="shared" si="54"/>
        <v>12</v>
      </c>
      <c r="G206" s="21">
        <v>2</v>
      </c>
      <c r="H206" s="21" t="str">
        <f t="shared" si="55"/>
        <v>Kamis</v>
      </c>
      <c r="I206" s="24">
        <f t="shared" si="59"/>
        <v>45764.166666666664</v>
      </c>
      <c r="J206" s="25">
        <f t="shared" si="60"/>
        <v>11.166666666666668</v>
      </c>
      <c r="K206" s="21" t="str">
        <f t="shared" si="56"/>
        <v>Kamis</v>
      </c>
      <c r="L206" s="24">
        <f t="shared" si="61"/>
        <v>45764.25</v>
      </c>
      <c r="M206" s="25">
        <f t="shared" si="57"/>
        <v>11.250000000000002</v>
      </c>
    </row>
    <row r="207" spans="1:13" ht="15.75" x14ac:dyDescent="0.25">
      <c r="A207" s="141">
        <f t="shared" si="58"/>
        <v>15</v>
      </c>
      <c r="B207" s="22" t="s">
        <v>28</v>
      </c>
      <c r="C207" s="21">
        <v>306</v>
      </c>
      <c r="D207" s="23">
        <f t="shared" si="53"/>
        <v>19</v>
      </c>
      <c r="E207" s="23">
        <v>1</v>
      </c>
      <c r="F207" s="23">
        <f t="shared" si="54"/>
        <v>18</v>
      </c>
      <c r="G207" s="21">
        <v>3</v>
      </c>
      <c r="H207" s="21" t="str">
        <f t="shared" si="55"/>
        <v>Kamis</v>
      </c>
      <c r="I207" s="24">
        <f t="shared" si="59"/>
        <v>45764.75</v>
      </c>
      <c r="J207" s="25">
        <f t="shared" si="60"/>
        <v>11.750000000000002</v>
      </c>
      <c r="K207" s="21" t="str">
        <f t="shared" si="56"/>
        <v>Kamis</v>
      </c>
      <c r="L207" s="24">
        <f t="shared" si="61"/>
        <v>45764.875</v>
      </c>
      <c r="M207" s="25">
        <f t="shared" si="57"/>
        <v>11.875000000000002</v>
      </c>
    </row>
    <row r="208" spans="1:13" ht="15.75" x14ac:dyDescent="0.25">
      <c r="A208" s="141">
        <f t="shared" si="58"/>
        <v>16</v>
      </c>
      <c r="B208" s="22" t="s">
        <v>93</v>
      </c>
      <c r="C208" s="21">
        <v>146</v>
      </c>
      <c r="D208" s="23">
        <f t="shared" si="53"/>
        <v>8</v>
      </c>
      <c r="E208" s="23">
        <v>0</v>
      </c>
      <c r="F208" s="23">
        <f t="shared" si="54"/>
        <v>8</v>
      </c>
      <c r="G208" s="21">
        <v>2</v>
      </c>
      <c r="H208" s="21" t="str">
        <f t="shared" si="55"/>
        <v>Jum'at</v>
      </c>
      <c r="I208" s="24">
        <f t="shared" si="59"/>
        <v>45765.666666666664</v>
      </c>
      <c r="J208" s="25">
        <f t="shared" si="60"/>
        <v>12.666666666666668</v>
      </c>
      <c r="K208" s="21" t="str">
        <f t="shared" si="56"/>
        <v>Jum'at</v>
      </c>
      <c r="L208" s="24">
        <f t="shared" si="61"/>
        <v>45765.75</v>
      </c>
      <c r="M208" s="25">
        <f t="shared" si="57"/>
        <v>12.750000000000002</v>
      </c>
    </row>
    <row r="209" spans="1:13" ht="15.75" x14ac:dyDescent="0.25">
      <c r="A209" s="141">
        <f t="shared" si="58"/>
        <v>17</v>
      </c>
      <c r="B209" s="22" t="s">
        <v>92</v>
      </c>
      <c r="C209" s="21">
        <v>480</v>
      </c>
      <c r="D209" s="23">
        <f t="shared" si="53"/>
        <v>27</v>
      </c>
      <c r="E209" s="23">
        <v>-1</v>
      </c>
      <c r="F209" s="23">
        <f t="shared" si="54"/>
        <v>28</v>
      </c>
      <c r="G209" s="21">
        <v>3</v>
      </c>
      <c r="H209" s="21" t="str">
        <f t="shared" si="55"/>
        <v>Sabtu</v>
      </c>
      <c r="I209" s="24">
        <f t="shared" si="59"/>
        <v>45766.083333333336</v>
      </c>
      <c r="J209" s="25">
        <f t="shared" si="60"/>
        <v>13.083333333333336</v>
      </c>
      <c r="K209" s="21" t="str">
        <f t="shared" si="56"/>
        <v>Sabtu</v>
      </c>
      <c r="L209" s="24">
        <f t="shared" si="61"/>
        <v>45766.208333333336</v>
      </c>
      <c r="M209" s="25">
        <f t="shared" si="57"/>
        <v>13.208333333333336</v>
      </c>
    </row>
    <row r="210" spans="1:13" ht="15.75" x14ac:dyDescent="0.25">
      <c r="A210" s="141">
        <f t="shared" si="58"/>
        <v>18</v>
      </c>
      <c r="B210" s="22" t="s">
        <v>91</v>
      </c>
      <c r="C210" s="21">
        <v>188</v>
      </c>
      <c r="D210" s="23">
        <f t="shared" si="53"/>
        <v>12</v>
      </c>
      <c r="E210" s="23">
        <v>1</v>
      </c>
      <c r="F210" s="23">
        <f t="shared" si="54"/>
        <v>11</v>
      </c>
      <c r="G210" s="21">
        <v>2</v>
      </c>
      <c r="H210" s="21" t="str">
        <f t="shared" si="55"/>
        <v>Minggu</v>
      </c>
      <c r="I210" s="24">
        <f t="shared" si="59"/>
        <v>45767.333333333336</v>
      </c>
      <c r="J210" s="25">
        <f t="shared" si="60"/>
        <v>14.333333333333336</v>
      </c>
      <c r="K210" s="21" t="str">
        <f t="shared" si="56"/>
        <v>Minggu</v>
      </c>
      <c r="L210" s="24">
        <f t="shared" si="61"/>
        <v>45767.416666666672</v>
      </c>
      <c r="M210" s="25">
        <f t="shared" si="57"/>
        <v>14.41666666666667</v>
      </c>
    </row>
    <row r="211" spans="1:13" ht="15.75" x14ac:dyDescent="0.25">
      <c r="A211" s="141">
        <f t="shared" si="58"/>
        <v>19</v>
      </c>
      <c r="B211" s="22" t="s">
        <v>90</v>
      </c>
      <c r="C211" s="21">
        <v>485</v>
      </c>
      <c r="D211" s="23">
        <f t="shared" si="53"/>
        <v>31</v>
      </c>
      <c r="E211" s="23">
        <v>3</v>
      </c>
      <c r="F211" s="23">
        <f t="shared" si="54"/>
        <v>28</v>
      </c>
      <c r="G211" s="21">
        <v>2</v>
      </c>
      <c r="H211" s="21" t="str">
        <f t="shared" si="55"/>
        <v>Minggu</v>
      </c>
      <c r="I211" s="24">
        <f t="shared" si="59"/>
        <v>45767.916666666664</v>
      </c>
      <c r="J211" s="25">
        <f t="shared" si="60"/>
        <v>14.91666666666667</v>
      </c>
      <c r="K211" s="21" t="str">
        <f t="shared" si="56"/>
        <v>Senin</v>
      </c>
      <c r="L211" s="24">
        <f t="shared" si="61"/>
        <v>45768</v>
      </c>
      <c r="M211" s="25">
        <f t="shared" si="57"/>
        <v>15.000000000000004</v>
      </c>
    </row>
    <row r="212" spans="1:13" ht="15.75" x14ac:dyDescent="0.25">
      <c r="A212" s="141">
        <f t="shared" si="58"/>
        <v>20</v>
      </c>
      <c r="B212" s="22" t="s">
        <v>18</v>
      </c>
      <c r="C212" s="21"/>
      <c r="D212" s="23"/>
      <c r="E212" s="23"/>
      <c r="F212" s="23"/>
      <c r="G212" s="21"/>
      <c r="H212" s="21" t="str">
        <f t="shared" si="55"/>
        <v>Selasa</v>
      </c>
      <c r="I212" s="24">
        <f t="shared" si="59"/>
        <v>45769.291666666664</v>
      </c>
      <c r="J212" s="25">
        <f t="shared" si="60"/>
        <v>16.291666666666671</v>
      </c>
      <c r="K212" s="21"/>
      <c r="L212" s="24"/>
      <c r="M212" s="25"/>
    </row>
    <row r="213" spans="1:13" x14ac:dyDescent="0.25">
      <c r="A213" s="440" t="s">
        <v>31</v>
      </c>
      <c r="B213" s="440"/>
      <c r="C213" s="142">
        <f>SUM(C193:C212)</f>
        <v>5170</v>
      </c>
      <c r="D213" s="142">
        <f>SUM(D193:D212)</f>
        <v>310</v>
      </c>
      <c r="E213" s="142"/>
      <c r="F213" s="142"/>
      <c r="G213" s="142">
        <f>SUM(G193:G212)</f>
        <v>59</v>
      </c>
      <c r="H213" s="142">
        <f>D213+G213</f>
        <v>369</v>
      </c>
      <c r="I213" s="143"/>
      <c r="J213" s="144"/>
      <c r="K213" s="143"/>
      <c r="L213" s="143"/>
      <c r="M213" s="145"/>
    </row>
    <row r="214" spans="1:13" x14ac:dyDescent="0.25">
      <c r="A214" s="440" t="s">
        <v>32</v>
      </c>
      <c r="B214" s="440"/>
      <c r="C214" s="146"/>
      <c r="D214" s="147">
        <f>D213/24</f>
        <v>12.916666666666666</v>
      </c>
      <c r="E214" s="147"/>
      <c r="F214" s="147"/>
      <c r="G214" s="147">
        <f>G213/24</f>
        <v>2.4583333333333335</v>
      </c>
      <c r="H214" s="147">
        <f>H213/24</f>
        <v>15.375</v>
      </c>
      <c r="I214" s="148"/>
      <c r="J214" s="149" t="s">
        <v>33</v>
      </c>
      <c r="K214" s="150"/>
      <c r="L214" s="151"/>
      <c r="M214" s="152"/>
    </row>
    <row r="215" spans="1:13" x14ac:dyDescent="0.25">
      <c r="A215" s="153"/>
      <c r="B215" s="153"/>
      <c r="C215" s="153"/>
      <c r="D215" s="153"/>
      <c r="E215" s="153"/>
      <c r="F215" s="153"/>
      <c r="G215" s="153"/>
      <c r="H215" s="150"/>
      <c r="I215" s="150"/>
      <c r="J215" s="144" t="s">
        <v>34</v>
      </c>
      <c r="K215" s="144"/>
      <c r="L215" s="154">
        <f>C213</f>
        <v>5170</v>
      </c>
      <c r="M215" s="150" t="s">
        <v>35</v>
      </c>
    </row>
    <row r="216" spans="1:13" x14ac:dyDescent="0.25">
      <c r="A216" s="153"/>
      <c r="B216" s="153"/>
      <c r="C216" s="153"/>
      <c r="D216" s="153"/>
      <c r="E216" s="153"/>
      <c r="F216" s="153"/>
      <c r="G216" s="153"/>
      <c r="H216" s="153"/>
      <c r="I216" s="150"/>
      <c r="J216" s="144" t="s">
        <v>36</v>
      </c>
      <c r="K216" s="144"/>
      <c r="L216" s="155">
        <f>D214</f>
        <v>12.916666666666666</v>
      </c>
      <c r="M216" s="150" t="s">
        <v>14</v>
      </c>
    </row>
    <row r="217" spans="1:13" x14ac:dyDescent="0.25">
      <c r="A217" s="153"/>
      <c r="B217" s="153"/>
      <c r="C217" s="153"/>
      <c r="D217" s="153"/>
      <c r="E217" s="153"/>
      <c r="F217" s="153"/>
      <c r="G217" s="153"/>
      <c r="H217" s="153"/>
      <c r="I217" s="150"/>
      <c r="J217" s="144" t="s">
        <v>37</v>
      </c>
      <c r="K217" s="144"/>
      <c r="L217" s="156">
        <f>G214</f>
        <v>2.4583333333333335</v>
      </c>
      <c r="M217" s="150" t="s">
        <v>14</v>
      </c>
    </row>
    <row r="219" spans="1:13" ht="15.75" x14ac:dyDescent="0.25">
      <c r="A219" s="437" t="s">
        <v>0</v>
      </c>
      <c r="B219" s="437"/>
      <c r="C219" s="437"/>
      <c r="D219" s="437"/>
      <c r="E219" s="437"/>
      <c r="F219" s="437"/>
      <c r="G219" s="437"/>
      <c r="H219" s="437"/>
      <c r="I219" s="437"/>
      <c r="J219" s="437"/>
      <c r="K219" s="437"/>
      <c r="L219" s="437"/>
      <c r="M219" s="437"/>
    </row>
    <row r="220" spans="1:13" ht="15.75" x14ac:dyDescent="0.25">
      <c r="A220" s="438" t="s">
        <v>87</v>
      </c>
      <c r="B220" s="438"/>
      <c r="C220" s="438"/>
      <c r="D220" s="438"/>
      <c r="E220" s="438"/>
      <c r="F220" s="438"/>
      <c r="G220" s="438"/>
      <c r="H220" s="438"/>
      <c r="I220" s="438"/>
      <c r="J220" s="438"/>
      <c r="K220" s="438"/>
      <c r="L220" s="438"/>
      <c r="M220" s="438"/>
    </row>
    <row r="222" spans="1:13" ht="16.5" x14ac:dyDescent="0.3">
      <c r="A222" s="439" t="s">
        <v>102</v>
      </c>
      <c r="B222" s="439"/>
      <c r="C222" s="439"/>
      <c r="D222" s="439"/>
      <c r="E222" s="439"/>
      <c r="F222" s="439"/>
      <c r="G222" s="439"/>
      <c r="H222" s="439"/>
      <c r="I222" s="137"/>
      <c r="J222" s="138"/>
      <c r="K222" s="139" t="s">
        <v>3</v>
      </c>
      <c r="L222" s="136">
        <v>17</v>
      </c>
      <c r="M222" s="139" t="s">
        <v>4</v>
      </c>
    </row>
    <row r="223" spans="1:13" ht="15" customHeight="1" x14ac:dyDescent="0.25">
      <c r="A223" s="13" t="s">
        <v>5</v>
      </c>
      <c r="B223" s="13" t="s">
        <v>6</v>
      </c>
      <c r="C223" s="12" t="s">
        <v>7</v>
      </c>
      <c r="D223" s="12" t="s">
        <v>8</v>
      </c>
      <c r="E223" s="11" t="s">
        <v>89</v>
      </c>
      <c r="F223" s="12" t="s">
        <v>10</v>
      </c>
      <c r="G223" s="12" t="s">
        <v>11</v>
      </c>
      <c r="H223" s="10" t="s">
        <v>12</v>
      </c>
      <c r="I223" s="10"/>
      <c r="J223" s="10"/>
      <c r="K223" s="9" t="s">
        <v>13</v>
      </c>
      <c r="L223" s="9"/>
      <c r="M223" s="9"/>
    </row>
    <row r="224" spans="1:13" ht="15.75" x14ac:dyDescent="0.25">
      <c r="A224" s="13"/>
      <c r="B224" s="13"/>
      <c r="C224" s="12"/>
      <c r="D224" s="12"/>
      <c r="E224" s="11"/>
      <c r="F224" s="12"/>
      <c r="G224" s="12"/>
      <c r="H224" s="19" t="s">
        <v>14</v>
      </c>
      <c r="I224" s="19" t="s">
        <v>15</v>
      </c>
      <c r="J224" s="19" t="s">
        <v>16</v>
      </c>
      <c r="K224" s="20" t="s">
        <v>14</v>
      </c>
      <c r="L224" s="20" t="s">
        <v>15</v>
      </c>
      <c r="M224" s="20" t="s">
        <v>16</v>
      </c>
    </row>
    <row r="225" spans="1:13" ht="15.75" x14ac:dyDescent="0.25">
      <c r="A225" s="27">
        <v>1</v>
      </c>
      <c r="B225" s="54" t="s">
        <v>18</v>
      </c>
      <c r="C225" s="27">
        <v>458</v>
      </c>
      <c r="D225" s="23">
        <f t="shared" ref="D225:D245" si="62">F225+E225</f>
        <v>29</v>
      </c>
      <c r="E225" s="23">
        <v>3</v>
      </c>
      <c r="F225" s="23">
        <f t="shared" ref="F225:F245" si="63">INT(C225/$L$4)</f>
        <v>26</v>
      </c>
      <c r="G225" s="27">
        <v>13</v>
      </c>
      <c r="H225" s="27" t="str">
        <f t="shared" ref="H225:H245" si="64">CHOOSE(WEEKDAY(I225),"Minggu","Senin","Selasa","Rabu","Kamis","Jum'at","Sabtu")</f>
        <v>Selasa</v>
      </c>
      <c r="I225" s="72">
        <v>45769</v>
      </c>
      <c r="J225" s="73">
        <v>0.29166666666666702</v>
      </c>
      <c r="K225" s="27" t="str">
        <f t="shared" ref="K225:K244" si="65">CHOOSE(WEEKDAY(L225),"Minggu","Senin","Selasa","Rabu","Kamis","Jum'at","Sabtu")</f>
        <v>Selasa</v>
      </c>
      <c r="L225" s="72">
        <f>(I225+J225)+G225/24</f>
        <v>45769.833333333328</v>
      </c>
      <c r="M225" s="73">
        <f t="shared" ref="M225:M244" si="66">(J225+G225/24)</f>
        <v>0.8333333333333337</v>
      </c>
    </row>
    <row r="226" spans="1:13" ht="15.75" x14ac:dyDescent="0.25">
      <c r="A226" s="27">
        <v>2</v>
      </c>
      <c r="B226" s="54" t="s">
        <v>19</v>
      </c>
      <c r="C226" s="27">
        <v>243</v>
      </c>
      <c r="D226" s="23">
        <f t="shared" si="62"/>
        <v>15</v>
      </c>
      <c r="E226" s="23">
        <v>1</v>
      </c>
      <c r="F226" s="23">
        <f t="shared" si="63"/>
        <v>14</v>
      </c>
      <c r="G226" s="27">
        <v>4</v>
      </c>
      <c r="H226" s="21" t="str">
        <f t="shared" si="64"/>
        <v>Kamis</v>
      </c>
      <c r="I226" s="24">
        <f t="shared" ref="I226:I245" si="67">$I$225+J226</f>
        <v>45771.041666666664</v>
      </c>
      <c r="J226" s="25">
        <f t="shared" ref="J226:J245" si="68">M225+D225/24</f>
        <v>2.041666666666667</v>
      </c>
      <c r="K226" s="21" t="str">
        <f t="shared" si="65"/>
        <v>Kamis</v>
      </c>
      <c r="L226" s="24">
        <f t="shared" ref="L226:L244" si="69">($I$225+J226)+G226/24</f>
        <v>45771.208333333328</v>
      </c>
      <c r="M226" s="25">
        <f t="shared" si="66"/>
        <v>2.2083333333333335</v>
      </c>
    </row>
    <row r="227" spans="1:13" ht="15.75" x14ac:dyDescent="0.25">
      <c r="A227" s="27">
        <v>3</v>
      </c>
      <c r="B227" s="54" t="s">
        <v>20</v>
      </c>
      <c r="C227" s="27">
        <v>393</v>
      </c>
      <c r="D227" s="23">
        <f t="shared" si="62"/>
        <v>24</v>
      </c>
      <c r="E227" s="23">
        <v>1</v>
      </c>
      <c r="F227" s="23">
        <f t="shared" si="63"/>
        <v>23</v>
      </c>
      <c r="G227" s="27">
        <v>3</v>
      </c>
      <c r="H227" s="21" t="str">
        <f t="shared" si="64"/>
        <v>Kamis</v>
      </c>
      <c r="I227" s="24">
        <f t="shared" si="67"/>
        <v>45771.833333333336</v>
      </c>
      <c r="J227" s="25">
        <f t="shared" si="68"/>
        <v>2.8333333333333335</v>
      </c>
      <c r="K227" s="21" t="str">
        <f t="shared" si="65"/>
        <v>Kamis</v>
      </c>
      <c r="L227" s="24">
        <f t="shared" si="69"/>
        <v>45771.958333333336</v>
      </c>
      <c r="M227" s="25">
        <f t="shared" si="66"/>
        <v>2.9583333333333335</v>
      </c>
    </row>
    <row r="228" spans="1:13" ht="15.75" x14ac:dyDescent="0.25">
      <c r="A228" s="27">
        <v>4</v>
      </c>
      <c r="B228" s="54" t="s">
        <v>21</v>
      </c>
      <c r="C228" s="27">
        <v>82</v>
      </c>
      <c r="D228" s="23">
        <f t="shared" si="62"/>
        <v>5</v>
      </c>
      <c r="E228" s="23">
        <v>1</v>
      </c>
      <c r="F228" s="23">
        <f t="shared" si="63"/>
        <v>4</v>
      </c>
      <c r="G228" s="27">
        <v>2</v>
      </c>
      <c r="H228" s="21" t="str">
        <f t="shared" si="64"/>
        <v>Jum'at</v>
      </c>
      <c r="I228" s="24">
        <f t="shared" si="67"/>
        <v>45772.958333333336</v>
      </c>
      <c r="J228" s="25">
        <f t="shared" si="68"/>
        <v>3.9583333333333335</v>
      </c>
      <c r="K228" s="21" t="str">
        <f t="shared" si="65"/>
        <v>Sabtu</v>
      </c>
      <c r="L228" s="24">
        <f t="shared" si="69"/>
        <v>45773.041666666672</v>
      </c>
      <c r="M228" s="25">
        <f t="shared" si="66"/>
        <v>4.041666666666667</v>
      </c>
    </row>
    <row r="229" spans="1:13" ht="15.75" x14ac:dyDescent="0.25">
      <c r="A229" s="27">
        <v>5</v>
      </c>
      <c r="B229" s="54" t="s">
        <v>22</v>
      </c>
      <c r="C229" s="27">
        <v>345</v>
      </c>
      <c r="D229" s="23">
        <f t="shared" si="62"/>
        <v>20</v>
      </c>
      <c r="E229" s="23">
        <v>0</v>
      </c>
      <c r="F229" s="23">
        <f t="shared" si="63"/>
        <v>20</v>
      </c>
      <c r="G229" s="27">
        <v>3</v>
      </c>
      <c r="H229" s="21" t="str">
        <f t="shared" si="64"/>
        <v>Sabtu</v>
      </c>
      <c r="I229" s="24">
        <f t="shared" si="67"/>
        <v>45773.25</v>
      </c>
      <c r="J229" s="25">
        <f t="shared" si="68"/>
        <v>4.25</v>
      </c>
      <c r="K229" s="21" t="str">
        <f t="shared" si="65"/>
        <v>Sabtu</v>
      </c>
      <c r="L229" s="24">
        <f t="shared" si="69"/>
        <v>45773.375</v>
      </c>
      <c r="M229" s="25">
        <f t="shared" si="66"/>
        <v>4.375</v>
      </c>
    </row>
    <row r="230" spans="1:13" ht="15.75" x14ac:dyDescent="0.25">
      <c r="A230" s="27">
        <v>6</v>
      </c>
      <c r="B230" s="54" t="s">
        <v>28</v>
      </c>
      <c r="C230" s="27">
        <v>220</v>
      </c>
      <c r="D230" s="23">
        <f t="shared" si="62"/>
        <v>13</v>
      </c>
      <c r="E230" s="23">
        <v>1</v>
      </c>
      <c r="F230" s="23">
        <f t="shared" si="63"/>
        <v>12</v>
      </c>
      <c r="G230" s="27">
        <v>3</v>
      </c>
      <c r="H230" s="21" t="str">
        <f t="shared" si="64"/>
        <v>Minggu</v>
      </c>
      <c r="I230" s="24">
        <f t="shared" si="67"/>
        <v>45774.208333333336</v>
      </c>
      <c r="J230" s="25">
        <f t="shared" si="68"/>
        <v>5.208333333333333</v>
      </c>
      <c r="K230" s="21" t="str">
        <f t="shared" si="65"/>
        <v>Minggu</v>
      </c>
      <c r="L230" s="24">
        <f t="shared" si="69"/>
        <v>45774.333333333336</v>
      </c>
      <c r="M230" s="25">
        <f t="shared" si="66"/>
        <v>5.333333333333333</v>
      </c>
    </row>
    <row r="231" spans="1:13" ht="15.75" x14ac:dyDescent="0.25">
      <c r="A231" s="27">
        <v>7</v>
      </c>
      <c r="B231" s="54" t="s">
        <v>29</v>
      </c>
      <c r="C231" s="27">
        <v>169</v>
      </c>
      <c r="D231" s="23">
        <f t="shared" si="62"/>
        <v>11</v>
      </c>
      <c r="E231" s="23">
        <v>2</v>
      </c>
      <c r="F231" s="23">
        <f t="shared" si="63"/>
        <v>9</v>
      </c>
      <c r="G231" s="27">
        <v>2</v>
      </c>
      <c r="H231" s="21" t="str">
        <f t="shared" si="64"/>
        <v>Minggu</v>
      </c>
      <c r="I231" s="24">
        <f t="shared" si="67"/>
        <v>45774.875</v>
      </c>
      <c r="J231" s="25">
        <f t="shared" si="68"/>
        <v>5.875</v>
      </c>
      <c r="K231" s="21" t="str">
        <f t="shared" si="65"/>
        <v>Minggu</v>
      </c>
      <c r="L231" s="24">
        <f t="shared" si="69"/>
        <v>45774.958333333336</v>
      </c>
      <c r="M231" s="25">
        <f t="shared" si="66"/>
        <v>5.958333333333333</v>
      </c>
    </row>
    <row r="232" spans="1:13" ht="15.75" x14ac:dyDescent="0.25">
      <c r="A232" s="27">
        <v>8</v>
      </c>
      <c r="B232" s="54" t="s">
        <v>30</v>
      </c>
      <c r="C232" s="27">
        <v>86</v>
      </c>
      <c r="D232" s="23">
        <f t="shared" si="62"/>
        <v>6</v>
      </c>
      <c r="E232" s="23">
        <v>1</v>
      </c>
      <c r="F232" s="23">
        <f t="shared" si="63"/>
        <v>5</v>
      </c>
      <c r="G232" s="27">
        <v>2</v>
      </c>
      <c r="H232" s="21" t="str">
        <f t="shared" si="64"/>
        <v>Senin</v>
      </c>
      <c r="I232" s="24">
        <f t="shared" si="67"/>
        <v>45775.416666666664</v>
      </c>
      <c r="J232" s="25">
        <f t="shared" si="68"/>
        <v>6.4166666666666661</v>
      </c>
      <c r="K232" s="21" t="str">
        <f t="shared" si="65"/>
        <v>Senin</v>
      </c>
      <c r="L232" s="24">
        <f t="shared" si="69"/>
        <v>45775.5</v>
      </c>
      <c r="M232" s="25">
        <f t="shared" si="66"/>
        <v>6.4999999999999991</v>
      </c>
    </row>
    <row r="233" spans="1:13" ht="15.75" x14ac:dyDescent="0.25">
      <c r="A233" s="27">
        <v>9</v>
      </c>
      <c r="B233" s="54" t="s">
        <v>98</v>
      </c>
      <c r="C233" s="27">
        <v>25</v>
      </c>
      <c r="D233" s="23">
        <f t="shared" si="62"/>
        <v>2</v>
      </c>
      <c r="E233" s="53">
        <v>1</v>
      </c>
      <c r="F233" s="23">
        <f t="shared" si="63"/>
        <v>1</v>
      </c>
      <c r="G233" s="27">
        <v>2</v>
      </c>
      <c r="H233" s="21" t="str">
        <f t="shared" si="64"/>
        <v>Senin</v>
      </c>
      <c r="I233" s="24">
        <f t="shared" si="67"/>
        <v>45775.75</v>
      </c>
      <c r="J233" s="25">
        <f t="shared" si="68"/>
        <v>6.7499999999999991</v>
      </c>
      <c r="K233" s="21" t="str">
        <f t="shared" si="65"/>
        <v>Senin</v>
      </c>
      <c r="L233" s="24">
        <f t="shared" si="69"/>
        <v>45775.833333333336</v>
      </c>
      <c r="M233" s="25">
        <f t="shared" si="66"/>
        <v>6.8333333333333321</v>
      </c>
    </row>
    <row r="234" spans="1:13" ht="15.75" x14ac:dyDescent="0.25">
      <c r="A234" s="27">
        <v>10</v>
      </c>
      <c r="B234" s="134" t="s">
        <v>94</v>
      </c>
      <c r="C234" s="21">
        <v>310</v>
      </c>
      <c r="D234" s="23">
        <f t="shared" si="62"/>
        <v>18</v>
      </c>
      <c r="E234" s="53">
        <v>0</v>
      </c>
      <c r="F234" s="23">
        <f t="shared" si="63"/>
        <v>18</v>
      </c>
      <c r="G234" s="27">
        <v>2</v>
      </c>
      <c r="H234" s="21" t="str">
        <f t="shared" si="64"/>
        <v>Senin</v>
      </c>
      <c r="I234" s="24">
        <f t="shared" si="67"/>
        <v>45775.916666666664</v>
      </c>
      <c r="J234" s="25">
        <f t="shared" si="68"/>
        <v>6.9166666666666652</v>
      </c>
      <c r="K234" s="21" t="str">
        <f t="shared" si="65"/>
        <v>Selasa</v>
      </c>
      <c r="L234" s="24">
        <f t="shared" si="69"/>
        <v>45776</v>
      </c>
      <c r="M234" s="25">
        <f t="shared" si="66"/>
        <v>6.9999999999999982</v>
      </c>
    </row>
    <row r="235" spans="1:13" ht="15.75" x14ac:dyDescent="0.25">
      <c r="A235" s="27">
        <v>11</v>
      </c>
      <c r="B235" s="54" t="s">
        <v>62</v>
      </c>
      <c r="C235" s="21">
        <v>310</v>
      </c>
      <c r="D235" s="23">
        <f t="shared" si="62"/>
        <v>19</v>
      </c>
      <c r="E235" s="53">
        <v>1</v>
      </c>
      <c r="F235" s="23">
        <f t="shared" si="63"/>
        <v>18</v>
      </c>
      <c r="G235" s="27">
        <v>6</v>
      </c>
      <c r="H235" s="21" t="str">
        <f t="shared" si="64"/>
        <v>Selasa</v>
      </c>
      <c r="I235" s="24">
        <f t="shared" si="67"/>
        <v>45776.75</v>
      </c>
      <c r="J235" s="25">
        <f t="shared" si="68"/>
        <v>7.7499999999999982</v>
      </c>
      <c r="K235" s="21" t="str">
        <f t="shared" si="65"/>
        <v>Rabu</v>
      </c>
      <c r="L235" s="24">
        <f t="shared" si="69"/>
        <v>45777</v>
      </c>
      <c r="M235" s="25">
        <f t="shared" si="66"/>
        <v>7.9999999999999982</v>
      </c>
    </row>
    <row r="236" spans="1:13" ht="15.75" x14ac:dyDescent="0.25">
      <c r="A236" s="27">
        <v>12</v>
      </c>
      <c r="B236" s="134" t="s">
        <v>94</v>
      </c>
      <c r="C236" s="27">
        <v>25</v>
      </c>
      <c r="D236" s="23">
        <f t="shared" si="62"/>
        <v>2</v>
      </c>
      <c r="E236" s="53">
        <v>1</v>
      </c>
      <c r="F236" s="23">
        <f t="shared" si="63"/>
        <v>1</v>
      </c>
      <c r="G236" s="27">
        <v>2</v>
      </c>
      <c r="H236" s="21" t="str">
        <f t="shared" si="64"/>
        <v>Rabu</v>
      </c>
      <c r="I236" s="24">
        <f t="shared" si="67"/>
        <v>45777.791666666664</v>
      </c>
      <c r="J236" s="25">
        <f t="shared" si="68"/>
        <v>8.7916666666666643</v>
      </c>
      <c r="K236" s="21" t="str">
        <f t="shared" si="65"/>
        <v>Rabu</v>
      </c>
      <c r="L236" s="24">
        <f t="shared" si="69"/>
        <v>45777.875</v>
      </c>
      <c r="M236" s="25">
        <f t="shared" si="66"/>
        <v>8.8749999999999982</v>
      </c>
    </row>
    <row r="237" spans="1:13" ht="15.75" x14ac:dyDescent="0.25">
      <c r="A237" s="27">
        <v>13</v>
      </c>
      <c r="B237" s="54" t="s">
        <v>98</v>
      </c>
      <c r="C237" s="27">
        <v>86</v>
      </c>
      <c r="D237" s="23">
        <f t="shared" si="62"/>
        <v>6</v>
      </c>
      <c r="E237" s="53">
        <v>1</v>
      </c>
      <c r="F237" s="23">
        <f t="shared" si="63"/>
        <v>5</v>
      </c>
      <c r="G237" s="27">
        <v>2</v>
      </c>
      <c r="H237" s="21" t="str">
        <f t="shared" si="64"/>
        <v>Rabu</v>
      </c>
      <c r="I237" s="24">
        <f t="shared" si="67"/>
        <v>45777.958333333336</v>
      </c>
      <c r="J237" s="25">
        <f t="shared" si="68"/>
        <v>8.9583333333333321</v>
      </c>
      <c r="K237" s="21" t="str">
        <f t="shared" si="65"/>
        <v>Kamis</v>
      </c>
      <c r="L237" s="24">
        <f t="shared" si="69"/>
        <v>45778.041666666672</v>
      </c>
      <c r="M237" s="25">
        <f t="shared" si="66"/>
        <v>9.0416666666666661</v>
      </c>
    </row>
    <row r="238" spans="1:13" ht="15.75" x14ac:dyDescent="0.25">
      <c r="A238" s="27">
        <v>14</v>
      </c>
      <c r="B238" s="54" t="s">
        <v>30</v>
      </c>
      <c r="C238" s="27">
        <v>169</v>
      </c>
      <c r="D238" s="23">
        <f t="shared" si="62"/>
        <v>10</v>
      </c>
      <c r="E238" s="53">
        <v>1</v>
      </c>
      <c r="F238" s="23">
        <f t="shared" si="63"/>
        <v>9</v>
      </c>
      <c r="G238" s="27">
        <v>2</v>
      </c>
      <c r="H238" s="21" t="str">
        <f t="shared" si="64"/>
        <v>Kamis</v>
      </c>
      <c r="I238" s="24">
        <f t="shared" si="67"/>
        <v>45778.291666666664</v>
      </c>
      <c r="J238" s="25">
        <f t="shared" si="68"/>
        <v>9.2916666666666661</v>
      </c>
      <c r="K238" s="21" t="str">
        <f t="shared" si="65"/>
        <v>Kamis</v>
      </c>
      <c r="L238" s="24">
        <f t="shared" si="69"/>
        <v>45778.375</v>
      </c>
      <c r="M238" s="25">
        <f t="shared" si="66"/>
        <v>9.375</v>
      </c>
    </row>
    <row r="239" spans="1:13" ht="15.75" x14ac:dyDescent="0.25">
      <c r="A239" s="27">
        <v>15</v>
      </c>
      <c r="B239" s="54" t="s">
        <v>29</v>
      </c>
      <c r="C239" s="27">
        <v>220</v>
      </c>
      <c r="D239" s="23">
        <f t="shared" si="62"/>
        <v>12</v>
      </c>
      <c r="E239" s="53">
        <v>0</v>
      </c>
      <c r="F239" s="23">
        <f t="shared" si="63"/>
        <v>12</v>
      </c>
      <c r="G239" s="27">
        <v>2</v>
      </c>
      <c r="H239" s="21" t="str">
        <f t="shared" si="64"/>
        <v>Kamis</v>
      </c>
      <c r="I239" s="24">
        <f t="shared" si="67"/>
        <v>45778.791666666664</v>
      </c>
      <c r="J239" s="25">
        <f t="shared" si="68"/>
        <v>9.7916666666666661</v>
      </c>
      <c r="K239" s="21" t="str">
        <f t="shared" si="65"/>
        <v>Kamis</v>
      </c>
      <c r="L239" s="24">
        <f t="shared" si="69"/>
        <v>45778.875</v>
      </c>
      <c r="M239" s="25">
        <f t="shared" si="66"/>
        <v>9.875</v>
      </c>
    </row>
    <row r="240" spans="1:13" ht="15.75" x14ac:dyDescent="0.25">
      <c r="A240" s="27">
        <v>16</v>
      </c>
      <c r="B240" s="54" t="s">
        <v>28</v>
      </c>
      <c r="C240" s="27">
        <v>345</v>
      </c>
      <c r="D240" s="23">
        <f t="shared" si="62"/>
        <v>20</v>
      </c>
      <c r="E240" s="53">
        <v>0</v>
      </c>
      <c r="F240" s="23">
        <f t="shared" si="63"/>
        <v>20</v>
      </c>
      <c r="G240" s="159">
        <v>2</v>
      </c>
      <c r="H240" s="21" t="str">
        <f t="shared" si="64"/>
        <v>Jum'at</v>
      </c>
      <c r="I240" s="24">
        <f t="shared" si="67"/>
        <v>45779.375</v>
      </c>
      <c r="J240" s="25">
        <f t="shared" si="68"/>
        <v>10.375</v>
      </c>
      <c r="K240" s="21" t="str">
        <f t="shared" si="65"/>
        <v>Jum'at</v>
      </c>
      <c r="L240" s="24">
        <f t="shared" si="69"/>
        <v>45779.458333333336</v>
      </c>
      <c r="M240" s="25">
        <f t="shared" si="66"/>
        <v>10.458333333333334</v>
      </c>
    </row>
    <row r="241" spans="1:13" ht="15.75" x14ac:dyDescent="0.25">
      <c r="A241" s="27">
        <v>17</v>
      </c>
      <c r="B241" s="54" t="s">
        <v>22</v>
      </c>
      <c r="C241" s="21">
        <v>323</v>
      </c>
      <c r="D241" s="23">
        <f t="shared" si="62"/>
        <v>5</v>
      </c>
      <c r="E241" s="53">
        <v>-14</v>
      </c>
      <c r="F241" s="23">
        <f t="shared" si="63"/>
        <v>19</v>
      </c>
      <c r="G241" s="27">
        <v>3</v>
      </c>
      <c r="H241" s="21" t="str">
        <f t="shared" si="64"/>
        <v>Sabtu</v>
      </c>
      <c r="I241" s="24">
        <f t="shared" si="67"/>
        <v>45780.291666666664</v>
      </c>
      <c r="J241" s="25">
        <f t="shared" si="68"/>
        <v>11.291666666666668</v>
      </c>
      <c r="K241" s="21" t="str">
        <f t="shared" si="65"/>
        <v>Sabtu</v>
      </c>
      <c r="L241" s="24">
        <f t="shared" si="69"/>
        <v>45780.416666666664</v>
      </c>
      <c r="M241" s="25">
        <f t="shared" si="66"/>
        <v>11.416666666666668</v>
      </c>
    </row>
    <row r="242" spans="1:13" ht="15.75" x14ac:dyDescent="0.25">
      <c r="A242" s="27">
        <v>18</v>
      </c>
      <c r="B242" s="54" t="s">
        <v>21</v>
      </c>
      <c r="C242" s="21">
        <v>146</v>
      </c>
      <c r="D242" s="23">
        <f t="shared" si="62"/>
        <v>23</v>
      </c>
      <c r="E242" s="53">
        <v>15</v>
      </c>
      <c r="F242" s="23">
        <f t="shared" si="63"/>
        <v>8</v>
      </c>
      <c r="G242" s="27">
        <v>2</v>
      </c>
      <c r="H242" s="21" t="str">
        <f t="shared" si="64"/>
        <v>Sabtu</v>
      </c>
      <c r="I242" s="24">
        <f t="shared" si="67"/>
        <v>45780.625</v>
      </c>
      <c r="J242" s="25">
        <f t="shared" si="68"/>
        <v>11.625000000000002</v>
      </c>
      <c r="K242" s="21" t="str">
        <f t="shared" si="65"/>
        <v>Sabtu</v>
      </c>
      <c r="L242" s="24">
        <f t="shared" si="69"/>
        <v>45780.708333333336</v>
      </c>
      <c r="M242" s="25">
        <f t="shared" si="66"/>
        <v>11.708333333333336</v>
      </c>
    </row>
    <row r="243" spans="1:13" ht="15.75" x14ac:dyDescent="0.25">
      <c r="A243" s="27">
        <v>19</v>
      </c>
      <c r="B243" s="54" t="s">
        <v>20</v>
      </c>
      <c r="C243" s="21">
        <v>480</v>
      </c>
      <c r="D243" s="23">
        <f t="shared" si="62"/>
        <v>14</v>
      </c>
      <c r="E243" s="53">
        <v>-14</v>
      </c>
      <c r="F243" s="23">
        <f t="shared" si="63"/>
        <v>28</v>
      </c>
      <c r="G243" s="27">
        <v>2</v>
      </c>
      <c r="H243" s="21" t="str">
        <f t="shared" si="64"/>
        <v>Minggu</v>
      </c>
      <c r="I243" s="24">
        <f t="shared" si="67"/>
        <v>45781.666666666664</v>
      </c>
      <c r="J243" s="25">
        <f t="shared" si="68"/>
        <v>12.66666666666667</v>
      </c>
      <c r="K243" s="21" t="str">
        <f t="shared" si="65"/>
        <v>Minggu</v>
      </c>
      <c r="L243" s="24">
        <f t="shared" si="69"/>
        <v>45781.75</v>
      </c>
      <c r="M243" s="25">
        <f t="shared" si="66"/>
        <v>12.750000000000004</v>
      </c>
    </row>
    <row r="244" spans="1:13" ht="15.75" x14ac:dyDescent="0.25">
      <c r="A244" s="27">
        <v>20</v>
      </c>
      <c r="B244" s="54" t="s">
        <v>19</v>
      </c>
      <c r="C244" s="21">
        <v>188</v>
      </c>
      <c r="D244" s="23">
        <f t="shared" si="62"/>
        <v>27</v>
      </c>
      <c r="E244" s="53">
        <v>16</v>
      </c>
      <c r="F244" s="23">
        <f t="shared" si="63"/>
        <v>11</v>
      </c>
      <c r="G244" s="27">
        <v>3</v>
      </c>
      <c r="H244" s="21" t="str">
        <f t="shared" si="64"/>
        <v>Senin</v>
      </c>
      <c r="I244" s="24">
        <f t="shared" si="67"/>
        <v>45782.333333333336</v>
      </c>
      <c r="J244" s="25">
        <f t="shared" si="68"/>
        <v>13.333333333333337</v>
      </c>
      <c r="K244" s="21" t="str">
        <f t="shared" si="65"/>
        <v>Senin</v>
      </c>
      <c r="L244" s="24">
        <f t="shared" si="69"/>
        <v>45782.458333333336</v>
      </c>
      <c r="M244" s="25">
        <f t="shared" si="66"/>
        <v>13.458333333333337</v>
      </c>
    </row>
    <row r="245" spans="1:13" ht="15.75" x14ac:dyDescent="0.25">
      <c r="A245" s="27">
        <v>21</v>
      </c>
      <c r="B245" s="54" t="s">
        <v>18</v>
      </c>
      <c r="C245" s="27"/>
      <c r="D245" s="23">
        <f t="shared" si="62"/>
        <v>0</v>
      </c>
      <c r="E245" s="23"/>
      <c r="F245" s="23">
        <f t="shared" si="63"/>
        <v>0</v>
      </c>
      <c r="G245" s="21"/>
      <c r="H245" s="21" t="str">
        <f t="shared" si="64"/>
        <v>Selasa</v>
      </c>
      <c r="I245" s="24">
        <f t="shared" si="67"/>
        <v>45783.583333333336</v>
      </c>
      <c r="J245" s="25">
        <f t="shared" si="68"/>
        <v>14.583333333333337</v>
      </c>
      <c r="K245" s="21"/>
      <c r="L245" s="24"/>
      <c r="M245" s="25"/>
    </row>
    <row r="246" spans="1:13" x14ac:dyDescent="0.25">
      <c r="A246" s="440" t="s">
        <v>31</v>
      </c>
      <c r="B246" s="440"/>
      <c r="C246" s="160">
        <f>SUM(C225:C245)</f>
        <v>4623</v>
      </c>
      <c r="D246" s="160">
        <f>SUM(D225:D245)</f>
        <v>281</v>
      </c>
      <c r="E246" s="160"/>
      <c r="F246" s="160"/>
      <c r="G246" s="160">
        <f>SUM(G225:G245)</f>
        <v>62</v>
      </c>
      <c r="H246" s="160">
        <f>D246+G246</f>
        <v>343</v>
      </c>
      <c r="I246" s="143"/>
      <c r="J246" s="144"/>
      <c r="K246" s="143"/>
      <c r="L246" s="143"/>
      <c r="M246" s="145"/>
    </row>
    <row r="247" spans="1:13" x14ac:dyDescent="0.25">
      <c r="A247" s="440" t="s">
        <v>32</v>
      </c>
      <c r="B247" s="440"/>
      <c r="C247" s="146"/>
      <c r="D247" s="147">
        <f>D246/24</f>
        <v>11.708333333333334</v>
      </c>
      <c r="E247" s="147"/>
      <c r="F247" s="147"/>
      <c r="G247" s="147">
        <f>G246/24</f>
        <v>2.5833333333333335</v>
      </c>
      <c r="H247" s="147">
        <f>H246/24</f>
        <v>14.291666666666666</v>
      </c>
      <c r="I247" s="148"/>
      <c r="J247" s="149" t="s">
        <v>33</v>
      </c>
      <c r="K247" s="150"/>
      <c r="L247" s="151"/>
      <c r="M247" s="152"/>
    </row>
    <row r="248" spans="1:13" x14ac:dyDescent="0.25">
      <c r="A248" s="153"/>
      <c r="B248" s="153"/>
      <c r="C248" s="153"/>
      <c r="D248" s="153"/>
      <c r="E248" s="153"/>
      <c r="F248" s="153"/>
      <c r="G248" s="153"/>
      <c r="H248" s="150"/>
      <c r="I248" s="150"/>
      <c r="J248" s="144" t="s">
        <v>34</v>
      </c>
      <c r="K248" s="144"/>
      <c r="L248" s="154">
        <f>C246</f>
        <v>4623</v>
      </c>
      <c r="M248" s="150" t="s">
        <v>35</v>
      </c>
    </row>
    <row r="249" spans="1:13" x14ac:dyDescent="0.25">
      <c r="A249" s="153"/>
      <c r="B249" s="153"/>
      <c r="C249" s="153"/>
      <c r="D249" s="153"/>
      <c r="E249" s="153"/>
      <c r="F249" s="153"/>
      <c r="G249" s="153"/>
      <c r="H249" s="153"/>
      <c r="I249" s="150"/>
      <c r="J249" s="144" t="s">
        <v>36</v>
      </c>
      <c r="K249" s="144"/>
      <c r="L249" s="155">
        <f>D247</f>
        <v>11.708333333333334</v>
      </c>
      <c r="M249" s="150" t="s">
        <v>14</v>
      </c>
    </row>
    <row r="250" spans="1:13" x14ac:dyDescent="0.25">
      <c r="A250" s="153"/>
      <c r="B250" s="153"/>
      <c r="C250" s="153"/>
      <c r="D250" s="153"/>
      <c r="E250" s="153"/>
      <c r="F250" s="153"/>
      <c r="G250" s="153"/>
      <c r="H250" s="153"/>
      <c r="I250" s="150"/>
      <c r="J250" s="144" t="s">
        <v>37</v>
      </c>
      <c r="K250" s="144"/>
      <c r="L250" s="156">
        <f>G247</f>
        <v>2.5833333333333335</v>
      </c>
      <c r="M250" s="150" t="s">
        <v>14</v>
      </c>
    </row>
    <row r="252" spans="1:13" ht="15.75" x14ac:dyDescent="0.25">
      <c r="A252" s="437" t="s">
        <v>0</v>
      </c>
      <c r="B252" s="437"/>
      <c r="C252" s="437"/>
      <c r="D252" s="437"/>
      <c r="E252" s="437"/>
      <c r="F252" s="437"/>
      <c r="G252" s="437"/>
      <c r="H252" s="437"/>
      <c r="I252" s="437"/>
      <c r="J252" s="437"/>
      <c r="K252" s="437"/>
      <c r="L252" s="437"/>
      <c r="M252" s="437"/>
    </row>
    <row r="253" spans="1:13" ht="15.75" x14ac:dyDescent="0.25">
      <c r="A253" s="438" t="s">
        <v>87</v>
      </c>
      <c r="B253" s="438"/>
      <c r="C253" s="438"/>
      <c r="D253" s="438"/>
      <c r="E253" s="438"/>
      <c r="F253" s="438"/>
      <c r="G253" s="438"/>
      <c r="H253" s="438"/>
      <c r="I253" s="438"/>
      <c r="J253" s="438"/>
      <c r="K253" s="438"/>
      <c r="L253" s="438"/>
      <c r="M253" s="438"/>
    </row>
    <row r="255" spans="1:13" ht="16.5" x14ac:dyDescent="0.3">
      <c r="A255" s="439" t="s">
        <v>103</v>
      </c>
      <c r="B255" s="439"/>
      <c r="C255" s="439"/>
      <c r="D255" s="439"/>
      <c r="E255" s="439"/>
      <c r="F255" s="439"/>
      <c r="G255" s="439"/>
      <c r="H255" s="439"/>
      <c r="I255" s="137"/>
      <c r="J255" s="138"/>
      <c r="K255" s="139" t="s">
        <v>3</v>
      </c>
      <c r="L255" s="136">
        <v>17</v>
      </c>
      <c r="M255" s="139" t="s">
        <v>4</v>
      </c>
    </row>
    <row r="256" spans="1:13" ht="15" customHeight="1" x14ac:dyDescent="0.25">
      <c r="A256" s="13" t="s">
        <v>5</v>
      </c>
      <c r="B256" s="13" t="s">
        <v>6</v>
      </c>
      <c r="C256" s="12" t="s">
        <v>7</v>
      </c>
      <c r="D256" s="12" t="s">
        <v>8</v>
      </c>
      <c r="E256" s="11" t="s">
        <v>89</v>
      </c>
      <c r="F256" s="12" t="s">
        <v>10</v>
      </c>
      <c r="G256" s="12" t="s">
        <v>11</v>
      </c>
      <c r="H256" s="10" t="s">
        <v>12</v>
      </c>
      <c r="I256" s="10"/>
      <c r="J256" s="10"/>
      <c r="K256" s="9" t="s">
        <v>13</v>
      </c>
      <c r="L256" s="9"/>
      <c r="M256" s="9"/>
    </row>
    <row r="257" spans="1:13" ht="15.75" x14ac:dyDescent="0.25">
      <c r="A257" s="13"/>
      <c r="B257" s="13"/>
      <c r="C257" s="12"/>
      <c r="D257" s="12"/>
      <c r="E257" s="11"/>
      <c r="F257" s="12"/>
      <c r="G257" s="12"/>
      <c r="H257" s="19" t="s">
        <v>14</v>
      </c>
      <c r="I257" s="19" t="s">
        <v>15</v>
      </c>
      <c r="J257" s="19" t="s">
        <v>16</v>
      </c>
      <c r="K257" s="20" t="s">
        <v>14</v>
      </c>
      <c r="L257" s="20" t="s">
        <v>15</v>
      </c>
      <c r="M257" s="20" t="s">
        <v>16</v>
      </c>
    </row>
    <row r="258" spans="1:13" ht="15.75" x14ac:dyDescent="0.25">
      <c r="A258" s="27">
        <v>1</v>
      </c>
      <c r="B258" s="22" t="s">
        <v>18</v>
      </c>
      <c r="C258" s="27">
        <v>485</v>
      </c>
      <c r="D258" s="23">
        <f t="shared" ref="D258:D266" si="70">F258+E258</f>
        <v>30</v>
      </c>
      <c r="E258" s="23">
        <v>2</v>
      </c>
      <c r="F258" s="23">
        <f t="shared" ref="F258:F265" si="71">INT(C258/$L$4)</f>
        <v>28</v>
      </c>
      <c r="G258" s="21">
        <v>7</v>
      </c>
      <c r="H258" s="27" t="str">
        <f t="shared" ref="H258:H266" si="72">CHOOSE(WEEKDAY(I258),"Minggu","Senin","Selasa","Rabu","Kamis","Jum'at","Sabtu")</f>
        <v>Selasa</v>
      </c>
      <c r="I258" s="72">
        <v>45783</v>
      </c>
      <c r="J258" s="73">
        <v>0.58333333333333337</v>
      </c>
      <c r="K258" s="27" t="str">
        <f t="shared" ref="K258:K265" si="73">CHOOSE(WEEKDAY(L258),"Minggu","Senin","Selasa","Rabu","Kamis","Jum'at","Sabtu")</f>
        <v>Selasa</v>
      </c>
      <c r="L258" s="72">
        <f>(I258+J258)+G258/24</f>
        <v>45783.875</v>
      </c>
      <c r="M258" s="73">
        <f t="shared" ref="M258:M265" si="74">(J258+G258/24)</f>
        <v>0.875</v>
      </c>
    </row>
    <row r="259" spans="1:13" ht="15.75" x14ac:dyDescent="0.25">
      <c r="A259" s="140">
        <f t="shared" ref="A259:A266" si="75">A258+1</f>
        <v>2</v>
      </c>
      <c r="B259" s="22" t="s">
        <v>90</v>
      </c>
      <c r="C259" s="21">
        <v>188</v>
      </c>
      <c r="D259" s="23">
        <f t="shared" si="70"/>
        <v>13</v>
      </c>
      <c r="E259" s="23">
        <v>2</v>
      </c>
      <c r="F259" s="23">
        <f t="shared" si="71"/>
        <v>11</v>
      </c>
      <c r="G259" s="21">
        <v>2</v>
      </c>
      <c r="H259" s="21" t="str">
        <f t="shared" si="72"/>
        <v>Kamis</v>
      </c>
      <c r="I259" s="24">
        <f t="shared" ref="I259:I266" si="76">$I$258+J259</f>
        <v>45785.125</v>
      </c>
      <c r="J259" s="25">
        <f t="shared" ref="J259:J266" si="77">M258+D258/24</f>
        <v>2.125</v>
      </c>
      <c r="K259" s="21" t="str">
        <f t="shared" si="73"/>
        <v>Kamis</v>
      </c>
      <c r="L259" s="24">
        <f t="shared" ref="L259:L265" si="78">($I$258+J259)+G259/24</f>
        <v>45785.208333333336</v>
      </c>
      <c r="M259" s="25">
        <f t="shared" si="74"/>
        <v>2.2083333333333335</v>
      </c>
    </row>
    <row r="260" spans="1:13" ht="15.75" x14ac:dyDescent="0.25">
      <c r="A260" s="141">
        <f t="shared" si="75"/>
        <v>3</v>
      </c>
      <c r="B260" s="22" t="s">
        <v>91</v>
      </c>
      <c r="C260" s="21">
        <v>480</v>
      </c>
      <c r="D260" s="23">
        <f t="shared" si="70"/>
        <v>28</v>
      </c>
      <c r="E260" s="23">
        <v>0</v>
      </c>
      <c r="F260" s="23">
        <f t="shared" si="71"/>
        <v>28</v>
      </c>
      <c r="G260" s="21">
        <v>2</v>
      </c>
      <c r="H260" s="21" t="str">
        <f t="shared" si="72"/>
        <v>Kamis</v>
      </c>
      <c r="I260" s="24">
        <f t="shared" si="76"/>
        <v>45785.75</v>
      </c>
      <c r="J260" s="25">
        <f t="shared" si="77"/>
        <v>2.75</v>
      </c>
      <c r="K260" s="21" t="str">
        <f t="shared" si="73"/>
        <v>Kamis</v>
      </c>
      <c r="L260" s="24">
        <f t="shared" si="78"/>
        <v>45785.833333333336</v>
      </c>
      <c r="M260" s="25">
        <f t="shared" si="74"/>
        <v>2.8333333333333335</v>
      </c>
    </row>
    <row r="261" spans="1:13" ht="15.75" x14ac:dyDescent="0.25">
      <c r="A261" s="141">
        <f t="shared" si="75"/>
        <v>4</v>
      </c>
      <c r="B261" s="22" t="s">
        <v>92</v>
      </c>
      <c r="C261" s="21">
        <v>146</v>
      </c>
      <c r="D261" s="23">
        <f t="shared" si="70"/>
        <v>10</v>
      </c>
      <c r="E261" s="23">
        <v>2</v>
      </c>
      <c r="F261" s="23">
        <f t="shared" si="71"/>
        <v>8</v>
      </c>
      <c r="G261" s="21">
        <v>2</v>
      </c>
      <c r="H261" s="21" t="str">
        <f t="shared" si="72"/>
        <v>Sabtu</v>
      </c>
      <c r="I261" s="24">
        <f t="shared" si="76"/>
        <v>45787</v>
      </c>
      <c r="J261" s="25">
        <f t="shared" si="77"/>
        <v>4</v>
      </c>
      <c r="K261" s="21" t="str">
        <f t="shared" si="73"/>
        <v>Sabtu</v>
      </c>
      <c r="L261" s="24">
        <f t="shared" si="78"/>
        <v>45787.083333333336</v>
      </c>
      <c r="M261" s="25">
        <f t="shared" si="74"/>
        <v>4.083333333333333</v>
      </c>
    </row>
    <row r="262" spans="1:13" ht="15.75" x14ac:dyDescent="0.25">
      <c r="A262" s="141">
        <f t="shared" si="75"/>
        <v>5</v>
      </c>
      <c r="B262" s="22" t="s">
        <v>93</v>
      </c>
      <c r="C262" s="21">
        <v>146</v>
      </c>
      <c r="D262" s="23">
        <f t="shared" si="70"/>
        <v>9</v>
      </c>
      <c r="E262" s="23">
        <v>1</v>
      </c>
      <c r="F262" s="23">
        <f t="shared" si="71"/>
        <v>8</v>
      </c>
      <c r="G262" s="21">
        <v>2</v>
      </c>
      <c r="H262" s="21" t="str">
        <f t="shared" si="72"/>
        <v>Sabtu</v>
      </c>
      <c r="I262" s="24">
        <f t="shared" si="76"/>
        <v>45787.5</v>
      </c>
      <c r="J262" s="25">
        <f t="shared" si="77"/>
        <v>4.5</v>
      </c>
      <c r="K262" s="21" t="str">
        <f t="shared" si="73"/>
        <v>Sabtu</v>
      </c>
      <c r="L262" s="24">
        <f t="shared" si="78"/>
        <v>45787.583333333336</v>
      </c>
      <c r="M262" s="25">
        <f t="shared" si="74"/>
        <v>4.583333333333333</v>
      </c>
    </row>
    <row r="263" spans="1:13" ht="15.75" x14ac:dyDescent="0.25">
      <c r="A263" s="141">
        <f t="shared" si="75"/>
        <v>6</v>
      </c>
      <c r="B263" s="22" t="s">
        <v>92</v>
      </c>
      <c r="C263" s="21">
        <v>480</v>
      </c>
      <c r="D263" s="23">
        <f t="shared" si="70"/>
        <v>29</v>
      </c>
      <c r="E263" s="23">
        <v>1</v>
      </c>
      <c r="F263" s="23">
        <f t="shared" si="71"/>
        <v>28</v>
      </c>
      <c r="G263" s="21">
        <v>2</v>
      </c>
      <c r="H263" s="21" t="str">
        <f t="shared" si="72"/>
        <v>Sabtu</v>
      </c>
      <c r="I263" s="24">
        <f t="shared" si="76"/>
        <v>45787.958333333336</v>
      </c>
      <c r="J263" s="25">
        <f t="shared" si="77"/>
        <v>4.958333333333333</v>
      </c>
      <c r="K263" s="21" t="str">
        <f t="shared" si="73"/>
        <v>Minggu</v>
      </c>
      <c r="L263" s="24">
        <f t="shared" si="78"/>
        <v>45788.041666666672</v>
      </c>
      <c r="M263" s="25">
        <f t="shared" si="74"/>
        <v>5.0416666666666661</v>
      </c>
    </row>
    <row r="264" spans="1:13" ht="15.75" x14ac:dyDescent="0.25">
      <c r="A264" s="141">
        <f t="shared" si="75"/>
        <v>7</v>
      </c>
      <c r="B264" s="22" t="s">
        <v>91</v>
      </c>
      <c r="C264" s="21">
        <v>188</v>
      </c>
      <c r="D264" s="23">
        <f t="shared" si="70"/>
        <v>12</v>
      </c>
      <c r="E264" s="23">
        <v>1</v>
      </c>
      <c r="F264" s="23">
        <f t="shared" si="71"/>
        <v>11</v>
      </c>
      <c r="G264" s="21">
        <v>2</v>
      </c>
      <c r="H264" s="21" t="str">
        <f t="shared" si="72"/>
        <v>Senin</v>
      </c>
      <c r="I264" s="24">
        <f t="shared" si="76"/>
        <v>45789.25</v>
      </c>
      <c r="J264" s="25">
        <f t="shared" si="77"/>
        <v>6.2499999999999991</v>
      </c>
      <c r="K264" s="21" t="str">
        <f t="shared" si="73"/>
        <v>Senin</v>
      </c>
      <c r="L264" s="24">
        <f t="shared" si="78"/>
        <v>45789.333333333336</v>
      </c>
      <c r="M264" s="25">
        <f t="shared" si="74"/>
        <v>6.3333333333333321</v>
      </c>
    </row>
    <row r="265" spans="1:13" ht="15.75" x14ac:dyDescent="0.25">
      <c r="A265" s="141">
        <f t="shared" si="75"/>
        <v>8</v>
      </c>
      <c r="B265" s="22" t="s">
        <v>90</v>
      </c>
      <c r="C265" s="21">
        <v>485</v>
      </c>
      <c r="D265" s="23">
        <f t="shared" si="70"/>
        <v>30</v>
      </c>
      <c r="E265" s="23">
        <v>2</v>
      </c>
      <c r="F265" s="23">
        <f t="shared" si="71"/>
        <v>28</v>
      </c>
      <c r="G265" s="21">
        <v>2</v>
      </c>
      <c r="H265" s="21" t="str">
        <f t="shared" si="72"/>
        <v>Senin</v>
      </c>
      <c r="I265" s="24">
        <f t="shared" si="76"/>
        <v>45789.833333333336</v>
      </c>
      <c r="J265" s="25">
        <f t="shared" si="77"/>
        <v>6.8333333333333321</v>
      </c>
      <c r="K265" s="21" t="str">
        <f t="shared" si="73"/>
        <v>Senin</v>
      </c>
      <c r="L265" s="24">
        <f t="shared" si="78"/>
        <v>45789.916666666672</v>
      </c>
      <c r="M265" s="25">
        <f t="shared" si="74"/>
        <v>6.9166666666666652</v>
      </c>
    </row>
    <row r="266" spans="1:13" ht="15.75" x14ac:dyDescent="0.25">
      <c r="A266" s="141">
        <f t="shared" si="75"/>
        <v>9</v>
      </c>
      <c r="B266" s="22" t="s">
        <v>18</v>
      </c>
      <c r="C266" s="21"/>
      <c r="D266" s="23">
        <f t="shared" si="70"/>
        <v>0</v>
      </c>
      <c r="E266" s="23"/>
      <c r="F266" s="23"/>
      <c r="G266" s="21"/>
      <c r="H266" s="21" t="str">
        <f t="shared" si="72"/>
        <v>Rabu</v>
      </c>
      <c r="I266" s="24">
        <f t="shared" si="76"/>
        <v>45791.166666666664</v>
      </c>
      <c r="J266" s="25">
        <f t="shared" si="77"/>
        <v>8.1666666666666643</v>
      </c>
      <c r="K266" s="21"/>
      <c r="L266" s="24"/>
      <c r="M266" s="25"/>
    </row>
    <row r="267" spans="1:13" x14ac:dyDescent="0.25">
      <c r="A267" s="440" t="s">
        <v>31</v>
      </c>
      <c r="B267" s="440"/>
      <c r="C267" s="142">
        <f>SUM(C258:C266)</f>
        <v>2598</v>
      </c>
      <c r="D267" s="142">
        <f>SUM(D258:D266)</f>
        <v>161</v>
      </c>
      <c r="E267" s="142"/>
      <c r="F267" s="142"/>
      <c r="G267" s="142">
        <f>SUM(G258:G266)</f>
        <v>21</v>
      </c>
      <c r="H267" s="142">
        <f>D267+G267</f>
        <v>182</v>
      </c>
      <c r="I267" s="143"/>
      <c r="J267" s="144"/>
      <c r="K267" s="143"/>
      <c r="L267" s="143"/>
      <c r="M267" s="145"/>
    </row>
    <row r="268" spans="1:13" x14ac:dyDescent="0.25">
      <c r="A268" s="440" t="s">
        <v>32</v>
      </c>
      <c r="B268" s="440"/>
      <c r="C268" s="146"/>
      <c r="D268" s="147">
        <f>D267/24</f>
        <v>6.708333333333333</v>
      </c>
      <c r="E268" s="147"/>
      <c r="F268" s="147"/>
      <c r="G268" s="147">
        <f>G267/24</f>
        <v>0.875</v>
      </c>
      <c r="H268" s="147">
        <f>H267/24</f>
        <v>7.583333333333333</v>
      </c>
      <c r="I268" s="148"/>
      <c r="J268" s="149" t="s">
        <v>33</v>
      </c>
      <c r="K268" s="150"/>
      <c r="L268" s="151"/>
      <c r="M268" s="152"/>
    </row>
    <row r="269" spans="1:13" x14ac:dyDescent="0.25">
      <c r="A269" s="153"/>
      <c r="B269" s="153"/>
      <c r="C269" s="153"/>
      <c r="D269" s="153"/>
      <c r="E269" s="153"/>
      <c r="F269" s="153"/>
      <c r="G269" s="153"/>
      <c r="H269" s="150"/>
      <c r="I269" s="150"/>
      <c r="J269" s="144" t="s">
        <v>34</v>
      </c>
      <c r="K269" s="144"/>
      <c r="L269" s="154">
        <f>C267</f>
        <v>2598</v>
      </c>
      <c r="M269" s="150" t="s">
        <v>35</v>
      </c>
    </row>
    <row r="270" spans="1:13" x14ac:dyDescent="0.25">
      <c r="A270" s="153"/>
      <c r="B270" s="153"/>
      <c r="C270" s="153"/>
      <c r="D270" s="153"/>
      <c r="E270" s="153"/>
      <c r="F270" s="153"/>
      <c r="G270" s="153"/>
      <c r="H270" s="153"/>
      <c r="I270" s="150"/>
      <c r="J270" s="144" t="s">
        <v>36</v>
      </c>
      <c r="K270" s="144"/>
      <c r="L270" s="155">
        <f>D268</f>
        <v>6.708333333333333</v>
      </c>
      <c r="M270" s="150" t="s">
        <v>14</v>
      </c>
    </row>
    <row r="271" spans="1:13" x14ac:dyDescent="0.25">
      <c r="A271" s="153"/>
      <c r="B271" s="153"/>
      <c r="C271" s="153"/>
      <c r="D271" s="153"/>
      <c r="E271" s="153"/>
      <c r="F271" s="153"/>
      <c r="G271" s="153"/>
      <c r="H271" s="153"/>
      <c r="I271" s="150"/>
      <c r="J271" s="144" t="s">
        <v>37</v>
      </c>
      <c r="K271" s="144"/>
      <c r="L271" s="156">
        <f>G268</f>
        <v>0.875</v>
      </c>
      <c r="M271" s="150" t="s">
        <v>14</v>
      </c>
    </row>
    <row r="273" spans="1:13" ht="15.75" x14ac:dyDescent="0.25">
      <c r="A273" s="437" t="s">
        <v>0</v>
      </c>
      <c r="B273" s="437"/>
      <c r="C273" s="437"/>
      <c r="D273" s="437"/>
      <c r="E273" s="437"/>
      <c r="F273" s="437"/>
      <c r="G273" s="437"/>
      <c r="H273" s="437"/>
      <c r="I273" s="437"/>
      <c r="J273" s="437"/>
      <c r="K273" s="437"/>
      <c r="L273" s="437"/>
      <c r="M273" s="437"/>
    </row>
    <row r="274" spans="1:13" ht="15.75" x14ac:dyDescent="0.25">
      <c r="A274" s="438" t="s">
        <v>87</v>
      </c>
      <c r="B274" s="438"/>
      <c r="C274" s="438"/>
      <c r="D274" s="438"/>
      <c r="E274" s="438"/>
      <c r="F274" s="438"/>
      <c r="G274" s="438"/>
      <c r="H274" s="438"/>
      <c r="I274" s="438"/>
      <c r="J274" s="438"/>
      <c r="K274" s="438"/>
      <c r="L274" s="438"/>
      <c r="M274" s="438"/>
    </row>
    <row r="276" spans="1:13" ht="16.5" x14ac:dyDescent="0.3">
      <c r="A276" s="439" t="s">
        <v>104</v>
      </c>
      <c r="B276" s="439"/>
      <c r="C276" s="439"/>
      <c r="D276" s="439"/>
      <c r="E276" s="439"/>
      <c r="F276" s="439"/>
      <c r="G276" s="439"/>
      <c r="H276" s="439"/>
      <c r="I276" s="137"/>
      <c r="J276" s="138"/>
      <c r="K276" s="139" t="s">
        <v>3</v>
      </c>
      <c r="L276" s="136">
        <v>17</v>
      </c>
      <c r="M276" s="139" t="s">
        <v>4</v>
      </c>
    </row>
    <row r="277" spans="1:13" ht="15" customHeight="1" x14ac:dyDescent="0.25">
      <c r="A277" s="13" t="s">
        <v>5</v>
      </c>
      <c r="B277" s="13" t="s">
        <v>6</v>
      </c>
      <c r="C277" s="12" t="s">
        <v>7</v>
      </c>
      <c r="D277" s="12" t="s">
        <v>8</v>
      </c>
      <c r="E277" s="11" t="s">
        <v>89</v>
      </c>
      <c r="F277" s="12" t="s">
        <v>10</v>
      </c>
      <c r="G277" s="12" t="s">
        <v>11</v>
      </c>
      <c r="H277" s="10" t="s">
        <v>12</v>
      </c>
      <c r="I277" s="10"/>
      <c r="J277" s="10"/>
      <c r="K277" s="9" t="s">
        <v>13</v>
      </c>
      <c r="L277" s="9"/>
      <c r="M277" s="9"/>
    </row>
    <row r="278" spans="1:13" ht="15.75" x14ac:dyDescent="0.25">
      <c r="A278" s="13"/>
      <c r="B278" s="13"/>
      <c r="C278" s="12"/>
      <c r="D278" s="12"/>
      <c r="E278" s="11"/>
      <c r="F278" s="12"/>
      <c r="G278" s="12"/>
      <c r="H278" s="19" t="s">
        <v>14</v>
      </c>
      <c r="I278" s="19" t="s">
        <v>15</v>
      </c>
      <c r="J278" s="19" t="s">
        <v>16</v>
      </c>
      <c r="K278" s="20" t="s">
        <v>14</v>
      </c>
      <c r="L278" s="20" t="s">
        <v>15</v>
      </c>
      <c r="M278" s="20" t="s">
        <v>16</v>
      </c>
    </row>
    <row r="279" spans="1:13" ht="15.75" x14ac:dyDescent="0.25">
      <c r="A279" s="27">
        <v>1</v>
      </c>
      <c r="B279" s="54" t="s">
        <v>18</v>
      </c>
      <c r="C279" s="27">
        <v>458</v>
      </c>
      <c r="D279" s="23">
        <f t="shared" ref="D279:D296" si="79">F279+E279</f>
        <v>28</v>
      </c>
      <c r="E279" s="23">
        <v>2</v>
      </c>
      <c r="F279" s="23">
        <f t="shared" ref="F279:F296" si="80">INT(C279/$L$4)</f>
        <v>26</v>
      </c>
      <c r="G279" s="27">
        <v>9</v>
      </c>
      <c r="H279" s="27" t="str">
        <f t="shared" ref="H279:H297" si="81">CHOOSE(WEEKDAY(I279),"Minggu","Senin","Selasa","Rabu","Kamis","Jum'at","Sabtu")</f>
        <v>Rabu</v>
      </c>
      <c r="I279" s="72">
        <v>45791</v>
      </c>
      <c r="J279" s="73">
        <v>0.16666666666666699</v>
      </c>
      <c r="K279" s="27" t="str">
        <f t="shared" ref="K279:K296" si="82">CHOOSE(WEEKDAY(L279),"Minggu","Senin","Selasa","Rabu","Kamis","Jum'at","Sabtu")</f>
        <v>Rabu</v>
      </c>
      <c r="L279" s="72">
        <f>(I279+J279)+G279/24</f>
        <v>45791.541666666664</v>
      </c>
      <c r="M279" s="73">
        <f t="shared" ref="M279:M296" si="83">(J279+G279/24)</f>
        <v>0.54166666666666696</v>
      </c>
    </row>
    <row r="280" spans="1:13" ht="15.75" x14ac:dyDescent="0.25">
      <c r="A280" s="27">
        <f t="shared" ref="A280:A297" si="84">A279+1</f>
        <v>2</v>
      </c>
      <c r="B280" s="54" t="s">
        <v>19</v>
      </c>
      <c r="C280" s="27">
        <v>243</v>
      </c>
      <c r="D280" s="23">
        <f t="shared" si="79"/>
        <v>14</v>
      </c>
      <c r="E280" s="23">
        <v>0</v>
      </c>
      <c r="F280" s="23">
        <f t="shared" si="80"/>
        <v>14</v>
      </c>
      <c r="G280" s="27">
        <v>3</v>
      </c>
      <c r="H280" s="21" t="str">
        <f t="shared" si="81"/>
        <v>Kamis</v>
      </c>
      <c r="I280" s="24">
        <f t="shared" ref="I280:I297" si="85">$I$279+J280</f>
        <v>45792.708333333336</v>
      </c>
      <c r="J280" s="25">
        <f t="shared" ref="J280:J297" si="86">M279+D279/24</f>
        <v>1.7083333333333337</v>
      </c>
      <c r="K280" s="21" t="str">
        <f t="shared" si="82"/>
        <v>Kamis</v>
      </c>
      <c r="L280" s="24">
        <f t="shared" ref="L280:L296" si="87">($I$279+J280)+G280/24</f>
        <v>45792.833333333336</v>
      </c>
      <c r="M280" s="25">
        <f t="shared" si="83"/>
        <v>1.8333333333333337</v>
      </c>
    </row>
    <row r="281" spans="1:13" ht="15.75" x14ac:dyDescent="0.25">
      <c r="A281" s="27">
        <f t="shared" si="84"/>
        <v>3</v>
      </c>
      <c r="B281" s="54" t="s">
        <v>20</v>
      </c>
      <c r="C281" s="27">
        <v>393</v>
      </c>
      <c r="D281" s="23">
        <f t="shared" si="79"/>
        <v>24</v>
      </c>
      <c r="E281" s="23">
        <v>1</v>
      </c>
      <c r="F281" s="23">
        <f t="shared" si="80"/>
        <v>23</v>
      </c>
      <c r="G281" s="27">
        <v>2</v>
      </c>
      <c r="H281" s="21" t="str">
        <f t="shared" si="81"/>
        <v>Jum'at</v>
      </c>
      <c r="I281" s="24">
        <f t="shared" si="85"/>
        <v>45793.416666666664</v>
      </c>
      <c r="J281" s="25">
        <f t="shared" si="86"/>
        <v>2.416666666666667</v>
      </c>
      <c r="K281" s="21" t="str">
        <f t="shared" si="82"/>
        <v>Jum'at</v>
      </c>
      <c r="L281" s="24">
        <f t="shared" si="87"/>
        <v>45793.5</v>
      </c>
      <c r="M281" s="25">
        <f t="shared" si="83"/>
        <v>2.5000000000000004</v>
      </c>
    </row>
    <row r="282" spans="1:13" ht="15.75" x14ac:dyDescent="0.25">
      <c r="A282" s="27">
        <f t="shared" si="84"/>
        <v>4</v>
      </c>
      <c r="B282" s="54" t="s">
        <v>21</v>
      </c>
      <c r="C282" s="27">
        <v>82</v>
      </c>
      <c r="D282" s="23">
        <f t="shared" si="79"/>
        <v>5</v>
      </c>
      <c r="E282" s="23">
        <v>1</v>
      </c>
      <c r="F282" s="23">
        <f t="shared" si="80"/>
        <v>4</v>
      </c>
      <c r="G282" s="27">
        <v>2</v>
      </c>
      <c r="H282" s="21" t="str">
        <f t="shared" si="81"/>
        <v>Sabtu</v>
      </c>
      <c r="I282" s="24">
        <f t="shared" si="85"/>
        <v>45794.5</v>
      </c>
      <c r="J282" s="25">
        <f t="shared" si="86"/>
        <v>3.5000000000000004</v>
      </c>
      <c r="K282" s="21" t="str">
        <f t="shared" si="82"/>
        <v>Sabtu</v>
      </c>
      <c r="L282" s="24">
        <f t="shared" si="87"/>
        <v>45794.583333333336</v>
      </c>
      <c r="M282" s="25">
        <f t="shared" si="83"/>
        <v>3.5833333333333339</v>
      </c>
    </row>
    <row r="283" spans="1:13" ht="15.75" x14ac:dyDescent="0.25">
      <c r="A283" s="27">
        <f t="shared" si="84"/>
        <v>5</v>
      </c>
      <c r="B283" s="54" t="s">
        <v>22</v>
      </c>
      <c r="C283" s="27">
        <v>345</v>
      </c>
      <c r="D283" s="23">
        <f t="shared" si="79"/>
        <v>20</v>
      </c>
      <c r="E283" s="23">
        <v>0</v>
      </c>
      <c r="F283" s="23">
        <f t="shared" si="80"/>
        <v>20</v>
      </c>
      <c r="G283" s="27">
        <v>3</v>
      </c>
      <c r="H283" s="21" t="str">
        <f t="shared" si="81"/>
        <v>Sabtu</v>
      </c>
      <c r="I283" s="24">
        <f t="shared" si="85"/>
        <v>45794.791666666664</v>
      </c>
      <c r="J283" s="25">
        <f t="shared" si="86"/>
        <v>3.7916666666666674</v>
      </c>
      <c r="K283" s="21" t="str">
        <f t="shared" si="82"/>
        <v>Sabtu</v>
      </c>
      <c r="L283" s="24">
        <f t="shared" si="87"/>
        <v>45794.916666666664</v>
      </c>
      <c r="M283" s="25">
        <f t="shared" si="83"/>
        <v>3.9166666666666674</v>
      </c>
    </row>
    <row r="284" spans="1:13" ht="15.75" x14ac:dyDescent="0.25">
      <c r="A284" s="27">
        <f t="shared" si="84"/>
        <v>6</v>
      </c>
      <c r="B284" s="54" t="s">
        <v>28</v>
      </c>
      <c r="C284" s="27">
        <v>220</v>
      </c>
      <c r="D284" s="23">
        <f t="shared" si="79"/>
        <v>13</v>
      </c>
      <c r="E284" s="23">
        <v>1</v>
      </c>
      <c r="F284" s="23">
        <f t="shared" si="80"/>
        <v>12</v>
      </c>
      <c r="G284" s="27">
        <v>3</v>
      </c>
      <c r="H284" s="21" t="str">
        <f t="shared" si="81"/>
        <v>Minggu</v>
      </c>
      <c r="I284" s="24">
        <f t="shared" si="85"/>
        <v>45795.75</v>
      </c>
      <c r="J284" s="25">
        <f t="shared" si="86"/>
        <v>4.7500000000000009</v>
      </c>
      <c r="K284" s="21" t="str">
        <f t="shared" si="82"/>
        <v>Minggu</v>
      </c>
      <c r="L284" s="24">
        <f t="shared" si="87"/>
        <v>45795.875</v>
      </c>
      <c r="M284" s="25">
        <f t="shared" si="83"/>
        <v>4.8750000000000009</v>
      </c>
    </row>
    <row r="285" spans="1:13" ht="15.75" x14ac:dyDescent="0.25">
      <c r="A285" s="27">
        <f t="shared" si="84"/>
        <v>7</v>
      </c>
      <c r="B285" s="54" t="s">
        <v>29</v>
      </c>
      <c r="C285" s="27">
        <v>169</v>
      </c>
      <c r="D285" s="23">
        <f t="shared" si="79"/>
        <v>11</v>
      </c>
      <c r="E285" s="23">
        <v>2</v>
      </c>
      <c r="F285" s="23">
        <f t="shared" si="80"/>
        <v>9</v>
      </c>
      <c r="G285" s="27">
        <v>2</v>
      </c>
      <c r="H285" s="21" t="str">
        <f t="shared" si="81"/>
        <v>Senin</v>
      </c>
      <c r="I285" s="24">
        <f t="shared" si="85"/>
        <v>45796.416666666664</v>
      </c>
      <c r="J285" s="25">
        <f t="shared" si="86"/>
        <v>5.4166666666666679</v>
      </c>
      <c r="K285" s="21" t="str">
        <f t="shared" si="82"/>
        <v>Senin</v>
      </c>
      <c r="L285" s="24">
        <f t="shared" si="87"/>
        <v>45796.5</v>
      </c>
      <c r="M285" s="25">
        <f t="shared" si="83"/>
        <v>5.5000000000000009</v>
      </c>
    </row>
    <row r="286" spans="1:13" ht="15.75" x14ac:dyDescent="0.25">
      <c r="A286" s="27">
        <f t="shared" si="84"/>
        <v>8</v>
      </c>
      <c r="B286" s="54" t="s">
        <v>30</v>
      </c>
      <c r="C286" s="27">
        <v>86</v>
      </c>
      <c r="D286" s="23">
        <f t="shared" si="79"/>
        <v>6</v>
      </c>
      <c r="E286" s="23">
        <v>1</v>
      </c>
      <c r="F286" s="23">
        <f t="shared" si="80"/>
        <v>5</v>
      </c>
      <c r="G286" s="27">
        <v>2</v>
      </c>
      <c r="H286" s="21" t="str">
        <f t="shared" si="81"/>
        <v>Senin</v>
      </c>
      <c r="I286" s="24">
        <f t="shared" si="85"/>
        <v>45796.958333333336</v>
      </c>
      <c r="J286" s="25">
        <f t="shared" si="86"/>
        <v>5.9583333333333339</v>
      </c>
      <c r="K286" s="21" t="str">
        <f t="shared" si="82"/>
        <v>Selasa</v>
      </c>
      <c r="L286" s="24">
        <f t="shared" si="87"/>
        <v>45797.041666666672</v>
      </c>
      <c r="M286" s="25">
        <f t="shared" si="83"/>
        <v>6.041666666666667</v>
      </c>
    </row>
    <row r="287" spans="1:13" ht="15.75" x14ac:dyDescent="0.25">
      <c r="A287" s="27">
        <f t="shared" si="84"/>
        <v>9</v>
      </c>
      <c r="B287" s="54" t="s">
        <v>98</v>
      </c>
      <c r="C287" s="27">
        <v>310</v>
      </c>
      <c r="D287" s="23">
        <f t="shared" si="79"/>
        <v>20</v>
      </c>
      <c r="E287" s="53">
        <v>2</v>
      </c>
      <c r="F287" s="23">
        <f t="shared" si="80"/>
        <v>18</v>
      </c>
      <c r="G287" s="27">
        <v>2</v>
      </c>
      <c r="H287" s="21" t="str">
        <f t="shared" si="81"/>
        <v>Selasa</v>
      </c>
      <c r="I287" s="24">
        <f t="shared" si="85"/>
        <v>45797.291666666664</v>
      </c>
      <c r="J287" s="25">
        <f t="shared" si="86"/>
        <v>6.291666666666667</v>
      </c>
      <c r="K287" s="21" t="str">
        <f t="shared" si="82"/>
        <v>Selasa</v>
      </c>
      <c r="L287" s="24">
        <f t="shared" si="87"/>
        <v>45797.375</v>
      </c>
      <c r="M287" s="25">
        <f t="shared" si="83"/>
        <v>6.375</v>
      </c>
    </row>
    <row r="288" spans="1:13" ht="15.75" x14ac:dyDescent="0.25">
      <c r="A288" s="27">
        <f t="shared" si="84"/>
        <v>10</v>
      </c>
      <c r="B288" s="54" t="s">
        <v>62</v>
      </c>
      <c r="C288" s="27">
        <v>310</v>
      </c>
      <c r="D288" s="23">
        <f t="shared" si="79"/>
        <v>19</v>
      </c>
      <c r="E288" s="53">
        <v>1</v>
      </c>
      <c r="F288" s="23">
        <f t="shared" si="80"/>
        <v>18</v>
      </c>
      <c r="G288" s="27">
        <v>5</v>
      </c>
      <c r="H288" s="21" t="str">
        <f t="shared" si="81"/>
        <v>Rabu</v>
      </c>
      <c r="I288" s="24">
        <f t="shared" si="85"/>
        <v>45798.208333333336</v>
      </c>
      <c r="J288" s="25">
        <f t="shared" si="86"/>
        <v>7.208333333333333</v>
      </c>
      <c r="K288" s="21" t="str">
        <f t="shared" si="82"/>
        <v>Rabu</v>
      </c>
      <c r="L288" s="24">
        <f t="shared" si="87"/>
        <v>45798.416666666672</v>
      </c>
      <c r="M288" s="25">
        <f t="shared" si="83"/>
        <v>7.4166666666666661</v>
      </c>
    </row>
    <row r="289" spans="1:13" ht="15.75" x14ac:dyDescent="0.25">
      <c r="A289" s="27">
        <f t="shared" si="84"/>
        <v>11</v>
      </c>
      <c r="B289" s="54" t="s">
        <v>98</v>
      </c>
      <c r="C289" s="27">
        <v>86</v>
      </c>
      <c r="D289" s="23">
        <f t="shared" si="79"/>
        <v>6</v>
      </c>
      <c r="E289" s="53">
        <v>1</v>
      </c>
      <c r="F289" s="23">
        <f t="shared" si="80"/>
        <v>5</v>
      </c>
      <c r="G289" s="27">
        <v>2</v>
      </c>
      <c r="H289" s="21" t="str">
        <f t="shared" si="81"/>
        <v>Kamis</v>
      </c>
      <c r="I289" s="24">
        <f t="shared" si="85"/>
        <v>45799.208333333336</v>
      </c>
      <c r="J289" s="25">
        <f t="shared" si="86"/>
        <v>8.2083333333333321</v>
      </c>
      <c r="K289" s="21" t="str">
        <f t="shared" si="82"/>
        <v>Kamis</v>
      </c>
      <c r="L289" s="24">
        <f t="shared" si="87"/>
        <v>45799.291666666672</v>
      </c>
      <c r="M289" s="25">
        <f t="shared" si="83"/>
        <v>8.2916666666666661</v>
      </c>
    </row>
    <row r="290" spans="1:13" ht="15.75" x14ac:dyDescent="0.25">
      <c r="A290" s="27">
        <f t="shared" si="84"/>
        <v>12</v>
      </c>
      <c r="B290" s="54" t="s">
        <v>30</v>
      </c>
      <c r="C290" s="27">
        <v>169</v>
      </c>
      <c r="D290" s="23">
        <f t="shared" si="79"/>
        <v>11</v>
      </c>
      <c r="E290" s="53">
        <v>2</v>
      </c>
      <c r="F290" s="23">
        <f t="shared" si="80"/>
        <v>9</v>
      </c>
      <c r="G290" s="27">
        <v>2</v>
      </c>
      <c r="H290" s="21" t="str">
        <f t="shared" si="81"/>
        <v>Kamis</v>
      </c>
      <c r="I290" s="24">
        <f t="shared" si="85"/>
        <v>45799.541666666664</v>
      </c>
      <c r="J290" s="25">
        <f t="shared" si="86"/>
        <v>8.5416666666666661</v>
      </c>
      <c r="K290" s="21" t="str">
        <f t="shared" si="82"/>
        <v>Kamis</v>
      </c>
      <c r="L290" s="24">
        <f t="shared" si="87"/>
        <v>45799.625</v>
      </c>
      <c r="M290" s="25">
        <f t="shared" si="83"/>
        <v>8.625</v>
      </c>
    </row>
    <row r="291" spans="1:13" ht="15.75" x14ac:dyDescent="0.25">
      <c r="A291" s="27">
        <f t="shared" si="84"/>
        <v>13</v>
      </c>
      <c r="B291" s="54" t="s">
        <v>29</v>
      </c>
      <c r="C291" s="27">
        <v>220</v>
      </c>
      <c r="D291" s="23">
        <f t="shared" si="79"/>
        <v>13</v>
      </c>
      <c r="E291" s="53">
        <v>1</v>
      </c>
      <c r="F291" s="23">
        <f t="shared" si="80"/>
        <v>12</v>
      </c>
      <c r="G291" s="27">
        <v>2</v>
      </c>
      <c r="H291" s="21" t="str">
        <f t="shared" si="81"/>
        <v>Jum'at</v>
      </c>
      <c r="I291" s="24">
        <f t="shared" si="85"/>
        <v>45800.083333333336</v>
      </c>
      <c r="J291" s="25">
        <f t="shared" si="86"/>
        <v>9.0833333333333339</v>
      </c>
      <c r="K291" s="21" t="str">
        <f t="shared" si="82"/>
        <v>Jum'at</v>
      </c>
      <c r="L291" s="24">
        <f t="shared" si="87"/>
        <v>45800.166666666672</v>
      </c>
      <c r="M291" s="25">
        <f t="shared" si="83"/>
        <v>9.1666666666666679</v>
      </c>
    </row>
    <row r="292" spans="1:13" ht="15.75" x14ac:dyDescent="0.25">
      <c r="A292" s="27">
        <f t="shared" si="84"/>
        <v>14</v>
      </c>
      <c r="B292" s="54" t="s">
        <v>28</v>
      </c>
      <c r="C292" s="27">
        <v>345</v>
      </c>
      <c r="D292" s="23">
        <f t="shared" si="79"/>
        <v>20</v>
      </c>
      <c r="E292" s="53">
        <v>0</v>
      </c>
      <c r="F292" s="23">
        <f t="shared" si="80"/>
        <v>20</v>
      </c>
      <c r="G292" s="159">
        <v>3</v>
      </c>
      <c r="H292" s="21" t="str">
        <f t="shared" si="81"/>
        <v>Jum'at</v>
      </c>
      <c r="I292" s="24">
        <f t="shared" si="85"/>
        <v>45800.708333333336</v>
      </c>
      <c r="J292" s="25">
        <f t="shared" si="86"/>
        <v>9.7083333333333339</v>
      </c>
      <c r="K292" s="21" t="str">
        <f t="shared" si="82"/>
        <v>Jum'at</v>
      </c>
      <c r="L292" s="24">
        <f t="shared" si="87"/>
        <v>45800.833333333336</v>
      </c>
      <c r="M292" s="25">
        <f t="shared" si="83"/>
        <v>9.8333333333333339</v>
      </c>
    </row>
    <row r="293" spans="1:13" ht="15.75" x14ac:dyDescent="0.25">
      <c r="A293" s="27">
        <f t="shared" si="84"/>
        <v>15</v>
      </c>
      <c r="B293" s="54" t="s">
        <v>22</v>
      </c>
      <c r="C293" s="27">
        <v>82</v>
      </c>
      <c r="D293" s="23">
        <f t="shared" si="79"/>
        <v>5</v>
      </c>
      <c r="E293" s="53">
        <v>1</v>
      </c>
      <c r="F293" s="23">
        <f t="shared" si="80"/>
        <v>4</v>
      </c>
      <c r="G293" s="27">
        <v>3</v>
      </c>
      <c r="H293" s="21" t="str">
        <f t="shared" si="81"/>
        <v>Sabtu</v>
      </c>
      <c r="I293" s="24">
        <f t="shared" si="85"/>
        <v>45801.666666666664</v>
      </c>
      <c r="J293" s="25">
        <f t="shared" si="86"/>
        <v>10.666666666666668</v>
      </c>
      <c r="K293" s="21" t="str">
        <f t="shared" si="82"/>
        <v>Sabtu</v>
      </c>
      <c r="L293" s="24">
        <f t="shared" si="87"/>
        <v>45801.791666666664</v>
      </c>
      <c r="M293" s="25">
        <f t="shared" si="83"/>
        <v>10.791666666666668</v>
      </c>
    </row>
    <row r="294" spans="1:13" ht="15.75" x14ac:dyDescent="0.25">
      <c r="A294" s="27">
        <f t="shared" si="84"/>
        <v>16</v>
      </c>
      <c r="B294" s="54" t="s">
        <v>21</v>
      </c>
      <c r="C294" s="27">
        <v>393</v>
      </c>
      <c r="D294" s="23">
        <f t="shared" si="79"/>
        <v>23</v>
      </c>
      <c r="E294" s="53">
        <v>0</v>
      </c>
      <c r="F294" s="23">
        <f t="shared" si="80"/>
        <v>23</v>
      </c>
      <c r="G294" s="27">
        <v>2</v>
      </c>
      <c r="H294" s="21" t="str">
        <f t="shared" si="81"/>
        <v>Minggu</v>
      </c>
      <c r="I294" s="24">
        <f t="shared" si="85"/>
        <v>45802</v>
      </c>
      <c r="J294" s="25">
        <f t="shared" si="86"/>
        <v>11.000000000000002</v>
      </c>
      <c r="K294" s="21" t="str">
        <f t="shared" si="82"/>
        <v>Minggu</v>
      </c>
      <c r="L294" s="24">
        <f t="shared" si="87"/>
        <v>45802.083333333336</v>
      </c>
      <c r="M294" s="25">
        <f t="shared" si="83"/>
        <v>11.083333333333336</v>
      </c>
    </row>
    <row r="295" spans="1:13" ht="15.75" x14ac:dyDescent="0.25">
      <c r="A295" s="27">
        <f t="shared" si="84"/>
        <v>17</v>
      </c>
      <c r="B295" s="54" t="s">
        <v>20</v>
      </c>
      <c r="C295" s="27">
        <v>243</v>
      </c>
      <c r="D295" s="23">
        <f t="shared" si="79"/>
        <v>14</v>
      </c>
      <c r="E295" s="53">
        <v>0</v>
      </c>
      <c r="F295" s="23">
        <f t="shared" si="80"/>
        <v>14</v>
      </c>
      <c r="G295" s="27">
        <v>2</v>
      </c>
      <c r="H295" s="21" t="str">
        <f t="shared" si="81"/>
        <v>Senin</v>
      </c>
      <c r="I295" s="24">
        <f t="shared" si="85"/>
        <v>45803.041666666664</v>
      </c>
      <c r="J295" s="25">
        <f t="shared" si="86"/>
        <v>12.04166666666667</v>
      </c>
      <c r="K295" s="21" t="str">
        <f t="shared" si="82"/>
        <v>Senin</v>
      </c>
      <c r="L295" s="24">
        <f t="shared" si="87"/>
        <v>45803.125</v>
      </c>
      <c r="M295" s="25">
        <f t="shared" si="83"/>
        <v>12.125000000000004</v>
      </c>
    </row>
    <row r="296" spans="1:13" ht="15.75" x14ac:dyDescent="0.25">
      <c r="A296" s="27">
        <f t="shared" si="84"/>
        <v>18</v>
      </c>
      <c r="B296" s="54" t="s">
        <v>19</v>
      </c>
      <c r="C296" s="27">
        <v>458</v>
      </c>
      <c r="D296" s="23">
        <f t="shared" si="79"/>
        <v>27</v>
      </c>
      <c r="E296" s="53">
        <v>1</v>
      </c>
      <c r="F296" s="23">
        <f t="shared" si="80"/>
        <v>26</v>
      </c>
      <c r="G296" s="27">
        <v>3</v>
      </c>
      <c r="H296" s="21" t="str">
        <f t="shared" si="81"/>
        <v>Senin</v>
      </c>
      <c r="I296" s="24">
        <f t="shared" si="85"/>
        <v>45803.708333333336</v>
      </c>
      <c r="J296" s="25">
        <f t="shared" si="86"/>
        <v>12.708333333333337</v>
      </c>
      <c r="K296" s="21" t="str">
        <f t="shared" si="82"/>
        <v>Senin</v>
      </c>
      <c r="L296" s="24">
        <f t="shared" si="87"/>
        <v>45803.833333333336</v>
      </c>
      <c r="M296" s="25">
        <f t="shared" si="83"/>
        <v>12.833333333333337</v>
      </c>
    </row>
    <row r="297" spans="1:13" ht="15.75" x14ac:dyDescent="0.25">
      <c r="A297" s="27">
        <f t="shared" si="84"/>
        <v>19</v>
      </c>
      <c r="B297" s="54" t="s">
        <v>18</v>
      </c>
      <c r="C297" s="27"/>
      <c r="D297" s="23"/>
      <c r="E297" s="23"/>
      <c r="F297" s="23"/>
      <c r="G297" s="21"/>
      <c r="H297" s="21" t="str">
        <f t="shared" si="81"/>
        <v>Selasa</v>
      </c>
      <c r="I297" s="24">
        <f t="shared" si="85"/>
        <v>45804.958333333336</v>
      </c>
      <c r="J297" s="25">
        <f t="shared" si="86"/>
        <v>13.958333333333337</v>
      </c>
      <c r="K297" s="21"/>
      <c r="L297" s="24"/>
      <c r="M297" s="25"/>
    </row>
    <row r="298" spans="1:13" x14ac:dyDescent="0.25">
      <c r="A298" s="440" t="s">
        <v>31</v>
      </c>
      <c r="B298" s="440"/>
      <c r="C298" s="160">
        <f>SUM(C279:C297)</f>
        <v>4612</v>
      </c>
      <c r="D298" s="160">
        <f>SUM(D279:D297)</f>
        <v>279</v>
      </c>
      <c r="E298" s="160"/>
      <c r="F298" s="160"/>
      <c r="G298" s="160">
        <f>SUM(G279:G297)</f>
        <v>52</v>
      </c>
      <c r="H298" s="160">
        <f>D298+G298</f>
        <v>331</v>
      </c>
      <c r="I298" s="143"/>
      <c r="J298" s="144"/>
      <c r="K298" s="143"/>
      <c r="L298" s="143"/>
      <c r="M298" s="145"/>
    </row>
    <row r="299" spans="1:13" x14ac:dyDescent="0.25">
      <c r="A299" s="440" t="s">
        <v>32</v>
      </c>
      <c r="B299" s="440"/>
      <c r="C299" s="146"/>
      <c r="D299" s="147">
        <f>D298/24</f>
        <v>11.625</v>
      </c>
      <c r="E299" s="147"/>
      <c r="F299" s="147"/>
      <c r="G299" s="147">
        <f>G298/24</f>
        <v>2.1666666666666665</v>
      </c>
      <c r="H299" s="147">
        <f>H298/24</f>
        <v>13.791666666666666</v>
      </c>
      <c r="I299" s="148"/>
      <c r="J299" s="149" t="s">
        <v>33</v>
      </c>
      <c r="K299" s="150"/>
      <c r="L299" s="151"/>
      <c r="M299" s="152"/>
    </row>
    <row r="300" spans="1:13" x14ac:dyDescent="0.25">
      <c r="A300" s="153"/>
      <c r="B300" s="153"/>
      <c r="C300" s="153"/>
      <c r="D300" s="153"/>
      <c r="E300" s="153"/>
      <c r="F300" s="153"/>
      <c r="G300" s="153"/>
      <c r="H300" s="150"/>
      <c r="I300" s="150"/>
      <c r="J300" s="144" t="s">
        <v>34</v>
      </c>
      <c r="K300" s="144"/>
      <c r="L300" s="154">
        <f>C298</f>
        <v>4612</v>
      </c>
      <c r="M300" s="150" t="s">
        <v>35</v>
      </c>
    </row>
    <row r="301" spans="1:13" x14ac:dyDescent="0.25">
      <c r="A301" s="153"/>
      <c r="B301" s="153"/>
      <c r="C301" s="153"/>
      <c r="D301" s="153"/>
      <c r="E301" s="153"/>
      <c r="F301" s="153"/>
      <c r="G301" s="153"/>
      <c r="H301" s="153"/>
      <c r="I301" s="150"/>
      <c r="J301" s="144" t="s">
        <v>36</v>
      </c>
      <c r="K301" s="144"/>
      <c r="L301" s="155">
        <f>D299</f>
        <v>11.625</v>
      </c>
      <c r="M301" s="150" t="s">
        <v>14</v>
      </c>
    </row>
    <row r="302" spans="1:13" x14ac:dyDescent="0.25">
      <c r="A302" s="153"/>
      <c r="B302" s="153"/>
      <c r="C302" s="153"/>
      <c r="D302" s="153"/>
      <c r="E302" s="153"/>
      <c r="F302" s="153"/>
      <c r="G302" s="153"/>
      <c r="H302" s="153"/>
      <c r="I302" s="150"/>
      <c r="J302" s="144" t="s">
        <v>37</v>
      </c>
      <c r="K302" s="144"/>
      <c r="L302" s="156">
        <f>G299</f>
        <v>2.1666666666666665</v>
      </c>
      <c r="M302" s="150" t="s">
        <v>14</v>
      </c>
    </row>
    <row r="304" spans="1:13" ht="15.75" x14ac:dyDescent="0.25">
      <c r="A304" s="437" t="s">
        <v>0</v>
      </c>
      <c r="B304" s="437"/>
      <c r="C304" s="437"/>
      <c r="D304" s="437"/>
      <c r="E304" s="437"/>
      <c r="F304" s="437"/>
      <c r="G304" s="437"/>
      <c r="H304" s="437"/>
      <c r="I304" s="437"/>
      <c r="J304" s="437"/>
      <c r="K304" s="437"/>
      <c r="L304" s="437"/>
      <c r="M304" s="437"/>
    </row>
    <row r="305" spans="1:13" ht="15.75" x14ac:dyDescent="0.25">
      <c r="A305" s="438" t="s">
        <v>87</v>
      </c>
      <c r="B305" s="438"/>
      <c r="C305" s="438"/>
      <c r="D305" s="438"/>
      <c r="E305" s="438"/>
      <c r="F305" s="438"/>
      <c r="G305" s="438"/>
      <c r="H305" s="438"/>
      <c r="I305" s="438"/>
      <c r="J305" s="438"/>
      <c r="K305" s="438"/>
      <c r="L305" s="438"/>
      <c r="M305" s="438"/>
    </row>
    <row r="307" spans="1:13" ht="16.5" x14ac:dyDescent="0.3">
      <c r="A307" s="439" t="s">
        <v>105</v>
      </c>
      <c r="B307" s="439"/>
      <c r="C307" s="439"/>
      <c r="D307" s="439"/>
      <c r="E307" s="439"/>
      <c r="F307" s="439"/>
      <c r="G307" s="439"/>
      <c r="H307" s="439"/>
      <c r="I307" s="137"/>
      <c r="J307" s="138"/>
      <c r="K307" s="139" t="s">
        <v>3</v>
      </c>
      <c r="L307" s="136">
        <v>17</v>
      </c>
      <c r="M307" s="139" t="s">
        <v>4</v>
      </c>
    </row>
    <row r="308" spans="1:13" ht="15" customHeight="1" x14ac:dyDescent="0.25">
      <c r="A308" s="13" t="s">
        <v>5</v>
      </c>
      <c r="B308" s="13" t="s">
        <v>6</v>
      </c>
      <c r="C308" s="12" t="s">
        <v>7</v>
      </c>
      <c r="D308" s="12" t="s">
        <v>8</v>
      </c>
      <c r="E308" s="11" t="s">
        <v>89</v>
      </c>
      <c r="F308" s="12" t="s">
        <v>10</v>
      </c>
      <c r="G308" s="12" t="s">
        <v>11</v>
      </c>
      <c r="H308" s="10" t="s">
        <v>12</v>
      </c>
      <c r="I308" s="10"/>
      <c r="J308" s="10"/>
      <c r="K308" s="9" t="s">
        <v>13</v>
      </c>
      <c r="L308" s="9"/>
      <c r="M308" s="9"/>
    </row>
    <row r="309" spans="1:13" ht="15.75" x14ac:dyDescent="0.25">
      <c r="A309" s="13"/>
      <c r="B309" s="13"/>
      <c r="C309" s="12"/>
      <c r="D309" s="12"/>
      <c r="E309" s="11"/>
      <c r="F309" s="12"/>
      <c r="G309" s="12"/>
      <c r="H309" s="19" t="s">
        <v>14</v>
      </c>
      <c r="I309" s="19" t="s">
        <v>15</v>
      </c>
      <c r="J309" s="19" t="s">
        <v>16</v>
      </c>
      <c r="K309" s="20" t="s">
        <v>14</v>
      </c>
      <c r="L309" s="20" t="s">
        <v>15</v>
      </c>
      <c r="M309" s="20" t="s">
        <v>16</v>
      </c>
    </row>
    <row r="310" spans="1:13" ht="15.75" x14ac:dyDescent="0.25">
      <c r="A310" s="27">
        <v>1</v>
      </c>
      <c r="B310" s="54" t="s">
        <v>18</v>
      </c>
      <c r="C310" s="27">
        <v>458</v>
      </c>
      <c r="D310" s="23">
        <f t="shared" ref="D310:D327" si="88">F310+E310</f>
        <v>28</v>
      </c>
      <c r="E310" s="23">
        <v>2</v>
      </c>
      <c r="F310" s="23">
        <f t="shared" ref="F310:F327" si="89">INT(C310/$L$4)</f>
        <v>26</v>
      </c>
      <c r="G310" s="27">
        <v>25</v>
      </c>
      <c r="H310" s="27" t="str">
        <f t="shared" ref="H310:H328" si="90">CHOOSE(WEEKDAY(I310),"Minggu","Senin","Selasa","Rabu","Kamis","Jum'at","Sabtu")</f>
        <v>Rabu</v>
      </c>
      <c r="I310" s="72">
        <v>45805</v>
      </c>
      <c r="J310" s="73">
        <v>0.79166666666666696</v>
      </c>
      <c r="K310" s="27" t="str">
        <f t="shared" ref="K310:K327" si="91">CHOOSE(WEEKDAY(L310),"Minggu","Senin","Selasa","Rabu","Kamis","Jum'at","Sabtu")</f>
        <v>Kamis</v>
      </c>
      <c r="L310" s="72">
        <f>(I310+J310)+G310/24</f>
        <v>45806.833333333328</v>
      </c>
      <c r="M310" s="73">
        <f t="shared" ref="M310:M327" si="92">(J310+G310/24)</f>
        <v>1.8333333333333337</v>
      </c>
    </row>
    <row r="311" spans="1:13" ht="15.75" x14ac:dyDescent="0.25">
      <c r="A311" s="27">
        <f t="shared" ref="A311:A328" si="93">A310+1</f>
        <v>2</v>
      </c>
      <c r="B311" s="54" t="s">
        <v>19</v>
      </c>
      <c r="C311" s="27">
        <v>243</v>
      </c>
      <c r="D311" s="23">
        <f t="shared" si="88"/>
        <v>14</v>
      </c>
      <c r="E311" s="23">
        <v>0</v>
      </c>
      <c r="F311" s="23">
        <f t="shared" si="89"/>
        <v>14</v>
      </c>
      <c r="G311" s="27">
        <v>3</v>
      </c>
      <c r="H311" s="21" t="str">
        <f t="shared" si="90"/>
        <v>Sabtu</v>
      </c>
      <c r="I311" s="24">
        <f t="shared" ref="I311:I328" si="94">$I$310+J311</f>
        <v>45808</v>
      </c>
      <c r="J311" s="25">
        <f t="shared" ref="J311:J328" si="95">M310+D310/24</f>
        <v>3.0000000000000004</v>
      </c>
      <c r="K311" s="21" t="str">
        <f t="shared" si="91"/>
        <v>Sabtu</v>
      </c>
      <c r="L311" s="24">
        <f t="shared" ref="L311:L327" si="96">($I$310+J311)+G311/24</f>
        <v>45808.125</v>
      </c>
      <c r="M311" s="25">
        <f t="shared" si="92"/>
        <v>3.1250000000000004</v>
      </c>
    </row>
    <row r="312" spans="1:13" ht="15.75" x14ac:dyDescent="0.25">
      <c r="A312" s="27">
        <f t="shared" si="93"/>
        <v>3</v>
      </c>
      <c r="B312" s="54" t="s">
        <v>20</v>
      </c>
      <c r="C312" s="27">
        <v>393</v>
      </c>
      <c r="D312" s="23">
        <f t="shared" si="88"/>
        <v>24</v>
      </c>
      <c r="E312" s="23">
        <v>1</v>
      </c>
      <c r="F312" s="23">
        <f t="shared" si="89"/>
        <v>23</v>
      </c>
      <c r="G312" s="27">
        <v>2</v>
      </c>
      <c r="H312" s="21" t="str">
        <f t="shared" si="90"/>
        <v>Sabtu</v>
      </c>
      <c r="I312" s="24">
        <f t="shared" si="94"/>
        <v>45808.708333333336</v>
      </c>
      <c r="J312" s="25">
        <f t="shared" si="95"/>
        <v>3.7083333333333339</v>
      </c>
      <c r="K312" s="21" t="str">
        <f t="shared" si="91"/>
        <v>Sabtu</v>
      </c>
      <c r="L312" s="24">
        <f t="shared" si="96"/>
        <v>45808.791666666672</v>
      </c>
      <c r="M312" s="25">
        <f t="shared" si="92"/>
        <v>3.7916666666666674</v>
      </c>
    </row>
    <row r="313" spans="1:13" ht="15.75" x14ac:dyDescent="0.25">
      <c r="A313" s="27">
        <f t="shared" si="93"/>
        <v>4</v>
      </c>
      <c r="B313" s="54" t="s">
        <v>21</v>
      </c>
      <c r="C313" s="27">
        <v>82</v>
      </c>
      <c r="D313" s="23">
        <f t="shared" si="88"/>
        <v>5</v>
      </c>
      <c r="E313" s="23">
        <v>1</v>
      </c>
      <c r="F313" s="23">
        <f t="shared" si="89"/>
        <v>4</v>
      </c>
      <c r="G313" s="27">
        <v>2</v>
      </c>
      <c r="H313" s="21" t="str">
        <f t="shared" si="90"/>
        <v>Minggu</v>
      </c>
      <c r="I313" s="24">
        <f t="shared" si="94"/>
        <v>45809.791666666664</v>
      </c>
      <c r="J313" s="25">
        <f t="shared" si="95"/>
        <v>4.7916666666666679</v>
      </c>
      <c r="K313" s="21" t="str">
        <f t="shared" si="91"/>
        <v>Minggu</v>
      </c>
      <c r="L313" s="24">
        <f t="shared" si="96"/>
        <v>45809.875</v>
      </c>
      <c r="M313" s="25">
        <f t="shared" si="92"/>
        <v>4.8750000000000009</v>
      </c>
    </row>
    <row r="314" spans="1:13" ht="15.75" x14ac:dyDescent="0.25">
      <c r="A314" s="27">
        <f t="shared" si="93"/>
        <v>5</v>
      </c>
      <c r="B314" s="54" t="s">
        <v>22</v>
      </c>
      <c r="C314" s="27">
        <v>345</v>
      </c>
      <c r="D314" s="23">
        <f t="shared" si="88"/>
        <v>20</v>
      </c>
      <c r="E314" s="23">
        <v>0</v>
      </c>
      <c r="F314" s="23">
        <f t="shared" si="89"/>
        <v>20</v>
      </c>
      <c r="G314" s="27">
        <v>3</v>
      </c>
      <c r="H314" s="21" t="str">
        <f t="shared" si="90"/>
        <v>Senin</v>
      </c>
      <c r="I314" s="24">
        <f t="shared" si="94"/>
        <v>45810.083333333336</v>
      </c>
      <c r="J314" s="25">
        <f t="shared" si="95"/>
        <v>5.0833333333333339</v>
      </c>
      <c r="K314" s="21" t="str">
        <f t="shared" si="91"/>
        <v>Senin</v>
      </c>
      <c r="L314" s="24">
        <f t="shared" si="96"/>
        <v>45810.208333333336</v>
      </c>
      <c r="M314" s="25">
        <f t="shared" si="92"/>
        <v>5.2083333333333339</v>
      </c>
    </row>
    <row r="315" spans="1:13" ht="15.75" x14ac:dyDescent="0.25">
      <c r="A315" s="27">
        <f t="shared" si="93"/>
        <v>6</v>
      </c>
      <c r="B315" s="54" t="s">
        <v>28</v>
      </c>
      <c r="C315" s="27">
        <v>220</v>
      </c>
      <c r="D315" s="23">
        <f t="shared" si="88"/>
        <v>13</v>
      </c>
      <c r="E315" s="23">
        <v>1</v>
      </c>
      <c r="F315" s="23">
        <f t="shared" si="89"/>
        <v>12</v>
      </c>
      <c r="G315" s="27">
        <v>3</v>
      </c>
      <c r="H315" s="21" t="str">
        <f t="shared" si="90"/>
        <v>Selasa</v>
      </c>
      <c r="I315" s="24">
        <f t="shared" si="94"/>
        <v>45811.041666666664</v>
      </c>
      <c r="J315" s="25">
        <f t="shared" si="95"/>
        <v>6.041666666666667</v>
      </c>
      <c r="K315" s="21" t="str">
        <f t="shared" si="91"/>
        <v>Selasa</v>
      </c>
      <c r="L315" s="24">
        <f t="shared" si="96"/>
        <v>45811.166666666664</v>
      </c>
      <c r="M315" s="25">
        <f t="shared" si="92"/>
        <v>6.166666666666667</v>
      </c>
    </row>
    <row r="316" spans="1:13" ht="15.75" x14ac:dyDescent="0.25">
      <c r="A316" s="27">
        <f t="shared" si="93"/>
        <v>7</v>
      </c>
      <c r="B316" s="54" t="s">
        <v>29</v>
      </c>
      <c r="C316" s="27">
        <v>169</v>
      </c>
      <c r="D316" s="23">
        <f t="shared" si="88"/>
        <v>10</v>
      </c>
      <c r="E316" s="23">
        <v>1</v>
      </c>
      <c r="F316" s="23">
        <f t="shared" si="89"/>
        <v>9</v>
      </c>
      <c r="G316" s="27">
        <v>2</v>
      </c>
      <c r="H316" s="21" t="str">
        <f t="shared" si="90"/>
        <v>Selasa</v>
      </c>
      <c r="I316" s="24">
        <f t="shared" si="94"/>
        <v>45811.708333333336</v>
      </c>
      <c r="J316" s="25">
        <f t="shared" si="95"/>
        <v>6.7083333333333339</v>
      </c>
      <c r="K316" s="21" t="str">
        <f t="shared" si="91"/>
        <v>Selasa</v>
      </c>
      <c r="L316" s="24">
        <f t="shared" si="96"/>
        <v>45811.791666666672</v>
      </c>
      <c r="M316" s="25">
        <f t="shared" si="92"/>
        <v>6.791666666666667</v>
      </c>
    </row>
    <row r="317" spans="1:13" ht="15.75" x14ac:dyDescent="0.25">
      <c r="A317" s="27">
        <f t="shared" si="93"/>
        <v>8</v>
      </c>
      <c r="B317" s="54" t="s">
        <v>30</v>
      </c>
      <c r="C317" s="27">
        <v>86</v>
      </c>
      <c r="D317" s="23">
        <f t="shared" si="88"/>
        <v>6</v>
      </c>
      <c r="E317" s="23">
        <v>1</v>
      </c>
      <c r="F317" s="23">
        <f t="shared" si="89"/>
        <v>5</v>
      </c>
      <c r="G317" s="27">
        <v>2</v>
      </c>
      <c r="H317" s="21" t="str">
        <f t="shared" si="90"/>
        <v>Rabu</v>
      </c>
      <c r="I317" s="24">
        <f t="shared" si="94"/>
        <v>45812.208333333336</v>
      </c>
      <c r="J317" s="25">
        <f t="shared" si="95"/>
        <v>7.2083333333333339</v>
      </c>
      <c r="K317" s="21" t="str">
        <f t="shared" si="91"/>
        <v>Rabu</v>
      </c>
      <c r="L317" s="24">
        <f t="shared" si="96"/>
        <v>45812.291666666672</v>
      </c>
      <c r="M317" s="25">
        <f t="shared" si="92"/>
        <v>7.291666666666667</v>
      </c>
    </row>
    <row r="318" spans="1:13" ht="15.75" x14ac:dyDescent="0.25">
      <c r="A318" s="27">
        <f t="shared" si="93"/>
        <v>9</v>
      </c>
      <c r="B318" s="54" t="s">
        <v>98</v>
      </c>
      <c r="C318" s="27">
        <v>310</v>
      </c>
      <c r="D318" s="23">
        <f t="shared" si="88"/>
        <v>19</v>
      </c>
      <c r="E318" s="53">
        <v>1</v>
      </c>
      <c r="F318" s="23">
        <f t="shared" si="89"/>
        <v>18</v>
      </c>
      <c r="G318" s="27">
        <v>2</v>
      </c>
      <c r="H318" s="21" t="str">
        <f t="shared" si="90"/>
        <v>Rabu</v>
      </c>
      <c r="I318" s="24">
        <f t="shared" si="94"/>
        <v>45812.541666666664</v>
      </c>
      <c r="J318" s="25">
        <f t="shared" si="95"/>
        <v>7.541666666666667</v>
      </c>
      <c r="K318" s="21" t="str">
        <f t="shared" si="91"/>
        <v>Rabu</v>
      </c>
      <c r="L318" s="24">
        <f t="shared" si="96"/>
        <v>45812.625</v>
      </c>
      <c r="M318" s="25">
        <f t="shared" si="92"/>
        <v>7.625</v>
      </c>
    </row>
    <row r="319" spans="1:13" ht="15.75" x14ac:dyDescent="0.25">
      <c r="A319" s="27">
        <f t="shared" si="93"/>
        <v>10</v>
      </c>
      <c r="B319" s="54" t="s">
        <v>62</v>
      </c>
      <c r="C319" s="27">
        <v>310</v>
      </c>
      <c r="D319" s="23">
        <f t="shared" si="88"/>
        <v>18</v>
      </c>
      <c r="E319" s="53">
        <v>0</v>
      </c>
      <c r="F319" s="23">
        <f t="shared" si="89"/>
        <v>18</v>
      </c>
      <c r="G319" s="27">
        <v>5</v>
      </c>
      <c r="H319" s="21" t="str">
        <f t="shared" si="90"/>
        <v>Kamis</v>
      </c>
      <c r="I319" s="24">
        <f t="shared" si="94"/>
        <v>45813.416666666664</v>
      </c>
      <c r="J319" s="25">
        <f t="shared" si="95"/>
        <v>8.4166666666666661</v>
      </c>
      <c r="K319" s="21" t="str">
        <f t="shared" si="91"/>
        <v>Kamis</v>
      </c>
      <c r="L319" s="24">
        <f t="shared" si="96"/>
        <v>45813.625</v>
      </c>
      <c r="M319" s="25">
        <f t="shared" si="92"/>
        <v>8.625</v>
      </c>
    </row>
    <row r="320" spans="1:13" ht="15.75" x14ac:dyDescent="0.25">
      <c r="A320" s="27">
        <f t="shared" si="93"/>
        <v>11</v>
      </c>
      <c r="B320" s="54" t="s">
        <v>98</v>
      </c>
      <c r="C320" s="27">
        <v>86</v>
      </c>
      <c r="D320" s="23">
        <f t="shared" si="88"/>
        <v>6</v>
      </c>
      <c r="E320" s="53">
        <v>1</v>
      </c>
      <c r="F320" s="23">
        <f t="shared" si="89"/>
        <v>5</v>
      </c>
      <c r="G320" s="27">
        <v>2</v>
      </c>
      <c r="H320" s="21" t="str">
        <f t="shared" si="90"/>
        <v>Jum'at</v>
      </c>
      <c r="I320" s="24">
        <f t="shared" si="94"/>
        <v>45814.375</v>
      </c>
      <c r="J320" s="25">
        <f t="shared" si="95"/>
        <v>9.375</v>
      </c>
      <c r="K320" s="21" t="str">
        <f t="shared" si="91"/>
        <v>Jum'at</v>
      </c>
      <c r="L320" s="24">
        <f t="shared" si="96"/>
        <v>45814.458333333336</v>
      </c>
      <c r="M320" s="25">
        <f t="shared" si="92"/>
        <v>9.4583333333333339</v>
      </c>
    </row>
    <row r="321" spans="1:13" ht="15.75" x14ac:dyDescent="0.25">
      <c r="A321" s="27">
        <f t="shared" si="93"/>
        <v>12</v>
      </c>
      <c r="B321" s="54" t="s">
        <v>30</v>
      </c>
      <c r="C321" s="27">
        <v>169</v>
      </c>
      <c r="D321" s="23">
        <f t="shared" si="88"/>
        <v>10</v>
      </c>
      <c r="E321" s="53">
        <v>1</v>
      </c>
      <c r="F321" s="23">
        <f t="shared" si="89"/>
        <v>9</v>
      </c>
      <c r="G321" s="27">
        <v>2</v>
      </c>
      <c r="H321" s="21" t="str">
        <f t="shared" si="90"/>
        <v>Jum'at</v>
      </c>
      <c r="I321" s="24">
        <f t="shared" si="94"/>
        <v>45814.708333333336</v>
      </c>
      <c r="J321" s="25">
        <f t="shared" si="95"/>
        <v>9.7083333333333339</v>
      </c>
      <c r="K321" s="21" t="str">
        <f t="shared" si="91"/>
        <v>Jum'at</v>
      </c>
      <c r="L321" s="24">
        <f t="shared" si="96"/>
        <v>45814.791666666672</v>
      </c>
      <c r="M321" s="25">
        <f t="shared" si="92"/>
        <v>9.7916666666666679</v>
      </c>
    </row>
    <row r="322" spans="1:13" ht="15.75" x14ac:dyDescent="0.25">
      <c r="A322" s="27">
        <f t="shared" si="93"/>
        <v>13</v>
      </c>
      <c r="B322" s="54" t="s">
        <v>29</v>
      </c>
      <c r="C322" s="27">
        <v>220</v>
      </c>
      <c r="D322" s="23">
        <f t="shared" si="88"/>
        <v>12</v>
      </c>
      <c r="E322" s="53">
        <v>0</v>
      </c>
      <c r="F322" s="23">
        <f t="shared" si="89"/>
        <v>12</v>
      </c>
      <c r="G322" s="27">
        <v>2</v>
      </c>
      <c r="H322" s="21" t="str">
        <f t="shared" si="90"/>
        <v>Sabtu</v>
      </c>
      <c r="I322" s="24">
        <f t="shared" si="94"/>
        <v>45815.208333333336</v>
      </c>
      <c r="J322" s="25">
        <f t="shared" si="95"/>
        <v>10.208333333333334</v>
      </c>
      <c r="K322" s="21" t="str">
        <f t="shared" si="91"/>
        <v>Sabtu</v>
      </c>
      <c r="L322" s="24">
        <f t="shared" si="96"/>
        <v>45815.291666666672</v>
      </c>
      <c r="M322" s="25">
        <f t="shared" si="92"/>
        <v>10.291666666666668</v>
      </c>
    </row>
    <row r="323" spans="1:13" ht="15.75" x14ac:dyDescent="0.25">
      <c r="A323" s="27">
        <f t="shared" si="93"/>
        <v>14</v>
      </c>
      <c r="B323" s="54" t="s">
        <v>28</v>
      </c>
      <c r="C323" s="27">
        <v>345</v>
      </c>
      <c r="D323" s="23">
        <f t="shared" si="88"/>
        <v>20</v>
      </c>
      <c r="E323" s="53">
        <v>0</v>
      </c>
      <c r="F323" s="23">
        <f t="shared" si="89"/>
        <v>20</v>
      </c>
      <c r="G323" s="159">
        <v>2</v>
      </c>
      <c r="H323" s="21" t="str">
        <f t="shared" si="90"/>
        <v>Sabtu</v>
      </c>
      <c r="I323" s="24">
        <f t="shared" si="94"/>
        <v>45815.791666666664</v>
      </c>
      <c r="J323" s="25">
        <f t="shared" si="95"/>
        <v>10.791666666666668</v>
      </c>
      <c r="K323" s="21" t="str">
        <f t="shared" si="91"/>
        <v>Sabtu</v>
      </c>
      <c r="L323" s="24">
        <f t="shared" si="96"/>
        <v>45815.875</v>
      </c>
      <c r="M323" s="25">
        <f t="shared" si="92"/>
        <v>10.875000000000002</v>
      </c>
    </row>
    <row r="324" spans="1:13" ht="15.75" x14ac:dyDescent="0.25">
      <c r="A324" s="27">
        <f t="shared" si="93"/>
        <v>15</v>
      </c>
      <c r="B324" s="54" t="s">
        <v>22</v>
      </c>
      <c r="C324" s="27">
        <v>82</v>
      </c>
      <c r="D324" s="23">
        <f t="shared" si="88"/>
        <v>5</v>
      </c>
      <c r="E324" s="53">
        <v>1</v>
      </c>
      <c r="F324" s="23">
        <f t="shared" si="89"/>
        <v>4</v>
      </c>
      <c r="G324" s="27">
        <v>3</v>
      </c>
      <c r="H324" s="21" t="str">
        <f t="shared" si="90"/>
        <v>Minggu</v>
      </c>
      <c r="I324" s="24">
        <f t="shared" si="94"/>
        <v>45816.708333333336</v>
      </c>
      <c r="J324" s="25">
        <f t="shared" si="95"/>
        <v>11.708333333333336</v>
      </c>
      <c r="K324" s="21" t="str">
        <f t="shared" si="91"/>
        <v>Minggu</v>
      </c>
      <c r="L324" s="24">
        <f t="shared" si="96"/>
        <v>45816.833333333336</v>
      </c>
      <c r="M324" s="25">
        <f t="shared" si="92"/>
        <v>11.833333333333336</v>
      </c>
    </row>
    <row r="325" spans="1:13" ht="15.75" x14ac:dyDescent="0.25">
      <c r="A325" s="27">
        <f t="shared" si="93"/>
        <v>16</v>
      </c>
      <c r="B325" s="54" t="s">
        <v>21</v>
      </c>
      <c r="C325" s="27">
        <v>393</v>
      </c>
      <c r="D325" s="23">
        <f t="shared" si="88"/>
        <v>23</v>
      </c>
      <c r="E325" s="53">
        <v>0</v>
      </c>
      <c r="F325" s="23">
        <f t="shared" si="89"/>
        <v>23</v>
      </c>
      <c r="G325" s="27">
        <v>2</v>
      </c>
      <c r="H325" s="21" t="str">
        <f t="shared" si="90"/>
        <v>Senin</v>
      </c>
      <c r="I325" s="24">
        <f t="shared" si="94"/>
        <v>45817.041666666664</v>
      </c>
      <c r="J325" s="25">
        <f t="shared" si="95"/>
        <v>12.04166666666667</v>
      </c>
      <c r="K325" s="21" t="str">
        <f t="shared" si="91"/>
        <v>Senin</v>
      </c>
      <c r="L325" s="24">
        <f t="shared" si="96"/>
        <v>45817.125</v>
      </c>
      <c r="M325" s="25">
        <f t="shared" si="92"/>
        <v>12.125000000000004</v>
      </c>
    </row>
    <row r="326" spans="1:13" ht="15.75" x14ac:dyDescent="0.25">
      <c r="A326" s="27">
        <f t="shared" si="93"/>
        <v>17</v>
      </c>
      <c r="B326" s="54" t="s">
        <v>20</v>
      </c>
      <c r="C326" s="27">
        <v>243</v>
      </c>
      <c r="D326" s="23">
        <f t="shared" si="88"/>
        <v>14</v>
      </c>
      <c r="E326" s="53">
        <v>0</v>
      </c>
      <c r="F326" s="23">
        <f t="shared" si="89"/>
        <v>14</v>
      </c>
      <c r="G326" s="27">
        <v>2</v>
      </c>
      <c r="H326" s="21" t="str">
        <f t="shared" si="90"/>
        <v>Selasa</v>
      </c>
      <c r="I326" s="24">
        <f t="shared" si="94"/>
        <v>45818.083333333336</v>
      </c>
      <c r="J326" s="25">
        <f t="shared" si="95"/>
        <v>13.083333333333337</v>
      </c>
      <c r="K326" s="21" t="str">
        <f t="shared" si="91"/>
        <v>Selasa</v>
      </c>
      <c r="L326" s="24">
        <f t="shared" si="96"/>
        <v>45818.166666666672</v>
      </c>
      <c r="M326" s="25">
        <f t="shared" si="92"/>
        <v>13.166666666666671</v>
      </c>
    </row>
    <row r="327" spans="1:13" ht="15.75" x14ac:dyDescent="0.25">
      <c r="A327" s="27">
        <f t="shared" si="93"/>
        <v>18</v>
      </c>
      <c r="B327" s="54" t="s">
        <v>19</v>
      </c>
      <c r="C327" s="27">
        <v>458</v>
      </c>
      <c r="D327" s="23">
        <f t="shared" si="88"/>
        <v>27</v>
      </c>
      <c r="E327" s="53">
        <v>1</v>
      </c>
      <c r="F327" s="23">
        <f t="shared" si="89"/>
        <v>26</v>
      </c>
      <c r="G327" s="27">
        <v>3</v>
      </c>
      <c r="H327" s="21" t="str">
        <f t="shared" si="90"/>
        <v>Selasa</v>
      </c>
      <c r="I327" s="24">
        <f t="shared" si="94"/>
        <v>45818.75</v>
      </c>
      <c r="J327" s="25">
        <f t="shared" si="95"/>
        <v>13.750000000000005</v>
      </c>
      <c r="K327" s="21" t="str">
        <f t="shared" si="91"/>
        <v>Selasa</v>
      </c>
      <c r="L327" s="24">
        <f t="shared" si="96"/>
        <v>45818.875</v>
      </c>
      <c r="M327" s="25">
        <f t="shared" si="92"/>
        <v>13.875000000000005</v>
      </c>
    </row>
    <row r="328" spans="1:13" ht="15.75" x14ac:dyDescent="0.25">
      <c r="A328" s="27">
        <f t="shared" si="93"/>
        <v>19</v>
      </c>
      <c r="B328" s="54" t="s">
        <v>18</v>
      </c>
      <c r="C328" s="27"/>
      <c r="D328" s="23"/>
      <c r="E328" s="23"/>
      <c r="F328" s="23"/>
      <c r="G328" s="21"/>
      <c r="H328" s="21" t="str">
        <f t="shared" si="90"/>
        <v>Kamis</v>
      </c>
      <c r="I328" s="24">
        <f t="shared" si="94"/>
        <v>45820</v>
      </c>
      <c r="J328" s="25">
        <f t="shared" si="95"/>
        <v>15.000000000000005</v>
      </c>
      <c r="K328" s="21"/>
      <c r="L328" s="24"/>
      <c r="M328" s="25"/>
    </row>
    <row r="329" spans="1:13" x14ac:dyDescent="0.25">
      <c r="A329" s="440" t="s">
        <v>31</v>
      </c>
      <c r="B329" s="440"/>
      <c r="C329" s="160">
        <f>SUM(C310:C328)</f>
        <v>4612</v>
      </c>
      <c r="D329" s="160">
        <f>SUM(D310:D328)</f>
        <v>274</v>
      </c>
      <c r="E329" s="160"/>
      <c r="F329" s="160"/>
      <c r="G329" s="160">
        <f>SUM(G310:G328)</f>
        <v>67</v>
      </c>
      <c r="H329" s="160">
        <f>D329+G329</f>
        <v>341</v>
      </c>
      <c r="I329" s="143"/>
      <c r="J329" s="144"/>
      <c r="K329" s="143"/>
      <c r="L329" s="143"/>
      <c r="M329" s="145"/>
    </row>
    <row r="330" spans="1:13" x14ac:dyDescent="0.25">
      <c r="A330" s="440" t="s">
        <v>32</v>
      </c>
      <c r="B330" s="440"/>
      <c r="C330" s="146"/>
      <c r="D330" s="147">
        <f>D329/24</f>
        <v>11.416666666666666</v>
      </c>
      <c r="E330" s="147"/>
      <c r="F330" s="147"/>
      <c r="G330" s="147">
        <f>G329/24</f>
        <v>2.7916666666666665</v>
      </c>
      <c r="H330" s="147">
        <f>H329/24</f>
        <v>14.208333333333334</v>
      </c>
      <c r="I330" s="148"/>
      <c r="J330" s="149" t="s">
        <v>33</v>
      </c>
      <c r="K330" s="150"/>
      <c r="L330" s="151"/>
      <c r="M330" s="152"/>
    </row>
    <row r="331" spans="1:13" x14ac:dyDescent="0.25">
      <c r="A331" s="153"/>
      <c r="B331" s="153"/>
      <c r="C331" s="153"/>
      <c r="D331" s="153"/>
      <c r="E331" s="153"/>
      <c r="F331" s="153"/>
      <c r="G331" s="153"/>
      <c r="H331" s="150"/>
      <c r="I331" s="150"/>
      <c r="J331" s="144" t="s">
        <v>34</v>
      </c>
      <c r="K331" s="144"/>
      <c r="L331" s="154">
        <f>C329</f>
        <v>4612</v>
      </c>
      <c r="M331" s="150" t="s">
        <v>35</v>
      </c>
    </row>
    <row r="332" spans="1:13" x14ac:dyDescent="0.25">
      <c r="A332" s="153"/>
      <c r="B332" s="153"/>
      <c r="C332" s="153"/>
      <c r="D332" s="153"/>
      <c r="E332" s="153"/>
      <c r="F332" s="153"/>
      <c r="G332" s="153"/>
      <c r="H332" s="153"/>
      <c r="I332" s="150"/>
      <c r="J332" s="144" t="s">
        <v>36</v>
      </c>
      <c r="K332" s="144"/>
      <c r="L332" s="155">
        <f>D330</f>
        <v>11.416666666666666</v>
      </c>
      <c r="M332" s="150" t="s">
        <v>14</v>
      </c>
    </row>
    <row r="333" spans="1:13" x14ac:dyDescent="0.25">
      <c r="A333" s="153"/>
      <c r="B333" s="153"/>
      <c r="C333" s="153"/>
      <c r="D333" s="153"/>
      <c r="E333" s="153"/>
      <c r="F333" s="153"/>
      <c r="G333" s="153"/>
      <c r="H333" s="153"/>
      <c r="I333" s="150"/>
      <c r="J333" s="144" t="s">
        <v>37</v>
      </c>
      <c r="K333" s="144"/>
      <c r="L333" s="156">
        <f>G330</f>
        <v>2.7916666666666665</v>
      </c>
      <c r="M333" s="150" t="s">
        <v>14</v>
      </c>
    </row>
    <row r="335" spans="1:13" ht="15.75" x14ac:dyDescent="0.25">
      <c r="A335" s="437" t="s">
        <v>0</v>
      </c>
      <c r="B335" s="437"/>
      <c r="C335" s="437"/>
      <c r="D335" s="437"/>
      <c r="E335" s="437"/>
      <c r="F335" s="437"/>
      <c r="G335" s="437"/>
      <c r="H335" s="437"/>
      <c r="I335" s="437"/>
      <c r="J335" s="437"/>
      <c r="K335" s="437"/>
      <c r="L335" s="437"/>
      <c r="M335" s="437"/>
    </row>
    <row r="336" spans="1:13" ht="15.75" x14ac:dyDescent="0.25">
      <c r="A336" s="438" t="s">
        <v>87</v>
      </c>
      <c r="B336" s="438"/>
      <c r="C336" s="438"/>
      <c r="D336" s="438"/>
      <c r="E336" s="438"/>
      <c r="F336" s="438"/>
      <c r="G336" s="438"/>
      <c r="H336" s="438"/>
      <c r="I336" s="438"/>
      <c r="J336" s="438"/>
      <c r="K336" s="438"/>
      <c r="L336" s="438"/>
      <c r="M336" s="438"/>
    </row>
    <row r="338" spans="1:13" ht="16.5" x14ac:dyDescent="0.3">
      <c r="A338" s="439" t="s">
        <v>106</v>
      </c>
      <c r="B338" s="439"/>
      <c r="C338" s="439"/>
      <c r="D338" s="439"/>
      <c r="E338" s="439"/>
      <c r="F338" s="439"/>
      <c r="G338" s="439"/>
      <c r="H338" s="439"/>
      <c r="I338" s="137"/>
      <c r="J338" s="138"/>
      <c r="K338" s="139" t="s">
        <v>3</v>
      </c>
      <c r="L338" s="136">
        <v>17</v>
      </c>
      <c r="M338" s="139" t="s">
        <v>4</v>
      </c>
    </row>
    <row r="339" spans="1:13" ht="15" customHeight="1" x14ac:dyDescent="0.25">
      <c r="A339" s="13" t="s">
        <v>5</v>
      </c>
      <c r="B339" s="13" t="s">
        <v>6</v>
      </c>
      <c r="C339" s="12" t="s">
        <v>7</v>
      </c>
      <c r="D339" s="12" t="s">
        <v>8</v>
      </c>
      <c r="E339" s="11" t="s">
        <v>89</v>
      </c>
      <c r="F339" s="12" t="s">
        <v>10</v>
      </c>
      <c r="G339" s="12" t="s">
        <v>11</v>
      </c>
      <c r="H339" s="10" t="s">
        <v>12</v>
      </c>
      <c r="I339" s="10"/>
      <c r="J339" s="10"/>
      <c r="K339" s="9" t="s">
        <v>13</v>
      </c>
      <c r="L339" s="9"/>
      <c r="M339" s="9"/>
    </row>
    <row r="340" spans="1:13" ht="15.75" x14ac:dyDescent="0.25">
      <c r="A340" s="13"/>
      <c r="B340" s="13"/>
      <c r="C340" s="12"/>
      <c r="D340" s="12"/>
      <c r="E340" s="11"/>
      <c r="F340" s="12"/>
      <c r="G340" s="12"/>
      <c r="H340" s="19" t="s">
        <v>14</v>
      </c>
      <c r="I340" s="19" t="s">
        <v>15</v>
      </c>
      <c r="J340" s="19" t="s">
        <v>16</v>
      </c>
      <c r="K340" s="20" t="s">
        <v>14</v>
      </c>
      <c r="L340" s="20" t="s">
        <v>15</v>
      </c>
      <c r="M340" s="20" t="s">
        <v>16</v>
      </c>
    </row>
    <row r="341" spans="1:13" ht="15.75" x14ac:dyDescent="0.25">
      <c r="A341" s="27">
        <v>1</v>
      </c>
      <c r="B341" s="22" t="s">
        <v>18</v>
      </c>
      <c r="C341" s="27">
        <v>485</v>
      </c>
      <c r="D341" s="23">
        <f t="shared" ref="D341:D358" si="97">F341+E341</f>
        <v>31</v>
      </c>
      <c r="E341" s="23">
        <v>3</v>
      </c>
      <c r="F341" s="23">
        <f t="shared" ref="F341:F358" si="98">INT(C341/$L$4)</f>
        <v>28</v>
      </c>
      <c r="G341" s="21">
        <v>13</v>
      </c>
      <c r="H341" s="27" t="str">
        <f t="shared" ref="H341:H359" si="99">CHOOSE(WEEKDAY(I341),"Minggu","Senin","Selasa","Rabu","Kamis","Jum'at","Sabtu")</f>
        <v>Kamis</v>
      </c>
      <c r="I341" s="72">
        <v>45820</v>
      </c>
      <c r="J341" s="73">
        <v>0</v>
      </c>
      <c r="K341" s="27" t="str">
        <f t="shared" ref="K341:K358" si="100">CHOOSE(WEEKDAY(L341),"Minggu","Senin","Selasa","Rabu","Kamis","Jum'at","Sabtu")</f>
        <v>Kamis</v>
      </c>
      <c r="L341" s="72">
        <f>(I341+J341)+G341/24</f>
        <v>45820.541666666664</v>
      </c>
      <c r="M341" s="73">
        <f t="shared" ref="M341:M358" si="101">(J341+G341/24)</f>
        <v>0.54166666666666663</v>
      </c>
    </row>
    <row r="342" spans="1:13" ht="15.75" x14ac:dyDescent="0.25">
      <c r="A342" s="140">
        <f t="shared" ref="A342:A359" si="102">A341+1</f>
        <v>2</v>
      </c>
      <c r="B342" s="22" t="s">
        <v>90</v>
      </c>
      <c r="C342" s="21">
        <v>188</v>
      </c>
      <c r="D342" s="23">
        <f t="shared" si="97"/>
        <v>12</v>
      </c>
      <c r="E342" s="23">
        <v>1</v>
      </c>
      <c r="F342" s="23">
        <f t="shared" si="98"/>
        <v>11</v>
      </c>
      <c r="G342" s="21">
        <v>2</v>
      </c>
      <c r="H342" s="21" t="str">
        <f t="shared" si="99"/>
        <v>Jum'at</v>
      </c>
      <c r="I342" s="24">
        <f t="shared" ref="I342:I359" si="103">$I$341+J342</f>
        <v>45821.833333333336</v>
      </c>
      <c r="J342" s="25">
        <f t="shared" ref="J342:J359" si="104">M341+D341/24</f>
        <v>1.8333333333333335</v>
      </c>
      <c r="K342" s="21" t="str">
        <f t="shared" si="100"/>
        <v>Jum'at</v>
      </c>
      <c r="L342" s="24">
        <f t="shared" ref="L342:L358" si="105">($I$341+J342)+G342/24</f>
        <v>45821.916666666672</v>
      </c>
      <c r="M342" s="25">
        <f t="shared" si="101"/>
        <v>1.9166666666666667</v>
      </c>
    </row>
    <row r="343" spans="1:13" ht="15.75" x14ac:dyDescent="0.25">
      <c r="A343" s="141">
        <f t="shared" si="102"/>
        <v>3</v>
      </c>
      <c r="B343" s="22" t="s">
        <v>91</v>
      </c>
      <c r="C343" s="21">
        <v>480</v>
      </c>
      <c r="D343" s="23">
        <f t="shared" si="97"/>
        <v>29</v>
      </c>
      <c r="E343" s="23">
        <v>1</v>
      </c>
      <c r="F343" s="23">
        <f t="shared" si="98"/>
        <v>28</v>
      </c>
      <c r="G343" s="21">
        <v>2</v>
      </c>
      <c r="H343" s="21" t="str">
        <f t="shared" si="99"/>
        <v>Sabtu</v>
      </c>
      <c r="I343" s="24">
        <f t="shared" si="103"/>
        <v>45822.416666666664</v>
      </c>
      <c r="J343" s="25">
        <f t="shared" si="104"/>
        <v>2.416666666666667</v>
      </c>
      <c r="K343" s="21" t="str">
        <f t="shared" si="100"/>
        <v>Sabtu</v>
      </c>
      <c r="L343" s="24">
        <f t="shared" si="105"/>
        <v>45822.5</v>
      </c>
      <c r="M343" s="25">
        <f t="shared" si="101"/>
        <v>2.5000000000000004</v>
      </c>
    </row>
    <row r="344" spans="1:13" ht="15.75" x14ac:dyDescent="0.25">
      <c r="A344" s="141">
        <f t="shared" si="102"/>
        <v>4</v>
      </c>
      <c r="B344" s="22" t="s">
        <v>92</v>
      </c>
      <c r="C344" s="21">
        <v>146</v>
      </c>
      <c r="D344" s="23">
        <f t="shared" si="97"/>
        <v>10</v>
      </c>
      <c r="E344" s="23">
        <v>2</v>
      </c>
      <c r="F344" s="23">
        <f t="shared" si="98"/>
        <v>8</v>
      </c>
      <c r="G344" s="21">
        <v>3</v>
      </c>
      <c r="H344" s="21" t="str">
        <f t="shared" si="99"/>
        <v>Minggu</v>
      </c>
      <c r="I344" s="24">
        <f t="shared" si="103"/>
        <v>45823.708333333336</v>
      </c>
      <c r="J344" s="25">
        <f t="shared" si="104"/>
        <v>3.7083333333333339</v>
      </c>
      <c r="K344" s="21" t="str">
        <f t="shared" si="100"/>
        <v>Minggu</v>
      </c>
      <c r="L344" s="24">
        <f t="shared" si="105"/>
        <v>45823.833333333336</v>
      </c>
      <c r="M344" s="25">
        <f t="shared" si="101"/>
        <v>3.8333333333333339</v>
      </c>
    </row>
    <row r="345" spans="1:13" ht="15.75" x14ac:dyDescent="0.25">
      <c r="A345" s="141">
        <f t="shared" si="102"/>
        <v>5</v>
      </c>
      <c r="B345" s="22" t="s">
        <v>93</v>
      </c>
      <c r="C345" s="21">
        <v>306</v>
      </c>
      <c r="D345" s="23">
        <f t="shared" si="97"/>
        <v>19</v>
      </c>
      <c r="E345" s="23">
        <v>1</v>
      </c>
      <c r="F345" s="23">
        <f t="shared" si="98"/>
        <v>18</v>
      </c>
      <c r="G345" s="21">
        <v>2</v>
      </c>
      <c r="H345" s="21" t="str">
        <f t="shared" si="99"/>
        <v>Senin</v>
      </c>
      <c r="I345" s="24">
        <f t="shared" si="103"/>
        <v>45824.25</v>
      </c>
      <c r="J345" s="25">
        <f t="shared" si="104"/>
        <v>4.2500000000000009</v>
      </c>
      <c r="K345" s="21" t="str">
        <f t="shared" si="100"/>
        <v>Senin</v>
      </c>
      <c r="L345" s="24">
        <f t="shared" si="105"/>
        <v>45824.333333333336</v>
      </c>
      <c r="M345" s="25">
        <f t="shared" si="101"/>
        <v>4.3333333333333339</v>
      </c>
    </row>
    <row r="346" spans="1:13" ht="15.75" x14ac:dyDescent="0.25">
      <c r="A346" s="141">
        <f t="shared" si="102"/>
        <v>6</v>
      </c>
      <c r="B346" s="22" t="s">
        <v>28</v>
      </c>
      <c r="C346" s="21">
        <v>220</v>
      </c>
      <c r="D346" s="23">
        <f t="shared" si="97"/>
        <v>13</v>
      </c>
      <c r="E346" s="23">
        <v>1</v>
      </c>
      <c r="F346" s="23">
        <f t="shared" si="98"/>
        <v>12</v>
      </c>
      <c r="G346" s="21">
        <v>3</v>
      </c>
      <c r="H346" s="21" t="str">
        <f t="shared" si="99"/>
        <v>Selasa</v>
      </c>
      <c r="I346" s="24">
        <f t="shared" si="103"/>
        <v>45825.125</v>
      </c>
      <c r="J346" s="25">
        <f t="shared" si="104"/>
        <v>5.1250000000000009</v>
      </c>
      <c r="K346" s="21" t="str">
        <f t="shared" si="100"/>
        <v>Selasa</v>
      </c>
      <c r="L346" s="24">
        <f t="shared" si="105"/>
        <v>45825.25</v>
      </c>
      <c r="M346" s="25">
        <f t="shared" si="101"/>
        <v>5.2500000000000009</v>
      </c>
    </row>
    <row r="347" spans="1:13" ht="15.75" x14ac:dyDescent="0.25">
      <c r="A347" s="141">
        <f t="shared" si="102"/>
        <v>7</v>
      </c>
      <c r="B347" s="22" t="s">
        <v>29</v>
      </c>
      <c r="C347" s="21">
        <v>169</v>
      </c>
      <c r="D347" s="23">
        <f t="shared" si="97"/>
        <v>10</v>
      </c>
      <c r="E347" s="23">
        <v>1</v>
      </c>
      <c r="F347" s="23">
        <f t="shared" si="98"/>
        <v>9</v>
      </c>
      <c r="G347" s="21">
        <v>2</v>
      </c>
      <c r="H347" s="21" t="str">
        <f t="shared" si="99"/>
        <v>Selasa</v>
      </c>
      <c r="I347" s="24">
        <f t="shared" si="103"/>
        <v>45825.791666666664</v>
      </c>
      <c r="J347" s="25">
        <f t="shared" si="104"/>
        <v>5.7916666666666679</v>
      </c>
      <c r="K347" s="21" t="str">
        <f t="shared" si="100"/>
        <v>Selasa</v>
      </c>
      <c r="L347" s="24">
        <f t="shared" si="105"/>
        <v>45825.875</v>
      </c>
      <c r="M347" s="25">
        <f t="shared" si="101"/>
        <v>5.8750000000000009</v>
      </c>
    </row>
    <row r="348" spans="1:13" ht="15.75" x14ac:dyDescent="0.25">
      <c r="A348" s="141">
        <f t="shared" si="102"/>
        <v>8</v>
      </c>
      <c r="B348" s="22" t="s">
        <v>30</v>
      </c>
      <c r="C348" s="21">
        <v>100</v>
      </c>
      <c r="D348" s="23">
        <f t="shared" si="97"/>
        <v>6</v>
      </c>
      <c r="E348" s="23">
        <v>1</v>
      </c>
      <c r="F348" s="23">
        <f t="shared" si="98"/>
        <v>5</v>
      </c>
      <c r="G348" s="21">
        <v>2</v>
      </c>
      <c r="H348" s="21" t="str">
        <f t="shared" si="99"/>
        <v>Rabu</v>
      </c>
      <c r="I348" s="24">
        <f t="shared" si="103"/>
        <v>45826.291666666664</v>
      </c>
      <c r="J348" s="25">
        <f t="shared" si="104"/>
        <v>6.2916666666666679</v>
      </c>
      <c r="K348" s="21" t="str">
        <f t="shared" si="100"/>
        <v>Rabu</v>
      </c>
      <c r="L348" s="24">
        <f t="shared" si="105"/>
        <v>45826.375</v>
      </c>
      <c r="M348" s="25">
        <f t="shared" si="101"/>
        <v>6.3750000000000009</v>
      </c>
    </row>
    <row r="349" spans="1:13" ht="15.75" x14ac:dyDescent="0.25">
      <c r="A349" s="141">
        <f t="shared" si="102"/>
        <v>9</v>
      </c>
      <c r="B349" s="22" t="s">
        <v>94</v>
      </c>
      <c r="C349" s="21">
        <v>310</v>
      </c>
      <c r="D349" s="23">
        <f t="shared" si="97"/>
        <v>19</v>
      </c>
      <c r="E349" s="23">
        <v>1</v>
      </c>
      <c r="F349" s="23">
        <f t="shared" si="98"/>
        <v>18</v>
      </c>
      <c r="G349" s="21">
        <v>2</v>
      </c>
      <c r="H349" s="21" t="str">
        <f t="shared" si="99"/>
        <v>Rabu</v>
      </c>
      <c r="I349" s="24">
        <f t="shared" si="103"/>
        <v>45826.625</v>
      </c>
      <c r="J349" s="25">
        <f t="shared" si="104"/>
        <v>6.6250000000000009</v>
      </c>
      <c r="K349" s="21" t="str">
        <f t="shared" si="100"/>
        <v>Rabu</v>
      </c>
      <c r="L349" s="24">
        <f t="shared" si="105"/>
        <v>45826.708333333336</v>
      </c>
      <c r="M349" s="25">
        <f t="shared" si="101"/>
        <v>6.7083333333333339</v>
      </c>
    </row>
    <row r="350" spans="1:13" ht="15.75" x14ac:dyDescent="0.25">
      <c r="A350" s="141">
        <f t="shared" si="102"/>
        <v>10</v>
      </c>
      <c r="B350" s="22" t="s">
        <v>62</v>
      </c>
      <c r="C350" s="21">
        <v>310</v>
      </c>
      <c r="D350" s="23">
        <f t="shared" si="97"/>
        <v>18</v>
      </c>
      <c r="E350" s="23">
        <v>0</v>
      </c>
      <c r="F350" s="23">
        <f t="shared" si="98"/>
        <v>18</v>
      </c>
      <c r="G350" s="21">
        <v>6</v>
      </c>
      <c r="H350" s="21" t="str">
        <f t="shared" si="99"/>
        <v>Kamis</v>
      </c>
      <c r="I350" s="24">
        <f t="shared" si="103"/>
        <v>45827.5</v>
      </c>
      <c r="J350" s="25">
        <f t="shared" si="104"/>
        <v>7.5000000000000009</v>
      </c>
      <c r="K350" s="21" t="str">
        <f t="shared" si="100"/>
        <v>Kamis</v>
      </c>
      <c r="L350" s="24">
        <f t="shared" si="105"/>
        <v>45827.75</v>
      </c>
      <c r="M350" s="25">
        <f t="shared" si="101"/>
        <v>7.7500000000000009</v>
      </c>
    </row>
    <row r="351" spans="1:13" ht="15.75" x14ac:dyDescent="0.25">
      <c r="A351" s="141">
        <f t="shared" si="102"/>
        <v>11</v>
      </c>
      <c r="B351" s="22" t="s">
        <v>94</v>
      </c>
      <c r="C351" s="21">
        <v>100</v>
      </c>
      <c r="D351" s="23">
        <f t="shared" si="97"/>
        <v>6</v>
      </c>
      <c r="E351" s="23">
        <v>1</v>
      </c>
      <c r="F351" s="23">
        <f t="shared" si="98"/>
        <v>5</v>
      </c>
      <c r="G351" s="21">
        <v>2</v>
      </c>
      <c r="H351" s="21" t="str">
        <f t="shared" si="99"/>
        <v>Jum'at</v>
      </c>
      <c r="I351" s="24">
        <f t="shared" si="103"/>
        <v>45828.5</v>
      </c>
      <c r="J351" s="25">
        <f t="shared" si="104"/>
        <v>8.5</v>
      </c>
      <c r="K351" s="21" t="str">
        <f t="shared" si="100"/>
        <v>Jum'at</v>
      </c>
      <c r="L351" s="24">
        <f t="shared" si="105"/>
        <v>45828.583333333336</v>
      </c>
      <c r="M351" s="25">
        <f t="shared" si="101"/>
        <v>8.5833333333333339</v>
      </c>
    </row>
    <row r="352" spans="1:13" ht="15.75" x14ac:dyDescent="0.25">
      <c r="A352" s="141">
        <f t="shared" si="102"/>
        <v>12</v>
      </c>
      <c r="B352" s="22" t="s">
        <v>30</v>
      </c>
      <c r="C352" s="21">
        <v>169</v>
      </c>
      <c r="D352" s="23">
        <f t="shared" si="97"/>
        <v>10</v>
      </c>
      <c r="E352" s="23">
        <v>1</v>
      </c>
      <c r="F352" s="23">
        <f t="shared" si="98"/>
        <v>9</v>
      </c>
      <c r="G352" s="21">
        <v>2</v>
      </c>
      <c r="H352" s="21" t="str">
        <f t="shared" si="99"/>
        <v>Jum'at</v>
      </c>
      <c r="I352" s="24">
        <f t="shared" si="103"/>
        <v>45828.833333333336</v>
      </c>
      <c r="J352" s="25">
        <f t="shared" si="104"/>
        <v>8.8333333333333339</v>
      </c>
      <c r="K352" s="21" t="str">
        <f t="shared" si="100"/>
        <v>Jum'at</v>
      </c>
      <c r="L352" s="24">
        <f t="shared" si="105"/>
        <v>45828.916666666672</v>
      </c>
      <c r="M352" s="25">
        <f t="shared" si="101"/>
        <v>8.9166666666666679</v>
      </c>
    </row>
    <row r="353" spans="1:13" ht="15.75" x14ac:dyDescent="0.25">
      <c r="A353" s="141">
        <f t="shared" si="102"/>
        <v>13</v>
      </c>
      <c r="B353" s="22" t="s">
        <v>29</v>
      </c>
      <c r="C353" s="21">
        <v>220</v>
      </c>
      <c r="D353" s="23">
        <f t="shared" si="97"/>
        <v>13</v>
      </c>
      <c r="E353" s="23">
        <v>1</v>
      </c>
      <c r="F353" s="23">
        <f t="shared" si="98"/>
        <v>12</v>
      </c>
      <c r="G353" s="21">
        <v>2</v>
      </c>
      <c r="H353" s="21" t="str">
        <f t="shared" si="99"/>
        <v>Sabtu</v>
      </c>
      <c r="I353" s="24">
        <f t="shared" si="103"/>
        <v>45829.333333333336</v>
      </c>
      <c r="J353" s="25">
        <f t="shared" si="104"/>
        <v>9.3333333333333339</v>
      </c>
      <c r="K353" s="21" t="str">
        <f t="shared" si="100"/>
        <v>Sabtu</v>
      </c>
      <c r="L353" s="24">
        <f t="shared" si="105"/>
        <v>45829.416666666672</v>
      </c>
      <c r="M353" s="25">
        <f t="shared" si="101"/>
        <v>9.4166666666666679</v>
      </c>
    </row>
    <row r="354" spans="1:13" ht="15.75" x14ac:dyDescent="0.25">
      <c r="A354" s="141">
        <f t="shared" si="102"/>
        <v>14</v>
      </c>
      <c r="B354" s="22" t="s">
        <v>28</v>
      </c>
      <c r="C354" s="21">
        <v>306</v>
      </c>
      <c r="D354" s="23">
        <f t="shared" si="97"/>
        <v>19</v>
      </c>
      <c r="E354" s="23">
        <v>1</v>
      </c>
      <c r="F354" s="23">
        <f t="shared" si="98"/>
        <v>18</v>
      </c>
      <c r="G354" s="71">
        <v>3</v>
      </c>
      <c r="H354" s="21" t="str">
        <f t="shared" si="99"/>
        <v>Sabtu</v>
      </c>
      <c r="I354" s="24">
        <f t="shared" si="103"/>
        <v>45829.958333333336</v>
      </c>
      <c r="J354" s="25">
        <f t="shared" si="104"/>
        <v>9.9583333333333339</v>
      </c>
      <c r="K354" s="21" t="str">
        <f t="shared" si="100"/>
        <v>Minggu</v>
      </c>
      <c r="L354" s="24">
        <f t="shared" si="105"/>
        <v>45830.083333333336</v>
      </c>
      <c r="M354" s="25">
        <f t="shared" si="101"/>
        <v>10.083333333333334</v>
      </c>
    </row>
    <row r="355" spans="1:13" ht="15.75" x14ac:dyDescent="0.25">
      <c r="A355" s="141">
        <f t="shared" si="102"/>
        <v>15</v>
      </c>
      <c r="B355" s="22" t="s">
        <v>93</v>
      </c>
      <c r="C355" s="21">
        <v>146</v>
      </c>
      <c r="D355" s="23">
        <f t="shared" si="97"/>
        <v>9</v>
      </c>
      <c r="E355" s="23">
        <v>1</v>
      </c>
      <c r="F355" s="23">
        <f t="shared" si="98"/>
        <v>8</v>
      </c>
      <c r="G355" s="21">
        <v>2</v>
      </c>
      <c r="H355" s="21" t="str">
        <f t="shared" si="99"/>
        <v>Minggu</v>
      </c>
      <c r="I355" s="24">
        <f t="shared" si="103"/>
        <v>45830.875</v>
      </c>
      <c r="J355" s="25">
        <f t="shared" si="104"/>
        <v>10.875</v>
      </c>
      <c r="K355" s="21" t="str">
        <f t="shared" si="100"/>
        <v>Minggu</v>
      </c>
      <c r="L355" s="24">
        <f t="shared" si="105"/>
        <v>45830.958333333336</v>
      </c>
      <c r="M355" s="25">
        <f t="shared" si="101"/>
        <v>10.958333333333334</v>
      </c>
    </row>
    <row r="356" spans="1:13" ht="15.75" x14ac:dyDescent="0.25">
      <c r="A356" s="141">
        <f t="shared" si="102"/>
        <v>16</v>
      </c>
      <c r="B356" s="22" t="s">
        <v>92</v>
      </c>
      <c r="C356" s="21">
        <v>480</v>
      </c>
      <c r="D356" s="23">
        <f t="shared" si="97"/>
        <v>28</v>
      </c>
      <c r="E356" s="23">
        <v>0</v>
      </c>
      <c r="F356" s="23">
        <f t="shared" si="98"/>
        <v>28</v>
      </c>
      <c r="G356" s="21">
        <v>2</v>
      </c>
      <c r="H356" s="21" t="str">
        <f t="shared" si="99"/>
        <v>Senin</v>
      </c>
      <c r="I356" s="24">
        <f t="shared" si="103"/>
        <v>45831.333333333336</v>
      </c>
      <c r="J356" s="25">
        <f t="shared" si="104"/>
        <v>11.333333333333334</v>
      </c>
      <c r="K356" s="21" t="str">
        <f t="shared" si="100"/>
        <v>Senin</v>
      </c>
      <c r="L356" s="24">
        <f t="shared" si="105"/>
        <v>45831.416666666672</v>
      </c>
      <c r="M356" s="25">
        <f t="shared" si="101"/>
        <v>11.416666666666668</v>
      </c>
    </row>
    <row r="357" spans="1:13" ht="15.75" x14ac:dyDescent="0.25">
      <c r="A357" s="141">
        <f t="shared" si="102"/>
        <v>17</v>
      </c>
      <c r="B357" s="22" t="s">
        <v>91</v>
      </c>
      <c r="C357" s="21">
        <v>188</v>
      </c>
      <c r="D357" s="23">
        <f t="shared" si="97"/>
        <v>12</v>
      </c>
      <c r="E357" s="23">
        <v>1</v>
      </c>
      <c r="F357" s="23">
        <f t="shared" si="98"/>
        <v>11</v>
      </c>
      <c r="G357" s="21">
        <v>2</v>
      </c>
      <c r="H357" s="21" t="str">
        <f t="shared" si="99"/>
        <v>Selasa</v>
      </c>
      <c r="I357" s="24">
        <f t="shared" si="103"/>
        <v>45832.583333333336</v>
      </c>
      <c r="J357" s="25">
        <f t="shared" si="104"/>
        <v>12.583333333333334</v>
      </c>
      <c r="K357" s="21" t="str">
        <f t="shared" si="100"/>
        <v>Selasa</v>
      </c>
      <c r="L357" s="24">
        <f t="shared" si="105"/>
        <v>45832.666666666672</v>
      </c>
      <c r="M357" s="25">
        <f t="shared" si="101"/>
        <v>12.666666666666668</v>
      </c>
    </row>
    <row r="358" spans="1:13" ht="15.75" x14ac:dyDescent="0.25">
      <c r="A358" s="141">
        <f t="shared" si="102"/>
        <v>18</v>
      </c>
      <c r="B358" s="22" t="s">
        <v>90</v>
      </c>
      <c r="C358" s="21">
        <v>485</v>
      </c>
      <c r="D358" s="23">
        <f t="shared" si="97"/>
        <v>30</v>
      </c>
      <c r="E358" s="23">
        <v>2</v>
      </c>
      <c r="F358" s="23">
        <f t="shared" si="98"/>
        <v>28</v>
      </c>
      <c r="G358" s="21">
        <v>2</v>
      </c>
      <c r="H358" s="21" t="str">
        <f t="shared" si="99"/>
        <v>Rabu</v>
      </c>
      <c r="I358" s="24">
        <f t="shared" si="103"/>
        <v>45833.166666666664</v>
      </c>
      <c r="J358" s="25">
        <f t="shared" si="104"/>
        <v>13.166666666666668</v>
      </c>
      <c r="K358" s="21" t="str">
        <f t="shared" si="100"/>
        <v>Rabu</v>
      </c>
      <c r="L358" s="24">
        <f t="shared" si="105"/>
        <v>45833.25</v>
      </c>
      <c r="M358" s="25">
        <f t="shared" si="101"/>
        <v>13.250000000000002</v>
      </c>
    </row>
    <row r="359" spans="1:13" ht="15.75" x14ac:dyDescent="0.25">
      <c r="A359" s="141">
        <f t="shared" si="102"/>
        <v>19</v>
      </c>
      <c r="B359" s="22" t="s">
        <v>18</v>
      </c>
      <c r="C359" s="21"/>
      <c r="D359" s="23"/>
      <c r="E359" s="23"/>
      <c r="F359" s="23"/>
      <c r="G359" s="21"/>
      <c r="H359" s="21" t="str">
        <f t="shared" si="99"/>
        <v>Kamis</v>
      </c>
      <c r="I359" s="24">
        <f t="shared" si="103"/>
        <v>45834.5</v>
      </c>
      <c r="J359" s="25">
        <f t="shared" si="104"/>
        <v>14.500000000000002</v>
      </c>
      <c r="K359" s="21"/>
      <c r="L359" s="24"/>
      <c r="M359" s="25"/>
    </row>
    <row r="360" spans="1:13" x14ac:dyDescent="0.25">
      <c r="A360" s="440" t="s">
        <v>31</v>
      </c>
      <c r="B360" s="440"/>
      <c r="C360" s="142">
        <f>SUM(C341:C359)</f>
        <v>4808</v>
      </c>
      <c r="D360" s="142">
        <f>SUM(D341:D359)</f>
        <v>294</v>
      </c>
      <c r="E360" s="142"/>
      <c r="F360" s="142"/>
      <c r="G360" s="142">
        <f>SUM(G341:G359)</f>
        <v>54</v>
      </c>
      <c r="H360" s="142">
        <f>D360+G360</f>
        <v>348</v>
      </c>
      <c r="I360" s="143"/>
      <c r="J360" s="144"/>
      <c r="K360" s="143"/>
      <c r="L360" s="143"/>
      <c r="M360" s="145"/>
    </row>
    <row r="361" spans="1:13" x14ac:dyDescent="0.25">
      <c r="A361" s="440" t="s">
        <v>32</v>
      </c>
      <c r="B361" s="440"/>
      <c r="C361" s="146"/>
      <c r="D361" s="147">
        <f>D360/24</f>
        <v>12.25</v>
      </c>
      <c r="E361" s="147"/>
      <c r="F361" s="147"/>
      <c r="G361" s="147">
        <f>G360/24</f>
        <v>2.25</v>
      </c>
      <c r="H361" s="147">
        <f>H360/24</f>
        <v>14.5</v>
      </c>
      <c r="I361" s="148"/>
      <c r="J361" s="149" t="s">
        <v>33</v>
      </c>
      <c r="K361" s="150"/>
      <c r="L361" s="151"/>
      <c r="M361" s="152"/>
    </row>
    <row r="362" spans="1:13" x14ac:dyDescent="0.25">
      <c r="A362" s="153"/>
      <c r="B362" s="153"/>
      <c r="C362" s="153"/>
      <c r="D362" s="153"/>
      <c r="E362" s="153"/>
      <c r="F362" s="153"/>
      <c r="G362" s="153"/>
      <c r="H362" s="150"/>
      <c r="I362" s="150"/>
      <c r="J362" s="144" t="s">
        <v>34</v>
      </c>
      <c r="K362" s="144"/>
      <c r="L362" s="154">
        <f>C360</f>
        <v>4808</v>
      </c>
      <c r="M362" s="150" t="s">
        <v>35</v>
      </c>
    </row>
    <row r="363" spans="1:13" x14ac:dyDescent="0.25">
      <c r="A363" s="153"/>
      <c r="B363" s="153"/>
      <c r="C363" s="153"/>
      <c r="D363" s="153"/>
      <c r="E363" s="153"/>
      <c r="F363" s="153"/>
      <c r="G363" s="153"/>
      <c r="H363" s="153"/>
      <c r="I363" s="150"/>
      <c r="J363" s="144" t="s">
        <v>36</v>
      </c>
      <c r="K363" s="144"/>
      <c r="L363" s="155">
        <f>D361</f>
        <v>12.25</v>
      </c>
      <c r="M363" s="150" t="s">
        <v>14</v>
      </c>
    </row>
    <row r="364" spans="1:13" x14ac:dyDescent="0.25">
      <c r="A364" s="153"/>
      <c r="B364" s="153"/>
      <c r="C364" s="153"/>
      <c r="D364" s="153"/>
      <c r="E364" s="153"/>
      <c r="F364" s="153"/>
      <c r="G364" s="153"/>
      <c r="H364" s="153"/>
      <c r="I364" s="150"/>
      <c r="J364" s="144" t="s">
        <v>37</v>
      </c>
      <c r="K364" s="144"/>
      <c r="L364" s="156">
        <f>G361</f>
        <v>2.25</v>
      </c>
      <c r="M364" s="150" t="s">
        <v>14</v>
      </c>
    </row>
    <row r="366" spans="1:13" ht="15.75" x14ac:dyDescent="0.25">
      <c r="A366" s="437" t="s">
        <v>0</v>
      </c>
      <c r="B366" s="437"/>
      <c r="C366" s="437"/>
      <c r="D366" s="437"/>
      <c r="E366" s="437"/>
      <c r="F366" s="437"/>
      <c r="G366" s="437"/>
      <c r="H366" s="437"/>
      <c r="I366" s="437"/>
      <c r="J366" s="437"/>
      <c r="K366" s="437"/>
      <c r="L366" s="437"/>
      <c r="M366" s="437"/>
    </row>
    <row r="367" spans="1:13" ht="15.75" x14ac:dyDescent="0.25">
      <c r="A367" s="438" t="s">
        <v>87</v>
      </c>
      <c r="B367" s="438"/>
      <c r="C367" s="438"/>
      <c r="D367" s="438"/>
      <c r="E367" s="438"/>
      <c r="F367" s="438"/>
      <c r="G367" s="438"/>
      <c r="H367" s="438"/>
      <c r="I367" s="438"/>
      <c r="J367" s="438"/>
      <c r="K367" s="438"/>
      <c r="L367" s="438"/>
      <c r="M367" s="438"/>
    </row>
    <row r="369" spans="1:13" ht="16.5" x14ac:dyDescent="0.3">
      <c r="A369" s="439" t="s">
        <v>107</v>
      </c>
      <c r="B369" s="439"/>
      <c r="C369" s="439"/>
      <c r="D369" s="439"/>
      <c r="E369" s="439"/>
      <c r="F369" s="439"/>
      <c r="G369" s="439"/>
      <c r="H369" s="439"/>
      <c r="I369" s="137"/>
      <c r="J369" s="138"/>
      <c r="K369" s="139" t="s">
        <v>3</v>
      </c>
      <c r="L369" s="136">
        <v>17</v>
      </c>
      <c r="M369" s="139" t="s">
        <v>4</v>
      </c>
    </row>
    <row r="370" spans="1:13" ht="15" customHeight="1" x14ac:dyDescent="0.25">
      <c r="A370" s="13" t="s">
        <v>5</v>
      </c>
      <c r="B370" s="13" t="s">
        <v>6</v>
      </c>
      <c r="C370" s="12" t="s">
        <v>7</v>
      </c>
      <c r="D370" s="12" t="s">
        <v>8</v>
      </c>
      <c r="E370" s="11" t="s">
        <v>89</v>
      </c>
      <c r="F370" s="12" t="s">
        <v>10</v>
      </c>
      <c r="G370" s="12" t="s">
        <v>11</v>
      </c>
      <c r="H370" s="10" t="s">
        <v>12</v>
      </c>
      <c r="I370" s="10"/>
      <c r="J370" s="10"/>
      <c r="K370" s="9" t="s">
        <v>13</v>
      </c>
      <c r="L370" s="9"/>
      <c r="M370" s="9"/>
    </row>
    <row r="371" spans="1:13" ht="15.75" x14ac:dyDescent="0.25">
      <c r="A371" s="13"/>
      <c r="B371" s="13"/>
      <c r="C371" s="12"/>
      <c r="D371" s="12"/>
      <c r="E371" s="11"/>
      <c r="F371" s="12"/>
      <c r="G371" s="12"/>
      <c r="H371" s="19" t="s">
        <v>14</v>
      </c>
      <c r="I371" s="19" t="s">
        <v>15</v>
      </c>
      <c r="J371" s="19" t="s">
        <v>16</v>
      </c>
      <c r="K371" s="20" t="s">
        <v>14</v>
      </c>
      <c r="L371" s="20" t="s">
        <v>15</v>
      </c>
      <c r="M371" s="20" t="s">
        <v>16</v>
      </c>
    </row>
    <row r="372" spans="1:13" ht="15.75" x14ac:dyDescent="0.25">
      <c r="A372" s="27">
        <v>1</v>
      </c>
      <c r="B372" s="54" t="s">
        <v>18</v>
      </c>
      <c r="C372" s="27">
        <v>458</v>
      </c>
      <c r="D372" s="23">
        <f t="shared" ref="D372:D389" si="106">F372+E372</f>
        <v>28</v>
      </c>
      <c r="E372" s="23">
        <v>2</v>
      </c>
      <c r="F372" s="23">
        <f t="shared" ref="F372:F389" si="107">INT(C372/$L$4)</f>
        <v>26</v>
      </c>
      <c r="G372" s="27">
        <v>8</v>
      </c>
      <c r="H372" s="27" t="str">
        <f t="shared" ref="H372:H390" si="108">CHOOSE(WEEKDAY(I372),"Minggu","Senin","Selasa","Rabu","Kamis","Jum'at","Sabtu")</f>
        <v>Kamis</v>
      </c>
      <c r="I372" s="72">
        <v>45834</v>
      </c>
      <c r="J372" s="73">
        <v>0.5</v>
      </c>
      <c r="K372" s="27" t="str">
        <f t="shared" ref="K372:K389" si="109">CHOOSE(WEEKDAY(L372),"Minggu","Senin","Selasa","Rabu","Kamis","Jum'at","Sabtu")</f>
        <v>Kamis</v>
      </c>
      <c r="L372" s="72">
        <f>(I372+J372)+G372/24</f>
        <v>45834.833333333336</v>
      </c>
      <c r="M372" s="73">
        <f t="shared" ref="M372:M389" si="110">(J372+G372/24)</f>
        <v>0.83333333333333326</v>
      </c>
    </row>
    <row r="373" spans="1:13" ht="15.75" x14ac:dyDescent="0.25">
      <c r="A373" s="27">
        <f t="shared" ref="A373:A390" si="111">A372+1</f>
        <v>2</v>
      </c>
      <c r="B373" s="54" t="s">
        <v>19</v>
      </c>
      <c r="C373" s="27">
        <v>243</v>
      </c>
      <c r="D373" s="23">
        <f t="shared" si="106"/>
        <v>14</v>
      </c>
      <c r="E373" s="23">
        <v>0</v>
      </c>
      <c r="F373" s="23">
        <f t="shared" si="107"/>
        <v>14</v>
      </c>
      <c r="G373" s="27">
        <v>3</v>
      </c>
      <c r="H373" s="21" t="str">
        <f t="shared" si="108"/>
        <v>Sabtu</v>
      </c>
      <c r="I373" s="24">
        <f t="shared" ref="I373:I390" si="112">$I$372+J373</f>
        <v>45836</v>
      </c>
      <c r="J373" s="25">
        <f t="shared" ref="J373:J390" si="113">M372+D372/24</f>
        <v>2</v>
      </c>
      <c r="K373" s="21" t="str">
        <f t="shared" si="109"/>
        <v>Sabtu</v>
      </c>
      <c r="L373" s="24">
        <f t="shared" ref="L373:L389" si="114">($I$372+J373)+G373/24</f>
        <v>45836.125</v>
      </c>
      <c r="M373" s="25">
        <f t="shared" si="110"/>
        <v>2.125</v>
      </c>
    </row>
    <row r="374" spans="1:13" ht="15.75" x14ac:dyDescent="0.25">
      <c r="A374" s="27">
        <f t="shared" si="111"/>
        <v>3</v>
      </c>
      <c r="B374" s="54" t="s">
        <v>20</v>
      </c>
      <c r="C374" s="27">
        <v>393</v>
      </c>
      <c r="D374" s="23">
        <f t="shared" si="106"/>
        <v>24</v>
      </c>
      <c r="E374" s="23">
        <v>1</v>
      </c>
      <c r="F374" s="23">
        <f t="shared" si="107"/>
        <v>23</v>
      </c>
      <c r="G374" s="27">
        <v>2</v>
      </c>
      <c r="H374" s="21" t="str">
        <f t="shared" si="108"/>
        <v>Sabtu</v>
      </c>
      <c r="I374" s="24">
        <f t="shared" si="112"/>
        <v>45836.708333333336</v>
      </c>
      <c r="J374" s="25">
        <f t="shared" si="113"/>
        <v>2.7083333333333335</v>
      </c>
      <c r="K374" s="21" t="str">
        <f t="shared" si="109"/>
        <v>Sabtu</v>
      </c>
      <c r="L374" s="24">
        <f t="shared" si="114"/>
        <v>45836.791666666672</v>
      </c>
      <c r="M374" s="25">
        <f t="shared" si="110"/>
        <v>2.791666666666667</v>
      </c>
    </row>
    <row r="375" spans="1:13" ht="15.75" x14ac:dyDescent="0.25">
      <c r="A375" s="27">
        <f t="shared" si="111"/>
        <v>4</v>
      </c>
      <c r="B375" s="54" t="s">
        <v>21</v>
      </c>
      <c r="C375" s="27">
        <v>82</v>
      </c>
      <c r="D375" s="23">
        <f t="shared" si="106"/>
        <v>5</v>
      </c>
      <c r="E375" s="23">
        <v>1</v>
      </c>
      <c r="F375" s="23">
        <f t="shared" si="107"/>
        <v>4</v>
      </c>
      <c r="G375" s="27">
        <v>2</v>
      </c>
      <c r="H375" s="21" t="str">
        <f t="shared" si="108"/>
        <v>Minggu</v>
      </c>
      <c r="I375" s="24">
        <f t="shared" si="112"/>
        <v>45837.791666666664</v>
      </c>
      <c r="J375" s="25">
        <f t="shared" si="113"/>
        <v>3.791666666666667</v>
      </c>
      <c r="K375" s="21" t="str">
        <f t="shared" si="109"/>
        <v>Minggu</v>
      </c>
      <c r="L375" s="24">
        <f t="shared" si="114"/>
        <v>45837.875</v>
      </c>
      <c r="M375" s="25">
        <f t="shared" si="110"/>
        <v>3.8750000000000004</v>
      </c>
    </row>
    <row r="376" spans="1:13" ht="15.75" x14ac:dyDescent="0.25">
      <c r="A376" s="27">
        <f t="shared" si="111"/>
        <v>5</v>
      </c>
      <c r="B376" s="54" t="s">
        <v>22</v>
      </c>
      <c r="C376" s="27">
        <v>345</v>
      </c>
      <c r="D376" s="23">
        <f t="shared" si="106"/>
        <v>20</v>
      </c>
      <c r="E376" s="23">
        <v>0</v>
      </c>
      <c r="F376" s="23">
        <f t="shared" si="107"/>
        <v>20</v>
      </c>
      <c r="G376" s="27">
        <v>3</v>
      </c>
      <c r="H376" s="21" t="str">
        <f t="shared" si="108"/>
        <v>Senin</v>
      </c>
      <c r="I376" s="24">
        <f t="shared" si="112"/>
        <v>45838.083333333336</v>
      </c>
      <c r="J376" s="25">
        <f t="shared" si="113"/>
        <v>4.0833333333333339</v>
      </c>
      <c r="K376" s="21" t="str">
        <f t="shared" si="109"/>
        <v>Senin</v>
      </c>
      <c r="L376" s="24">
        <f t="shared" si="114"/>
        <v>45838.208333333336</v>
      </c>
      <c r="M376" s="25">
        <f t="shared" si="110"/>
        <v>4.2083333333333339</v>
      </c>
    </row>
    <row r="377" spans="1:13" ht="15.75" x14ac:dyDescent="0.25">
      <c r="A377" s="27">
        <f t="shared" si="111"/>
        <v>6</v>
      </c>
      <c r="B377" s="54" t="s">
        <v>28</v>
      </c>
      <c r="C377" s="27">
        <v>220</v>
      </c>
      <c r="D377" s="23">
        <f t="shared" si="106"/>
        <v>13</v>
      </c>
      <c r="E377" s="23">
        <v>1</v>
      </c>
      <c r="F377" s="23">
        <f t="shared" si="107"/>
        <v>12</v>
      </c>
      <c r="G377" s="27">
        <v>3</v>
      </c>
      <c r="H377" s="21" t="str">
        <f t="shared" si="108"/>
        <v>Selasa</v>
      </c>
      <c r="I377" s="24">
        <f t="shared" si="112"/>
        <v>45839.041666666664</v>
      </c>
      <c r="J377" s="25">
        <f t="shared" si="113"/>
        <v>5.041666666666667</v>
      </c>
      <c r="K377" s="21" t="str">
        <f t="shared" si="109"/>
        <v>Selasa</v>
      </c>
      <c r="L377" s="24">
        <f t="shared" si="114"/>
        <v>45839.166666666664</v>
      </c>
      <c r="M377" s="25">
        <f t="shared" si="110"/>
        <v>5.166666666666667</v>
      </c>
    </row>
    <row r="378" spans="1:13" ht="15.75" x14ac:dyDescent="0.25">
      <c r="A378" s="27">
        <f t="shared" si="111"/>
        <v>7</v>
      </c>
      <c r="B378" s="54" t="s">
        <v>29</v>
      </c>
      <c r="C378" s="27">
        <v>169</v>
      </c>
      <c r="D378" s="23">
        <f t="shared" si="106"/>
        <v>10</v>
      </c>
      <c r="E378" s="23">
        <v>1</v>
      </c>
      <c r="F378" s="23">
        <f t="shared" si="107"/>
        <v>9</v>
      </c>
      <c r="G378" s="27">
        <v>2</v>
      </c>
      <c r="H378" s="21" t="str">
        <f t="shared" si="108"/>
        <v>Selasa</v>
      </c>
      <c r="I378" s="24">
        <f t="shared" si="112"/>
        <v>45839.708333333336</v>
      </c>
      <c r="J378" s="25">
        <f t="shared" si="113"/>
        <v>5.7083333333333339</v>
      </c>
      <c r="K378" s="21" t="str">
        <f t="shared" si="109"/>
        <v>Selasa</v>
      </c>
      <c r="L378" s="24">
        <f t="shared" si="114"/>
        <v>45839.791666666672</v>
      </c>
      <c r="M378" s="25">
        <f t="shared" si="110"/>
        <v>5.791666666666667</v>
      </c>
    </row>
    <row r="379" spans="1:13" ht="15.75" x14ac:dyDescent="0.25">
      <c r="A379" s="27">
        <f t="shared" si="111"/>
        <v>8</v>
      </c>
      <c r="B379" s="54" t="s">
        <v>30</v>
      </c>
      <c r="C379" s="27">
        <v>86</v>
      </c>
      <c r="D379" s="23">
        <f t="shared" si="106"/>
        <v>6</v>
      </c>
      <c r="E379" s="23">
        <v>1</v>
      </c>
      <c r="F379" s="23">
        <f t="shared" si="107"/>
        <v>5</v>
      </c>
      <c r="G379" s="27">
        <v>2</v>
      </c>
      <c r="H379" s="21" t="str">
        <f t="shared" si="108"/>
        <v>Rabu</v>
      </c>
      <c r="I379" s="24">
        <f t="shared" si="112"/>
        <v>45840.208333333336</v>
      </c>
      <c r="J379" s="25">
        <f t="shared" si="113"/>
        <v>6.2083333333333339</v>
      </c>
      <c r="K379" s="21" t="str">
        <f t="shared" si="109"/>
        <v>Rabu</v>
      </c>
      <c r="L379" s="24">
        <f t="shared" si="114"/>
        <v>45840.291666666672</v>
      </c>
      <c r="M379" s="25">
        <f t="shared" si="110"/>
        <v>6.291666666666667</v>
      </c>
    </row>
    <row r="380" spans="1:13" ht="15.75" x14ac:dyDescent="0.25">
      <c r="A380" s="27">
        <f t="shared" si="111"/>
        <v>9</v>
      </c>
      <c r="B380" s="54" t="s">
        <v>98</v>
      </c>
      <c r="C380" s="27">
        <v>310</v>
      </c>
      <c r="D380" s="23">
        <f t="shared" si="106"/>
        <v>19</v>
      </c>
      <c r="E380" s="53">
        <v>1</v>
      </c>
      <c r="F380" s="23">
        <f t="shared" si="107"/>
        <v>18</v>
      </c>
      <c r="G380" s="27">
        <v>2</v>
      </c>
      <c r="H380" s="21" t="str">
        <f t="shared" si="108"/>
        <v>Rabu</v>
      </c>
      <c r="I380" s="24">
        <f t="shared" si="112"/>
        <v>45840.541666666664</v>
      </c>
      <c r="J380" s="25">
        <f t="shared" si="113"/>
        <v>6.541666666666667</v>
      </c>
      <c r="K380" s="21" t="str">
        <f t="shared" si="109"/>
        <v>Rabu</v>
      </c>
      <c r="L380" s="24">
        <f t="shared" si="114"/>
        <v>45840.625</v>
      </c>
      <c r="M380" s="25">
        <f t="shared" si="110"/>
        <v>6.625</v>
      </c>
    </row>
    <row r="381" spans="1:13" ht="15.75" x14ac:dyDescent="0.25">
      <c r="A381" s="27">
        <f t="shared" si="111"/>
        <v>10</v>
      </c>
      <c r="B381" s="54" t="s">
        <v>62</v>
      </c>
      <c r="C381" s="27">
        <v>310</v>
      </c>
      <c r="D381" s="23">
        <f t="shared" si="106"/>
        <v>18</v>
      </c>
      <c r="E381" s="53">
        <v>0</v>
      </c>
      <c r="F381" s="23">
        <f t="shared" si="107"/>
        <v>18</v>
      </c>
      <c r="G381" s="27">
        <v>5</v>
      </c>
      <c r="H381" s="21" t="str">
        <f t="shared" si="108"/>
        <v>Kamis</v>
      </c>
      <c r="I381" s="24">
        <f t="shared" si="112"/>
        <v>45841.416666666664</v>
      </c>
      <c r="J381" s="25">
        <f t="shared" si="113"/>
        <v>7.416666666666667</v>
      </c>
      <c r="K381" s="21" t="str">
        <f t="shared" si="109"/>
        <v>Kamis</v>
      </c>
      <c r="L381" s="24">
        <f t="shared" si="114"/>
        <v>45841.625</v>
      </c>
      <c r="M381" s="25">
        <f t="shared" si="110"/>
        <v>7.625</v>
      </c>
    </row>
    <row r="382" spans="1:13" ht="15.75" x14ac:dyDescent="0.25">
      <c r="A382" s="27">
        <f t="shared" si="111"/>
        <v>11</v>
      </c>
      <c r="B382" s="54" t="s">
        <v>98</v>
      </c>
      <c r="C382" s="27">
        <v>86</v>
      </c>
      <c r="D382" s="23">
        <f t="shared" si="106"/>
        <v>6</v>
      </c>
      <c r="E382" s="53">
        <v>1</v>
      </c>
      <c r="F382" s="23">
        <f t="shared" si="107"/>
        <v>5</v>
      </c>
      <c r="G382" s="27">
        <v>2</v>
      </c>
      <c r="H382" s="21" t="str">
        <f t="shared" si="108"/>
        <v>Jum'at</v>
      </c>
      <c r="I382" s="24">
        <f t="shared" si="112"/>
        <v>45842.375</v>
      </c>
      <c r="J382" s="25">
        <f t="shared" si="113"/>
        <v>8.375</v>
      </c>
      <c r="K382" s="21" t="str">
        <f t="shared" si="109"/>
        <v>Jum'at</v>
      </c>
      <c r="L382" s="24">
        <f t="shared" si="114"/>
        <v>45842.458333333336</v>
      </c>
      <c r="M382" s="25">
        <f t="shared" si="110"/>
        <v>8.4583333333333339</v>
      </c>
    </row>
    <row r="383" spans="1:13" ht="15.75" x14ac:dyDescent="0.25">
      <c r="A383" s="27">
        <f t="shared" si="111"/>
        <v>12</v>
      </c>
      <c r="B383" s="54" t="s">
        <v>30</v>
      </c>
      <c r="C383" s="27">
        <v>169</v>
      </c>
      <c r="D383" s="23">
        <f t="shared" si="106"/>
        <v>10</v>
      </c>
      <c r="E383" s="53">
        <v>1</v>
      </c>
      <c r="F383" s="23">
        <f t="shared" si="107"/>
        <v>9</v>
      </c>
      <c r="G383" s="27">
        <v>2</v>
      </c>
      <c r="H383" s="21" t="str">
        <f t="shared" si="108"/>
        <v>Jum'at</v>
      </c>
      <c r="I383" s="24">
        <f t="shared" si="112"/>
        <v>45842.708333333336</v>
      </c>
      <c r="J383" s="25">
        <f t="shared" si="113"/>
        <v>8.7083333333333339</v>
      </c>
      <c r="K383" s="21" t="str">
        <f t="shared" si="109"/>
        <v>Jum'at</v>
      </c>
      <c r="L383" s="24">
        <f t="shared" si="114"/>
        <v>45842.791666666672</v>
      </c>
      <c r="M383" s="25">
        <f t="shared" si="110"/>
        <v>8.7916666666666679</v>
      </c>
    </row>
    <row r="384" spans="1:13" ht="15.75" x14ac:dyDescent="0.25">
      <c r="A384" s="27">
        <f t="shared" si="111"/>
        <v>13</v>
      </c>
      <c r="B384" s="54" t="s">
        <v>29</v>
      </c>
      <c r="C384" s="27">
        <v>220</v>
      </c>
      <c r="D384" s="23">
        <f t="shared" si="106"/>
        <v>12</v>
      </c>
      <c r="E384" s="53">
        <v>0</v>
      </c>
      <c r="F384" s="23">
        <f t="shared" si="107"/>
        <v>12</v>
      </c>
      <c r="G384" s="27">
        <v>2</v>
      </c>
      <c r="H384" s="21" t="str">
        <f t="shared" si="108"/>
        <v>Sabtu</v>
      </c>
      <c r="I384" s="24">
        <f t="shared" si="112"/>
        <v>45843.208333333336</v>
      </c>
      <c r="J384" s="25">
        <f t="shared" si="113"/>
        <v>9.2083333333333339</v>
      </c>
      <c r="K384" s="21" t="str">
        <f t="shared" si="109"/>
        <v>Sabtu</v>
      </c>
      <c r="L384" s="24">
        <f t="shared" si="114"/>
        <v>45843.291666666672</v>
      </c>
      <c r="M384" s="25">
        <f t="shared" si="110"/>
        <v>9.2916666666666679</v>
      </c>
    </row>
    <row r="385" spans="1:13" ht="15.75" x14ac:dyDescent="0.25">
      <c r="A385" s="27">
        <f t="shared" si="111"/>
        <v>14</v>
      </c>
      <c r="B385" s="54" t="s">
        <v>28</v>
      </c>
      <c r="C385" s="27">
        <v>345</v>
      </c>
      <c r="D385" s="23">
        <f t="shared" si="106"/>
        <v>20</v>
      </c>
      <c r="E385" s="53">
        <v>0</v>
      </c>
      <c r="F385" s="23">
        <f t="shared" si="107"/>
        <v>20</v>
      </c>
      <c r="G385" s="159">
        <v>2</v>
      </c>
      <c r="H385" s="21" t="str">
        <f t="shared" si="108"/>
        <v>Sabtu</v>
      </c>
      <c r="I385" s="24">
        <f t="shared" si="112"/>
        <v>45843.791666666664</v>
      </c>
      <c r="J385" s="25">
        <f t="shared" si="113"/>
        <v>9.7916666666666679</v>
      </c>
      <c r="K385" s="21" t="str">
        <f t="shared" si="109"/>
        <v>Sabtu</v>
      </c>
      <c r="L385" s="24">
        <f t="shared" si="114"/>
        <v>45843.875</v>
      </c>
      <c r="M385" s="25">
        <f t="shared" si="110"/>
        <v>9.8750000000000018</v>
      </c>
    </row>
    <row r="386" spans="1:13" ht="15.75" x14ac:dyDescent="0.25">
      <c r="A386" s="27">
        <f t="shared" si="111"/>
        <v>15</v>
      </c>
      <c r="B386" s="54" t="s">
        <v>22</v>
      </c>
      <c r="C386" s="27">
        <v>82</v>
      </c>
      <c r="D386" s="23">
        <f t="shared" si="106"/>
        <v>5</v>
      </c>
      <c r="E386" s="53">
        <v>1</v>
      </c>
      <c r="F386" s="23">
        <f t="shared" si="107"/>
        <v>4</v>
      </c>
      <c r="G386" s="27">
        <v>3</v>
      </c>
      <c r="H386" s="21" t="str">
        <f t="shared" si="108"/>
        <v>Minggu</v>
      </c>
      <c r="I386" s="24">
        <f t="shared" si="112"/>
        <v>45844.708333333336</v>
      </c>
      <c r="J386" s="25">
        <f t="shared" si="113"/>
        <v>10.708333333333336</v>
      </c>
      <c r="K386" s="21" t="str">
        <f t="shared" si="109"/>
        <v>Minggu</v>
      </c>
      <c r="L386" s="24">
        <f t="shared" si="114"/>
        <v>45844.833333333336</v>
      </c>
      <c r="M386" s="25">
        <f t="shared" si="110"/>
        <v>10.833333333333336</v>
      </c>
    </row>
    <row r="387" spans="1:13" ht="15.75" x14ac:dyDescent="0.25">
      <c r="A387" s="27">
        <f t="shared" si="111"/>
        <v>16</v>
      </c>
      <c r="B387" s="54" t="s">
        <v>21</v>
      </c>
      <c r="C387" s="27">
        <v>393</v>
      </c>
      <c r="D387" s="23">
        <f t="shared" si="106"/>
        <v>23</v>
      </c>
      <c r="E387" s="53">
        <v>0</v>
      </c>
      <c r="F387" s="23">
        <f t="shared" si="107"/>
        <v>23</v>
      </c>
      <c r="G387" s="27">
        <v>2</v>
      </c>
      <c r="H387" s="21" t="str">
        <f t="shared" si="108"/>
        <v>Senin</v>
      </c>
      <c r="I387" s="24">
        <f t="shared" si="112"/>
        <v>45845.041666666664</v>
      </c>
      <c r="J387" s="25">
        <f t="shared" si="113"/>
        <v>11.04166666666667</v>
      </c>
      <c r="K387" s="21" t="str">
        <f t="shared" si="109"/>
        <v>Senin</v>
      </c>
      <c r="L387" s="24">
        <f t="shared" si="114"/>
        <v>45845.125</v>
      </c>
      <c r="M387" s="25">
        <f t="shared" si="110"/>
        <v>11.125000000000004</v>
      </c>
    </row>
    <row r="388" spans="1:13" ht="15.75" x14ac:dyDescent="0.25">
      <c r="A388" s="27">
        <f t="shared" si="111"/>
        <v>17</v>
      </c>
      <c r="B388" s="54" t="s">
        <v>20</v>
      </c>
      <c r="C388" s="27">
        <v>243</v>
      </c>
      <c r="D388" s="23">
        <f t="shared" si="106"/>
        <v>14</v>
      </c>
      <c r="E388" s="53">
        <v>0</v>
      </c>
      <c r="F388" s="23">
        <f t="shared" si="107"/>
        <v>14</v>
      </c>
      <c r="G388" s="27">
        <v>2</v>
      </c>
      <c r="H388" s="21" t="str">
        <f t="shared" si="108"/>
        <v>Selasa</v>
      </c>
      <c r="I388" s="24">
        <f t="shared" si="112"/>
        <v>45846.083333333336</v>
      </c>
      <c r="J388" s="25">
        <f t="shared" si="113"/>
        <v>12.083333333333337</v>
      </c>
      <c r="K388" s="21" t="str">
        <f t="shared" si="109"/>
        <v>Selasa</v>
      </c>
      <c r="L388" s="24">
        <f t="shared" si="114"/>
        <v>45846.166666666672</v>
      </c>
      <c r="M388" s="25">
        <f t="shared" si="110"/>
        <v>12.166666666666671</v>
      </c>
    </row>
    <row r="389" spans="1:13" ht="15.75" x14ac:dyDescent="0.25">
      <c r="A389" s="27">
        <f t="shared" si="111"/>
        <v>18</v>
      </c>
      <c r="B389" s="54" t="s">
        <v>19</v>
      </c>
      <c r="C389" s="27">
        <v>458</v>
      </c>
      <c r="D389" s="23">
        <f t="shared" si="106"/>
        <v>27</v>
      </c>
      <c r="E389" s="53">
        <v>1</v>
      </c>
      <c r="F389" s="23">
        <f t="shared" si="107"/>
        <v>26</v>
      </c>
      <c r="G389" s="27">
        <v>3</v>
      </c>
      <c r="H389" s="21" t="str">
        <f t="shared" si="108"/>
        <v>Selasa</v>
      </c>
      <c r="I389" s="24">
        <f t="shared" si="112"/>
        <v>45846.75</v>
      </c>
      <c r="J389" s="25">
        <f t="shared" si="113"/>
        <v>12.750000000000005</v>
      </c>
      <c r="K389" s="21" t="str">
        <f t="shared" si="109"/>
        <v>Selasa</v>
      </c>
      <c r="L389" s="24">
        <f t="shared" si="114"/>
        <v>45846.875</v>
      </c>
      <c r="M389" s="25">
        <f t="shared" si="110"/>
        <v>12.875000000000005</v>
      </c>
    </row>
    <row r="390" spans="1:13" ht="15.75" x14ac:dyDescent="0.25">
      <c r="A390" s="27">
        <f t="shared" si="111"/>
        <v>19</v>
      </c>
      <c r="B390" s="54" t="s">
        <v>18</v>
      </c>
      <c r="C390" s="27"/>
      <c r="D390" s="23"/>
      <c r="E390" s="23"/>
      <c r="F390" s="23"/>
      <c r="G390" s="21"/>
      <c r="H390" s="21" t="str">
        <f t="shared" si="108"/>
        <v>Kamis</v>
      </c>
      <c r="I390" s="24">
        <f t="shared" si="112"/>
        <v>45848</v>
      </c>
      <c r="J390" s="25">
        <f t="shared" si="113"/>
        <v>14.000000000000005</v>
      </c>
      <c r="K390" s="21"/>
      <c r="L390" s="24"/>
      <c r="M390" s="25"/>
    </row>
    <row r="391" spans="1:13" x14ac:dyDescent="0.25">
      <c r="A391" s="440" t="s">
        <v>31</v>
      </c>
      <c r="B391" s="440"/>
      <c r="C391" s="160">
        <f>SUM(C372:C390)</f>
        <v>4612</v>
      </c>
      <c r="D391" s="160">
        <f>SUM(D372:D390)</f>
        <v>274</v>
      </c>
      <c r="E391" s="160"/>
      <c r="F391" s="160"/>
      <c r="G391" s="160">
        <f>SUM(G372:G390)</f>
        <v>50</v>
      </c>
      <c r="H391" s="160">
        <f>D391+G391</f>
        <v>324</v>
      </c>
      <c r="I391" s="143"/>
      <c r="J391" s="144"/>
      <c r="K391" s="143"/>
      <c r="L391" s="143"/>
      <c r="M391" s="145"/>
    </row>
    <row r="392" spans="1:13" x14ac:dyDescent="0.25">
      <c r="A392" s="440" t="s">
        <v>32</v>
      </c>
      <c r="B392" s="440"/>
      <c r="C392" s="146"/>
      <c r="D392" s="147">
        <f>D391/24</f>
        <v>11.416666666666666</v>
      </c>
      <c r="E392" s="147"/>
      <c r="F392" s="147"/>
      <c r="G392" s="147">
        <f>G391/24</f>
        <v>2.0833333333333335</v>
      </c>
      <c r="H392" s="147">
        <f>H391/24</f>
        <v>13.5</v>
      </c>
      <c r="I392" s="148"/>
      <c r="J392" s="149" t="s">
        <v>33</v>
      </c>
      <c r="K392" s="150"/>
      <c r="L392" s="151"/>
      <c r="M392" s="152"/>
    </row>
    <row r="393" spans="1:13" x14ac:dyDescent="0.25">
      <c r="A393" s="153"/>
      <c r="B393" s="153"/>
      <c r="C393" s="153"/>
      <c r="D393" s="153"/>
      <c r="E393" s="153"/>
      <c r="F393" s="153"/>
      <c r="G393" s="153"/>
      <c r="H393" s="150"/>
      <c r="I393" s="150"/>
      <c r="J393" s="144" t="s">
        <v>34</v>
      </c>
      <c r="K393" s="144"/>
      <c r="L393" s="154">
        <f>C391</f>
        <v>4612</v>
      </c>
      <c r="M393" s="150" t="s">
        <v>35</v>
      </c>
    </row>
    <row r="394" spans="1:13" x14ac:dyDescent="0.25">
      <c r="A394" s="153"/>
      <c r="B394" s="153"/>
      <c r="C394" s="153"/>
      <c r="D394" s="153"/>
      <c r="E394" s="153"/>
      <c r="F394" s="153"/>
      <c r="G394" s="153"/>
      <c r="H394" s="153"/>
      <c r="I394" s="150"/>
      <c r="J394" s="144" t="s">
        <v>36</v>
      </c>
      <c r="K394" s="144"/>
      <c r="L394" s="155">
        <f>D392</f>
        <v>11.416666666666666</v>
      </c>
      <c r="M394" s="150" t="s">
        <v>14</v>
      </c>
    </row>
    <row r="395" spans="1:13" x14ac:dyDescent="0.25">
      <c r="A395" s="153"/>
      <c r="B395" s="153"/>
      <c r="C395" s="153"/>
      <c r="D395" s="153"/>
      <c r="E395" s="153"/>
      <c r="F395" s="153"/>
      <c r="G395" s="153"/>
      <c r="H395" s="153"/>
      <c r="I395" s="150"/>
      <c r="J395" s="144" t="s">
        <v>37</v>
      </c>
      <c r="K395" s="144"/>
      <c r="L395" s="156">
        <f>G392</f>
        <v>2.0833333333333335</v>
      </c>
      <c r="M395" s="150" t="s">
        <v>14</v>
      </c>
    </row>
    <row r="397" spans="1:13" ht="15.75" x14ac:dyDescent="0.25">
      <c r="A397" s="437" t="s">
        <v>0</v>
      </c>
      <c r="B397" s="437"/>
      <c r="C397" s="437"/>
      <c r="D397" s="437"/>
      <c r="E397" s="437"/>
      <c r="F397" s="437"/>
      <c r="G397" s="437"/>
      <c r="H397" s="437"/>
      <c r="I397" s="437"/>
      <c r="J397" s="437"/>
      <c r="K397" s="437"/>
      <c r="L397" s="437"/>
      <c r="M397" s="437"/>
    </row>
    <row r="398" spans="1:13" ht="15.75" x14ac:dyDescent="0.25">
      <c r="A398" s="438" t="s">
        <v>87</v>
      </c>
      <c r="B398" s="438"/>
      <c r="C398" s="438"/>
      <c r="D398" s="438"/>
      <c r="E398" s="438"/>
      <c r="F398" s="438"/>
      <c r="G398" s="438"/>
      <c r="H398" s="438"/>
      <c r="I398" s="438"/>
      <c r="J398" s="438"/>
      <c r="K398" s="438"/>
      <c r="L398" s="438"/>
      <c r="M398" s="438"/>
    </row>
    <row r="400" spans="1:13" ht="16.5" x14ac:dyDescent="0.3">
      <c r="A400" s="439" t="s">
        <v>108</v>
      </c>
      <c r="B400" s="439"/>
      <c r="C400" s="439"/>
      <c r="D400" s="439"/>
      <c r="E400" s="439"/>
      <c r="F400" s="439"/>
      <c r="G400" s="439"/>
      <c r="H400" s="439"/>
      <c r="I400" s="137"/>
      <c r="J400" s="138"/>
      <c r="K400" s="139" t="s">
        <v>3</v>
      </c>
      <c r="L400" s="136">
        <v>17</v>
      </c>
      <c r="M400" s="139" t="s">
        <v>4</v>
      </c>
    </row>
    <row r="401" spans="1:13" ht="15" customHeight="1" x14ac:dyDescent="0.25">
      <c r="A401" s="13" t="s">
        <v>5</v>
      </c>
      <c r="B401" s="13" t="s">
        <v>6</v>
      </c>
      <c r="C401" s="12" t="s">
        <v>7</v>
      </c>
      <c r="D401" s="12" t="s">
        <v>8</v>
      </c>
      <c r="E401" s="11" t="s">
        <v>89</v>
      </c>
      <c r="F401" s="12" t="s">
        <v>10</v>
      </c>
      <c r="G401" s="12" t="s">
        <v>11</v>
      </c>
      <c r="H401" s="10" t="s">
        <v>12</v>
      </c>
      <c r="I401" s="10"/>
      <c r="J401" s="10"/>
      <c r="K401" s="9" t="s">
        <v>13</v>
      </c>
      <c r="L401" s="9"/>
      <c r="M401" s="9"/>
    </row>
    <row r="402" spans="1:13" ht="15.75" x14ac:dyDescent="0.25">
      <c r="A402" s="13"/>
      <c r="B402" s="13"/>
      <c r="C402" s="12"/>
      <c r="D402" s="12"/>
      <c r="E402" s="11"/>
      <c r="F402" s="12"/>
      <c r="G402" s="12"/>
      <c r="H402" s="19" t="s">
        <v>14</v>
      </c>
      <c r="I402" s="19" t="s">
        <v>15</v>
      </c>
      <c r="J402" s="19" t="s">
        <v>16</v>
      </c>
      <c r="K402" s="20" t="s">
        <v>14</v>
      </c>
      <c r="L402" s="20" t="s">
        <v>15</v>
      </c>
      <c r="M402" s="20" t="s">
        <v>16</v>
      </c>
    </row>
    <row r="403" spans="1:13" ht="15.75" x14ac:dyDescent="0.25">
      <c r="A403" s="27">
        <v>1</v>
      </c>
      <c r="B403" s="22" t="s">
        <v>18</v>
      </c>
      <c r="C403" s="27">
        <v>485</v>
      </c>
      <c r="D403" s="23">
        <f t="shared" ref="D403:D420" si="115">F403+E403</f>
        <v>31</v>
      </c>
      <c r="E403" s="23">
        <v>3</v>
      </c>
      <c r="F403" s="23">
        <f t="shared" ref="F403:F420" si="116">INT(C403/$L$4)</f>
        <v>28</v>
      </c>
      <c r="G403" s="21">
        <v>13</v>
      </c>
      <c r="H403" s="27" t="str">
        <f t="shared" ref="H403:H421" si="117">CHOOSE(WEEKDAY(I403),"Minggu","Senin","Selasa","Rabu","Kamis","Jum'at","Sabtu")</f>
        <v>Kamis</v>
      </c>
      <c r="I403" s="72">
        <v>45848</v>
      </c>
      <c r="J403" s="73">
        <v>0</v>
      </c>
      <c r="K403" s="27" t="str">
        <f t="shared" ref="K403:K420" si="118">CHOOSE(WEEKDAY(L403),"Minggu","Senin","Selasa","Rabu","Kamis","Jum'at","Sabtu")</f>
        <v>Kamis</v>
      </c>
      <c r="L403" s="72">
        <f>(I403+J403)+G403/24</f>
        <v>45848.541666666664</v>
      </c>
      <c r="M403" s="73">
        <f t="shared" ref="M403:M420" si="119">(J403+G403/24)</f>
        <v>0.54166666666666663</v>
      </c>
    </row>
    <row r="404" spans="1:13" ht="15.75" x14ac:dyDescent="0.25">
      <c r="A404" s="140">
        <f t="shared" ref="A404:A421" si="120">A403+1</f>
        <v>2</v>
      </c>
      <c r="B404" s="22" t="s">
        <v>90</v>
      </c>
      <c r="C404" s="21">
        <v>188</v>
      </c>
      <c r="D404" s="23">
        <f t="shared" si="115"/>
        <v>12</v>
      </c>
      <c r="E404" s="23">
        <v>1</v>
      </c>
      <c r="F404" s="23">
        <f t="shared" si="116"/>
        <v>11</v>
      </c>
      <c r="G404" s="21">
        <v>2</v>
      </c>
      <c r="H404" s="21" t="str">
        <f t="shared" si="117"/>
        <v>Jum'at</v>
      </c>
      <c r="I404" s="24">
        <f t="shared" ref="I404:I421" si="121">$I$403+J404</f>
        <v>45849.833333333336</v>
      </c>
      <c r="J404" s="25">
        <f t="shared" ref="J404:J421" si="122">M403+D403/24</f>
        <v>1.8333333333333335</v>
      </c>
      <c r="K404" s="21" t="str">
        <f t="shared" si="118"/>
        <v>Jum'at</v>
      </c>
      <c r="L404" s="24">
        <f t="shared" ref="L404:L420" si="123">($I$403+J404)+G404/24</f>
        <v>45849.916666666672</v>
      </c>
      <c r="M404" s="25">
        <f t="shared" si="119"/>
        <v>1.9166666666666667</v>
      </c>
    </row>
    <row r="405" spans="1:13" ht="15.75" x14ac:dyDescent="0.25">
      <c r="A405" s="141">
        <f t="shared" si="120"/>
        <v>3</v>
      </c>
      <c r="B405" s="22" t="s">
        <v>91</v>
      </c>
      <c r="C405" s="21">
        <v>480</v>
      </c>
      <c r="D405" s="23">
        <f t="shared" si="115"/>
        <v>29</v>
      </c>
      <c r="E405" s="23">
        <v>1</v>
      </c>
      <c r="F405" s="23">
        <f t="shared" si="116"/>
        <v>28</v>
      </c>
      <c r="G405" s="21">
        <v>2</v>
      </c>
      <c r="H405" s="21" t="str">
        <f t="shared" si="117"/>
        <v>Sabtu</v>
      </c>
      <c r="I405" s="24">
        <f t="shared" si="121"/>
        <v>45850.416666666664</v>
      </c>
      <c r="J405" s="25">
        <f t="shared" si="122"/>
        <v>2.416666666666667</v>
      </c>
      <c r="K405" s="21" t="str">
        <f t="shared" si="118"/>
        <v>Sabtu</v>
      </c>
      <c r="L405" s="24">
        <f t="shared" si="123"/>
        <v>45850.5</v>
      </c>
      <c r="M405" s="25">
        <f t="shared" si="119"/>
        <v>2.5000000000000004</v>
      </c>
    </row>
    <row r="406" spans="1:13" ht="15.75" x14ac:dyDescent="0.25">
      <c r="A406" s="141">
        <f t="shared" si="120"/>
        <v>4</v>
      </c>
      <c r="B406" s="22" t="s">
        <v>92</v>
      </c>
      <c r="C406" s="21">
        <v>146</v>
      </c>
      <c r="D406" s="23">
        <f t="shared" si="115"/>
        <v>10</v>
      </c>
      <c r="E406" s="23">
        <v>2</v>
      </c>
      <c r="F406" s="23">
        <f t="shared" si="116"/>
        <v>8</v>
      </c>
      <c r="G406" s="21">
        <v>3</v>
      </c>
      <c r="H406" s="21" t="str">
        <f t="shared" si="117"/>
        <v>Minggu</v>
      </c>
      <c r="I406" s="24">
        <f t="shared" si="121"/>
        <v>45851.708333333336</v>
      </c>
      <c r="J406" s="25">
        <f t="shared" si="122"/>
        <v>3.7083333333333339</v>
      </c>
      <c r="K406" s="21" t="str">
        <f t="shared" si="118"/>
        <v>Minggu</v>
      </c>
      <c r="L406" s="24">
        <f t="shared" si="123"/>
        <v>45851.833333333336</v>
      </c>
      <c r="M406" s="25">
        <f t="shared" si="119"/>
        <v>3.8333333333333339</v>
      </c>
    </row>
    <row r="407" spans="1:13" ht="15.75" x14ac:dyDescent="0.25">
      <c r="A407" s="141">
        <f t="shared" si="120"/>
        <v>5</v>
      </c>
      <c r="B407" s="22" t="s">
        <v>93</v>
      </c>
      <c r="C407" s="21">
        <v>306</v>
      </c>
      <c r="D407" s="23">
        <f t="shared" si="115"/>
        <v>19</v>
      </c>
      <c r="E407" s="23">
        <v>1</v>
      </c>
      <c r="F407" s="23">
        <f t="shared" si="116"/>
        <v>18</v>
      </c>
      <c r="G407" s="21">
        <v>2</v>
      </c>
      <c r="H407" s="21" t="str">
        <f t="shared" si="117"/>
        <v>Senin</v>
      </c>
      <c r="I407" s="24">
        <f t="shared" si="121"/>
        <v>45852.25</v>
      </c>
      <c r="J407" s="25">
        <f t="shared" si="122"/>
        <v>4.2500000000000009</v>
      </c>
      <c r="K407" s="21" t="str">
        <f t="shared" si="118"/>
        <v>Senin</v>
      </c>
      <c r="L407" s="24">
        <f t="shared" si="123"/>
        <v>45852.333333333336</v>
      </c>
      <c r="M407" s="25">
        <f t="shared" si="119"/>
        <v>4.3333333333333339</v>
      </c>
    </row>
    <row r="408" spans="1:13" ht="15.75" x14ac:dyDescent="0.25">
      <c r="A408" s="141">
        <f t="shared" si="120"/>
        <v>6</v>
      </c>
      <c r="B408" s="22" t="s">
        <v>28</v>
      </c>
      <c r="C408" s="21">
        <v>220</v>
      </c>
      <c r="D408" s="23">
        <f t="shared" si="115"/>
        <v>13</v>
      </c>
      <c r="E408" s="23">
        <v>1</v>
      </c>
      <c r="F408" s="23">
        <f t="shared" si="116"/>
        <v>12</v>
      </c>
      <c r="G408" s="21">
        <v>3</v>
      </c>
      <c r="H408" s="21" t="str">
        <f t="shared" si="117"/>
        <v>Selasa</v>
      </c>
      <c r="I408" s="24">
        <f t="shared" si="121"/>
        <v>45853.125</v>
      </c>
      <c r="J408" s="25">
        <f t="shared" si="122"/>
        <v>5.1250000000000009</v>
      </c>
      <c r="K408" s="21" t="str">
        <f t="shared" si="118"/>
        <v>Selasa</v>
      </c>
      <c r="L408" s="24">
        <f t="shared" si="123"/>
        <v>45853.25</v>
      </c>
      <c r="M408" s="25">
        <f t="shared" si="119"/>
        <v>5.2500000000000009</v>
      </c>
    </row>
    <row r="409" spans="1:13" ht="15.75" x14ac:dyDescent="0.25">
      <c r="A409" s="141">
        <f t="shared" si="120"/>
        <v>7</v>
      </c>
      <c r="B409" s="22" t="s">
        <v>29</v>
      </c>
      <c r="C409" s="21">
        <v>169</v>
      </c>
      <c r="D409" s="23">
        <f t="shared" si="115"/>
        <v>10</v>
      </c>
      <c r="E409" s="23">
        <v>1</v>
      </c>
      <c r="F409" s="23">
        <f t="shared" si="116"/>
        <v>9</v>
      </c>
      <c r="G409" s="21">
        <v>2</v>
      </c>
      <c r="H409" s="21" t="str">
        <f t="shared" si="117"/>
        <v>Selasa</v>
      </c>
      <c r="I409" s="24">
        <f t="shared" si="121"/>
        <v>45853.791666666664</v>
      </c>
      <c r="J409" s="25">
        <f t="shared" si="122"/>
        <v>5.7916666666666679</v>
      </c>
      <c r="K409" s="21" t="str">
        <f t="shared" si="118"/>
        <v>Selasa</v>
      </c>
      <c r="L409" s="24">
        <f t="shared" si="123"/>
        <v>45853.875</v>
      </c>
      <c r="M409" s="25">
        <f t="shared" si="119"/>
        <v>5.8750000000000009</v>
      </c>
    </row>
    <row r="410" spans="1:13" ht="15.75" x14ac:dyDescent="0.25">
      <c r="A410" s="141">
        <f t="shared" si="120"/>
        <v>8</v>
      </c>
      <c r="B410" s="22" t="s">
        <v>30</v>
      </c>
      <c r="C410" s="21">
        <v>100</v>
      </c>
      <c r="D410" s="23">
        <f t="shared" si="115"/>
        <v>6</v>
      </c>
      <c r="E410" s="23">
        <v>1</v>
      </c>
      <c r="F410" s="23">
        <f t="shared" si="116"/>
        <v>5</v>
      </c>
      <c r="G410" s="21">
        <v>2</v>
      </c>
      <c r="H410" s="21" t="str">
        <f t="shared" si="117"/>
        <v>Rabu</v>
      </c>
      <c r="I410" s="24">
        <f t="shared" si="121"/>
        <v>45854.291666666664</v>
      </c>
      <c r="J410" s="25">
        <f t="shared" si="122"/>
        <v>6.2916666666666679</v>
      </c>
      <c r="K410" s="21" t="str">
        <f t="shared" si="118"/>
        <v>Rabu</v>
      </c>
      <c r="L410" s="24">
        <f t="shared" si="123"/>
        <v>45854.375</v>
      </c>
      <c r="M410" s="25">
        <f t="shared" si="119"/>
        <v>6.3750000000000009</v>
      </c>
    </row>
    <row r="411" spans="1:13" ht="15.75" x14ac:dyDescent="0.25">
      <c r="A411" s="141">
        <f t="shared" si="120"/>
        <v>9</v>
      </c>
      <c r="B411" s="22" t="s">
        <v>94</v>
      </c>
      <c r="C411" s="21">
        <v>310</v>
      </c>
      <c r="D411" s="23">
        <f t="shared" si="115"/>
        <v>19</v>
      </c>
      <c r="E411" s="23">
        <v>1</v>
      </c>
      <c r="F411" s="23">
        <f t="shared" si="116"/>
        <v>18</v>
      </c>
      <c r="G411" s="21">
        <v>2</v>
      </c>
      <c r="H411" s="21" t="str">
        <f t="shared" si="117"/>
        <v>Rabu</v>
      </c>
      <c r="I411" s="24">
        <f t="shared" si="121"/>
        <v>45854.625</v>
      </c>
      <c r="J411" s="25">
        <f t="shared" si="122"/>
        <v>6.6250000000000009</v>
      </c>
      <c r="K411" s="21" t="str">
        <f t="shared" si="118"/>
        <v>Rabu</v>
      </c>
      <c r="L411" s="24">
        <f t="shared" si="123"/>
        <v>45854.708333333336</v>
      </c>
      <c r="M411" s="25">
        <f t="shared" si="119"/>
        <v>6.7083333333333339</v>
      </c>
    </row>
    <row r="412" spans="1:13" ht="15.75" x14ac:dyDescent="0.25">
      <c r="A412" s="141">
        <f t="shared" si="120"/>
        <v>10</v>
      </c>
      <c r="B412" s="22" t="s">
        <v>62</v>
      </c>
      <c r="C412" s="21">
        <v>310</v>
      </c>
      <c r="D412" s="23">
        <f t="shared" si="115"/>
        <v>18</v>
      </c>
      <c r="E412" s="23">
        <v>0</v>
      </c>
      <c r="F412" s="23">
        <f t="shared" si="116"/>
        <v>18</v>
      </c>
      <c r="G412" s="21">
        <v>6</v>
      </c>
      <c r="H412" s="21" t="str">
        <f t="shared" si="117"/>
        <v>Kamis</v>
      </c>
      <c r="I412" s="24">
        <f t="shared" si="121"/>
        <v>45855.5</v>
      </c>
      <c r="J412" s="25">
        <f t="shared" si="122"/>
        <v>7.5000000000000009</v>
      </c>
      <c r="K412" s="21" t="str">
        <f t="shared" si="118"/>
        <v>Kamis</v>
      </c>
      <c r="L412" s="24">
        <f t="shared" si="123"/>
        <v>45855.75</v>
      </c>
      <c r="M412" s="25">
        <f t="shared" si="119"/>
        <v>7.7500000000000009</v>
      </c>
    </row>
    <row r="413" spans="1:13" ht="15.75" x14ac:dyDescent="0.25">
      <c r="A413" s="141">
        <f t="shared" si="120"/>
        <v>11</v>
      </c>
      <c r="B413" s="22" t="s">
        <v>94</v>
      </c>
      <c r="C413" s="21">
        <v>100</v>
      </c>
      <c r="D413" s="23">
        <f t="shared" si="115"/>
        <v>6</v>
      </c>
      <c r="E413" s="23">
        <v>1</v>
      </c>
      <c r="F413" s="23">
        <f t="shared" si="116"/>
        <v>5</v>
      </c>
      <c r="G413" s="21">
        <v>2</v>
      </c>
      <c r="H413" s="21" t="str">
        <f t="shared" si="117"/>
        <v>Jum'at</v>
      </c>
      <c r="I413" s="24">
        <f t="shared" si="121"/>
        <v>45856.5</v>
      </c>
      <c r="J413" s="25">
        <f t="shared" si="122"/>
        <v>8.5</v>
      </c>
      <c r="K413" s="21" t="str">
        <f t="shared" si="118"/>
        <v>Jum'at</v>
      </c>
      <c r="L413" s="24">
        <f t="shared" si="123"/>
        <v>45856.583333333336</v>
      </c>
      <c r="M413" s="25">
        <f t="shared" si="119"/>
        <v>8.5833333333333339</v>
      </c>
    </row>
    <row r="414" spans="1:13" ht="15.75" x14ac:dyDescent="0.25">
      <c r="A414" s="141">
        <f t="shared" si="120"/>
        <v>12</v>
      </c>
      <c r="B414" s="22" t="s">
        <v>30</v>
      </c>
      <c r="C414" s="21">
        <v>169</v>
      </c>
      <c r="D414" s="23">
        <f t="shared" si="115"/>
        <v>10</v>
      </c>
      <c r="E414" s="23">
        <v>1</v>
      </c>
      <c r="F414" s="23">
        <f t="shared" si="116"/>
        <v>9</v>
      </c>
      <c r="G414" s="21">
        <v>2</v>
      </c>
      <c r="H414" s="21" t="str">
        <f t="shared" si="117"/>
        <v>Jum'at</v>
      </c>
      <c r="I414" s="24">
        <f t="shared" si="121"/>
        <v>45856.833333333336</v>
      </c>
      <c r="J414" s="25">
        <f t="shared" si="122"/>
        <v>8.8333333333333339</v>
      </c>
      <c r="K414" s="21" t="str">
        <f t="shared" si="118"/>
        <v>Jum'at</v>
      </c>
      <c r="L414" s="24">
        <f t="shared" si="123"/>
        <v>45856.916666666672</v>
      </c>
      <c r="M414" s="25">
        <f t="shared" si="119"/>
        <v>8.9166666666666679</v>
      </c>
    </row>
    <row r="415" spans="1:13" ht="15.75" x14ac:dyDescent="0.25">
      <c r="A415" s="141">
        <f t="shared" si="120"/>
        <v>13</v>
      </c>
      <c r="B415" s="22" t="s">
        <v>29</v>
      </c>
      <c r="C415" s="21">
        <v>220</v>
      </c>
      <c r="D415" s="23">
        <f t="shared" si="115"/>
        <v>37</v>
      </c>
      <c r="E415" s="23">
        <v>25</v>
      </c>
      <c r="F415" s="23">
        <f t="shared" si="116"/>
        <v>12</v>
      </c>
      <c r="G415" s="21">
        <v>2</v>
      </c>
      <c r="H415" s="21" t="str">
        <f t="shared" si="117"/>
        <v>Sabtu</v>
      </c>
      <c r="I415" s="24">
        <f t="shared" si="121"/>
        <v>45857.333333333336</v>
      </c>
      <c r="J415" s="25">
        <f t="shared" si="122"/>
        <v>9.3333333333333339</v>
      </c>
      <c r="K415" s="21" t="str">
        <f t="shared" si="118"/>
        <v>Sabtu</v>
      </c>
      <c r="L415" s="24">
        <f t="shared" si="123"/>
        <v>45857.416666666672</v>
      </c>
      <c r="M415" s="25">
        <f t="shared" si="119"/>
        <v>9.4166666666666679</v>
      </c>
    </row>
    <row r="416" spans="1:13" ht="15.75" x14ac:dyDescent="0.25">
      <c r="A416" s="141">
        <f t="shared" si="120"/>
        <v>14</v>
      </c>
      <c r="B416" s="22" t="s">
        <v>28</v>
      </c>
      <c r="C416" s="21">
        <v>306</v>
      </c>
      <c r="D416" s="23">
        <f t="shared" si="115"/>
        <v>19</v>
      </c>
      <c r="E416" s="23">
        <v>1</v>
      </c>
      <c r="F416" s="23">
        <f t="shared" si="116"/>
        <v>18</v>
      </c>
      <c r="G416" s="71">
        <v>3</v>
      </c>
      <c r="H416" s="21" t="str">
        <f t="shared" si="117"/>
        <v>Minggu</v>
      </c>
      <c r="I416" s="24">
        <f t="shared" si="121"/>
        <v>45858.958333333336</v>
      </c>
      <c r="J416" s="25">
        <f t="shared" si="122"/>
        <v>10.958333333333334</v>
      </c>
      <c r="K416" s="21" t="str">
        <f t="shared" si="118"/>
        <v>Senin</v>
      </c>
      <c r="L416" s="24">
        <f t="shared" si="123"/>
        <v>45859.083333333336</v>
      </c>
      <c r="M416" s="25">
        <f t="shared" si="119"/>
        <v>11.083333333333334</v>
      </c>
    </row>
    <row r="417" spans="1:13" ht="15.75" x14ac:dyDescent="0.25">
      <c r="A417" s="141">
        <f t="shared" si="120"/>
        <v>15</v>
      </c>
      <c r="B417" s="22" t="s">
        <v>93</v>
      </c>
      <c r="C417" s="21">
        <v>146</v>
      </c>
      <c r="D417" s="23">
        <f t="shared" si="115"/>
        <v>9</v>
      </c>
      <c r="E417" s="23">
        <v>1</v>
      </c>
      <c r="F417" s="23">
        <f t="shared" si="116"/>
        <v>8</v>
      </c>
      <c r="G417" s="21">
        <v>2</v>
      </c>
      <c r="H417" s="21" t="str">
        <f t="shared" si="117"/>
        <v>Senin</v>
      </c>
      <c r="I417" s="24">
        <f t="shared" si="121"/>
        <v>45859.875</v>
      </c>
      <c r="J417" s="25">
        <f t="shared" si="122"/>
        <v>11.875</v>
      </c>
      <c r="K417" s="21" t="str">
        <f t="shared" si="118"/>
        <v>Senin</v>
      </c>
      <c r="L417" s="24">
        <f t="shared" si="123"/>
        <v>45859.958333333336</v>
      </c>
      <c r="M417" s="25">
        <f t="shared" si="119"/>
        <v>11.958333333333334</v>
      </c>
    </row>
    <row r="418" spans="1:13" ht="15.75" x14ac:dyDescent="0.25">
      <c r="A418" s="141">
        <f t="shared" si="120"/>
        <v>16</v>
      </c>
      <c r="B418" s="22" t="s">
        <v>92</v>
      </c>
      <c r="C418" s="21">
        <v>480</v>
      </c>
      <c r="D418" s="23">
        <f t="shared" si="115"/>
        <v>4</v>
      </c>
      <c r="E418" s="23">
        <v>-24</v>
      </c>
      <c r="F418" s="23">
        <f t="shared" si="116"/>
        <v>28</v>
      </c>
      <c r="G418" s="21">
        <v>2</v>
      </c>
      <c r="H418" s="21" t="str">
        <f t="shared" si="117"/>
        <v>Selasa</v>
      </c>
      <c r="I418" s="24">
        <f t="shared" si="121"/>
        <v>45860.333333333336</v>
      </c>
      <c r="J418" s="25">
        <f t="shared" si="122"/>
        <v>12.333333333333334</v>
      </c>
      <c r="K418" s="21" t="str">
        <f t="shared" si="118"/>
        <v>Selasa</v>
      </c>
      <c r="L418" s="24">
        <f t="shared" si="123"/>
        <v>45860.416666666672</v>
      </c>
      <c r="M418" s="25">
        <f t="shared" si="119"/>
        <v>12.416666666666668</v>
      </c>
    </row>
    <row r="419" spans="1:13" ht="15.75" x14ac:dyDescent="0.25">
      <c r="A419" s="141">
        <f t="shared" si="120"/>
        <v>17</v>
      </c>
      <c r="B419" s="22" t="s">
        <v>91</v>
      </c>
      <c r="C419" s="21">
        <v>188</v>
      </c>
      <c r="D419" s="23">
        <f t="shared" si="115"/>
        <v>12</v>
      </c>
      <c r="E419" s="23">
        <v>1</v>
      </c>
      <c r="F419" s="23">
        <f t="shared" si="116"/>
        <v>11</v>
      </c>
      <c r="G419" s="21">
        <v>2</v>
      </c>
      <c r="H419" s="21" t="str">
        <f t="shared" si="117"/>
        <v>Selasa</v>
      </c>
      <c r="I419" s="24">
        <f t="shared" si="121"/>
        <v>45860.583333333336</v>
      </c>
      <c r="J419" s="25">
        <f t="shared" si="122"/>
        <v>12.583333333333334</v>
      </c>
      <c r="K419" s="21" t="str">
        <f t="shared" si="118"/>
        <v>Selasa</v>
      </c>
      <c r="L419" s="24">
        <f t="shared" si="123"/>
        <v>45860.666666666672</v>
      </c>
      <c r="M419" s="25">
        <f t="shared" si="119"/>
        <v>12.666666666666668</v>
      </c>
    </row>
    <row r="420" spans="1:13" ht="15.75" x14ac:dyDescent="0.25">
      <c r="A420" s="141">
        <f t="shared" si="120"/>
        <v>18</v>
      </c>
      <c r="B420" s="22" t="s">
        <v>90</v>
      </c>
      <c r="C420" s="21">
        <v>485</v>
      </c>
      <c r="D420" s="23">
        <f t="shared" si="115"/>
        <v>30</v>
      </c>
      <c r="E420" s="23">
        <v>2</v>
      </c>
      <c r="F420" s="23">
        <f t="shared" si="116"/>
        <v>28</v>
      </c>
      <c r="G420" s="21">
        <v>2</v>
      </c>
      <c r="H420" s="21" t="str">
        <f t="shared" si="117"/>
        <v>Rabu</v>
      </c>
      <c r="I420" s="24">
        <f t="shared" si="121"/>
        <v>45861.166666666664</v>
      </c>
      <c r="J420" s="25">
        <f t="shared" si="122"/>
        <v>13.166666666666668</v>
      </c>
      <c r="K420" s="21" t="str">
        <f t="shared" si="118"/>
        <v>Rabu</v>
      </c>
      <c r="L420" s="24">
        <f t="shared" si="123"/>
        <v>45861.25</v>
      </c>
      <c r="M420" s="25">
        <f t="shared" si="119"/>
        <v>13.250000000000002</v>
      </c>
    </row>
    <row r="421" spans="1:13" ht="15.75" x14ac:dyDescent="0.25">
      <c r="A421" s="141">
        <f t="shared" si="120"/>
        <v>19</v>
      </c>
      <c r="B421" s="22" t="s">
        <v>18</v>
      </c>
      <c r="C421" s="21"/>
      <c r="D421" s="23"/>
      <c r="E421" s="23"/>
      <c r="F421" s="23"/>
      <c r="G421" s="21"/>
      <c r="H421" s="21" t="str">
        <f t="shared" si="117"/>
        <v>Kamis</v>
      </c>
      <c r="I421" s="24">
        <f t="shared" si="121"/>
        <v>45862.5</v>
      </c>
      <c r="J421" s="25">
        <f t="shared" si="122"/>
        <v>14.500000000000002</v>
      </c>
      <c r="K421" s="21"/>
      <c r="L421" s="24"/>
      <c r="M421" s="25"/>
    </row>
    <row r="422" spans="1:13" x14ac:dyDescent="0.25">
      <c r="A422" s="440" t="s">
        <v>31</v>
      </c>
      <c r="B422" s="440"/>
      <c r="C422" s="142">
        <f>SUM(C403:C421)</f>
        <v>4808</v>
      </c>
      <c r="D422" s="142">
        <f>SUM(D403:D421)</f>
        <v>294</v>
      </c>
      <c r="E422" s="142"/>
      <c r="F422" s="142"/>
      <c r="G422" s="142">
        <f>SUM(G403:G421)</f>
        <v>54</v>
      </c>
      <c r="H422" s="142">
        <f>D422+G422</f>
        <v>348</v>
      </c>
      <c r="I422" s="143"/>
      <c r="J422" s="144"/>
      <c r="K422" s="143"/>
      <c r="L422" s="143"/>
      <c r="M422" s="145"/>
    </row>
    <row r="423" spans="1:13" x14ac:dyDescent="0.25">
      <c r="A423" s="440" t="s">
        <v>32</v>
      </c>
      <c r="B423" s="440"/>
      <c r="C423" s="146"/>
      <c r="D423" s="147">
        <f>D422/24</f>
        <v>12.25</v>
      </c>
      <c r="E423" s="147"/>
      <c r="F423" s="147"/>
      <c r="G423" s="147">
        <f>G422/24</f>
        <v>2.25</v>
      </c>
      <c r="H423" s="147">
        <f>H422/24</f>
        <v>14.5</v>
      </c>
      <c r="I423" s="148"/>
      <c r="J423" s="149" t="s">
        <v>33</v>
      </c>
      <c r="K423" s="150"/>
      <c r="L423" s="151"/>
      <c r="M423" s="152"/>
    </row>
    <row r="424" spans="1:13" x14ac:dyDescent="0.25">
      <c r="A424" s="153"/>
      <c r="B424" s="153"/>
      <c r="C424" s="153"/>
      <c r="D424" s="153"/>
      <c r="E424" s="153"/>
      <c r="F424" s="153"/>
      <c r="G424" s="153"/>
      <c r="H424" s="150"/>
      <c r="I424" s="150"/>
      <c r="J424" s="144" t="s">
        <v>34</v>
      </c>
      <c r="K424" s="144"/>
      <c r="L424" s="154">
        <f>C422</f>
        <v>4808</v>
      </c>
      <c r="M424" s="150" t="s">
        <v>35</v>
      </c>
    </row>
    <row r="425" spans="1:13" x14ac:dyDescent="0.25">
      <c r="A425" s="153"/>
      <c r="B425" s="153"/>
      <c r="C425" s="153"/>
      <c r="D425" s="153"/>
      <c r="E425" s="153"/>
      <c r="F425" s="153"/>
      <c r="G425" s="153"/>
      <c r="H425" s="153"/>
      <c r="I425" s="150"/>
      <c r="J425" s="144" t="s">
        <v>36</v>
      </c>
      <c r="K425" s="144"/>
      <c r="L425" s="155">
        <f>D423</f>
        <v>12.25</v>
      </c>
      <c r="M425" s="150" t="s">
        <v>14</v>
      </c>
    </row>
    <row r="426" spans="1:13" x14ac:dyDescent="0.25">
      <c r="A426" s="153"/>
      <c r="B426" s="153"/>
      <c r="C426" s="153"/>
      <c r="D426" s="153"/>
      <c r="E426" s="153"/>
      <c r="F426" s="153"/>
      <c r="G426" s="153"/>
      <c r="H426" s="153"/>
      <c r="I426" s="150"/>
      <c r="J426" s="144" t="s">
        <v>37</v>
      </c>
      <c r="K426" s="144"/>
      <c r="L426" s="156">
        <f>G423</f>
        <v>2.25</v>
      </c>
      <c r="M426" s="150" t="s">
        <v>14</v>
      </c>
    </row>
  </sheetData>
  <mergeCells count="196">
    <mergeCell ref="A422:B422"/>
    <mergeCell ref="A423:B423"/>
    <mergeCell ref="A391:B391"/>
    <mergeCell ref="A392:B392"/>
    <mergeCell ref="A397:M397"/>
    <mergeCell ref="A398:M398"/>
    <mergeCell ref="A400:H400"/>
    <mergeCell ref="A401:A402"/>
    <mergeCell ref="B401:B402"/>
    <mergeCell ref="C401:C402"/>
    <mergeCell ref="D401:D402"/>
    <mergeCell ref="E401:E402"/>
    <mergeCell ref="F401:F402"/>
    <mergeCell ref="G401:G402"/>
    <mergeCell ref="H401:J401"/>
    <mergeCell ref="K401:M401"/>
    <mergeCell ref="A360:B360"/>
    <mergeCell ref="A361:B361"/>
    <mergeCell ref="A366:M366"/>
    <mergeCell ref="A367:M367"/>
    <mergeCell ref="A369:H369"/>
    <mergeCell ref="A370:A371"/>
    <mergeCell ref="B370:B371"/>
    <mergeCell ref="C370:C371"/>
    <mergeCell ref="D370:D371"/>
    <mergeCell ref="E370:E371"/>
    <mergeCell ref="F370:F371"/>
    <mergeCell ref="G370:G371"/>
    <mergeCell ref="H370:J370"/>
    <mergeCell ref="K370:M370"/>
    <mergeCell ref="A329:B329"/>
    <mergeCell ref="A330:B330"/>
    <mergeCell ref="A335:M335"/>
    <mergeCell ref="A336:M336"/>
    <mergeCell ref="A338:H338"/>
    <mergeCell ref="A339:A340"/>
    <mergeCell ref="B339:B340"/>
    <mergeCell ref="C339:C340"/>
    <mergeCell ref="D339:D340"/>
    <mergeCell ref="E339:E340"/>
    <mergeCell ref="F339:F340"/>
    <mergeCell ref="G339:G340"/>
    <mergeCell ref="H339:J339"/>
    <mergeCell ref="K339:M339"/>
    <mergeCell ref="A298:B298"/>
    <mergeCell ref="A299:B299"/>
    <mergeCell ref="A304:M304"/>
    <mergeCell ref="A305:M305"/>
    <mergeCell ref="A307:H307"/>
    <mergeCell ref="A308:A309"/>
    <mergeCell ref="B308:B309"/>
    <mergeCell ref="C308:C309"/>
    <mergeCell ref="D308:D309"/>
    <mergeCell ref="E308:E309"/>
    <mergeCell ref="F308:F309"/>
    <mergeCell ref="G308:G309"/>
    <mergeCell ref="H308:J308"/>
    <mergeCell ref="K308:M308"/>
    <mergeCell ref="A267:B267"/>
    <mergeCell ref="A268:B268"/>
    <mergeCell ref="A273:M273"/>
    <mergeCell ref="A274:M274"/>
    <mergeCell ref="A276:H276"/>
    <mergeCell ref="A277:A278"/>
    <mergeCell ref="B277:B278"/>
    <mergeCell ref="C277:C278"/>
    <mergeCell ref="D277:D278"/>
    <mergeCell ref="E277:E278"/>
    <mergeCell ref="F277:F278"/>
    <mergeCell ref="G277:G278"/>
    <mergeCell ref="H277:J277"/>
    <mergeCell ref="K277:M277"/>
    <mergeCell ref="A246:B246"/>
    <mergeCell ref="A247:B247"/>
    <mergeCell ref="A252:M252"/>
    <mergeCell ref="A253:M253"/>
    <mergeCell ref="A255:H255"/>
    <mergeCell ref="A256:A257"/>
    <mergeCell ref="B256:B257"/>
    <mergeCell ref="C256:C257"/>
    <mergeCell ref="D256:D257"/>
    <mergeCell ref="E256:E257"/>
    <mergeCell ref="F256:F257"/>
    <mergeCell ref="G256:G257"/>
    <mergeCell ref="H256:J256"/>
    <mergeCell ref="K256:M256"/>
    <mergeCell ref="A213:B213"/>
    <mergeCell ref="A214:B214"/>
    <mergeCell ref="A219:M219"/>
    <mergeCell ref="A220:M220"/>
    <mergeCell ref="A222:H222"/>
    <mergeCell ref="A223:A224"/>
    <mergeCell ref="B223:B224"/>
    <mergeCell ref="C223:C224"/>
    <mergeCell ref="D223:D224"/>
    <mergeCell ref="E223:E224"/>
    <mergeCell ref="F223:F224"/>
    <mergeCell ref="G223:G224"/>
    <mergeCell ref="H223:J223"/>
    <mergeCell ref="K223:M223"/>
    <mergeCell ref="A181:B181"/>
    <mergeCell ref="A182:B182"/>
    <mergeCell ref="A187:M187"/>
    <mergeCell ref="A188:M188"/>
    <mergeCell ref="A190:H190"/>
    <mergeCell ref="A191:A192"/>
    <mergeCell ref="B191:B192"/>
    <mergeCell ref="C191:C192"/>
    <mergeCell ref="D191:D192"/>
    <mergeCell ref="E191:E192"/>
    <mergeCell ref="F191:F192"/>
    <mergeCell ref="G191:G192"/>
    <mergeCell ref="H191:J191"/>
    <mergeCell ref="K191:M191"/>
    <mergeCell ref="A154:B154"/>
    <mergeCell ref="A155:B155"/>
    <mergeCell ref="A160:M160"/>
    <mergeCell ref="A161:M161"/>
    <mergeCell ref="A163:H163"/>
    <mergeCell ref="A164:A165"/>
    <mergeCell ref="B164:B165"/>
    <mergeCell ref="C164:C165"/>
    <mergeCell ref="D164:D165"/>
    <mergeCell ref="E164:E165"/>
    <mergeCell ref="F164:F165"/>
    <mergeCell ref="G164:G165"/>
    <mergeCell ref="H164:J164"/>
    <mergeCell ref="K164:M164"/>
    <mergeCell ref="A120:B120"/>
    <mergeCell ref="A121:B121"/>
    <mergeCell ref="A126:M126"/>
    <mergeCell ref="A127:M127"/>
    <mergeCell ref="A129:H129"/>
    <mergeCell ref="A130:A131"/>
    <mergeCell ref="B130:B131"/>
    <mergeCell ref="C130:C131"/>
    <mergeCell ref="D130:D131"/>
    <mergeCell ref="E130:E131"/>
    <mergeCell ref="F130:F131"/>
    <mergeCell ref="G130:G131"/>
    <mergeCell ref="H130:J130"/>
    <mergeCell ref="K130:M130"/>
    <mergeCell ref="A89:B89"/>
    <mergeCell ref="A90:B90"/>
    <mergeCell ref="A95:M95"/>
    <mergeCell ref="A96:M96"/>
    <mergeCell ref="A98:H98"/>
    <mergeCell ref="A99:A100"/>
    <mergeCell ref="B99:B100"/>
    <mergeCell ref="C99:C100"/>
    <mergeCell ref="D99:D100"/>
    <mergeCell ref="E99:E100"/>
    <mergeCell ref="F99:F100"/>
    <mergeCell ref="G99:G100"/>
    <mergeCell ref="H99:J99"/>
    <mergeCell ref="K99:M99"/>
    <mergeCell ref="A57:B57"/>
    <mergeCell ref="A58:B58"/>
    <mergeCell ref="A64:M64"/>
    <mergeCell ref="A65:M65"/>
    <mergeCell ref="A67:H67"/>
    <mergeCell ref="A68:A69"/>
    <mergeCell ref="B68:B69"/>
    <mergeCell ref="C68:C69"/>
    <mergeCell ref="D68:D69"/>
    <mergeCell ref="E68:E69"/>
    <mergeCell ref="F68:F69"/>
    <mergeCell ref="G68:G69"/>
    <mergeCell ref="H68:J68"/>
    <mergeCell ref="K68:M68"/>
    <mergeCell ref="A26:B26"/>
    <mergeCell ref="A27:B27"/>
    <mergeCell ref="A32:M32"/>
    <mergeCell ref="A33:M33"/>
    <mergeCell ref="A35:H35"/>
    <mergeCell ref="A36:A37"/>
    <mergeCell ref="B36:B37"/>
    <mergeCell ref="C36:C37"/>
    <mergeCell ref="D36:D37"/>
    <mergeCell ref="E36:E37"/>
    <mergeCell ref="F36:F37"/>
    <mergeCell ref="G36:G37"/>
    <mergeCell ref="H36:J36"/>
    <mergeCell ref="K36:M36"/>
    <mergeCell ref="A1:M1"/>
    <mergeCell ref="A2:M2"/>
    <mergeCell ref="A4:H4"/>
    <mergeCell ref="A5:A6"/>
    <mergeCell ref="B5:B6"/>
    <mergeCell ref="C5:C6"/>
    <mergeCell ref="D5:D6"/>
    <mergeCell ref="E5:E6"/>
    <mergeCell ref="F5:F6"/>
    <mergeCell ref="G5:G6"/>
    <mergeCell ref="H5:J5"/>
    <mergeCell ref="K5:M5"/>
  </mergeCells>
  <printOptions horizontalCentered="1"/>
  <pageMargins left="0.70833333333333304" right="0.70833333333333304" top="0.74791666666666701" bottom="0.74791666666666701" header="0.511811023622047" footer="0.511811023622047"/>
  <pageSetup paperSize="9" scale="85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M363"/>
  <sheetViews>
    <sheetView zoomScale="95" zoomScaleNormal="95" workbookViewId="0">
      <selection activeCell="N10" sqref="N10"/>
    </sheetView>
  </sheetViews>
  <sheetFormatPr defaultColWidth="9.140625" defaultRowHeight="15.75" x14ac:dyDescent="0.25"/>
  <cols>
    <col min="1" max="1" width="6.85546875" style="49" customWidth="1"/>
    <col min="2" max="2" width="19.140625" style="49" customWidth="1"/>
    <col min="3" max="6" width="9.140625" style="49"/>
    <col min="7" max="7" width="9.42578125" style="49" customWidth="1"/>
    <col min="8" max="8" width="9.140625" style="49"/>
    <col min="9" max="9" width="12.42578125" style="49" customWidth="1"/>
    <col min="10" max="11" width="9.140625" style="49"/>
    <col min="12" max="12" width="12.42578125" style="49" customWidth="1"/>
    <col min="13" max="13" width="9.140625" style="49"/>
    <col min="14" max="14" width="81.7109375" style="49" customWidth="1"/>
    <col min="15" max="15" width="9.140625" style="49"/>
    <col min="16" max="16" width="11.5703125" style="49" customWidth="1"/>
    <col min="17" max="19" width="9.140625" style="49"/>
    <col min="20" max="20" width="6.140625" style="49" customWidth="1"/>
    <col min="21" max="21" width="10.42578125" style="49" customWidth="1"/>
    <col min="22" max="22" width="8.140625" style="49" customWidth="1"/>
    <col min="23" max="23" width="9.140625" style="49"/>
    <col min="24" max="24" width="8.140625" style="49" customWidth="1"/>
    <col min="25" max="25" width="9.140625" style="49"/>
    <col min="26" max="26" width="8.42578125" style="49" customWidth="1"/>
    <col min="27" max="27" width="9.140625" style="49"/>
    <col min="28" max="28" width="11.5703125" style="49" customWidth="1"/>
    <col min="29" max="30" width="9.140625" style="49"/>
    <col min="31" max="31" width="10.140625" style="49" customWidth="1"/>
    <col min="32" max="34" width="9.140625" style="49"/>
    <col min="35" max="35" width="10.140625" style="49" customWidth="1"/>
    <col min="36" max="36" width="5.5703125" style="49" customWidth="1"/>
    <col min="37" max="37" width="14.5703125" style="49" customWidth="1"/>
    <col min="38" max="38" width="8.42578125" style="49" customWidth="1"/>
    <col min="39" max="39" width="8.5703125" style="49" customWidth="1"/>
    <col min="40" max="40" width="8.140625" style="49" customWidth="1"/>
    <col min="41" max="41" width="7.5703125" style="49" customWidth="1"/>
    <col min="42" max="42" width="8.42578125" style="49" customWidth="1"/>
    <col min="43" max="43" width="8.5703125" style="49" customWidth="1"/>
    <col min="44" max="44" width="12.42578125" style="49" customWidth="1"/>
    <col min="45" max="45" width="8" style="49" customWidth="1"/>
    <col min="46" max="46" width="8.5703125" style="49" customWidth="1"/>
    <col min="47" max="47" width="11.42578125" style="49" customWidth="1"/>
    <col min="48" max="48" width="7.85546875" style="49" customWidth="1"/>
    <col min="49" max="49" width="38.85546875" style="49" customWidth="1"/>
    <col min="50" max="50" width="6.85546875" style="49" customWidth="1"/>
    <col min="51" max="51" width="5.140625" style="49" customWidth="1"/>
    <col min="52" max="52" width="15.140625" style="49" customWidth="1"/>
    <col min="53" max="53" width="8.85546875" style="49" customWidth="1"/>
    <col min="54" max="54" width="9.85546875" style="49" customWidth="1"/>
    <col min="55" max="55" width="8.140625" style="49" customWidth="1"/>
    <col min="56" max="56" width="8.5703125" style="49" customWidth="1"/>
    <col min="57" max="57" width="8" style="49" customWidth="1"/>
    <col min="58" max="58" width="9.140625" style="49"/>
    <col min="59" max="59" width="11.5703125" style="49" customWidth="1"/>
    <col min="60" max="60" width="9.140625" style="49"/>
    <col min="61" max="61" width="10.5703125" style="49" customWidth="1"/>
    <col min="62" max="62" width="10.85546875" style="49" customWidth="1"/>
    <col min="63" max="63" width="9.140625" style="49"/>
    <col min="64" max="64" width="10.85546875" style="49" customWidth="1"/>
    <col min="65" max="68" width="9.140625" style="49"/>
    <col min="69" max="69" width="5.5703125" style="49" customWidth="1"/>
    <col min="70" max="70" width="15.42578125" style="49" customWidth="1"/>
    <col min="71" max="71" width="6.85546875" style="49" customWidth="1"/>
    <col min="72" max="72" width="9.140625" style="49"/>
    <col min="73" max="73" width="8.140625" style="49" customWidth="1"/>
    <col min="74" max="74" width="7.5703125" style="49" customWidth="1"/>
    <col min="75" max="75" width="7.85546875" style="49" customWidth="1"/>
    <col min="76" max="76" width="9.140625" style="49"/>
    <col min="77" max="77" width="11.85546875" style="49" customWidth="1"/>
    <col min="78" max="79" width="9.140625" style="49"/>
    <col min="80" max="80" width="11.85546875" style="49" customWidth="1"/>
    <col min="81" max="16384" width="9.140625" style="49"/>
  </cols>
  <sheetData>
    <row r="1" spans="1:13" x14ac:dyDescent="0.25">
      <c r="A1" s="14" t="s">
        <v>109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18"/>
      <c r="B2" s="18"/>
      <c r="C2" s="18"/>
      <c r="D2" s="18"/>
      <c r="E2" s="18"/>
      <c r="F2" s="18"/>
      <c r="G2" s="16"/>
      <c r="H2" s="18"/>
      <c r="I2" s="18"/>
      <c r="J2" s="161"/>
    </row>
    <row r="3" spans="1:13" x14ac:dyDescent="0.25">
      <c r="A3" s="67" t="s">
        <v>110</v>
      </c>
      <c r="B3" s="18"/>
      <c r="C3" s="18"/>
      <c r="D3" s="18"/>
      <c r="E3" s="18"/>
      <c r="F3" s="18"/>
      <c r="G3" s="16"/>
      <c r="H3" s="18"/>
      <c r="I3" s="18"/>
      <c r="J3" s="161"/>
      <c r="K3" s="18" t="s">
        <v>3</v>
      </c>
      <c r="L3" s="16">
        <v>16</v>
      </c>
      <c r="M3" s="18" t="s">
        <v>4</v>
      </c>
    </row>
    <row r="4" spans="1:13" ht="15.75" customHeight="1" x14ac:dyDescent="0.25">
      <c r="A4" s="13" t="s">
        <v>5</v>
      </c>
      <c r="B4" s="13" t="s">
        <v>6</v>
      </c>
      <c r="C4" s="12" t="s">
        <v>7</v>
      </c>
      <c r="D4" s="12" t="s">
        <v>8</v>
      </c>
      <c r="E4" s="11" t="s">
        <v>9</v>
      </c>
      <c r="F4" s="11" t="s">
        <v>10</v>
      </c>
      <c r="G4" s="12" t="s">
        <v>11</v>
      </c>
      <c r="H4" s="10" t="s">
        <v>12</v>
      </c>
      <c r="I4" s="10"/>
      <c r="J4" s="10"/>
      <c r="K4" s="9" t="s">
        <v>13</v>
      </c>
      <c r="L4" s="9"/>
      <c r="M4" s="9"/>
    </row>
    <row r="5" spans="1:13" x14ac:dyDescent="0.25">
      <c r="A5" s="13"/>
      <c r="B5" s="13"/>
      <c r="C5" s="12"/>
      <c r="D5" s="12"/>
      <c r="E5" s="11"/>
      <c r="F5" s="11"/>
      <c r="G5" s="12"/>
      <c r="H5" s="19" t="s">
        <v>14</v>
      </c>
      <c r="I5" s="19" t="s">
        <v>15</v>
      </c>
      <c r="J5" s="19" t="s">
        <v>16</v>
      </c>
      <c r="K5" s="20" t="s">
        <v>14</v>
      </c>
      <c r="L5" s="20" t="s">
        <v>15</v>
      </c>
      <c r="M5" s="20" t="s">
        <v>16</v>
      </c>
    </row>
    <row r="6" spans="1:13" x14ac:dyDescent="0.25">
      <c r="A6" s="21">
        <v>1</v>
      </c>
      <c r="B6" s="22" t="s">
        <v>17</v>
      </c>
      <c r="C6" s="21">
        <v>396</v>
      </c>
      <c r="D6" s="23">
        <f>F6+E6</f>
        <v>33</v>
      </c>
      <c r="E6" s="23">
        <v>9</v>
      </c>
      <c r="F6" s="23">
        <f>INT(C6/$L$3)</f>
        <v>24</v>
      </c>
      <c r="G6" s="21">
        <v>16</v>
      </c>
      <c r="H6" s="21" t="str">
        <f>CHOOSE(WEEKDAY(I6),"Minggu","Senin","Selasa","Rabu","Kamis","Jum'at","Sabtu")</f>
        <v>Rabu</v>
      </c>
      <c r="I6" s="24">
        <v>45665</v>
      </c>
      <c r="J6" s="25">
        <v>0.20833333333333301</v>
      </c>
      <c r="K6" s="21" t="str">
        <f>CHOOSE(WEEKDAY(L6),"Minggu","Senin","Selasa","Rabu","Kamis","Jum'at","Sabtu")</f>
        <v>Rabu</v>
      </c>
      <c r="L6" s="24">
        <f>(I6+J6)+G6/24</f>
        <v>45665.875</v>
      </c>
      <c r="M6" s="25">
        <f>(J6+G6/24)</f>
        <v>0.87499999999999967</v>
      </c>
    </row>
    <row r="7" spans="1:13" x14ac:dyDescent="0.25">
      <c r="A7" s="21">
        <v>2</v>
      </c>
      <c r="B7" s="26" t="s">
        <v>67</v>
      </c>
      <c r="C7" s="115">
        <v>361</v>
      </c>
      <c r="D7" s="23">
        <f>F7+E7</f>
        <v>24</v>
      </c>
      <c r="E7" s="23">
        <v>2</v>
      </c>
      <c r="F7" s="23">
        <f>INT(C7/$L$3)</f>
        <v>22</v>
      </c>
      <c r="G7" s="21">
        <v>3</v>
      </c>
      <c r="H7" s="21" t="str">
        <f>CHOOSE(WEEKDAY(I7),"Minggu","Senin","Selasa","Rabu","Kamis","Jum'at","Sabtu")</f>
        <v>Jum'at</v>
      </c>
      <c r="I7" s="24">
        <f>$I$6+J7</f>
        <v>45667.25</v>
      </c>
      <c r="J7" s="25">
        <f>M6+D6/24</f>
        <v>2.2499999999999996</v>
      </c>
      <c r="K7" s="21" t="str">
        <f>CHOOSE(WEEKDAY(L7),"Minggu","Senin","Selasa","Rabu","Kamis","Jum'at","Sabtu")</f>
        <v>Jum'at</v>
      </c>
      <c r="L7" s="24">
        <f>($I$6+J7)+G7/24</f>
        <v>45667.375</v>
      </c>
      <c r="M7" s="25">
        <f>(J7+G7/24)</f>
        <v>2.3749999999999996</v>
      </c>
    </row>
    <row r="8" spans="1:13" x14ac:dyDescent="0.25">
      <c r="A8" s="21">
        <v>3</v>
      </c>
      <c r="B8" s="26" t="s">
        <v>69</v>
      </c>
      <c r="C8" s="115">
        <v>361</v>
      </c>
      <c r="D8" s="23">
        <f>F8+E8</f>
        <v>26</v>
      </c>
      <c r="E8" s="23">
        <v>4</v>
      </c>
      <c r="F8" s="23">
        <f>INT(C8/$L$3)</f>
        <v>22</v>
      </c>
      <c r="G8" s="21">
        <v>9</v>
      </c>
      <c r="H8" s="21" t="str">
        <f>CHOOSE(WEEKDAY(I8),"Minggu","Senin","Selasa","Rabu","Kamis","Jum'at","Sabtu")</f>
        <v>Sabtu</v>
      </c>
      <c r="I8" s="24">
        <f>$I$6+J8</f>
        <v>45668.375</v>
      </c>
      <c r="J8" s="25">
        <f>M7+D7/24</f>
        <v>3.3749999999999996</v>
      </c>
      <c r="K8" s="21" t="str">
        <f>CHOOSE(WEEKDAY(L8),"Minggu","Senin","Selasa","Rabu","Kamis","Jum'at","Sabtu")</f>
        <v>Sabtu</v>
      </c>
      <c r="L8" s="24">
        <f>($I$6+J8)+G8/24</f>
        <v>45668.75</v>
      </c>
      <c r="M8" s="25">
        <f>(J8+G8/24)</f>
        <v>3.7499999999999996</v>
      </c>
    </row>
    <row r="9" spans="1:13" x14ac:dyDescent="0.25">
      <c r="A9" s="21">
        <v>4</v>
      </c>
      <c r="B9" s="26" t="s">
        <v>67</v>
      </c>
      <c r="C9" s="21">
        <v>396</v>
      </c>
      <c r="D9" s="23">
        <f>F9+E9</f>
        <v>33</v>
      </c>
      <c r="E9" s="23">
        <v>9</v>
      </c>
      <c r="F9" s="23">
        <f>INT(C9/$L$3)</f>
        <v>24</v>
      </c>
      <c r="G9" s="21">
        <v>3</v>
      </c>
      <c r="H9" s="21" t="str">
        <f>CHOOSE(WEEKDAY(I9),"Minggu","Senin","Selasa","Rabu","Kamis","Jum'at","Sabtu")</f>
        <v>Minggu</v>
      </c>
      <c r="I9" s="24">
        <f>$I$6+J9</f>
        <v>45669.833333333336</v>
      </c>
      <c r="J9" s="25">
        <f>M8+D8/24</f>
        <v>4.833333333333333</v>
      </c>
      <c r="K9" s="21" t="str">
        <f>CHOOSE(WEEKDAY(L9),"Minggu","Senin","Selasa","Rabu","Kamis","Jum'at","Sabtu")</f>
        <v>Minggu</v>
      </c>
      <c r="L9" s="24">
        <f>($I$6+J9)+G9/24</f>
        <v>45669.958333333336</v>
      </c>
      <c r="M9" s="25">
        <f>(J9+G9/24)</f>
        <v>4.958333333333333</v>
      </c>
    </row>
    <row r="10" spans="1:13" x14ac:dyDescent="0.25">
      <c r="A10" s="21">
        <v>5</v>
      </c>
      <c r="B10" s="22" t="s">
        <v>17</v>
      </c>
      <c r="C10" s="21"/>
      <c r="D10" s="23"/>
      <c r="E10" s="23"/>
      <c r="F10" s="23"/>
      <c r="G10" s="21"/>
      <c r="H10" s="21" t="str">
        <f>CHOOSE(WEEKDAY(I10),"Minggu","Senin","Selasa","Rabu","Kamis","Jum'at","Sabtu")</f>
        <v>Selasa</v>
      </c>
      <c r="I10" s="24">
        <f>$I$6+J10</f>
        <v>45671.333333333336</v>
      </c>
      <c r="J10" s="25">
        <f>M9+D9/24</f>
        <v>6.333333333333333</v>
      </c>
      <c r="K10" s="21"/>
      <c r="L10" s="24"/>
      <c r="M10" s="25"/>
    </row>
    <row r="11" spans="1:13" x14ac:dyDescent="0.25">
      <c r="A11" s="8" t="s">
        <v>31</v>
      </c>
      <c r="B11" s="8"/>
      <c r="C11" s="28">
        <f>SUM(C6:C10)</f>
        <v>1514</v>
      </c>
      <c r="D11" s="28">
        <f>SUM(D6:D10)</f>
        <v>116</v>
      </c>
      <c r="E11" s="28"/>
      <c r="F11" s="28"/>
      <c r="G11" s="28">
        <f>SUM(G6:G10)</f>
        <v>31</v>
      </c>
      <c r="H11" s="28">
        <f>D11+G11</f>
        <v>147</v>
      </c>
      <c r="I11" s="29"/>
      <c r="J11" s="30"/>
      <c r="K11" s="29"/>
      <c r="L11" s="29"/>
      <c r="M11" s="30"/>
    </row>
    <row r="12" spans="1:13" x14ac:dyDescent="0.25">
      <c r="A12" s="8" t="s">
        <v>32</v>
      </c>
      <c r="B12" s="8"/>
      <c r="C12" s="31"/>
      <c r="D12" s="32">
        <f>D11/24</f>
        <v>4.833333333333333</v>
      </c>
      <c r="E12" s="32"/>
      <c r="F12" s="32"/>
      <c r="G12" s="32">
        <f>G11/24</f>
        <v>1.2916666666666667</v>
      </c>
      <c r="H12" s="32">
        <f>H11/24</f>
        <v>6.125</v>
      </c>
      <c r="I12" s="33"/>
      <c r="J12" s="34" t="s">
        <v>33</v>
      </c>
      <c r="K12" s="35"/>
      <c r="L12" s="35"/>
      <c r="M12" s="35"/>
    </row>
    <row r="13" spans="1:13" x14ac:dyDescent="0.25">
      <c r="A13" s="161"/>
      <c r="B13" s="161"/>
      <c r="C13" s="161"/>
      <c r="D13" s="161"/>
      <c r="E13" s="161"/>
      <c r="F13" s="161"/>
      <c r="G13" s="161"/>
      <c r="H13" s="35"/>
      <c r="I13" s="35"/>
      <c r="J13" s="30" t="s">
        <v>34</v>
      </c>
      <c r="K13" s="30"/>
      <c r="L13" s="38">
        <f>C11</f>
        <v>1514</v>
      </c>
      <c r="M13" s="35" t="s">
        <v>35</v>
      </c>
    </row>
    <row r="14" spans="1:13" x14ac:dyDescent="0.25">
      <c r="A14" s="161"/>
      <c r="B14" s="161"/>
      <c r="C14" s="161"/>
      <c r="D14" s="161"/>
      <c r="E14" s="161"/>
      <c r="F14" s="161"/>
      <c r="G14" s="161"/>
      <c r="H14" s="161"/>
      <c r="I14" s="39"/>
      <c r="J14" s="30" t="s">
        <v>36</v>
      </c>
      <c r="K14" s="30"/>
      <c r="L14" s="40">
        <f>D12</f>
        <v>4.833333333333333</v>
      </c>
      <c r="M14" s="35" t="s">
        <v>14</v>
      </c>
    </row>
    <row r="15" spans="1:13" x14ac:dyDescent="0.25">
      <c r="A15" s="161"/>
      <c r="B15" s="161"/>
      <c r="C15" s="161"/>
      <c r="D15" s="161"/>
      <c r="E15" s="161"/>
      <c r="F15" s="161"/>
      <c r="G15" s="161"/>
      <c r="H15" s="161"/>
      <c r="I15" s="35"/>
      <c r="J15" s="30" t="s">
        <v>37</v>
      </c>
      <c r="K15" s="30"/>
      <c r="L15" s="41">
        <f>G12</f>
        <v>1.2916666666666667</v>
      </c>
      <c r="M15" s="35" t="s">
        <v>14</v>
      </c>
    </row>
    <row r="17" spans="1:13" x14ac:dyDescent="0.25">
      <c r="A17" s="14" t="s">
        <v>109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18"/>
      <c r="B18" s="18"/>
      <c r="C18" s="18"/>
      <c r="D18" s="18"/>
      <c r="E18" s="18"/>
      <c r="F18" s="18"/>
      <c r="G18" s="16"/>
      <c r="H18" s="18"/>
      <c r="I18" s="18"/>
      <c r="J18" s="161"/>
    </row>
    <row r="19" spans="1:13" x14ac:dyDescent="0.25">
      <c r="A19" s="67" t="s">
        <v>111</v>
      </c>
      <c r="B19" s="18"/>
      <c r="C19" s="18"/>
      <c r="D19" s="18"/>
      <c r="E19" s="18"/>
      <c r="F19" s="18"/>
      <c r="G19" s="16"/>
      <c r="H19" s="18"/>
      <c r="I19" s="18"/>
      <c r="J19" s="161"/>
      <c r="K19" s="18" t="s">
        <v>3</v>
      </c>
      <c r="L19" s="16">
        <v>16</v>
      </c>
      <c r="M19" s="18" t="s">
        <v>4</v>
      </c>
    </row>
    <row r="20" spans="1:13" ht="15.75" customHeight="1" x14ac:dyDescent="0.25">
      <c r="A20" s="13" t="s">
        <v>5</v>
      </c>
      <c r="B20" s="13" t="s">
        <v>6</v>
      </c>
      <c r="C20" s="12" t="s">
        <v>7</v>
      </c>
      <c r="D20" s="12" t="s">
        <v>8</v>
      </c>
      <c r="E20" s="11" t="s">
        <v>9</v>
      </c>
      <c r="F20" s="11" t="s">
        <v>10</v>
      </c>
      <c r="G20" s="12" t="s">
        <v>11</v>
      </c>
      <c r="H20" s="10" t="s">
        <v>12</v>
      </c>
      <c r="I20" s="10"/>
      <c r="J20" s="10"/>
      <c r="K20" s="9" t="s">
        <v>13</v>
      </c>
      <c r="L20" s="9"/>
      <c r="M20" s="9"/>
    </row>
    <row r="21" spans="1:13" x14ac:dyDescent="0.25">
      <c r="A21" s="13"/>
      <c r="B21" s="13"/>
      <c r="C21" s="12"/>
      <c r="D21" s="12"/>
      <c r="E21" s="11"/>
      <c r="F21" s="11"/>
      <c r="G21" s="12"/>
      <c r="H21" s="19" t="s">
        <v>14</v>
      </c>
      <c r="I21" s="19" t="s">
        <v>15</v>
      </c>
      <c r="J21" s="19" t="s">
        <v>16</v>
      </c>
      <c r="K21" s="20" t="s">
        <v>14</v>
      </c>
      <c r="L21" s="20" t="s">
        <v>15</v>
      </c>
      <c r="M21" s="20" t="s">
        <v>16</v>
      </c>
    </row>
    <row r="22" spans="1:13" x14ac:dyDescent="0.25">
      <c r="A22" s="21">
        <v>1</v>
      </c>
      <c r="B22" s="22" t="s">
        <v>17</v>
      </c>
      <c r="C22" s="21">
        <v>396</v>
      </c>
      <c r="D22" s="23">
        <f t="shared" ref="D22:D37" si="0">F22+E22</f>
        <v>25</v>
      </c>
      <c r="E22" s="23">
        <v>1</v>
      </c>
      <c r="F22" s="23">
        <f t="shared" ref="F22:F37" si="1">INT(C22/$L$3)</f>
        <v>24</v>
      </c>
      <c r="G22" s="21">
        <v>8</v>
      </c>
      <c r="H22" s="21" t="str">
        <f t="shared" ref="H22:H38" si="2">CHOOSE(WEEKDAY(I22),"Minggu","Senin","Selasa","Rabu","Kamis","Jum'at","Sabtu")</f>
        <v>Selasa</v>
      </c>
      <c r="I22" s="24">
        <v>45671</v>
      </c>
      <c r="J22" s="25">
        <v>0.33333333333333298</v>
      </c>
      <c r="K22" s="21" t="str">
        <f t="shared" ref="K22:K37" si="3">CHOOSE(WEEKDAY(L22),"Minggu","Senin","Selasa","Rabu","Kamis","Jum'at","Sabtu")</f>
        <v>Selasa</v>
      </c>
      <c r="L22" s="24">
        <f>(I22+J22)+G22/24</f>
        <v>45671.666666666672</v>
      </c>
      <c r="M22" s="25">
        <f t="shared" ref="M22:M37" si="4">(J22+G22/24)</f>
        <v>0.6666666666666663</v>
      </c>
    </row>
    <row r="23" spans="1:13" x14ac:dyDescent="0.25">
      <c r="A23" s="21">
        <f t="shared" ref="A23:A38" si="5">A22+1</f>
        <v>2</v>
      </c>
      <c r="B23" s="22" t="s">
        <v>18</v>
      </c>
      <c r="C23" s="21">
        <v>458</v>
      </c>
      <c r="D23" s="23">
        <f t="shared" si="0"/>
        <v>30</v>
      </c>
      <c r="E23" s="23">
        <v>2</v>
      </c>
      <c r="F23" s="23">
        <f t="shared" si="1"/>
        <v>28</v>
      </c>
      <c r="G23" s="21">
        <v>3</v>
      </c>
      <c r="H23" s="21" t="str">
        <f t="shared" si="2"/>
        <v>Rabu</v>
      </c>
      <c r="I23" s="24">
        <f t="shared" ref="I23:I38" si="6">$I$22+J23</f>
        <v>45672.708333333336</v>
      </c>
      <c r="J23" s="25">
        <f t="shared" ref="J23:J38" si="7">M22+D22/24</f>
        <v>1.708333333333333</v>
      </c>
      <c r="K23" s="21" t="str">
        <f t="shared" si="3"/>
        <v>Rabu</v>
      </c>
      <c r="L23" s="24">
        <f t="shared" ref="L23:L37" si="8">($I$22+J23)+G23/24</f>
        <v>45672.833333333336</v>
      </c>
      <c r="M23" s="25">
        <f t="shared" si="4"/>
        <v>1.833333333333333</v>
      </c>
    </row>
    <row r="24" spans="1:13" ht="16.5" customHeight="1" x14ac:dyDescent="0.25">
      <c r="A24" s="21">
        <f t="shared" si="5"/>
        <v>3</v>
      </c>
      <c r="B24" s="22" t="s">
        <v>19</v>
      </c>
      <c r="C24" s="21">
        <v>243</v>
      </c>
      <c r="D24" s="23">
        <f t="shared" si="0"/>
        <v>15</v>
      </c>
      <c r="E24" s="23">
        <v>0</v>
      </c>
      <c r="F24" s="23">
        <f t="shared" si="1"/>
        <v>15</v>
      </c>
      <c r="G24" s="71">
        <v>4</v>
      </c>
      <c r="H24" s="21" t="str">
        <f t="shared" si="2"/>
        <v>Jum'at</v>
      </c>
      <c r="I24" s="24">
        <f t="shared" si="6"/>
        <v>45674.083333333336</v>
      </c>
      <c r="J24" s="25">
        <f t="shared" si="7"/>
        <v>3.083333333333333</v>
      </c>
      <c r="K24" s="21" t="str">
        <f t="shared" si="3"/>
        <v>Jum'at</v>
      </c>
      <c r="L24" s="24">
        <f t="shared" si="8"/>
        <v>45674.25</v>
      </c>
      <c r="M24" s="25">
        <f t="shared" si="4"/>
        <v>3.2499999999999996</v>
      </c>
    </row>
    <row r="25" spans="1:13" x14ac:dyDescent="0.25">
      <c r="A25" s="21">
        <f t="shared" si="5"/>
        <v>4</v>
      </c>
      <c r="B25" s="22" t="s">
        <v>20</v>
      </c>
      <c r="C25" s="21">
        <v>393</v>
      </c>
      <c r="D25" s="23">
        <f t="shared" si="0"/>
        <v>25</v>
      </c>
      <c r="E25" s="23">
        <v>1</v>
      </c>
      <c r="F25" s="23">
        <f t="shared" si="1"/>
        <v>24</v>
      </c>
      <c r="G25" s="21">
        <v>3</v>
      </c>
      <c r="H25" s="21" t="str">
        <f t="shared" si="2"/>
        <v>Jum'at</v>
      </c>
      <c r="I25" s="24">
        <f t="shared" si="6"/>
        <v>45674.875</v>
      </c>
      <c r="J25" s="25">
        <f t="shared" si="7"/>
        <v>3.8749999999999996</v>
      </c>
      <c r="K25" s="21" t="str">
        <f t="shared" si="3"/>
        <v>Sabtu</v>
      </c>
      <c r="L25" s="24">
        <f t="shared" si="8"/>
        <v>45675</v>
      </c>
      <c r="M25" s="25">
        <f t="shared" si="4"/>
        <v>3.9999999999999996</v>
      </c>
    </row>
    <row r="26" spans="1:13" x14ac:dyDescent="0.25">
      <c r="A26" s="21">
        <f t="shared" si="5"/>
        <v>5</v>
      </c>
      <c r="B26" s="22" t="s">
        <v>21</v>
      </c>
      <c r="C26" s="21">
        <v>82</v>
      </c>
      <c r="D26" s="23">
        <f t="shared" si="0"/>
        <v>5</v>
      </c>
      <c r="E26" s="23">
        <v>0</v>
      </c>
      <c r="F26" s="23">
        <f t="shared" si="1"/>
        <v>5</v>
      </c>
      <c r="G26" s="21">
        <v>2</v>
      </c>
      <c r="H26" s="21" t="str">
        <f t="shared" si="2"/>
        <v>Minggu</v>
      </c>
      <c r="I26" s="24">
        <f t="shared" si="6"/>
        <v>45676.041666666664</v>
      </c>
      <c r="J26" s="25">
        <f t="shared" si="7"/>
        <v>5.0416666666666661</v>
      </c>
      <c r="K26" s="21" t="str">
        <f t="shared" si="3"/>
        <v>Minggu</v>
      </c>
      <c r="L26" s="24">
        <f t="shared" si="8"/>
        <v>45676.125</v>
      </c>
      <c r="M26" s="25">
        <f t="shared" si="4"/>
        <v>5.1249999999999991</v>
      </c>
    </row>
    <row r="27" spans="1:13" x14ac:dyDescent="0.25">
      <c r="A27" s="21">
        <f t="shared" si="5"/>
        <v>6</v>
      </c>
      <c r="B27" s="22" t="s">
        <v>22</v>
      </c>
      <c r="C27" s="21">
        <v>323</v>
      </c>
      <c r="D27" s="23">
        <f t="shared" si="0"/>
        <v>22</v>
      </c>
      <c r="E27" s="23">
        <v>2</v>
      </c>
      <c r="F27" s="23">
        <f t="shared" si="1"/>
        <v>20</v>
      </c>
      <c r="G27" s="21">
        <v>4</v>
      </c>
      <c r="H27" s="21" t="str">
        <f t="shared" si="2"/>
        <v>Minggu</v>
      </c>
      <c r="I27" s="24">
        <f t="shared" si="6"/>
        <v>45676.333333333336</v>
      </c>
      <c r="J27" s="25">
        <f t="shared" si="7"/>
        <v>5.3333333333333321</v>
      </c>
      <c r="K27" s="21" t="str">
        <f t="shared" si="3"/>
        <v>Minggu</v>
      </c>
      <c r="L27" s="24">
        <f t="shared" si="8"/>
        <v>45676.5</v>
      </c>
      <c r="M27" s="25">
        <f t="shared" si="4"/>
        <v>5.4999999999999991</v>
      </c>
    </row>
    <row r="28" spans="1:13" x14ac:dyDescent="0.25">
      <c r="A28" s="21">
        <f t="shared" si="5"/>
        <v>7</v>
      </c>
      <c r="B28" s="22" t="s">
        <v>93</v>
      </c>
      <c r="C28" s="21">
        <v>20</v>
      </c>
      <c r="D28" s="23">
        <f t="shared" si="0"/>
        <v>2</v>
      </c>
      <c r="E28" s="23">
        <v>1</v>
      </c>
      <c r="F28" s="23">
        <f t="shared" si="1"/>
        <v>1</v>
      </c>
      <c r="G28" s="21">
        <v>2</v>
      </c>
      <c r="H28" s="21" t="str">
        <f t="shared" si="2"/>
        <v>Senin</v>
      </c>
      <c r="I28" s="24">
        <f t="shared" si="6"/>
        <v>45677.416666666664</v>
      </c>
      <c r="J28" s="25">
        <f t="shared" si="7"/>
        <v>6.4166666666666661</v>
      </c>
      <c r="K28" s="21" t="str">
        <f t="shared" si="3"/>
        <v>Senin</v>
      </c>
      <c r="L28" s="24">
        <f t="shared" si="8"/>
        <v>45677.5</v>
      </c>
      <c r="M28" s="25">
        <f t="shared" si="4"/>
        <v>6.4999999999999991</v>
      </c>
    </row>
    <row r="29" spans="1:13" x14ac:dyDescent="0.25">
      <c r="A29" s="21">
        <f t="shared" si="5"/>
        <v>8</v>
      </c>
      <c r="B29" s="22" t="s">
        <v>112</v>
      </c>
      <c r="C29" s="21">
        <v>150</v>
      </c>
      <c r="D29" s="23">
        <f t="shared" si="0"/>
        <v>9</v>
      </c>
      <c r="E29" s="23">
        <v>0</v>
      </c>
      <c r="F29" s="23">
        <f t="shared" si="1"/>
        <v>9</v>
      </c>
      <c r="G29" s="21">
        <v>2</v>
      </c>
      <c r="H29" s="21" t="str">
        <f t="shared" si="2"/>
        <v>Senin</v>
      </c>
      <c r="I29" s="24">
        <f t="shared" si="6"/>
        <v>45677.583333333336</v>
      </c>
      <c r="J29" s="25">
        <f t="shared" si="7"/>
        <v>6.5833333333333321</v>
      </c>
      <c r="K29" s="21" t="str">
        <f t="shared" si="3"/>
        <v>Senin</v>
      </c>
      <c r="L29" s="24">
        <f t="shared" si="8"/>
        <v>45677.666666666672</v>
      </c>
      <c r="M29" s="25">
        <f t="shared" si="4"/>
        <v>6.6666666666666652</v>
      </c>
    </row>
    <row r="30" spans="1:13" x14ac:dyDescent="0.25">
      <c r="A30" s="21">
        <f t="shared" si="5"/>
        <v>9</v>
      </c>
      <c r="B30" s="22" t="s">
        <v>92</v>
      </c>
      <c r="C30" s="21">
        <v>150</v>
      </c>
      <c r="D30" s="23">
        <f t="shared" si="0"/>
        <v>9</v>
      </c>
      <c r="E30" s="23">
        <v>0</v>
      </c>
      <c r="F30" s="23">
        <f t="shared" si="1"/>
        <v>9</v>
      </c>
      <c r="G30" s="21">
        <v>4</v>
      </c>
      <c r="H30" s="21" t="str">
        <f t="shared" si="2"/>
        <v>Selasa</v>
      </c>
      <c r="I30" s="24">
        <f t="shared" si="6"/>
        <v>45678.041666666664</v>
      </c>
      <c r="J30" s="25">
        <f t="shared" si="7"/>
        <v>7.0416666666666652</v>
      </c>
      <c r="K30" s="21" t="str">
        <f t="shared" si="3"/>
        <v>Selasa</v>
      </c>
      <c r="L30" s="24">
        <f t="shared" si="8"/>
        <v>45678.208333333328</v>
      </c>
      <c r="M30" s="25">
        <f t="shared" si="4"/>
        <v>7.2083333333333321</v>
      </c>
    </row>
    <row r="31" spans="1:13" x14ac:dyDescent="0.25">
      <c r="A31" s="21">
        <f t="shared" si="5"/>
        <v>10</v>
      </c>
      <c r="B31" s="22" t="s">
        <v>112</v>
      </c>
      <c r="C31" s="21">
        <v>20</v>
      </c>
      <c r="D31" s="23">
        <f t="shared" si="0"/>
        <v>2</v>
      </c>
      <c r="E31" s="23">
        <v>1</v>
      </c>
      <c r="F31" s="23">
        <f t="shared" si="1"/>
        <v>1</v>
      </c>
      <c r="G31" s="21">
        <v>2</v>
      </c>
      <c r="H31" s="21" t="str">
        <f t="shared" si="2"/>
        <v>Selasa</v>
      </c>
      <c r="I31" s="24">
        <f t="shared" si="6"/>
        <v>45678.583333333336</v>
      </c>
      <c r="J31" s="25">
        <f t="shared" si="7"/>
        <v>7.5833333333333321</v>
      </c>
      <c r="K31" s="21" t="str">
        <f t="shared" si="3"/>
        <v>Selasa</v>
      </c>
      <c r="L31" s="24">
        <f t="shared" si="8"/>
        <v>45678.666666666672</v>
      </c>
      <c r="M31" s="25">
        <f t="shared" si="4"/>
        <v>7.6666666666666652</v>
      </c>
    </row>
    <row r="32" spans="1:13" x14ac:dyDescent="0.25">
      <c r="A32" s="21">
        <f t="shared" si="5"/>
        <v>11</v>
      </c>
      <c r="B32" s="22" t="s">
        <v>93</v>
      </c>
      <c r="C32" s="21">
        <v>323</v>
      </c>
      <c r="D32" s="23">
        <f t="shared" si="0"/>
        <v>21</v>
      </c>
      <c r="E32" s="23">
        <v>1</v>
      </c>
      <c r="F32" s="23">
        <f t="shared" si="1"/>
        <v>20</v>
      </c>
      <c r="G32" s="21">
        <v>2</v>
      </c>
      <c r="H32" s="21" t="str">
        <f t="shared" si="2"/>
        <v>Selasa</v>
      </c>
      <c r="I32" s="24">
        <f t="shared" si="6"/>
        <v>45678.75</v>
      </c>
      <c r="J32" s="25">
        <f t="shared" si="7"/>
        <v>7.7499999999999982</v>
      </c>
      <c r="K32" s="21" t="str">
        <f t="shared" si="3"/>
        <v>Selasa</v>
      </c>
      <c r="L32" s="24">
        <f t="shared" si="8"/>
        <v>45678.833333333336</v>
      </c>
      <c r="M32" s="25">
        <f t="shared" si="4"/>
        <v>7.8333333333333313</v>
      </c>
    </row>
    <row r="33" spans="1:13" x14ac:dyDescent="0.25">
      <c r="A33" s="21">
        <f t="shared" si="5"/>
        <v>12</v>
      </c>
      <c r="B33" s="22" t="s">
        <v>22</v>
      </c>
      <c r="C33" s="21">
        <v>82</v>
      </c>
      <c r="D33" s="23">
        <f t="shared" si="0"/>
        <v>5</v>
      </c>
      <c r="E33" s="23">
        <v>0</v>
      </c>
      <c r="F33" s="23">
        <f t="shared" si="1"/>
        <v>5</v>
      </c>
      <c r="G33" s="21">
        <v>5</v>
      </c>
      <c r="H33" s="21" t="str">
        <f t="shared" si="2"/>
        <v>Rabu</v>
      </c>
      <c r="I33" s="24">
        <f t="shared" si="6"/>
        <v>45679.708333333336</v>
      </c>
      <c r="J33" s="25">
        <f t="shared" si="7"/>
        <v>8.7083333333333321</v>
      </c>
      <c r="K33" s="21" t="str">
        <f t="shared" si="3"/>
        <v>Rabu</v>
      </c>
      <c r="L33" s="24">
        <f t="shared" si="8"/>
        <v>45679.916666666672</v>
      </c>
      <c r="M33" s="25">
        <f t="shared" si="4"/>
        <v>8.9166666666666661</v>
      </c>
    </row>
    <row r="34" spans="1:13" x14ac:dyDescent="0.25">
      <c r="A34" s="21">
        <f t="shared" si="5"/>
        <v>13</v>
      </c>
      <c r="B34" s="22" t="s">
        <v>21</v>
      </c>
      <c r="C34" s="21">
        <v>393</v>
      </c>
      <c r="D34" s="23">
        <f t="shared" si="0"/>
        <v>25</v>
      </c>
      <c r="E34" s="23">
        <v>1</v>
      </c>
      <c r="F34" s="23">
        <f t="shared" si="1"/>
        <v>24</v>
      </c>
      <c r="G34" s="21">
        <v>2</v>
      </c>
      <c r="H34" s="21" t="str">
        <f t="shared" si="2"/>
        <v>Kamis</v>
      </c>
      <c r="I34" s="24">
        <f t="shared" si="6"/>
        <v>45680.125</v>
      </c>
      <c r="J34" s="25">
        <f t="shared" si="7"/>
        <v>9.125</v>
      </c>
      <c r="K34" s="21" t="str">
        <f t="shared" si="3"/>
        <v>Kamis</v>
      </c>
      <c r="L34" s="24">
        <f t="shared" si="8"/>
        <v>45680.208333333336</v>
      </c>
      <c r="M34" s="25">
        <f t="shared" si="4"/>
        <v>9.2083333333333339</v>
      </c>
    </row>
    <row r="35" spans="1:13" x14ac:dyDescent="0.25">
      <c r="A35" s="21">
        <f t="shared" si="5"/>
        <v>14</v>
      </c>
      <c r="B35" s="22" t="s">
        <v>20</v>
      </c>
      <c r="C35" s="21">
        <v>243</v>
      </c>
      <c r="D35" s="23">
        <f t="shared" si="0"/>
        <v>16</v>
      </c>
      <c r="E35" s="23">
        <v>1</v>
      </c>
      <c r="F35" s="23">
        <f t="shared" si="1"/>
        <v>15</v>
      </c>
      <c r="G35" s="21">
        <v>2</v>
      </c>
      <c r="H35" s="21" t="str">
        <f t="shared" si="2"/>
        <v>Jum'at</v>
      </c>
      <c r="I35" s="24">
        <f t="shared" si="6"/>
        <v>45681.25</v>
      </c>
      <c r="J35" s="25">
        <f t="shared" si="7"/>
        <v>10.25</v>
      </c>
      <c r="K35" s="21" t="str">
        <f t="shared" si="3"/>
        <v>Jum'at</v>
      </c>
      <c r="L35" s="24">
        <f t="shared" si="8"/>
        <v>45681.333333333336</v>
      </c>
      <c r="M35" s="25">
        <f t="shared" si="4"/>
        <v>10.333333333333334</v>
      </c>
    </row>
    <row r="36" spans="1:13" x14ac:dyDescent="0.25">
      <c r="A36" s="21">
        <f t="shared" si="5"/>
        <v>15</v>
      </c>
      <c r="B36" s="22" t="s">
        <v>19</v>
      </c>
      <c r="C36" s="21">
        <v>458</v>
      </c>
      <c r="D36" s="23">
        <f t="shared" si="0"/>
        <v>31</v>
      </c>
      <c r="E36" s="23">
        <v>3</v>
      </c>
      <c r="F36" s="23">
        <f t="shared" si="1"/>
        <v>28</v>
      </c>
      <c r="G36" s="21">
        <v>3</v>
      </c>
      <c r="H36" s="21" t="str">
        <f t="shared" si="2"/>
        <v>Sabtu</v>
      </c>
      <c r="I36" s="24">
        <f t="shared" si="6"/>
        <v>45682</v>
      </c>
      <c r="J36" s="25">
        <f t="shared" si="7"/>
        <v>11</v>
      </c>
      <c r="K36" s="21" t="str">
        <f t="shared" si="3"/>
        <v>Sabtu</v>
      </c>
      <c r="L36" s="24">
        <f t="shared" si="8"/>
        <v>45682.125</v>
      </c>
      <c r="M36" s="25">
        <f t="shared" si="4"/>
        <v>11.125</v>
      </c>
    </row>
    <row r="37" spans="1:13" ht="15" customHeight="1" x14ac:dyDescent="0.25">
      <c r="A37" s="21">
        <f t="shared" si="5"/>
        <v>16</v>
      </c>
      <c r="B37" s="22" t="s">
        <v>18</v>
      </c>
      <c r="C37" s="21">
        <v>396</v>
      </c>
      <c r="D37" s="23">
        <f t="shared" si="0"/>
        <v>26</v>
      </c>
      <c r="E37" s="23">
        <v>2</v>
      </c>
      <c r="F37" s="23">
        <f t="shared" si="1"/>
        <v>24</v>
      </c>
      <c r="G37" s="21">
        <v>4</v>
      </c>
      <c r="H37" s="21" t="str">
        <f t="shared" si="2"/>
        <v>Minggu</v>
      </c>
      <c r="I37" s="24">
        <f t="shared" si="6"/>
        <v>45683.416666666664</v>
      </c>
      <c r="J37" s="25">
        <f t="shared" si="7"/>
        <v>12.416666666666666</v>
      </c>
      <c r="K37" s="21" t="str">
        <f t="shared" si="3"/>
        <v>Minggu</v>
      </c>
      <c r="L37" s="24">
        <f t="shared" si="8"/>
        <v>45683.583333333328</v>
      </c>
      <c r="M37" s="25">
        <f t="shared" si="4"/>
        <v>12.583333333333332</v>
      </c>
    </row>
    <row r="38" spans="1:13" x14ac:dyDescent="0.25">
      <c r="A38" s="21">
        <f t="shared" si="5"/>
        <v>17</v>
      </c>
      <c r="B38" s="22" t="s">
        <v>17</v>
      </c>
      <c r="C38" s="21"/>
      <c r="D38" s="23"/>
      <c r="E38" s="23"/>
      <c r="F38" s="23"/>
      <c r="G38" s="21"/>
      <c r="H38" s="21" t="str">
        <f t="shared" si="2"/>
        <v>Senin</v>
      </c>
      <c r="I38" s="24">
        <f t="shared" si="6"/>
        <v>45684.666666666664</v>
      </c>
      <c r="J38" s="25">
        <f t="shared" si="7"/>
        <v>13.666666666666666</v>
      </c>
      <c r="K38" s="21"/>
      <c r="L38" s="24"/>
      <c r="M38" s="25"/>
    </row>
    <row r="39" spans="1:13" x14ac:dyDescent="0.25">
      <c r="A39" s="8" t="s">
        <v>31</v>
      </c>
      <c r="B39" s="8"/>
      <c r="C39" s="28">
        <f>SUM(C22:C38)</f>
        <v>4130</v>
      </c>
      <c r="D39" s="28">
        <f>SUM(D22:D38)</f>
        <v>268</v>
      </c>
      <c r="E39" s="28"/>
      <c r="F39" s="28"/>
      <c r="G39" s="28">
        <f>SUM(G22:G38)</f>
        <v>52</v>
      </c>
      <c r="H39" s="28">
        <f>D39+G39</f>
        <v>320</v>
      </c>
      <c r="I39" s="29"/>
      <c r="J39" s="30"/>
      <c r="K39" s="29"/>
      <c r="L39" s="29"/>
      <c r="M39" s="30"/>
    </row>
    <row r="40" spans="1:13" x14ac:dyDescent="0.25">
      <c r="A40" s="8" t="s">
        <v>32</v>
      </c>
      <c r="B40" s="8"/>
      <c r="C40" s="31"/>
      <c r="D40" s="32">
        <f>D39/24</f>
        <v>11.166666666666666</v>
      </c>
      <c r="E40" s="32"/>
      <c r="F40" s="32"/>
      <c r="G40" s="32">
        <f>G39/24</f>
        <v>2.1666666666666665</v>
      </c>
      <c r="H40" s="32">
        <f>H39/24</f>
        <v>13.333333333333334</v>
      </c>
      <c r="I40" s="33"/>
      <c r="J40" s="34" t="s">
        <v>33</v>
      </c>
      <c r="K40" s="35"/>
      <c r="L40" s="35"/>
      <c r="M40" s="35"/>
    </row>
    <row r="41" spans="1:13" x14ac:dyDescent="0.25">
      <c r="A41" s="161"/>
      <c r="B41" s="161"/>
      <c r="C41" s="161"/>
      <c r="D41" s="161"/>
      <c r="E41" s="161"/>
      <c r="F41" s="161"/>
      <c r="G41" s="161"/>
      <c r="H41" s="35"/>
      <c r="I41" s="35"/>
      <c r="J41" s="30" t="s">
        <v>34</v>
      </c>
      <c r="K41" s="30"/>
      <c r="L41" s="38">
        <f>C39</f>
        <v>4130</v>
      </c>
      <c r="M41" s="35" t="s">
        <v>35</v>
      </c>
    </row>
    <row r="42" spans="1:13" x14ac:dyDescent="0.25">
      <c r="A42" s="161"/>
      <c r="B42" s="161"/>
      <c r="C42" s="161"/>
      <c r="D42" s="161"/>
      <c r="E42" s="161"/>
      <c r="F42" s="161"/>
      <c r="G42" s="161"/>
      <c r="H42" s="161"/>
      <c r="I42" s="39"/>
      <c r="J42" s="30" t="s">
        <v>36</v>
      </c>
      <c r="K42" s="30"/>
      <c r="L42" s="40">
        <f>D40</f>
        <v>11.166666666666666</v>
      </c>
      <c r="M42" s="35" t="s">
        <v>14</v>
      </c>
    </row>
    <row r="43" spans="1:13" x14ac:dyDescent="0.25">
      <c r="A43" s="161"/>
      <c r="B43" s="161"/>
      <c r="C43" s="161"/>
      <c r="D43" s="161"/>
      <c r="E43" s="161"/>
      <c r="F43" s="161"/>
      <c r="G43" s="161"/>
      <c r="H43" s="161"/>
      <c r="I43" s="35"/>
      <c r="J43" s="30" t="s">
        <v>37</v>
      </c>
      <c r="K43" s="30"/>
      <c r="L43" s="41">
        <f>G40</f>
        <v>2.1666666666666665</v>
      </c>
      <c r="M43" s="35" t="s">
        <v>14</v>
      </c>
    </row>
    <row r="45" spans="1:13" x14ac:dyDescent="0.25">
      <c r="A45" s="14" t="s">
        <v>109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x14ac:dyDescent="0.25">
      <c r="A46" s="18"/>
      <c r="B46" s="18"/>
      <c r="C46" s="18"/>
      <c r="D46" s="18"/>
      <c r="E46" s="18"/>
      <c r="F46" s="18"/>
      <c r="G46" s="16"/>
      <c r="H46" s="18"/>
      <c r="I46" s="18"/>
      <c r="J46" s="161"/>
    </row>
    <row r="47" spans="1:13" x14ac:dyDescent="0.25">
      <c r="A47" s="67" t="s">
        <v>113</v>
      </c>
      <c r="B47" s="18"/>
      <c r="C47" s="18"/>
      <c r="D47" s="18"/>
      <c r="E47" s="18"/>
      <c r="F47" s="18"/>
      <c r="G47" s="16"/>
      <c r="H47" s="18"/>
      <c r="I47" s="18"/>
      <c r="J47" s="161"/>
      <c r="K47" s="18" t="s">
        <v>3</v>
      </c>
      <c r="L47" s="16">
        <v>16</v>
      </c>
      <c r="M47" s="18" t="s">
        <v>4</v>
      </c>
    </row>
    <row r="48" spans="1:13" ht="15.75" customHeight="1" x14ac:dyDescent="0.25">
      <c r="A48" s="13" t="s">
        <v>5</v>
      </c>
      <c r="B48" s="13" t="s">
        <v>6</v>
      </c>
      <c r="C48" s="12" t="s">
        <v>7</v>
      </c>
      <c r="D48" s="12" t="s">
        <v>8</v>
      </c>
      <c r="E48" s="11" t="s">
        <v>9</v>
      </c>
      <c r="F48" s="11" t="s">
        <v>10</v>
      </c>
      <c r="G48" s="12" t="s">
        <v>11</v>
      </c>
      <c r="H48" s="10" t="s">
        <v>12</v>
      </c>
      <c r="I48" s="10"/>
      <c r="J48" s="10"/>
      <c r="K48" s="9" t="s">
        <v>13</v>
      </c>
      <c r="L48" s="9"/>
      <c r="M48" s="9"/>
    </row>
    <row r="49" spans="1:13" x14ac:dyDescent="0.25">
      <c r="A49" s="13"/>
      <c r="B49" s="13"/>
      <c r="C49" s="12"/>
      <c r="D49" s="12"/>
      <c r="E49" s="11"/>
      <c r="F49" s="11"/>
      <c r="G49" s="12"/>
      <c r="H49" s="19" t="s">
        <v>14</v>
      </c>
      <c r="I49" s="19" t="s">
        <v>15</v>
      </c>
      <c r="J49" s="19" t="s">
        <v>16</v>
      </c>
      <c r="K49" s="20" t="s">
        <v>14</v>
      </c>
      <c r="L49" s="20" t="s">
        <v>15</v>
      </c>
      <c r="M49" s="20" t="s">
        <v>16</v>
      </c>
    </row>
    <row r="50" spans="1:13" x14ac:dyDescent="0.25">
      <c r="A50" s="21">
        <v>1</v>
      </c>
      <c r="B50" s="22" t="s">
        <v>17</v>
      </c>
      <c r="C50" s="21">
        <v>396</v>
      </c>
      <c r="D50" s="23">
        <f t="shared" ref="D50:D59" si="9">F50+E50</f>
        <v>26</v>
      </c>
      <c r="E50" s="23">
        <v>2</v>
      </c>
      <c r="F50" s="23">
        <f t="shared" ref="F50:F59" si="10">INT(C50/$L$3)</f>
        <v>24</v>
      </c>
      <c r="G50" s="21">
        <v>40</v>
      </c>
      <c r="H50" s="21" t="str">
        <f t="shared" ref="H50:H60" si="11">CHOOSE(WEEKDAY(I50),"Minggu","Senin","Selasa","Rabu","Kamis","Jum'at","Sabtu")</f>
        <v>Senin</v>
      </c>
      <c r="I50" s="24">
        <v>45684</v>
      </c>
      <c r="J50" s="25">
        <v>0.66666666666666696</v>
      </c>
      <c r="K50" s="21" t="str">
        <f t="shared" ref="K50:K59" si="12">CHOOSE(WEEKDAY(L50),"Minggu","Senin","Selasa","Rabu","Kamis","Jum'at","Sabtu")</f>
        <v>Rabu</v>
      </c>
      <c r="L50" s="24">
        <f>(I50+J50)+G50/24</f>
        <v>45686.333333333328</v>
      </c>
      <c r="M50" s="25">
        <f t="shared" ref="M50:M59" si="13">(J50+G50/24)</f>
        <v>2.3333333333333339</v>
      </c>
    </row>
    <row r="51" spans="1:13" x14ac:dyDescent="0.25">
      <c r="A51" s="21">
        <f t="shared" ref="A51:A60" si="14">A50+1</f>
        <v>2</v>
      </c>
      <c r="B51" s="22" t="s">
        <v>18</v>
      </c>
      <c r="C51" s="21">
        <v>458</v>
      </c>
      <c r="D51" s="23">
        <f t="shared" si="9"/>
        <v>31</v>
      </c>
      <c r="E51" s="23">
        <v>3</v>
      </c>
      <c r="F51" s="23">
        <f t="shared" si="10"/>
        <v>28</v>
      </c>
      <c r="G51" s="21">
        <v>4</v>
      </c>
      <c r="H51" s="21" t="str">
        <f t="shared" si="11"/>
        <v>Kamis</v>
      </c>
      <c r="I51" s="24">
        <f t="shared" ref="I51:I60" si="15">$I$50+J51</f>
        <v>45687.416666666664</v>
      </c>
      <c r="J51" s="25">
        <f t="shared" ref="J51:J60" si="16">M50+D50/24</f>
        <v>3.416666666666667</v>
      </c>
      <c r="K51" s="21" t="str">
        <f t="shared" si="12"/>
        <v>Kamis</v>
      </c>
      <c r="L51" s="24">
        <f t="shared" ref="L51:L59" si="17">($I$50+J51)+G51/24</f>
        <v>45687.583333333328</v>
      </c>
      <c r="M51" s="25">
        <f t="shared" si="13"/>
        <v>3.5833333333333335</v>
      </c>
    </row>
    <row r="52" spans="1:13" x14ac:dyDescent="0.25">
      <c r="A52" s="21">
        <f t="shared" si="14"/>
        <v>3</v>
      </c>
      <c r="B52" s="22" t="s">
        <v>19</v>
      </c>
      <c r="C52" s="21">
        <v>243</v>
      </c>
      <c r="D52" s="23">
        <f t="shared" si="9"/>
        <v>16</v>
      </c>
      <c r="E52" s="23">
        <v>1</v>
      </c>
      <c r="F52" s="23">
        <f t="shared" si="10"/>
        <v>15</v>
      </c>
      <c r="G52" s="71">
        <v>3</v>
      </c>
      <c r="H52" s="21" t="str">
        <f t="shared" si="11"/>
        <v>Jum'at</v>
      </c>
      <c r="I52" s="24">
        <f t="shared" si="15"/>
        <v>45688.875</v>
      </c>
      <c r="J52" s="25">
        <f t="shared" si="16"/>
        <v>4.875</v>
      </c>
      <c r="K52" s="21" t="str">
        <f t="shared" si="12"/>
        <v>Sabtu</v>
      </c>
      <c r="L52" s="24">
        <f t="shared" si="17"/>
        <v>45689</v>
      </c>
      <c r="M52" s="25">
        <f t="shared" si="13"/>
        <v>5</v>
      </c>
    </row>
    <row r="53" spans="1:13" x14ac:dyDescent="0.25">
      <c r="A53" s="21">
        <f t="shared" si="14"/>
        <v>4</v>
      </c>
      <c r="B53" s="22" t="s">
        <v>20</v>
      </c>
      <c r="C53" s="21">
        <v>393</v>
      </c>
      <c r="D53" s="23">
        <f t="shared" si="9"/>
        <v>25</v>
      </c>
      <c r="E53" s="23">
        <v>1</v>
      </c>
      <c r="F53" s="23">
        <f t="shared" si="10"/>
        <v>24</v>
      </c>
      <c r="G53" s="21">
        <v>2</v>
      </c>
      <c r="H53" s="21" t="str">
        <f t="shared" si="11"/>
        <v>Sabtu</v>
      </c>
      <c r="I53" s="24">
        <f t="shared" si="15"/>
        <v>45689.666666666664</v>
      </c>
      <c r="J53" s="25">
        <f t="shared" si="16"/>
        <v>5.666666666666667</v>
      </c>
      <c r="K53" s="21" t="str">
        <f t="shared" si="12"/>
        <v>Sabtu</v>
      </c>
      <c r="L53" s="24">
        <f t="shared" si="17"/>
        <v>45689.75</v>
      </c>
      <c r="M53" s="25">
        <f t="shared" si="13"/>
        <v>5.75</v>
      </c>
    </row>
    <row r="54" spans="1:13" ht="15.75" customHeight="1" x14ac:dyDescent="0.25">
      <c r="A54" s="21">
        <f t="shared" si="14"/>
        <v>5</v>
      </c>
      <c r="B54" s="22" t="s">
        <v>21</v>
      </c>
      <c r="C54" s="21">
        <v>82</v>
      </c>
      <c r="D54" s="23">
        <f t="shared" si="9"/>
        <v>5</v>
      </c>
      <c r="E54" s="23">
        <v>0</v>
      </c>
      <c r="F54" s="23">
        <f t="shared" si="10"/>
        <v>5</v>
      </c>
      <c r="G54" s="21">
        <v>2</v>
      </c>
      <c r="H54" s="21" t="str">
        <f t="shared" si="11"/>
        <v>Minggu</v>
      </c>
      <c r="I54" s="24">
        <f t="shared" si="15"/>
        <v>45690.791666666664</v>
      </c>
      <c r="J54" s="25">
        <f t="shared" si="16"/>
        <v>6.791666666666667</v>
      </c>
      <c r="K54" s="21" t="str">
        <f t="shared" si="12"/>
        <v>Minggu</v>
      </c>
      <c r="L54" s="24">
        <f t="shared" si="17"/>
        <v>45690.875</v>
      </c>
      <c r="M54" s="25">
        <f t="shared" si="13"/>
        <v>6.875</v>
      </c>
    </row>
    <row r="55" spans="1:13" x14ac:dyDescent="0.25">
      <c r="A55" s="21">
        <f t="shared" si="14"/>
        <v>6</v>
      </c>
      <c r="B55" s="22" t="s">
        <v>22</v>
      </c>
      <c r="C55" s="21">
        <v>82</v>
      </c>
      <c r="D55" s="23">
        <f t="shared" si="9"/>
        <v>5</v>
      </c>
      <c r="E55" s="23">
        <v>0</v>
      </c>
      <c r="F55" s="23">
        <f t="shared" si="10"/>
        <v>5</v>
      </c>
      <c r="G55" s="21">
        <v>6</v>
      </c>
      <c r="H55" s="21" t="str">
        <f t="shared" si="11"/>
        <v>Senin</v>
      </c>
      <c r="I55" s="24">
        <f t="shared" si="15"/>
        <v>45691.083333333336</v>
      </c>
      <c r="J55" s="25">
        <f t="shared" si="16"/>
        <v>7.083333333333333</v>
      </c>
      <c r="K55" s="21" t="str">
        <f t="shared" si="12"/>
        <v>Senin</v>
      </c>
      <c r="L55" s="24">
        <f t="shared" si="17"/>
        <v>45691.333333333336</v>
      </c>
      <c r="M55" s="25">
        <f t="shared" si="13"/>
        <v>7.333333333333333</v>
      </c>
    </row>
    <row r="56" spans="1:13" x14ac:dyDescent="0.25">
      <c r="A56" s="21">
        <f t="shared" si="14"/>
        <v>7</v>
      </c>
      <c r="B56" s="22" t="s">
        <v>21</v>
      </c>
      <c r="C56" s="21">
        <v>393</v>
      </c>
      <c r="D56" s="23">
        <f t="shared" si="9"/>
        <v>25</v>
      </c>
      <c r="E56" s="23">
        <v>1</v>
      </c>
      <c r="F56" s="23">
        <f t="shared" si="10"/>
        <v>24</v>
      </c>
      <c r="G56" s="21">
        <v>2</v>
      </c>
      <c r="H56" s="21" t="str">
        <f t="shared" si="11"/>
        <v>Senin</v>
      </c>
      <c r="I56" s="24">
        <f t="shared" si="15"/>
        <v>45691.541666666664</v>
      </c>
      <c r="J56" s="25">
        <f t="shared" si="16"/>
        <v>7.5416666666666661</v>
      </c>
      <c r="K56" s="21" t="str">
        <f t="shared" si="12"/>
        <v>Senin</v>
      </c>
      <c r="L56" s="24">
        <f t="shared" si="17"/>
        <v>45691.625</v>
      </c>
      <c r="M56" s="25">
        <f t="shared" si="13"/>
        <v>7.6249999999999991</v>
      </c>
    </row>
    <row r="57" spans="1:13" x14ac:dyDescent="0.25">
      <c r="A57" s="21">
        <f t="shared" si="14"/>
        <v>8</v>
      </c>
      <c r="B57" s="22" t="s">
        <v>20</v>
      </c>
      <c r="C57" s="21">
        <v>243</v>
      </c>
      <c r="D57" s="23">
        <f t="shared" si="9"/>
        <v>15</v>
      </c>
      <c r="E57" s="23">
        <v>0</v>
      </c>
      <c r="F57" s="23">
        <f t="shared" si="10"/>
        <v>15</v>
      </c>
      <c r="G57" s="21">
        <v>3</v>
      </c>
      <c r="H57" s="21" t="str">
        <f t="shared" si="11"/>
        <v>Selasa</v>
      </c>
      <c r="I57" s="24">
        <f t="shared" si="15"/>
        <v>45692.666666666664</v>
      </c>
      <c r="J57" s="25">
        <f t="shared" si="16"/>
        <v>8.6666666666666661</v>
      </c>
      <c r="K57" s="21" t="str">
        <f t="shared" si="12"/>
        <v>Selasa</v>
      </c>
      <c r="L57" s="24">
        <f t="shared" si="17"/>
        <v>45692.791666666664</v>
      </c>
      <c r="M57" s="25">
        <f t="shared" si="13"/>
        <v>8.7916666666666661</v>
      </c>
    </row>
    <row r="58" spans="1:13" x14ac:dyDescent="0.25">
      <c r="A58" s="21">
        <f t="shared" si="14"/>
        <v>9</v>
      </c>
      <c r="B58" s="22" t="s">
        <v>19</v>
      </c>
      <c r="C58" s="21">
        <v>458</v>
      </c>
      <c r="D58" s="23">
        <f t="shared" si="9"/>
        <v>31</v>
      </c>
      <c r="E58" s="23">
        <v>3</v>
      </c>
      <c r="F58" s="23">
        <f t="shared" si="10"/>
        <v>28</v>
      </c>
      <c r="G58" s="21">
        <v>3</v>
      </c>
      <c r="H58" s="21" t="str">
        <f t="shared" si="11"/>
        <v>Rabu</v>
      </c>
      <c r="I58" s="24">
        <f t="shared" si="15"/>
        <v>45693.416666666664</v>
      </c>
      <c r="J58" s="25">
        <f t="shared" si="16"/>
        <v>9.4166666666666661</v>
      </c>
      <c r="K58" s="21" t="str">
        <f t="shared" si="12"/>
        <v>Rabu</v>
      </c>
      <c r="L58" s="24">
        <f t="shared" si="17"/>
        <v>45693.541666666664</v>
      </c>
      <c r="M58" s="25">
        <f t="shared" si="13"/>
        <v>9.5416666666666661</v>
      </c>
    </row>
    <row r="59" spans="1:13" x14ac:dyDescent="0.25">
      <c r="A59" s="21">
        <f t="shared" si="14"/>
        <v>10</v>
      </c>
      <c r="B59" s="22" t="s">
        <v>18</v>
      </c>
      <c r="C59" s="21">
        <v>396</v>
      </c>
      <c r="D59" s="23">
        <f t="shared" si="9"/>
        <v>26</v>
      </c>
      <c r="E59" s="23">
        <v>2</v>
      </c>
      <c r="F59" s="23">
        <f t="shared" si="10"/>
        <v>24</v>
      </c>
      <c r="G59" s="21">
        <v>4</v>
      </c>
      <c r="H59" s="21" t="str">
        <f t="shared" si="11"/>
        <v>Kamis</v>
      </c>
      <c r="I59" s="24">
        <f t="shared" si="15"/>
        <v>45694.833333333336</v>
      </c>
      <c r="J59" s="25">
        <f t="shared" si="16"/>
        <v>10.833333333333332</v>
      </c>
      <c r="K59" s="21" t="str">
        <f t="shared" si="12"/>
        <v>Jum'at</v>
      </c>
      <c r="L59" s="24">
        <f t="shared" si="17"/>
        <v>45695</v>
      </c>
      <c r="M59" s="25">
        <f t="shared" si="13"/>
        <v>10.999999999999998</v>
      </c>
    </row>
    <row r="60" spans="1:13" x14ac:dyDescent="0.25">
      <c r="A60" s="21">
        <f t="shared" si="14"/>
        <v>11</v>
      </c>
      <c r="B60" s="22" t="s">
        <v>17</v>
      </c>
      <c r="C60" s="21"/>
      <c r="D60" s="23"/>
      <c r="E60" s="23"/>
      <c r="F60" s="23"/>
      <c r="G60" s="21"/>
      <c r="H60" s="21" t="str">
        <f t="shared" si="11"/>
        <v>Sabtu</v>
      </c>
      <c r="I60" s="24">
        <f t="shared" si="15"/>
        <v>45696.083333333336</v>
      </c>
      <c r="J60" s="25">
        <f t="shared" si="16"/>
        <v>12.083333333333332</v>
      </c>
      <c r="K60" s="21"/>
      <c r="L60" s="24"/>
      <c r="M60" s="25"/>
    </row>
    <row r="61" spans="1:13" x14ac:dyDescent="0.25">
      <c r="A61" s="8" t="s">
        <v>31</v>
      </c>
      <c r="B61" s="8"/>
      <c r="C61" s="28">
        <f>SUM(C50:C60)</f>
        <v>3144</v>
      </c>
      <c r="D61" s="28">
        <f>SUM(D50:D60)</f>
        <v>205</v>
      </c>
      <c r="E61" s="28"/>
      <c r="F61" s="28"/>
      <c r="G61" s="28">
        <f>SUM(G50:G60)</f>
        <v>69</v>
      </c>
      <c r="H61" s="28">
        <f>D61+G61</f>
        <v>274</v>
      </c>
      <c r="I61" s="29"/>
      <c r="J61" s="30"/>
      <c r="K61" s="29"/>
      <c r="L61" s="29"/>
      <c r="M61" s="30"/>
    </row>
    <row r="62" spans="1:13" x14ac:dyDescent="0.25">
      <c r="A62" s="8" t="s">
        <v>32</v>
      </c>
      <c r="B62" s="8"/>
      <c r="C62" s="31"/>
      <c r="D62" s="32">
        <f>D61/24</f>
        <v>8.5416666666666661</v>
      </c>
      <c r="E62" s="32"/>
      <c r="F62" s="32"/>
      <c r="G62" s="32">
        <f>G61/24</f>
        <v>2.875</v>
      </c>
      <c r="H62" s="32">
        <f>H61/24</f>
        <v>11.416666666666666</v>
      </c>
      <c r="I62" s="33"/>
      <c r="J62" s="34" t="s">
        <v>33</v>
      </c>
      <c r="K62" s="35"/>
      <c r="L62" s="35"/>
      <c r="M62" s="35"/>
    </row>
    <row r="63" spans="1:13" x14ac:dyDescent="0.25">
      <c r="A63" s="161"/>
      <c r="B63" s="161"/>
      <c r="C63" s="161"/>
      <c r="D63" s="161"/>
      <c r="E63" s="161"/>
      <c r="F63" s="161"/>
      <c r="G63" s="161"/>
      <c r="H63" s="35"/>
      <c r="I63" s="35"/>
      <c r="J63" s="30" t="s">
        <v>34</v>
      </c>
      <c r="K63" s="30"/>
      <c r="L63" s="38">
        <f>C61</f>
        <v>3144</v>
      </c>
      <c r="M63" s="35" t="s">
        <v>35</v>
      </c>
    </row>
    <row r="64" spans="1:13" x14ac:dyDescent="0.25">
      <c r="A64" s="161"/>
      <c r="B64" s="161"/>
      <c r="C64" s="161"/>
      <c r="D64" s="161"/>
      <c r="E64" s="161"/>
      <c r="F64" s="161"/>
      <c r="G64" s="161"/>
      <c r="H64" s="161"/>
      <c r="I64" s="39"/>
      <c r="J64" s="30" t="s">
        <v>36</v>
      </c>
      <c r="K64" s="30"/>
      <c r="L64" s="40">
        <f>D62</f>
        <v>8.5416666666666661</v>
      </c>
      <c r="M64" s="35" t="s">
        <v>14</v>
      </c>
    </row>
    <row r="65" spans="1:13" x14ac:dyDescent="0.25">
      <c r="A65" s="161"/>
      <c r="B65" s="161"/>
      <c r="C65" s="161"/>
      <c r="D65" s="161"/>
      <c r="E65" s="161"/>
      <c r="F65" s="161"/>
      <c r="G65" s="161"/>
      <c r="H65" s="161"/>
      <c r="I65" s="35"/>
      <c r="J65" s="30" t="s">
        <v>37</v>
      </c>
      <c r="K65" s="30"/>
      <c r="L65" s="41">
        <f>G62</f>
        <v>2.875</v>
      </c>
      <c r="M65" s="35" t="s">
        <v>14</v>
      </c>
    </row>
    <row r="67" spans="1:13" x14ac:dyDescent="0.25">
      <c r="A67" s="14" t="s">
        <v>109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x14ac:dyDescent="0.25">
      <c r="A68" s="18"/>
      <c r="B68" s="18"/>
      <c r="C68" s="18"/>
      <c r="D68" s="18"/>
      <c r="E68" s="18"/>
      <c r="F68" s="18"/>
      <c r="G68" s="16"/>
      <c r="H68" s="18"/>
      <c r="I68" s="18"/>
      <c r="J68" s="161"/>
    </row>
    <row r="69" spans="1:13" x14ac:dyDescent="0.25">
      <c r="A69" s="67" t="s">
        <v>114</v>
      </c>
      <c r="B69" s="18"/>
      <c r="C69" s="18"/>
      <c r="D69" s="18"/>
      <c r="E69" s="18"/>
      <c r="F69" s="18"/>
      <c r="G69" s="16"/>
      <c r="H69" s="18"/>
      <c r="I69" s="18"/>
      <c r="J69" s="161"/>
      <c r="K69" s="18" t="s">
        <v>3</v>
      </c>
      <c r="L69" s="16">
        <v>16</v>
      </c>
      <c r="M69" s="18" t="s">
        <v>4</v>
      </c>
    </row>
    <row r="70" spans="1:13" ht="15.75" customHeight="1" x14ac:dyDescent="0.25">
      <c r="A70" s="13" t="s">
        <v>5</v>
      </c>
      <c r="B70" s="13" t="s">
        <v>6</v>
      </c>
      <c r="C70" s="12" t="s">
        <v>7</v>
      </c>
      <c r="D70" s="12" t="s">
        <v>8</v>
      </c>
      <c r="E70" s="11" t="s">
        <v>9</v>
      </c>
      <c r="F70" s="11" t="s">
        <v>10</v>
      </c>
      <c r="G70" s="12" t="s">
        <v>11</v>
      </c>
      <c r="H70" s="10" t="s">
        <v>12</v>
      </c>
      <c r="I70" s="10"/>
      <c r="J70" s="10"/>
      <c r="K70" s="9" t="s">
        <v>13</v>
      </c>
      <c r="L70" s="9"/>
      <c r="M70" s="9"/>
    </row>
    <row r="71" spans="1:13" x14ac:dyDescent="0.25">
      <c r="A71" s="13"/>
      <c r="B71" s="13"/>
      <c r="C71" s="12"/>
      <c r="D71" s="12"/>
      <c r="E71" s="11"/>
      <c r="F71" s="11"/>
      <c r="G71" s="12"/>
      <c r="H71" s="19" t="s">
        <v>14</v>
      </c>
      <c r="I71" s="19" t="s">
        <v>15</v>
      </c>
      <c r="J71" s="19" t="s">
        <v>16</v>
      </c>
      <c r="K71" s="20" t="s">
        <v>14</v>
      </c>
      <c r="L71" s="20" t="s">
        <v>15</v>
      </c>
      <c r="M71" s="20" t="s">
        <v>16</v>
      </c>
    </row>
    <row r="72" spans="1:13" x14ac:dyDescent="0.25">
      <c r="A72" s="21">
        <v>1</v>
      </c>
      <c r="B72" s="22" t="s">
        <v>17</v>
      </c>
      <c r="C72" s="21">
        <v>396</v>
      </c>
      <c r="D72" s="23">
        <f t="shared" ref="D72:D83" si="18">F72+E72</f>
        <v>25</v>
      </c>
      <c r="E72" s="23">
        <v>1</v>
      </c>
      <c r="F72" s="23">
        <f t="shared" ref="F72:F83" si="19">INT(C72/$L$3)</f>
        <v>24</v>
      </c>
      <c r="G72" s="21">
        <v>773</v>
      </c>
      <c r="H72" s="21" t="str">
        <f t="shared" ref="H72:H84" si="20">CHOOSE(WEEKDAY(I72),"Minggu","Senin","Selasa","Rabu","Kamis","Jum'at","Sabtu")</f>
        <v>Sabtu</v>
      </c>
      <c r="I72" s="24">
        <v>45696</v>
      </c>
      <c r="J72" s="25">
        <v>0.20833333333333301</v>
      </c>
      <c r="K72" s="21" t="str">
        <f t="shared" ref="K72:K83" si="21">CHOOSE(WEEKDAY(L72),"Minggu","Senin","Selasa","Rabu","Kamis","Jum'at","Sabtu")</f>
        <v>Rabu</v>
      </c>
      <c r="L72" s="24">
        <f>(I72+J72)+G72/24</f>
        <v>45728.416666666672</v>
      </c>
      <c r="M72" s="25">
        <f t="shared" ref="M72:M83" si="22">(J72+G72/24)</f>
        <v>32.416666666666671</v>
      </c>
    </row>
    <row r="73" spans="1:13" x14ac:dyDescent="0.25">
      <c r="A73" s="21">
        <f t="shared" ref="A73:A84" si="23">A72+1</f>
        <v>2</v>
      </c>
      <c r="B73" s="22" t="s">
        <v>18</v>
      </c>
      <c r="C73" s="21">
        <v>458</v>
      </c>
      <c r="D73" s="23">
        <f t="shared" si="18"/>
        <v>30</v>
      </c>
      <c r="E73" s="23">
        <v>2</v>
      </c>
      <c r="F73" s="23">
        <f t="shared" si="19"/>
        <v>28</v>
      </c>
      <c r="G73" s="21">
        <v>3</v>
      </c>
      <c r="H73" s="21" t="str">
        <f t="shared" si="20"/>
        <v>Kamis</v>
      </c>
      <c r="I73" s="24">
        <f t="shared" ref="I73:I84" si="24">$I$72+J73</f>
        <v>45729.458333333336</v>
      </c>
      <c r="J73" s="25">
        <f t="shared" ref="J73:J84" si="25">M72+D72/24</f>
        <v>33.458333333333336</v>
      </c>
      <c r="K73" s="21" t="str">
        <f t="shared" si="21"/>
        <v>Kamis</v>
      </c>
      <c r="L73" s="24">
        <f t="shared" ref="L73:L83" si="26">($I$72+J73)+G73/24</f>
        <v>45729.583333333336</v>
      </c>
      <c r="M73" s="25">
        <f t="shared" si="22"/>
        <v>33.583333333333336</v>
      </c>
    </row>
    <row r="74" spans="1:13" x14ac:dyDescent="0.25">
      <c r="A74" s="21">
        <f t="shared" si="23"/>
        <v>3</v>
      </c>
      <c r="B74" s="22" t="s">
        <v>19</v>
      </c>
      <c r="C74" s="21">
        <v>243</v>
      </c>
      <c r="D74" s="23">
        <f t="shared" si="18"/>
        <v>15</v>
      </c>
      <c r="E74" s="23">
        <v>0</v>
      </c>
      <c r="F74" s="23">
        <f t="shared" si="19"/>
        <v>15</v>
      </c>
      <c r="G74" s="71">
        <v>4</v>
      </c>
      <c r="H74" s="21" t="str">
        <f t="shared" si="20"/>
        <v>Jum'at</v>
      </c>
      <c r="I74" s="24">
        <f t="shared" si="24"/>
        <v>45730.833333333336</v>
      </c>
      <c r="J74" s="25">
        <f t="shared" si="25"/>
        <v>34.833333333333336</v>
      </c>
      <c r="K74" s="21" t="str">
        <f t="shared" si="21"/>
        <v>Sabtu</v>
      </c>
      <c r="L74" s="24">
        <f t="shared" si="26"/>
        <v>45731</v>
      </c>
      <c r="M74" s="25">
        <f t="shared" si="22"/>
        <v>35</v>
      </c>
    </row>
    <row r="75" spans="1:13" x14ac:dyDescent="0.25">
      <c r="A75" s="21">
        <f t="shared" si="23"/>
        <v>4</v>
      </c>
      <c r="B75" s="22" t="s">
        <v>20</v>
      </c>
      <c r="C75" s="21">
        <v>393</v>
      </c>
      <c r="D75" s="23">
        <f t="shared" si="18"/>
        <v>25</v>
      </c>
      <c r="E75" s="23">
        <v>1</v>
      </c>
      <c r="F75" s="23">
        <f t="shared" si="19"/>
        <v>24</v>
      </c>
      <c r="G75" s="21">
        <v>3</v>
      </c>
      <c r="H75" s="21" t="str">
        <f t="shared" si="20"/>
        <v>Sabtu</v>
      </c>
      <c r="I75" s="24">
        <f t="shared" si="24"/>
        <v>45731.625</v>
      </c>
      <c r="J75" s="25">
        <f t="shared" si="25"/>
        <v>35.625</v>
      </c>
      <c r="K75" s="21" t="str">
        <f t="shared" si="21"/>
        <v>Sabtu</v>
      </c>
      <c r="L75" s="24">
        <f t="shared" si="26"/>
        <v>45731.75</v>
      </c>
      <c r="M75" s="25">
        <f t="shared" si="22"/>
        <v>35.75</v>
      </c>
    </row>
    <row r="76" spans="1:13" x14ac:dyDescent="0.25">
      <c r="A76" s="21">
        <f t="shared" si="23"/>
        <v>5</v>
      </c>
      <c r="B76" s="22" t="s">
        <v>21</v>
      </c>
      <c r="C76" s="21">
        <v>82</v>
      </c>
      <c r="D76" s="23">
        <f t="shared" si="18"/>
        <v>5</v>
      </c>
      <c r="E76" s="23">
        <v>0</v>
      </c>
      <c r="F76" s="23">
        <f t="shared" si="19"/>
        <v>5</v>
      </c>
      <c r="G76" s="21">
        <v>2</v>
      </c>
      <c r="H76" s="21" t="str">
        <f t="shared" si="20"/>
        <v>Minggu</v>
      </c>
      <c r="I76" s="24">
        <f t="shared" si="24"/>
        <v>45732.791666666664</v>
      </c>
      <c r="J76" s="25">
        <f t="shared" si="25"/>
        <v>36.791666666666664</v>
      </c>
      <c r="K76" s="21" t="str">
        <f t="shared" si="21"/>
        <v>Minggu</v>
      </c>
      <c r="L76" s="24">
        <f t="shared" si="26"/>
        <v>45732.875</v>
      </c>
      <c r="M76" s="25">
        <f t="shared" si="22"/>
        <v>36.875</v>
      </c>
    </row>
    <row r="77" spans="1:13" x14ac:dyDescent="0.25">
      <c r="A77" s="21">
        <f t="shared" si="23"/>
        <v>6</v>
      </c>
      <c r="B77" s="22" t="s">
        <v>22</v>
      </c>
      <c r="C77" s="21">
        <v>323</v>
      </c>
      <c r="D77" s="23">
        <f t="shared" si="18"/>
        <v>22</v>
      </c>
      <c r="E77" s="23">
        <v>2</v>
      </c>
      <c r="F77" s="23">
        <f t="shared" si="19"/>
        <v>20</v>
      </c>
      <c r="G77" s="21">
        <v>4</v>
      </c>
      <c r="H77" s="21" t="str">
        <f t="shared" si="20"/>
        <v>Senin</v>
      </c>
      <c r="I77" s="24">
        <f t="shared" si="24"/>
        <v>45733.083333333336</v>
      </c>
      <c r="J77" s="25">
        <f t="shared" si="25"/>
        <v>37.083333333333336</v>
      </c>
      <c r="K77" s="21" t="str">
        <f t="shared" si="21"/>
        <v>Senin</v>
      </c>
      <c r="L77" s="24">
        <f t="shared" si="26"/>
        <v>45733.25</v>
      </c>
      <c r="M77" s="25">
        <f t="shared" si="22"/>
        <v>37.25</v>
      </c>
    </row>
    <row r="78" spans="1:13" x14ac:dyDescent="0.25">
      <c r="A78" s="21">
        <f t="shared" si="23"/>
        <v>7</v>
      </c>
      <c r="B78" s="22" t="s">
        <v>93</v>
      </c>
      <c r="C78" s="21">
        <v>323</v>
      </c>
      <c r="D78" s="23">
        <f t="shared" si="18"/>
        <v>21</v>
      </c>
      <c r="E78" s="23">
        <v>1</v>
      </c>
      <c r="F78" s="23">
        <f t="shared" si="19"/>
        <v>20</v>
      </c>
      <c r="G78" s="21">
        <v>3</v>
      </c>
      <c r="H78" s="21" t="str">
        <f t="shared" si="20"/>
        <v>Selasa</v>
      </c>
      <c r="I78" s="24">
        <f t="shared" si="24"/>
        <v>45734.166666666664</v>
      </c>
      <c r="J78" s="25">
        <f t="shared" si="25"/>
        <v>38.166666666666664</v>
      </c>
      <c r="K78" s="21" t="str">
        <f t="shared" si="21"/>
        <v>Selasa</v>
      </c>
      <c r="L78" s="24">
        <f t="shared" si="26"/>
        <v>45734.291666666664</v>
      </c>
      <c r="M78" s="25">
        <f t="shared" si="22"/>
        <v>38.291666666666664</v>
      </c>
    </row>
    <row r="79" spans="1:13" x14ac:dyDescent="0.25">
      <c r="A79" s="21">
        <f t="shared" si="23"/>
        <v>8</v>
      </c>
      <c r="B79" s="22" t="s">
        <v>22</v>
      </c>
      <c r="C79" s="21">
        <v>82</v>
      </c>
      <c r="D79" s="23">
        <f t="shared" si="18"/>
        <v>6</v>
      </c>
      <c r="E79" s="23">
        <v>1</v>
      </c>
      <c r="F79" s="23">
        <f t="shared" si="19"/>
        <v>5</v>
      </c>
      <c r="G79" s="21">
        <v>4</v>
      </c>
      <c r="H79" s="21" t="str">
        <f t="shared" si="20"/>
        <v>Rabu</v>
      </c>
      <c r="I79" s="24">
        <f t="shared" si="24"/>
        <v>45735.166666666664</v>
      </c>
      <c r="J79" s="25">
        <f t="shared" si="25"/>
        <v>39.166666666666664</v>
      </c>
      <c r="K79" s="21" t="str">
        <f t="shared" si="21"/>
        <v>Rabu</v>
      </c>
      <c r="L79" s="24">
        <f t="shared" si="26"/>
        <v>45735.333333333328</v>
      </c>
      <c r="M79" s="25">
        <f t="shared" si="22"/>
        <v>39.333333333333329</v>
      </c>
    </row>
    <row r="80" spans="1:13" x14ac:dyDescent="0.25">
      <c r="A80" s="21">
        <f t="shared" si="23"/>
        <v>9</v>
      </c>
      <c r="B80" s="22" t="s">
        <v>21</v>
      </c>
      <c r="C80" s="21">
        <v>393</v>
      </c>
      <c r="D80" s="23">
        <f t="shared" si="18"/>
        <v>26</v>
      </c>
      <c r="E80" s="23">
        <v>2</v>
      </c>
      <c r="F80" s="23">
        <f t="shared" si="19"/>
        <v>24</v>
      </c>
      <c r="G80" s="21">
        <v>2</v>
      </c>
      <c r="H80" s="21" t="str">
        <f t="shared" si="20"/>
        <v>Rabu</v>
      </c>
      <c r="I80" s="24">
        <f t="shared" si="24"/>
        <v>45735.583333333336</v>
      </c>
      <c r="J80" s="25">
        <f t="shared" si="25"/>
        <v>39.583333333333329</v>
      </c>
      <c r="K80" s="21" t="str">
        <f t="shared" si="21"/>
        <v>Rabu</v>
      </c>
      <c r="L80" s="24">
        <f t="shared" si="26"/>
        <v>45735.666666666672</v>
      </c>
      <c r="M80" s="25">
        <f t="shared" si="22"/>
        <v>39.666666666666664</v>
      </c>
    </row>
    <row r="81" spans="1:13" x14ac:dyDescent="0.25">
      <c r="A81" s="21">
        <f t="shared" si="23"/>
        <v>10</v>
      </c>
      <c r="B81" s="22" t="s">
        <v>20</v>
      </c>
      <c r="C81" s="21">
        <v>243</v>
      </c>
      <c r="D81" s="23">
        <f t="shared" si="18"/>
        <v>16</v>
      </c>
      <c r="E81" s="23">
        <v>1</v>
      </c>
      <c r="F81" s="23">
        <f t="shared" si="19"/>
        <v>15</v>
      </c>
      <c r="G81" s="21">
        <v>2</v>
      </c>
      <c r="H81" s="21" t="str">
        <f t="shared" si="20"/>
        <v>Kamis</v>
      </c>
      <c r="I81" s="24">
        <f t="shared" si="24"/>
        <v>45736.75</v>
      </c>
      <c r="J81" s="25">
        <f t="shared" si="25"/>
        <v>40.75</v>
      </c>
      <c r="K81" s="21" t="str">
        <f t="shared" si="21"/>
        <v>Kamis</v>
      </c>
      <c r="L81" s="24">
        <f t="shared" si="26"/>
        <v>45736.833333333336</v>
      </c>
      <c r="M81" s="25">
        <f t="shared" si="22"/>
        <v>40.833333333333336</v>
      </c>
    </row>
    <row r="82" spans="1:13" x14ac:dyDescent="0.25">
      <c r="A82" s="21">
        <f t="shared" si="23"/>
        <v>11</v>
      </c>
      <c r="B82" s="22" t="s">
        <v>19</v>
      </c>
      <c r="C82" s="21">
        <v>458</v>
      </c>
      <c r="D82" s="23">
        <f t="shared" si="18"/>
        <v>31</v>
      </c>
      <c r="E82" s="23">
        <v>3</v>
      </c>
      <c r="F82" s="23">
        <f t="shared" si="19"/>
        <v>28</v>
      </c>
      <c r="G82" s="21">
        <v>2</v>
      </c>
      <c r="H82" s="21" t="str">
        <f t="shared" si="20"/>
        <v>Jum'at</v>
      </c>
      <c r="I82" s="24">
        <f t="shared" si="24"/>
        <v>45737.5</v>
      </c>
      <c r="J82" s="25">
        <f t="shared" si="25"/>
        <v>41.5</v>
      </c>
      <c r="K82" s="21" t="str">
        <f t="shared" si="21"/>
        <v>Jum'at</v>
      </c>
      <c r="L82" s="24">
        <f t="shared" si="26"/>
        <v>45737.583333333336</v>
      </c>
      <c r="M82" s="25">
        <f t="shared" si="22"/>
        <v>41.583333333333336</v>
      </c>
    </row>
    <row r="83" spans="1:13" x14ac:dyDescent="0.25">
      <c r="A83" s="21">
        <f t="shared" si="23"/>
        <v>12</v>
      </c>
      <c r="B83" s="22" t="s">
        <v>18</v>
      </c>
      <c r="C83" s="21">
        <v>396</v>
      </c>
      <c r="D83" s="23">
        <f t="shared" si="18"/>
        <v>26</v>
      </c>
      <c r="E83" s="23">
        <v>2</v>
      </c>
      <c r="F83" s="23">
        <f t="shared" si="19"/>
        <v>24</v>
      </c>
      <c r="G83" s="21">
        <v>2</v>
      </c>
      <c r="H83" s="21" t="str">
        <f t="shared" si="20"/>
        <v>Sabtu</v>
      </c>
      <c r="I83" s="24">
        <f t="shared" si="24"/>
        <v>45738.875</v>
      </c>
      <c r="J83" s="25">
        <f t="shared" si="25"/>
        <v>42.875</v>
      </c>
      <c r="K83" s="21" t="str">
        <f t="shared" si="21"/>
        <v>Sabtu</v>
      </c>
      <c r="L83" s="24">
        <f t="shared" si="26"/>
        <v>45738.958333333336</v>
      </c>
      <c r="M83" s="25">
        <f t="shared" si="22"/>
        <v>42.958333333333336</v>
      </c>
    </row>
    <row r="84" spans="1:13" x14ac:dyDescent="0.25">
      <c r="A84" s="21">
        <f t="shared" si="23"/>
        <v>13</v>
      </c>
      <c r="B84" s="22" t="s">
        <v>17</v>
      </c>
      <c r="C84" s="21"/>
      <c r="D84" s="23"/>
      <c r="E84" s="23"/>
      <c r="F84" s="23"/>
      <c r="G84" s="21"/>
      <c r="H84" s="21" t="str">
        <f t="shared" si="20"/>
        <v>Senin</v>
      </c>
      <c r="I84" s="24">
        <f t="shared" si="24"/>
        <v>45740.041666666664</v>
      </c>
      <c r="J84" s="25">
        <f t="shared" si="25"/>
        <v>44.041666666666671</v>
      </c>
      <c r="K84" s="21"/>
      <c r="L84" s="24"/>
      <c r="M84" s="25"/>
    </row>
    <row r="85" spans="1:13" x14ac:dyDescent="0.25">
      <c r="A85" s="8" t="s">
        <v>31</v>
      </c>
      <c r="B85" s="8"/>
      <c r="C85" s="28">
        <f>SUM(C72:C84)</f>
        <v>3790</v>
      </c>
      <c r="D85" s="28">
        <f>SUM(D72:D84)</f>
        <v>248</v>
      </c>
      <c r="E85" s="28"/>
      <c r="F85" s="28"/>
      <c r="G85" s="28">
        <f>SUM(G72:G84)</f>
        <v>804</v>
      </c>
      <c r="H85" s="28">
        <f>D85+G85</f>
        <v>1052</v>
      </c>
      <c r="I85" s="29"/>
      <c r="J85" s="30"/>
      <c r="K85" s="29"/>
      <c r="L85" s="29"/>
      <c r="M85" s="30"/>
    </row>
    <row r="86" spans="1:13" x14ac:dyDescent="0.25">
      <c r="A86" s="8" t="s">
        <v>32</v>
      </c>
      <c r="B86" s="8"/>
      <c r="C86" s="31"/>
      <c r="D86" s="32">
        <f>D85/24</f>
        <v>10.333333333333334</v>
      </c>
      <c r="E86" s="32"/>
      <c r="F86" s="32"/>
      <c r="G86" s="32">
        <f>G85/24</f>
        <v>33.5</v>
      </c>
      <c r="H86" s="32">
        <f>H85/24</f>
        <v>43.833333333333336</v>
      </c>
      <c r="I86" s="33"/>
      <c r="J86" s="34" t="s">
        <v>33</v>
      </c>
      <c r="K86" s="35"/>
      <c r="L86" s="35"/>
      <c r="M86" s="35"/>
    </row>
    <row r="87" spans="1:13" x14ac:dyDescent="0.25">
      <c r="A87" s="161"/>
      <c r="B87" s="161"/>
      <c r="C87" s="161"/>
      <c r="D87" s="161"/>
      <c r="E87" s="161"/>
      <c r="F87" s="161"/>
      <c r="G87" s="161"/>
      <c r="H87" s="35"/>
      <c r="I87" s="35"/>
      <c r="J87" s="30" t="s">
        <v>34</v>
      </c>
      <c r="K87" s="30"/>
      <c r="L87" s="38">
        <f>C85</f>
        <v>3790</v>
      </c>
      <c r="M87" s="35" t="s">
        <v>35</v>
      </c>
    </row>
    <row r="88" spans="1:13" x14ac:dyDescent="0.25">
      <c r="A88" s="161"/>
      <c r="B88" s="161"/>
      <c r="C88" s="161"/>
      <c r="D88" s="161"/>
      <c r="E88" s="161"/>
      <c r="F88" s="161"/>
      <c r="G88" s="161"/>
      <c r="H88" s="161"/>
      <c r="I88" s="39"/>
      <c r="J88" s="30" t="s">
        <v>36</v>
      </c>
      <c r="K88" s="30"/>
      <c r="L88" s="40">
        <f>D86</f>
        <v>10.333333333333334</v>
      </c>
      <c r="M88" s="35" t="s">
        <v>14</v>
      </c>
    </row>
    <row r="89" spans="1:13" x14ac:dyDescent="0.25">
      <c r="A89" s="161"/>
      <c r="B89" s="161"/>
      <c r="C89" s="161"/>
      <c r="D89" s="161"/>
      <c r="E89" s="161"/>
      <c r="F89" s="161"/>
      <c r="G89" s="161"/>
      <c r="H89" s="161"/>
      <c r="I89" s="35"/>
      <c r="J89" s="30" t="s">
        <v>37</v>
      </c>
      <c r="K89" s="30"/>
      <c r="L89" s="41">
        <f>G86</f>
        <v>33.5</v>
      </c>
      <c r="M89" s="35" t="s">
        <v>14</v>
      </c>
    </row>
    <row r="91" spans="1:13" x14ac:dyDescent="0.25">
      <c r="A91" s="14" t="s">
        <v>109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x14ac:dyDescent="0.25">
      <c r="A92" s="18"/>
      <c r="B92" s="18"/>
      <c r="C92" s="18"/>
      <c r="D92" s="18"/>
      <c r="E92" s="18"/>
      <c r="F92" s="18"/>
      <c r="G92" s="16"/>
      <c r="H92" s="18"/>
      <c r="I92" s="18"/>
      <c r="J92" s="161"/>
    </row>
    <row r="93" spans="1:13" x14ac:dyDescent="0.25">
      <c r="A93" s="67" t="s">
        <v>115</v>
      </c>
      <c r="B93" s="18"/>
      <c r="C93" s="18"/>
      <c r="D93" s="18"/>
      <c r="E93" s="18"/>
      <c r="F93" s="18"/>
      <c r="G93" s="16"/>
      <c r="H93" s="18"/>
      <c r="I93" s="18"/>
      <c r="J93" s="161"/>
      <c r="K93" s="18" t="s">
        <v>3</v>
      </c>
      <c r="L93" s="16">
        <v>16</v>
      </c>
      <c r="M93" s="18" t="s">
        <v>4</v>
      </c>
    </row>
    <row r="94" spans="1:13" ht="15.75" customHeight="1" x14ac:dyDescent="0.25">
      <c r="A94" s="13" t="s">
        <v>5</v>
      </c>
      <c r="B94" s="13" t="s">
        <v>6</v>
      </c>
      <c r="C94" s="12" t="s">
        <v>7</v>
      </c>
      <c r="D94" s="12" t="s">
        <v>8</v>
      </c>
      <c r="E94" s="11" t="s">
        <v>9</v>
      </c>
      <c r="F94" s="11" t="s">
        <v>10</v>
      </c>
      <c r="G94" s="12" t="s">
        <v>11</v>
      </c>
      <c r="H94" s="10" t="s">
        <v>12</v>
      </c>
      <c r="I94" s="10"/>
      <c r="J94" s="10"/>
      <c r="K94" s="9" t="s">
        <v>13</v>
      </c>
      <c r="L94" s="9"/>
      <c r="M94" s="9"/>
    </row>
    <row r="95" spans="1:13" x14ac:dyDescent="0.25">
      <c r="A95" s="13"/>
      <c r="B95" s="13"/>
      <c r="C95" s="12"/>
      <c r="D95" s="12"/>
      <c r="E95" s="11"/>
      <c r="F95" s="11"/>
      <c r="G95" s="12"/>
      <c r="H95" s="19" t="s">
        <v>14</v>
      </c>
      <c r="I95" s="19" t="s">
        <v>15</v>
      </c>
      <c r="J95" s="19" t="s">
        <v>16</v>
      </c>
      <c r="K95" s="20" t="s">
        <v>14</v>
      </c>
      <c r="L95" s="20" t="s">
        <v>15</v>
      </c>
      <c r="M95" s="20" t="s">
        <v>16</v>
      </c>
    </row>
    <row r="96" spans="1:13" x14ac:dyDescent="0.25">
      <c r="A96" s="21">
        <v>1</v>
      </c>
      <c r="B96" s="22" t="s">
        <v>17</v>
      </c>
      <c r="C96" s="21">
        <v>396</v>
      </c>
      <c r="D96" s="23">
        <f t="shared" ref="D96:D101" si="27">F96+E96</f>
        <v>32</v>
      </c>
      <c r="E96" s="23">
        <v>8</v>
      </c>
      <c r="F96" s="23">
        <f t="shared" ref="F96:F101" si="28">INT(C96/$L$3)</f>
        <v>24</v>
      </c>
      <c r="G96" s="21">
        <v>14</v>
      </c>
      <c r="H96" s="21" t="str">
        <f t="shared" ref="H96:H102" si="29">CHOOSE(WEEKDAY(I96),"Minggu","Senin","Selasa","Rabu","Kamis","Jum'at","Sabtu")</f>
        <v>Senin</v>
      </c>
      <c r="I96" s="24">
        <v>45740</v>
      </c>
      <c r="J96" s="25">
        <v>4.1666666666666699E-2</v>
      </c>
      <c r="K96" s="21" t="str">
        <f t="shared" ref="K96:K101" si="30">CHOOSE(WEEKDAY(L96),"Minggu","Senin","Selasa","Rabu","Kamis","Jum'at","Sabtu")</f>
        <v>Senin</v>
      </c>
      <c r="L96" s="24">
        <f>(I96+J96)+G96/24</f>
        <v>45740.625</v>
      </c>
      <c r="M96" s="25">
        <f t="shared" ref="M96:M101" si="31">(J96+G96/24)</f>
        <v>0.62500000000000011</v>
      </c>
    </row>
    <row r="97" spans="1:13" x14ac:dyDescent="0.25">
      <c r="A97" s="21">
        <v>2</v>
      </c>
      <c r="B97" s="26" t="s">
        <v>55</v>
      </c>
      <c r="C97" s="21">
        <v>71</v>
      </c>
      <c r="D97" s="23">
        <f t="shared" si="27"/>
        <v>5</v>
      </c>
      <c r="E97" s="23">
        <v>1</v>
      </c>
      <c r="F97" s="23">
        <f t="shared" si="28"/>
        <v>4</v>
      </c>
      <c r="G97" s="21">
        <v>2</v>
      </c>
      <c r="H97" s="21" t="str">
        <f t="shared" si="29"/>
        <v>Selasa</v>
      </c>
      <c r="I97" s="24">
        <f t="shared" ref="I97:I102" si="32">$I$96+J97</f>
        <v>45741.958333333336</v>
      </c>
      <c r="J97" s="25">
        <f t="shared" ref="J97:J102" si="33">M96+D96/24</f>
        <v>1.9583333333333335</v>
      </c>
      <c r="K97" s="21" t="str">
        <f t="shared" si="30"/>
        <v>Rabu</v>
      </c>
      <c r="L97" s="24">
        <f>($I$96+J97)+G97/24</f>
        <v>45742.041666666672</v>
      </c>
      <c r="M97" s="25">
        <f t="shared" si="31"/>
        <v>2.041666666666667</v>
      </c>
    </row>
    <row r="98" spans="1:13" x14ac:dyDescent="0.25">
      <c r="A98" s="21">
        <v>3</v>
      </c>
      <c r="B98" s="26" t="s">
        <v>67</v>
      </c>
      <c r="C98" s="115">
        <v>361</v>
      </c>
      <c r="D98" s="23">
        <f t="shared" si="27"/>
        <v>22</v>
      </c>
      <c r="E98" s="23">
        <v>0</v>
      </c>
      <c r="F98" s="23">
        <f t="shared" si="28"/>
        <v>22</v>
      </c>
      <c r="G98" s="21">
        <v>4</v>
      </c>
      <c r="H98" s="21" t="str">
        <f t="shared" si="29"/>
        <v>Rabu</v>
      </c>
      <c r="I98" s="24">
        <f t="shared" si="32"/>
        <v>45742.25</v>
      </c>
      <c r="J98" s="25">
        <f t="shared" si="33"/>
        <v>2.2500000000000004</v>
      </c>
      <c r="K98" s="21" t="str">
        <f t="shared" si="30"/>
        <v>Rabu</v>
      </c>
      <c r="L98" s="24">
        <f>($I$96+J98)+G98/24</f>
        <v>45742.416666666664</v>
      </c>
      <c r="M98" s="25">
        <f t="shared" si="31"/>
        <v>2.416666666666667</v>
      </c>
    </row>
    <row r="99" spans="1:13" x14ac:dyDescent="0.25">
      <c r="A99" s="21">
        <v>4</v>
      </c>
      <c r="B99" s="26" t="s">
        <v>69</v>
      </c>
      <c r="C99" s="115">
        <v>361</v>
      </c>
      <c r="D99" s="23">
        <f t="shared" si="27"/>
        <v>22</v>
      </c>
      <c r="E99" s="23">
        <v>0</v>
      </c>
      <c r="F99" s="23">
        <f t="shared" si="28"/>
        <v>22</v>
      </c>
      <c r="G99" s="21">
        <v>7</v>
      </c>
      <c r="H99" s="21" t="str">
        <f t="shared" si="29"/>
        <v>Kamis</v>
      </c>
      <c r="I99" s="24">
        <f t="shared" si="32"/>
        <v>45743.333333333336</v>
      </c>
      <c r="J99" s="25">
        <f t="shared" si="33"/>
        <v>3.3333333333333335</v>
      </c>
      <c r="K99" s="21" t="str">
        <f t="shared" si="30"/>
        <v>Kamis</v>
      </c>
      <c r="L99" s="24">
        <f>($I$96+J99)+G99/24</f>
        <v>45743.625</v>
      </c>
      <c r="M99" s="25">
        <f t="shared" si="31"/>
        <v>3.625</v>
      </c>
    </row>
    <row r="100" spans="1:13" x14ac:dyDescent="0.25">
      <c r="A100" s="21">
        <v>5</v>
      </c>
      <c r="B100" s="26" t="s">
        <v>67</v>
      </c>
      <c r="C100" s="21">
        <v>71</v>
      </c>
      <c r="D100" s="23">
        <f t="shared" si="27"/>
        <v>4</v>
      </c>
      <c r="E100" s="23">
        <v>0</v>
      </c>
      <c r="F100" s="23">
        <f t="shared" si="28"/>
        <v>4</v>
      </c>
      <c r="G100" s="21">
        <v>6</v>
      </c>
      <c r="H100" s="21" t="str">
        <f t="shared" si="29"/>
        <v>Jum'at</v>
      </c>
      <c r="I100" s="24">
        <f t="shared" si="32"/>
        <v>45744.541666666664</v>
      </c>
      <c r="J100" s="25">
        <f t="shared" si="33"/>
        <v>4.541666666666667</v>
      </c>
      <c r="K100" s="21" t="str">
        <f t="shared" si="30"/>
        <v>Jum'at</v>
      </c>
      <c r="L100" s="24">
        <f>($I$96+J100)+G100/24</f>
        <v>45744.791666666664</v>
      </c>
      <c r="M100" s="25">
        <f t="shared" si="31"/>
        <v>4.791666666666667</v>
      </c>
    </row>
    <row r="101" spans="1:13" x14ac:dyDescent="0.25">
      <c r="A101" s="21">
        <v>6</v>
      </c>
      <c r="B101" s="26" t="s">
        <v>55</v>
      </c>
      <c r="C101" s="21">
        <v>396</v>
      </c>
      <c r="D101" s="23">
        <f t="shared" si="27"/>
        <v>30</v>
      </c>
      <c r="E101" s="23">
        <v>6</v>
      </c>
      <c r="F101" s="23">
        <f t="shared" si="28"/>
        <v>24</v>
      </c>
      <c r="G101" s="21">
        <v>2</v>
      </c>
      <c r="H101" s="21" t="str">
        <f t="shared" si="29"/>
        <v>Jum'at</v>
      </c>
      <c r="I101" s="24">
        <f t="shared" si="32"/>
        <v>45744.958333333336</v>
      </c>
      <c r="J101" s="25">
        <f t="shared" si="33"/>
        <v>4.9583333333333339</v>
      </c>
      <c r="K101" s="21" t="str">
        <f t="shared" si="30"/>
        <v>Sabtu</v>
      </c>
      <c r="L101" s="24">
        <f>($I$96+J101)+G101/24</f>
        <v>45745.041666666672</v>
      </c>
      <c r="M101" s="25">
        <f t="shared" si="31"/>
        <v>5.041666666666667</v>
      </c>
    </row>
    <row r="102" spans="1:13" x14ac:dyDescent="0.25">
      <c r="A102" s="21">
        <v>7</v>
      </c>
      <c r="B102" s="22" t="s">
        <v>17</v>
      </c>
      <c r="C102" s="21"/>
      <c r="D102" s="23"/>
      <c r="E102" s="23"/>
      <c r="F102" s="23"/>
      <c r="G102" s="21"/>
      <c r="H102" s="21" t="str">
        <f t="shared" si="29"/>
        <v>Minggu</v>
      </c>
      <c r="I102" s="24">
        <f t="shared" si="32"/>
        <v>45746.291666666664</v>
      </c>
      <c r="J102" s="25">
        <f t="shared" si="33"/>
        <v>6.291666666666667</v>
      </c>
      <c r="K102" s="21"/>
      <c r="L102" s="24"/>
      <c r="M102" s="25"/>
    </row>
    <row r="103" spans="1:13" x14ac:dyDescent="0.25">
      <c r="A103" s="8" t="s">
        <v>31</v>
      </c>
      <c r="B103" s="8"/>
      <c r="C103" s="28">
        <f>SUM(C96:C102)</f>
        <v>1656</v>
      </c>
      <c r="D103" s="28">
        <f>SUM(D96:D102)</f>
        <v>115</v>
      </c>
      <c r="E103" s="28"/>
      <c r="F103" s="28"/>
      <c r="G103" s="28">
        <f>SUM(G96:G102)</f>
        <v>35</v>
      </c>
      <c r="H103" s="28">
        <f>D103+G103</f>
        <v>150</v>
      </c>
      <c r="I103" s="29"/>
      <c r="J103" s="30"/>
      <c r="K103" s="29"/>
      <c r="L103" s="29"/>
      <c r="M103" s="30"/>
    </row>
    <row r="104" spans="1:13" x14ac:dyDescent="0.25">
      <c r="A104" s="8" t="s">
        <v>32</v>
      </c>
      <c r="B104" s="8"/>
      <c r="C104" s="31"/>
      <c r="D104" s="32">
        <f>D103/24</f>
        <v>4.791666666666667</v>
      </c>
      <c r="E104" s="32"/>
      <c r="F104" s="32"/>
      <c r="G104" s="32">
        <f>G103/24</f>
        <v>1.4583333333333333</v>
      </c>
      <c r="H104" s="32">
        <f>H103/24</f>
        <v>6.25</v>
      </c>
      <c r="I104" s="33"/>
      <c r="J104" s="34" t="s">
        <v>33</v>
      </c>
      <c r="K104" s="35"/>
      <c r="L104" s="35"/>
      <c r="M104" s="35"/>
    </row>
    <row r="105" spans="1:13" x14ac:dyDescent="0.25">
      <c r="A105" s="161"/>
      <c r="B105" s="161"/>
      <c r="C105" s="161"/>
      <c r="D105" s="161"/>
      <c r="E105" s="161"/>
      <c r="F105" s="161"/>
      <c r="G105" s="161"/>
      <c r="H105" s="35"/>
      <c r="I105" s="35"/>
      <c r="J105" s="30" t="s">
        <v>34</v>
      </c>
      <c r="K105" s="30"/>
      <c r="L105" s="38">
        <f>C103</f>
        <v>1656</v>
      </c>
      <c r="M105" s="35" t="s">
        <v>35</v>
      </c>
    </row>
    <row r="106" spans="1:13" x14ac:dyDescent="0.25">
      <c r="A106" s="161"/>
      <c r="B106" s="161"/>
      <c r="C106" s="161"/>
      <c r="D106" s="161"/>
      <c r="E106" s="161"/>
      <c r="F106" s="161"/>
      <c r="G106" s="161"/>
      <c r="H106" s="161"/>
      <c r="I106" s="39"/>
      <c r="J106" s="30" t="s">
        <v>36</v>
      </c>
      <c r="K106" s="30"/>
      <c r="L106" s="40">
        <f>D104</f>
        <v>4.791666666666667</v>
      </c>
      <c r="M106" s="35" t="s">
        <v>14</v>
      </c>
    </row>
    <row r="107" spans="1:13" x14ac:dyDescent="0.25">
      <c r="A107" s="161"/>
      <c r="B107" s="161"/>
      <c r="C107" s="161"/>
      <c r="D107" s="161"/>
      <c r="E107" s="161"/>
      <c r="F107" s="161"/>
      <c r="G107" s="161"/>
      <c r="H107" s="161"/>
      <c r="I107" s="35"/>
      <c r="J107" s="30" t="s">
        <v>37</v>
      </c>
      <c r="K107" s="30"/>
      <c r="L107" s="41">
        <f>G104</f>
        <v>1.4583333333333333</v>
      </c>
      <c r="M107" s="35" t="s">
        <v>14</v>
      </c>
    </row>
    <row r="109" spans="1:13" x14ac:dyDescent="0.25">
      <c r="A109" s="14" t="s">
        <v>109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x14ac:dyDescent="0.25">
      <c r="A110" s="18"/>
      <c r="B110" s="18"/>
      <c r="C110" s="18"/>
      <c r="D110" s="18"/>
      <c r="E110" s="18"/>
      <c r="F110" s="18"/>
      <c r="G110" s="16"/>
      <c r="H110" s="18"/>
      <c r="I110" s="18"/>
      <c r="J110" s="161"/>
    </row>
    <row r="111" spans="1:13" x14ac:dyDescent="0.25">
      <c r="A111" s="67" t="s">
        <v>116</v>
      </c>
      <c r="B111" s="18"/>
      <c r="C111" s="18"/>
      <c r="D111" s="18"/>
      <c r="E111" s="18"/>
      <c r="F111" s="18"/>
      <c r="G111" s="16"/>
      <c r="H111" s="18"/>
      <c r="I111" s="18"/>
      <c r="J111" s="161"/>
      <c r="K111" s="18" t="s">
        <v>3</v>
      </c>
      <c r="L111" s="16">
        <v>16</v>
      </c>
      <c r="M111" s="18" t="s">
        <v>4</v>
      </c>
    </row>
    <row r="112" spans="1:13" ht="15.75" customHeight="1" x14ac:dyDescent="0.25">
      <c r="A112" s="13" t="s">
        <v>5</v>
      </c>
      <c r="B112" s="13" t="s">
        <v>6</v>
      </c>
      <c r="C112" s="12" t="s">
        <v>7</v>
      </c>
      <c r="D112" s="12" t="s">
        <v>8</v>
      </c>
      <c r="E112" s="11" t="s">
        <v>9</v>
      </c>
      <c r="F112" s="11" t="s">
        <v>10</v>
      </c>
      <c r="G112" s="12" t="s">
        <v>11</v>
      </c>
      <c r="H112" s="10" t="s">
        <v>12</v>
      </c>
      <c r="I112" s="10"/>
      <c r="J112" s="10"/>
      <c r="K112" s="9" t="s">
        <v>13</v>
      </c>
      <c r="L112" s="9"/>
      <c r="M112" s="9"/>
    </row>
    <row r="113" spans="1:13" x14ac:dyDescent="0.25">
      <c r="A113" s="13"/>
      <c r="B113" s="13"/>
      <c r="C113" s="12"/>
      <c r="D113" s="12"/>
      <c r="E113" s="11"/>
      <c r="F113" s="11"/>
      <c r="G113" s="12"/>
      <c r="H113" s="19" t="s">
        <v>14</v>
      </c>
      <c r="I113" s="19" t="s">
        <v>15</v>
      </c>
      <c r="J113" s="19" t="s">
        <v>16</v>
      </c>
      <c r="K113" s="20" t="s">
        <v>14</v>
      </c>
      <c r="L113" s="20" t="s">
        <v>15</v>
      </c>
      <c r="M113" s="20" t="s">
        <v>16</v>
      </c>
    </row>
    <row r="114" spans="1:13" x14ac:dyDescent="0.25">
      <c r="A114" s="21">
        <v>1</v>
      </c>
      <c r="B114" s="22" t="s">
        <v>17</v>
      </c>
      <c r="C114" s="21">
        <v>396</v>
      </c>
      <c r="D114" s="23">
        <f t="shared" ref="D114:D129" si="34">F114+E114</f>
        <v>26</v>
      </c>
      <c r="E114" s="23">
        <v>2</v>
      </c>
      <c r="F114" s="23">
        <f t="shared" ref="F114:F129" si="35">INT(C114/$L$3)</f>
        <v>24</v>
      </c>
      <c r="G114" s="21">
        <v>15</v>
      </c>
      <c r="H114" s="21" t="str">
        <f t="shared" ref="H114:H130" si="36">CHOOSE(WEEKDAY(I114),"Minggu","Senin","Selasa","Rabu","Kamis","Jum'at","Sabtu")</f>
        <v>Minggu</v>
      </c>
      <c r="I114" s="24">
        <v>45746</v>
      </c>
      <c r="J114" s="25">
        <v>0.29166666666666702</v>
      </c>
      <c r="K114" s="21" t="str">
        <f t="shared" ref="K114:K129" si="37">CHOOSE(WEEKDAY(L114),"Minggu","Senin","Selasa","Rabu","Kamis","Jum'at","Sabtu")</f>
        <v>Minggu</v>
      </c>
      <c r="L114" s="24">
        <f>(I114+J114)+G114/24</f>
        <v>45746.916666666664</v>
      </c>
      <c r="M114" s="25">
        <f t="shared" ref="M114:M129" si="38">(J114+G114/24)</f>
        <v>0.91666666666666696</v>
      </c>
    </row>
    <row r="115" spans="1:13" x14ac:dyDescent="0.25">
      <c r="A115" s="21">
        <f t="shared" ref="A115:A130" si="39">A114+1</f>
        <v>2</v>
      </c>
      <c r="B115" s="22" t="s">
        <v>18</v>
      </c>
      <c r="C115" s="21">
        <v>458</v>
      </c>
      <c r="D115" s="23">
        <f t="shared" si="34"/>
        <v>31</v>
      </c>
      <c r="E115" s="23">
        <v>3</v>
      </c>
      <c r="F115" s="23">
        <f t="shared" si="35"/>
        <v>28</v>
      </c>
      <c r="G115" s="21">
        <v>4</v>
      </c>
      <c r="H115" s="21" t="str">
        <f t="shared" si="36"/>
        <v>Selasa</v>
      </c>
      <c r="I115" s="24">
        <f t="shared" ref="I115:I130" si="40">$I$114+J115</f>
        <v>45748</v>
      </c>
      <c r="J115" s="25">
        <f t="shared" ref="J115:J130" si="41">M114+D114/24</f>
        <v>2</v>
      </c>
      <c r="K115" s="21" t="str">
        <f t="shared" si="37"/>
        <v>Selasa</v>
      </c>
      <c r="L115" s="24">
        <f t="shared" ref="L115:L129" si="42">($I$114+J115)+G115/24</f>
        <v>45748.166666666664</v>
      </c>
      <c r="M115" s="25">
        <f t="shared" si="38"/>
        <v>2.1666666666666665</v>
      </c>
    </row>
    <row r="116" spans="1:13" x14ac:dyDescent="0.25">
      <c r="A116" s="21">
        <f t="shared" si="39"/>
        <v>3</v>
      </c>
      <c r="B116" s="22" t="s">
        <v>19</v>
      </c>
      <c r="C116" s="21">
        <v>243</v>
      </c>
      <c r="D116" s="23">
        <f t="shared" si="34"/>
        <v>15</v>
      </c>
      <c r="E116" s="23">
        <v>0</v>
      </c>
      <c r="F116" s="23">
        <f t="shared" si="35"/>
        <v>15</v>
      </c>
      <c r="G116" s="71">
        <v>3</v>
      </c>
      <c r="H116" s="21" t="str">
        <f t="shared" si="36"/>
        <v>Rabu</v>
      </c>
      <c r="I116" s="24">
        <f t="shared" si="40"/>
        <v>45749.458333333336</v>
      </c>
      <c r="J116" s="25">
        <f t="shared" si="41"/>
        <v>3.458333333333333</v>
      </c>
      <c r="K116" s="21" t="str">
        <f t="shared" si="37"/>
        <v>Rabu</v>
      </c>
      <c r="L116" s="24">
        <f t="shared" si="42"/>
        <v>45749.583333333336</v>
      </c>
      <c r="M116" s="25">
        <f t="shared" si="38"/>
        <v>3.583333333333333</v>
      </c>
    </row>
    <row r="117" spans="1:13" x14ac:dyDescent="0.25">
      <c r="A117" s="21">
        <f t="shared" si="39"/>
        <v>4</v>
      </c>
      <c r="B117" s="22" t="s">
        <v>20</v>
      </c>
      <c r="C117" s="21">
        <v>393</v>
      </c>
      <c r="D117" s="23">
        <f t="shared" si="34"/>
        <v>25</v>
      </c>
      <c r="E117" s="23">
        <v>1</v>
      </c>
      <c r="F117" s="23">
        <f t="shared" si="35"/>
        <v>24</v>
      </c>
      <c r="G117" s="21">
        <v>2</v>
      </c>
      <c r="H117" s="21" t="str">
        <f t="shared" si="36"/>
        <v>Kamis</v>
      </c>
      <c r="I117" s="24">
        <f t="shared" si="40"/>
        <v>45750.208333333336</v>
      </c>
      <c r="J117" s="25">
        <f t="shared" si="41"/>
        <v>4.208333333333333</v>
      </c>
      <c r="K117" s="21" t="str">
        <f t="shared" si="37"/>
        <v>Kamis</v>
      </c>
      <c r="L117" s="24">
        <f t="shared" si="42"/>
        <v>45750.291666666672</v>
      </c>
      <c r="M117" s="25">
        <f t="shared" si="38"/>
        <v>4.2916666666666661</v>
      </c>
    </row>
    <row r="118" spans="1:13" x14ac:dyDescent="0.25">
      <c r="A118" s="21">
        <f t="shared" si="39"/>
        <v>5</v>
      </c>
      <c r="B118" s="22" t="s">
        <v>21</v>
      </c>
      <c r="C118" s="21">
        <v>82</v>
      </c>
      <c r="D118" s="23">
        <f t="shared" si="34"/>
        <v>5</v>
      </c>
      <c r="E118" s="23">
        <v>0</v>
      </c>
      <c r="F118" s="23">
        <f t="shared" si="35"/>
        <v>5</v>
      </c>
      <c r="G118" s="21">
        <v>2</v>
      </c>
      <c r="H118" s="21" t="str">
        <f t="shared" si="36"/>
        <v>Jum'at</v>
      </c>
      <c r="I118" s="24">
        <f t="shared" si="40"/>
        <v>45751.333333333336</v>
      </c>
      <c r="J118" s="25">
        <f t="shared" si="41"/>
        <v>5.333333333333333</v>
      </c>
      <c r="K118" s="21" t="str">
        <f t="shared" si="37"/>
        <v>Jum'at</v>
      </c>
      <c r="L118" s="24">
        <f t="shared" si="42"/>
        <v>45751.416666666672</v>
      </c>
      <c r="M118" s="25">
        <f t="shared" si="38"/>
        <v>5.4166666666666661</v>
      </c>
    </row>
    <row r="119" spans="1:13" x14ac:dyDescent="0.25">
      <c r="A119" s="21">
        <f t="shared" si="39"/>
        <v>6</v>
      </c>
      <c r="B119" s="22" t="s">
        <v>22</v>
      </c>
      <c r="C119" s="21">
        <v>323</v>
      </c>
      <c r="D119" s="23">
        <f t="shared" si="34"/>
        <v>21</v>
      </c>
      <c r="E119" s="23">
        <v>1</v>
      </c>
      <c r="F119" s="23">
        <f t="shared" si="35"/>
        <v>20</v>
      </c>
      <c r="G119" s="21">
        <v>4</v>
      </c>
      <c r="H119" s="21" t="str">
        <f t="shared" si="36"/>
        <v>Jum'at</v>
      </c>
      <c r="I119" s="24">
        <f t="shared" si="40"/>
        <v>45751.625</v>
      </c>
      <c r="J119" s="25">
        <f t="shared" si="41"/>
        <v>5.6249999999999991</v>
      </c>
      <c r="K119" s="21" t="str">
        <f t="shared" si="37"/>
        <v>Jum'at</v>
      </c>
      <c r="L119" s="24">
        <f t="shared" si="42"/>
        <v>45751.791666666664</v>
      </c>
      <c r="M119" s="25">
        <f t="shared" si="38"/>
        <v>5.7916666666666661</v>
      </c>
    </row>
    <row r="120" spans="1:13" x14ac:dyDescent="0.25">
      <c r="A120" s="21">
        <f t="shared" si="39"/>
        <v>7</v>
      </c>
      <c r="B120" s="22" t="s">
        <v>93</v>
      </c>
      <c r="C120" s="21">
        <v>20</v>
      </c>
      <c r="D120" s="23">
        <f t="shared" si="34"/>
        <v>2</v>
      </c>
      <c r="E120" s="23">
        <v>1</v>
      </c>
      <c r="F120" s="23">
        <f t="shared" si="35"/>
        <v>1</v>
      </c>
      <c r="G120" s="21">
        <v>2</v>
      </c>
      <c r="H120" s="21" t="str">
        <f t="shared" si="36"/>
        <v>Sabtu</v>
      </c>
      <c r="I120" s="24">
        <f t="shared" si="40"/>
        <v>45752.666666666664</v>
      </c>
      <c r="J120" s="25">
        <f t="shared" si="41"/>
        <v>6.6666666666666661</v>
      </c>
      <c r="K120" s="21" t="str">
        <f t="shared" si="37"/>
        <v>Sabtu</v>
      </c>
      <c r="L120" s="24">
        <f t="shared" si="42"/>
        <v>45752.75</v>
      </c>
      <c r="M120" s="25">
        <f t="shared" si="38"/>
        <v>6.7499999999999991</v>
      </c>
    </row>
    <row r="121" spans="1:13" x14ac:dyDescent="0.25">
      <c r="A121" s="21">
        <f t="shared" si="39"/>
        <v>8</v>
      </c>
      <c r="B121" s="22" t="s">
        <v>112</v>
      </c>
      <c r="C121" s="21">
        <v>150</v>
      </c>
      <c r="D121" s="23">
        <f t="shared" si="34"/>
        <v>10</v>
      </c>
      <c r="E121" s="23">
        <v>1</v>
      </c>
      <c r="F121" s="23">
        <f t="shared" si="35"/>
        <v>9</v>
      </c>
      <c r="G121" s="21">
        <v>2</v>
      </c>
      <c r="H121" s="21" t="str">
        <f t="shared" si="36"/>
        <v>Sabtu</v>
      </c>
      <c r="I121" s="24">
        <f t="shared" si="40"/>
        <v>45752.833333333336</v>
      </c>
      <c r="J121" s="25">
        <f t="shared" si="41"/>
        <v>6.8333333333333321</v>
      </c>
      <c r="K121" s="21" t="str">
        <f t="shared" si="37"/>
        <v>Sabtu</v>
      </c>
      <c r="L121" s="24">
        <f t="shared" si="42"/>
        <v>45752.916666666672</v>
      </c>
      <c r="M121" s="25">
        <f t="shared" si="38"/>
        <v>6.9166666666666652</v>
      </c>
    </row>
    <row r="122" spans="1:13" x14ac:dyDescent="0.25">
      <c r="A122" s="21">
        <f t="shared" si="39"/>
        <v>9</v>
      </c>
      <c r="B122" s="22" t="s">
        <v>92</v>
      </c>
      <c r="C122" s="21">
        <v>150</v>
      </c>
      <c r="D122" s="23">
        <f t="shared" si="34"/>
        <v>10</v>
      </c>
      <c r="E122" s="23">
        <v>1</v>
      </c>
      <c r="F122" s="23">
        <f t="shared" si="35"/>
        <v>9</v>
      </c>
      <c r="G122" s="21">
        <v>4</v>
      </c>
      <c r="H122" s="21" t="str">
        <f t="shared" si="36"/>
        <v>Minggu</v>
      </c>
      <c r="I122" s="24">
        <f t="shared" si="40"/>
        <v>45753.333333333336</v>
      </c>
      <c r="J122" s="25">
        <f t="shared" si="41"/>
        <v>7.3333333333333321</v>
      </c>
      <c r="K122" s="21" t="str">
        <f t="shared" si="37"/>
        <v>Minggu</v>
      </c>
      <c r="L122" s="24">
        <f t="shared" si="42"/>
        <v>45753.5</v>
      </c>
      <c r="M122" s="25">
        <f t="shared" si="38"/>
        <v>7.4999999999999991</v>
      </c>
    </row>
    <row r="123" spans="1:13" x14ac:dyDescent="0.25">
      <c r="A123" s="21">
        <f t="shared" si="39"/>
        <v>10</v>
      </c>
      <c r="B123" s="22" t="s">
        <v>112</v>
      </c>
      <c r="C123" s="21">
        <v>20</v>
      </c>
      <c r="D123" s="23">
        <f t="shared" si="34"/>
        <v>2</v>
      </c>
      <c r="E123" s="23">
        <v>1</v>
      </c>
      <c r="F123" s="23">
        <f t="shared" si="35"/>
        <v>1</v>
      </c>
      <c r="G123" s="21">
        <v>2</v>
      </c>
      <c r="H123" s="21" t="str">
        <f t="shared" si="36"/>
        <v>Minggu</v>
      </c>
      <c r="I123" s="24">
        <f t="shared" si="40"/>
        <v>45753.916666666664</v>
      </c>
      <c r="J123" s="25">
        <f t="shared" si="41"/>
        <v>7.9166666666666661</v>
      </c>
      <c r="K123" s="21" t="str">
        <f t="shared" si="37"/>
        <v>Senin</v>
      </c>
      <c r="L123" s="24">
        <f t="shared" si="42"/>
        <v>45754</v>
      </c>
      <c r="M123" s="25">
        <f t="shared" si="38"/>
        <v>7.9999999999999991</v>
      </c>
    </row>
    <row r="124" spans="1:13" x14ac:dyDescent="0.25">
      <c r="A124" s="21">
        <f t="shared" si="39"/>
        <v>11</v>
      </c>
      <c r="B124" s="22" t="s">
        <v>93</v>
      </c>
      <c r="C124" s="21">
        <v>323</v>
      </c>
      <c r="D124" s="23">
        <f t="shared" si="34"/>
        <v>21</v>
      </c>
      <c r="E124" s="23">
        <v>1</v>
      </c>
      <c r="F124" s="23">
        <f t="shared" si="35"/>
        <v>20</v>
      </c>
      <c r="G124" s="21">
        <v>2</v>
      </c>
      <c r="H124" s="21" t="str">
        <f t="shared" si="36"/>
        <v>Senin</v>
      </c>
      <c r="I124" s="24">
        <f t="shared" si="40"/>
        <v>45754.083333333336</v>
      </c>
      <c r="J124" s="25">
        <f t="shared" si="41"/>
        <v>8.0833333333333321</v>
      </c>
      <c r="K124" s="21" t="str">
        <f t="shared" si="37"/>
        <v>Senin</v>
      </c>
      <c r="L124" s="24">
        <f t="shared" si="42"/>
        <v>45754.166666666672</v>
      </c>
      <c r="M124" s="25">
        <f t="shared" si="38"/>
        <v>8.1666666666666661</v>
      </c>
    </row>
    <row r="125" spans="1:13" x14ac:dyDescent="0.25">
      <c r="A125" s="21">
        <f t="shared" si="39"/>
        <v>12</v>
      </c>
      <c r="B125" s="22" t="s">
        <v>22</v>
      </c>
      <c r="C125" s="21">
        <v>82</v>
      </c>
      <c r="D125" s="23">
        <f t="shared" si="34"/>
        <v>6</v>
      </c>
      <c r="E125" s="23">
        <v>1</v>
      </c>
      <c r="F125" s="23">
        <f t="shared" si="35"/>
        <v>5</v>
      </c>
      <c r="G125" s="21">
        <v>3</v>
      </c>
      <c r="H125" s="21" t="str">
        <f t="shared" si="36"/>
        <v>Selasa</v>
      </c>
      <c r="I125" s="24">
        <f t="shared" si="40"/>
        <v>45755.041666666664</v>
      </c>
      <c r="J125" s="25">
        <f t="shared" si="41"/>
        <v>9.0416666666666661</v>
      </c>
      <c r="K125" s="21" t="str">
        <f t="shared" si="37"/>
        <v>Selasa</v>
      </c>
      <c r="L125" s="24">
        <f t="shared" si="42"/>
        <v>45755.166666666664</v>
      </c>
      <c r="M125" s="25">
        <f t="shared" si="38"/>
        <v>9.1666666666666661</v>
      </c>
    </row>
    <row r="126" spans="1:13" x14ac:dyDescent="0.25">
      <c r="A126" s="21">
        <f t="shared" si="39"/>
        <v>13</v>
      </c>
      <c r="B126" s="22" t="s">
        <v>21</v>
      </c>
      <c r="C126" s="21">
        <v>393</v>
      </c>
      <c r="D126" s="23">
        <f t="shared" si="34"/>
        <v>25</v>
      </c>
      <c r="E126" s="23">
        <v>1</v>
      </c>
      <c r="F126" s="23">
        <f t="shared" si="35"/>
        <v>24</v>
      </c>
      <c r="G126" s="21">
        <v>2</v>
      </c>
      <c r="H126" s="21" t="str">
        <f t="shared" si="36"/>
        <v>Selasa</v>
      </c>
      <c r="I126" s="24">
        <f t="shared" si="40"/>
        <v>45755.416666666664</v>
      </c>
      <c r="J126" s="25">
        <f t="shared" si="41"/>
        <v>9.4166666666666661</v>
      </c>
      <c r="K126" s="21" t="str">
        <f t="shared" si="37"/>
        <v>Selasa</v>
      </c>
      <c r="L126" s="24">
        <f t="shared" si="42"/>
        <v>45755.5</v>
      </c>
      <c r="M126" s="25">
        <f t="shared" si="38"/>
        <v>9.5</v>
      </c>
    </row>
    <row r="127" spans="1:13" x14ac:dyDescent="0.25">
      <c r="A127" s="21">
        <f t="shared" si="39"/>
        <v>14</v>
      </c>
      <c r="B127" s="22" t="s">
        <v>20</v>
      </c>
      <c r="C127" s="21">
        <v>243</v>
      </c>
      <c r="D127" s="23">
        <f t="shared" si="34"/>
        <v>16</v>
      </c>
      <c r="E127" s="23">
        <v>1</v>
      </c>
      <c r="F127" s="23">
        <f t="shared" si="35"/>
        <v>15</v>
      </c>
      <c r="G127" s="21">
        <v>2</v>
      </c>
      <c r="H127" s="21" t="str">
        <f t="shared" si="36"/>
        <v>Rabu</v>
      </c>
      <c r="I127" s="24">
        <f t="shared" si="40"/>
        <v>45756.541666666664</v>
      </c>
      <c r="J127" s="25">
        <f t="shared" si="41"/>
        <v>10.541666666666666</v>
      </c>
      <c r="K127" s="21" t="str">
        <f t="shared" si="37"/>
        <v>Rabu</v>
      </c>
      <c r="L127" s="24">
        <f t="shared" si="42"/>
        <v>45756.625</v>
      </c>
      <c r="M127" s="25">
        <f t="shared" si="38"/>
        <v>10.625</v>
      </c>
    </row>
    <row r="128" spans="1:13" x14ac:dyDescent="0.25">
      <c r="A128" s="21">
        <f t="shared" si="39"/>
        <v>15</v>
      </c>
      <c r="B128" s="22" t="s">
        <v>19</v>
      </c>
      <c r="C128" s="21">
        <v>458</v>
      </c>
      <c r="D128" s="23">
        <f t="shared" si="34"/>
        <v>31</v>
      </c>
      <c r="E128" s="23">
        <v>3</v>
      </c>
      <c r="F128" s="23">
        <f t="shared" si="35"/>
        <v>28</v>
      </c>
      <c r="G128" s="21">
        <v>3</v>
      </c>
      <c r="H128" s="21" t="str">
        <f t="shared" si="36"/>
        <v>Kamis</v>
      </c>
      <c r="I128" s="24">
        <f t="shared" si="40"/>
        <v>45757.291666666664</v>
      </c>
      <c r="J128" s="25">
        <f t="shared" si="41"/>
        <v>11.291666666666666</v>
      </c>
      <c r="K128" s="21" t="str">
        <f t="shared" si="37"/>
        <v>Kamis</v>
      </c>
      <c r="L128" s="24">
        <f t="shared" si="42"/>
        <v>45757.416666666664</v>
      </c>
      <c r="M128" s="25">
        <f t="shared" si="38"/>
        <v>11.416666666666666</v>
      </c>
    </row>
    <row r="129" spans="1:13" x14ac:dyDescent="0.25">
      <c r="A129" s="21">
        <f t="shared" si="39"/>
        <v>16</v>
      </c>
      <c r="B129" s="22" t="s">
        <v>18</v>
      </c>
      <c r="C129" s="21">
        <v>396</v>
      </c>
      <c r="D129" s="23">
        <f t="shared" si="34"/>
        <v>26</v>
      </c>
      <c r="E129" s="23">
        <v>2</v>
      </c>
      <c r="F129" s="23">
        <f t="shared" si="35"/>
        <v>24</v>
      </c>
      <c r="G129" s="21">
        <v>2</v>
      </c>
      <c r="H129" s="21" t="str">
        <f t="shared" si="36"/>
        <v>Jum'at</v>
      </c>
      <c r="I129" s="24">
        <f t="shared" si="40"/>
        <v>45758.708333333336</v>
      </c>
      <c r="J129" s="25">
        <f t="shared" si="41"/>
        <v>12.708333333333332</v>
      </c>
      <c r="K129" s="21" t="str">
        <f t="shared" si="37"/>
        <v>Jum'at</v>
      </c>
      <c r="L129" s="24">
        <f t="shared" si="42"/>
        <v>45758.791666666672</v>
      </c>
      <c r="M129" s="25">
        <f t="shared" si="38"/>
        <v>12.791666666666666</v>
      </c>
    </row>
    <row r="130" spans="1:13" x14ac:dyDescent="0.25">
      <c r="A130" s="21">
        <f t="shared" si="39"/>
        <v>17</v>
      </c>
      <c r="B130" s="22" t="s">
        <v>17</v>
      </c>
      <c r="C130" s="21"/>
      <c r="D130" s="23"/>
      <c r="E130" s="23"/>
      <c r="F130" s="23"/>
      <c r="G130" s="21"/>
      <c r="H130" s="21" t="str">
        <f t="shared" si="36"/>
        <v>Sabtu</v>
      </c>
      <c r="I130" s="24">
        <f t="shared" si="40"/>
        <v>45759.875</v>
      </c>
      <c r="J130" s="25">
        <f t="shared" si="41"/>
        <v>13.875</v>
      </c>
      <c r="K130" s="21"/>
      <c r="L130" s="24"/>
      <c r="M130" s="25"/>
    </row>
    <row r="131" spans="1:13" x14ac:dyDescent="0.25">
      <c r="A131" s="8" t="s">
        <v>31</v>
      </c>
      <c r="B131" s="8"/>
      <c r="C131" s="28">
        <f>SUM(C114:C130)</f>
        <v>4130</v>
      </c>
      <c r="D131" s="28">
        <f>SUM(D114:D130)</f>
        <v>272</v>
      </c>
      <c r="E131" s="28"/>
      <c r="F131" s="28"/>
      <c r="G131" s="28">
        <f>SUM(G114:G130)</f>
        <v>54</v>
      </c>
      <c r="H131" s="28">
        <f>D131+G131</f>
        <v>326</v>
      </c>
      <c r="I131" s="29"/>
      <c r="J131" s="30"/>
      <c r="K131" s="29"/>
      <c r="L131" s="29"/>
      <c r="M131" s="30"/>
    </row>
    <row r="132" spans="1:13" x14ac:dyDescent="0.25">
      <c r="A132" s="8" t="s">
        <v>32</v>
      </c>
      <c r="B132" s="8"/>
      <c r="C132" s="31"/>
      <c r="D132" s="32">
        <f>D131/24</f>
        <v>11.333333333333334</v>
      </c>
      <c r="E132" s="32"/>
      <c r="F132" s="32"/>
      <c r="G132" s="32">
        <f>G131/24</f>
        <v>2.25</v>
      </c>
      <c r="H132" s="32">
        <f>H131/24</f>
        <v>13.583333333333334</v>
      </c>
      <c r="I132" s="33"/>
      <c r="J132" s="34" t="s">
        <v>33</v>
      </c>
      <c r="K132" s="35"/>
      <c r="L132" s="35"/>
      <c r="M132" s="35"/>
    </row>
    <row r="133" spans="1:13" x14ac:dyDescent="0.25">
      <c r="A133" s="161"/>
      <c r="B133" s="161"/>
      <c r="C133" s="161"/>
      <c r="D133" s="161"/>
      <c r="E133" s="161"/>
      <c r="F133" s="161"/>
      <c r="G133" s="161"/>
      <c r="H133" s="35"/>
      <c r="I133" s="35"/>
      <c r="J133" s="30" t="s">
        <v>34</v>
      </c>
      <c r="K133" s="30"/>
      <c r="L133" s="38">
        <f>C131</f>
        <v>4130</v>
      </c>
      <c r="M133" s="35" t="s">
        <v>35</v>
      </c>
    </row>
    <row r="134" spans="1:13" x14ac:dyDescent="0.25">
      <c r="A134" s="161"/>
      <c r="B134" s="161"/>
      <c r="C134" s="161"/>
      <c r="D134" s="161"/>
      <c r="E134" s="161"/>
      <c r="F134" s="161"/>
      <c r="G134" s="161"/>
      <c r="H134" s="161"/>
      <c r="I134" s="39"/>
      <c r="J134" s="30" t="s">
        <v>36</v>
      </c>
      <c r="K134" s="30"/>
      <c r="L134" s="40">
        <f>D132</f>
        <v>11.333333333333334</v>
      </c>
      <c r="M134" s="35" t="s">
        <v>14</v>
      </c>
    </row>
    <row r="135" spans="1:13" x14ac:dyDescent="0.25">
      <c r="A135" s="161"/>
      <c r="B135" s="161"/>
      <c r="C135" s="161"/>
      <c r="D135" s="161"/>
      <c r="E135" s="161"/>
      <c r="F135" s="161"/>
      <c r="G135" s="161"/>
      <c r="H135" s="161"/>
      <c r="I135" s="35"/>
      <c r="J135" s="30" t="s">
        <v>37</v>
      </c>
      <c r="K135" s="30"/>
      <c r="L135" s="41">
        <f>G132</f>
        <v>2.25</v>
      </c>
      <c r="M135" s="35" t="s">
        <v>14</v>
      </c>
    </row>
    <row r="137" spans="1:13" x14ac:dyDescent="0.25">
      <c r="A137" s="14" t="s">
        <v>109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spans="1:13" x14ac:dyDescent="0.25">
      <c r="A138" s="18"/>
      <c r="B138" s="18"/>
      <c r="C138" s="18"/>
      <c r="D138" s="18"/>
      <c r="E138" s="18"/>
      <c r="F138" s="18"/>
      <c r="G138" s="16"/>
      <c r="H138" s="18"/>
      <c r="I138" s="18"/>
      <c r="J138" s="161"/>
    </row>
    <row r="139" spans="1:13" x14ac:dyDescent="0.25">
      <c r="A139" s="67" t="s">
        <v>117</v>
      </c>
      <c r="B139" s="18"/>
      <c r="C139" s="18"/>
      <c r="D139" s="18"/>
      <c r="E139" s="18"/>
      <c r="F139" s="18"/>
      <c r="G139" s="16"/>
      <c r="H139" s="18"/>
      <c r="I139" s="18"/>
      <c r="J139" s="161"/>
      <c r="K139" s="18" t="s">
        <v>3</v>
      </c>
      <c r="L139" s="16">
        <v>16</v>
      </c>
      <c r="M139" s="18" t="s">
        <v>4</v>
      </c>
    </row>
    <row r="140" spans="1:13" ht="15.75" customHeight="1" x14ac:dyDescent="0.25">
      <c r="A140" s="13" t="s">
        <v>5</v>
      </c>
      <c r="B140" s="13" t="s">
        <v>6</v>
      </c>
      <c r="C140" s="12" t="s">
        <v>7</v>
      </c>
      <c r="D140" s="12" t="s">
        <v>8</v>
      </c>
      <c r="E140" s="11" t="s">
        <v>9</v>
      </c>
      <c r="F140" s="11" t="s">
        <v>10</v>
      </c>
      <c r="G140" s="12" t="s">
        <v>11</v>
      </c>
      <c r="H140" s="10" t="s">
        <v>12</v>
      </c>
      <c r="I140" s="10"/>
      <c r="J140" s="10"/>
      <c r="K140" s="9" t="s">
        <v>13</v>
      </c>
      <c r="L140" s="9"/>
      <c r="M140" s="9"/>
    </row>
    <row r="141" spans="1:13" x14ac:dyDescent="0.25">
      <c r="A141" s="13"/>
      <c r="B141" s="13"/>
      <c r="C141" s="12"/>
      <c r="D141" s="12"/>
      <c r="E141" s="11"/>
      <c r="F141" s="11"/>
      <c r="G141" s="12"/>
      <c r="H141" s="19" t="s">
        <v>14</v>
      </c>
      <c r="I141" s="19" t="s">
        <v>15</v>
      </c>
      <c r="J141" s="19" t="s">
        <v>16</v>
      </c>
      <c r="K141" s="20" t="s">
        <v>14</v>
      </c>
      <c r="L141" s="20" t="s">
        <v>15</v>
      </c>
      <c r="M141" s="20" t="s">
        <v>16</v>
      </c>
    </row>
    <row r="142" spans="1:13" x14ac:dyDescent="0.25">
      <c r="A142" s="21">
        <v>1</v>
      </c>
      <c r="B142" s="22" t="s">
        <v>17</v>
      </c>
      <c r="C142" s="21">
        <v>396</v>
      </c>
      <c r="D142" s="23">
        <f t="shared" ref="D142:D161" si="43">F142+E142</f>
        <v>25</v>
      </c>
      <c r="E142" s="23">
        <v>1</v>
      </c>
      <c r="F142" s="23">
        <f t="shared" ref="F142:F161" si="44">INT(C142/$L$3)</f>
        <v>24</v>
      </c>
      <c r="G142" s="21">
        <v>10</v>
      </c>
      <c r="H142" s="21" t="str">
        <f t="shared" ref="H142:H162" si="45">CHOOSE(WEEKDAY(I142),"Minggu","Senin","Selasa","Rabu","Kamis","Jum'at","Sabtu")</f>
        <v>Sabtu</v>
      </c>
      <c r="I142" s="24">
        <v>45759</v>
      </c>
      <c r="J142" s="25">
        <v>0.875</v>
      </c>
      <c r="K142" s="21" t="str">
        <f t="shared" ref="K142:K161" si="46">CHOOSE(WEEKDAY(L142),"Minggu","Senin","Selasa","Rabu","Kamis","Jum'at","Sabtu")</f>
        <v>Minggu</v>
      </c>
      <c r="L142" s="24">
        <f>(I142+J142)+G142/24</f>
        <v>45760.291666666664</v>
      </c>
      <c r="M142" s="25">
        <f t="shared" ref="M142:M161" si="47">(J142+G142/24)</f>
        <v>1.2916666666666667</v>
      </c>
    </row>
    <row r="143" spans="1:13" x14ac:dyDescent="0.25">
      <c r="A143" s="21">
        <f t="shared" ref="A143:A162" si="48">A142+1</f>
        <v>2</v>
      </c>
      <c r="B143" s="22" t="s">
        <v>18</v>
      </c>
      <c r="C143" s="21">
        <v>458</v>
      </c>
      <c r="D143" s="23">
        <f t="shared" si="43"/>
        <v>30</v>
      </c>
      <c r="E143" s="23">
        <v>2</v>
      </c>
      <c r="F143" s="23">
        <f t="shared" si="44"/>
        <v>28</v>
      </c>
      <c r="G143" s="21">
        <v>4</v>
      </c>
      <c r="H143" s="21" t="str">
        <f t="shared" si="45"/>
        <v>Senin</v>
      </c>
      <c r="I143" s="24">
        <f t="shared" ref="I143:I162" si="49">$I$142+J143</f>
        <v>45761.333333333336</v>
      </c>
      <c r="J143" s="25">
        <f t="shared" ref="J143:J162" si="50">M142+D142/24</f>
        <v>2.3333333333333335</v>
      </c>
      <c r="K143" s="21" t="str">
        <f t="shared" si="46"/>
        <v>Senin</v>
      </c>
      <c r="L143" s="24">
        <f t="shared" ref="L143:L161" si="51">($I$142+J143)+G143/24</f>
        <v>45761.5</v>
      </c>
      <c r="M143" s="25">
        <f t="shared" si="47"/>
        <v>2.5</v>
      </c>
    </row>
    <row r="144" spans="1:13" x14ac:dyDescent="0.25">
      <c r="A144" s="21">
        <f t="shared" si="48"/>
        <v>3</v>
      </c>
      <c r="B144" s="22" t="s">
        <v>19</v>
      </c>
      <c r="C144" s="21">
        <v>243</v>
      </c>
      <c r="D144" s="23">
        <f t="shared" si="43"/>
        <v>15</v>
      </c>
      <c r="E144" s="23">
        <v>0</v>
      </c>
      <c r="F144" s="23">
        <f t="shared" si="44"/>
        <v>15</v>
      </c>
      <c r="G144" s="71">
        <v>3</v>
      </c>
      <c r="H144" s="21" t="str">
        <f t="shared" si="45"/>
        <v>Selasa</v>
      </c>
      <c r="I144" s="24">
        <f t="shared" si="49"/>
        <v>45762.75</v>
      </c>
      <c r="J144" s="25">
        <f t="shared" si="50"/>
        <v>3.75</v>
      </c>
      <c r="K144" s="21" t="str">
        <f t="shared" si="46"/>
        <v>Selasa</v>
      </c>
      <c r="L144" s="24">
        <f t="shared" si="51"/>
        <v>45762.875</v>
      </c>
      <c r="M144" s="25">
        <f t="shared" si="47"/>
        <v>3.875</v>
      </c>
    </row>
    <row r="145" spans="1:13" x14ac:dyDescent="0.25">
      <c r="A145" s="21">
        <f t="shared" si="48"/>
        <v>4</v>
      </c>
      <c r="B145" s="22" t="s">
        <v>20</v>
      </c>
      <c r="C145" s="21">
        <v>393</v>
      </c>
      <c r="D145" s="23">
        <f t="shared" si="43"/>
        <v>25</v>
      </c>
      <c r="E145" s="23">
        <v>1</v>
      </c>
      <c r="F145" s="23">
        <f t="shared" si="44"/>
        <v>24</v>
      </c>
      <c r="G145" s="21">
        <v>3</v>
      </c>
      <c r="H145" s="21" t="str">
        <f t="shared" si="45"/>
        <v>Rabu</v>
      </c>
      <c r="I145" s="24">
        <f t="shared" si="49"/>
        <v>45763.5</v>
      </c>
      <c r="J145" s="25">
        <f t="shared" si="50"/>
        <v>4.5</v>
      </c>
      <c r="K145" s="21" t="str">
        <f t="shared" si="46"/>
        <v>Rabu</v>
      </c>
      <c r="L145" s="24">
        <f t="shared" si="51"/>
        <v>45763.625</v>
      </c>
      <c r="M145" s="25">
        <f t="shared" si="47"/>
        <v>4.625</v>
      </c>
    </row>
    <row r="146" spans="1:13" x14ac:dyDescent="0.25">
      <c r="A146" s="21">
        <f t="shared" si="48"/>
        <v>5</v>
      </c>
      <c r="B146" s="22" t="s">
        <v>21</v>
      </c>
      <c r="C146" s="21">
        <v>82</v>
      </c>
      <c r="D146" s="23">
        <f t="shared" si="43"/>
        <v>5</v>
      </c>
      <c r="E146" s="23">
        <v>0</v>
      </c>
      <c r="F146" s="23">
        <f t="shared" si="44"/>
        <v>5</v>
      </c>
      <c r="G146" s="21">
        <v>2</v>
      </c>
      <c r="H146" s="21" t="str">
        <f t="shared" si="45"/>
        <v>Kamis</v>
      </c>
      <c r="I146" s="24">
        <f t="shared" si="49"/>
        <v>45764.666666666664</v>
      </c>
      <c r="J146" s="25">
        <f t="shared" si="50"/>
        <v>5.666666666666667</v>
      </c>
      <c r="K146" s="21" t="str">
        <f t="shared" si="46"/>
        <v>Kamis</v>
      </c>
      <c r="L146" s="24">
        <f t="shared" si="51"/>
        <v>45764.75</v>
      </c>
      <c r="M146" s="25">
        <f t="shared" si="47"/>
        <v>5.75</v>
      </c>
    </row>
    <row r="147" spans="1:13" x14ac:dyDescent="0.25">
      <c r="A147" s="21">
        <f t="shared" si="48"/>
        <v>6</v>
      </c>
      <c r="B147" s="22" t="s">
        <v>22</v>
      </c>
      <c r="C147" s="21">
        <v>323</v>
      </c>
      <c r="D147" s="23">
        <f t="shared" si="43"/>
        <v>21</v>
      </c>
      <c r="E147" s="23">
        <v>1</v>
      </c>
      <c r="F147" s="23">
        <f t="shared" si="44"/>
        <v>20</v>
      </c>
      <c r="G147" s="21">
        <v>3</v>
      </c>
      <c r="H147" s="21" t="str">
        <f t="shared" si="45"/>
        <v>Kamis</v>
      </c>
      <c r="I147" s="24">
        <f t="shared" si="49"/>
        <v>45764.958333333336</v>
      </c>
      <c r="J147" s="25">
        <f t="shared" si="50"/>
        <v>5.958333333333333</v>
      </c>
      <c r="K147" s="21" t="str">
        <f t="shared" si="46"/>
        <v>Jum'at</v>
      </c>
      <c r="L147" s="24">
        <f t="shared" si="51"/>
        <v>45765.083333333336</v>
      </c>
      <c r="M147" s="25">
        <f t="shared" si="47"/>
        <v>6.083333333333333</v>
      </c>
    </row>
    <row r="148" spans="1:13" x14ac:dyDescent="0.25">
      <c r="A148" s="21">
        <f t="shared" si="48"/>
        <v>7</v>
      </c>
      <c r="B148" s="22" t="s">
        <v>93</v>
      </c>
      <c r="C148" s="21">
        <v>20</v>
      </c>
      <c r="D148" s="23">
        <f t="shared" si="43"/>
        <v>2</v>
      </c>
      <c r="E148" s="23">
        <v>1</v>
      </c>
      <c r="F148" s="23">
        <f t="shared" si="44"/>
        <v>1</v>
      </c>
      <c r="G148" s="21">
        <v>2</v>
      </c>
      <c r="H148" s="21" t="str">
        <f t="shared" si="45"/>
        <v>Jum'at</v>
      </c>
      <c r="I148" s="24">
        <f t="shared" si="49"/>
        <v>45765.958333333336</v>
      </c>
      <c r="J148" s="25">
        <f t="shared" si="50"/>
        <v>6.958333333333333</v>
      </c>
      <c r="K148" s="21" t="str">
        <f t="shared" si="46"/>
        <v>Sabtu</v>
      </c>
      <c r="L148" s="24">
        <f t="shared" si="51"/>
        <v>45766.041666666672</v>
      </c>
      <c r="M148" s="25">
        <f t="shared" si="47"/>
        <v>7.0416666666666661</v>
      </c>
    </row>
    <row r="149" spans="1:13" x14ac:dyDescent="0.25">
      <c r="A149" s="21">
        <f t="shared" si="48"/>
        <v>8</v>
      </c>
      <c r="B149" s="22" t="s">
        <v>112</v>
      </c>
      <c r="C149" s="21">
        <v>150</v>
      </c>
      <c r="D149" s="23">
        <f t="shared" si="43"/>
        <v>11</v>
      </c>
      <c r="E149" s="23">
        <v>2</v>
      </c>
      <c r="F149" s="23">
        <f t="shared" si="44"/>
        <v>9</v>
      </c>
      <c r="G149" s="21">
        <v>2</v>
      </c>
      <c r="H149" s="21" t="str">
        <f t="shared" si="45"/>
        <v>Sabtu</v>
      </c>
      <c r="I149" s="24">
        <f t="shared" si="49"/>
        <v>45766.125</v>
      </c>
      <c r="J149" s="25">
        <f t="shared" si="50"/>
        <v>7.1249999999999991</v>
      </c>
      <c r="K149" s="21" t="str">
        <f t="shared" si="46"/>
        <v>Sabtu</v>
      </c>
      <c r="L149" s="24">
        <f t="shared" si="51"/>
        <v>45766.208333333336</v>
      </c>
      <c r="M149" s="25">
        <f t="shared" si="47"/>
        <v>7.2083333333333321</v>
      </c>
    </row>
    <row r="150" spans="1:13" x14ac:dyDescent="0.25">
      <c r="A150" s="21">
        <f t="shared" si="48"/>
        <v>9</v>
      </c>
      <c r="B150" s="22" t="s">
        <v>92</v>
      </c>
      <c r="C150" s="21">
        <v>146</v>
      </c>
      <c r="D150" s="23">
        <f t="shared" si="43"/>
        <v>10</v>
      </c>
      <c r="E150" s="23">
        <v>1</v>
      </c>
      <c r="F150" s="23">
        <f t="shared" si="44"/>
        <v>9</v>
      </c>
      <c r="G150" s="21">
        <v>19</v>
      </c>
      <c r="H150" s="21" t="str">
        <f t="shared" si="45"/>
        <v>Sabtu</v>
      </c>
      <c r="I150" s="24">
        <f t="shared" si="49"/>
        <v>45766.666666666664</v>
      </c>
      <c r="J150" s="25">
        <f t="shared" si="50"/>
        <v>7.6666666666666652</v>
      </c>
      <c r="K150" s="21" t="str">
        <f t="shared" si="46"/>
        <v>Minggu</v>
      </c>
      <c r="L150" s="24">
        <f t="shared" si="51"/>
        <v>45767.458333333328</v>
      </c>
      <c r="M150" s="25">
        <f t="shared" si="47"/>
        <v>8.4583333333333321</v>
      </c>
    </row>
    <row r="151" spans="1:13" x14ac:dyDescent="0.25">
      <c r="A151" s="21">
        <f t="shared" si="48"/>
        <v>10</v>
      </c>
      <c r="B151" s="26" t="s">
        <v>93</v>
      </c>
      <c r="C151" s="21">
        <v>323</v>
      </c>
      <c r="D151" s="23">
        <f t="shared" si="43"/>
        <v>21</v>
      </c>
      <c r="E151" s="23">
        <v>1</v>
      </c>
      <c r="F151" s="23">
        <f t="shared" si="44"/>
        <v>20</v>
      </c>
      <c r="G151" s="21">
        <v>2</v>
      </c>
      <c r="H151" s="21" t="str">
        <f t="shared" si="45"/>
        <v>Minggu</v>
      </c>
      <c r="I151" s="24">
        <f t="shared" si="49"/>
        <v>45767.875</v>
      </c>
      <c r="J151" s="25">
        <f t="shared" si="50"/>
        <v>8.8749999999999982</v>
      </c>
      <c r="K151" s="21" t="str">
        <f t="shared" si="46"/>
        <v>Minggu</v>
      </c>
      <c r="L151" s="24">
        <f t="shared" si="51"/>
        <v>45767.958333333336</v>
      </c>
      <c r="M151" s="25">
        <f t="shared" si="47"/>
        <v>8.9583333333333321</v>
      </c>
    </row>
    <row r="152" spans="1:13" x14ac:dyDescent="0.25">
      <c r="A152" s="21">
        <f t="shared" si="48"/>
        <v>11</v>
      </c>
      <c r="B152" s="26" t="s">
        <v>22</v>
      </c>
      <c r="C152" s="21">
        <v>323</v>
      </c>
      <c r="D152" s="23">
        <f t="shared" si="43"/>
        <v>21</v>
      </c>
      <c r="E152" s="23">
        <v>1</v>
      </c>
      <c r="F152" s="23">
        <f t="shared" si="44"/>
        <v>20</v>
      </c>
      <c r="G152" s="21">
        <v>4</v>
      </c>
      <c r="H152" s="21" t="str">
        <f t="shared" si="45"/>
        <v>Senin</v>
      </c>
      <c r="I152" s="24">
        <f t="shared" si="49"/>
        <v>45768.833333333336</v>
      </c>
      <c r="J152" s="25">
        <f t="shared" si="50"/>
        <v>9.8333333333333321</v>
      </c>
      <c r="K152" s="21" t="str">
        <f t="shared" si="46"/>
        <v>Selasa</v>
      </c>
      <c r="L152" s="24">
        <f t="shared" si="51"/>
        <v>45769</v>
      </c>
      <c r="M152" s="25">
        <f t="shared" si="47"/>
        <v>9.9999999999999982</v>
      </c>
    </row>
    <row r="153" spans="1:13" x14ac:dyDescent="0.25">
      <c r="A153" s="21">
        <f t="shared" si="48"/>
        <v>12</v>
      </c>
      <c r="B153" s="26" t="s">
        <v>93</v>
      </c>
      <c r="C153" s="21">
        <v>146</v>
      </c>
      <c r="D153" s="23">
        <f t="shared" si="43"/>
        <v>10</v>
      </c>
      <c r="E153" s="23">
        <v>1</v>
      </c>
      <c r="F153" s="23">
        <f t="shared" si="44"/>
        <v>9</v>
      </c>
      <c r="G153" s="21">
        <v>3</v>
      </c>
      <c r="H153" s="21" t="str">
        <f t="shared" si="45"/>
        <v>Selasa</v>
      </c>
      <c r="I153" s="24">
        <f t="shared" si="49"/>
        <v>45769.875</v>
      </c>
      <c r="J153" s="25">
        <f t="shared" si="50"/>
        <v>10.874999999999998</v>
      </c>
      <c r="K153" s="21" t="str">
        <f t="shared" si="46"/>
        <v>Rabu</v>
      </c>
      <c r="L153" s="24">
        <f t="shared" si="51"/>
        <v>45770</v>
      </c>
      <c r="M153" s="25">
        <f t="shared" si="47"/>
        <v>10.999999999999998</v>
      </c>
    </row>
    <row r="154" spans="1:13" x14ac:dyDescent="0.25">
      <c r="A154" s="21">
        <f t="shared" si="48"/>
        <v>13</v>
      </c>
      <c r="B154" s="26" t="s">
        <v>92</v>
      </c>
      <c r="C154" s="21">
        <v>150</v>
      </c>
      <c r="D154" s="23">
        <f t="shared" si="43"/>
        <v>10</v>
      </c>
      <c r="E154" s="23">
        <v>1</v>
      </c>
      <c r="F154" s="23">
        <f t="shared" si="44"/>
        <v>9</v>
      </c>
      <c r="G154" s="21">
        <v>14</v>
      </c>
      <c r="H154" s="21" t="str">
        <f t="shared" si="45"/>
        <v>Rabu</v>
      </c>
      <c r="I154" s="24">
        <f t="shared" si="49"/>
        <v>45770.416666666664</v>
      </c>
      <c r="J154" s="25">
        <f t="shared" si="50"/>
        <v>11.416666666666664</v>
      </c>
      <c r="K154" s="21" t="str">
        <f t="shared" si="46"/>
        <v>Kamis</v>
      </c>
      <c r="L154" s="24">
        <f t="shared" si="51"/>
        <v>45771</v>
      </c>
      <c r="M154" s="25">
        <f t="shared" si="47"/>
        <v>11.999999999999998</v>
      </c>
    </row>
    <row r="155" spans="1:13" x14ac:dyDescent="0.25">
      <c r="A155" s="21">
        <f t="shared" si="48"/>
        <v>14</v>
      </c>
      <c r="B155" s="22" t="s">
        <v>112</v>
      </c>
      <c r="C155" s="21">
        <v>20</v>
      </c>
      <c r="D155" s="23">
        <f t="shared" si="43"/>
        <v>2</v>
      </c>
      <c r="E155" s="23">
        <v>1</v>
      </c>
      <c r="F155" s="23">
        <f t="shared" si="44"/>
        <v>1</v>
      </c>
      <c r="G155" s="21">
        <v>2</v>
      </c>
      <c r="H155" s="21" t="str">
        <f t="shared" si="45"/>
        <v>Kamis</v>
      </c>
      <c r="I155" s="24">
        <f t="shared" si="49"/>
        <v>45771.416666666664</v>
      </c>
      <c r="J155" s="25">
        <f t="shared" si="50"/>
        <v>12.416666666666664</v>
      </c>
      <c r="K155" s="21" t="str">
        <f t="shared" si="46"/>
        <v>Kamis</v>
      </c>
      <c r="L155" s="24">
        <f t="shared" si="51"/>
        <v>45771.5</v>
      </c>
      <c r="M155" s="25">
        <f t="shared" si="47"/>
        <v>12.499999999999998</v>
      </c>
    </row>
    <row r="156" spans="1:13" x14ac:dyDescent="0.25">
      <c r="A156" s="21">
        <f t="shared" si="48"/>
        <v>15</v>
      </c>
      <c r="B156" s="22" t="s">
        <v>93</v>
      </c>
      <c r="C156" s="21">
        <v>323</v>
      </c>
      <c r="D156" s="23">
        <f t="shared" si="43"/>
        <v>21</v>
      </c>
      <c r="E156" s="23">
        <v>1</v>
      </c>
      <c r="F156" s="23">
        <f t="shared" si="44"/>
        <v>20</v>
      </c>
      <c r="G156" s="21">
        <v>2</v>
      </c>
      <c r="H156" s="21" t="str">
        <f t="shared" si="45"/>
        <v>Kamis</v>
      </c>
      <c r="I156" s="24">
        <f t="shared" si="49"/>
        <v>45771.583333333336</v>
      </c>
      <c r="J156" s="25">
        <f t="shared" si="50"/>
        <v>12.583333333333332</v>
      </c>
      <c r="K156" s="21" t="str">
        <f t="shared" si="46"/>
        <v>Kamis</v>
      </c>
      <c r="L156" s="24">
        <f t="shared" si="51"/>
        <v>45771.666666666672</v>
      </c>
      <c r="M156" s="25">
        <f t="shared" si="47"/>
        <v>12.666666666666666</v>
      </c>
    </row>
    <row r="157" spans="1:13" x14ac:dyDescent="0.25">
      <c r="A157" s="21">
        <f t="shared" si="48"/>
        <v>16</v>
      </c>
      <c r="B157" s="22" t="s">
        <v>22</v>
      </c>
      <c r="C157" s="21">
        <v>82</v>
      </c>
      <c r="D157" s="23">
        <f t="shared" si="43"/>
        <v>6</v>
      </c>
      <c r="E157" s="23">
        <v>1</v>
      </c>
      <c r="F157" s="23">
        <f t="shared" si="44"/>
        <v>5</v>
      </c>
      <c r="G157" s="21">
        <v>3</v>
      </c>
      <c r="H157" s="21" t="str">
        <f t="shared" si="45"/>
        <v>Jum'at</v>
      </c>
      <c r="I157" s="24">
        <f t="shared" si="49"/>
        <v>45772.541666666664</v>
      </c>
      <c r="J157" s="25">
        <f t="shared" si="50"/>
        <v>13.541666666666666</v>
      </c>
      <c r="K157" s="21" t="str">
        <f t="shared" si="46"/>
        <v>Jum'at</v>
      </c>
      <c r="L157" s="24">
        <f t="shared" si="51"/>
        <v>45772.666666666664</v>
      </c>
      <c r="M157" s="25">
        <f t="shared" si="47"/>
        <v>13.666666666666666</v>
      </c>
    </row>
    <row r="158" spans="1:13" x14ac:dyDescent="0.25">
      <c r="A158" s="21">
        <f t="shared" si="48"/>
        <v>17</v>
      </c>
      <c r="B158" s="22" t="s">
        <v>21</v>
      </c>
      <c r="C158" s="21">
        <v>393</v>
      </c>
      <c r="D158" s="23">
        <f t="shared" si="43"/>
        <v>25</v>
      </c>
      <c r="E158" s="23">
        <v>1</v>
      </c>
      <c r="F158" s="23">
        <f t="shared" si="44"/>
        <v>24</v>
      </c>
      <c r="G158" s="21">
        <v>2</v>
      </c>
      <c r="H158" s="21" t="str">
        <f t="shared" si="45"/>
        <v>Jum'at</v>
      </c>
      <c r="I158" s="24">
        <f t="shared" si="49"/>
        <v>45772.916666666664</v>
      </c>
      <c r="J158" s="25">
        <f t="shared" si="50"/>
        <v>13.916666666666666</v>
      </c>
      <c r="K158" s="21" t="str">
        <f t="shared" si="46"/>
        <v>Sabtu</v>
      </c>
      <c r="L158" s="24">
        <f t="shared" si="51"/>
        <v>45773</v>
      </c>
      <c r="M158" s="25">
        <f t="shared" si="47"/>
        <v>14</v>
      </c>
    </row>
    <row r="159" spans="1:13" x14ac:dyDescent="0.25">
      <c r="A159" s="21">
        <f t="shared" si="48"/>
        <v>18</v>
      </c>
      <c r="B159" s="22" t="s">
        <v>20</v>
      </c>
      <c r="C159" s="21">
        <v>243</v>
      </c>
      <c r="D159" s="23">
        <f t="shared" si="43"/>
        <v>16</v>
      </c>
      <c r="E159" s="23">
        <v>1</v>
      </c>
      <c r="F159" s="23">
        <f t="shared" si="44"/>
        <v>15</v>
      </c>
      <c r="G159" s="21">
        <v>2</v>
      </c>
      <c r="H159" s="21" t="str">
        <f t="shared" si="45"/>
        <v>Minggu</v>
      </c>
      <c r="I159" s="24">
        <f t="shared" si="49"/>
        <v>45774.041666666664</v>
      </c>
      <c r="J159" s="25">
        <f t="shared" si="50"/>
        <v>15.041666666666666</v>
      </c>
      <c r="K159" s="21" t="str">
        <f t="shared" si="46"/>
        <v>Minggu</v>
      </c>
      <c r="L159" s="24">
        <f t="shared" si="51"/>
        <v>45774.125</v>
      </c>
      <c r="M159" s="25">
        <f t="shared" si="47"/>
        <v>15.125</v>
      </c>
    </row>
    <row r="160" spans="1:13" x14ac:dyDescent="0.25">
      <c r="A160" s="21">
        <f t="shared" si="48"/>
        <v>19</v>
      </c>
      <c r="B160" s="22" t="s">
        <v>19</v>
      </c>
      <c r="C160" s="21">
        <v>458</v>
      </c>
      <c r="D160" s="23">
        <f t="shared" si="43"/>
        <v>31</v>
      </c>
      <c r="E160" s="23">
        <v>3</v>
      </c>
      <c r="F160" s="23">
        <f t="shared" si="44"/>
        <v>28</v>
      </c>
      <c r="G160" s="21">
        <v>3</v>
      </c>
      <c r="H160" s="21" t="str">
        <f t="shared" si="45"/>
        <v>Minggu</v>
      </c>
      <c r="I160" s="24">
        <f t="shared" si="49"/>
        <v>45774.791666666664</v>
      </c>
      <c r="J160" s="25">
        <f t="shared" si="50"/>
        <v>15.791666666666666</v>
      </c>
      <c r="K160" s="21" t="str">
        <f t="shared" si="46"/>
        <v>Minggu</v>
      </c>
      <c r="L160" s="24">
        <f t="shared" si="51"/>
        <v>45774.916666666664</v>
      </c>
      <c r="M160" s="25">
        <f t="shared" si="47"/>
        <v>15.916666666666666</v>
      </c>
    </row>
    <row r="161" spans="1:13" x14ac:dyDescent="0.25">
      <c r="A161" s="21">
        <f t="shared" si="48"/>
        <v>20</v>
      </c>
      <c r="B161" s="22" t="s">
        <v>18</v>
      </c>
      <c r="C161" s="21">
        <v>396</v>
      </c>
      <c r="D161" s="23">
        <f t="shared" si="43"/>
        <v>26</v>
      </c>
      <c r="E161" s="23">
        <v>2</v>
      </c>
      <c r="F161" s="23">
        <f t="shared" si="44"/>
        <v>24</v>
      </c>
      <c r="G161" s="21">
        <v>3</v>
      </c>
      <c r="H161" s="21" t="str">
        <f t="shared" si="45"/>
        <v>Selasa</v>
      </c>
      <c r="I161" s="24">
        <f t="shared" si="49"/>
        <v>45776.208333333336</v>
      </c>
      <c r="J161" s="25">
        <f t="shared" si="50"/>
        <v>17.208333333333332</v>
      </c>
      <c r="K161" s="21" t="str">
        <f t="shared" si="46"/>
        <v>Selasa</v>
      </c>
      <c r="L161" s="24">
        <f t="shared" si="51"/>
        <v>45776.333333333336</v>
      </c>
      <c r="M161" s="25">
        <f t="shared" si="47"/>
        <v>17.333333333333332</v>
      </c>
    </row>
    <row r="162" spans="1:13" x14ac:dyDescent="0.25">
      <c r="A162" s="21">
        <f t="shared" si="48"/>
        <v>21</v>
      </c>
      <c r="B162" s="22" t="s">
        <v>17</v>
      </c>
      <c r="C162" s="21"/>
      <c r="D162" s="23"/>
      <c r="E162" s="23"/>
      <c r="F162" s="23"/>
      <c r="G162" s="21"/>
      <c r="H162" s="21" t="str">
        <f t="shared" si="45"/>
        <v>Rabu</v>
      </c>
      <c r="I162" s="24">
        <f t="shared" si="49"/>
        <v>45777.416666666664</v>
      </c>
      <c r="J162" s="25">
        <f t="shared" si="50"/>
        <v>18.416666666666664</v>
      </c>
      <c r="K162" s="21"/>
      <c r="L162" s="24"/>
      <c r="M162" s="25"/>
    </row>
    <row r="163" spans="1:13" x14ac:dyDescent="0.25">
      <c r="A163" s="8" t="s">
        <v>31</v>
      </c>
      <c r="B163" s="8"/>
      <c r="C163" s="28">
        <f>SUM(C142:C162)</f>
        <v>5068</v>
      </c>
      <c r="D163" s="28">
        <f>SUM(D142:D162)</f>
        <v>333</v>
      </c>
      <c r="E163" s="28"/>
      <c r="F163" s="28"/>
      <c r="G163" s="28">
        <f>SUM(G142:G162)</f>
        <v>88</v>
      </c>
      <c r="H163" s="28">
        <f>D163+G163</f>
        <v>421</v>
      </c>
      <c r="I163" s="29"/>
      <c r="J163" s="30"/>
      <c r="K163" s="29"/>
      <c r="L163" s="29"/>
      <c r="M163" s="30"/>
    </row>
    <row r="164" spans="1:13" x14ac:dyDescent="0.25">
      <c r="A164" s="8" t="s">
        <v>32</v>
      </c>
      <c r="B164" s="8"/>
      <c r="C164" s="31"/>
      <c r="D164" s="32">
        <f>D163/24</f>
        <v>13.875</v>
      </c>
      <c r="E164" s="32"/>
      <c r="F164" s="32"/>
      <c r="G164" s="32">
        <f>G163/24</f>
        <v>3.6666666666666665</v>
      </c>
      <c r="H164" s="32">
        <f>H163/24</f>
        <v>17.541666666666668</v>
      </c>
      <c r="I164" s="33"/>
      <c r="J164" s="34" t="s">
        <v>33</v>
      </c>
      <c r="K164" s="35"/>
      <c r="L164" s="35"/>
      <c r="M164" s="35"/>
    </row>
    <row r="165" spans="1:13" x14ac:dyDescent="0.25">
      <c r="A165" s="161"/>
      <c r="B165" s="161"/>
      <c r="C165" s="161"/>
      <c r="D165" s="161"/>
      <c r="E165" s="161"/>
      <c r="F165" s="161"/>
      <c r="G165" s="161"/>
      <c r="H165" s="35"/>
      <c r="I165" s="35"/>
      <c r="J165" s="30" t="s">
        <v>34</v>
      </c>
      <c r="K165" s="30"/>
      <c r="L165" s="38">
        <f>C163</f>
        <v>5068</v>
      </c>
      <c r="M165" s="35" t="s">
        <v>35</v>
      </c>
    </row>
    <row r="166" spans="1:13" x14ac:dyDescent="0.25">
      <c r="A166" s="161"/>
      <c r="B166" s="161"/>
      <c r="C166" s="161"/>
      <c r="D166" s="161"/>
      <c r="E166" s="161"/>
      <c r="F166" s="161"/>
      <c r="G166" s="161"/>
      <c r="H166" s="161"/>
      <c r="I166" s="39"/>
      <c r="J166" s="30" t="s">
        <v>36</v>
      </c>
      <c r="K166" s="30"/>
      <c r="L166" s="40">
        <f>D164</f>
        <v>13.875</v>
      </c>
      <c r="M166" s="35" t="s">
        <v>14</v>
      </c>
    </row>
    <row r="167" spans="1:13" x14ac:dyDescent="0.25">
      <c r="A167" s="161"/>
      <c r="B167" s="161"/>
      <c r="C167" s="161"/>
      <c r="D167" s="161"/>
      <c r="E167" s="161"/>
      <c r="F167" s="161"/>
      <c r="G167" s="161"/>
      <c r="H167" s="161"/>
      <c r="I167" s="35"/>
      <c r="J167" s="30" t="s">
        <v>37</v>
      </c>
      <c r="K167" s="30"/>
      <c r="L167" s="41">
        <f>G164</f>
        <v>3.6666666666666665</v>
      </c>
      <c r="M167" s="35" t="s">
        <v>14</v>
      </c>
    </row>
    <row r="169" spans="1:13" x14ac:dyDescent="0.25">
      <c r="A169" s="14" t="s">
        <v>109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spans="1:13" x14ac:dyDescent="0.25">
      <c r="A170" s="18"/>
      <c r="B170" s="18"/>
      <c r="C170" s="18"/>
      <c r="D170" s="18"/>
      <c r="E170" s="18"/>
      <c r="F170" s="18"/>
      <c r="G170" s="16"/>
      <c r="H170" s="18"/>
      <c r="I170" s="18"/>
      <c r="J170" s="161"/>
    </row>
    <row r="171" spans="1:13" x14ac:dyDescent="0.25">
      <c r="A171" s="67" t="s">
        <v>118</v>
      </c>
      <c r="B171" s="18"/>
      <c r="C171" s="18"/>
      <c r="D171" s="18"/>
      <c r="E171" s="18"/>
      <c r="F171" s="18"/>
      <c r="G171" s="16"/>
      <c r="H171" s="18"/>
      <c r="I171" s="18"/>
      <c r="J171" s="161"/>
      <c r="K171" s="18" t="s">
        <v>3</v>
      </c>
      <c r="L171" s="16">
        <v>16</v>
      </c>
      <c r="M171" s="18" t="s">
        <v>4</v>
      </c>
    </row>
    <row r="172" spans="1:13" ht="15.75" customHeight="1" x14ac:dyDescent="0.25">
      <c r="A172" s="13" t="s">
        <v>5</v>
      </c>
      <c r="B172" s="13" t="s">
        <v>6</v>
      </c>
      <c r="C172" s="12" t="s">
        <v>7</v>
      </c>
      <c r="D172" s="12" t="s">
        <v>8</v>
      </c>
      <c r="E172" s="11" t="s">
        <v>9</v>
      </c>
      <c r="F172" s="11" t="s">
        <v>10</v>
      </c>
      <c r="G172" s="12" t="s">
        <v>11</v>
      </c>
      <c r="H172" s="10" t="s">
        <v>12</v>
      </c>
      <c r="I172" s="10"/>
      <c r="J172" s="10"/>
      <c r="K172" s="9" t="s">
        <v>13</v>
      </c>
      <c r="L172" s="9"/>
      <c r="M172" s="9"/>
    </row>
    <row r="173" spans="1:13" x14ac:dyDescent="0.25">
      <c r="A173" s="13"/>
      <c r="B173" s="13"/>
      <c r="C173" s="12"/>
      <c r="D173" s="12"/>
      <c r="E173" s="11"/>
      <c r="F173" s="11"/>
      <c r="G173" s="12"/>
      <c r="H173" s="19" t="s">
        <v>14</v>
      </c>
      <c r="I173" s="19" t="s">
        <v>15</v>
      </c>
      <c r="J173" s="19" t="s">
        <v>16</v>
      </c>
      <c r="K173" s="20" t="s">
        <v>14</v>
      </c>
      <c r="L173" s="20" t="s">
        <v>15</v>
      </c>
      <c r="M173" s="20" t="s">
        <v>16</v>
      </c>
    </row>
    <row r="174" spans="1:13" x14ac:dyDescent="0.25">
      <c r="A174" s="21">
        <v>1</v>
      </c>
      <c r="B174" s="22" t="s">
        <v>17</v>
      </c>
      <c r="C174" s="21">
        <v>396</v>
      </c>
      <c r="D174" s="23">
        <f t="shared" ref="D174:D189" si="52">F174+E174</f>
        <v>26</v>
      </c>
      <c r="E174" s="23">
        <v>2</v>
      </c>
      <c r="F174" s="23">
        <f t="shared" ref="F174:F189" si="53">INT(C174/$L$3)</f>
        <v>24</v>
      </c>
      <c r="G174" s="21">
        <v>29</v>
      </c>
      <c r="H174" s="21" t="str">
        <f t="shared" ref="H174:H190" si="54">CHOOSE(WEEKDAY(I174),"Minggu","Senin","Selasa","Rabu","Kamis","Jum'at","Sabtu")</f>
        <v>Rabu</v>
      </c>
      <c r="I174" s="24">
        <v>45777</v>
      </c>
      <c r="J174" s="25">
        <v>0.41666666666666702</v>
      </c>
      <c r="K174" s="21" t="str">
        <f t="shared" ref="K174:K189" si="55">CHOOSE(WEEKDAY(L174),"Minggu","Senin","Selasa","Rabu","Kamis","Jum'at","Sabtu")</f>
        <v>Kamis</v>
      </c>
      <c r="L174" s="24">
        <f>(I174+J174)+G174/24</f>
        <v>45778.625</v>
      </c>
      <c r="M174" s="25">
        <f t="shared" ref="M174:M189" si="56">(J174+G174/24)</f>
        <v>1.6250000000000002</v>
      </c>
    </row>
    <row r="175" spans="1:13" x14ac:dyDescent="0.25">
      <c r="A175" s="21">
        <f t="shared" ref="A175:A190" si="57">A174+1</f>
        <v>2</v>
      </c>
      <c r="B175" s="22" t="s">
        <v>18</v>
      </c>
      <c r="C175" s="21">
        <v>458</v>
      </c>
      <c r="D175" s="23">
        <f t="shared" si="52"/>
        <v>31</v>
      </c>
      <c r="E175" s="23">
        <v>3</v>
      </c>
      <c r="F175" s="23">
        <f t="shared" si="53"/>
        <v>28</v>
      </c>
      <c r="G175" s="21">
        <v>4</v>
      </c>
      <c r="H175" s="21" t="str">
        <f t="shared" si="54"/>
        <v>Jum'at</v>
      </c>
      <c r="I175" s="24">
        <f t="shared" ref="I175:I190" si="58">$I$174+J175</f>
        <v>45779.708333333336</v>
      </c>
      <c r="J175" s="25">
        <f t="shared" ref="J175:J190" si="59">M174+D174/24</f>
        <v>2.7083333333333335</v>
      </c>
      <c r="K175" s="21" t="str">
        <f t="shared" si="55"/>
        <v>Jum'at</v>
      </c>
      <c r="L175" s="24">
        <f t="shared" ref="L175:L189" si="60">($I$174+J175)+G175/24</f>
        <v>45779.875</v>
      </c>
      <c r="M175" s="25">
        <f t="shared" si="56"/>
        <v>2.875</v>
      </c>
    </row>
    <row r="176" spans="1:13" x14ac:dyDescent="0.25">
      <c r="A176" s="21">
        <f t="shared" si="57"/>
        <v>3</v>
      </c>
      <c r="B176" s="22" t="s">
        <v>19</v>
      </c>
      <c r="C176" s="21">
        <v>243</v>
      </c>
      <c r="D176" s="23">
        <f t="shared" si="52"/>
        <v>15</v>
      </c>
      <c r="E176" s="23">
        <v>0</v>
      </c>
      <c r="F176" s="23">
        <f t="shared" si="53"/>
        <v>15</v>
      </c>
      <c r="G176" s="71">
        <v>3</v>
      </c>
      <c r="H176" s="21" t="str">
        <f t="shared" si="54"/>
        <v>Minggu</v>
      </c>
      <c r="I176" s="24">
        <f t="shared" si="58"/>
        <v>45781.166666666664</v>
      </c>
      <c r="J176" s="25">
        <f t="shared" si="59"/>
        <v>4.166666666666667</v>
      </c>
      <c r="K176" s="21" t="str">
        <f t="shared" si="55"/>
        <v>Minggu</v>
      </c>
      <c r="L176" s="24">
        <f t="shared" si="60"/>
        <v>45781.291666666664</v>
      </c>
      <c r="M176" s="25">
        <f t="shared" si="56"/>
        <v>4.291666666666667</v>
      </c>
    </row>
    <row r="177" spans="1:13" x14ac:dyDescent="0.25">
      <c r="A177" s="21">
        <f t="shared" si="57"/>
        <v>4</v>
      </c>
      <c r="B177" s="22" t="s">
        <v>20</v>
      </c>
      <c r="C177" s="21">
        <v>393</v>
      </c>
      <c r="D177" s="23">
        <f t="shared" si="52"/>
        <v>25</v>
      </c>
      <c r="E177" s="23">
        <v>1</v>
      </c>
      <c r="F177" s="23">
        <f t="shared" si="53"/>
        <v>24</v>
      </c>
      <c r="G177" s="21">
        <v>2</v>
      </c>
      <c r="H177" s="21" t="str">
        <f t="shared" si="54"/>
        <v>Minggu</v>
      </c>
      <c r="I177" s="24">
        <f t="shared" si="58"/>
        <v>45781.916666666664</v>
      </c>
      <c r="J177" s="25">
        <f t="shared" si="59"/>
        <v>4.916666666666667</v>
      </c>
      <c r="K177" s="21" t="str">
        <f t="shared" si="55"/>
        <v>Senin</v>
      </c>
      <c r="L177" s="24">
        <f t="shared" si="60"/>
        <v>45782</v>
      </c>
      <c r="M177" s="25">
        <f t="shared" si="56"/>
        <v>5</v>
      </c>
    </row>
    <row r="178" spans="1:13" x14ac:dyDescent="0.25">
      <c r="A178" s="21">
        <f t="shared" si="57"/>
        <v>5</v>
      </c>
      <c r="B178" s="22" t="s">
        <v>21</v>
      </c>
      <c r="C178" s="21">
        <v>82</v>
      </c>
      <c r="D178" s="23">
        <f t="shared" si="52"/>
        <v>6</v>
      </c>
      <c r="E178" s="23">
        <v>1</v>
      </c>
      <c r="F178" s="23">
        <f t="shared" si="53"/>
        <v>5</v>
      </c>
      <c r="G178" s="21">
        <v>2</v>
      </c>
      <c r="H178" s="21" t="str">
        <f t="shared" si="54"/>
        <v>Selasa</v>
      </c>
      <c r="I178" s="24">
        <f t="shared" si="58"/>
        <v>45783.041666666664</v>
      </c>
      <c r="J178" s="25">
        <f t="shared" si="59"/>
        <v>6.041666666666667</v>
      </c>
      <c r="K178" s="21" t="str">
        <f t="shared" si="55"/>
        <v>Selasa</v>
      </c>
      <c r="L178" s="24">
        <f t="shared" si="60"/>
        <v>45783.125</v>
      </c>
      <c r="M178" s="25">
        <f t="shared" si="56"/>
        <v>6.125</v>
      </c>
    </row>
    <row r="179" spans="1:13" x14ac:dyDescent="0.25">
      <c r="A179" s="21">
        <f t="shared" si="57"/>
        <v>6</v>
      </c>
      <c r="B179" s="22" t="s">
        <v>22</v>
      </c>
      <c r="C179" s="21">
        <v>323</v>
      </c>
      <c r="D179" s="23">
        <f t="shared" si="52"/>
        <v>21</v>
      </c>
      <c r="E179" s="23">
        <v>1</v>
      </c>
      <c r="F179" s="23">
        <f t="shared" si="53"/>
        <v>20</v>
      </c>
      <c r="G179" s="21">
        <v>4</v>
      </c>
      <c r="H179" s="21" t="str">
        <f t="shared" si="54"/>
        <v>Selasa</v>
      </c>
      <c r="I179" s="24">
        <f t="shared" si="58"/>
        <v>45783.375</v>
      </c>
      <c r="J179" s="25">
        <f t="shared" si="59"/>
        <v>6.375</v>
      </c>
      <c r="K179" s="21" t="str">
        <f t="shared" si="55"/>
        <v>Selasa</v>
      </c>
      <c r="L179" s="24">
        <f t="shared" si="60"/>
        <v>45783.541666666664</v>
      </c>
      <c r="M179" s="25">
        <f t="shared" si="56"/>
        <v>6.541666666666667</v>
      </c>
    </row>
    <row r="180" spans="1:13" x14ac:dyDescent="0.25">
      <c r="A180" s="21">
        <f t="shared" si="57"/>
        <v>7</v>
      </c>
      <c r="B180" s="22" t="s">
        <v>93</v>
      </c>
      <c r="C180" s="21">
        <v>20</v>
      </c>
      <c r="D180" s="23">
        <f t="shared" si="52"/>
        <v>2</v>
      </c>
      <c r="E180" s="23">
        <v>1</v>
      </c>
      <c r="F180" s="23">
        <f t="shared" si="53"/>
        <v>1</v>
      </c>
      <c r="G180" s="21">
        <v>2</v>
      </c>
      <c r="H180" s="21" t="str">
        <f t="shared" si="54"/>
        <v>Rabu</v>
      </c>
      <c r="I180" s="24">
        <f t="shared" si="58"/>
        <v>45784.416666666664</v>
      </c>
      <c r="J180" s="25">
        <f t="shared" si="59"/>
        <v>7.416666666666667</v>
      </c>
      <c r="K180" s="21" t="str">
        <f t="shared" si="55"/>
        <v>Rabu</v>
      </c>
      <c r="L180" s="24">
        <f t="shared" si="60"/>
        <v>45784.5</v>
      </c>
      <c r="M180" s="25">
        <f t="shared" si="56"/>
        <v>7.5</v>
      </c>
    </row>
    <row r="181" spans="1:13" x14ac:dyDescent="0.25">
      <c r="A181" s="21">
        <f t="shared" si="57"/>
        <v>8</v>
      </c>
      <c r="B181" s="22" t="s">
        <v>112</v>
      </c>
      <c r="C181" s="21">
        <v>150</v>
      </c>
      <c r="D181" s="23">
        <f t="shared" si="52"/>
        <v>11</v>
      </c>
      <c r="E181" s="23">
        <v>2</v>
      </c>
      <c r="F181" s="23">
        <f t="shared" si="53"/>
        <v>9</v>
      </c>
      <c r="G181" s="21">
        <v>2</v>
      </c>
      <c r="H181" s="21" t="str">
        <f t="shared" si="54"/>
        <v>Rabu</v>
      </c>
      <c r="I181" s="24">
        <f t="shared" si="58"/>
        <v>45784.583333333336</v>
      </c>
      <c r="J181" s="25">
        <f t="shared" si="59"/>
        <v>7.583333333333333</v>
      </c>
      <c r="K181" s="21" t="str">
        <f t="shared" si="55"/>
        <v>Rabu</v>
      </c>
      <c r="L181" s="24">
        <f t="shared" si="60"/>
        <v>45784.666666666672</v>
      </c>
      <c r="M181" s="25">
        <f t="shared" si="56"/>
        <v>7.6666666666666661</v>
      </c>
    </row>
    <row r="182" spans="1:13" x14ac:dyDescent="0.25">
      <c r="A182" s="21">
        <f t="shared" si="57"/>
        <v>9</v>
      </c>
      <c r="B182" s="22" t="s">
        <v>92</v>
      </c>
      <c r="C182" s="21">
        <v>150</v>
      </c>
      <c r="D182" s="23">
        <f t="shared" si="52"/>
        <v>10</v>
      </c>
      <c r="E182" s="23">
        <v>1</v>
      </c>
      <c r="F182" s="23">
        <f t="shared" si="53"/>
        <v>9</v>
      </c>
      <c r="G182" s="21">
        <v>18</v>
      </c>
      <c r="H182" s="21" t="str">
        <f t="shared" si="54"/>
        <v>Kamis</v>
      </c>
      <c r="I182" s="24">
        <f t="shared" si="58"/>
        <v>45785.125</v>
      </c>
      <c r="J182" s="25">
        <f t="shared" si="59"/>
        <v>8.125</v>
      </c>
      <c r="K182" s="21" t="str">
        <f t="shared" si="55"/>
        <v>Kamis</v>
      </c>
      <c r="L182" s="24">
        <f t="shared" si="60"/>
        <v>45785.875</v>
      </c>
      <c r="M182" s="25">
        <f t="shared" si="56"/>
        <v>8.875</v>
      </c>
    </row>
    <row r="183" spans="1:13" x14ac:dyDescent="0.25">
      <c r="A183" s="21">
        <f t="shared" si="57"/>
        <v>10</v>
      </c>
      <c r="B183" s="22" t="s">
        <v>112</v>
      </c>
      <c r="C183" s="21">
        <v>20</v>
      </c>
      <c r="D183" s="23">
        <f t="shared" si="52"/>
        <v>2</v>
      </c>
      <c r="E183" s="23">
        <v>1</v>
      </c>
      <c r="F183" s="23">
        <f t="shared" si="53"/>
        <v>1</v>
      </c>
      <c r="G183" s="21">
        <v>2</v>
      </c>
      <c r="H183" s="21" t="str">
        <f t="shared" si="54"/>
        <v>Jum'at</v>
      </c>
      <c r="I183" s="24">
        <f t="shared" si="58"/>
        <v>45786.291666666664</v>
      </c>
      <c r="J183" s="25">
        <f t="shared" si="59"/>
        <v>9.2916666666666661</v>
      </c>
      <c r="K183" s="21" t="str">
        <f t="shared" si="55"/>
        <v>Jum'at</v>
      </c>
      <c r="L183" s="24">
        <f t="shared" si="60"/>
        <v>45786.375</v>
      </c>
      <c r="M183" s="25">
        <f t="shared" si="56"/>
        <v>9.375</v>
      </c>
    </row>
    <row r="184" spans="1:13" x14ac:dyDescent="0.25">
      <c r="A184" s="21">
        <f t="shared" si="57"/>
        <v>11</v>
      </c>
      <c r="B184" s="22" t="s">
        <v>93</v>
      </c>
      <c r="C184" s="21">
        <v>323</v>
      </c>
      <c r="D184" s="23">
        <f t="shared" si="52"/>
        <v>21</v>
      </c>
      <c r="E184" s="23">
        <v>1</v>
      </c>
      <c r="F184" s="23">
        <f t="shared" si="53"/>
        <v>20</v>
      </c>
      <c r="G184" s="21">
        <v>2</v>
      </c>
      <c r="H184" s="21" t="str">
        <f t="shared" si="54"/>
        <v>Jum'at</v>
      </c>
      <c r="I184" s="24">
        <f t="shared" si="58"/>
        <v>45786.458333333336</v>
      </c>
      <c r="J184" s="25">
        <f t="shared" si="59"/>
        <v>9.4583333333333339</v>
      </c>
      <c r="K184" s="21" t="str">
        <f t="shared" si="55"/>
        <v>Jum'at</v>
      </c>
      <c r="L184" s="24">
        <f t="shared" si="60"/>
        <v>45786.541666666672</v>
      </c>
      <c r="M184" s="25">
        <f t="shared" si="56"/>
        <v>9.5416666666666679</v>
      </c>
    </row>
    <row r="185" spans="1:13" x14ac:dyDescent="0.25">
      <c r="A185" s="21">
        <f t="shared" si="57"/>
        <v>12</v>
      </c>
      <c r="B185" s="22" t="s">
        <v>22</v>
      </c>
      <c r="C185" s="21">
        <v>82</v>
      </c>
      <c r="D185" s="23">
        <f t="shared" si="52"/>
        <v>5</v>
      </c>
      <c r="E185" s="23">
        <v>0</v>
      </c>
      <c r="F185" s="23">
        <f t="shared" si="53"/>
        <v>5</v>
      </c>
      <c r="G185" s="21">
        <v>3</v>
      </c>
      <c r="H185" s="21" t="str">
        <f t="shared" si="54"/>
        <v>Sabtu</v>
      </c>
      <c r="I185" s="24">
        <f t="shared" si="58"/>
        <v>45787.416666666664</v>
      </c>
      <c r="J185" s="25">
        <f t="shared" si="59"/>
        <v>10.416666666666668</v>
      </c>
      <c r="K185" s="21" t="str">
        <f t="shared" si="55"/>
        <v>Sabtu</v>
      </c>
      <c r="L185" s="24">
        <f t="shared" si="60"/>
        <v>45787.541666666664</v>
      </c>
      <c r="M185" s="25">
        <f t="shared" si="56"/>
        <v>10.541666666666668</v>
      </c>
    </row>
    <row r="186" spans="1:13" x14ac:dyDescent="0.25">
      <c r="A186" s="21">
        <f t="shared" si="57"/>
        <v>13</v>
      </c>
      <c r="B186" s="22" t="s">
        <v>21</v>
      </c>
      <c r="C186" s="21">
        <v>393</v>
      </c>
      <c r="D186" s="23">
        <f t="shared" si="52"/>
        <v>25</v>
      </c>
      <c r="E186" s="23">
        <v>1</v>
      </c>
      <c r="F186" s="23">
        <f t="shared" si="53"/>
        <v>24</v>
      </c>
      <c r="G186" s="21">
        <v>2</v>
      </c>
      <c r="H186" s="21" t="str">
        <f t="shared" si="54"/>
        <v>Sabtu</v>
      </c>
      <c r="I186" s="24">
        <f t="shared" si="58"/>
        <v>45787.75</v>
      </c>
      <c r="J186" s="25">
        <f t="shared" si="59"/>
        <v>10.750000000000002</v>
      </c>
      <c r="K186" s="21" t="str">
        <f t="shared" si="55"/>
        <v>Sabtu</v>
      </c>
      <c r="L186" s="24">
        <f t="shared" si="60"/>
        <v>45787.833333333336</v>
      </c>
      <c r="M186" s="25">
        <f t="shared" si="56"/>
        <v>10.833333333333336</v>
      </c>
    </row>
    <row r="187" spans="1:13" x14ac:dyDescent="0.25">
      <c r="A187" s="21">
        <f t="shared" si="57"/>
        <v>14</v>
      </c>
      <c r="B187" s="22" t="s">
        <v>20</v>
      </c>
      <c r="C187" s="21">
        <v>243</v>
      </c>
      <c r="D187" s="23">
        <f t="shared" si="52"/>
        <v>15</v>
      </c>
      <c r="E187" s="23">
        <v>0</v>
      </c>
      <c r="F187" s="23">
        <f t="shared" si="53"/>
        <v>15</v>
      </c>
      <c r="G187" s="21">
        <v>2</v>
      </c>
      <c r="H187" s="21" t="str">
        <f t="shared" si="54"/>
        <v>Minggu</v>
      </c>
      <c r="I187" s="24">
        <f t="shared" si="58"/>
        <v>45788.875</v>
      </c>
      <c r="J187" s="25">
        <f t="shared" si="59"/>
        <v>11.875000000000002</v>
      </c>
      <c r="K187" s="21" t="str">
        <f t="shared" si="55"/>
        <v>Minggu</v>
      </c>
      <c r="L187" s="24">
        <f t="shared" si="60"/>
        <v>45788.958333333336</v>
      </c>
      <c r="M187" s="25">
        <f t="shared" si="56"/>
        <v>11.958333333333336</v>
      </c>
    </row>
    <row r="188" spans="1:13" x14ac:dyDescent="0.25">
      <c r="A188" s="21">
        <f t="shared" si="57"/>
        <v>15</v>
      </c>
      <c r="B188" s="22" t="s">
        <v>19</v>
      </c>
      <c r="C188" s="21">
        <v>458</v>
      </c>
      <c r="D188" s="23">
        <f t="shared" si="52"/>
        <v>30</v>
      </c>
      <c r="E188" s="23">
        <v>2</v>
      </c>
      <c r="F188" s="23">
        <f t="shared" si="53"/>
        <v>28</v>
      </c>
      <c r="G188" s="21">
        <v>3</v>
      </c>
      <c r="H188" s="21" t="str">
        <f t="shared" si="54"/>
        <v>Senin</v>
      </c>
      <c r="I188" s="24">
        <f t="shared" si="58"/>
        <v>45789.583333333336</v>
      </c>
      <c r="J188" s="25">
        <f t="shared" si="59"/>
        <v>12.583333333333336</v>
      </c>
      <c r="K188" s="21" t="str">
        <f t="shared" si="55"/>
        <v>Senin</v>
      </c>
      <c r="L188" s="24">
        <f t="shared" si="60"/>
        <v>45789.708333333336</v>
      </c>
      <c r="M188" s="25">
        <f t="shared" si="56"/>
        <v>12.708333333333336</v>
      </c>
    </row>
    <row r="189" spans="1:13" x14ac:dyDescent="0.25">
      <c r="A189" s="21">
        <f t="shared" si="57"/>
        <v>16</v>
      </c>
      <c r="B189" s="22" t="s">
        <v>18</v>
      </c>
      <c r="C189" s="21">
        <v>396</v>
      </c>
      <c r="D189" s="23">
        <f t="shared" si="52"/>
        <v>25</v>
      </c>
      <c r="E189" s="23">
        <v>1</v>
      </c>
      <c r="F189" s="23">
        <f t="shared" si="53"/>
        <v>24</v>
      </c>
      <c r="G189" s="21">
        <v>3</v>
      </c>
      <c r="H189" s="21" t="str">
        <f t="shared" si="54"/>
        <v>Selasa</v>
      </c>
      <c r="I189" s="24">
        <f t="shared" si="58"/>
        <v>45790.958333333336</v>
      </c>
      <c r="J189" s="25">
        <f t="shared" si="59"/>
        <v>13.958333333333336</v>
      </c>
      <c r="K189" s="21" t="str">
        <f t="shared" si="55"/>
        <v>Rabu</v>
      </c>
      <c r="L189" s="24">
        <f t="shared" si="60"/>
        <v>45791.083333333336</v>
      </c>
      <c r="M189" s="25">
        <f t="shared" si="56"/>
        <v>14.083333333333336</v>
      </c>
    </row>
    <row r="190" spans="1:13" x14ac:dyDescent="0.25">
      <c r="A190" s="21">
        <f t="shared" si="57"/>
        <v>17</v>
      </c>
      <c r="B190" s="22" t="s">
        <v>17</v>
      </c>
      <c r="C190" s="21"/>
      <c r="D190" s="23"/>
      <c r="E190" s="23"/>
      <c r="F190" s="23"/>
      <c r="G190" s="21"/>
      <c r="H190" s="21" t="str">
        <f t="shared" si="54"/>
        <v>Kamis</v>
      </c>
      <c r="I190" s="24">
        <f t="shared" si="58"/>
        <v>45792.125</v>
      </c>
      <c r="J190" s="25">
        <f t="shared" si="59"/>
        <v>15.125000000000002</v>
      </c>
      <c r="K190" s="21"/>
      <c r="L190" s="24"/>
      <c r="M190" s="25"/>
    </row>
    <row r="191" spans="1:13" x14ac:dyDescent="0.25">
      <c r="A191" s="8" t="s">
        <v>31</v>
      </c>
      <c r="B191" s="8"/>
      <c r="C191" s="28">
        <f>SUM(C174:C190)</f>
        <v>4130</v>
      </c>
      <c r="D191" s="28">
        <f>SUM(D174:D190)</f>
        <v>270</v>
      </c>
      <c r="E191" s="28"/>
      <c r="F191" s="28"/>
      <c r="G191" s="28">
        <f>SUM(G174:G190)</f>
        <v>83</v>
      </c>
      <c r="H191" s="28">
        <f>D191+G191</f>
        <v>353</v>
      </c>
      <c r="I191" s="29"/>
      <c r="J191" s="30"/>
      <c r="K191" s="29"/>
      <c r="L191" s="29"/>
      <c r="M191" s="30"/>
    </row>
    <row r="192" spans="1:13" x14ac:dyDescent="0.25">
      <c r="A192" s="8" t="s">
        <v>32</v>
      </c>
      <c r="B192" s="8"/>
      <c r="C192" s="31"/>
      <c r="D192" s="32">
        <f>D191/24</f>
        <v>11.25</v>
      </c>
      <c r="E192" s="32"/>
      <c r="F192" s="32"/>
      <c r="G192" s="32">
        <f>G191/24</f>
        <v>3.4583333333333335</v>
      </c>
      <c r="H192" s="32">
        <f>H191/24</f>
        <v>14.708333333333334</v>
      </c>
      <c r="I192" s="33"/>
      <c r="J192" s="34" t="s">
        <v>33</v>
      </c>
      <c r="K192" s="35"/>
      <c r="L192" s="35"/>
      <c r="M192" s="35"/>
    </row>
    <row r="193" spans="1:13" x14ac:dyDescent="0.25">
      <c r="A193" s="161"/>
      <c r="B193" s="161"/>
      <c r="C193" s="161"/>
      <c r="D193" s="161"/>
      <c r="E193" s="161"/>
      <c r="F193" s="161"/>
      <c r="G193" s="161"/>
      <c r="H193" s="35"/>
      <c r="I193" s="35"/>
      <c r="J193" s="30" t="s">
        <v>34</v>
      </c>
      <c r="K193" s="30"/>
      <c r="L193" s="38">
        <f>C191</f>
        <v>4130</v>
      </c>
      <c r="M193" s="35" t="s">
        <v>35</v>
      </c>
    </row>
    <row r="194" spans="1:13" x14ac:dyDescent="0.25">
      <c r="A194" s="161"/>
      <c r="B194" s="161"/>
      <c r="C194" s="161"/>
      <c r="D194" s="161"/>
      <c r="E194" s="161"/>
      <c r="F194" s="161"/>
      <c r="G194" s="161"/>
      <c r="H194" s="161"/>
      <c r="I194" s="39"/>
      <c r="J194" s="30" t="s">
        <v>36</v>
      </c>
      <c r="K194" s="30"/>
      <c r="L194" s="40">
        <f>D192</f>
        <v>11.25</v>
      </c>
      <c r="M194" s="35" t="s">
        <v>14</v>
      </c>
    </row>
    <row r="195" spans="1:13" x14ac:dyDescent="0.25">
      <c r="A195" s="161"/>
      <c r="B195" s="161"/>
      <c r="C195" s="161"/>
      <c r="D195" s="161"/>
      <c r="E195" s="161"/>
      <c r="F195" s="161"/>
      <c r="G195" s="161"/>
      <c r="H195" s="161"/>
      <c r="I195" s="35"/>
      <c r="J195" s="30" t="s">
        <v>37</v>
      </c>
      <c r="K195" s="30"/>
      <c r="L195" s="41">
        <f>G192</f>
        <v>3.4583333333333335</v>
      </c>
      <c r="M195" s="35" t="s">
        <v>14</v>
      </c>
    </row>
    <row r="197" spans="1:13" x14ac:dyDescent="0.25">
      <c r="A197" s="14" t="s">
        <v>109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spans="1:13" x14ac:dyDescent="0.25">
      <c r="A198" s="18"/>
      <c r="B198" s="18"/>
      <c r="C198" s="18"/>
      <c r="D198" s="18"/>
      <c r="E198" s="18"/>
      <c r="F198" s="18"/>
      <c r="G198" s="16"/>
      <c r="H198" s="18"/>
      <c r="I198" s="18"/>
      <c r="J198" s="161"/>
    </row>
    <row r="199" spans="1:13" x14ac:dyDescent="0.25">
      <c r="A199" s="67" t="s">
        <v>119</v>
      </c>
      <c r="B199" s="18"/>
      <c r="C199" s="18"/>
      <c r="D199" s="18"/>
      <c r="E199" s="18"/>
      <c r="F199" s="18"/>
      <c r="G199" s="16"/>
      <c r="H199" s="18"/>
      <c r="I199" s="18"/>
      <c r="J199" s="161"/>
      <c r="K199" s="18" t="s">
        <v>3</v>
      </c>
      <c r="L199" s="16">
        <v>16</v>
      </c>
      <c r="M199" s="18" t="s">
        <v>4</v>
      </c>
    </row>
    <row r="200" spans="1:13" ht="15.75" customHeight="1" x14ac:dyDescent="0.25">
      <c r="A200" s="13" t="s">
        <v>5</v>
      </c>
      <c r="B200" s="13" t="s">
        <v>6</v>
      </c>
      <c r="C200" s="12" t="s">
        <v>7</v>
      </c>
      <c r="D200" s="12" t="s">
        <v>8</v>
      </c>
      <c r="E200" s="11" t="s">
        <v>9</v>
      </c>
      <c r="F200" s="11" t="s">
        <v>10</v>
      </c>
      <c r="G200" s="12" t="s">
        <v>11</v>
      </c>
      <c r="H200" s="10" t="s">
        <v>12</v>
      </c>
      <c r="I200" s="10"/>
      <c r="J200" s="10"/>
      <c r="K200" s="9" t="s">
        <v>13</v>
      </c>
      <c r="L200" s="9"/>
      <c r="M200" s="9"/>
    </row>
    <row r="201" spans="1:13" x14ac:dyDescent="0.25">
      <c r="A201" s="13"/>
      <c r="B201" s="13"/>
      <c r="C201" s="12"/>
      <c r="D201" s="12"/>
      <c r="E201" s="11"/>
      <c r="F201" s="11"/>
      <c r="G201" s="12"/>
      <c r="H201" s="19" t="s">
        <v>14</v>
      </c>
      <c r="I201" s="19" t="s">
        <v>15</v>
      </c>
      <c r="J201" s="19" t="s">
        <v>16</v>
      </c>
      <c r="K201" s="20" t="s">
        <v>14</v>
      </c>
      <c r="L201" s="20" t="s">
        <v>15</v>
      </c>
      <c r="M201" s="20" t="s">
        <v>16</v>
      </c>
    </row>
    <row r="202" spans="1:13" x14ac:dyDescent="0.25">
      <c r="A202" s="21">
        <v>1</v>
      </c>
      <c r="B202" s="22" t="s">
        <v>17</v>
      </c>
      <c r="C202" s="21">
        <v>396</v>
      </c>
      <c r="D202" s="23">
        <f t="shared" ref="D202:D217" si="61">F202+E202</f>
        <v>26</v>
      </c>
      <c r="E202" s="23">
        <v>2</v>
      </c>
      <c r="F202" s="23">
        <f t="shared" ref="F202:F217" si="62">INT(C202/$L$3)</f>
        <v>24</v>
      </c>
      <c r="G202" s="21">
        <v>12</v>
      </c>
      <c r="H202" s="21" t="str">
        <f t="shared" ref="H202:H218" si="63">CHOOSE(WEEKDAY(I202),"Minggu","Senin","Selasa","Rabu","Kamis","Jum'at","Sabtu")</f>
        <v>Kamis</v>
      </c>
      <c r="I202" s="24">
        <v>45792</v>
      </c>
      <c r="J202" s="25">
        <v>0.125</v>
      </c>
      <c r="K202" s="21" t="str">
        <f t="shared" ref="K202:K217" si="64">CHOOSE(WEEKDAY(L202),"Minggu","Senin","Selasa","Rabu","Kamis","Jum'at","Sabtu")</f>
        <v>Kamis</v>
      </c>
      <c r="L202" s="24">
        <f>(I202+J202)+G202/24</f>
        <v>45792.625</v>
      </c>
      <c r="M202" s="25">
        <f t="shared" ref="M202:M217" si="65">(J202+G202/24)</f>
        <v>0.625</v>
      </c>
    </row>
    <row r="203" spans="1:13" x14ac:dyDescent="0.25">
      <c r="A203" s="21">
        <f t="shared" ref="A203:A218" si="66">A202+1</f>
        <v>2</v>
      </c>
      <c r="B203" s="22" t="s">
        <v>18</v>
      </c>
      <c r="C203" s="21">
        <v>458</v>
      </c>
      <c r="D203" s="23">
        <f t="shared" si="61"/>
        <v>31</v>
      </c>
      <c r="E203" s="23">
        <v>3</v>
      </c>
      <c r="F203" s="23">
        <f t="shared" si="62"/>
        <v>28</v>
      </c>
      <c r="G203" s="21">
        <v>4</v>
      </c>
      <c r="H203" s="21" t="str">
        <f t="shared" si="63"/>
        <v>Jum'at</v>
      </c>
      <c r="I203" s="24">
        <f t="shared" ref="I203:I218" si="67">$I$202+J203</f>
        <v>45793.708333333336</v>
      </c>
      <c r="J203" s="25">
        <f t="shared" ref="J203:J218" si="68">M202+D202/24</f>
        <v>1.7083333333333333</v>
      </c>
      <c r="K203" s="21" t="str">
        <f t="shared" si="64"/>
        <v>Jum'at</v>
      </c>
      <c r="L203" s="24">
        <f t="shared" ref="L203:L217" si="69">($I$202+J203)+G203/24</f>
        <v>45793.875</v>
      </c>
      <c r="M203" s="25">
        <f t="shared" si="65"/>
        <v>1.875</v>
      </c>
    </row>
    <row r="204" spans="1:13" x14ac:dyDescent="0.25">
      <c r="A204" s="21">
        <f t="shared" si="66"/>
        <v>3</v>
      </c>
      <c r="B204" s="22" t="s">
        <v>19</v>
      </c>
      <c r="C204" s="21">
        <v>243</v>
      </c>
      <c r="D204" s="23">
        <f t="shared" si="61"/>
        <v>15</v>
      </c>
      <c r="E204" s="23">
        <v>0</v>
      </c>
      <c r="F204" s="23">
        <f t="shared" si="62"/>
        <v>15</v>
      </c>
      <c r="G204" s="71">
        <v>3</v>
      </c>
      <c r="H204" s="21" t="str">
        <f t="shared" si="63"/>
        <v>Minggu</v>
      </c>
      <c r="I204" s="24">
        <f t="shared" si="67"/>
        <v>45795.166666666664</v>
      </c>
      <c r="J204" s="25">
        <f t="shared" si="68"/>
        <v>3.166666666666667</v>
      </c>
      <c r="K204" s="21" t="str">
        <f t="shared" si="64"/>
        <v>Minggu</v>
      </c>
      <c r="L204" s="24">
        <f t="shared" si="69"/>
        <v>45795.291666666664</v>
      </c>
      <c r="M204" s="25">
        <f t="shared" si="65"/>
        <v>3.291666666666667</v>
      </c>
    </row>
    <row r="205" spans="1:13" x14ac:dyDescent="0.25">
      <c r="A205" s="21">
        <f t="shared" si="66"/>
        <v>4</v>
      </c>
      <c r="B205" s="22" t="s">
        <v>20</v>
      </c>
      <c r="C205" s="21">
        <v>393</v>
      </c>
      <c r="D205" s="23">
        <f t="shared" si="61"/>
        <v>25</v>
      </c>
      <c r="E205" s="23">
        <v>1</v>
      </c>
      <c r="F205" s="23">
        <f t="shared" si="62"/>
        <v>24</v>
      </c>
      <c r="G205" s="21">
        <v>2</v>
      </c>
      <c r="H205" s="21" t="str">
        <f t="shared" si="63"/>
        <v>Minggu</v>
      </c>
      <c r="I205" s="24">
        <f t="shared" si="67"/>
        <v>45795.916666666664</v>
      </c>
      <c r="J205" s="25">
        <f t="shared" si="68"/>
        <v>3.916666666666667</v>
      </c>
      <c r="K205" s="21" t="str">
        <f t="shared" si="64"/>
        <v>Senin</v>
      </c>
      <c r="L205" s="24">
        <f t="shared" si="69"/>
        <v>45796</v>
      </c>
      <c r="M205" s="25">
        <f t="shared" si="65"/>
        <v>4</v>
      </c>
    </row>
    <row r="206" spans="1:13" x14ac:dyDescent="0.25">
      <c r="A206" s="21">
        <f t="shared" si="66"/>
        <v>5</v>
      </c>
      <c r="B206" s="22" t="s">
        <v>21</v>
      </c>
      <c r="C206" s="21">
        <v>82</v>
      </c>
      <c r="D206" s="23">
        <f t="shared" si="61"/>
        <v>6</v>
      </c>
      <c r="E206" s="23">
        <v>1</v>
      </c>
      <c r="F206" s="23">
        <f t="shared" si="62"/>
        <v>5</v>
      </c>
      <c r="G206" s="21">
        <v>2</v>
      </c>
      <c r="H206" s="21" t="str">
        <f t="shared" si="63"/>
        <v>Selasa</v>
      </c>
      <c r="I206" s="24">
        <f t="shared" si="67"/>
        <v>45797.041666666664</v>
      </c>
      <c r="J206" s="25">
        <f t="shared" si="68"/>
        <v>5.041666666666667</v>
      </c>
      <c r="K206" s="21" t="str">
        <f t="shared" si="64"/>
        <v>Selasa</v>
      </c>
      <c r="L206" s="24">
        <f t="shared" si="69"/>
        <v>45797.125</v>
      </c>
      <c r="M206" s="25">
        <f t="shared" si="65"/>
        <v>5.125</v>
      </c>
    </row>
    <row r="207" spans="1:13" x14ac:dyDescent="0.25">
      <c r="A207" s="21">
        <f t="shared" si="66"/>
        <v>6</v>
      </c>
      <c r="B207" s="22" t="s">
        <v>22</v>
      </c>
      <c r="C207" s="21">
        <v>323</v>
      </c>
      <c r="D207" s="23">
        <f t="shared" si="61"/>
        <v>21</v>
      </c>
      <c r="E207" s="23">
        <v>1</v>
      </c>
      <c r="F207" s="23">
        <f t="shared" si="62"/>
        <v>20</v>
      </c>
      <c r="G207" s="21">
        <v>4</v>
      </c>
      <c r="H207" s="21" t="str">
        <f t="shared" si="63"/>
        <v>Selasa</v>
      </c>
      <c r="I207" s="24">
        <f t="shared" si="67"/>
        <v>45797.375</v>
      </c>
      <c r="J207" s="25">
        <f t="shared" si="68"/>
        <v>5.375</v>
      </c>
      <c r="K207" s="21" t="str">
        <f t="shared" si="64"/>
        <v>Selasa</v>
      </c>
      <c r="L207" s="24">
        <f t="shared" si="69"/>
        <v>45797.541666666664</v>
      </c>
      <c r="M207" s="25">
        <f t="shared" si="65"/>
        <v>5.541666666666667</v>
      </c>
    </row>
    <row r="208" spans="1:13" x14ac:dyDescent="0.25">
      <c r="A208" s="21">
        <f t="shared" si="66"/>
        <v>7</v>
      </c>
      <c r="B208" s="22" t="s">
        <v>93</v>
      </c>
      <c r="C208" s="21">
        <v>20</v>
      </c>
      <c r="D208" s="23">
        <f t="shared" si="61"/>
        <v>2</v>
      </c>
      <c r="E208" s="23">
        <v>1</v>
      </c>
      <c r="F208" s="23">
        <f t="shared" si="62"/>
        <v>1</v>
      </c>
      <c r="G208" s="21">
        <v>2</v>
      </c>
      <c r="H208" s="21" t="str">
        <f t="shared" si="63"/>
        <v>Rabu</v>
      </c>
      <c r="I208" s="24">
        <f t="shared" si="67"/>
        <v>45798.416666666664</v>
      </c>
      <c r="J208" s="25">
        <f t="shared" si="68"/>
        <v>6.416666666666667</v>
      </c>
      <c r="K208" s="21" t="str">
        <f t="shared" si="64"/>
        <v>Rabu</v>
      </c>
      <c r="L208" s="24">
        <f t="shared" si="69"/>
        <v>45798.5</v>
      </c>
      <c r="M208" s="25">
        <f t="shared" si="65"/>
        <v>6.5</v>
      </c>
    </row>
    <row r="209" spans="1:13" x14ac:dyDescent="0.25">
      <c r="A209" s="21">
        <f t="shared" si="66"/>
        <v>8</v>
      </c>
      <c r="B209" s="22" t="s">
        <v>112</v>
      </c>
      <c r="C209" s="21">
        <v>150</v>
      </c>
      <c r="D209" s="23">
        <f t="shared" si="61"/>
        <v>11</v>
      </c>
      <c r="E209" s="23">
        <v>2</v>
      </c>
      <c r="F209" s="23">
        <f t="shared" si="62"/>
        <v>9</v>
      </c>
      <c r="G209" s="21">
        <v>2</v>
      </c>
      <c r="H209" s="21" t="str">
        <f t="shared" si="63"/>
        <v>Rabu</v>
      </c>
      <c r="I209" s="24">
        <f t="shared" si="67"/>
        <v>45798.583333333336</v>
      </c>
      <c r="J209" s="25">
        <f t="shared" si="68"/>
        <v>6.583333333333333</v>
      </c>
      <c r="K209" s="21" t="str">
        <f t="shared" si="64"/>
        <v>Rabu</v>
      </c>
      <c r="L209" s="24">
        <f t="shared" si="69"/>
        <v>45798.666666666672</v>
      </c>
      <c r="M209" s="25">
        <f t="shared" si="65"/>
        <v>6.6666666666666661</v>
      </c>
    </row>
    <row r="210" spans="1:13" x14ac:dyDescent="0.25">
      <c r="A210" s="21">
        <f t="shared" si="66"/>
        <v>9</v>
      </c>
      <c r="B210" s="22" t="s">
        <v>92</v>
      </c>
      <c r="C210" s="21">
        <v>150</v>
      </c>
      <c r="D210" s="23">
        <f t="shared" si="61"/>
        <v>10</v>
      </c>
      <c r="E210" s="23">
        <v>1</v>
      </c>
      <c r="F210" s="23">
        <f t="shared" si="62"/>
        <v>9</v>
      </c>
      <c r="G210" s="21">
        <v>15</v>
      </c>
      <c r="H210" s="21" t="str">
        <f t="shared" si="63"/>
        <v>Kamis</v>
      </c>
      <c r="I210" s="24">
        <f t="shared" si="67"/>
        <v>45799.125</v>
      </c>
      <c r="J210" s="25">
        <f t="shared" si="68"/>
        <v>7.1249999999999991</v>
      </c>
      <c r="K210" s="21" t="str">
        <f t="shared" si="64"/>
        <v>Kamis</v>
      </c>
      <c r="L210" s="24">
        <f t="shared" si="69"/>
        <v>45799.75</v>
      </c>
      <c r="M210" s="25">
        <f t="shared" si="65"/>
        <v>7.7499999999999991</v>
      </c>
    </row>
    <row r="211" spans="1:13" x14ac:dyDescent="0.25">
      <c r="A211" s="21">
        <f t="shared" si="66"/>
        <v>10</v>
      </c>
      <c r="B211" s="22" t="s">
        <v>112</v>
      </c>
      <c r="C211" s="21">
        <v>20</v>
      </c>
      <c r="D211" s="23">
        <f t="shared" si="61"/>
        <v>2</v>
      </c>
      <c r="E211" s="23">
        <v>1</v>
      </c>
      <c r="F211" s="23">
        <f t="shared" si="62"/>
        <v>1</v>
      </c>
      <c r="G211" s="21">
        <v>2</v>
      </c>
      <c r="H211" s="21" t="str">
        <f t="shared" si="63"/>
        <v>Jum'at</v>
      </c>
      <c r="I211" s="24">
        <f t="shared" si="67"/>
        <v>45800.166666666664</v>
      </c>
      <c r="J211" s="25">
        <f t="shared" si="68"/>
        <v>8.1666666666666661</v>
      </c>
      <c r="K211" s="21" t="str">
        <f t="shared" si="64"/>
        <v>Jum'at</v>
      </c>
      <c r="L211" s="24">
        <f t="shared" si="69"/>
        <v>45800.25</v>
      </c>
      <c r="M211" s="25">
        <f t="shared" si="65"/>
        <v>8.25</v>
      </c>
    </row>
    <row r="212" spans="1:13" x14ac:dyDescent="0.25">
      <c r="A212" s="21">
        <f t="shared" si="66"/>
        <v>11</v>
      </c>
      <c r="B212" s="22" t="s">
        <v>93</v>
      </c>
      <c r="C212" s="21">
        <v>323</v>
      </c>
      <c r="D212" s="23">
        <f t="shared" si="61"/>
        <v>21</v>
      </c>
      <c r="E212" s="23">
        <v>1</v>
      </c>
      <c r="F212" s="23">
        <f t="shared" si="62"/>
        <v>20</v>
      </c>
      <c r="G212" s="21">
        <v>2</v>
      </c>
      <c r="H212" s="21" t="str">
        <f t="shared" si="63"/>
        <v>Jum'at</v>
      </c>
      <c r="I212" s="24">
        <f t="shared" si="67"/>
        <v>45800.333333333336</v>
      </c>
      <c r="J212" s="25">
        <f t="shared" si="68"/>
        <v>8.3333333333333339</v>
      </c>
      <c r="K212" s="21" t="str">
        <f t="shared" si="64"/>
        <v>Jum'at</v>
      </c>
      <c r="L212" s="24">
        <f t="shared" si="69"/>
        <v>45800.416666666672</v>
      </c>
      <c r="M212" s="25">
        <f t="shared" si="65"/>
        <v>8.4166666666666679</v>
      </c>
    </row>
    <row r="213" spans="1:13" x14ac:dyDescent="0.25">
      <c r="A213" s="21">
        <f t="shared" si="66"/>
        <v>12</v>
      </c>
      <c r="B213" s="22" t="s">
        <v>22</v>
      </c>
      <c r="C213" s="21">
        <v>82</v>
      </c>
      <c r="D213" s="23">
        <f t="shared" si="61"/>
        <v>5</v>
      </c>
      <c r="E213" s="23">
        <v>0</v>
      </c>
      <c r="F213" s="23">
        <f t="shared" si="62"/>
        <v>5</v>
      </c>
      <c r="G213" s="21">
        <v>3</v>
      </c>
      <c r="H213" s="21" t="str">
        <f t="shared" si="63"/>
        <v>Sabtu</v>
      </c>
      <c r="I213" s="24">
        <f t="shared" si="67"/>
        <v>45801.291666666664</v>
      </c>
      <c r="J213" s="25">
        <f t="shared" si="68"/>
        <v>9.2916666666666679</v>
      </c>
      <c r="K213" s="21" t="str">
        <f t="shared" si="64"/>
        <v>Sabtu</v>
      </c>
      <c r="L213" s="24">
        <f t="shared" si="69"/>
        <v>45801.416666666664</v>
      </c>
      <c r="M213" s="25">
        <f t="shared" si="65"/>
        <v>9.4166666666666679</v>
      </c>
    </row>
    <row r="214" spans="1:13" x14ac:dyDescent="0.25">
      <c r="A214" s="21">
        <f t="shared" si="66"/>
        <v>13</v>
      </c>
      <c r="B214" s="22" t="s">
        <v>21</v>
      </c>
      <c r="C214" s="21">
        <v>393</v>
      </c>
      <c r="D214" s="23">
        <f t="shared" si="61"/>
        <v>25</v>
      </c>
      <c r="E214" s="23">
        <v>1</v>
      </c>
      <c r="F214" s="23">
        <f t="shared" si="62"/>
        <v>24</v>
      </c>
      <c r="G214" s="21">
        <v>2</v>
      </c>
      <c r="H214" s="21" t="str">
        <f t="shared" si="63"/>
        <v>Sabtu</v>
      </c>
      <c r="I214" s="24">
        <f t="shared" si="67"/>
        <v>45801.625</v>
      </c>
      <c r="J214" s="25">
        <f t="shared" si="68"/>
        <v>9.6250000000000018</v>
      </c>
      <c r="K214" s="21" t="str">
        <f t="shared" si="64"/>
        <v>Sabtu</v>
      </c>
      <c r="L214" s="24">
        <f t="shared" si="69"/>
        <v>45801.708333333336</v>
      </c>
      <c r="M214" s="25">
        <f t="shared" si="65"/>
        <v>9.7083333333333357</v>
      </c>
    </row>
    <row r="215" spans="1:13" x14ac:dyDescent="0.25">
      <c r="A215" s="21">
        <f t="shared" si="66"/>
        <v>14</v>
      </c>
      <c r="B215" s="22" t="s">
        <v>20</v>
      </c>
      <c r="C215" s="21">
        <v>243</v>
      </c>
      <c r="D215" s="23">
        <f t="shared" si="61"/>
        <v>15</v>
      </c>
      <c r="E215" s="23">
        <v>0</v>
      </c>
      <c r="F215" s="23">
        <f t="shared" si="62"/>
        <v>15</v>
      </c>
      <c r="G215" s="21">
        <v>2</v>
      </c>
      <c r="H215" s="21" t="str">
        <f t="shared" si="63"/>
        <v>Minggu</v>
      </c>
      <c r="I215" s="24">
        <f t="shared" si="67"/>
        <v>45802.75</v>
      </c>
      <c r="J215" s="25">
        <f t="shared" si="68"/>
        <v>10.750000000000002</v>
      </c>
      <c r="K215" s="21" t="str">
        <f t="shared" si="64"/>
        <v>Minggu</v>
      </c>
      <c r="L215" s="24">
        <f t="shared" si="69"/>
        <v>45802.833333333336</v>
      </c>
      <c r="M215" s="25">
        <f t="shared" si="65"/>
        <v>10.833333333333336</v>
      </c>
    </row>
    <row r="216" spans="1:13" x14ac:dyDescent="0.25">
      <c r="A216" s="21">
        <f t="shared" si="66"/>
        <v>15</v>
      </c>
      <c r="B216" s="22" t="s">
        <v>19</v>
      </c>
      <c r="C216" s="21">
        <v>458</v>
      </c>
      <c r="D216" s="23">
        <f t="shared" si="61"/>
        <v>30</v>
      </c>
      <c r="E216" s="23">
        <v>2</v>
      </c>
      <c r="F216" s="23">
        <f t="shared" si="62"/>
        <v>28</v>
      </c>
      <c r="G216" s="21">
        <v>3</v>
      </c>
      <c r="H216" s="21" t="str">
        <f t="shared" si="63"/>
        <v>Senin</v>
      </c>
      <c r="I216" s="24">
        <f t="shared" si="67"/>
        <v>45803.458333333336</v>
      </c>
      <c r="J216" s="25">
        <f t="shared" si="68"/>
        <v>11.458333333333336</v>
      </c>
      <c r="K216" s="21" t="str">
        <f t="shared" si="64"/>
        <v>Senin</v>
      </c>
      <c r="L216" s="24">
        <f t="shared" si="69"/>
        <v>45803.583333333336</v>
      </c>
      <c r="M216" s="25">
        <f t="shared" si="65"/>
        <v>11.583333333333336</v>
      </c>
    </row>
    <row r="217" spans="1:13" x14ac:dyDescent="0.25">
      <c r="A217" s="21">
        <f t="shared" si="66"/>
        <v>16</v>
      </c>
      <c r="B217" s="22" t="s">
        <v>18</v>
      </c>
      <c r="C217" s="21">
        <v>396</v>
      </c>
      <c r="D217" s="23">
        <f t="shared" si="61"/>
        <v>25</v>
      </c>
      <c r="E217" s="23">
        <v>1</v>
      </c>
      <c r="F217" s="23">
        <f t="shared" si="62"/>
        <v>24</v>
      </c>
      <c r="G217" s="21">
        <v>3</v>
      </c>
      <c r="H217" s="21" t="str">
        <f t="shared" si="63"/>
        <v>Selasa</v>
      </c>
      <c r="I217" s="24">
        <f t="shared" si="67"/>
        <v>45804.833333333336</v>
      </c>
      <c r="J217" s="25">
        <f t="shared" si="68"/>
        <v>12.833333333333336</v>
      </c>
      <c r="K217" s="21" t="str">
        <f t="shared" si="64"/>
        <v>Selasa</v>
      </c>
      <c r="L217" s="24">
        <f t="shared" si="69"/>
        <v>45804.958333333336</v>
      </c>
      <c r="M217" s="25">
        <f t="shared" si="65"/>
        <v>12.958333333333336</v>
      </c>
    </row>
    <row r="218" spans="1:13" x14ac:dyDescent="0.25">
      <c r="A218" s="21">
        <f t="shared" si="66"/>
        <v>17</v>
      </c>
      <c r="B218" s="22" t="s">
        <v>17</v>
      </c>
      <c r="C218" s="21"/>
      <c r="D218" s="23"/>
      <c r="E218" s="23"/>
      <c r="F218" s="23"/>
      <c r="G218" s="21"/>
      <c r="H218" s="21" t="str">
        <f t="shared" si="63"/>
        <v>Kamis</v>
      </c>
      <c r="I218" s="24">
        <f t="shared" si="67"/>
        <v>45806</v>
      </c>
      <c r="J218" s="25">
        <f t="shared" si="68"/>
        <v>14.000000000000002</v>
      </c>
      <c r="K218" s="21"/>
      <c r="L218" s="24"/>
      <c r="M218" s="25"/>
    </row>
    <row r="219" spans="1:13" x14ac:dyDescent="0.25">
      <c r="A219" s="8" t="s">
        <v>31</v>
      </c>
      <c r="B219" s="8"/>
      <c r="C219" s="28">
        <f>SUM(C202:C218)</f>
        <v>4130</v>
      </c>
      <c r="D219" s="28">
        <f>SUM(D202:D218)</f>
        <v>270</v>
      </c>
      <c r="E219" s="28"/>
      <c r="F219" s="28"/>
      <c r="G219" s="28">
        <f>SUM(G202:G218)</f>
        <v>63</v>
      </c>
      <c r="H219" s="28">
        <f>D219+G219</f>
        <v>333</v>
      </c>
      <c r="I219" s="29"/>
      <c r="J219" s="30"/>
      <c r="K219" s="29"/>
      <c r="L219" s="29"/>
      <c r="M219" s="30"/>
    </row>
    <row r="220" spans="1:13" x14ac:dyDescent="0.25">
      <c r="A220" s="8" t="s">
        <v>32</v>
      </c>
      <c r="B220" s="8"/>
      <c r="C220" s="31"/>
      <c r="D220" s="32">
        <f>D219/24</f>
        <v>11.25</v>
      </c>
      <c r="E220" s="32"/>
      <c r="F220" s="32"/>
      <c r="G220" s="32">
        <f>G219/24</f>
        <v>2.625</v>
      </c>
      <c r="H220" s="32">
        <f>H219/24</f>
        <v>13.875</v>
      </c>
      <c r="I220" s="33"/>
      <c r="J220" s="34" t="s">
        <v>33</v>
      </c>
      <c r="K220" s="35"/>
      <c r="L220" s="35"/>
      <c r="M220" s="35"/>
    </row>
    <row r="221" spans="1:13" x14ac:dyDescent="0.25">
      <c r="A221" s="161"/>
      <c r="B221" s="161"/>
      <c r="C221" s="161"/>
      <c r="D221" s="161"/>
      <c r="E221" s="161"/>
      <c r="F221" s="161"/>
      <c r="G221" s="161"/>
      <c r="H221" s="35"/>
      <c r="I221" s="35"/>
      <c r="J221" s="30" t="s">
        <v>34</v>
      </c>
      <c r="K221" s="30"/>
      <c r="L221" s="38">
        <f>C219</f>
        <v>4130</v>
      </c>
      <c r="M221" s="35" t="s">
        <v>35</v>
      </c>
    </row>
    <row r="222" spans="1:13" x14ac:dyDescent="0.25">
      <c r="A222" s="161"/>
      <c r="B222" s="161"/>
      <c r="C222" s="161"/>
      <c r="D222" s="161"/>
      <c r="E222" s="161"/>
      <c r="F222" s="161"/>
      <c r="G222" s="161"/>
      <c r="H222" s="161"/>
      <c r="I222" s="39"/>
      <c r="J222" s="30" t="s">
        <v>36</v>
      </c>
      <c r="K222" s="30"/>
      <c r="L222" s="40">
        <f>D220</f>
        <v>11.25</v>
      </c>
      <c r="M222" s="35" t="s">
        <v>14</v>
      </c>
    </row>
    <row r="223" spans="1:13" x14ac:dyDescent="0.25">
      <c r="A223" s="161"/>
      <c r="B223" s="161"/>
      <c r="C223" s="161"/>
      <c r="D223" s="161"/>
      <c r="E223" s="161"/>
      <c r="F223" s="161"/>
      <c r="G223" s="161"/>
      <c r="H223" s="161"/>
      <c r="I223" s="35"/>
      <c r="J223" s="30" t="s">
        <v>37</v>
      </c>
      <c r="K223" s="30"/>
      <c r="L223" s="41">
        <f>G220</f>
        <v>2.625</v>
      </c>
      <c r="M223" s="35" t="s">
        <v>14</v>
      </c>
    </row>
    <row r="225" spans="1:13" x14ac:dyDescent="0.25">
      <c r="A225" s="14" t="s">
        <v>109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x14ac:dyDescent="0.25">
      <c r="A226" s="18"/>
      <c r="B226" s="18"/>
      <c r="C226" s="18"/>
      <c r="D226" s="18"/>
      <c r="E226" s="18"/>
      <c r="F226" s="18"/>
      <c r="G226" s="16"/>
      <c r="H226" s="18"/>
      <c r="I226" s="18"/>
      <c r="J226" s="161"/>
    </row>
    <row r="227" spans="1:13" x14ac:dyDescent="0.25">
      <c r="A227" s="67" t="s">
        <v>120</v>
      </c>
      <c r="B227" s="18"/>
      <c r="C227" s="18"/>
      <c r="D227" s="18"/>
      <c r="E227" s="18"/>
      <c r="F227" s="18"/>
      <c r="G227" s="16"/>
      <c r="H227" s="18"/>
      <c r="I227" s="18"/>
      <c r="J227" s="161"/>
      <c r="K227" s="18" t="s">
        <v>3</v>
      </c>
      <c r="L227" s="16">
        <v>16</v>
      </c>
      <c r="M227" s="18" t="s">
        <v>4</v>
      </c>
    </row>
    <row r="228" spans="1:13" ht="15.75" customHeight="1" x14ac:dyDescent="0.25">
      <c r="A228" s="13" t="s">
        <v>5</v>
      </c>
      <c r="B228" s="13" t="s">
        <v>6</v>
      </c>
      <c r="C228" s="12" t="s">
        <v>7</v>
      </c>
      <c r="D228" s="12" t="s">
        <v>8</v>
      </c>
      <c r="E228" s="11" t="s">
        <v>9</v>
      </c>
      <c r="F228" s="11" t="s">
        <v>10</v>
      </c>
      <c r="G228" s="12" t="s">
        <v>11</v>
      </c>
      <c r="H228" s="10" t="s">
        <v>12</v>
      </c>
      <c r="I228" s="10"/>
      <c r="J228" s="10"/>
      <c r="K228" s="9" t="s">
        <v>13</v>
      </c>
      <c r="L228" s="9"/>
      <c r="M228" s="9"/>
    </row>
    <row r="229" spans="1:13" x14ac:dyDescent="0.25">
      <c r="A229" s="13"/>
      <c r="B229" s="13"/>
      <c r="C229" s="12"/>
      <c r="D229" s="12"/>
      <c r="E229" s="11"/>
      <c r="F229" s="11"/>
      <c r="G229" s="12"/>
      <c r="H229" s="19" t="s">
        <v>14</v>
      </c>
      <c r="I229" s="19" t="s">
        <v>15</v>
      </c>
      <c r="J229" s="19" t="s">
        <v>16</v>
      </c>
      <c r="K229" s="20" t="s">
        <v>14</v>
      </c>
      <c r="L229" s="20" t="s">
        <v>15</v>
      </c>
      <c r="M229" s="20" t="s">
        <v>16</v>
      </c>
    </row>
    <row r="230" spans="1:13" x14ac:dyDescent="0.25">
      <c r="A230" s="21">
        <v>1</v>
      </c>
      <c r="B230" s="22" t="s">
        <v>17</v>
      </c>
      <c r="C230" s="21">
        <v>396</v>
      </c>
      <c r="D230" s="23">
        <f t="shared" ref="D230:D245" si="70">F230+E230</f>
        <v>23</v>
      </c>
      <c r="E230" s="23">
        <v>-1</v>
      </c>
      <c r="F230" s="23">
        <f t="shared" ref="F230:F245" si="71">INT(C230/$L$3)</f>
        <v>24</v>
      </c>
      <c r="G230" s="21">
        <v>15</v>
      </c>
      <c r="H230" s="21" t="str">
        <f t="shared" ref="H230:H246" si="72">CHOOSE(WEEKDAY(I230),"Minggu","Senin","Selasa","Rabu","Kamis","Jum'at","Sabtu")</f>
        <v>Kamis</v>
      </c>
      <c r="I230" s="24">
        <v>45806</v>
      </c>
      <c r="J230" s="25">
        <v>0.125</v>
      </c>
      <c r="K230" s="21" t="str">
        <f t="shared" ref="K230:K245" si="73">CHOOSE(WEEKDAY(L230),"Minggu","Senin","Selasa","Rabu","Kamis","Jum'at","Sabtu")</f>
        <v>Kamis</v>
      </c>
      <c r="L230" s="24">
        <f>(I230+J230)+G230/24</f>
        <v>45806.75</v>
      </c>
      <c r="M230" s="25">
        <f t="shared" ref="M230:M245" si="74">(J230+G230/24)</f>
        <v>0.75</v>
      </c>
    </row>
    <row r="231" spans="1:13" x14ac:dyDescent="0.25">
      <c r="A231" s="21">
        <f t="shared" ref="A231:A246" si="75">A230+1</f>
        <v>2</v>
      </c>
      <c r="B231" s="22" t="s">
        <v>18</v>
      </c>
      <c r="C231" s="21">
        <v>458</v>
      </c>
      <c r="D231" s="23">
        <f t="shared" si="70"/>
        <v>31</v>
      </c>
      <c r="E231" s="23">
        <v>3</v>
      </c>
      <c r="F231" s="23">
        <f t="shared" si="71"/>
        <v>28</v>
      </c>
      <c r="G231" s="21">
        <v>4</v>
      </c>
      <c r="H231" s="21" t="str">
        <f t="shared" si="72"/>
        <v>Jum'at</v>
      </c>
      <c r="I231" s="24">
        <f t="shared" ref="I231:I246" si="76">$I$230+J231</f>
        <v>45807.708333333336</v>
      </c>
      <c r="J231" s="25">
        <f t="shared" ref="J231:J246" si="77">M230+D230/24</f>
        <v>1.7083333333333335</v>
      </c>
      <c r="K231" s="21" t="str">
        <f t="shared" si="73"/>
        <v>Jum'at</v>
      </c>
      <c r="L231" s="24">
        <f t="shared" ref="L231:L245" si="78">($I$230+J231)+G231/24</f>
        <v>45807.875</v>
      </c>
      <c r="M231" s="25">
        <f t="shared" si="74"/>
        <v>1.8750000000000002</v>
      </c>
    </row>
    <row r="232" spans="1:13" x14ac:dyDescent="0.25">
      <c r="A232" s="21">
        <f t="shared" si="75"/>
        <v>3</v>
      </c>
      <c r="B232" s="22" t="s">
        <v>19</v>
      </c>
      <c r="C232" s="21">
        <v>243</v>
      </c>
      <c r="D232" s="23">
        <f t="shared" si="70"/>
        <v>15</v>
      </c>
      <c r="E232" s="23">
        <v>0</v>
      </c>
      <c r="F232" s="23">
        <f t="shared" si="71"/>
        <v>15</v>
      </c>
      <c r="G232" s="71">
        <v>3</v>
      </c>
      <c r="H232" s="21" t="str">
        <f t="shared" si="72"/>
        <v>Minggu</v>
      </c>
      <c r="I232" s="24">
        <f t="shared" si="76"/>
        <v>45809.166666666664</v>
      </c>
      <c r="J232" s="25">
        <f t="shared" si="77"/>
        <v>3.166666666666667</v>
      </c>
      <c r="K232" s="21" t="str">
        <f t="shared" si="73"/>
        <v>Minggu</v>
      </c>
      <c r="L232" s="24">
        <f t="shared" si="78"/>
        <v>45809.291666666664</v>
      </c>
      <c r="M232" s="25">
        <f t="shared" si="74"/>
        <v>3.291666666666667</v>
      </c>
    </row>
    <row r="233" spans="1:13" x14ac:dyDescent="0.25">
      <c r="A233" s="21">
        <f t="shared" si="75"/>
        <v>4</v>
      </c>
      <c r="B233" s="22" t="s">
        <v>20</v>
      </c>
      <c r="C233" s="21">
        <v>393</v>
      </c>
      <c r="D233" s="23">
        <f t="shared" si="70"/>
        <v>25</v>
      </c>
      <c r="E233" s="23">
        <v>1</v>
      </c>
      <c r="F233" s="23">
        <f t="shared" si="71"/>
        <v>24</v>
      </c>
      <c r="G233" s="21">
        <v>2</v>
      </c>
      <c r="H233" s="21" t="str">
        <f t="shared" si="72"/>
        <v>Minggu</v>
      </c>
      <c r="I233" s="24">
        <f t="shared" si="76"/>
        <v>45809.916666666664</v>
      </c>
      <c r="J233" s="25">
        <f t="shared" si="77"/>
        <v>3.916666666666667</v>
      </c>
      <c r="K233" s="21" t="str">
        <f t="shared" si="73"/>
        <v>Senin</v>
      </c>
      <c r="L233" s="24">
        <f t="shared" si="78"/>
        <v>45810</v>
      </c>
      <c r="M233" s="25">
        <f t="shared" si="74"/>
        <v>4</v>
      </c>
    </row>
    <row r="234" spans="1:13" x14ac:dyDescent="0.25">
      <c r="A234" s="21">
        <f t="shared" si="75"/>
        <v>5</v>
      </c>
      <c r="B234" s="22" t="s">
        <v>21</v>
      </c>
      <c r="C234" s="21">
        <v>82</v>
      </c>
      <c r="D234" s="23">
        <f t="shared" si="70"/>
        <v>6</v>
      </c>
      <c r="E234" s="23">
        <v>1</v>
      </c>
      <c r="F234" s="23">
        <f t="shared" si="71"/>
        <v>5</v>
      </c>
      <c r="G234" s="21">
        <v>2</v>
      </c>
      <c r="H234" s="21" t="str">
        <f t="shared" si="72"/>
        <v>Selasa</v>
      </c>
      <c r="I234" s="24">
        <f t="shared" si="76"/>
        <v>45811.041666666664</v>
      </c>
      <c r="J234" s="25">
        <f t="shared" si="77"/>
        <v>5.041666666666667</v>
      </c>
      <c r="K234" s="21" t="str">
        <f t="shared" si="73"/>
        <v>Selasa</v>
      </c>
      <c r="L234" s="24">
        <f t="shared" si="78"/>
        <v>45811.125</v>
      </c>
      <c r="M234" s="25">
        <f t="shared" si="74"/>
        <v>5.125</v>
      </c>
    </row>
    <row r="235" spans="1:13" x14ac:dyDescent="0.25">
      <c r="A235" s="21">
        <f t="shared" si="75"/>
        <v>6</v>
      </c>
      <c r="B235" s="22" t="s">
        <v>22</v>
      </c>
      <c r="C235" s="21">
        <v>323</v>
      </c>
      <c r="D235" s="23">
        <f t="shared" si="70"/>
        <v>21</v>
      </c>
      <c r="E235" s="23">
        <v>1</v>
      </c>
      <c r="F235" s="23">
        <f t="shared" si="71"/>
        <v>20</v>
      </c>
      <c r="G235" s="21">
        <v>4</v>
      </c>
      <c r="H235" s="21" t="str">
        <f t="shared" si="72"/>
        <v>Selasa</v>
      </c>
      <c r="I235" s="24">
        <f t="shared" si="76"/>
        <v>45811.375</v>
      </c>
      <c r="J235" s="25">
        <f t="shared" si="77"/>
        <v>5.375</v>
      </c>
      <c r="K235" s="21" t="str">
        <f t="shared" si="73"/>
        <v>Selasa</v>
      </c>
      <c r="L235" s="24">
        <f t="shared" si="78"/>
        <v>45811.541666666664</v>
      </c>
      <c r="M235" s="25">
        <f t="shared" si="74"/>
        <v>5.541666666666667</v>
      </c>
    </row>
    <row r="236" spans="1:13" x14ac:dyDescent="0.25">
      <c r="A236" s="21">
        <f t="shared" si="75"/>
        <v>7</v>
      </c>
      <c r="B236" s="22" t="s">
        <v>93</v>
      </c>
      <c r="C236" s="21">
        <v>20</v>
      </c>
      <c r="D236" s="23">
        <f t="shared" si="70"/>
        <v>2</v>
      </c>
      <c r="E236" s="23">
        <v>1</v>
      </c>
      <c r="F236" s="23">
        <f t="shared" si="71"/>
        <v>1</v>
      </c>
      <c r="G236" s="21">
        <v>2</v>
      </c>
      <c r="H236" s="21" t="str">
        <f t="shared" si="72"/>
        <v>Rabu</v>
      </c>
      <c r="I236" s="24">
        <f t="shared" si="76"/>
        <v>45812.416666666664</v>
      </c>
      <c r="J236" s="25">
        <f t="shared" si="77"/>
        <v>6.416666666666667</v>
      </c>
      <c r="K236" s="21" t="str">
        <f t="shared" si="73"/>
        <v>Rabu</v>
      </c>
      <c r="L236" s="24">
        <f t="shared" si="78"/>
        <v>45812.5</v>
      </c>
      <c r="M236" s="25">
        <f t="shared" si="74"/>
        <v>6.5</v>
      </c>
    </row>
    <row r="237" spans="1:13" x14ac:dyDescent="0.25">
      <c r="A237" s="21">
        <f t="shared" si="75"/>
        <v>8</v>
      </c>
      <c r="B237" s="22" t="s">
        <v>112</v>
      </c>
      <c r="C237" s="21">
        <v>150</v>
      </c>
      <c r="D237" s="23">
        <f t="shared" si="70"/>
        <v>11</v>
      </c>
      <c r="E237" s="23">
        <v>2</v>
      </c>
      <c r="F237" s="23">
        <f t="shared" si="71"/>
        <v>9</v>
      </c>
      <c r="G237" s="21">
        <v>2</v>
      </c>
      <c r="H237" s="21" t="str">
        <f t="shared" si="72"/>
        <v>Rabu</v>
      </c>
      <c r="I237" s="24">
        <f t="shared" si="76"/>
        <v>45812.583333333336</v>
      </c>
      <c r="J237" s="25">
        <f t="shared" si="77"/>
        <v>6.583333333333333</v>
      </c>
      <c r="K237" s="21" t="str">
        <f t="shared" si="73"/>
        <v>Rabu</v>
      </c>
      <c r="L237" s="24">
        <f t="shared" si="78"/>
        <v>45812.666666666672</v>
      </c>
      <c r="M237" s="25">
        <f t="shared" si="74"/>
        <v>6.6666666666666661</v>
      </c>
    </row>
    <row r="238" spans="1:13" x14ac:dyDescent="0.25">
      <c r="A238" s="21">
        <f t="shared" si="75"/>
        <v>9</v>
      </c>
      <c r="B238" s="22" t="s">
        <v>92</v>
      </c>
      <c r="C238" s="21">
        <v>150</v>
      </c>
      <c r="D238" s="23">
        <f t="shared" si="70"/>
        <v>10</v>
      </c>
      <c r="E238" s="23">
        <v>1</v>
      </c>
      <c r="F238" s="23">
        <f t="shared" si="71"/>
        <v>9</v>
      </c>
      <c r="G238" s="21">
        <v>10</v>
      </c>
      <c r="H238" s="21" t="str">
        <f t="shared" si="72"/>
        <v>Kamis</v>
      </c>
      <c r="I238" s="24">
        <f t="shared" si="76"/>
        <v>45813.125</v>
      </c>
      <c r="J238" s="25">
        <f t="shared" si="77"/>
        <v>7.1249999999999991</v>
      </c>
      <c r="K238" s="21" t="str">
        <f t="shared" si="73"/>
        <v>Kamis</v>
      </c>
      <c r="L238" s="24">
        <f t="shared" si="78"/>
        <v>45813.541666666664</v>
      </c>
      <c r="M238" s="25">
        <f t="shared" si="74"/>
        <v>7.5416666666666661</v>
      </c>
    </row>
    <row r="239" spans="1:13" x14ac:dyDescent="0.25">
      <c r="A239" s="21">
        <f t="shared" si="75"/>
        <v>10</v>
      </c>
      <c r="B239" s="22" t="s">
        <v>112</v>
      </c>
      <c r="C239" s="21">
        <v>20</v>
      </c>
      <c r="D239" s="23">
        <f t="shared" si="70"/>
        <v>2</v>
      </c>
      <c r="E239" s="23">
        <v>1</v>
      </c>
      <c r="F239" s="23">
        <f t="shared" si="71"/>
        <v>1</v>
      </c>
      <c r="G239" s="21">
        <v>2</v>
      </c>
      <c r="H239" s="21" t="str">
        <f t="shared" si="72"/>
        <v>Kamis</v>
      </c>
      <c r="I239" s="24">
        <f t="shared" si="76"/>
        <v>45813.958333333336</v>
      </c>
      <c r="J239" s="25">
        <f t="shared" si="77"/>
        <v>7.958333333333333</v>
      </c>
      <c r="K239" s="21" t="str">
        <f t="shared" si="73"/>
        <v>Jum'at</v>
      </c>
      <c r="L239" s="24">
        <f t="shared" si="78"/>
        <v>45814.041666666672</v>
      </c>
      <c r="M239" s="25">
        <f t="shared" si="74"/>
        <v>8.0416666666666661</v>
      </c>
    </row>
    <row r="240" spans="1:13" x14ac:dyDescent="0.25">
      <c r="A240" s="21">
        <f t="shared" si="75"/>
        <v>11</v>
      </c>
      <c r="B240" s="22" t="s">
        <v>93</v>
      </c>
      <c r="C240" s="21">
        <v>323</v>
      </c>
      <c r="D240" s="23">
        <f t="shared" si="70"/>
        <v>21</v>
      </c>
      <c r="E240" s="23">
        <v>1</v>
      </c>
      <c r="F240" s="23">
        <f t="shared" si="71"/>
        <v>20</v>
      </c>
      <c r="G240" s="21">
        <v>2</v>
      </c>
      <c r="H240" s="21" t="str">
        <f t="shared" si="72"/>
        <v>Jum'at</v>
      </c>
      <c r="I240" s="24">
        <f t="shared" si="76"/>
        <v>45814.125</v>
      </c>
      <c r="J240" s="25">
        <f t="shared" si="77"/>
        <v>8.125</v>
      </c>
      <c r="K240" s="21" t="str">
        <f t="shared" si="73"/>
        <v>Jum'at</v>
      </c>
      <c r="L240" s="24">
        <f t="shared" si="78"/>
        <v>45814.208333333336</v>
      </c>
      <c r="M240" s="25">
        <f t="shared" si="74"/>
        <v>8.2083333333333339</v>
      </c>
    </row>
    <row r="241" spans="1:13" x14ac:dyDescent="0.25">
      <c r="A241" s="21">
        <f t="shared" si="75"/>
        <v>12</v>
      </c>
      <c r="B241" s="22" t="s">
        <v>22</v>
      </c>
      <c r="C241" s="21">
        <v>82</v>
      </c>
      <c r="D241" s="23">
        <f t="shared" si="70"/>
        <v>5</v>
      </c>
      <c r="E241" s="23">
        <v>0</v>
      </c>
      <c r="F241" s="23">
        <f t="shared" si="71"/>
        <v>5</v>
      </c>
      <c r="G241" s="21">
        <v>3</v>
      </c>
      <c r="H241" s="21" t="str">
        <f t="shared" si="72"/>
        <v>Sabtu</v>
      </c>
      <c r="I241" s="24">
        <f t="shared" si="76"/>
        <v>45815.083333333336</v>
      </c>
      <c r="J241" s="25">
        <f t="shared" si="77"/>
        <v>9.0833333333333339</v>
      </c>
      <c r="K241" s="21" t="str">
        <f t="shared" si="73"/>
        <v>Sabtu</v>
      </c>
      <c r="L241" s="24">
        <f t="shared" si="78"/>
        <v>45815.208333333336</v>
      </c>
      <c r="M241" s="25">
        <f t="shared" si="74"/>
        <v>9.2083333333333339</v>
      </c>
    </row>
    <row r="242" spans="1:13" x14ac:dyDescent="0.25">
      <c r="A242" s="21">
        <f t="shared" si="75"/>
        <v>13</v>
      </c>
      <c r="B242" s="22" t="s">
        <v>21</v>
      </c>
      <c r="C242" s="21">
        <v>393</v>
      </c>
      <c r="D242" s="23">
        <f t="shared" si="70"/>
        <v>25</v>
      </c>
      <c r="E242" s="23">
        <v>1</v>
      </c>
      <c r="F242" s="23">
        <f t="shared" si="71"/>
        <v>24</v>
      </c>
      <c r="G242" s="21">
        <v>2</v>
      </c>
      <c r="H242" s="21" t="str">
        <f t="shared" si="72"/>
        <v>Sabtu</v>
      </c>
      <c r="I242" s="24">
        <f t="shared" si="76"/>
        <v>45815.416666666664</v>
      </c>
      <c r="J242" s="25">
        <f t="shared" si="77"/>
        <v>9.4166666666666679</v>
      </c>
      <c r="K242" s="21" t="str">
        <f t="shared" si="73"/>
        <v>Sabtu</v>
      </c>
      <c r="L242" s="24">
        <f t="shared" si="78"/>
        <v>45815.5</v>
      </c>
      <c r="M242" s="25">
        <f t="shared" si="74"/>
        <v>9.5000000000000018</v>
      </c>
    </row>
    <row r="243" spans="1:13" x14ac:dyDescent="0.25">
      <c r="A243" s="21">
        <f t="shared" si="75"/>
        <v>14</v>
      </c>
      <c r="B243" s="22" t="s">
        <v>20</v>
      </c>
      <c r="C243" s="21">
        <v>243</v>
      </c>
      <c r="D243" s="23">
        <f t="shared" si="70"/>
        <v>15</v>
      </c>
      <c r="E243" s="23">
        <v>0</v>
      </c>
      <c r="F243" s="23">
        <f t="shared" si="71"/>
        <v>15</v>
      </c>
      <c r="G243" s="21">
        <v>2</v>
      </c>
      <c r="H243" s="21" t="str">
        <f t="shared" si="72"/>
        <v>Minggu</v>
      </c>
      <c r="I243" s="24">
        <f t="shared" si="76"/>
        <v>45816.541666666664</v>
      </c>
      <c r="J243" s="25">
        <f t="shared" si="77"/>
        <v>10.541666666666668</v>
      </c>
      <c r="K243" s="21" t="str">
        <f t="shared" si="73"/>
        <v>Minggu</v>
      </c>
      <c r="L243" s="24">
        <f t="shared" si="78"/>
        <v>45816.625</v>
      </c>
      <c r="M243" s="25">
        <f t="shared" si="74"/>
        <v>10.625000000000002</v>
      </c>
    </row>
    <row r="244" spans="1:13" x14ac:dyDescent="0.25">
      <c r="A244" s="21">
        <f t="shared" si="75"/>
        <v>15</v>
      </c>
      <c r="B244" s="22" t="s">
        <v>19</v>
      </c>
      <c r="C244" s="21">
        <v>458</v>
      </c>
      <c r="D244" s="23">
        <f t="shared" si="70"/>
        <v>30</v>
      </c>
      <c r="E244" s="23">
        <v>2</v>
      </c>
      <c r="F244" s="23">
        <f t="shared" si="71"/>
        <v>28</v>
      </c>
      <c r="G244" s="21">
        <v>3</v>
      </c>
      <c r="H244" s="21" t="str">
        <f t="shared" si="72"/>
        <v>Senin</v>
      </c>
      <c r="I244" s="24">
        <f t="shared" si="76"/>
        <v>45817.25</v>
      </c>
      <c r="J244" s="25">
        <f t="shared" si="77"/>
        <v>11.250000000000002</v>
      </c>
      <c r="K244" s="21" t="str">
        <f t="shared" si="73"/>
        <v>Senin</v>
      </c>
      <c r="L244" s="24">
        <f t="shared" si="78"/>
        <v>45817.375</v>
      </c>
      <c r="M244" s="25">
        <f t="shared" si="74"/>
        <v>11.375000000000002</v>
      </c>
    </row>
    <row r="245" spans="1:13" x14ac:dyDescent="0.25">
      <c r="A245" s="21">
        <f t="shared" si="75"/>
        <v>16</v>
      </c>
      <c r="B245" s="22" t="s">
        <v>18</v>
      </c>
      <c r="C245" s="21">
        <v>396</v>
      </c>
      <c r="D245" s="23">
        <f t="shared" si="70"/>
        <v>25</v>
      </c>
      <c r="E245" s="23">
        <v>1</v>
      </c>
      <c r="F245" s="23">
        <f t="shared" si="71"/>
        <v>24</v>
      </c>
      <c r="G245" s="21">
        <v>3</v>
      </c>
      <c r="H245" s="21" t="str">
        <f t="shared" si="72"/>
        <v>Selasa</v>
      </c>
      <c r="I245" s="24">
        <f t="shared" si="76"/>
        <v>45818.625</v>
      </c>
      <c r="J245" s="25">
        <f t="shared" si="77"/>
        <v>12.625000000000002</v>
      </c>
      <c r="K245" s="21" t="str">
        <f t="shared" si="73"/>
        <v>Selasa</v>
      </c>
      <c r="L245" s="24">
        <f t="shared" si="78"/>
        <v>45818.75</v>
      </c>
      <c r="M245" s="25">
        <f t="shared" si="74"/>
        <v>12.750000000000002</v>
      </c>
    </row>
    <row r="246" spans="1:13" x14ac:dyDescent="0.25">
      <c r="A246" s="21">
        <f t="shared" si="75"/>
        <v>17</v>
      </c>
      <c r="B246" s="22" t="s">
        <v>17</v>
      </c>
      <c r="C246" s="21"/>
      <c r="D246" s="23"/>
      <c r="E246" s="23"/>
      <c r="F246" s="23"/>
      <c r="G246" s="21"/>
      <c r="H246" s="21" t="str">
        <f t="shared" si="72"/>
        <v>Rabu</v>
      </c>
      <c r="I246" s="24">
        <f t="shared" si="76"/>
        <v>45819.791666666664</v>
      </c>
      <c r="J246" s="25">
        <f t="shared" si="77"/>
        <v>13.791666666666668</v>
      </c>
      <c r="K246" s="21"/>
      <c r="L246" s="24"/>
      <c r="M246" s="25"/>
    </row>
    <row r="247" spans="1:13" x14ac:dyDescent="0.25">
      <c r="A247" s="8" t="s">
        <v>31</v>
      </c>
      <c r="B247" s="8"/>
      <c r="C247" s="28">
        <f>SUM(C230:C246)</f>
        <v>4130</v>
      </c>
      <c r="D247" s="28">
        <f>SUM(D230:D246)</f>
        <v>267</v>
      </c>
      <c r="E247" s="28"/>
      <c r="F247" s="28"/>
      <c r="G247" s="28">
        <f>SUM(G230:G246)</f>
        <v>61</v>
      </c>
      <c r="H247" s="28">
        <f>D247+G247</f>
        <v>328</v>
      </c>
      <c r="I247" s="29"/>
      <c r="J247" s="30"/>
      <c r="K247" s="29"/>
      <c r="L247" s="29"/>
      <c r="M247" s="30"/>
    </row>
    <row r="248" spans="1:13" x14ac:dyDescent="0.25">
      <c r="A248" s="8" t="s">
        <v>32</v>
      </c>
      <c r="B248" s="8"/>
      <c r="C248" s="31"/>
      <c r="D248" s="32">
        <f>D247/24</f>
        <v>11.125</v>
      </c>
      <c r="E248" s="32"/>
      <c r="F248" s="32"/>
      <c r="G248" s="32">
        <f>G247/24</f>
        <v>2.5416666666666665</v>
      </c>
      <c r="H248" s="32">
        <f>H247/24</f>
        <v>13.666666666666666</v>
      </c>
      <c r="I248" s="33"/>
      <c r="J248" s="34" t="s">
        <v>33</v>
      </c>
      <c r="K248" s="35"/>
      <c r="L248" s="35"/>
      <c r="M248" s="35"/>
    </row>
    <row r="249" spans="1:13" x14ac:dyDescent="0.25">
      <c r="A249" s="161"/>
      <c r="B249" s="161"/>
      <c r="C249" s="161"/>
      <c r="D249" s="161"/>
      <c r="E249" s="161"/>
      <c r="F249" s="161"/>
      <c r="G249" s="161"/>
      <c r="H249" s="35"/>
      <c r="I249" s="35"/>
      <c r="J249" s="30" t="s">
        <v>34</v>
      </c>
      <c r="K249" s="30"/>
      <c r="L249" s="38">
        <f>C247</f>
        <v>4130</v>
      </c>
      <c r="M249" s="35" t="s">
        <v>35</v>
      </c>
    </row>
    <row r="250" spans="1:13" x14ac:dyDescent="0.25">
      <c r="A250" s="161"/>
      <c r="B250" s="161"/>
      <c r="C250" s="161"/>
      <c r="D250" s="161"/>
      <c r="E250" s="161"/>
      <c r="F250" s="161"/>
      <c r="G250" s="161"/>
      <c r="H250" s="161"/>
      <c r="I250" s="39"/>
      <c r="J250" s="30" t="s">
        <v>36</v>
      </c>
      <c r="K250" s="30"/>
      <c r="L250" s="40">
        <f>D248</f>
        <v>11.125</v>
      </c>
      <c r="M250" s="35" t="s">
        <v>14</v>
      </c>
    </row>
    <row r="251" spans="1:13" x14ac:dyDescent="0.25">
      <c r="A251" s="161"/>
      <c r="B251" s="161"/>
      <c r="C251" s="161"/>
      <c r="D251" s="161"/>
      <c r="E251" s="161"/>
      <c r="F251" s="161"/>
      <c r="G251" s="161"/>
      <c r="H251" s="161"/>
      <c r="I251" s="35"/>
      <c r="J251" s="30" t="s">
        <v>37</v>
      </c>
      <c r="K251" s="30"/>
      <c r="L251" s="41">
        <f>G248</f>
        <v>2.5416666666666665</v>
      </c>
      <c r="M251" s="35" t="s">
        <v>14</v>
      </c>
    </row>
    <row r="253" spans="1:13" x14ac:dyDescent="0.25">
      <c r="A253" s="14" t="s">
        <v>109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 spans="1:13" x14ac:dyDescent="0.25">
      <c r="A254" s="18"/>
      <c r="B254" s="18"/>
      <c r="C254" s="18"/>
      <c r="D254" s="18"/>
      <c r="E254" s="18"/>
      <c r="F254" s="18"/>
      <c r="G254" s="16"/>
      <c r="H254" s="18"/>
      <c r="I254" s="18"/>
      <c r="J254" s="161"/>
    </row>
    <row r="255" spans="1:13" x14ac:dyDescent="0.25">
      <c r="A255" s="67" t="s">
        <v>121</v>
      </c>
      <c r="B255" s="18"/>
      <c r="C255" s="18"/>
      <c r="D255" s="18"/>
      <c r="E255" s="18"/>
      <c r="F255" s="18"/>
      <c r="G255" s="16"/>
      <c r="H255" s="18"/>
      <c r="I255" s="18"/>
      <c r="J255" s="161"/>
      <c r="K255" s="18" t="s">
        <v>3</v>
      </c>
      <c r="L255" s="16">
        <v>16</v>
      </c>
      <c r="M255" s="18" t="s">
        <v>4</v>
      </c>
    </row>
    <row r="256" spans="1:13" ht="15.75" customHeight="1" x14ac:dyDescent="0.25">
      <c r="A256" s="13" t="s">
        <v>5</v>
      </c>
      <c r="B256" s="13" t="s">
        <v>6</v>
      </c>
      <c r="C256" s="12" t="s">
        <v>7</v>
      </c>
      <c r="D256" s="12" t="s">
        <v>8</v>
      </c>
      <c r="E256" s="11" t="s">
        <v>9</v>
      </c>
      <c r="F256" s="11" t="s">
        <v>10</v>
      </c>
      <c r="G256" s="12" t="s">
        <v>11</v>
      </c>
      <c r="H256" s="10" t="s">
        <v>12</v>
      </c>
      <c r="I256" s="10"/>
      <c r="J256" s="10"/>
      <c r="K256" s="9" t="s">
        <v>13</v>
      </c>
      <c r="L256" s="9"/>
      <c r="M256" s="9"/>
    </row>
    <row r="257" spans="1:13" x14ac:dyDescent="0.25">
      <c r="A257" s="13"/>
      <c r="B257" s="13"/>
      <c r="C257" s="12"/>
      <c r="D257" s="12"/>
      <c r="E257" s="11"/>
      <c r="F257" s="11"/>
      <c r="G257" s="12"/>
      <c r="H257" s="19" t="s">
        <v>14</v>
      </c>
      <c r="I257" s="19" t="s">
        <v>15</v>
      </c>
      <c r="J257" s="19" t="s">
        <v>16</v>
      </c>
      <c r="K257" s="20" t="s">
        <v>14</v>
      </c>
      <c r="L257" s="20" t="s">
        <v>15</v>
      </c>
      <c r="M257" s="20" t="s">
        <v>16</v>
      </c>
    </row>
    <row r="258" spans="1:13" x14ac:dyDescent="0.25">
      <c r="A258" s="21">
        <v>1</v>
      </c>
      <c r="B258" s="22" t="s">
        <v>17</v>
      </c>
      <c r="C258" s="21">
        <v>396</v>
      </c>
      <c r="D258" s="23">
        <f t="shared" ref="D258:D273" si="79">F258+E258</f>
        <v>27</v>
      </c>
      <c r="E258" s="23">
        <v>3</v>
      </c>
      <c r="F258" s="23">
        <f t="shared" ref="F258:F273" si="80">INT(C258/$L$3)</f>
        <v>24</v>
      </c>
      <c r="G258" s="21">
        <v>15</v>
      </c>
      <c r="H258" s="21" t="str">
        <f t="shared" ref="H258:H274" si="81">CHOOSE(WEEKDAY(I258),"Minggu","Senin","Selasa","Rabu","Kamis","Jum'at","Sabtu")</f>
        <v>Rabu</v>
      </c>
      <c r="I258" s="24">
        <v>45819</v>
      </c>
      <c r="J258" s="25">
        <v>0.79166666666666696</v>
      </c>
      <c r="K258" s="21" t="str">
        <f t="shared" ref="K258:K273" si="82">CHOOSE(WEEKDAY(L258),"Minggu","Senin","Selasa","Rabu","Kamis","Jum'at","Sabtu")</f>
        <v>Kamis</v>
      </c>
      <c r="L258" s="24">
        <f>(I258+J258)+G258/24</f>
        <v>45820.416666666664</v>
      </c>
      <c r="M258" s="25">
        <f t="shared" ref="M258:M273" si="83">(J258+G258/24)</f>
        <v>1.416666666666667</v>
      </c>
    </row>
    <row r="259" spans="1:13" x14ac:dyDescent="0.25">
      <c r="A259" s="21">
        <f t="shared" ref="A259:A274" si="84">A258+1</f>
        <v>2</v>
      </c>
      <c r="B259" s="22" t="s">
        <v>18</v>
      </c>
      <c r="C259" s="21">
        <v>458</v>
      </c>
      <c r="D259" s="23">
        <f t="shared" si="79"/>
        <v>29</v>
      </c>
      <c r="E259" s="23">
        <v>1</v>
      </c>
      <c r="F259" s="23">
        <f t="shared" si="80"/>
        <v>28</v>
      </c>
      <c r="G259" s="21">
        <v>4</v>
      </c>
      <c r="H259" s="21" t="str">
        <f t="shared" si="81"/>
        <v>Jum'at</v>
      </c>
      <c r="I259" s="24">
        <f t="shared" ref="I259:I274" si="85">$I$258+J259</f>
        <v>45821.541666666664</v>
      </c>
      <c r="J259" s="25">
        <f t="shared" ref="J259:J274" si="86">M258+D258/24</f>
        <v>2.541666666666667</v>
      </c>
      <c r="K259" s="21" t="str">
        <f t="shared" si="82"/>
        <v>Jum'at</v>
      </c>
      <c r="L259" s="24">
        <f t="shared" ref="L259:L273" si="87">($I$258+J259)+G259/24</f>
        <v>45821.708333333328</v>
      </c>
      <c r="M259" s="25">
        <f t="shared" si="83"/>
        <v>2.7083333333333335</v>
      </c>
    </row>
    <row r="260" spans="1:13" x14ac:dyDescent="0.25">
      <c r="A260" s="21">
        <f t="shared" si="84"/>
        <v>3</v>
      </c>
      <c r="B260" s="22" t="s">
        <v>19</v>
      </c>
      <c r="C260" s="21">
        <v>243</v>
      </c>
      <c r="D260" s="23">
        <f t="shared" si="79"/>
        <v>14</v>
      </c>
      <c r="E260" s="23">
        <v>-1</v>
      </c>
      <c r="F260" s="23">
        <f t="shared" si="80"/>
        <v>15</v>
      </c>
      <c r="G260" s="71">
        <v>4</v>
      </c>
      <c r="H260" s="21" t="str">
        <f t="shared" si="81"/>
        <v>Sabtu</v>
      </c>
      <c r="I260" s="24">
        <f t="shared" si="85"/>
        <v>45822.916666666664</v>
      </c>
      <c r="J260" s="25">
        <f t="shared" si="86"/>
        <v>3.916666666666667</v>
      </c>
      <c r="K260" s="21" t="str">
        <f t="shared" si="82"/>
        <v>Minggu</v>
      </c>
      <c r="L260" s="24">
        <f t="shared" si="87"/>
        <v>45823.083333333328</v>
      </c>
      <c r="M260" s="25">
        <f t="shared" si="83"/>
        <v>4.0833333333333339</v>
      </c>
    </row>
    <row r="261" spans="1:13" x14ac:dyDescent="0.25">
      <c r="A261" s="21">
        <f t="shared" si="84"/>
        <v>4</v>
      </c>
      <c r="B261" s="22" t="s">
        <v>20</v>
      </c>
      <c r="C261" s="21">
        <v>393</v>
      </c>
      <c r="D261" s="23">
        <f t="shared" si="79"/>
        <v>23</v>
      </c>
      <c r="E261" s="23">
        <v>-1</v>
      </c>
      <c r="F261" s="23">
        <f t="shared" si="80"/>
        <v>24</v>
      </c>
      <c r="G261" s="21">
        <v>2</v>
      </c>
      <c r="H261" s="21" t="str">
        <f t="shared" si="81"/>
        <v>Minggu</v>
      </c>
      <c r="I261" s="24">
        <f t="shared" si="85"/>
        <v>45823.666666666664</v>
      </c>
      <c r="J261" s="25">
        <f t="shared" si="86"/>
        <v>4.666666666666667</v>
      </c>
      <c r="K261" s="21" t="str">
        <f t="shared" si="82"/>
        <v>Minggu</v>
      </c>
      <c r="L261" s="24">
        <f t="shared" si="87"/>
        <v>45823.75</v>
      </c>
      <c r="M261" s="25">
        <f t="shared" si="83"/>
        <v>4.75</v>
      </c>
    </row>
    <row r="262" spans="1:13" x14ac:dyDescent="0.25">
      <c r="A262" s="21">
        <f t="shared" si="84"/>
        <v>5</v>
      </c>
      <c r="B262" s="22" t="s">
        <v>21</v>
      </c>
      <c r="C262" s="21">
        <v>82</v>
      </c>
      <c r="D262" s="23">
        <f t="shared" si="79"/>
        <v>6</v>
      </c>
      <c r="E262" s="23">
        <v>1</v>
      </c>
      <c r="F262" s="23">
        <f t="shared" si="80"/>
        <v>5</v>
      </c>
      <c r="G262" s="21">
        <v>2</v>
      </c>
      <c r="H262" s="21" t="str">
        <f t="shared" si="81"/>
        <v>Senin</v>
      </c>
      <c r="I262" s="24">
        <f t="shared" si="85"/>
        <v>45824.708333333336</v>
      </c>
      <c r="J262" s="25">
        <f t="shared" si="86"/>
        <v>5.708333333333333</v>
      </c>
      <c r="K262" s="21" t="str">
        <f t="shared" si="82"/>
        <v>Senin</v>
      </c>
      <c r="L262" s="24">
        <f t="shared" si="87"/>
        <v>45824.791666666672</v>
      </c>
      <c r="M262" s="25">
        <f t="shared" si="83"/>
        <v>5.7916666666666661</v>
      </c>
    </row>
    <row r="263" spans="1:13" x14ac:dyDescent="0.25">
      <c r="A263" s="21">
        <f t="shared" si="84"/>
        <v>6</v>
      </c>
      <c r="B263" s="22" t="s">
        <v>22</v>
      </c>
      <c r="C263" s="21">
        <v>323</v>
      </c>
      <c r="D263" s="23">
        <f t="shared" si="79"/>
        <v>20</v>
      </c>
      <c r="E263" s="23">
        <v>0</v>
      </c>
      <c r="F263" s="23">
        <f t="shared" si="80"/>
        <v>20</v>
      </c>
      <c r="G263" s="21">
        <v>4</v>
      </c>
      <c r="H263" s="21" t="str">
        <f t="shared" si="81"/>
        <v>Selasa</v>
      </c>
      <c r="I263" s="24">
        <f t="shared" si="85"/>
        <v>45825.041666666664</v>
      </c>
      <c r="J263" s="25">
        <f t="shared" si="86"/>
        <v>6.0416666666666661</v>
      </c>
      <c r="K263" s="21" t="str">
        <f t="shared" si="82"/>
        <v>Selasa</v>
      </c>
      <c r="L263" s="24">
        <f t="shared" si="87"/>
        <v>45825.208333333328</v>
      </c>
      <c r="M263" s="25">
        <f t="shared" si="83"/>
        <v>6.208333333333333</v>
      </c>
    </row>
    <row r="264" spans="1:13" x14ac:dyDescent="0.25">
      <c r="A264" s="21">
        <f t="shared" si="84"/>
        <v>7</v>
      </c>
      <c r="B264" s="22" t="s">
        <v>93</v>
      </c>
      <c r="C264" s="21">
        <v>20</v>
      </c>
      <c r="D264" s="23">
        <f t="shared" si="79"/>
        <v>2</v>
      </c>
      <c r="E264" s="23">
        <v>1</v>
      </c>
      <c r="F264" s="23">
        <f t="shared" si="80"/>
        <v>1</v>
      </c>
      <c r="G264" s="21">
        <v>2</v>
      </c>
      <c r="H264" s="21" t="str">
        <f t="shared" si="81"/>
        <v>Rabu</v>
      </c>
      <c r="I264" s="24">
        <f t="shared" si="85"/>
        <v>45826.041666666664</v>
      </c>
      <c r="J264" s="25">
        <f t="shared" si="86"/>
        <v>7.0416666666666661</v>
      </c>
      <c r="K264" s="21" t="str">
        <f t="shared" si="82"/>
        <v>Rabu</v>
      </c>
      <c r="L264" s="24">
        <f t="shared" si="87"/>
        <v>45826.125</v>
      </c>
      <c r="M264" s="25">
        <f t="shared" si="83"/>
        <v>7.1249999999999991</v>
      </c>
    </row>
    <row r="265" spans="1:13" x14ac:dyDescent="0.25">
      <c r="A265" s="21">
        <f t="shared" si="84"/>
        <v>8</v>
      </c>
      <c r="B265" s="22" t="s">
        <v>112</v>
      </c>
      <c r="C265" s="21">
        <v>150</v>
      </c>
      <c r="D265" s="23">
        <f t="shared" si="79"/>
        <v>9</v>
      </c>
      <c r="E265" s="23">
        <v>0</v>
      </c>
      <c r="F265" s="23">
        <f t="shared" si="80"/>
        <v>9</v>
      </c>
      <c r="G265" s="21">
        <v>2</v>
      </c>
      <c r="H265" s="21" t="str">
        <f t="shared" si="81"/>
        <v>Rabu</v>
      </c>
      <c r="I265" s="24">
        <f t="shared" si="85"/>
        <v>45826.208333333336</v>
      </c>
      <c r="J265" s="25">
        <f t="shared" si="86"/>
        <v>7.2083333333333321</v>
      </c>
      <c r="K265" s="21" t="str">
        <f t="shared" si="82"/>
        <v>Rabu</v>
      </c>
      <c r="L265" s="24">
        <f t="shared" si="87"/>
        <v>45826.291666666672</v>
      </c>
      <c r="M265" s="25">
        <f t="shared" si="83"/>
        <v>7.2916666666666652</v>
      </c>
    </row>
    <row r="266" spans="1:13" x14ac:dyDescent="0.25">
      <c r="A266" s="21">
        <f t="shared" si="84"/>
        <v>9</v>
      </c>
      <c r="B266" s="22" t="s">
        <v>92</v>
      </c>
      <c r="C266" s="21">
        <v>150</v>
      </c>
      <c r="D266" s="23">
        <f t="shared" si="79"/>
        <v>10</v>
      </c>
      <c r="E266" s="23">
        <v>1</v>
      </c>
      <c r="F266" s="23">
        <f t="shared" si="80"/>
        <v>9</v>
      </c>
      <c r="G266" s="21">
        <v>11</v>
      </c>
      <c r="H266" s="21" t="str">
        <f t="shared" si="81"/>
        <v>Rabu</v>
      </c>
      <c r="I266" s="24">
        <f t="shared" si="85"/>
        <v>45826.666666666664</v>
      </c>
      <c r="J266" s="25">
        <f t="shared" si="86"/>
        <v>7.6666666666666652</v>
      </c>
      <c r="K266" s="21" t="str">
        <f t="shared" si="82"/>
        <v>Kamis</v>
      </c>
      <c r="L266" s="24">
        <f t="shared" si="87"/>
        <v>45827.125</v>
      </c>
      <c r="M266" s="25">
        <f t="shared" si="83"/>
        <v>8.1249999999999982</v>
      </c>
    </row>
    <row r="267" spans="1:13" x14ac:dyDescent="0.25">
      <c r="A267" s="21">
        <f t="shared" si="84"/>
        <v>10</v>
      </c>
      <c r="B267" s="22" t="s">
        <v>112</v>
      </c>
      <c r="C267" s="21">
        <v>20</v>
      </c>
      <c r="D267" s="23">
        <f t="shared" si="79"/>
        <v>2</v>
      </c>
      <c r="E267" s="23">
        <v>1</v>
      </c>
      <c r="F267" s="23">
        <f t="shared" si="80"/>
        <v>1</v>
      </c>
      <c r="G267" s="21">
        <v>2</v>
      </c>
      <c r="H267" s="21" t="str">
        <f t="shared" si="81"/>
        <v>Kamis</v>
      </c>
      <c r="I267" s="24">
        <f t="shared" si="85"/>
        <v>45827.541666666664</v>
      </c>
      <c r="J267" s="25">
        <f t="shared" si="86"/>
        <v>8.5416666666666643</v>
      </c>
      <c r="K267" s="21" t="str">
        <f t="shared" si="82"/>
        <v>Kamis</v>
      </c>
      <c r="L267" s="24">
        <f t="shared" si="87"/>
        <v>45827.625</v>
      </c>
      <c r="M267" s="25">
        <f t="shared" si="83"/>
        <v>8.6249999999999982</v>
      </c>
    </row>
    <row r="268" spans="1:13" x14ac:dyDescent="0.25">
      <c r="A268" s="21">
        <f t="shared" si="84"/>
        <v>11</v>
      </c>
      <c r="B268" s="22" t="s">
        <v>93</v>
      </c>
      <c r="C268" s="21">
        <v>323</v>
      </c>
      <c r="D268" s="23">
        <f t="shared" si="79"/>
        <v>20</v>
      </c>
      <c r="E268" s="23">
        <v>0</v>
      </c>
      <c r="F268" s="23">
        <f t="shared" si="80"/>
        <v>20</v>
      </c>
      <c r="G268" s="21">
        <v>2</v>
      </c>
      <c r="H268" s="21" t="str">
        <f t="shared" si="81"/>
        <v>Kamis</v>
      </c>
      <c r="I268" s="24">
        <f t="shared" si="85"/>
        <v>45827.708333333336</v>
      </c>
      <c r="J268" s="25">
        <f t="shared" si="86"/>
        <v>8.7083333333333321</v>
      </c>
      <c r="K268" s="21" t="str">
        <f t="shared" si="82"/>
        <v>Kamis</v>
      </c>
      <c r="L268" s="24">
        <f t="shared" si="87"/>
        <v>45827.791666666672</v>
      </c>
      <c r="M268" s="25">
        <f t="shared" si="83"/>
        <v>8.7916666666666661</v>
      </c>
    </row>
    <row r="269" spans="1:13" x14ac:dyDescent="0.25">
      <c r="A269" s="21">
        <f t="shared" si="84"/>
        <v>12</v>
      </c>
      <c r="B269" s="22" t="s">
        <v>22</v>
      </c>
      <c r="C269" s="21">
        <v>82</v>
      </c>
      <c r="D269" s="23">
        <f t="shared" si="79"/>
        <v>5</v>
      </c>
      <c r="E269" s="23">
        <v>0</v>
      </c>
      <c r="F269" s="23">
        <f t="shared" si="80"/>
        <v>5</v>
      </c>
      <c r="G269" s="21">
        <v>3</v>
      </c>
      <c r="H269" s="21" t="str">
        <f t="shared" si="81"/>
        <v>Jum'at</v>
      </c>
      <c r="I269" s="24">
        <f t="shared" si="85"/>
        <v>45828.625</v>
      </c>
      <c r="J269" s="25">
        <f t="shared" si="86"/>
        <v>9.625</v>
      </c>
      <c r="K269" s="21" t="str">
        <f t="shared" si="82"/>
        <v>Jum'at</v>
      </c>
      <c r="L269" s="24">
        <f t="shared" si="87"/>
        <v>45828.75</v>
      </c>
      <c r="M269" s="25">
        <f t="shared" si="83"/>
        <v>9.75</v>
      </c>
    </row>
    <row r="270" spans="1:13" x14ac:dyDescent="0.25">
      <c r="A270" s="21">
        <f t="shared" si="84"/>
        <v>13</v>
      </c>
      <c r="B270" s="22" t="s">
        <v>21</v>
      </c>
      <c r="C270" s="21">
        <v>393</v>
      </c>
      <c r="D270" s="23">
        <f t="shared" si="79"/>
        <v>22</v>
      </c>
      <c r="E270" s="23">
        <v>-2</v>
      </c>
      <c r="F270" s="23">
        <f t="shared" si="80"/>
        <v>24</v>
      </c>
      <c r="G270" s="21">
        <v>2</v>
      </c>
      <c r="H270" s="21" t="str">
        <f t="shared" si="81"/>
        <v>Jum'at</v>
      </c>
      <c r="I270" s="24">
        <f t="shared" si="85"/>
        <v>45828.958333333336</v>
      </c>
      <c r="J270" s="25">
        <f t="shared" si="86"/>
        <v>9.9583333333333339</v>
      </c>
      <c r="K270" s="21" t="str">
        <f t="shared" si="82"/>
        <v>Sabtu</v>
      </c>
      <c r="L270" s="24">
        <f t="shared" si="87"/>
        <v>45829.041666666672</v>
      </c>
      <c r="M270" s="25">
        <f t="shared" si="83"/>
        <v>10.041666666666668</v>
      </c>
    </row>
    <row r="271" spans="1:13" x14ac:dyDescent="0.25">
      <c r="A271" s="21">
        <f t="shared" si="84"/>
        <v>14</v>
      </c>
      <c r="B271" s="22" t="s">
        <v>20</v>
      </c>
      <c r="C271" s="21">
        <v>243</v>
      </c>
      <c r="D271" s="23">
        <f t="shared" si="79"/>
        <v>16</v>
      </c>
      <c r="E271" s="23">
        <v>1</v>
      </c>
      <c r="F271" s="23">
        <f t="shared" si="80"/>
        <v>15</v>
      </c>
      <c r="G271" s="21">
        <v>2</v>
      </c>
      <c r="H271" s="21" t="str">
        <f t="shared" si="81"/>
        <v>Sabtu</v>
      </c>
      <c r="I271" s="24">
        <f t="shared" si="85"/>
        <v>45829.958333333336</v>
      </c>
      <c r="J271" s="25">
        <f t="shared" si="86"/>
        <v>10.958333333333334</v>
      </c>
      <c r="K271" s="21" t="str">
        <f t="shared" si="82"/>
        <v>Minggu</v>
      </c>
      <c r="L271" s="24">
        <f t="shared" si="87"/>
        <v>45830.041666666672</v>
      </c>
      <c r="M271" s="25">
        <f t="shared" si="83"/>
        <v>11.041666666666668</v>
      </c>
    </row>
    <row r="272" spans="1:13" x14ac:dyDescent="0.25">
      <c r="A272" s="21">
        <f t="shared" si="84"/>
        <v>15</v>
      </c>
      <c r="B272" s="22" t="s">
        <v>19</v>
      </c>
      <c r="C272" s="21">
        <v>458</v>
      </c>
      <c r="D272" s="23">
        <f t="shared" si="79"/>
        <v>28</v>
      </c>
      <c r="E272" s="23">
        <v>0</v>
      </c>
      <c r="F272" s="23">
        <f t="shared" si="80"/>
        <v>28</v>
      </c>
      <c r="G272" s="21">
        <v>3</v>
      </c>
      <c r="H272" s="21" t="str">
        <f t="shared" si="81"/>
        <v>Minggu</v>
      </c>
      <c r="I272" s="24">
        <f t="shared" si="85"/>
        <v>45830.708333333336</v>
      </c>
      <c r="J272" s="25">
        <f t="shared" si="86"/>
        <v>11.708333333333334</v>
      </c>
      <c r="K272" s="21" t="str">
        <f t="shared" si="82"/>
        <v>Minggu</v>
      </c>
      <c r="L272" s="24">
        <f t="shared" si="87"/>
        <v>45830.833333333336</v>
      </c>
      <c r="M272" s="25">
        <f t="shared" si="83"/>
        <v>11.833333333333334</v>
      </c>
    </row>
    <row r="273" spans="1:13" x14ac:dyDescent="0.25">
      <c r="A273" s="21">
        <f t="shared" si="84"/>
        <v>16</v>
      </c>
      <c r="B273" s="22" t="s">
        <v>18</v>
      </c>
      <c r="C273" s="21">
        <v>396</v>
      </c>
      <c r="D273" s="23">
        <f t="shared" si="79"/>
        <v>26</v>
      </c>
      <c r="E273" s="23">
        <v>2</v>
      </c>
      <c r="F273" s="23">
        <f t="shared" si="80"/>
        <v>24</v>
      </c>
      <c r="G273" s="21">
        <v>3</v>
      </c>
      <c r="H273" s="21" t="str">
        <f t="shared" si="81"/>
        <v>Selasa</v>
      </c>
      <c r="I273" s="24">
        <f t="shared" si="85"/>
        <v>45832</v>
      </c>
      <c r="J273" s="25">
        <f t="shared" si="86"/>
        <v>13</v>
      </c>
      <c r="K273" s="21" t="str">
        <f t="shared" si="82"/>
        <v>Selasa</v>
      </c>
      <c r="L273" s="24">
        <f t="shared" si="87"/>
        <v>45832.125</v>
      </c>
      <c r="M273" s="25">
        <f t="shared" si="83"/>
        <v>13.125</v>
      </c>
    </row>
    <row r="274" spans="1:13" x14ac:dyDescent="0.25">
      <c r="A274" s="21">
        <f t="shared" si="84"/>
        <v>17</v>
      </c>
      <c r="B274" s="22" t="s">
        <v>17</v>
      </c>
      <c r="C274" s="21"/>
      <c r="D274" s="23"/>
      <c r="E274" s="23"/>
      <c r="F274" s="23"/>
      <c r="G274" s="21"/>
      <c r="H274" s="21" t="str">
        <f t="shared" si="81"/>
        <v>Rabu</v>
      </c>
      <c r="I274" s="24">
        <f t="shared" si="85"/>
        <v>45833.208333333336</v>
      </c>
      <c r="J274" s="25">
        <f t="shared" si="86"/>
        <v>14.208333333333334</v>
      </c>
      <c r="K274" s="21"/>
      <c r="L274" s="24"/>
      <c r="M274" s="25"/>
    </row>
    <row r="275" spans="1:13" x14ac:dyDescent="0.25">
      <c r="A275" s="8" t="s">
        <v>31</v>
      </c>
      <c r="B275" s="8"/>
      <c r="C275" s="28">
        <f>SUM(C258:C274)</f>
        <v>4130</v>
      </c>
      <c r="D275" s="28">
        <f>SUM(D258:D274)</f>
        <v>259</v>
      </c>
      <c r="E275" s="28"/>
      <c r="F275" s="28"/>
      <c r="G275" s="28">
        <f>SUM(G258:G274)</f>
        <v>63</v>
      </c>
      <c r="H275" s="28">
        <f>D275+G275</f>
        <v>322</v>
      </c>
      <c r="I275" s="29"/>
      <c r="J275" s="30"/>
      <c r="K275" s="29"/>
      <c r="L275" s="29"/>
      <c r="M275" s="30"/>
    </row>
    <row r="276" spans="1:13" x14ac:dyDescent="0.25">
      <c r="A276" s="8" t="s">
        <v>32</v>
      </c>
      <c r="B276" s="8"/>
      <c r="C276" s="31"/>
      <c r="D276" s="32">
        <f>D275/24</f>
        <v>10.791666666666666</v>
      </c>
      <c r="E276" s="32"/>
      <c r="F276" s="32"/>
      <c r="G276" s="32">
        <f>G275/24</f>
        <v>2.625</v>
      </c>
      <c r="H276" s="32">
        <f>H275/24</f>
        <v>13.416666666666666</v>
      </c>
      <c r="I276" s="33"/>
      <c r="J276" s="34" t="s">
        <v>33</v>
      </c>
      <c r="K276" s="35"/>
      <c r="L276" s="35"/>
      <c r="M276" s="35"/>
    </row>
    <row r="277" spans="1:13" x14ac:dyDescent="0.25">
      <c r="A277" s="161"/>
      <c r="B277" s="161"/>
      <c r="C277" s="161"/>
      <c r="D277" s="161"/>
      <c r="E277" s="161"/>
      <c r="F277" s="161"/>
      <c r="G277" s="161"/>
      <c r="H277" s="35"/>
      <c r="I277" s="35"/>
      <c r="J277" s="30" t="s">
        <v>34</v>
      </c>
      <c r="K277" s="30"/>
      <c r="L277" s="38">
        <f>C275</f>
        <v>4130</v>
      </c>
      <c r="M277" s="35" t="s">
        <v>35</v>
      </c>
    </row>
    <row r="278" spans="1:13" x14ac:dyDescent="0.25">
      <c r="A278" s="161"/>
      <c r="B278" s="161"/>
      <c r="C278" s="161"/>
      <c r="D278" s="161"/>
      <c r="E278" s="161"/>
      <c r="F278" s="161"/>
      <c r="G278" s="161"/>
      <c r="H278" s="161"/>
      <c r="I278" s="39"/>
      <c r="J278" s="30" t="s">
        <v>36</v>
      </c>
      <c r="K278" s="30"/>
      <c r="L278" s="40">
        <f>D276</f>
        <v>10.791666666666666</v>
      </c>
      <c r="M278" s="35" t="s">
        <v>14</v>
      </c>
    </row>
    <row r="279" spans="1:13" x14ac:dyDescent="0.25">
      <c r="A279" s="161"/>
      <c r="B279" s="161"/>
      <c r="C279" s="161"/>
      <c r="D279" s="161"/>
      <c r="E279" s="161"/>
      <c r="F279" s="161"/>
      <c r="G279" s="161"/>
      <c r="H279" s="161"/>
      <c r="I279" s="35"/>
      <c r="J279" s="30" t="s">
        <v>37</v>
      </c>
      <c r="K279" s="30"/>
      <c r="L279" s="41">
        <f>G276</f>
        <v>2.625</v>
      </c>
      <c r="M279" s="35" t="s">
        <v>14</v>
      </c>
    </row>
    <row r="281" spans="1:13" x14ac:dyDescent="0.25">
      <c r="A281" s="14" t="s">
        <v>109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</row>
    <row r="282" spans="1:13" x14ac:dyDescent="0.25">
      <c r="A282" s="18"/>
      <c r="B282" s="18"/>
      <c r="C282" s="18"/>
      <c r="D282" s="18"/>
      <c r="E282" s="18"/>
      <c r="F282" s="18"/>
      <c r="G282" s="16"/>
      <c r="H282" s="18"/>
      <c r="I282" s="18"/>
      <c r="J282" s="161"/>
    </row>
    <row r="283" spans="1:13" x14ac:dyDescent="0.25">
      <c r="A283" s="67" t="s">
        <v>122</v>
      </c>
      <c r="B283" s="18"/>
      <c r="C283" s="18"/>
      <c r="D283" s="18"/>
      <c r="E283" s="18"/>
      <c r="F283" s="18"/>
      <c r="G283" s="16"/>
      <c r="H283" s="18"/>
      <c r="I283" s="18"/>
      <c r="J283" s="161"/>
      <c r="K283" s="18" t="s">
        <v>3</v>
      </c>
      <c r="L283" s="16">
        <v>16</v>
      </c>
      <c r="M283" s="18" t="s">
        <v>4</v>
      </c>
    </row>
    <row r="284" spans="1:13" ht="15.75" customHeight="1" x14ac:dyDescent="0.25">
      <c r="A284" s="13" t="s">
        <v>5</v>
      </c>
      <c r="B284" s="13" t="s">
        <v>6</v>
      </c>
      <c r="C284" s="12" t="s">
        <v>7</v>
      </c>
      <c r="D284" s="12" t="s">
        <v>8</v>
      </c>
      <c r="E284" s="11" t="s">
        <v>9</v>
      </c>
      <c r="F284" s="11" t="s">
        <v>10</v>
      </c>
      <c r="G284" s="12" t="s">
        <v>11</v>
      </c>
      <c r="H284" s="10" t="s">
        <v>12</v>
      </c>
      <c r="I284" s="10"/>
      <c r="J284" s="10"/>
      <c r="K284" s="9" t="s">
        <v>13</v>
      </c>
      <c r="L284" s="9"/>
      <c r="M284" s="9"/>
    </row>
    <row r="285" spans="1:13" x14ac:dyDescent="0.25">
      <c r="A285" s="13"/>
      <c r="B285" s="13"/>
      <c r="C285" s="12"/>
      <c r="D285" s="12"/>
      <c r="E285" s="11"/>
      <c r="F285" s="11"/>
      <c r="G285" s="12"/>
      <c r="H285" s="19" t="s">
        <v>14</v>
      </c>
      <c r="I285" s="19" t="s">
        <v>15</v>
      </c>
      <c r="J285" s="19" t="s">
        <v>16</v>
      </c>
      <c r="K285" s="20" t="s">
        <v>14</v>
      </c>
      <c r="L285" s="20" t="s">
        <v>15</v>
      </c>
      <c r="M285" s="20" t="s">
        <v>16</v>
      </c>
    </row>
    <row r="286" spans="1:13" x14ac:dyDescent="0.25">
      <c r="A286" s="21">
        <v>1</v>
      </c>
      <c r="B286" s="22" t="s">
        <v>17</v>
      </c>
      <c r="C286" s="21">
        <v>396</v>
      </c>
      <c r="D286" s="23">
        <f t="shared" ref="D286:D301" si="88">F286+E286</f>
        <v>27</v>
      </c>
      <c r="E286" s="23">
        <v>3</v>
      </c>
      <c r="F286" s="23">
        <f t="shared" ref="F286:F301" si="89">INT(C286/$L$3)</f>
        <v>24</v>
      </c>
      <c r="G286" s="21">
        <v>40</v>
      </c>
      <c r="H286" s="21" t="str">
        <f t="shared" ref="H286:H302" si="90">CHOOSE(WEEKDAY(I286),"Minggu","Senin","Selasa","Rabu","Kamis","Jum'at","Sabtu")</f>
        <v>Rabu</v>
      </c>
      <c r="I286" s="24">
        <v>45833</v>
      </c>
      <c r="J286" s="25">
        <v>0.20833333333333301</v>
      </c>
      <c r="K286" s="21" t="str">
        <f t="shared" ref="K286:K301" si="91">CHOOSE(WEEKDAY(L286),"Minggu","Senin","Selasa","Rabu","Kamis","Jum'at","Sabtu")</f>
        <v>Kamis</v>
      </c>
      <c r="L286" s="24">
        <f>(I286+J286)+G286/24</f>
        <v>45834.875</v>
      </c>
      <c r="M286" s="25">
        <f t="shared" ref="M286:M301" si="92">(J286+G286/24)</f>
        <v>1.8749999999999998</v>
      </c>
    </row>
    <row r="287" spans="1:13" x14ac:dyDescent="0.25">
      <c r="A287" s="21">
        <f t="shared" ref="A287:A302" si="93">A286+1</f>
        <v>2</v>
      </c>
      <c r="B287" s="22" t="s">
        <v>18</v>
      </c>
      <c r="C287" s="21">
        <v>458</v>
      </c>
      <c r="D287" s="23">
        <f t="shared" si="88"/>
        <v>29</v>
      </c>
      <c r="E287" s="23">
        <v>1</v>
      </c>
      <c r="F287" s="23">
        <f t="shared" si="89"/>
        <v>28</v>
      </c>
      <c r="G287" s="21">
        <v>4</v>
      </c>
      <c r="H287" s="21" t="str">
        <f t="shared" si="90"/>
        <v>Sabtu</v>
      </c>
      <c r="I287" s="24">
        <f t="shared" ref="I287:I302" si="94">$I$286+J287</f>
        <v>45836</v>
      </c>
      <c r="J287" s="25">
        <f t="shared" ref="J287:J302" si="95">M286+D286/24</f>
        <v>3</v>
      </c>
      <c r="K287" s="21" t="str">
        <f t="shared" si="91"/>
        <v>Sabtu</v>
      </c>
      <c r="L287" s="24">
        <f t="shared" ref="L287:L301" si="96">($I$286+J287)+G287/24</f>
        <v>45836.166666666664</v>
      </c>
      <c r="M287" s="25">
        <f t="shared" si="92"/>
        <v>3.1666666666666665</v>
      </c>
    </row>
    <row r="288" spans="1:13" x14ac:dyDescent="0.25">
      <c r="A288" s="21">
        <f t="shared" si="93"/>
        <v>3</v>
      </c>
      <c r="B288" s="22" t="s">
        <v>19</v>
      </c>
      <c r="C288" s="21">
        <v>243</v>
      </c>
      <c r="D288" s="23">
        <f t="shared" si="88"/>
        <v>14</v>
      </c>
      <c r="E288" s="23">
        <v>-1</v>
      </c>
      <c r="F288" s="23">
        <f t="shared" si="89"/>
        <v>15</v>
      </c>
      <c r="G288" s="71">
        <v>4</v>
      </c>
      <c r="H288" s="21" t="str">
        <f t="shared" si="90"/>
        <v>Minggu</v>
      </c>
      <c r="I288" s="24">
        <f t="shared" si="94"/>
        <v>45837.375</v>
      </c>
      <c r="J288" s="25">
        <f t="shared" si="95"/>
        <v>4.375</v>
      </c>
      <c r="K288" s="21" t="str">
        <f t="shared" si="91"/>
        <v>Minggu</v>
      </c>
      <c r="L288" s="24">
        <f t="shared" si="96"/>
        <v>45837.541666666664</v>
      </c>
      <c r="M288" s="25">
        <f t="shared" si="92"/>
        <v>4.541666666666667</v>
      </c>
    </row>
    <row r="289" spans="1:13" x14ac:dyDescent="0.25">
      <c r="A289" s="21">
        <f t="shared" si="93"/>
        <v>4</v>
      </c>
      <c r="B289" s="22" t="s">
        <v>20</v>
      </c>
      <c r="C289" s="21">
        <v>393</v>
      </c>
      <c r="D289" s="23">
        <f t="shared" si="88"/>
        <v>23</v>
      </c>
      <c r="E289" s="23">
        <v>-1</v>
      </c>
      <c r="F289" s="23">
        <f t="shared" si="89"/>
        <v>24</v>
      </c>
      <c r="G289" s="21">
        <v>2</v>
      </c>
      <c r="H289" s="21" t="str">
        <f t="shared" si="90"/>
        <v>Senin</v>
      </c>
      <c r="I289" s="24">
        <f t="shared" si="94"/>
        <v>45838.125</v>
      </c>
      <c r="J289" s="25">
        <f t="shared" si="95"/>
        <v>5.125</v>
      </c>
      <c r="K289" s="21" t="str">
        <f t="shared" si="91"/>
        <v>Senin</v>
      </c>
      <c r="L289" s="24">
        <f t="shared" si="96"/>
        <v>45838.208333333336</v>
      </c>
      <c r="M289" s="25">
        <f t="shared" si="92"/>
        <v>5.208333333333333</v>
      </c>
    </row>
    <row r="290" spans="1:13" x14ac:dyDescent="0.25">
      <c r="A290" s="21">
        <f t="shared" si="93"/>
        <v>5</v>
      </c>
      <c r="B290" s="22" t="s">
        <v>21</v>
      </c>
      <c r="C290" s="21">
        <v>82</v>
      </c>
      <c r="D290" s="23">
        <f t="shared" si="88"/>
        <v>6</v>
      </c>
      <c r="E290" s="23">
        <v>1</v>
      </c>
      <c r="F290" s="23">
        <f t="shared" si="89"/>
        <v>5</v>
      </c>
      <c r="G290" s="21">
        <v>2</v>
      </c>
      <c r="H290" s="21" t="str">
        <f t="shared" si="90"/>
        <v>Selasa</v>
      </c>
      <c r="I290" s="24">
        <f t="shared" si="94"/>
        <v>45839.166666666664</v>
      </c>
      <c r="J290" s="25">
        <f t="shared" si="95"/>
        <v>6.1666666666666661</v>
      </c>
      <c r="K290" s="21" t="str">
        <f t="shared" si="91"/>
        <v>Selasa</v>
      </c>
      <c r="L290" s="24">
        <f t="shared" si="96"/>
        <v>45839.25</v>
      </c>
      <c r="M290" s="25">
        <f t="shared" si="92"/>
        <v>6.2499999999999991</v>
      </c>
    </row>
    <row r="291" spans="1:13" x14ac:dyDescent="0.25">
      <c r="A291" s="21">
        <f t="shared" si="93"/>
        <v>6</v>
      </c>
      <c r="B291" s="22" t="s">
        <v>22</v>
      </c>
      <c r="C291" s="21">
        <v>323</v>
      </c>
      <c r="D291" s="23">
        <f t="shared" si="88"/>
        <v>20</v>
      </c>
      <c r="E291" s="23">
        <v>0</v>
      </c>
      <c r="F291" s="23">
        <f t="shared" si="89"/>
        <v>20</v>
      </c>
      <c r="G291" s="21">
        <v>4</v>
      </c>
      <c r="H291" s="21" t="str">
        <f t="shared" si="90"/>
        <v>Selasa</v>
      </c>
      <c r="I291" s="24">
        <f t="shared" si="94"/>
        <v>45839.5</v>
      </c>
      <c r="J291" s="25">
        <f t="shared" si="95"/>
        <v>6.4999999999999991</v>
      </c>
      <c r="K291" s="21" t="str">
        <f t="shared" si="91"/>
        <v>Selasa</v>
      </c>
      <c r="L291" s="24">
        <f t="shared" si="96"/>
        <v>45839.666666666664</v>
      </c>
      <c r="M291" s="25">
        <f t="shared" si="92"/>
        <v>6.6666666666666661</v>
      </c>
    </row>
    <row r="292" spans="1:13" x14ac:dyDescent="0.25">
      <c r="A292" s="21">
        <f t="shared" si="93"/>
        <v>7</v>
      </c>
      <c r="B292" s="22" t="s">
        <v>93</v>
      </c>
      <c r="C292" s="21">
        <v>20</v>
      </c>
      <c r="D292" s="23">
        <f t="shared" si="88"/>
        <v>2</v>
      </c>
      <c r="E292" s="23">
        <v>1</v>
      </c>
      <c r="F292" s="23">
        <f t="shared" si="89"/>
        <v>1</v>
      </c>
      <c r="G292" s="21">
        <v>2</v>
      </c>
      <c r="H292" s="21" t="str">
        <f t="shared" si="90"/>
        <v>Rabu</v>
      </c>
      <c r="I292" s="24">
        <f t="shared" si="94"/>
        <v>45840.5</v>
      </c>
      <c r="J292" s="25">
        <f t="shared" si="95"/>
        <v>7.4999999999999991</v>
      </c>
      <c r="K292" s="21" t="str">
        <f t="shared" si="91"/>
        <v>Rabu</v>
      </c>
      <c r="L292" s="24">
        <f t="shared" si="96"/>
        <v>45840.583333333336</v>
      </c>
      <c r="M292" s="25">
        <f t="shared" si="92"/>
        <v>7.5833333333333321</v>
      </c>
    </row>
    <row r="293" spans="1:13" x14ac:dyDescent="0.25">
      <c r="A293" s="21">
        <f t="shared" si="93"/>
        <v>8</v>
      </c>
      <c r="B293" s="22" t="s">
        <v>112</v>
      </c>
      <c r="C293" s="21">
        <v>150</v>
      </c>
      <c r="D293" s="23">
        <f t="shared" si="88"/>
        <v>9</v>
      </c>
      <c r="E293" s="23">
        <v>0</v>
      </c>
      <c r="F293" s="23">
        <f t="shared" si="89"/>
        <v>9</v>
      </c>
      <c r="G293" s="21">
        <v>2</v>
      </c>
      <c r="H293" s="21" t="str">
        <f t="shared" si="90"/>
        <v>Rabu</v>
      </c>
      <c r="I293" s="24">
        <f t="shared" si="94"/>
        <v>45840.666666666664</v>
      </c>
      <c r="J293" s="25">
        <f t="shared" si="95"/>
        <v>7.6666666666666652</v>
      </c>
      <c r="K293" s="21" t="str">
        <f t="shared" si="91"/>
        <v>Rabu</v>
      </c>
      <c r="L293" s="24">
        <f t="shared" si="96"/>
        <v>45840.75</v>
      </c>
      <c r="M293" s="25">
        <f t="shared" si="92"/>
        <v>7.7499999999999982</v>
      </c>
    </row>
    <row r="294" spans="1:13" x14ac:dyDescent="0.25">
      <c r="A294" s="21">
        <f t="shared" si="93"/>
        <v>9</v>
      </c>
      <c r="B294" s="22" t="s">
        <v>92</v>
      </c>
      <c r="C294" s="21">
        <v>150</v>
      </c>
      <c r="D294" s="23">
        <f t="shared" si="88"/>
        <v>10</v>
      </c>
      <c r="E294" s="23">
        <v>1</v>
      </c>
      <c r="F294" s="23">
        <f t="shared" si="89"/>
        <v>9</v>
      </c>
      <c r="G294" s="21">
        <v>9</v>
      </c>
      <c r="H294" s="21" t="str">
        <f t="shared" si="90"/>
        <v>Kamis</v>
      </c>
      <c r="I294" s="24">
        <f t="shared" si="94"/>
        <v>45841.125</v>
      </c>
      <c r="J294" s="25">
        <f t="shared" si="95"/>
        <v>8.1249999999999982</v>
      </c>
      <c r="K294" s="21" t="str">
        <f t="shared" si="91"/>
        <v>Kamis</v>
      </c>
      <c r="L294" s="24">
        <f t="shared" si="96"/>
        <v>45841.5</v>
      </c>
      <c r="M294" s="25">
        <f t="shared" si="92"/>
        <v>8.4999999999999982</v>
      </c>
    </row>
    <row r="295" spans="1:13" x14ac:dyDescent="0.25">
      <c r="A295" s="21">
        <f t="shared" si="93"/>
        <v>10</v>
      </c>
      <c r="B295" s="22" t="s">
        <v>112</v>
      </c>
      <c r="C295" s="21">
        <v>20</v>
      </c>
      <c r="D295" s="23">
        <f t="shared" si="88"/>
        <v>2</v>
      </c>
      <c r="E295" s="23">
        <v>1</v>
      </c>
      <c r="F295" s="23">
        <f t="shared" si="89"/>
        <v>1</v>
      </c>
      <c r="G295" s="21">
        <v>2</v>
      </c>
      <c r="H295" s="21" t="str">
        <f t="shared" si="90"/>
        <v>Kamis</v>
      </c>
      <c r="I295" s="24">
        <f t="shared" si="94"/>
        <v>45841.916666666664</v>
      </c>
      <c r="J295" s="25">
        <f t="shared" si="95"/>
        <v>8.9166666666666643</v>
      </c>
      <c r="K295" s="21" t="str">
        <f t="shared" si="91"/>
        <v>Jum'at</v>
      </c>
      <c r="L295" s="24">
        <f t="shared" si="96"/>
        <v>45842</v>
      </c>
      <c r="M295" s="25">
        <f t="shared" si="92"/>
        <v>8.9999999999999982</v>
      </c>
    </row>
    <row r="296" spans="1:13" x14ac:dyDescent="0.25">
      <c r="A296" s="21">
        <f t="shared" si="93"/>
        <v>11</v>
      </c>
      <c r="B296" s="22" t="s">
        <v>93</v>
      </c>
      <c r="C296" s="21">
        <v>323</v>
      </c>
      <c r="D296" s="23">
        <f t="shared" si="88"/>
        <v>20</v>
      </c>
      <c r="E296" s="23">
        <v>0</v>
      </c>
      <c r="F296" s="23">
        <f t="shared" si="89"/>
        <v>20</v>
      </c>
      <c r="G296" s="21">
        <v>2</v>
      </c>
      <c r="H296" s="21" t="str">
        <f t="shared" si="90"/>
        <v>Jum'at</v>
      </c>
      <c r="I296" s="24">
        <f t="shared" si="94"/>
        <v>45842.083333333336</v>
      </c>
      <c r="J296" s="25">
        <f t="shared" si="95"/>
        <v>9.0833333333333321</v>
      </c>
      <c r="K296" s="21" t="str">
        <f t="shared" si="91"/>
        <v>Jum'at</v>
      </c>
      <c r="L296" s="24">
        <f t="shared" si="96"/>
        <v>45842.166666666672</v>
      </c>
      <c r="M296" s="25">
        <f t="shared" si="92"/>
        <v>9.1666666666666661</v>
      </c>
    </row>
    <row r="297" spans="1:13" x14ac:dyDescent="0.25">
      <c r="A297" s="21">
        <f t="shared" si="93"/>
        <v>12</v>
      </c>
      <c r="B297" s="22" t="s">
        <v>22</v>
      </c>
      <c r="C297" s="21">
        <v>82</v>
      </c>
      <c r="D297" s="23">
        <f t="shared" si="88"/>
        <v>5</v>
      </c>
      <c r="E297" s="23">
        <v>0</v>
      </c>
      <c r="F297" s="23">
        <f t="shared" si="89"/>
        <v>5</v>
      </c>
      <c r="G297" s="21">
        <v>3</v>
      </c>
      <c r="H297" s="21" t="str">
        <f t="shared" si="90"/>
        <v>Sabtu</v>
      </c>
      <c r="I297" s="24">
        <f t="shared" si="94"/>
        <v>45843</v>
      </c>
      <c r="J297" s="25">
        <f t="shared" si="95"/>
        <v>10</v>
      </c>
      <c r="K297" s="21" t="str">
        <f t="shared" si="91"/>
        <v>Sabtu</v>
      </c>
      <c r="L297" s="24">
        <f t="shared" si="96"/>
        <v>45843.125</v>
      </c>
      <c r="M297" s="25">
        <f t="shared" si="92"/>
        <v>10.125</v>
      </c>
    </row>
    <row r="298" spans="1:13" x14ac:dyDescent="0.25">
      <c r="A298" s="21">
        <f t="shared" si="93"/>
        <v>13</v>
      </c>
      <c r="B298" s="22" t="s">
        <v>21</v>
      </c>
      <c r="C298" s="21">
        <v>393</v>
      </c>
      <c r="D298" s="23">
        <f t="shared" si="88"/>
        <v>22</v>
      </c>
      <c r="E298" s="23">
        <v>-2</v>
      </c>
      <c r="F298" s="23">
        <f t="shared" si="89"/>
        <v>24</v>
      </c>
      <c r="G298" s="21">
        <v>2</v>
      </c>
      <c r="H298" s="21" t="str">
        <f t="shared" si="90"/>
        <v>Sabtu</v>
      </c>
      <c r="I298" s="24">
        <f t="shared" si="94"/>
        <v>45843.333333333336</v>
      </c>
      <c r="J298" s="25">
        <f t="shared" si="95"/>
        <v>10.333333333333334</v>
      </c>
      <c r="K298" s="21" t="str">
        <f t="shared" si="91"/>
        <v>Sabtu</v>
      </c>
      <c r="L298" s="24">
        <f t="shared" si="96"/>
        <v>45843.416666666672</v>
      </c>
      <c r="M298" s="25">
        <f t="shared" si="92"/>
        <v>10.416666666666668</v>
      </c>
    </row>
    <row r="299" spans="1:13" x14ac:dyDescent="0.25">
      <c r="A299" s="21">
        <f t="shared" si="93"/>
        <v>14</v>
      </c>
      <c r="B299" s="22" t="s">
        <v>20</v>
      </c>
      <c r="C299" s="21">
        <v>243</v>
      </c>
      <c r="D299" s="23">
        <f t="shared" si="88"/>
        <v>16</v>
      </c>
      <c r="E299" s="23">
        <v>1</v>
      </c>
      <c r="F299" s="23">
        <f t="shared" si="89"/>
        <v>15</v>
      </c>
      <c r="G299" s="21">
        <v>2</v>
      </c>
      <c r="H299" s="21" t="str">
        <f t="shared" si="90"/>
        <v>Minggu</v>
      </c>
      <c r="I299" s="24">
        <f t="shared" si="94"/>
        <v>45844.333333333336</v>
      </c>
      <c r="J299" s="25">
        <f t="shared" si="95"/>
        <v>11.333333333333334</v>
      </c>
      <c r="K299" s="21" t="str">
        <f t="shared" si="91"/>
        <v>Minggu</v>
      </c>
      <c r="L299" s="24">
        <f t="shared" si="96"/>
        <v>45844.416666666672</v>
      </c>
      <c r="M299" s="25">
        <f t="shared" si="92"/>
        <v>11.416666666666668</v>
      </c>
    </row>
    <row r="300" spans="1:13" x14ac:dyDescent="0.25">
      <c r="A300" s="21">
        <f t="shared" si="93"/>
        <v>15</v>
      </c>
      <c r="B300" s="22" t="s">
        <v>19</v>
      </c>
      <c r="C300" s="21">
        <v>458</v>
      </c>
      <c r="D300" s="23">
        <f t="shared" si="88"/>
        <v>28</v>
      </c>
      <c r="E300" s="23">
        <v>0</v>
      </c>
      <c r="F300" s="23">
        <f t="shared" si="89"/>
        <v>28</v>
      </c>
      <c r="G300" s="21">
        <v>3</v>
      </c>
      <c r="H300" s="21" t="str">
        <f t="shared" si="90"/>
        <v>Senin</v>
      </c>
      <c r="I300" s="24">
        <f t="shared" si="94"/>
        <v>45845.083333333336</v>
      </c>
      <c r="J300" s="25">
        <f t="shared" si="95"/>
        <v>12.083333333333334</v>
      </c>
      <c r="K300" s="21" t="str">
        <f t="shared" si="91"/>
        <v>Senin</v>
      </c>
      <c r="L300" s="24">
        <f t="shared" si="96"/>
        <v>45845.208333333336</v>
      </c>
      <c r="M300" s="25">
        <f t="shared" si="92"/>
        <v>12.208333333333334</v>
      </c>
    </row>
    <row r="301" spans="1:13" x14ac:dyDescent="0.25">
      <c r="A301" s="21">
        <f t="shared" si="93"/>
        <v>16</v>
      </c>
      <c r="B301" s="22" t="s">
        <v>18</v>
      </c>
      <c r="C301" s="21">
        <v>396</v>
      </c>
      <c r="D301" s="23">
        <f t="shared" si="88"/>
        <v>26</v>
      </c>
      <c r="E301" s="23">
        <v>2</v>
      </c>
      <c r="F301" s="23">
        <f t="shared" si="89"/>
        <v>24</v>
      </c>
      <c r="G301" s="21">
        <v>3</v>
      </c>
      <c r="H301" s="21" t="str">
        <f t="shared" si="90"/>
        <v>Selasa</v>
      </c>
      <c r="I301" s="24">
        <f t="shared" si="94"/>
        <v>45846.375</v>
      </c>
      <c r="J301" s="25">
        <f t="shared" si="95"/>
        <v>13.375</v>
      </c>
      <c r="K301" s="21" t="str">
        <f t="shared" si="91"/>
        <v>Selasa</v>
      </c>
      <c r="L301" s="24">
        <f t="shared" si="96"/>
        <v>45846.5</v>
      </c>
      <c r="M301" s="25">
        <f t="shared" si="92"/>
        <v>13.5</v>
      </c>
    </row>
    <row r="302" spans="1:13" x14ac:dyDescent="0.25">
      <c r="A302" s="21">
        <f t="shared" si="93"/>
        <v>17</v>
      </c>
      <c r="B302" s="22" t="s">
        <v>17</v>
      </c>
      <c r="C302" s="21"/>
      <c r="D302" s="23"/>
      <c r="E302" s="23"/>
      <c r="F302" s="23"/>
      <c r="G302" s="21"/>
      <c r="H302" s="21" t="str">
        <f t="shared" si="90"/>
        <v>Rabu</v>
      </c>
      <c r="I302" s="24">
        <f t="shared" si="94"/>
        <v>45847.583333333336</v>
      </c>
      <c r="J302" s="25">
        <f t="shared" si="95"/>
        <v>14.583333333333334</v>
      </c>
      <c r="K302" s="21"/>
      <c r="L302" s="24"/>
      <c r="M302" s="25"/>
    </row>
    <row r="303" spans="1:13" x14ac:dyDescent="0.25">
      <c r="A303" s="8" t="s">
        <v>31</v>
      </c>
      <c r="B303" s="8"/>
      <c r="C303" s="28">
        <f>SUM(C286:C302)</f>
        <v>4130</v>
      </c>
      <c r="D303" s="28">
        <f>SUM(D286:D302)</f>
        <v>259</v>
      </c>
      <c r="E303" s="28"/>
      <c r="F303" s="28"/>
      <c r="G303" s="28">
        <f>SUM(G286:G302)</f>
        <v>86</v>
      </c>
      <c r="H303" s="28">
        <f>D303+G303</f>
        <v>345</v>
      </c>
      <c r="I303" s="29"/>
      <c r="J303" s="30"/>
      <c r="K303" s="29"/>
      <c r="L303" s="29"/>
      <c r="M303" s="30"/>
    </row>
    <row r="304" spans="1:13" x14ac:dyDescent="0.25">
      <c r="A304" s="8" t="s">
        <v>32</v>
      </c>
      <c r="B304" s="8"/>
      <c r="C304" s="31"/>
      <c r="D304" s="32">
        <f>D303/24</f>
        <v>10.791666666666666</v>
      </c>
      <c r="E304" s="32"/>
      <c r="F304" s="32"/>
      <c r="G304" s="32">
        <f>G303/24</f>
        <v>3.5833333333333335</v>
      </c>
      <c r="H304" s="32">
        <f>H303/24</f>
        <v>14.375</v>
      </c>
      <c r="I304" s="33"/>
      <c r="J304" s="34" t="s">
        <v>33</v>
      </c>
      <c r="K304" s="35"/>
      <c r="L304" s="35"/>
      <c r="M304" s="35"/>
    </row>
    <row r="305" spans="1:13" x14ac:dyDescent="0.25">
      <c r="A305" s="161"/>
      <c r="B305" s="161"/>
      <c r="C305" s="161"/>
      <c r="D305" s="161"/>
      <c r="E305" s="161"/>
      <c r="F305" s="161"/>
      <c r="G305" s="161"/>
      <c r="H305" s="35"/>
      <c r="I305" s="35"/>
      <c r="J305" s="30" t="s">
        <v>34</v>
      </c>
      <c r="K305" s="30"/>
      <c r="L305" s="38">
        <f>C303</f>
        <v>4130</v>
      </c>
      <c r="M305" s="35" t="s">
        <v>35</v>
      </c>
    </row>
    <row r="306" spans="1:13" x14ac:dyDescent="0.25">
      <c r="A306" s="161"/>
      <c r="B306" s="161"/>
      <c r="C306" s="161"/>
      <c r="D306" s="161"/>
      <c r="E306" s="161"/>
      <c r="F306" s="161"/>
      <c r="G306" s="161"/>
      <c r="H306" s="161"/>
      <c r="I306" s="39"/>
      <c r="J306" s="30" t="s">
        <v>36</v>
      </c>
      <c r="K306" s="30"/>
      <c r="L306" s="40">
        <f>D304</f>
        <v>10.791666666666666</v>
      </c>
      <c r="M306" s="35" t="s">
        <v>14</v>
      </c>
    </row>
    <row r="307" spans="1:13" x14ac:dyDescent="0.25">
      <c r="A307" s="161"/>
      <c r="B307" s="161"/>
      <c r="C307" s="161"/>
      <c r="D307" s="161"/>
      <c r="E307" s="161"/>
      <c r="F307" s="161"/>
      <c r="G307" s="161"/>
      <c r="H307" s="161"/>
      <c r="I307" s="35"/>
      <c r="J307" s="30" t="s">
        <v>37</v>
      </c>
      <c r="K307" s="30"/>
      <c r="L307" s="41">
        <f>G304</f>
        <v>3.5833333333333335</v>
      </c>
      <c r="M307" s="35" t="s">
        <v>14</v>
      </c>
    </row>
    <row r="309" spans="1:13" x14ac:dyDescent="0.25">
      <c r="A309" s="14" t="s">
        <v>109</v>
      </c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</row>
    <row r="310" spans="1:13" x14ac:dyDescent="0.25">
      <c r="A310" s="18"/>
      <c r="B310" s="18"/>
      <c r="C310" s="18"/>
      <c r="D310" s="18"/>
      <c r="E310" s="18"/>
      <c r="F310" s="18"/>
      <c r="G310" s="16"/>
      <c r="H310" s="18"/>
      <c r="I310" s="18"/>
      <c r="J310" s="161"/>
    </row>
    <row r="311" spans="1:13" x14ac:dyDescent="0.25">
      <c r="A311" s="67" t="s">
        <v>123</v>
      </c>
      <c r="B311" s="18"/>
      <c r="C311" s="18"/>
      <c r="D311" s="18"/>
      <c r="E311" s="18"/>
      <c r="F311" s="18"/>
      <c r="G311" s="16"/>
      <c r="H311" s="18"/>
      <c r="I311" s="18"/>
      <c r="J311" s="161"/>
      <c r="K311" s="18" t="s">
        <v>3</v>
      </c>
      <c r="L311" s="16">
        <v>16</v>
      </c>
      <c r="M311" s="18" t="s">
        <v>4</v>
      </c>
    </row>
    <row r="312" spans="1:13" ht="15.75" customHeight="1" x14ac:dyDescent="0.25">
      <c r="A312" s="13" t="s">
        <v>5</v>
      </c>
      <c r="B312" s="13" t="s">
        <v>6</v>
      </c>
      <c r="C312" s="12" t="s">
        <v>7</v>
      </c>
      <c r="D312" s="12" t="s">
        <v>8</v>
      </c>
      <c r="E312" s="11" t="s">
        <v>9</v>
      </c>
      <c r="F312" s="11" t="s">
        <v>10</v>
      </c>
      <c r="G312" s="12" t="s">
        <v>11</v>
      </c>
      <c r="H312" s="10" t="s">
        <v>12</v>
      </c>
      <c r="I312" s="10"/>
      <c r="J312" s="10"/>
      <c r="K312" s="9" t="s">
        <v>13</v>
      </c>
      <c r="L312" s="9"/>
      <c r="M312" s="9"/>
    </row>
    <row r="313" spans="1:13" x14ac:dyDescent="0.25">
      <c r="A313" s="13"/>
      <c r="B313" s="13"/>
      <c r="C313" s="12"/>
      <c r="D313" s="12"/>
      <c r="E313" s="11"/>
      <c r="F313" s="11"/>
      <c r="G313" s="12"/>
      <c r="H313" s="19" t="s">
        <v>14</v>
      </c>
      <c r="I313" s="19" t="s">
        <v>15</v>
      </c>
      <c r="J313" s="19" t="s">
        <v>16</v>
      </c>
      <c r="K313" s="20" t="s">
        <v>14</v>
      </c>
      <c r="L313" s="20" t="s">
        <v>15</v>
      </c>
      <c r="M313" s="20" t="s">
        <v>16</v>
      </c>
    </row>
    <row r="314" spans="1:13" x14ac:dyDescent="0.25">
      <c r="A314" s="21">
        <v>1</v>
      </c>
      <c r="B314" s="22" t="s">
        <v>17</v>
      </c>
      <c r="C314" s="21">
        <v>396</v>
      </c>
      <c r="D314" s="23">
        <f t="shared" ref="D314:D329" si="97">F314+E314</f>
        <v>27</v>
      </c>
      <c r="E314" s="23">
        <v>3</v>
      </c>
      <c r="F314" s="23">
        <f t="shared" ref="F314:F329" si="98">INT(C314/$L$3)</f>
        <v>24</v>
      </c>
      <c r="G314" s="21">
        <v>19</v>
      </c>
      <c r="H314" s="21" t="str">
        <f t="shared" ref="H314:H330" si="99">CHOOSE(WEEKDAY(I314),"Minggu","Senin","Selasa","Rabu","Kamis","Jum'at","Sabtu")</f>
        <v>Rabu</v>
      </c>
      <c r="I314" s="24">
        <v>45847</v>
      </c>
      <c r="J314" s="25">
        <v>0.58333333333333304</v>
      </c>
      <c r="K314" s="21" t="str">
        <f t="shared" ref="K314:K329" si="100">CHOOSE(WEEKDAY(L314),"Minggu","Senin","Selasa","Rabu","Kamis","Jum'at","Sabtu")</f>
        <v>Kamis</v>
      </c>
      <c r="L314" s="24">
        <f>(I314+J314)+G314/24</f>
        <v>45848.375</v>
      </c>
      <c r="M314" s="25">
        <f t="shared" ref="M314:M329" si="101">(J314+G314/24)</f>
        <v>1.3749999999999996</v>
      </c>
    </row>
    <row r="315" spans="1:13" x14ac:dyDescent="0.25">
      <c r="A315" s="21">
        <f t="shared" ref="A315:A330" si="102">A314+1</f>
        <v>2</v>
      </c>
      <c r="B315" s="22" t="s">
        <v>18</v>
      </c>
      <c r="C315" s="21">
        <v>458</v>
      </c>
      <c r="D315" s="23">
        <f t="shared" si="97"/>
        <v>29</v>
      </c>
      <c r="E315" s="23">
        <v>1</v>
      </c>
      <c r="F315" s="23">
        <f t="shared" si="98"/>
        <v>28</v>
      </c>
      <c r="G315" s="21">
        <v>4</v>
      </c>
      <c r="H315" s="21" t="str">
        <f t="shared" si="99"/>
        <v>Jum'at</v>
      </c>
      <c r="I315" s="24">
        <f t="shared" ref="I315:I330" si="103">$I$314+J315</f>
        <v>45849.5</v>
      </c>
      <c r="J315" s="25">
        <f t="shared" ref="J315:J330" si="104">M314+D314/24</f>
        <v>2.4999999999999996</v>
      </c>
      <c r="K315" s="21" t="str">
        <f t="shared" si="100"/>
        <v>Jum'at</v>
      </c>
      <c r="L315" s="24">
        <f t="shared" ref="L315:L329" si="105">($I$314+J315)+G315/24</f>
        <v>45849.666666666664</v>
      </c>
      <c r="M315" s="25">
        <f t="shared" si="101"/>
        <v>2.6666666666666661</v>
      </c>
    </row>
    <row r="316" spans="1:13" x14ac:dyDescent="0.25">
      <c r="A316" s="21">
        <f t="shared" si="102"/>
        <v>3</v>
      </c>
      <c r="B316" s="22" t="s">
        <v>19</v>
      </c>
      <c r="C316" s="21">
        <v>243</v>
      </c>
      <c r="D316" s="23">
        <f t="shared" si="97"/>
        <v>14</v>
      </c>
      <c r="E316" s="23">
        <v>-1</v>
      </c>
      <c r="F316" s="23">
        <f t="shared" si="98"/>
        <v>15</v>
      </c>
      <c r="G316" s="71">
        <v>4</v>
      </c>
      <c r="H316" s="21" t="str">
        <f t="shared" si="99"/>
        <v>Sabtu</v>
      </c>
      <c r="I316" s="24">
        <f t="shared" si="103"/>
        <v>45850.875</v>
      </c>
      <c r="J316" s="25">
        <f t="shared" si="104"/>
        <v>3.8749999999999991</v>
      </c>
      <c r="K316" s="21" t="str">
        <f t="shared" si="100"/>
        <v>Minggu</v>
      </c>
      <c r="L316" s="24">
        <f t="shared" si="105"/>
        <v>45851.041666666664</v>
      </c>
      <c r="M316" s="25">
        <f t="shared" si="101"/>
        <v>4.0416666666666661</v>
      </c>
    </row>
    <row r="317" spans="1:13" x14ac:dyDescent="0.25">
      <c r="A317" s="21">
        <f t="shared" si="102"/>
        <v>4</v>
      </c>
      <c r="B317" s="22" t="s">
        <v>20</v>
      </c>
      <c r="C317" s="21">
        <v>393</v>
      </c>
      <c r="D317" s="23">
        <f t="shared" si="97"/>
        <v>23</v>
      </c>
      <c r="E317" s="23">
        <v>-1</v>
      </c>
      <c r="F317" s="23">
        <f t="shared" si="98"/>
        <v>24</v>
      </c>
      <c r="G317" s="21">
        <v>2</v>
      </c>
      <c r="H317" s="21" t="str">
        <f t="shared" si="99"/>
        <v>Minggu</v>
      </c>
      <c r="I317" s="24">
        <f t="shared" si="103"/>
        <v>45851.625</v>
      </c>
      <c r="J317" s="25">
        <f t="shared" si="104"/>
        <v>4.6249999999999991</v>
      </c>
      <c r="K317" s="21" t="str">
        <f t="shared" si="100"/>
        <v>Minggu</v>
      </c>
      <c r="L317" s="24">
        <f t="shared" si="105"/>
        <v>45851.708333333336</v>
      </c>
      <c r="M317" s="25">
        <f t="shared" si="101"/>
        <v>4.7083333333333321</v>
      </c>
    </row>
    <row r="318" spans="1:13" x14ac:dyDescent="0.25">
      <c r="A318" s="21">
        <f t="shared" si="102"/>
        <v>5</v>
      </c>
      <c r="B318" s="22" t="s">
        <v>21</v>
      </c>
      <c r="C318" s="21">
        <v>82</v>
      </c>
      <c r="D318" s="23">
        <f t="shared" si="97"/>
        <v>6</v>
      </c>
      <c r="E318" s="23">
        <v>1</v>
      </c>
      <c r="F318" s="23">
        <f t="shared" si="98"/>
        <v>5</v>
      </c>
      <c r="G318" s="21">
        <v>2</v>
      </c>
      <c r="H318" s="21" t="str">
        <f t="shared" si="99"/>
        <v>Senin</v>
      </c>
      <c r="I318" s="24">
        <f t="shared" si="103"/>
        <v>45852.666666666664</v>
      </c>
      <c r="J318" s="25">
        <f t="shared" si="104"/>
        <v>5.6666666666666652</v>
      </c>
      <c r="K318" s="21" t="str">
        <f t="shared" si="100"/>
        <v>Senin</v>
      </c>
      <c r="L318" s="24">
        <f t="shared" si="105"/>
        <v>45852.75</v>
      </c>
      <c r="M318" s="25">
        <f t="shared" si="101"/>
        <v>5.7499999999999982</v>
      </c>
    </row>
    <row r="319" spans="1:13" x14ac:dyDescent="0.25">
      <c r="A319" s="21">
        <f t="shared" si="102"/>
        <v>6</v>
      </c>
      <c r="B319" s="22" t="s">
        <v>22</v>
      </c>
      <c r="C319" s="21">
        <v>323</v>
      </c>
      <c r="D319" s="23">
        <f t="shared" si="97"/>
        <v>20</v>
      </c>
      <c r="E319" s="23">
        <v>0</v>
      </c>
      <c r="F319" s="23">
        <f t="shared" si="98"/>
        <v>20</v>
      </c>
      <c r="G319" s="21">
        <v>4</v>
      </c>
      <c r="H319" s="21" t="str">
        <f t="shared" si="99"/>
        <v>Selasa</v>
      </c>
      <c r="I319" s="24">
        <f t="shared" si="103"/>
        <v>45853</v>
      </c>
      <c r="J319" s="25">
        <f t="shared" si="104"/>
        <v>5.9999999999999982</v>
      </c>
      <c r="K319" s="21" t="str">
        <f t="shared" si="100"/>
        <v>Selasa</v>
      </c>
      <c r="L319" s="24">
        <f t="shared" si="105"/>
        <v>45853.166666666664</v>
      </c>
      <c r="M319" s="25">
        <f t="shared" si="101"/>
        <v>6.1666666666666652</v>
      </c>
    </row>
    <row r="320" spans="1:13" x14ac:dyDescent="0.25">
      <c r="A320" s="21">
        <f t="shared" si="102"/>
        <v>7</v>
      </c>
      <c r="B320" s="22" t="s">
        <v>93</v>
      </c>
      <c r="C320" s="21">
        <v>20</v>
      </c>
      <c r="D320" s="23">
        <f t="shared" si="97"/>
        <v>2</v>
      </c>
      <c r="E320" s="23">
        <v>1</v>
      </c>
      <c r="F320" s="23">
        <f t="shared" si="98"/>
        <v>1</v>
      </c>
      <c r="G320" s="21">
        <v>2</v>
      </c>
      <c r="H320" s="21" t="str">
        <f t="shared" si="99"/>
        <v>Rabu</v>
      </c>
      <c r="I320" s="24">
        <f t="shared" si="103"/>
        <v>45854</v>
      </c>
      <c r="J320" s="25">
        <f t="shared" si="104"/>
        <v>6.9999999999999982</v>
      </c>
      <c r="K320" s="21" t="str">
        <f t="shared" si="100"/>
        <v>Rabu</v>
      </c>
      <c r="L320" s="24">
        <f t="shared" si="105"/>
        <v>45854.083333333336</v>
      </c>
      <c r="M320" s="25">
        <f t="shared" si="101"/>
        <v>7.0833333333333313</v>
      </c>
    </row>
    <row r="321" spans="1:13" x14ac:dyDescent="0.25">
      <c r="A321" s="21">
        <f t="shared" si="102"/>
        <v>8</v>
      </c>
      <c r="B321" s="22" t="s">
        <v>112</v>
      </c>
      <c r="C321" s="21">
        <v>150</v>
      </c>
      <c r="D321" s="23">
        <f t="shared" si="97"/>
        <v>9</v>
      </c>
      <c r="E321" s="23">
        <v>0</v>
      </c>
      <c r="F321" s="23">
        <f t="shared" si="98"/>
        <v>9</v>
      </c>
      <c r="G321" s="21">
        <v>2</v>
      </c>
      <c r="H321" s="21" t="str">
        <f t="shared" si="99"/>
        <v>Rabu</v>
      </c>
      <c r="I321" s="24">
        <f t="shared" si="103"/>
        <v>45854.166666666664</v>
      </c>
      <c r="J321" s="25">
        <f t="shared" si="104"/>
        <v>7.1666666666666643</v>
      </c>
      <c r="K321" s="21" t="str">
        <f t="shared" si="100"/>
        <v>Rabu</v>
      </c>
      <c r="L321" s="24">
        <f t="shared" si="105"/>
        <v>45854.25</v>
      </c>
      <c r="M321" s="25">
        <f t="shared" si="101"/>
        <v>7.2499999999999973</v>
      </c>
    </row>
    <row r="322" spans="1:13" x14ac:dyDescent="0.25">
      <c r="A322" s="21">
        <f t="shared" si="102"/>
        <v>9</v>
      </c>
      <c r="B322" s="22" t="s">
        <v>92</v>
      </c>
      <c r="C322" s="21">
        <v>150</v>
      </c>
      <c r="D322" s="23">
        <f t="shared" si="97"/>
        <v>10</v>
      </c>
      <c r="E322" s="23">
        <v>1</v>
      </c>
      <c r="F322" s="23">
        <f t="shared" si="98"/>
        <v>9</v>
      </c>
      <c r="G322" s="21">
        <v>11</v>
      </c>
      <c r="H322" s="21" t="str">
        <f t="shared" si="99"/>
        <v>Rabu</v>
      </c>
      <c r="I322" s="24">
        <f t="shared" si="103"/>
        <v>45854.625</v>
      </c>
      <c r="J322" s="25">
        <f t="shared" si="104"/>
        <v>7.6249999999999973</v>
      </c>
      <c r="K322" s="21" t="str">
        <f t="shared" si="100"/>
        <v>Kamis</v>
      </c>
      <c r="L322" s="24">
        <f t="shared" si="105"/>
        <v>45855.083333333336</v>
      </c>
      <c r="M322" s="25">
        <f t="shared" si="101"/>
        <v>8.0833333333333304</v>
      </c>
    </row>
    <row r="323" spans="1:13" x14ac:dyDescent="0.25">
      <c r="A323" s="21">
        <f t="shared" si="102"/>
        <v>10</v>
      </c>
      <c r="B323" s="22" t="s">
        <v>112</v>
      </c>
      <c r="C323" s="21">
        <v>20</v>
      </c>
      <c r="D323" s="23">
        <f t="shared" si="97"/>
        <v>2</v>
      </c>
      <c r="E323" s="23">
        <v>1</v>
      </c>
      <c r="F323" s="23">
        <f t="shared" si="98"/>
        <v>1</v>
      </c>
      <c r="G323" s="21">
        <v>2</v>
      </c>
      <c r="H323" s="21" t="str">
        <f t="shared" si="99"/>
        <v>Kamis</v>
      </c>
      <c r="I323" s="24">
        <f t="shared" si="103"/>
        <v>45855.5</v>
      </c>
      <c r="J323" s="25">
        <f t="shared" si="104"/>
        <v>8.4999999999999964</v>
      </c>
      <c r="K323" s="21" t="str">
        <f t="shared" si="100"/>
        <v>Kamis</v>
      </c>
      <c r="L323" s="24">
        <f t="shared" si="105"/>
        <v>45855.583333333336</v>
      </c>
      <c r="M323" s="25">
        <f t="shared" si="101"/>
        <v>8.5833333333333304</v>
      </c>
    </row>
    <row r="324" spans="1:13" x14ac:dyDescent="0.25">
      <c r="A324" s="21">
        <f t="shared" si="102"/>
        <v>11</v>
      </c>
      <c r="B324" s="22" t="s">
        <v>93</v>
      </c>
      <c r="C324" s="21">
        <v>323</v>
      </c>
      <c r="D324" s="23">
        <f t="shared" si="97"/>
        <v>20</v>
      </c>
      <c r="E324" s="23">
        <v>0</v>
      </c>
      <c r="F324" s="23">
        <f t="shared" si="98"/>
        <v>20</v>
      </c>
      <c r="G324" s="21">
        <v>2</v>
      </c>
      <c r="H324" s="21" t="str">
        <f t="shared" si="99"/>
        <v>Kamis</v>
      </c>
      <c r="I324" s="24">
        <f t="shared" si="103"/>
        <v>45855.666666666664</v>
      </c>
      <c r="J324" s="25">
        <f t="shared" si="104"/>
        <v>8.6666666666666643</v>
      </c>
      <c r="K324" s="21" t="str">
        <f t="shared" si="100"/>
        <v>Kamis</v>
      </c>
      <c r="L324" s="24">
        <f t="shared" si="105"/>
        <v>45855.75</v>
      </c>
      <c r="M324" s="25">
        <f t="shared" si="101"/>
        <v>8.7499999999999982</v>
      </c>
    </row>
    <row r="325" spans="1:13" x14ac:dyDescent="0.25">
      <c r="A325" s="21">
        <f t="shared" si="102"/>
        <v>12</v>
      </c>
      <c r="B325" s="22" t="s">
        <v>22</v>
      </c>
      <c r="C325" s="21">
        <v>82</v>
      </c>
      <c r="D325" s="23">
        <f t="shared" si="97"/>
        <v>5</v>
      </c>
      <c r="E325" s="23">
        <v>0</v>
      </c>
      <c r="F325" s="23">
        <f t="shared" si="98"/>
        <v>5</v>
      </c>
      <c r="G325" s="21">
        <v>3</v>
      </c>
      <c r="H325" s="21" t="str">
        <f t="shared" si="99"/>
        <v>Jum'at</v>
      </c>
      <c r="I325" s="24">
        <f t="shared" si="103"/>
        <v>45856.583333333336</v>
      </c>
      <c r="J325" s="25">
        <f t="shared" si="104"/>
        <v>9.5833333333333321</v>
      </c>
      <c r="K325" s="21" t="str">
        <f t="shared" si="100"/>
        <v>Jum'at</v>
      </c>
      <c r="L325" s="24">
        <f t="shared" si="105"/>
        <v>45856.708333333336</v>
      </c>
      <c r="M325" s="25">
        <f t="shared" si="101"/>
        <v>9.7083333333333321</v>
      </c>
    </row>
    <row r="326" spans="1:13" x14ac:dyDescent="0.25">
      <c r="A326" s="21">
        <f t="shared" si="102"/>
        <v>13</v>
      </c>
      <c r="B326" s="22" t="s">
        <v>21</v>
      </c>
      <c r="C326" s="21">
        <v>393</v>
      </c>
      <c r="D326" s="23">
        <f t="shared" si="97"/>
        <v>22</v>
      </c>
      <c r="E326" s="23">
        <v>-2</v>
      </c>
      <c r="F326" s="23">
        <f t="shared" si="98"/>
        <v>24</v>
      </c>
      <c r="G326" s="21">
        <v>2</v>
      </c>
      <c r="H326" s="21" t="str">
        <f t="shared" si="99"/>
        <v>Jum'at</v>
      </c>
      <c r="I326" s="24">
        <f t="shared" si="103"/>
        <v>45856.916666666664</v>
      </c>
      <c r="J326" s="25">
        <f t="shared" si="104"/>
        <v>9.9166666666666661</v>
      </c>
      <c r="K326" s="21" t="str">
        <f t="shared" si="100"/>
        <v>Sabtu</v>
      </c>
      <c r="L326" s="24">
        <f t="shared" si="105"/>
        <v>45857</v>
      </c>
      <c r="M326" s="25">
        <f t="shared" si="101"/>
        <v>10</v>
      </c>
    </row>
    <row r="327" spans="1:13" x14ac:dyDescent="0.25">
      <c r="A327" s="21">
        <f t="shared" si="102"/>
        <v>14</v>
      </c>
      <c r="B327" s="22" t="s">
        <v>20</v>
      </c>
      <c r="C327" s="21">
        <v>243</v>
      </c>
      <c r="D327" s="23">
        <f t="shared" si="97"/>
        <v>16</v>
      </c>
      <c r="E327" s="23">
        <v>1</v>
      </c>
      <c r="F327" s="23">
        <f t="shared" si="98"/>
        <v>15</v>
      </c>
      <c r="G327" s="21">
        <v>2</v>
      </c>
      <c r="H327" s="21" t="str">
        <f t="shared" si="99"/>
        <v>Sabtu</v>
      </c>
      <c r="I327" s="24">
        <f t="shared" si="103"/>
        <v>45857.916666666664</v>
      </c>
      <c r="J327" s="25">
        <f t="shared" si="104"/>
        <v>10.916666666666666</v>
      </c>
      <c r="K327" s="21" t="str">
        <f t="shared" si="100"/>
        <v>Minggu</v>
      </c>
      <c r="L327" s="24">
        <f t="shared" si="105"/>
        <v>45858</v>
      </c>
      <c r="M327" s="25">
        <f t="shared" si="101"/>
        <v>11</v>
      </c>
    </row>
    <row r="328" spans="1:13" x14ac:dyDescent="0.25">
      <c r="A328" s="21">
        <f t="shared" si="102"/>
        <v>15</v>
      </c>
      <c r="B328" s="22" t="s">
        <v>19</v>
      </c>
      <c r="C328" s="21">
        <v>458</v>
      </c>
      <c r="D328" s="23">
        <f t="shared" si="97"/>
        <v>28</v>
      </c>
      <c r="E328" s="23">
        <v>0</v>
      </c>
      <c r="F328" s="23">
        <f t="shared" si="98"/>
        <v>28</v>
      </c>
      <c r="G328" s="21">
        <v>3</v>
      </c>
      <c r="H328" s="21" t="str">
        <f t="shared" si="99"/>
        <v>Minggu</v>
      </c>
      <c r="I328" s="24">
        <f t="shared" si="103"/>
        <v>45858.666666666664</v>
      </c>
      <c r="J328" s="25">
        <f t="shared" si="104"/>
        <v>11.666666666666666</v>
      </c>
      <c r="K328" s="21" t="str">
        <f t="shared" si="100"/>
        <v>Minggu</v>
      </c>
      <c r="L328" s="24">
        <f t="shared" si="105"/>
        <v>45858.791666666664</v>
      </c>
      <c r="M328" s="25">
        <f t="shared" si="101"/>
        <v>11.791666666666666</v>
      </c>
    </row>
    <row r="329" spans="1:13" x14ac:dyDescent="0.25">
      <c r="A329" s="21">
        <f t="shared" si="102"/>
        <v>16</v>
      </c>
      <c r="B329" s="22" t="s">
        <v>18</v>
      </c>
      <c r="C329" s="21">
        <v>396</v>
      </c>
      <c r="D329" s="23">
        <f t="shared" si="97"/>
        <v>26</v>
      </c>
      <c r="E329" s="23">
        <v>2</v>
      </c>
      <c r="F329" s="23">
        <f t="shared" si="98"/>
        <v>24</v>
      </c>
      <c r="G329" s="21">
        <v>3</v>
      </c>
      <c r="H329" s="21" t="str">
        <f t="shared" si="99"/>
        <v>Senin</v>
      </c>
      <c r="I329" s="24">
        <f t="shared" si="103"/>
        <v>45859.958333333336</v>
      </c>
      <c r="J329" s="25">
        <f t="shared" si="104"/>
        <v>12.958333333333332</v>
      </c>
      <c r="K329" s="21" t="str">
        <f t="shared" si="100"/>
        <v>Selasa</v>
      </c>
      <c r="L329" s="24">
        <f t="shared" si="105"/>
        <v>45860.083333333336</v>
      </c>
      <c r="M329" s="25">
        <f t="shared" si="101"/>
        <v>13.083333333333332</v>
      </c>
    </row>
    <row r="330" spans="1:13" x14ac:dyDescent="0.25">
      <c r="A330" s="21">
        <f t="shared" si="102"/>
        <v>17</v>
      </c>
      <c r="B330" s="22" t="s">
        <v>17</v>
      </c>
      <c r="C330" s="21"/>
      <c r="D330" s="23"/>
      <c r="E330" s="23"/>
      <c r="F330" s="23"/>
      <c r="G330" s="21"/>
      <c r="H330" s="21" t="str">
        <f t="shared" si="99"/>
        <v>Rabu</v>
      </c>
      <c r="I330" s="24">
        <f t="shared" si="103"/>
        <v>45861.166666666664</v>
      </c>
      <c r="J330" s="25">
        <f t="shared" si="104"/>
        <v>14.166666666666666</v>
      </c>
      <c r="K330" s="21"/>
      <c r="L330" s="24"/>
      <c r="M330" s="25"/>
    </row>
    <row r="331" spans="1:13" x14ac:dyDescent="0.25">
      <c r="A331" s="8" t="s">
        <v>31</v>
      </c>
      <c r="B331" s="8"/>
      <c r="C331" s="28">
        <f>SUM(C314:C330)</f>
        <v>4130</v>
      </c>
      <c r="D331" s="28">
        <f>SUM(D314:D330)</f>
        <v>259</v>
      </c>
      <c r="E331" s="28"/>
      <c r="F331" s="28"/>
      <c r="G331" s="28">
        <f>SUM(G314:G330)</f>
        <v>67</v>
      </c>
      <c r="H331" s="28">
        <f>D331+G331</f>
        <v>326</v>
      </c>
      <c r="I331" s="29"/>
      <c r="J331" s="30"/>
      <c r="K331" s="29"/>
      <c r="L331" s="29"/>
      <c r="M331" s="30"/>
    </row>
    <row r="332" spans="1:13" x14ac:dyDescent="0.25">
      <c r="A332" s="8" t="s">
        <v>32</v>
      </c>
      <c r="B332" s="8"/>
      <c r="C332" s="31"/>
      <c r="D332" s="32">
        <f>D331/24</f>
        <v>10.791666666666666</v>
      </c>
      <c r="E332" s="32"/>
      <c r="F332" s="32"/>
      <c r="G332" s="32">
        <f>G331/24</f>
        <v>2.7916666666666665</v>
      </c>
      <c r="H332" s="32">
        <f>H331/24</f>
        <v>13.583333333333334</v>
      </c>
      <c r="I332" s="33"/>
      <c r="J332" s="34" t="s">
        <v>33</v>
      </c>
      <c r="K332" s="35"/>
      <c r="L332" s="35"/>
      <c r="M332" s="35"/>
    </row>
    <row r="333" spans="1:13" x14ac:dyDescent="0.25">
      <c r="A333" s="161"/>
      <c r="B333" s="161"/>
      <c r="C333" s="161"/>
      <c r="D333" s="161"/>
      <c r="E333" s="161"/>
      <c r="F333" s="161"/>
      <c r="G333" s="161"/>
      <c r="H333" s="35"/>
      <c r="I333" s="35"/>
      <c r="J333" s="30" t="s">
        <v>34</v>
      </c>
      <c r="K333" s="30"/>
      <c r="L333" s="38">
        <f>C331</f>
        <v>4130</v>
      </c>
      <c r="M333" s="35" t="s">
        <v>35</v>
      </c>
    </row>
    <row r="334" spans="1:13" x14ac:dyDescent="0.25">
      <c r="A334" s="161"/>
      <c r="B334" s="161"/>
      <c r="C334" s="161"/>
      <c r="D334" s="161"/>
      <c r="E334" s="161"/>
      <c r="F334" s="161"/>
      <c r="G334" s="161"/>
      <c r="H334" s="161"/>
      <c r="I334" s="39"/>
      <c r="J334" s="30" t="s">
        <v>36</v>
      </c>
      <c r="K334" s="30"/>
      <c r="L334" s="40">
        <f>D332</f>
        <v>10.791666666666666</v>
      </c>
      <c r="M334" s="35" t="s">
        <v>14</v>
      </c>
    </row>
    <row r="335" spans="1:13" x14ac:dyDescent="0.25">
      <c r="A335" s="161"/>
      <c r="B335" s="161"/>
      <c r="C335" s="161"/>
      <c r="D335" s="161"/>
      <c r="E335" s="161"/>
      <c r="F335" s="161"/>
      <c r="G335" s="161"/>
      <c r="H335" s="161"/>
      <c r="I335" s="35"/>
      <c r="J335" s="30" t="s">
        <v>37</v>
      </c>
      <c r="K335" s="30"/>
      <c r="L335" s="41">
        <f>G332</f>
        <v>2.7916666666666665</v>
      </c>
      <c r="M335" s="35" t="s">
        <v>14</v>
      </c>
    </row>
    <row r="337" spans="1:13" x14ac:dyDescent="0.25">
      <c r="A337" s="14" t="s">
        <v>109</v>
      </c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</row>
    <row r="338" spans="1:13" x14ac:dyDescent="0.25">
      <c r="A338" s="18"/>
      <c r="B338" s="18"/>
      <c r="C338" s="18"/>
      <c r="D338" s="18"/>
      <c r="E338" s="18"/>
      <c r="F338" s="18"/>
      <c r="G338" s="16"/>
      <c r="H338" s="18"/>
      <c r="I338" s="18"/>
      <c r="J338" s="161"/>
    </row>
    <row r="339" spans="1:13" x14ac:dyDescent="0.25">
      <c r="A339" s="67" t="s">
        <v>124</v>
      </c>
      <c r="B339" s="18"/>
      <c r="C339" s="18"/>
      <c r="D339" s="18"/>
      <c r="E339" s="18"/>
      <c r="F339" s="18"/>
      <c r="G339" s="16"/>
      <c r="H339" s="18"/>
      <c r="I339" s="18"/>
      <c r="J339" s="161"/>
      <c r="K339" s="18" t="s">
        <v>3</v>
      </c>
      <c r="L339" s="16">
        <v>16</v>
      </c>
      <c r="M339" s="18" t="s">
        <v>4</v>
      </c>
    </row>
    <row r="340" spans="1:13" ht="15.75" customHeight="1" x14ac:dyDescent="0.25">
      <c r="A340" s="13" t="s">
        <v>5</v>
      </c>
      <c r="B340" s="13" t="s">
        <v>6</v>
      </c>
      <c r="C340" s="12" t="s">
        <v>7</v>
      </c>
      <c r="D340" s="12" t="s">
        <v>8</v>
      </c>
      <c r="E340" s="11" t="s">
        <v>9</v>
      </c>
      <c r="F340" s="11" t="s">
        <v>10</v>
      </c>
      <c r="G340" s="12" t="s">
        <v>11</v>
      </c>
      <c r="H340" s="10" t="s">
        <v>12</v>
      </c>
      <c r="I340" s="10"/>
      <c r="J340" s="10"/>
      <c r="K340" s="9" t="s">
        <v>13</v>
      </c>
      <c r="L340" s="9"/>
      <c r="M340" s="9"/>
    </row>
    <row r="341" spans="1:13" x14ac:dyDescent="0.25">
      <c r="A341" s="13"/>
      <c r="B341" s="13"/>
      <c r="C341" s="12"/>
      <c r="D341" s="12"/>
      <c r="E341" s="11"/>
      <c r="F341" s="11"/>
      <c r="G341" s="12"/>
      <c r="H341" s="19" t="s">
        <v>14</v>
      </c>
      <c r="I341" s="19" t="s">
        <v>15</v>
      </c>
      <c r="J341" s="19" t="s">
        <v>16</v>
      </c>
      <c r="K341" s="20" t="s">
        <v>14</v>
      </c>
      <c r="L341" s="20" t="s">
        <v>15</v>
      </c>
      <c r="M341" s="20" t="s">
        <v>16</v>
      </c>
    </row>
    <row r="342" spans="1:13" x14ac:dyDescent="0.25">
      <c r="A342" s="21">
        <v>1</v>
      </c>
      <c r="B342" s="22" t="s">
        <v>17</v>
      </c>
      <c r="C342" s="21">
        <v>396</v>
      </c>
      <c r="D342" s="23">
        <f t="shared" ref="D342:D357" si="106">F342+E342</f>
        <v>27</v>
      </c>
      <c r="E342" s="23">
        <v>3</v>
      </c>
      <c r="F342" s="23">
        <f t="shared" ref="F342:F357" si="107">INT(C342/$L$3)</f>
        <v>24</v>
      </c>
      <c r="G342" s="21">
        <v>29</v>
      </c>
      <c r="H342" s="21" t="str">
        <f t="shared" ref="H342:H358" si="108">CHOOSE(WEEKDAY(I342),"Minggu","Senin","Selasa","Rabu","Kamis","Jum'at","Sabtu")</f>
        <v>Rabu</v>
      </c>
      <c r="I342" s="24">
        <v>45861</v>
      </c>
      <c r="J342" s="25">
        <v>0.16666666666666699</v>
      </c>
      <c r="K342" s="21" t="str">
        <f t="shared" ref="K342:K357" si="109">CHOOSE(WEEKDAY(L342),"Minggu","Senin","Selasa","Rabu","Kamis","Jum'at","Sabtu")</f>
        <v>Kamis</v>
      </c>
      <c r="L342" s="24">
        <f>(I342+J342)+G342/24</f>
        <v>45862.375</v>
      </c>
      <c r="M342" s="25">
        <f t="shared" ref="M342:M357" si="110">(J342+G342/24)</f>
        <v>1.3750000000000002</v>
      </c>
    </row>
    <row r="343" spans="1:13" x14ac:dyDescent="0.25">
      <c r="A343" s="21">
        <f t="shared" ref="A343:A358" si="111">A342+1</f>
        <v>2</v>
      </c>
      <c r="B343" s="22" t="s">
        <v>18</v>
      </c>
      <c r="C343" s="21">
        <v>458</v>
      </c>
      <c r="D343" s="23">
        <f t="shared" si="106"/>
        <v>29</v>
      </c>
      <c r="E343" s="23">
        <v>1</v>
      </c>
      <c r="F343" s="23">
        <f t="shared" si="107"/>
        <v>28</v>
      </c>
      <c r="G343" s="21">
        <v>4</v>
      </c>
      <c r="H343" s="21" t="str">
        <f t="shared" si="108"/>
        <v>Jum'at</v>
      </c>
      <c r="I343" s="24">
        <f t="shared" ref="I343:I358" si="112">$I$342+J343</f>
        <v>45863.5</v>
      </c>
      <c r="J343" s="25">
        <f t="shared" ref="J343:J358" si="113">M342+D342/24</f>
        <v>2.5</v>
      </c>
      <c r="K343" s="21" t="str">
        <f t="shared" si="109"/>
        <v>Jum'at</v>
      </c>
      <c r="L343" s="24">
        <f t="shared" ref="L343:L357" si="114">($I$342+J343)+G343/24</f>
        <v>45863.666666666664</v>
      </c>
      <c r="M343" s="25">
        <f t="shared" si="110"/>
        <v>2.6666666666666665</v>
      </c>
    </row>
    <row r="344" spans="1:13" x14ac:dyDescent="0.25">
      <c r="A344" s="21">
        <f t="shared" si="111"/>
        <v>3</v>
      </c>
      <c r="B344" s="22" t="s">
        <v>19</v>
      </c>
      <c r="C344" s="21">
        <v>243</v>
      </c>
      <c r="D344" s="23">
        <f t="shared" si="106"/>
        <v>14</v>
      </c>
      <c r="E344" s="23">
        <v>-1</v>
      </c>
      <c r="F344" s="23">
        <f t="shared" si="107"/>
        <v>15</v>
      </c>
      <c r="G344" s="71">
        <v>4</v>
      </c>
      <c r="H344" s="21" t="str">
        <f t="shared" si="108"/>
        <v>Sabtu</v>
      </c>
      <c r="I344" s="24">
        <f t="shared" si="112"/>
        <v>45864.875</v>
      </c>
      <c r="J344" s="25">
        <f t="shared" si="113"/>
        <v>3.875</v>
      </c>
      <c r="K344" s="21" t="str">
        <f t="shared" si="109"/>
        <v>Minggu</v>
      </c>
      <c r="L344" s="24">
        <f t="shared" si="114"/>
        <v>45865.041666666664</v>
      </c>
      <c r="M344" s="25">
        <f t="shared" si="110"/>
        <v>4.041666666666667</v>
      </c>
    </row>
    <row r="345" spans="1:13" x14ac:dyDescent="0.25">
      <c r="A345" s="21">
        <f t="shared" si="111"/>
        <v>4</v>
      </c>
      <c r="B345" s="22" t="s">
        <v>20</v>
      </c>
      <c r="C345" s="21">
        <v>393</v>
      </c>
      <c r="D345" s="23">
        <f t="shared" si="106"/>
        <v>23</v>
      </c>
      <c r="E345" s="23">
        <v>-1</v>
      </c>
      <c r="F345" s="23">
        <f t="shared" si="107"/>
        <v>24</v>
      </c>
      <c r="G345" s="21">
        <v>2</v>
      </c>
      <c r="H345" s="21" t="str">
        <f t="shared" si="108"/>
        <v>Minggu</v>
      </c>
      <c r="I345" s="24">
        <f t="shared" si="112"/>
        <v>45865.625</v>
      </c>
      <c r="J345" s="25">
        <f t="shared" si="113"/>
        <v>4.625</v>
      </c>
      <c r="K345" s="21" t="str">
        <f t="shared" si="109"/>
        <v>Minggu</v>
      </c>
      <c r="L345" s="24">
        <f t="shared" si="114"/>
        <v>45865.708333333336</v>
      </c>
      <c r="M345" s="25">
        <f t="shared" si="110"/>
        <v>4.708333333333333</v>
      </c>
    </row>
    <row r="346" spans="1:13" x14ac:dyDescent="0.25">
      <c r="A346" s="21">
        <f t="shared" si="111"/>
        <v>5</v>
      </c>
      <c r="B346" s="22" t="s">
        <v>21</v>
      </c>
      <c r="C346" s="21">
        <v>82</v>
      </c>
      <c r="D346" s="23">
        <f t="shared" si="106"/>
        <v>6</v>
      </c>
      <c r="E346" s="23">
        <v>1</v>
      </c>
      <c r="F346" s="23">
        <f t="shared" si="107"/>
        <v>5</v>
      </c>
      <c r="G346" s="21">
        <v>2</v>
      </c>
      <c r="H346" s="21" t="str">
        <f t="shared" si="108"/>
        <v>Senin</v>
      </c>
      <c r="I346" s="24">
        <f t="shared" si="112"/>
        <v>45866.666666666664</v>
      </c>
      <c r="J346" s="25">
        <f t="shared" si="113"/>
        <v>5.6666666666666661</v>
      </c>
      <c r="K346" s="21" t="str">
        <f t="shared" si="109"/>
        <v>Senin</v>
      </c>
      <c r="L346" s="24">
        <f t="shared" si="114"/>
        <v>45866.75</v>
      </c>
      <c r="M346" s="25">
        <f t="shared" si="110"/>
        <v>5.7499999999999991</v>
      </c>
    </row>
    <row r="347" spans="1:13" x14ac:dyDescent="0.25">
      <c r="A347" s="21">
        <f t="shared" si="111"/>
        <v>6</v>
      </c>
      <c r="B347" s="22" t="s">
        <v>22</v>
      </c>
      <c r="C347" s="21">
        <v>323</v>
      </c>
      <c r="D347" s="23">
        <f t="shared" si="106"/>
        <v>20</v>
      </c>
      <c r="E347" s="23">
        <v>0</v>
      </c>
      <c r="F347" s="23">
        <f t="shared" si="107"/>
        <v>20</v>
      </c>
      <c r="G347" s="21">
        <v>4</v>
      </c>
      <c r="H347" s="21" t="str">
        <f t="shared" si="108"/>
        <v>Selasa</v>
      </c>
      <c r="I347" s="24">
        <f t="shared" si="112"/>
        <v>45867</v>
      </c>
      <c r="J347" s="25">
        <f t="shared" si="113"/>
        <v>5.9999999999999991</v>
      </c>
      <c r="K347" s="21" t="str">
        <f t="shared" si="109"/>
        <v>Selasa</v>
      </c>
      <c r="L347" s="24">
        <f t="shared" si="114"/>
        <v>45867.166666666664</v>
      </c>
      <c r="M347" s="25">
        <f t="shared" si="110"/>
        <v>6.1666666666666661</v>
      </c>
    </row>
    <row r="348" spans="1:13" x14ac:dyDescent="0.25">
      <c r="A348" s="21">
        <f t="shared" si="111"/>
        <v>7</v>
      </c>
      <c r="B348" s="22" t="s">
        <v>93</v>
      </c>
      <c r="C348" s="21">
        <v>20</v>
      </c>
      <c r="D348" s="23">
        <f t="shared" si="106"/>
        <v>2</v>
      </c>
      <c r="E348" s="23">
        <v>1</v>
      </c>
      <c r="F348" s="23">
        <f t="shared" si="107"/>
        <v>1</v>
      </c>
      <c r="G348" s="21">
        <v>2</v>
      </c>
      <c r="H348" s="21" t="str">
        <f t="shared" si="108"/>
        <v>Rabu</v>
      </c>
      <c r="I348" s="24">
        <f t="shared" si="112"/>
        <v>45868</v>
      </c>
      <c r="J348" s="25">
        <f t="shared" si="113"/>
        <v>6.9999999999999991</v>
      </c>
      <c r="K348" s="21" t="str">
        <f t="shared" si="109"/>
        <v>Rabu</v>
      </c>
      <c r="L348" s="24">
        <f t="shared" si="114"/>
        <v>45868.083333333336</v>
      </c>
      <c r="M348" s="25">
        <f t="shared" si="110"/>
        <v>7.0833333333333321</v>
      </c>
    </row>
    <row r="349" spans="1:13" x14ac:dyDescent="0.25">
      <c r="A349" s="21">
        <f t="shared" si="111"/>
        <v>8</v>
      </c>
      <c r="B349" s="22" t="s">
        <v>112</v>
      </c>
      <c r="C349" s="21">
        <v>150</v>
      </c>
      <c r="D349" s="23">
        <f t="shared" si="106"/>
        <v>9</v>
      </c>
      <c r="E349" s="23">
        <v>0</v>
      </c>
      <c r="F349" s="23">
        <f t="shared" si="107"/>
        <v>9</v>
      </c>
      <c r="G349" s="21">
        <v>2</v>
      </c>
      <c r="H349" s="21" t="str">
        <f t="shared" si="108"/>
        <v>Rabu</v>
      </c>
      <c r="I349" s="24">
        <f t="shared" si="112"/>
        <v>45868.166666666664</v>
      </c>
      <c r="J349" s="25">
        <f t="shared" si="113"/>
        <v>7.1666666666666652</v>
      </c>
      <c r="K349" s="21" t="str">
        <f t="shared" si="109"/>
        <v>Rabu</v>
      </c>
      <c r="L349" s="24">
        <f t="shared" si="114"/>
        <v>45868.25</v>
      </c>
      <c r="M349" s="25">
        <f t="shared" si="110"/>
        <v>7.2499999999999982</v>
      </c>
    </row>
    <row r="350" spans="1:13" x14ac:dyDescent="0.25">
      <c r="A350" s="21">
        <f t="shared" si="111"/>
        <v>9</v>
      </c>
      <c r="B350" s="22" t="s">
        <v>92</v>
      </c>
      <c r="C350" s="21">
        <v>150</v>
      </c>
      <c r="D350" s="23">
        <f t="shared" si="106"/>
        <v>10</v>
      </c>
      <c r="E350" s="23">
        <v>1</v>
      </c>
      <c r="F350" s="23">
        <f t="shared" si="107"/>
        <v>9</v>
      </c>
      <c r="G350" s="21">
        <v>7</v>
      </c>
      <c r="H350" s="21" t="str">
        <f t="shared" si="108"/>
        <v>Rabu</v>
      </c>
      <c r="I350" s="24">
        <f t="shared" si="112"/>
        <v>45868.625</v>
      </c>
      <c r="J350" s="25">
        <f t="shared" si="113"/>
        <v>7.6249999999999982</v>
      </c>
      <c r="K350" s="21" t="str">
        <f t="shared" si="109"/>
        <v>Rabu</v>
      </c>
      <c r="L350" s="24">
        <f t="shared" si="114"/>
        <v>45868.916666666664</v>
      </c>
      <c r="M350" s="25">
        <f t="shared" si="110"/>
        <v>7.9166666666666652</v>
      </c>
    </row>
    <row r="351" spans="1:13" x14ac:dyDescent="0.25">
      <c r="A351" s="21">
        <f t="shared" si="111"/>
        <v>10</v>
      </c>
      <c r="B351" s="22" t="s">
        <v>112</v>
      </c>
      <c r="C351" s="21">
        <v>20</v>
      </c>
      <c r="D351" s="23">
        <f t="shared" si="106"/>
        <v>2</v>
      </c>
      <c r="E351" s="23">
        <v>1</v>
      </c>
      <c r="F351" s="23">
        <f t="shared" si="107"/>
        <v>1</v>
      </c>
      <c r="G351" s="21">
        <v>2</v>
      </c>
      <c r="H351" s="21" t="str">
        <f t="shared" si="108"/>
        <v>Kamis</v>
      </c>
      <c r="I351" s="24">
        <f t="shared" si="112"/>
        <v>45869.333333333336</v>
      </c>
      <c r="J351" s="25">
        <f t="shared" si="113"/>
        <v>8.3333333333333321</v>
      </c>
      <c r="K351" s="21" t="str">
        <f t="shared" si="109"/>
        <v>Kamis</v>
      </c>
      <c r="L351" s="24">
        <f t="shared" si="114"/>
        <v>45869.416666666672</v>
      </c>
      <c r="M351" s="25">
        <f t="shared" si="110"/>
        <v>8.4166666666666661</v>
      </c>
    </row>
    <row r="352" spans="1:13" x14ac:dyDescent="0.25">
      <c r="A352" s="21">
        <f t="shared" si="111"/>
        <v>11</v>
      </c>
      <c r="B352" s="22" t="s">
        <v>93</v>
      </c>
      <c r="C352" s="21">
        <v>323</v>
      </c>
      <c r="D352" s="23">
        <f t="shared" si="106"/>
        <v>20</v>
      </c>
      <c r="E352" s="23">
        <v>0</v>
      </c>
      <c r="F352" s="23">
        <f t="shared" si="107"/>
        <v>20</v>
      </c>
      <c r="G352" s="21">
        <v>2</v>
      </c>
      <c r="H352" s="21" t="str">
        <f t="shared" si="108"/>
        <v>Kamis</v>
      </c>
      <c r="I352" s="24">
        <f t="shared" si="112"/>
        <v>45869.5</v>
      </c>
      <c r="J352" s="25">
        <f t="shared" si="113"/>
        <v>8.5</v>
      </c>
      <c r="K352" s="21" t="str">
        <f t="shared" si="109"/>
        <v>Kamis</v>
      </c>
      <c r="L352" s="24">
        <f t="shared" si="114"/>
        <v>45869.583333333336</v>
      </c>
      <c r="M352" s="25">
        <f t="shared" si="110"/>
        <v>8.5833333333333339</v>
      </c>
    </row>
    <row r="353" spans="1:13" x14ac:dyDescent="0.25">
      <c r="A353" s="21">
        <f t="shared" si="111"/>
        <v>12</v>
      </c>
      <c r="B353" s="22" t="s">
        <v>22</v>
      </c>
      <c r="C353" s="21">
        <v>82</v>
      </c>
      <c r="D353" s="23">
        <f t="shared" si="106"/>
        <v>5</v>
      </c>
      <c r="E353" s="23">
        <v>0</v>
      </c>
      <c r="F353" s="23">
        <f t="shared" si="107"/>
        <v>5</v>
      </c>
      <c r="G353" s="21">
        <v>3</v>
      </c>
      <c r="H353" s="21" t="str">
        <f t="shared" si="108"/>
        <v>Jum'at</v>
      </c>
      <c r="I353" s="24">
        <f t="shared" si="112"/>
        <v>45870.416666666664</v>
      </c>
      <c r="J353" s="25">
        <f t="shared" si="113"/>
        <v>9.4166666666666679</v>
      </c>
      <c r="K353" s="21" t="str">
        <f t="shared" si="109"/>
        <v>Jum'at</v>
      </c>
      <c r="L353" s="24">
        <f t="shared" si="114"/>
        <v>45870.541666666664</v>
      </c>
      <c r="M353" s="25">
        <f t="shared" si="110"/>
        <v>9.5416666666666679</v>
      </c>
    </row>
    <row r="354" spans="1:13" x14ac:dyDescent="0.25">
      <c r="A354" s="21">
        <f t="shared" si="111"/>
        <v>13</v>
      </c>
      <c r="B354" s="22" t="s">
        <v>21</v>
      </c>
      <c r="C354" s="21">
        <v>393</v>
      </c>
      <c r="D354" s="23">
        <f t="shared" si="106"/>
        <v>22</v>
      </c>
      <c r="E354" s="23">
        <v>-2</v>
      </c>
      <c r="F354" s="23">
        <f t="shared" si="107"/>
        <v>24</v>
      </c>
      <c r="G354" s="21">
        <v>2</v>
      </c>
      <c r="H354" s="21" t="str">
        <f t="shared" si="108"/>
        <v>Jum'at</v>
      </c>
      <c r="I354" s="24">
        <f t="shared" si="112"/>
        <v>45870.75</v>
      </c>
      <c r="J354" s="25">
        <f t="shared" si="113"/>
        <v>9.7500000000000018</v>
      </c>
      <c r="K354" s="21" t="str">
        <f t="shared" si="109"/>
        <v>Jum'at</v>
      </c>
      <c r="L354" s="24">
        <f t="shared" si="114"/>
        <v>45870.833333333336</v>
      </c>
      <c r="M354" s="25">
        <f t="shared" si="110"/>
        <v>9.8333333333333357</v>
      </c>
    </row>
    <row r="355" spans="1:13" x14ac:dyDescent="0.25">
      <c r="A355" s="21">
        <f t="shared" si="111"/>
        <v>14</v>
      </c>
      <c r="B355" s="22" t="s">
        <v>20</v>
      </c>
      <c r="C355" s="21">
        <v>243</v>
      </c>
      <c r="D355" s="23">
        <f t="shared" si="106"/>
        <v>16</v>
      </c>
      <c r="E355" s="23">
        <v>1</v>
      </c>
      <c r="F355" s="23">
        <f t="shared" si="107"/>
        <v>15</v>
      </c>
      <c r="G355" s="21">
        <v>2</v>
      </c>
      <c r="H355" s="21" t="str">
        <f t="shared" si="108"/>
        <v>Sabtu</v>
      </c>
      <c r="I355" s="24">
        <f t="shared" si="112"/>
        <v>45871.75</v>
      </c>
      <c r="J355" s="25">
        <f t="shared" si="113"/>
        <v>10.750000000000002</v>
      </c>
      <c r="K355" s="21" t="str">
        <f t="shared" si="109"/>
        <v>Sabtu</v>
      </c>
      <c r="L355" s="24">
        <f t="shared" si="114"/>
        <v>45871.833333333336</v>
      </c>
      <c r="M355" s="25">
        <f t="shared" si="110"/>
        <v>10.833333333333336</v>
      </c>
    </row>
    <row r="356" spans="1:13" x14ac:dyDescent="0.25">
      <c r="A356" s="21">
        <f t="shared" si="111"/>
        <v>15</v>
      </c>
      <c r="B356" s="22" t="s">
        <v>19</v>
      </c>
      <c r="C356" s="21">
        <v>458</v>
      </c>
      <c r="D356" s="23">
        <f t="shared" si="106"/>
        <v>28</v>
      </c>
      <c r="E356" s="23">
        <v>0</v>
      </c>
      <c r="F356" s="23">
        <f t="shared" si="107"/>
        <v>28</v>
      </c>
      <c r="G356" s="21">
        <v>3</v>
      </c>
      <c r="H356" s="21" t="str">
        <f t="shared" si="108"/>
        <v>Minggu</v>
      </c>
      <c r="I356" s="24">
        <f t="shared" si="112"/>
        <v>45872.5</v>
      </c>
      <c r="J356" s="25">
        <f t="shared" si="113"/>
        <v>11.500000000000002</v>
      </c>
      <c r="K356" s="21" t="str">
        <f t="shared" si="109"/>
        <v>Minggu</v>
      </c>
      <c r="L356" s="24">
        <f t="shared" si="114"/>
        <v>45872.625</v>
      </c>
      <c r="M356" s="25">
        <f t="shared" si="110"/>
        <v>11.625000000000002</v>
      </c>
    </row>
    <row r="357" spans="1:13" x14ac:dyDescent="0.25">
      <c r="A357" s="21">
        <f t="shared" si="111"/>
        <v>16</v>
      </c>
      <c r="B357" s="22" t="s">
        <v>18</v>
      </c>
      <c r="C357" s="21">
        <v>396</v>
      </c>
      <c r="D357" s="23">
        <f t="shared" si="106"/>
        <v>26</v>
      </c>
      <c r="E357" s="23">
        <v>2</v>
      </c>
      <c r="F357" s="23">
        <f t="shared" si="107"/>
        <v>24</v>
      </c>
      <c r="G357" s="21">
        <v>3</v>
      </c>
      <c r="H357" s="21" t="str">
        <f t="shared" si="108"/>
        <v>Senin</v>
      </c>
      <c r="I357" s="24">
        <f t="shared" si="112"/>
        <v>45873.791666666664</v>
      </c>
      <c r="J357" s="25">
        <f t="shared" si="113"/>
        <v>12.791666666666668</v>
      </c>
      <c r="K357" s="21" t="str">
        <f t="shared" si="109"/>
        <v>Senin</v>
      </c>
      <c r="L357" s="24">
        <f t="shared" si="114"/>
        <v>45873.916666666664</v>
      </c>
      <c r="M357" s="25">
        <f t="shared" si="110"/>
        <v>12.916666666666668</v>
      </c>
    </row>
    <row r="358" spans="1:13" x14ac:dyDescent="0.25">
      <c r="A358" s="21">
        <f t="shared" si="111"/>
        <v>17</v>
      </c>
      <c r="B358" s="22" t="s">
        <v>17</v>
      </c>
      <c r="C358" s="21"/>
      <c r="D358" s="23"/>
      <c r="E358" s="23"/>
      <c r="F358" s="23"/>
      <c r="G358" s="21"/>
      <c r="H358" s="21" t="str">
        <f t="shared" si="108"/>
        <v>Rabu</v>
      </c>
      <c r="I358" s="24">
        <f t="shared" si="112"/>
        <v>45875</v>
      </c>
      <c r="J358" s="25">
        <f t="shared" si="113"/>
        <v>14.000000000000002</v>
      </c>
      <c r="K358" s="21"/>
      <c r="L358" s="24"/>
      <c r="M358" s="25"/>
    </row>
    <row r="359" spans="1:13" x14ac:dyDescent="0.25">
      <c r="A359" s="8" t="s">
        <v>31</v>
      </c>
      <c r="B359" s="8"/>
      <c r="C359" s="28">
        <f>SUM(C342:C358)</f>
        <v>4130</v>
      </c>
      <c r="D359" s="28">
        <f>SUM(D342:D358)</f>
        <v>259</v>
      </c>
      <c r="E359" s="28"/>
      <c r="F359" s="28"/>
      <c r="G359" s="28">
        <f>SUM(G342:G358)</f>
        <v>73</v>
      </c>
      <c r="H359" s="28">
        <f>D359+G359</f>
        <v>332</v>
      </c>
      <c r="I359" s="29"/>
      <c r="J359" s="30"/>
      <c r="K359" s="29"/>
      <c r="L359" s="29"/>
      <c r="M359" s="30"/>
    </row>
    <row r="360" spans="1:13" x14ac:dyDescent="0.25">
      <c r="A360" s="8" t="s">
        <v>32</v>
      </c>
      <c r="B360" s="8"/>
      <c r="C360" s="31"/>
      <c r="D360" s="32">
        <f>D359/24</f>
        <v>10.791666666666666</v>
      </c>
      <c r="E360" s="32"/>
      <c r="F360" s="32"/>
      <c r="G360" s="32">
        <f>G359/24</f>
        <v>3.0416666666666665</v>
      </c>
      <c r="H360" s="32">
        <f>H359/24</f>
        <v>13.833333333333334</v>
      </c>
      <c r="I360" s="33"/>
      <c r="J360" s="34" t="s">
        <v>33</v>
      </c>
      <c r="K360" s="35"/>
      <c r="L360" s="35"/>
      <c r="M360" s="35"/>
    </row>
    <row r="361" spans="1:13" x14ac:dyDescent="0.25">
      <c r="A361" s="161"/>
      <c r="B361" s="161"/>
      <c r="C361" s="161"/>
      <c r="D361" s="161"/>
      <c r="E361" s="161"/>
      <c r="F361" s="161"/>
      <c r="G361" s="161"/>
      <c r="H361" s="35"/>
      <c r="I361" s="35"/>
      <c r="J361" s="30" t="s">
        <v>34</v>
      </c>
      <c r="K361" s="30"/>
      <c r="L361" s="38">
        <f>C359</f>
        <v>4130</v>
      </c>
      <c r="M361" s="35" t="s">
        <v>35</v>
      </c>
    </row>
    <row r="362" spans="1:13" x14ac:dyDescent="0.25">
      <c r="A362" s="161"/>
      <c r="B362" s="161"/>
      <c r="C362" s="161"/>
      <c r="D362" s="161"/>
      <c r="E362" s="161"/>
      <c r="F362" s="161"/>
      <c r="G362" s="161"/>
      <c r="H362" s="161"/>
      <c r="I362" s="39"/>
      <c r="J362" s="30" t="s">
        <v>36</v>
      </c>
      <c r="K362" s="30"/>
      <c r="L362" s="40">
        <f>D360</f>
        <v>10.791666666666666</v>
      </c>
      <c r="M362" s="35" t="s">
        <v>14</v>
      </c>
    </row>
    <row r="363" spans="1:13" x14ac:dyDescent="0.25">
      <c r="A363" s="161"/>
      <c r="B363" s="161"/>
      <c r="C363" s="161"/>
      <c r="D363" s="161"/>
      <c r="E363" s="161"/>
      <c r="F363" s="161"/>
      <c r="G363" s="161"/>
      <c r="H363" s="161"/>
      <c r="I363" s="35"/>
      <c r="J363" s="30" t="s">
        <v>37</v>
      </c>
      <c r="K363" s="30"/>
      <c r="L363" s="41">
        <f>G360</f>
        <v>3.0416666666666665</v>
      </c>
      <c r="M363" s="35" t="s">
        <v>14</v>
      </c>
    </row>
  </sheetData>
  <mergeCells count="168">
    <mergeCell ref="A359:B359"/>
    <mergeCell ref="A360:B360"/>
    <mergeCell ref="A331:B331"/>
    <mergeCell ref="A332:B332"/>
    <mergeCell ref="A337:M337"/>
    <mergeCell ref="A340:A341"/>
    <mergeCell ref="B340:B341"/>
    <mergeCell ref="C340:C341"/>
    <mergeCell ref="D340:D341"/>
    <mergeCell ref="E340:E341"/>
    <mergeCell ref="F340:F341"/>
    <mergeCell ref="G340:G341"/>
    <mergeCell ref="H340:J340"/>
    <mergeCell ref="K340:M340"/>
    <mergeCell ref="A303:B303"/>
    <mergeCell ref="A304:B304"/>
    <mergeCell ref="A309:M309"/>
    <mergeCell ref="A312:A313"/>
    <mergeCell ref="B312:B313"/>
    <mergeCell ref="C312:C313"/>
    <mergeCell ref="D312:D313"/>
    <mergeCell ref="E312:E313"/>
    <mergeCell ref="F312:F313"/>
    <mergeCell ref="G312:G313"/>
    <mergeCell ref="H312:J312"/>
    <mergeCell ref="K312:M312"/>
    <mergeCell ref="A275:B275"/>
    <mergeCell ref="A276:B276"/>
    <mergeCell ref="A281:M281"/>
    <mergeCell ref="A284:A285"/>
    <mergeCell ref="B284:B285"/>
    <mergeCell ref="C284:C285"/>
    <mergeCell ref="D284:D285"/>
    <mergeCell ref="E284:E285"/>
    <mergeCell ref="F284:F285"/>
    <mergeCell ref="G284:G285"/>
    <mergeCell ref="H284:J284"/>
    <mergeCell ref="K284:M284"/>
    <mergeCell ref="A247:B247"/>
    <mergeCell ref="A248:B248"/>
    <mergeCell ref="A253:M253"/>
    <mergeCell ref="A256:A257"/>
    <mergeCell ref="B256:B257"/>
    <mergeCell ref="C256:C257"/>
    <mergeCell ref="D256:D257"/>
    <mergeCell ref="E256:E257"/>
    <mergeCell ref="F256:F257"/>
    <mergeCell ref="G256:G257"/>
    <mergeCell ref="H256:J256"/>
    <mergeCell ref="K256:M256"/>
    <mergeCell ref="A219:B219"/>
    <mergeCell ref="A220:B220"/>
    <mergeCell ref="A225:M225"/>
    <mergeCell ref="A228:A229"/>
    <mergeCell ref="B228:B229"/>
    <mergeCell ref="C228:C229"/>
    <mergeCell ref="D228:D229"/>
    <mergeCell ref="E228:E229"/>
    <mergeCell ref="F228:F229"/>
    <mergeCell ref="G228:G229"/>
    <mergeCell ref="H228:J228"/>
    <mergeCell ref="K228:M228"/>
    <mergeCell ref="A191:B191"/>
    <mergeCell ref="A192:B192"/>
    <mergeCell ref="A197:M197"/>
    <mergeCell ref="A200:A201"/>
    <mergeCell ref="B200:B201"/>
    <mergeCell ref="C200:C201"/>
    <mergeCell ref="D200:D201"/>
    <mergeCell ref="E200:E201"/>
    <mergeCell ref="F200:F201"/>
    <mergeCell ref="G200:G201"/>
    <mergeCell ref="H200:J200"/>
    <mergeCell ref="K200:M200"/>
    <mergeCell ref="A163:B163"/>
    <mergeCell ref="A164:B164"/>
    <mergeCell ref="A169:M169"/>
    <mergeCell ref="A172:A173"/>
    <mergeCell ref="B172:B173"/>
    <mergeCell ref="C172:C173"/>
    <mergeCell ref="D172:D173"/>
    <mergeCell ref="E172:E173"/>
    <mergeCell ref="F172:F173"/>
    <mergeCell ref="G172:G173"/>
    <mergeCell ref="H172:J172"/>
    <mergeCell ref="K172:M172"/>
    <mergeCell ref="A131:B131"/>
    <mergeCell ref="A132:B132"/>
    <mergeCell ref="A137:M137"/>
    <mergeCell ref="A140:A141"/>
    <mergeCell ref="B140:B141"/>
    <mergeCell ref="C140:C141"/>
    <mergeCell ref="D140:D141"/>
    <mergeCell ref="E140:E141"/>
    <mergeCell ref="F140:F141"/>
    <mergeCell ref="G140:G141"/>
    <mergeCell ref="H140:J140"/>
    <mergeCell ref="K140:M140"/>
    <mergeCell ref="A103:B103"/>
    <mergeCell ref="A104:B104"/>
    <mergeCell ref="A109:M109"/>
    <mergeCell ref="A112:A113"/>
    <mergeCell ref="B112:B113"/>
    <mergeCell ref="C112:C113"/>
    <mergeCell ref="D112:D113"/>
    <mergeCell ref="E112:E113"/>
    <mergeCell ref="F112:F113"/>
    <mergeCell ref="G112:G113"/>
    <mergeCell ref="H112:J112"/>
    <mergeCell ref="K112:M112"/>
    <mergeCell ref="A85:B85"/>
    <mergeCell ref="A86:B86"/>
    <mergeCell ref="A91:M91"/>
    <mergeCell ref="A94:A95"/>
    <mergeCell ref="B94:B95"/>
    <mergeCell ref="C94:C95"/>
    <mergeCell ref="D94:D95"/>
    <mergeCell ref="E94:E95"/>
    <mergeCell ref="F94:F95"/>
    <mergeCell ref="G94:G95"/>
    <mergeCell ref="H94:J94"/>
    <mergeCell ref="K94:M94"/>
    <mergeCell ref="A61:B61"/>
    <mergeCell ref="A62:B62"/>
    <mergeCell ref="A67:M67"/>
    <mergeCell ref="A70:A71"/>
    <mergeCell ref="B70:B71"/>
    <mergeCell ref="C70:C71"/>
    <mergeCell ref="D70:D71"/>
    <mergeCell ref="E70:E71"/>
    <mergeCell ref="F70:F71"/>
    <mergeCell ref="G70:G71"/>
    <mergeCell ref="H70:J70"/>
    <mergeCell ref="K70:M70"/>
    <mergeCell ref="A39:B39"/>
    <mergeCell ref="A40:B40"/>
    <mergeCell ref="A45:M45"/>
    <mergeCell ref="A48:A49"/>
    <mergeCell ref="B48:B49"/>
    <mergeCell ref="C48:C49"/>
    <mergeCell ref="D48:D49"/>
    <mergeCell ref="E48:E49"/>
    <mergeCell ref="F48:F49"/>
    <mergeCell ref="G48:G49"/>
    <mergeCell ref="H48:J48"/>
    <mergeCell ref="K48:M48"/>
    <mergeCell ref="A11:B11"/>
    <mergeCell ref="A12:B12"/>
    <mergeCell ref="A17:M17"/>
    <mergeCell ref="A20:A21"/>
    <mergeCell ref="B20:B21"/>
    <mergeCell ref="C20:C21"/>
    <mergeCell ref="D20:D21"/>
    <mergeCell ref="E20:E21"/>
    <mergeCell ref="F20:F21"/>
    <mergeCell ref="G20:G21"/>
    <mergeCell ref="H20:J20"/>
    <mergeCell ref="K20:M20"/>
    <mergeCell ref="A1:M1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59027777777777801" right="0.47222222222222199" top="0.74791666666666701" bottom="0.118055555555556" header="0.511811023622047" footer="0.511811023622047"/>
  <pageSetup paperSize="9" scale="6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M334"/>
  <sheetViews>
    <sheetView zoomScale="95" zoomScaleNormal="95" workbookViewId="0">
      <selection activeCell="R20" sqref="R20"/>
    </sheetView>
  </sheetViews>
  <sheetFormatPr defaultColWidth="8.5703125" defaultRowHeight="15" x14ac:dyDescent="0.25"/>
  <cols>
    <col min="1" max="1" width="6.42578125" customWidth="1"/>
    <col min="2" max="2" width="17.42578125" customWidth="1"/>
    <col min="3" max="3" width="9.140625" customWidth="1"/>
    <col min="4" max="4" width="10.140625" customWidth="1"/>
    <col min="5" max="6" width="9.140625" customWidth="1"/>
    <col min="7" max="7" width="9.42578125" customWidth="1"/>
    <col min="8" max="8" width="11" customWidth="1"/>
    <col min="9" max="9" width="13.5703125" customWidth="1"/>
    <col min="10" max="10" width="9" customWidth="1"/>
    <col min="11" max="11" width="10.140625" customWidth="1"/>
    <col min="12" max="12" width="14.140625" customWidth="1"/>
    <col min="13" max="13" width="10.42578125" customWidth="1"/>
    <col min="14" max="14" width="9.5703125" customWidth="1"/>
    <col min="15" max="17" width="9.140625" customWidth="1"/>
    <col min="18" max="18" width="8.85546875" customWidth="1"/>
    <col min="20" max="20" width="12" customWidth="1"/>
    <col min="21" max="21" width="9" customWidth="1"/>
    <col min="22" max="22" width="9.140625" customWidth="1"/>
    <col min="23" max="23" width="11.5703125" customWidth="1"/>
    <col min="24" max="24" width="9.140625" customWidth="1"/>
    <col min="25" max="25" width="32.5703125" customWidth="1"/>
    <col min="26" max="26" width="27.85546875" customWidth="1"/>
    <col min="27" max="27" width="10.42578125" customWidth="1"/>
    <col min="28" max="28" width="7.5703125" customWidth="1"/>
    <col min="29" max="29" width="9.140625" customWidth="1"/>
    <col min="30" max="30" width="6.42578125" customWidth="1"/>
    <col min="31" max="31" width="5.42578125" customWidth="1"/>
    <col min="32" max="32" width="9.140625" customWidth="1"/>
    <col min="33" max="34" width="6.85546875" customWidth="1"/>
    <col min="35" max="35" width="17.85546875" customWidth="1"/>
    <col min="36" max="37" width="9.140625" customWidth="1"/>
    <col min="39" max="39" width="10" customWidth="1"/>
    <col min="40" max="40" width="8.85546875" customWidth="1"/>
    <col min="42" max="42" width="13.42578125" customWidth="1"/>
    <col min="44" max="44" width="9.140625" customWidth="1"/>
    <col min="45" max="45" width="12.140625" customWidth="1"/>
    <col min="46" max="46" width="10.5703125" customWidth="1"/>
    <col min="47" max="47" width="13.140625" customWidth="1"/>
    <col min="48" max="48" width="10.5703125" customWidth="1"/>
    <col min="49" max="49" width="9.140625" customWidth="1"/>
    <col min="50" max="50" width="11.5703125" customWidth="1"/>
    <col min="51" max="52" width="9.140625" customWidth="1"/>
    <col min="53" max="53" width="11.5703125" customWidth="1"/>
    <col min="54" max="54" width="12.85546875" customWidth="1"/>
    <col min="57" max="57" width="15.140625" customWidth="1"/>
    <col min="64" max="64" width="11.42578125" customWidth="1"/>
    <col min="67" max="67" width="11.42578125" customWidth="1"/>
    <col min="71" max="71" width="16.5703125" customWidth="1"/>
    <col min="72" max="76" width="9.140625" customWidth="1"/>
    <col min="78" max="78" width="11.5703125" customWidth="1"/>
    <col min="81" max="81" width="11.5703125" customWidth="1"/>
  </cols>
  <sheetData>
    <row r="1" spans="1:13" ht="15.75" x14ac:dyDescent="0.25">
      <c r="A1" s="438" t="s">
        <v>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</row>
    <row r="2" spans="1:13" ht="15.75" x14ac:dyDescent="0.25">
      <c r="A2" s="438" t="s">
        <v>125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</row>
    <row r="3" spans="1:13" ht="15.75" x14ac:dyDescent="0.25">
      <c r="A3" s="162" t="s">
        <v>126</v>
      </c>
      <c r="B3" s="162"/>
      <c r="C3" s="162"/>
      <c r="D3" s="162"/>
      <c r="E3" s="162"/>
      <c r="F3" s="162"/>
      <c r="G3" s="162"/>
      <c r="H3" s="162"/>
      <c r="I3" s="162"/>
      <c r="J3" s="162"/>
      <c r="K3" s="139" t="s">
        <v>3</v>
      </c>
      <c r="L3" s="136">
        <v>17</v>
      </c>
      <c r="M3" s="139" t="s">
        <v>4</v>
      </c>
    </row>
    <row r="4" spans="1:13" ht="15" customHeight="1" x14ac:dyDescent="0.25">
      <c r="A4" s="427" t="s">
        <v>5</v>
      </c>
      <c r="B4" s="427" t="s">
        <v>6</v>
      </c>
      <c r="C4" s="12" t="s">
        <v>7</v>
      </c>
      <c r="D4" s="12" t="s">
        <v>8</v>
      </c>
      <c r="E4" s="11" t="s">
        <v>9</v>
      </c>
      <c r="F4" s="11" t="s">
        <v>10</v>
      </c>
      <c r="G4" s="12" t="s">
        <v>11</v>
      </c>
      <c r="H4" s="10" t="s">
        <v>12</v>
      </c>
      <c r="I4" s="10"/>
      <c r="J4" s="10"/>
      <c r="K4" s="428" t="s">
        <v>13</v>
      </c>
      <c r="L4" s="428"/>
      <c r="M4" s="428"/>
    </row>
    <row r="5" spans="1:13" ht="15" customHeight="1" x14ac:dyDescent="0.25">
      <c r="A5" s="427"/>
      <c r="B5" s="427"/>
      <c r="C5" s="12"/>
      <c r="D5" s="12"/>
      <c r="E5" s="11"/>
      <c r="F5" s="11"/>
      <c r="G5" s="12"/>
      <c r="H5" s="19" t="s">
        <v>14</v>
      </c>
      <c r="I5" s="19" t="s">
        <v>15</v>
      </c>
      <c r="J5" s="19" t="s">
        <v>16</v>
      </c>
      <c r="K5" s="96" t="s">
        <v>14</v>
      </c>
      <c r="L5" s="96" t="s">
        <v>15</v>
      </c>
      <c r="M5" s="96" t="s">
        <v>16</v>
      </c>
    </row>
    <row r="6" spans="1:13" ht="15.75" x14ac:dyDescent="0.25">
      <c r="A6" s="27">
        <v>1</v>
      </c>
      <c r="B6" s="54" t="s">
        <v>18</v>
      </c>
      <c r="C6" s="27">
        <v>458</v>
      </c>
      <c r="D6" s="53">
        <f t="shared" ref="D6:D25" si="0">F6+E6</f>
        <v>31</v>
      </c>
      <c r="E6" s="53">
        <v>5</v>
      </c>
      <c r="F6" s="53">
        <f t="shared" ref="F6:F25" si="1">INT(C6/$L$3)</f>
        <v>26</v>
      </c>
      <c r="G6" s="27">
        <v>10</v>
      </c>
      <c r="H6" s="21" t="str">
        <f t="shared" ref="H6:H26" si="2">CHOOSE(WEEKDAY(I6),"Minggu","Senin","Selasa","Rabu","Kamis","Jum'at","Sabtu")</f>
        <v>Selasa</v>
      </c>
      <c r="I6" s="24">
        <v>45664</v>
      </c>
      <c r="J6" s="25">
        <v>0.375</v>
      </c>
      <c r="K6" s="21" t="str">
        <f t="shared" ref="K6:K25" si="3">CHOOSE(WEEKDAY(L6),"Minggu","Senin","Selasa","Rabu","Kamis","Jum'at","Sabtu")</f>
        <v>Selasa</v>
      </c>
      <c r="L6" s="24">
        <f>(I6+J6)+G6/24</f>
        <v>45664.791666666664</v>
      </c>
      <c r="M6" s="25">
        <f t="shared" ref="M6:M25" si="4">(J6+G6/24)</f>
        <v>0.79166666666666674</v>
      </c>
    </row>
    <row r="7" spans="1:13" ht="15.75" x14ac:dyDescent="0.25">
      <c r="A7" s="27">
        <f t="shared" ref="A7:A26" si="5">A6+1</f>
        <v>2</v>
      </c>
      <c r="B7" s="54" t="s">
        <v>19</v>
      </c>
      <c r="C7" s="27">
        <v>243</v>
      </c>
      <c r="D7" s="53">
        <f t="shared" si="0"/>
        <v>16</v>
      </c>
      <c r="E7" s="53">
        <v>2</v>
      </c>
      <c r="F7" s="53">
        <f t="shared" si="1"/>
        <v>14</v>
      </c>
      <c r="G7" s="27">
        <v>2</v>
      </c>
      <c r="H7" s="21" t="str">
        <f t="shared" si="2"/>
        <v>Kamis</v>
      </c>
      <c r="I7" s="24">
        <f t="shared" ref="I7:I26" si="6">$I$6+J7</f>
        <v>45666.083333333336</v>
      </c>
      <c r="J7" s="25">
        <f t="shared" ref="J7:J26" si="7">M6+D6/24</f>
        <v>2.0833333333333335</v>
      </c>
      <c r="K7" s="21" t="str">
        <f t="shared" si="3"/>
        <v>Kamis</v>
      </c>
      <c r="L7" s="24">
        <f t="shared" ref="L7:L25" si="8">($I$6+J7)+G7/24</f>
        <v>45666.166666666672</v>
      </c>
      <c r="M7" s="25">
        <f t="shared" si="4"/>
        <v>2.166666666666667</v>
      </c>
    </row>
    <row r="8" spans="1:13" ht="15.75" x14ac:dyDescent="0.25">
      <c r="A8" s="27">
        <f t="shared" si="5"/>
        <v>3</v>
      </c>
      <c r="B8" s="54" t="s">
        <v>20</v>
      </c>
      <c r="C8" s="27">
        <v>255</v>
      </c>
      <c r="D8" s="53">
        <f t="shared" si="0"/>
        <v>17</v>
      </c>
      <c r="E8" s="53">
        <v>2</v>
      </c>
      <c r="F8" s="53">
        <f t="shared" si="1"/>
        <v>15</v>
      </c>
      <c r="G8" s="27">
        <v>2</v>
      </c>
      <c r="H8" s="21" t="str">
        <f t="shared" si="2"/>
        <v>Kamis</v>
      </c>
      <c r="I8" s="24">
        <f t="shared" si="6"/>
        <v>45666.833333333336</v>
      </c>
      <c r="J8" s="25">
        <f t="shared" si="7"/>
        <v>2.8333333333333335</v>
      </c>
      <c r="K8" s="21" t="str">
        <f t="shared" si="3"/>
        <v>Kamis</v>
      </c>
      <c r="L8" s="24">
        <f t="shared" si="8"/>
        <v>45666.916666666672</v>
      </c>
      <c r="M8" s="25">
        <f t="shared" si="4"/>
        <v>2.916666666666667</v>
      </c>
    </row>
    <row r="9" spans="1:13" ht="15.75" x14ac:dyDescent="0.25">
      <c r="A9" s="27">
        <f t="shared" si="5"/>
        <v>4</v>
      </c>
      <c r="B9" s="54" t="s">
        <v>127</v>
      </c>
      <c r="C9" s="27">
        <v>231</v>
      </c>
      <c r="D9" s="53">
        <f t="shared" si="0"/>
        <v>16</v>
      </c>
      <c r="E9" s="53">
        <v>3</v>
      </c>
      <c r="F9" s="53">
        <f t="shared" si="1"/>
        <v>13</v>
      </c>
      <c r="G9" s="27">
        <v>2</v>
      </c>
      <c r="H9" s="21" t="str">
        <f t="shared" si="2"/>
        <v>Jum'at</v>
      </c>
      <c r="I9" s="24">
        <f t="shared" si="6"/>
        <v>45667.625</v>
      </c>
      <c r="J9" s="25">
        <f t="shared" si="7"/>
        <v>3.6250000000000004</v>
      </c>
      <c r="K9" s="21" t="str">
        <f t="shared" si="3"/>
        <v>Jum'at</v>
      </c>
      <c r="L9" s="24">
        <f t="shared" si="8"/>
        <v>45667.708333333336</v>
      </c>
      <c r="M9" s="25">
        <f t="shared" si="4"/>
        <v>3.7083333333333339</v>
      </c>
    </row>
    <row r="10" spans="1:13" ht="15.75" x14ac:dyDescent="0.25">
      <c r="A10" s="27">
        <f t="shared" si="5"/>
        <v>5</v>
      </c>
      <c r="B10" s="54" t="s">
        <v>92</v>
      </c>
      <c r="C10" s="27">
        <v>146</v>
      </c>
      <c r="D10" s="53">
        <f t="shared" si="0"/>
        <v>10</v>
      </c>
      <c r="E10" s="53">
        <v>2</v>
      </c>
      <c r="F10" s="53">
        <f t="shared" si="1"/>
        <v>8</v>
      </c>
      <c r="G10" s="27">
        <v>2</v>
      </c>
      <c r="H10" s="21" t="str">
        <f t="shared" si="2"/>
        <v>Sabtu</v>
      </c>
      <c r="I10" s="24">
        <f t="shared" si="6"/>
        <v>45668.375</v>
      </c>
      <c r="J10" s="25">
        <f t="shared" si="7"/>
        <v>4.3750000000000009</v>
      </c>
      <c r="K10" s="21" t="str">
        <f t="shared" si="3"/>
        <v>Sabtu</v>
      </c>
      <c r="L10" s="24">
        <f t="shared" si="8"/>
        <v>45668.458333333336</v>
      </c>
      <c r="M10" s="25">
        <f t="shared" si="4"/>
        <v>4.4583333333333339</v>
      </c>
    </row>
    <row r="11" spans="1:13" ht="15.75" x14ac:dyDescent="0.25">
      <c r="A11" s="27">
        <f t="shared" si="5"/>
        <v>6</v>
      </c>
      <c r="B11" s="22" t="s">
        <v>93</v>
      </c>
      <c r="C11" s="21">
        <v>323</v>
      </c>
      <c r="D11" s="53">
        <f t="shared" si="0"/>
        <v>22</v>
      </c>
      <c r="E11" s="53">
        <v>3</v>
      </c>
      <c r="F11" s="53">
        <f t="shared" si="1"/>
        <v>19</v>
      </c>
      <c r="G11" s="27">
        <v>2</v>
      </c>
      <c r="H11" s="21" t="str">
        <f t="shared" si="2"/>
        <v>Sabtu</v>
      </c>
      <c r="I11" s="24">
        <f t="shared" si="6"/>
        <v>45668.875</v>
      </c>
      <c r="J11" s="25">
        <f t="shared" si="7"/>
        <v>4.8750000000000009</v>
      </c>
      <c r="K11" s="21" t="str">
        <f t="shared" si="3"/>
        <v>Sabtu</v>
      </c>
      <c r="L11" s="24">
        <f t="shared" si="8"/>
        <v>45668.958333333336</v>
      </c>
      <c r="M11" s="25">
        <f t="shared" si="4"/>
        <v>4.9583333333333339</v>
      </c>
    </row>
    <row r="12" spans="1:13" ht="15.75" x14ac:dyDescent="0.25">
      <c r="A12" s="27">
        <f t="shared" si="5"/>
        <v>7</v>
      </c>
      <c r="B12" s="26" t="s">
        <v>22</v>
      </c>
      <c r="C12" s="27">
        <v>345</v>
      </c>
      <c r="D12" s="53">
        <f t="shared" si="0"/>
        <v>24</v>
      </c>
      <c r="E12" s="53">
        <v>4</v>
      </c>
      <c r="F12" s="53">
        <f t="shared" si="1"/>
        <v>20</v>
      </c>
      <c r="G12" s="27">
        <v>3</v>
      </c>
      <c r="H12" s="21" t="str">
        <f t="shared" si="2"/>
        <v>Minggu</v>
      </c>
      <c r="I12" s="24">
        <f t="shared" si="6"/>
        <v>45669.875</v>
      </c>
      <c r="J12" s="25">
        <f t="shared" si="7"/>
        <v>5.8750000000000009</v>
      </c>
      <c r="K12" s="21" t="str">
        <f t="shared" si="3"/>
        <v>Senin</v>
      </c>
      <c r="L12" s="24">
        <f t="shared" si="8"/>
        <v>45670</v>
      </c>
      <c r="M12" s="25">
        <f t="shared" si="4"/>
        <v>6.0000000000000009</v>
      </c>
    </row>
    <row r="13" spans="1:13" ht="15.75" x14ac:dyDescent="0.25">
      <c r="A13" s="27">
        <f t="shared" si="5"/>
        <v>8</v>
      </c>
      <c r="B13" s="22" t="s">
        <v>28</v>
      </c>
      <c r="C13" s="27">
        <v>220</v>
      </c>
      <c r="D13" s="53">
        <f t="shared" si="0"/>
        <v>15</v>
      </c>
      <c r="E13" s="53">
        <v>3</v>
      </c>
      <c r="F13" s="53">
        <f t="shared" si="1"/>
        <v>12</v>
      </c>
      <c r="G13" s="27">
        <v>2</v>
      </c>
      <c r="H13" s="21" t="str">
        <f t="shared" si="2"/>
        <v>Selasa</v>
      </c>
      <c r="I13" s="24">
        <f t="shared" si="6"/>
        <v>45671</v>
      </c>
      <c r="J13" s="25">
        <f t="shared" si="7"/>
        <v>7.0000000000000009</v>
      </c>
      <c r="K13" s="21" t="str">
        <f t="shared" si="3"/>
        <v>Selasa</v>
      </c>
      <c r="L13" s="24">
        <f t="shared" si="8"/>
        <v>45671.083333333336</v>
      </c>
      <c r="M13" s="25">
        <f t="shared" si="4"/>
        <v>7.0833333333333339</v>
      </c>
    </row>
    <row r="14" spans="1:13" ht="15.75" x14ac:dyDescent="0.25">
      <c r="A14" s="27">
        <f t="shared" si="5"/>
        <v>9</v>
      </c>
      <c r="B14" s="22" t="s">
        <v>29</v>
      </c>
      <c r="C14" s="27">
        <v>140</v>
      </c>
      <c r="D14" s="53">
        <f t="shared" si="0"/>
        <v>9</v>
      </c>
      <c r="E14" s="53">
        <v>1</v>
      </c>
      <c r="F14" s="53">
        <f t="shared" si="1"/>
        <v>8</v>
      </c>
      <c r="G14" s="27">
        <v>2</v>
      </c>
      <c r="H14" s="21" t="str">
        <f t="shared" si="2"/>
        <v>Selasa</v>
      </c>
      <c r="I14" s="24">
        <f t="shared" si="6"/>
        <v>45671.708333333336</v>
      </c>
      <c r="J14" s="25">
        <f t="shared" si="7"/>
        <v>7.7083333333333339</v>
      </c>
      <c r="K14" s="21" t="str">
        <f t="shared" si="3"/>
        <v>Selasa</v>
      </c>
      <c r="L14" s="24">
        <f t="shared" si="8"/>
        <v>45671.791666666672</v>
      </c>
      <c r="M14" s="25">
        <f t="shared" si="4"/>
        <v>7.791666666666667</v>
      </c>
    </row>
    <row r="15" spans="1:13" ht="15.75" x14ac:dyDescent="0.25">
      <c r="A15" s="27">
        <f t="shared" si="5"/>
        <v>10</v>
      </c>
      <c r="B15" s="22" t="s">
        <v>128</v>
      </c>
      <c r="C15" s="27">
        <v>310</v>
      </c>
      <c r="D15" s="53">
        <f t="shared" si="0"/>
        <v>22</v>
      </c>
      <c r="E15" s="53">
        <v>4</v>
      </c>
      <c r="F15" s="53">
        <f t="shared" si="1"/>
        <v>18</v>
      </c>
      <c r="G15" s="27">
        <v>2</v>
      </c>
      <c r="H15" s="21" t="str">
        <f t="shared" si="2"/>
        <v>Rabu</v>
      </c>
      <c r="I15" s="24">
        <f t="shared" si="6"/>
        <v>45672.166666666664</v>
      </c>
      <c r="J15" s="25">
        <f t="shared" si="7"/>
        <v>8.1666666666666679</v>
      </c>
      <c r="K15" s="21" t="str">
        <f t="shared" si="3"/>
        <v>Rabu</v>
      </c>
      <c r="L15" s="24">
        <f t="shared" si="8"/>
        <v>45672.25</v>
      </c>
      <c r="M15" s="25">
        <f t="shared" si="4"/>
        <v>8.2500000000000018</v>
      </c>
    </row>
    <row r="16" spans="1:13" ht="15.75" x14ac:dyDescent="0.25">
      <c r="A16" s="27">
        <f t="shared" si="5"/>
        <v>11</v>
      </c>
      <c r="B16" s="54" t="s">
        <v>62</v>
      </c>
      <c r="C16" s="27">
        <v>310</v>
      </c>
      <c r="D16" s="53">
        <f t="shared" si="0"/>
        <v>21</v>
      </c>
      <c r="E16" s="53">
        <v>3</v>
      </c>
      <c r="F16" s="53">
        <f t="shared" si="1"/>
        <v>18</v>
      </c>
      <c r="G16" s="27">
        <v>6</v>
      </c>
      <c r="H16" s="21" t="str">
        <f t="shared" si="2"/>
        <v>Kamis</v>
      </c>
      <c r="I16" s="24">
        <f t="shared" si="6"/>
        <v>45673.166666666664</v>
      </c>
      <c r="J16" s="25">
        <f t="shared" si="7"/>
        <v>9.1666666666666679</v>
      </c>
      <c r="K16" s="21" t="str">
        <f t="shared" si="3"/>
        <v>Kamis</v>
      </c>
      <c r="L16" s="24">
        <f t="shared" si="8"/>
        <v>45673.416666666664</v>
      </c>
      <c r="M16" s="25">
        <f t="shared" si="4"/>
        <v>9.4166666666666679</v>
      </c>
    </row>
    <row r="17" spans="1:13" ht="15.75" x14ac:dyDescent="0.25">
      <c r="A17" s="27">
        <f t="shared" si="5"/>
        <v>12</v>
      </c>
      <c r="B17" s="54" t="s">
        <v>128</v>
      </c>
      <c r="C17" s="27">
        <v>140</v>
      </c>
      <c r="D17" s="53">
        <f t="shared" si="0"/>
        <v>9</v>
      </c>
      <c r="E17" s="53">
        <v>1</v>
      </c>
      <c r="F17" s="53">
        <f t="shared" si="1"/>
        <v>8</v>
      </c>
      <c r="G17" s="27">
        <v>2</v>
      </c>
      <c r="H17" s="21" t="str">
        <f t="shared" si="2"/>
        <v>Jum'at</v>
      </c>
      <c r="I17" s="24">
        <f t="shared" si="6"/>
        <v>45674.291666666664</v>
      </c>
      <c r="J17" s="25">
        <f t="shared" si="7"/>
        <v>10.291666666666668</v>
      </c>
      <c r="K17" s="21" t="str">
        <f t="shared" si="3"/>
        <v>Jum'at</v>
      </c>
      <c r="L17" s="24">
        <f t="shared" si="8"/>
        <v>45674.375</v>
      </c>
      <c r="M17" s="25">
        <f t="shared" si="4"/>
        <v>10.375000000000002</v>
      </c>
    </row>
    <row r="18" spans="1:13" ht="15.75" x14ac:dyDescent="0.25">
      <c r="A18" s="27">
        <f t="shared" si="5"/>
        <v>13</v>
      </c>
      <c r="B18" s="54" t="s">
        <v>29</v>
      </c>
      <c r="C18" s="27">
        <v>220</v>
      </c>
      <c r="D18" s="53">
        <f t="shared" si="0"/>
        <v>15</v>
      </c>
      <c r="E18" s="53">
        <v>3</v>
      </c>
      <c r="F18" s="53">
        <f t="shared" si="1"/>
        <v>12</v>
      </c>
      <c r="G18" s="27">
        <v>2</v>
      </c>
      <c r="H18" s="21" t="str">
        <f t="shared" si="2"/>
        <v>Jum'at</v>
      </c>
      <c r="I18" s="24">
        <f t="shared" si="6"/>
        <v>45674.75</v>
      </c>
      <c r="J18" s="25">
        <f t="shared" si="7"/>
        <v>10.750000000000002</v>
      </c>
      <c r="K18" s="21" t="str">
        <f t="shared" si="3"/>
        <v>Jum'at</v>
      </c>
      <c r="L18" s="24">
        <f t="shared" si="8"/>
        <v>45674.833333333336</v>
      </c>
      <c r="M18" s="25">
        <f t="shared" si="4"/>
        <v>10.833333333333336</v>
      </c>
    </row>
    <row r="19" spans="1:13" ht="15.75" x14ac:dyDescent="0.25">
      <c r="A19" s="27">
        <f t="shared" si="5"/>
        <v>14</v>
      </c>
      <c r="B19" s="22" t="s">
        <v>28</v>
      </c>
      <c r="C19" s="27">
        <v>230</v>
      </c>
      <c r="D19" s="53">
        <f t="shared" si="0"/>
        <v>15</v>
      </c>
      <c r="E19" s="53">
        <v>2</v>
      </c>
      <c r="F19" s="53">
        <f t="shared" si="1"/>
        <v>13</v>
      </c>
      <c r="G19" s="27">
        <v>2</v>
      </c>
      <c r="H19" s="21" t="str">
        <f t="shared" si="2"/>
        <v>Sabtu</v>
      </c>
      <c r="I19" s="24">
        <f t="shared" si="6"/>
        <v>45675.458333333336</v>
      </c>
      <c r="J19" s="25">
        <f t="shared" si="7"/>
        <v>11.458333333333336</v>
      </c>
      <c r="K19" s="21" t="str">
        <f t="shared" si="3"/>
        <v>Sabtu</v>
      </c>
      <c r="L19" s="24">
        <f t="shared" si="8"/>
        <v>45675.541666666672</v>
      </c>
      <c r="M19" s="25">
        <f t="shared" si="4"/>
        <v>11.54166666666667</v>
      </c>
    </row>
    <row r="20" spans="1:13" ht="15.75" x14ac:dyDescent="0.25">
      <c r="A20" s="27">
        <f t="shared" si="5"/>
        <v>15</v>
      </c>
      <c r="B20" s="22" t="s">
        <v>129</v>
      </c>
      <c r="C20" s="27">
        <v>100</v>
      </c>
      <c r="D20" s="53">
        <f t="shared" si="0"/>
        <v>7</v>
      </c>
      <c r="E20" s="53">
        <v>2</v>
      </c>
      <c r="F20" s="53">
        <f t="shared" si="1"/>
        <v>5</v>
      </c>
      <c r="G20" s="27">
        <v>1</v>
      </c>
      <c r="H20" s="21" t="str">
        <f t="shared" si="2"/>
        <v>Minggu</v>
      </c>
      <c r="I20" s="24">
        <f t="shared" si="6"/>
        <v>45676.166666666664</v>
      </c>
      <c r="J20" s="25">
        <f t="shared" si="7"/>
        <v>12.16666666666667</v>
      </c>
      <c r="K20" s="21" t="str">
        <f t="shared" si="3"/>
        <v>Minggu</v>
      </c>
      <c r="L20" s="24">
        <f t="shared" si="8"/>
        <v>45676.208333333328</v>
      </c>
      <c r="M20" s="25">
        <f t="shared" si="4"/>
        <v>12.208333333333336</v>
      </c>
    </row>
    <row r="21" spans="1:13" ht="15.75" x14ac:dyDescent="0.25">
      <c r="A21" s="27">
        <f t="shared" si="5"/>
        <v>16</v>
      </c>
      <c r="B21" s="22" t="s">
        <v>93</v>
      </c>
      <c r="C21" s="27">
        <v>146</v>
      </c>
      <c r="D21" s="53">
        <f t="shared" si="0"/>
        <v>10</v>
      </c>
      <c r="E21" s="53">
        <v>2</v>
      </c>
      <c r="F21" s="53">
        <f t="shared" si="1"/>
        <v>8</v>
      </c>
      <c r="G21" s="27">
        <v>2</v>
      </c>
      <c r="H21" s="21" t="str">
        <f t="shared" si="2"/>
        <v>Minggu</v>
      </c>
      <c r="I21" s="24">
        <f t="shared" si="6"/>
        <v>45676.5</v>
      </c>
      <c r="J21" s="25">
        <f t="shared" si="7"/>
        <v>12.500000000000002</v>
      </c>
      <c r="K21" s="21" t="str">
        <f t="shared" si="3"/>
        <v>Minggu</v>
      </c>
      <c r="L21" s="24">
        <f t="shared" si="8"/>
        <v>45676.583333333336</v>
      </c>
      <c r="M21" s="25">
        <f t="shared" si="4"/>
        <v>12.583333333333336</v>
      </c>
    </row>
    <row r="22" spans="1:13" ht="15.75" x14ac:dyDescent="0.25">
      <c r="A22" s="27">
        <f t="shared" si="5"/>
        <v>17</v>
      </c>
      <c r="B22" s="22" t="s">
        <v>92</v>
      </c>
      <c r="C22" s="27">
        <v>231</v>
      </c>
      <c r="D22" s="53">
        <f t="shared" si="0"/>
        <v>16</v>
      </c>
      <c r="E22" s="53">
        <v>3</v>
      </c>
      <c r="F22" s="53">
        <f t="shared" si="1"/>
        <v>13</v>
      </c>
      <c r="G22" s="27">
        <v>2</v>
      </c>
      <c r="H22" s="21" t="str">
        <f t="shared" si="2"/>
        <v>Senin</v>
      </c>
      <c r="I22" s="24">
        <f t="shared" si="6"/>
        <v>45677</v>
      </c>
      <c r="J22" s="25">
        <f t="shared" si="7"/>
        <v>13.000000000000002</v>
      </c>
      <c r="K22" s="21" t="str">
        <f t="shared" si="3"/>
        <v>Senin</v>
      </c>
      <c r="L22" s="24">
        <f t="shared" si="8"/>
        <v>45677.083333333336</v>
      </c>
      <c r="M22" s="25">
        <f t="shared" si="4"/>
        <v>13.083333333333336</v>
      </c>
    </row>
    <row r="23" spans="1:13" ht="15.75" x14ac:dyDescent="0.25">
      <c r="A23" s="27">
        <f t="shared" si="5"/>
        <v>18</v>
      </c>
      <c r="B23" s="22" t="s">
        <v>127</v>
      </c>
      <c r="C23" s="27">
        <v>255</v>
      </c>
      <c r="D23" s="53">
        <f t="shared" si="0"/>
        <v>17</v>
      </c>
      <c r="E23" s="53">
        <v>2</v>
      </c>
      <c r="F23" s="53">
        <f t="shared" si="1"/>
        <v>15</v>
      </c>
      <c r="G23" s="27">
        <v>2</v>
      </c>
      <c r="H23" s="21" t="str">
        <f t="shared" si="2"/>
        <v>Senin</v>
      </c>
      <c r="I23" s="24">
        <f t="shared" si="6"/>
        <v>45677.75</v>
      </c>
      <c r="J23" s="25">
        <f t="shared" si="7"/>
        <v>13.750000000000002</v>
      </c>
      <c r="K23" s="21" t="str">
        <f t="shared" si="3"/>
        <v>Senin</v>
      </c>
      <c r="L23" s="24">
        <f t="shared" si="8"/>
        <v>45677.833333333336</v>
      </c>
      <c r="M23" s="25">
        <f t="shared" si="4"/>
        <v>13.833333333333336</v>
      </c>
    </row>
    <row r="24" spans="1:13" ht="15.75" x14ac:dyDescent="0.25">
      <c r="A24" s="27">
        <f t="shared" si="5"/>
        <v>19</v>
      </c>
      <c r="B24" s="54" t="s">
        <v>20</v>
      </c>
      <c r="C24" s="27">
        <v>243</v>
      </c>
      <c r="D24" s="53">
        <f t="shared" si="0"/>
        <v>16</v>
      </c>
      <c r="E24" s="53">
        <v>2</v>
      </c>
      <c r="F24" s="53">
        <f t="shared" si="1"/>
        <v>14</v>
      </c>
      <c r="G24" s="27">
        <v>2</v>
      </c>
      <c r="H24" s="21" t="str">
        <f t="shared" si="2"/>
        <v>Selasa</v>
      </c>
      <c r="I24" s="24">
        <f t="shared" si="6"/>
        <v>45678.541666666664</v>
      </c>
      <c r="J24" s="25">
        <f t="shared" si="7"/>
        <v>14.54166666666667</v>
      </c>
      <c r="K24" s="21" t="str">
        <f t="shared" si="3"/>
        <v>Selasa</v>
      </c>
      <c r="L24" s="24">
        <f t="shared" si="8"/>
        <v>45678.625</v>
      </c>
      <c r="M24" s="25">
        <f t="shared" si="4"/>
        <v>14.625000000000004</v>
      </c>
    </row>
    <row r="25" spans="1:13" ht="15.75" x14ac:dyDescent="0.25">
      <c r="A25" s="27">
        <f t="shared" si="5"/>
        <v>20</v>
      </c>
      <c r="B25" s="54" t="s">
        <v>19</v>
      </c>
      <c r="C25" s="27">
        <v>458</v>
      </c>
      <c r="D25" s="53">
        <f t="shared" si="0"/>
        <v>31</v>
      </c>
      <c r="E25" s="53">
        <v>5</v>
      </c>
      <c r="F25" s="53">
        <f t="shared" si="1"/>
        <v>26</v>
      </c>
      <c r="G25" s="27">
        <v>2</v>
      </c>
      <c r="H25" s="21" t="str">
        <f t="shared" si="2"/>
        <v>Rabu</v>
      </c>
      <c r="I25" s="24">
        <f t="shared" si="6"/>
        <v>45679.291666666664</v>
      </c>
      <c r="J25" s="25">
        <f t="shared" si="7"/>
        <v>15.29166666666667</v>
      </c>
      <c r="K25" s="21" t="str">
        <f t="shared" si="3"/>
        <v>Rabu</v>
      </c>
      <c r="L25" s="24">
        <f t="shared" si="8"/>
        <v>45679.375</v>
      </c>
      <c r="M25" s="25">
        <f t="shared" si="4"/>
        <v>15.375000000000004</v>
      </c>
    </row>
    <row r="26" spans="1:13" ht="15.75" x14ac:dyDescent="0.25">
      <c r="A26" s="27">
        <f t="shared" si="5"/>
        <v>21</v>
      </c>
      <c r="B26" s="54" t="s">
        <v>18</v>
      </c>
      <c r="C26" s="27"/>
      <c r="D26" s="53"/>
      <c r="E26" s="53"/>
      <c r="F26" s="53"/>
      <c r="G26" s="27"/>
      <c r="H26" s="21" t="str">
        <f t="shared" si="2"/>
        <v>Kamis</v>
      </c>
      <c r="I26" s="24">
        <f t="shared" si="6"/>
        <v>45680.666666666664</v>
      </c>
      <c r="J26" s="25">
        <f t="shared" si="7"/>
        <v>16.666666666666671</v>
      </c>
      <c r="K26" s="21"/>
      <c r="L26" s="24"/>
      <c r="M26" s="25"/>
    </row>
    <row r="27" spans="1:13" x14ac:dyDescent="0.25">
      <c r="A27" s="440" t="s">
        <v>31</v>
      </c>
      <c r="B27" s="440"/>
      <c r="C27" s="160">
        <f>SUM(C6:C26)</f>
        <v>5004</v>
      </c>
      <c r="D27" s="160">
        <f>SUM(D6:D26)</f>
        <v>339</v>
      </c>
      <c r="E27" s="160"/>
      <c r="F27" s="160"/>
      <c r="G27" s="160">
        <f>SUM(G6:G26)</f>
        <v>52</v>
      </c>
      <c r="H27" s="160">
        <f>D27+G27</f>
        <v>391</v>
      </c>
      <c r="I27" s="143"/>
      <c r="J27" s="144"/>
      <c r="K27" s="143"/>
      <c r="L27" s="143"/>
      <c r="M27" s="144"/>
    </row>
    <row r="28" spans="1:13" x14ac:dyDescent="0.25">
      <c r="A28" s="440" t="s">
        <v>32</v>
      </c>
      <c r="B28" s="440"/>
      <c r="C28" s="146"/>
      <c r="D28" s="147">
        <f>D27/24</f>
        <v>14.125</v>
      </c>
      <c r="E28" s="147"/>
      <c r="F28" s="147"/>
      <c r="G28" s="147">
        <f>G27/24</f>
        <v>2.1666666666666665</v>
      </c>
      <c r="H28" s="147">
        <f>H27/24</f>
        <v>16.291666666666668</v>
      </c>
      <c r="I28" s="148"/>
      <c r="J28" s="149" t="s">
        <v>33</v>
      </c>
      <c r="K28" s="150"/>
      <c r="L28" s="150"/>
      <c r="M28" s="150"/>
    </row>
    <row r="29" spans="1:13" x14ac:dyDescent="0.25">
      <c r="A29" s="153"/>
      <c r="B29" s="153"/>
      <c r="C29" s="153"/>
      <c r="D29" s="153"/>
      <c r="E29" s="153"/>
      <c r="F29" s="153"/>
      <c r="G29" s="153"/>
      <c r="H29" s="150"/>
      <c r="I29" s="163"/>
      <c r="J29" s="144" t="s">
        <v>34</v>
      </c>
      <c r="K29" s="144"/>
      <c r="L29" s="154">
        <f>C27</f>
        <v>5004</v>
      </c>
      <c r="M29" s="150" t="s">
        <v>35</v>
      </c>
    </row>
    <row r="30" spans="1:13" x14ac:dyDescent="0.25">
      <c r="A30" s="153"/>
      <c r="B30" s="153"/>
      <c r="C30" s="153"/>
      <c r="D30" s="153"/>
      <c r="E30" s="153"/>
      <c r="F30" s="153"/>
      <c r="G30" s="153"/>
      <c r="H30" s="153"/>
      <c r="I30" s="150"/>
      <c r="J30" s="144" t="s">
        <v>36</v>
      </c>
      <c r="K30" s="144"/>
      <c r="L30" s="155">
        <f>D28</f>
        <v>14.125</v>
      </c>
      <c r="M30" s="150" t="s">
        <v>14</v>
      </c>
    </row>
    <row r="31" spans="1:13" x14ac:dyDescent="0.25">
      <c r="A31" s="153"/>
      <c r="B31" s="153"/>
      <c r="C31" s="153"/>
      <c r="D31" s="153"/>
      <c r="E31" s="153"/>
      <c r="F31" s="153"/>
      <c r="G31" s="153"/>
      <c r="H31" s="153"/>
      <c r="I31" s="150"/>
      <c r="J31" s="144" t="s">
        <v>37</v>
      </c>
      <c r="K31" s="144"/>
      <c r="L31" s="156">
        <f>G28</f>
        <v>2.1666666666666665</v>
      </c>
      <c r="M31" s="150" t="s">
        <v>14</v>
      </c>
    </row>
    <row r="33" spans="1:13" ht="15.75" x14ac:dyDescent="0.25">
      <c r="A33" s="438" t="s">
        <v>0</v>
      </c>
      <c r="B33" s="438"/>
      <c r="C33" s="438"/>
      <c r="D33" s="438"/>
      <c r="E33" s="438"/>
      <c r="F33" s="438"/>
      <c r="G33" s="438"/>
      <c r="H33" s="438"/>
      <c r="I33" s="438"/>
      <c r="J33" s="438"/>
      <c r="K33" s="438"/>
      <c r="L33" s="438"/>
      <c r="M33" s="438"/>
    </row>
    <row r="34" spans="1:13" ht="15" customHeight="1" x14ac:dyDescent="0.25">
      <c r="A34" s="438" t="s">
        <v>125</v>
      </c>
      <c r="B34" s="438"/>
      <c r="C34" s="438"/>
      <c r="D34" s="438"/>
      <c r="E34" s="438"/>
      <c r="F34" s="438"/>
      <c r="G34" s="438"/>
      <c r="H34" s="438"/>
      <c r="I34" s="438"/>
      <c r="J34" s="438"/>
      <c r="K34" s="438"/>
      <c r="L34" s="438"/>
      <c r="M34" s="438"/>
    </row>
    <row r="35" spans="1:13" ht="15.75" x14ac:dyDescent="0.25">
      <c r="A35" s="162" t="s">
        <v>130</v>
      </c>
      <c r="B35" s="162"/>
      <c r="C35" s="162"/>
      <c r="D35" s="162"/>
      <c r="E35" s="162"/>
      <c r="F35" s="162"/>
      <c r="G35" s="162"/>
      <c r="H35" s="162"/>
      <c r="I35" s="162"/>
      <c r="J35" s="162"/>
      <c r="K35" s="139" t="s">
        <v>3</v>
      </c>
      <c r="L35" s="136">
        <v>17</v>
      </c>
      <c r="M35" s="139" t="s">
        <v>4</v>
      </c>
    </row>
    <row r="36" spans="1:13" ht="15" customHeight="1" x14ac:dyDescent="0.25">
      <c r="A36" s="427" t="s">
        <v>5</v>
      </c>
      <c r="B36" s="427" t="s">
        <v>6</v>
      </c>
      <c r="C36" s="12" t="s">
        <v>7</v>
      </c>
      <c r="D36" s="12" t="s">
        <v>8</v>
      </c>
      <c r="E36" s="11" t="s">
        <v>9</v>
      </c>
      <c r="F36" s="11" t="s">
        <v>10</v>
      </c>
      <c r="G36" s="12" t="s">
        <v>11</v>
      </c>
      <c r="H36" s="10" t="s">
        <v>12</v>
      </c>
      <c r="I36" s="10"/>
      <c r="J36" s="10"/>
      <c r="K36" s="428" t="s">
        <v>13</v>
      </c>
      <c r="L36" s="428"/>
      <c r="M36" s="428"/>
    </row>
    <row r="37" spans="1:13" ht="15.75" x14ac:dyDescent="0.25">
      <c r="A37" s="427"/>
      <c r="B37" s="427"/>
      <c r="C37" s="12"/>
      <c r="D37" s="12"/>
      <c r="E37" s="11"/>
      <c r="F37" s="11"/>
      <c r="G37" s="12"/>
      <c r="H37" s="19" t="s">
        <v>14</v>
      </c>
      <c r="I37" s="19" t="s">
        <v>15</v>
      </c>
      <c r="J37" s="19" t="s">
        <v>16</v>
      </c>
      <c r="K37" s="96" t="s">
        <v>14</v>
      </c>
      <c r="L37" s="96" t="s">
        <v>15</v>
      </c>
      <c r="M37" s="96" t="s">
        <v>16</v>
      </c>
    </row>
    <row r="38" spans="1:13" ht="15.75" x14ac:dyDescent="0.25">
      <c r="A38" s="27">
        <v>1</v>
      </c>
      <c r="B38" s="54" t="s">
        <v>18</v>
      </c>
      <c r="C38" s="27">
        <v>458</v>
      </c>
      <c r="D38" s="53">
        <f t="shared" ref="D38:D57" si="9">F38+E38</f>
        <v>31</v>
      </c>
      <c r="E38" s="53">
        <v>5</v>
      </c>
      <c r="F38" s="53">
        <f t="shared" ref="F38:F57" si="10">INT(C38/$L$3)</f>
        <v>26</v>
      </c>
      <c r="G38" s="27">
        <v>11</v>
      </c>
      <c r="H38" s="21" t="str">
        <f t="shared" ref="H38:H58" si="11">CHOOSE(WEEKDAY(I38),"Minggu","Senin","Selasa","Rabu","Kamis","Jum'at","Sabtu")</f>
        <v>Kamis</v>
      </c>
      <c r="I38" s="24">
        <v>45680</v>
      </c>
      <c r="J38" s="25">
        <v>0.66666666666666696</v>
      </c>
      <c r="K38" s="21" t="str">
        <f t="shared" ref="K38:K57" si="12">CHOOSE(WEEKDAY(L38),"Minggu","Senin","Selasa","Rabu","Kamis","Jum'at","Sabtu")</f>
        <v>Jum'at</v>
      </c>
      <c r="L38" s="24">
        <f>(I38+J38)+G38/24</f>
        <v>45681.125</v>
      </c>
      <c r="M38" s="25">
        <f t="shared" ref="M38:M57" si="13">(J38+G38/24)</f>
        <v>1.1250000000000002</v>
      </c>
    </row>
    <row r="39" spans="1:13" ht="15.75" x14ac:dyDescent="0.25">
      <c r="A39" s="27">
        <f t="shared" ref="A39:A58" si="14">A38+1</f>
        <v>2</v>
      </c>
      <c r="B39" s="54" t="s">
        <v>19</v>
      </c>
      <c r="C39" s="27">
        <v>243</v>
      </c>
      <c r="D39" s="53">
        <f t="shared" si="9"/>
        <v>17</v>
      </c>
      <c r="E39" s="53">
        <v>3</v>
      </c>
      <c r="F39" s="53">
        <f t="shared" si="10"/>
        <v>14</v>
      </c>
      <c r="G39" s="27">
        <v>3</v>
      </c>
      <c r="H39" s="21" t="str">
        <f t="shared" si="11"/>
        <v>Sabtu</v>
      </c>
      <c r="I39" s="24">
        <f t="shared" ref="I39:I58" si="15">$I$38+J39</f>
        <v>45682.416666666664</v>
      </c>
      <c r="J39" s="25">
        <f t="shared" ref="J39:J58" si="16">M38+D38/24</f>
        <v>2.416666666666667</v>
      </c>
      <c r="K39" s="21" t="str">
        <f t="shared" si="12"/>
        <v>Sabtu</v>
      </c>
      <c r="L39" s="24">
        <f t="shared" ref="L39:L57" si="17">($I$38+J39)+G39/24</f>
        <v>45682.541666666664</v>
      </c>
      <c r="M39" s="25">
        <f t="shared" si="13"/>
        <v>2.541666666666667</v>
      </c>
    </row>
    <row r="40" spans="1:13" ht="15.75" x14ac:dyDescent="0.25">
      <c r="A40" s="27">
        <f t="shared" si="14"/>
        <v>3</v>
      </c>
      <c r="B40" s="54" t="s">
        <v>20</v>
      </c>
      <c r="C40" s="27">
        <v>255</v>
      </c>
      <c r="D40" s="53">
        <f t="shared" si="9"/>
        <v>18</v>
      </c>
      <c r="E40" s="53">
        <v>3</v>
      </c>
      <c r="F40" s="53">
        <f t="shared" si="10"/>
        <v>15</v>
      </c>
      <c r="G40" s="27">
        <v>2</v>
      </c>
      <c r="H40" s="21" t="str">
        <f t="shared" si="11"/>
        <v>Minggu</v>
      </c>
      <c r="I40" s="24">
        <f t="shared" si="15"/>
        <v>45683.25</v>
      </c>
      <c r="J40" s="25">
        <f t="shared" si="16"/>
        <v>3.2500000000000004</v>
      </c>
      <c r="K40" s="21" t="str">
        <f t="shared" si="12"/>
        <v>Minggu</v>
      </c>
      <c r="L40" s="24">
        <f t="shared" si="17"/>
        <v>45683.333333333336</v>
      </c>
      <c r="M40" s="25">
        <f t="shared" si="13"/>
        <v>3.3333333333333339</v>
      </c>
    </row>
    <row r="41" spans="1:13" ht="15.75" x14ac:dyDescent="0.25">
      <c r="A41" s="27">
        <f t="shared" si="14"/>
        <v>4</v>
      </c>
      <c r="B41" s="54" t="s">
        <v>127</v>
      </c>
      <c r="C41" s="27">
        <v>231</v>
      </c>
      <c r="D41" s="53">
        <f t="shared" si="9"/>
        <v>15</v>
      </c>
      <c r="E41" s="53">
        <v>2</v>
      </c>
      <c r="F41" s="53">
        <f t="shared" si="10"/>
        <v>13</v>
      </c>
      <c r="G41" s="27">
        <v>1</v>
      </c>
      <c r="H41" s="21" t="str">
        <f t="shared" si="11"/>
        <v>Senin</v>
      </c>
      <c r="I41" s="24">
        <f t="shared" si="15"/>
        <v>45684.083333333336</v>
      </c>
      <c r="J41" s="25">
        <f t="shared" si="16"/>
        <v>4.0833333333333339</v>
      </c>
      <c r="K41" s="21" t="str">
        <f t="shared" si="12"/>
        <v>Senin</v>
      </c>
      <c r="L41" s="24">
        <f t="shared" si="17"/>
        <v>45684.125</v>
      </c>
      <c r="M41" s="25">
        <f t="shared" si="13"/>
        <v>4.1250000000000009</v>
      </c>
    </row>
    <row r="42" spans="1:13" ht="15.75" x14ac:dyDescent="0.25">
      <c r="A42" s="27">
        <f t="shared" si="14"/>
        <v>5</v>
      </c>
      <c r="B42" s="54" t="s">
        <v>92</v>
      </c>
      <c r="C42" s="27">
        <v>146</v>
      </c>
      <c r="D42" s="53">
        <f t="shared" si="9"/>
        <v>11</v>
      </c>
      <c r="E42" s="53">
        <v>3</v>
      </c>
      <c r="F42" s="53">
        <f t="shared" si="10"/>
        <v>8</v>
      </c>
      <c r="G42" s="27">
        <v>3</v>
      </c>
      <c r="H42" s="21" t="str">
        <f t="shared" si="11"/>
        <v>Senin</v>
      </c>
      <c r="I42" s="24">
        <f t="shared" si="15"/>
        <v>45684.75</v>
      </c>
      <c r="J42" s="25">
        <f t="shared" si="16"/>
        <v>4.7500000000000009</v>
      </c>
      <c r="K42" s="21" t="str">
        <f t="shared" si="12"/>
        <v>Senin</v>
      </c>
      <c r="L42" s="24">
        <f t="shared" si="17"/>
        <v>45684.875</v>
      </c>
      <c r="M42" s="25">
        <f t="shared" si="13"/>
        <v>4.8750000000000009</v>
      </c>
    </row>
    <row r="43" spans="1:13" ht="15.75" x14ac:dyDescent="0.25">
      <c r="A43" s="27">
        <f t="shared" si="14"/>
        <v>6</v>
      </c>
      <c r="B43" s="22" t="s">
        <v>93</v>
      </c>
      <c r="C43" s="27">
        <v>100</v>
      </c>
      <c r="D43" s="53">
        <f t="shared" si="9"/>
        <v>7</v>
      </c>
      <c r="E43" s="53">
        <v>2</v>
      </c>
      <c r="F43" s="53">
        <f t="shared" si="10"/>
        <v>5</v>
      </c>
      <c r="G43" s="27">
        <v>2</v>
      </c>
      <c r="H43" s="21" t="str">
        <f t="shared" si="11"/>
        <v>Selasa</v>
      </c>
      <c r="I43" s="24">
        <f t="shared" si="15"/>
        <v>45685.333333333336</v>
      </c>
      <c r="J43" s="25">
        <f t="shared" si="16"/>
        <v>5.3333333333333339</v>
      </c>
      <c r="K43" s="21" t="str">
        <f t="shared" si="12"/>
        <v>Selasa</v>
      </c>
      <c r="L43" s="24">
        <f t="shared" si="17"/>
        <v>45685.416666666672</v>
      </c>
      <c r="M43" s="25">
        <f t="shared" si="13"/>
        <v>5.416666666666667</v>
      </c>
    </row>
    <row r="44" spans="1:13" ht="15.75" x14ac:dyDescent="0.25">
      <c r="A44" s="27">
        <f t="shared" si="14"/>
        <v>7</v>
      </c>
      <c r="B44" s="22" t="s">
        <v>129</v>
      </c>
      <c r="C44" s="27">
        <v>230</v>
      </c>
      <c r="D44" s="53">
        <f t="shared" si="9"/>
        <v>15</v>
      </c>
      <c r="E44" s="53">
        <v>2</v>
      </c>
      <c r="F44" s="53">
        <f t="shared" si="10"/>
        <v>13</v>
      </c>
      <c r="G44" s="27">
        <v>1</v>
      </c>
      <c r="H44" s="21" t="str">
        <f t="shared" si="11"/>
        <v>Selasa</v>
      </c>
      <c r="I44" s="24">
        <f t="shared" si="15"/>
        <v>45685.708333333336</v>
      </c>
      <c r="J44" s="25">
        <f t="shared" si="16"/>
        <v>5.7083333333333339</v>
      </c>
      <c r="K44" s="21" t="str">
        <f t="shared" si="12"/>
        <v>Selasa</v>
      </c>
      <c r="L44" s="24">
        <f t="shared" si="17"/>
        <v>45685.75</v>
      </c>
      <c r="M44" s="25">
        <f t="shared" si="13"/>
        <v>5.7500000000000009</v>
      </c>
    </row>
    <row r="45" spans="1:13" ht="15.75" x14ac:dyDescent="0.25">
      <c r="A45" s="27">
        <f t="shared" si="14"/>
        <v>8</v>
      </c>
      <c r="B45" s="22" t="s">
        <v>28</v>
      </c>
      <c r="C45" s="27">
        <v>220</v>
      </c>
      <c r="D45" s="53">
        <f t="shared" si="9"/>
        <v>14</v>
      </c>
      <c r="E45" s="53">
        <v>2</v>
      </c>
      <c r="F45" s="53">
        <f t="shared" si="10"/>
        <v>12</v>
      </c>
      <c r="G45" s="27">
        <v>3</v>
      </c>
      <c r="H45" s="21" t="str">
        <f t="shared" si="11"/>
        <v>Rabu</v>
      </c>
      <c r="I45" s="24">
        <f t="shared" si="15"/>
        <v>45686.375</v>
      </c>
      <c r="J45" s="25">
        <f t="shared" si="16"/>
        <v>6.3750000000000009</v>
      </c>
      <c r="K45" s="21" t="str">
        <f t="shared" si="12"/>
        <v>Rabu</v>
      </c>
      <c r="L45" s="24">
        <f t="shared" si="17"/>
        <v>45686.5</v>
      </c>
      <c r="M45" s="25">
        <f t="shared" si="13"/>
        <v>6.5000000000000009</v>
      </c>
    </row>
    <row r="46" spans="1:13" ht="15.75" x14ac:dyDescent="0.25">
      <c r="A46" s="27">
        <f t="shared" si="14"/>
        <v>9</v>
      </c>
      <c r="B46" s="22" t="s">
        <v>29</v>
      </c>
      <c r="C46" s="27">
        <v>140</v>
      </c>
      <c r="D46" s="53">
        <f t="shared" si="9"/>
        <v>10</v>
      </c>
      <c r="E46" s="53">
        <v>2</v>
      </c>
      <c r="F46" s="53">
        <f t="shared" si="10"/>
        <v>8</v>
      </c>
      <c r="G46" s="27">
        <v>2</v>
      </c>
      <c r="H46" s="21" t="str">
        <f t="shared" si="11"/>
        <v>Kamis</v>
      </c>
      <c r="I46" s="24">
        <f t="shared" si="15"/>
        <v>45687.083333333336</v>
      </c>
      <c r="J46" s="25">
        <f t="shared" si="16"/>
        <v>7.0833333333333339</v>
      </c>
      <c r="K46" s="21" t="str">
        <f t="shared" si="12"/>
        <v>Kamis</v>
      </c>
      <c r="L46" s="24">
        <f t="shared" si="17"/>
        <v>45687.166666666672</v>
      </c>
      <c r="M46" s="25">
        <f t="shared" si="13"/>
        <v>7.166666666666667</v>
      </c>
    </row>
    <row r="47" spans="1:13" ht="15.75" x14ac:dyDescent="0.25">
      <c r="A47" s="27">
        <f t="shared" si="14"/>
        <v>10</v>
      </c>
      <c r="B47" s="22" t="s">
        <v>128</v>
      </c>
      <c r="C47" s="27">
        <v>310</v>
      </c>
      <c r="D47" s="53">
        <f t="shared" si="9"/>
        <v>20</v>
      </c>
      <c r="E47" s="53">
        <v>2</v>
      </c>
      <c r="F47" s="53">
        <f t="shared" si="10"/>
        <v>18</v>
      </c>
      <c r="G47" s="27">
        <v>2</v>
      </c>
      <c r="H47" s="21" t="str">
        <f t="shared" si="11"/>
        <v>Kamis</v>
      </c>
      <c r="I47" s="24">
        <f t="shared" si="15"/>
        <v>45687.583333333336</v>
      </c>
      <c r="J47" s="25">
        <f t="shared" si="16"/>
        <v>7.5833333333333339</v>
      </c>
      <c r="K47" s="21" t="str">
        <f t="shared" si="12"/>
        <v>Kamis</v>
      </c>
      <c r="L47" s="24">
        <f t="shared" si="17"/>
        <v>45687.666666666672</v>
      </c>
      <c r="M47" s="25">
        <f t="shared" si="13"/>
        <v>7.666666666666667</v>
      </c>
    </row>
    <row r="48" spans="1:13" ht="15.75" x14ac:dyDescent="0.25">
      <c r="A48" s="27">
        <f t="shared" si="14"/>
        <v>11</v>
      </c>
      <c r="B48" s="54" t="s">
        <v>62</v>
      </c>
      <c r="C48" s="27">
        <v>310</v>
      </c>
      <c r="D48" s="53">
        <f t="shared" si="9"/>
        <v>24</v>
      </c>
      <c r="E48" s="53">
        <v>6</v>
      </c>
      <c r="F48" s="53">
        <f t="shared" si="10"/>
        <v>18</v>
      </c>
      <c r="G48" s="27">
        <v>4</v>
      </c>
      <c r="H48" s="21" t="str">
        <f t="shared" si="11"/>
        <v>Jum'at</v>
      </c>
      <c r="I48" s="24">
        <f t="shared" si="15"/>
        <v>45688.5</v>
      </c>
      <c r="J48" s="25">
        <f t="shared" si="16"/>
        <v>8.5</v>
      </c>
      <c r="K48" s="21" t="str">
        <f t="shared" si="12"/>
        <v>Jum'at</v>
      </c>
      <c r="L48" s="24">
        <f t="shared" si="17"/>
        <v>45688.666666666664</v>
      </c>
      <c r="M48" s="25">
        <f t="shared" si="13"/>
        <v>8.6666666666666661</v>
      </c>
    </row>
    <row r="49" spans="1:13" ht="15.75" x14ac:dyDescent="0.25">
      <c r="A49" s="27">
        <f t="shared" si="14"/>
        <v>12</v>
      </c>
      <c r="B49" s="54" t="s">
        <v>128</v>
      </c>
      <c r="C49" s="27">
        <v>140</v>
      </c>
      <c r="D49" s="53">
        <f t="shared" si="9"/>
        <v>10</v>
      </c>
      <c r="E49" s="53">
        <v>2</v>
      </c>
      <c r="F49" s="53">
        <f t="shared" si="10"/>
        <v>8</v>
      </c>
      <c r="G49" s="27">
        <v>2</v>
      </c>
      <c r="H49" s="21" t="str">
        <f t="shared" si="11"/>
        <v>Sabtu</v>
      </c>
      <c r="I49" s="24">
        <f t="shared" si="15"/>
        <v>45689.666666666664</v>
      </c>
      <c r="J49" s="25">
        <f t="shared" si="16"/>
        <v>9.6666666666666661</v>
      </c>
      <c r="K49" s="21" t="str">
        <f t="shared" si="12"/>
        <v>Sabtu</v>
      </c>
      <c r="L49" s="24">
        <f t="shared" si="17"/>
        <v>45689.75</v>
      </c>
      <c r="M49" s="25">
        <f t="shared" si="13"/>
        <v>9.75</v>
      </c>
    </row>
    <row r="50" spans="1:13" ht="15.75" x14ac:dyDescent="0.25">
      <c r="A50" s="27">
        <f t="shared" si="14"/>
        <v>13</v>
      </c>
      <c r="B50" s="54" t="s">
        <v>29</v>
      </c>
      <c r="C50" s="27">
        <v>220</v>
      </c>
      <c r="D50" s="53">
        <f t="shared" si="9"/>
        <v>15</v>
      </c>
      <c r="E50" s="53">
        <v>3</v>
      </c>
      <c r="F50" s="53">
        <f t="shared" si="10"/>
        <v>12</v>
      </c>
      <c r="G50" s="27">
        <v>2</v>
      </c>
      <c r="H50" s="21" t="str">
        <f t="shared" si="11"/>
        <v>Minggu</v>
      </c>
      <c r="I50" s="24">
        <f t="shared" si="15"/>
        <v>45690.166666666664</v>
      </c>
      <c r="J50" s="25">
        <f t="shared" si="16"/>
        <v>10.166666666666666</v>
      </c>
      <c r="K50" s="21" t="str">
        <f t="shared" si="12"/>
        <v>Minggu</v>
      </c>
      <c r="L50" s="24">
        <f t="shared" si="17"/>
        <v>45690.25</v>
      </c>
      <c r="M50" s="25">
        <f t="shared" si="13"/>
        <v>10.25</v>
      </c>
    </row>
    <row r="51" spans="1:13" ht="15.75" x14ac:dyDescent="0.25">
      <c r="A51" s="27">
        <f t="shared" si="14"/>
        <v>14</v>
      </c>
      <c r="B51" s="22" t="s">
        <v>28</v>
      </c>
      <c r="C51" s="27">
        <v>230</v>
      </c>
      <c r="D51" s="53">
        <f t="shared" si="9"/>
        <v>16</v>
      </c>
      <c r="E51" s="53">
        <v>3</v>
      </c>
      <c r="F51" s="53">
        <f t="shared" si="10"/>
        <v>13</v>
      </c>
      <c r="G51" s="27">
        <v>2</v>
      </c>
      <c r="H51" s="21" t="str">
        <f t="shared" si="11"/>
        <v>Minggu</v>
      </c>
      <c r="I51" s="24">
        <f t="shared" si="15"/>
        <v>45690.875</v>
      </c>
      <c r="J51" s="25">
        <f t="shared" si="16"/>
        <v>10.875</v>
      </c>
      <c r="K51" s="21" t="str">
        <f t="shared" si="12"/>
        <v>Minggu</v>
      </c>
      <c r="L51" s="24">
        <f t="shared" si="17"/>
        <v>45690.958333333336</v>
      </c>
      <c r="M51" s="25">
        <f t="shared" si="13"/>
        <v>10.958333333333334</v>
      </c>
    </row>
    <row r="52" spans="1:13" ht="15.75" x14ac:dyDescent="0.25">
      <c r="A52" s="27">
        <f t="shared" si="14"/>
        <v>15</v>
      </c>
      <c r="B52" s="22" t="s">
        <v>129</v>
      </c>
      <c r="C52" s="27">
        <v>100</v>
      </c>
      <c r="D52" s="53">
        <f t="shared" si="9"/>
        <v>7</v>
      </c>
      <c r="E52" s="53">
        <v>2</v>
      </c>
      <c r="F52" s="53">
        <f t="shared" si="10"/>
        <v>5</v>
      </c>
      <c r="G52" s="27">
        <v>1</v>
      </c>
      <c r="H52" s="21" t="str">
        <f t="shared" si="11"/>
        <v>Senin</v>
      </c>
      <c r="I52" s="24">
        <f t="shared" si="15"/>
        <v>45691.625</v>
      </c>
      <c r="J52" s="25">
        <f t="shared" si="16"/>
        <v>11.625</v>
      </c>
      <c r="K52" s="21" t="str">
        <f t="shared" si="12"/>
        <v>Senin</v>
      </c>
      <c r="L52" s="24">
        <f t="shared" si="17"/>
        <v>45691.666666666664</v>
      </c>
      <c r="M52" s="25">
        <f t="shared" si="13"/>
        <v>11.666666666666666</v>
      </c>
    </row>
    <row r="53" spans="1:13" ht="15.75" x14ac:dyDescent="0.25">
      <c r="A53" s="27">
        <f t="shared" si="14"/>
        <v>16</v>
      </c>
      <c r="B53" s="22" t="s">
        <v>93</v>
      </c>
      <c r="C53" s="27">
        <v>146</v>
      </c>
      <c r="D53" s="53">
        <f t="shared" si="9"/>
        <v>10</v>
      </c>
      <c r="E53" s="53">
        <v>2</v>
      </c>
      <c r="F53" s="53">
        <f t="shared" si="10"/>
        <v>8</v>
      </c>
      <c r="G53" s="27">
        <v>2</v>
      </c>
      <c r="H53" s="21" t="str">
        <f t="shared" si="11"/>
        <v>Senin</v>
      </c>
      <c r="I53" s="24">
        <f t="shared" si="15"/>
        <v>45691.958333333336</v>
      </c>
      <c r="J53" s="25">
        <f t="shared" si="16"/>
        <v>11.958333333333332</v>
      </c>
      <c r="K53" s="21" t="str">
        <f t="shared" si="12"/>
        <v>Selasa</v>
      </c>
      <c r="L53" s="24">
        <f t="shared" si="17"/>
        <v>45692.041666666672</v>
      </c>
      <c r="M53" s="25">
        <f t="shared" si="13"/>
        <v>12.041666666666666</v>
      </c>
    </row>
    <row r="54" spans="1:13" ht="15.75" x14ac:dyDescent="0.25">
      <c r="A54" s="27">
        <f t="shared" si="14"/>
        <v>17</v>
      </c>
      <c r="B54" s="22" t="s">
        <v>92</v>
      </c>
      <c r="C54" s="27">
        <v>231</v>
      </c>
      <c r="D54" s="53">
        <f t="shared" si="9"/>
        <v>16</v>
      </c>
      <c r="E54" s="53">
        <v>3</v>
      </c>
      <c r="F54" s="53">
        <f t="shared" si="10"/>
        <v>13</v>
      </c>
      <c r="G54" s="27">
        <v>2</v>
      </c>
      <c r="H54" s="21" t="str">
        <f t="shared" si="11"/>
        <v>Selasa</v>
      </c>
      <c r="I54" s="24">
        <f t="shared" si="15"/>
        <v>45692.458333333336</v>
      </c>
      <c r="J54" s="25">
        <f t="shared" si="16"/>
        <v>12.458333333333332</v>
      </c>
      <c r="K54" s="21" t="str">
        <f t="shared" si="12"/>
        <v>Selasa</v>
      </c>
      <c r="L54" s="24">
        <f t="shared" si="17"/>
        <v>45692.541666666672</v>
      </c>
      <c r="M54" s="25">
        <f t="shared" si="13"/>
        <v>12.541666666666666</v>
      </c>
    </row>
    <row r="55" spans="1:13" ht="15.75" x14ac:dyDescent="0.25">
      <c r="A55" s="27">
        <f t="shared" si="14"/>
        <v>18</v>
      </c>
      <c r="B55" s="22" t="s">
        <v>127</v>
      </c>
      <c r="C55" s="27">
        <v>255</v>
      </c>
      <c r="D55" s="53">
        <f t="shared" si="9"/>
        <v>18</v>
      </c>
      <c r="E55" s="53">
        <v>3</v>
      </c>
      <c r="F55" s="53">
        <f t="shared" si="10"/>
        <v>15</v>
      </c>
      <c r="G55" s="27">
        <v>2</v>
      </c>
      <c r="H55" s="21" t="str">
        <f t="shared" si="11"/>
        <v>Rabu</v>
      </c>
      <c r="I55" s="24">
        <f t="shared" si="15"/>
        <v>45693.208333333336</v>
      </c>
      <c r="J55" s="25">
        <f t="shared" si="16"/>
        <v>13.208333333333332</v>
      </c>
      <c r="K55" s="21" t="str">
        <f t="shared" si="12"/>
        <v>Rabu</v>
      </c>
      <c r="L55" s="24">
        <f t="shared" si="17"/>
        <v>45693.291666666672</v>
      </c>
      <c r="M55" s="25">
        <f t="shared" si="13"/>
        <v>13.291666666666666</v>
      </c>
    </row>
    <row r="56" spans="1:13" ht="15.75" x14ac:dyDescent="0.25">
      <c r="A56" s="27">
        <f t="shared" si="14"/>
        <v>19</v>
      </c>
      <c r="B56" s="54" t="s">
        <v>20</v>
      </c>
      <c r="C56" s="27">
        <v>243</v>
      </c>
      <c r="D56" s="53">
        <f t="shared" si="9"/>
        <v>17</v>
      </c>
      <c r="E56" s="53">
        <v>3</v>
      </c>
      <c r="F56" s="53">
        <f t="shared" si="10"/>
        <v>14</v>
      </c>
      <c r="G56" s="27">
        <v>2</v>
      </c>
      <c r="H56" s="21" t="str">
        <f t="shared" si="11"/>
        <v>Kamis</v>
      </c>
      <c r="I56" s="24">
        <f t="shared" si="15"/>
        <v>45694.041666666664</v>
      </c>
      <c r="J56" s="25">
        <f t="shared" si="16"/>
        <v>14.041666666666666</v>
      </c>
      <c r="K56" s="21" t="str">
        <f t="shared" si="12"/>
        <v>Kamis</v>
      </c>
      <c r="L56" s="24">
        <f t="shared" si="17"/>
        <v>45694.125</v>
      </c>
      <c r="M56" s="25">
        <f t="shared" si="13"/>
        <v>14.125</v>
      </c>
    </row>
    <row r="57" spans="1:13" ht="15.75" x14ac:dyDescent="0.25">
      <c r="A57" s="27">
        <f t="shared" si="14"/>
        <v>20</v>
      </c>
      <c r="B57" s="54" t="s">
        <v>19</v>
      </c>
      <c r="C57" s="27">
        <v>458</v>
      </c>
      <c r="D57" s="53">
        <f t="shared" si="9"/>
        <v>32</v>
      </c>
      <c r="E57" s="53">
        <v>6</v>
      </c>
      <c r="F57" s="53">
        <f t="shared" si="10"/>
        <v>26</v>
      </c>
      <c r="G57" s="27">
        <v>2</v>
      </c>
      <c r="H57" s="21" t="str">
        <f t="shared" si="11"/>
        <v>Kamis</v>
      </c>
      <c r="I57" s="24">
        <f t="shared" si="15"/>
        <v>45694.833333333336</v>
      </c>
      <c r="J57" s="25">
        <f t="shared" si="16"/>
        <v>14.833333333333334</v>
      </c>
      <c r="K57" s="21" t="str">
        <f t="shared" si="12"/>
        <v>Kamis</v>
      </c>
      <c r="L57" s="24">
        <f t="shared" si="17"/>
        <v>45694.916666666672</v>
      </c>
      <c r="M57" s="25">
        <f t="shared" si="13"/>
        <v>14.916666666666668</v>
      </c>
    </row>
    <row r="58" spans="1:13" ht="15.75" x14ac:dyDescent="0.25">
      <c r="A58" s="27">
        <f t="shared" si="14"/>
        <v>21</v>
      </c>
      <c r="B58" s="54" t="s">
        <v>18</v>
      </c>
      <c r="C58" s="27"/>
      <c r="D58" s="53"/>
      <c r="E58" s="53"/>
      <c r="F58" s="53"/>
      <c r="G58" s="27"/>
      <c r="H58" s="21" t="str">
        <f t="shared" si="11"/>
        <v>Sabtu</v>
      </c>
      <c r="I58" s="24">
        <f t="shared" si="15"/>
        <v>45696.25</v>
      </c>
      <c r="J58" s="25">
        <f t="shared" si="16"/>
        <v>16.25</v>
      </c>
      <c r="K58" s="21"/>
      <c r="L58" s="24"/>
      <c r="M58" s="25"/>
    </row>
    <row r="59" spans="1:13" x14ac:dyDescent="0.25">
      <c r="A59" s="440" t="s">
        <v>31</v>
      </c>
      <c r="B59" s="440"/>
      <c r="C59" s="160">
        <f>SUM(C38:C58)</f>
        <v>4666</v>
      </c>
      <c r="D59" s="160">
        <f>SUM(D38:D58)</f>
        <v>323</v>
      </c>
      <c r="E59" s="160"/>
      <c r="F59" s="160"/>
      <c r="G59" s="160">
        <f>SUM(G38:G58)</f>
        <v>51</v>
      </c>
      <c r="H59" s="160">
        <f>D59+G59</f>
        <v>374</v>
      </c>
      <c r="I59" s="143"/>
      <c r="J59" s="144"/>
      <c r="K59" s="143"/>
      <c r="L59" s="143"/>
      <c r="M59" s="144"/>
    </row>
    <row r="60" spans="1:13" x14ac:dyDescent="0.25">
      <c r="A60" s="440" t="s">
        <v>32</v>
      </c>
      <c r="B60" s="440"/>
      <c r="C60" s="146"/>
      <c r="D60" s="147">
        <f>D59/24</f>
        <v>13.458333333333334</v>
      </c>
      <c r="E60" s="147"/>
      <c r="F60" s="147"/>
      <c r="G60" s="147">
        <f>G59/24</f>
        <v>2.125</v>
      </c>
      <c r="H60" s="147">
        <f>H59/24</f>
        <v>15.583333333333334</v>
      </c>
      <c r="I60" s="148"/>
      <c r="J60" s="149" t="s">
        <v>33</v>
      </c>
      <c r="K60" s="150"/>
      <c r="L60" s="150"/>
      <c r="M60" s="150"/>
    </row>
    <row r="61" spans="1:13" x14ac:dyDescent="0.25">
      <c r="A61" s="153"/>
      <c r="B61" s="153"/>
      <c r="C61" s="153"/>
      <c r="D61" s="153"/>
      <c r="E61" s="153"/>
      <c r="F61" s="153"/>
      <c r="G61" s="153"/>
      <c r="H61" s="150"/>
      <c r="I61" s="163"/>
      <c r="J61" s="144" t="s">
        <v>34</v>
      </c>
      <c r="K61" s="144"/>
      <c r="L61" s="154">
        <f>C59</f>
        <v>4666</v>
      </c>
      <c r="M61" s="150" t="s">
        <v>35</v>
      </c>
    </row>
    <row r="62" spans="1:13" x14ac:dyDescent="0.25">
      <c r="A62" s="153"/>
      <c r="B62" s="153"/>
      <c r="C62" s="153"/>
      <c r="D62" s="153"/>
      <c r="E62" s="153"/>
      <c r="F62" s="153"/>
      <c r="G62" s="153"/>
      <c r="H62" s="153"/>
      <c r="I62" s="150"/>
      <c r="J62" s="144" t="s">
        <v>36</v>
      </c>
      <c r="K62" s="144"/>
      <c r="L62" s="155">
        <f>D60</f>
        <v>13.458333333333334</v>
      </c>
      <c r="M62" s="150" t="s">
        <v>14</v>
      </c>
    </row>
    <row r="63" spans="1:13" x14ac:dyDescent="0.25">
      <c r="A63" s="153"/>
      <c r="B63" s="153"/>
      <c r="C63" s="153"/>
      <c r="D63" s="153"/>
      <c r="E63" s="153"/>
      <c r="F63" s="153"/>
      <c r="G63" s="153"/>
      <c r="H63" s="153"/>
      <c r="I63" s="150"/>
      <c r="J63" s="144" t="s">
        <v>37</v>
      </c>
      <c r="K63" s="144"/>
      <c r="L63" s="156">
        <f>G60</f>
        <v>2.125</v>
      </c>
      <c r="M63" s="150" t="s">
        <v>14</v>
      </c>
    </row>
    <row r="65" spans="1:13" ht="15.75" x14ac:dyDescent="0.25">
      <c r="A65" s="438" t="s">
        <v>0</v>
      </c>
      <c r="B65" s="438"/>
      <c r="C65" s="438"/>
      <c r="D65" s="438"/>
      <c r="E65" s="438"/>
      <c r="F65" s="438"/>
      <c r="G65" s="438"/>
      <c r="H65" s="438"/>
      <c r="I65" s="438"/>
      <c r="J65" s="438"/>
      <c r="K65" s="438"/>
      <c r="L65" s="438"/>
      <c r="M65" s="438"/>
    </row>
    <row r="66" spans="1:13" ht="15.75" x14ac:dyDescent="0.25">
      <c r="A66" s="438" t="s">
        <v>125</v>
      </c>
      <c r="B66" s="438"/>
      <c r="C66" s="438"/>
      <c r="D66" s="438"/>
      <c r="E66" s="438"/>
      <c r="F66" s="438"/>
      <c r="G66" s="438"/>
      <c r="H66" s="438"/>
      <c r="I66" s="438"/>
      <c r="J66" s="438"/>
      <c r="K66" s="438"/>
      <c r="L66" s="438"/>
      <c r="M66" s="438"/>
    </row>
    <row r="67" spans="1:13" ht="15.75" x14ac:dyDescent="0.25">
      <c r="A67" s="162" t="s">
        <v>131</v>
      </c>
      <c r="B67" s="162"/>
      <c r="C67" s="162"/>
      <c r="D67" s="162"/>
      <c r="E67" s="162"/>
      <c r="F67" s="162"/>
      <c r="G67" s="162"/>
      <c r="H67" s="162"/>
      <c r="I67" s="162"/>
      <c r="J67" s="162"/>
      <c r="K67" s="139" t="s">
        <v>3</v>
      </c>
      <c r="L67" s="136">
        <v>17</v>
      </c>
      <c r="M67" s="139" t="s">
        <v>4</v>
      </c>
    </row>
    <row r="68" spans="1:13" ht="15" customHeight="1" x14ac:dyDescent="0.25">
      <c r="A68" s="427" t="s">
        <v>5</v>
      </c>
      <c r="B68" s="427" t="s">
        <v>6</v>
      </c>
      <c r="C68" s="12" t="s">
        <v>7</v>
      </c>
      <c r="D68" s="12" t="s">
        <v>8</v>
      </c>
      <c r="E68" s="11" t="s">
        <v>9</v>
      </c>
      <c r="F68" s="11" t="s">
        <v>10</v>
      </c>
      <c r="G68" s="12" t="s">
        <v>11</v>
      </c>
      <c r="H68" s="10" t="s">
        <v>12</v>
      </c>
      <c r="I68" s="10"/>
      <c r="J68" s="10"/>
      <c r="K68" s="428" t="s">
        <v>13</v>
      </c>
      <c r="L68" s="428"/>
      <c r="M68" s="428"/>
    </row>
    <row r="69" spans="1:13" ht="15.75" x14ac:dyDescent="0.25">
      <c r="A69" s="427"/>
      <c r="B69" s="427"/>
      <c r="C69" s="12"/>
      <c r="D69" s="12"/>
      <c r="E69" s="11"/>
      <c r="F69" s="11"/>
      <c r="G69" s="12"/>
      <c r="H69" s="19" t="s">
        <v>14</v>
      </c>
      <c r="I69" s="19" t="s">
        <v>15</v>
      </c>
      <c r="J69" s="19" t="s">
        <v>16</v>
      </c>
      <c r="K69" s="96" t="s">
        <v>14</v>
      </c>
      <c r="L69" s="96" t="s">
        <v>15</v>
      </c>
      <c r="M69" s="96" t="s">
        <v>16</v>
      </c>
    </row>
    <row r="70" spans="1:13" ht="15.75" x14ac:dyDescent="0.25">
      <c r="A70" s="27">
        <v>1</v>
      </c>
      <c r="B70" s="54" t="s">
        <v>18</v>
      </c>
      <c r="C70" s="27">
        <v>458</v>
      </c>
      <c r="D70" s="53">
        <f t="shared" ref="D70:D89" si="18">F70+E70</f>
        <v>31</v>
      </c>
      <c r="E70" s="53">
        <v>5</v>
      </c>
      <c r="F70" s="53">
        <f t="shared" ref="F70:F89" si="19">INT(C70/$L$3)</f>
        <v>26</v>
      </c>
      <c r="G70" s="27">
        <v>21</v>
      </c>
      <c r="H70" s="21" t="str">
        <f t="shared" ref="H70:H90" si="20">CHOOSE(WEEKDAY(I70),"Minggu","Senin","Selasa","Rabu","Kamis","Jum'at","Sabtu")</f>
        <v>Sabtu</v>
      </c>
      <c r="I70" s="24">
        <v>45696</v>
      </c>
      <c r="J70" s="25">
        <v>0.91666666666666696</v>
      </c>
      <c r="K70" s="21" t="str">
        <f t="shared" ref="K70:K89" si="21">CHOOSE(WEEKDAY(L70),"Minggu","Senin","Selasa","Rabu","Kamis","Jum'at","Sabtu")</f>
        <v>Minggu</v>
      </c>
      <c r="L70" s="24">
        <f>(I70+J70)+G70/24</f>
        <v>45697.791666666664</v>
      </c>
      <c r="M70" s="25">
        <f t="shared" ref="M70:M89" si="22">(J70+G70/24)</f>
        <v>1.791666666666667</v>
      </c>
    </row>
    <row r="71" spans="1:13" ht="15.75" x14ac:dyDescent="0.25">
      <c r="A71" s="27">
        <f t="shared" ref="A71:A90" si="23">A70+1</f>
        <v>2</v>
      </c>
      <c r="B71" s="54" t="s">
        <v>19</v>
      </c>
      <c r="C71" s="27">
        <v>243</v>
      </c>
      <c r="D71" s="53">
        <f t="shared" si="18"/>
        <v>17</v>
      </c>
      <c r="E71" s="53">
        <v>3</v>
      </c>
      <c r="F71" s="53">
        <f t="shared" si="19"/>
        <v>14</v>
      </c>
      <c r="G71" s="27">
        <v>3</v>
      </c>
      <c r="H71" s="21" t="str">
        <f t="shared" si="20"/>
        <v>Selasa</v>
      </c>
      <c r="I71" s="24">
        <f t="shared" ref="I71:I90" si="24">$I$70+J71</f>
        <v>45699.083333333336</v>
      </c>
      <c r="J71" s="25">
        <f t="shared" ref="J71:J90" si="25">M70+D70/24</f>
        <v>3.0833333333333339</v>
      </c>
      <c r="K71" s="21" t="str">
        <f t="shared" si="21"/>
        <v>Selasa</v>
      </c>
      <c r="L71" s="24">
        <f t="shared" ref="L71:L89" si="26">($I$70+J71)+G71/24</f>
        <v>45699.208333333336</v>
      </c>
      <c r="M71" s="25">
        <f t="shared" si="22"/>
        <v>3.2083333333333339</v>
      </c>
    </row>
    <row r="72" spans="1:13" ht="15.75" x14ac:dyDescent="0.25">
      <c r="A72" s="27">
        <f t="shared" si="23"/>
        <v>3</v>
      </c>
      <c r="B72" s="54" t="s">
        <v>20</v>
      </c>
      <c r="C72" s="27">
        <v>255</v>
      </c>
      <c r="D72" s="53">
        <f t="shared" si="18"/>
        <v>18</v>
      </c>
      <c r="E72" s="53">
        <v>3</v>
      </c>
      <c r="F72" s="53">
        <f t="shared" si="19"/>
        <v>15</v>
      </c>
      <c r="G72" s="27">
        <v>2</v>
      </c>
      <c r="H72" s="21" t="str">
        <f t="shared" si="20"/>
        <v>Selasa</v>
      </c>
      <c r="I72" s="24">
        <f t="shared" si="24"/>
        <v>45699.916666666664</v>
      </c>
      <c r="J72" s="25">
        <f t="shared" si="25"/>
        <v>3.9166666666666674</v>
      </c>
      <c r="K72" s="21" t="str">
        <f t="shared" si="21"/>
        <v>Rabu</v>
      </c>
      <c r="L72" s="24">
        <f t="shared" si="26"/>
        <v>45700</v>
      </c>
      <c r="M72" s="25">
        <f t="shared" si="22"/>
        <v>4.0000000000000009</v>
      </c>
    </row>
    <row r="73" spans="1:13" ht="15.75" x14ac:dyDescent="0.25">
      <c r="A73" s="27">
        <f t="shared" si="23"/>
        <v>4</v>
      </c>
      <c r="B73" s="54" t="s">
        <v>127</v>
      </c>
      <c r="C73" s="27">
        <v>231</v>
      </c>
      <c r="D73" s="53">
        <f t="shared" si="18"/>
        <v>15</v>
      </c>
      <c r="E73" s="53">
        <v>2</v>
      </c>
      <c r="F73" s="53">
        <f t="shared" si="19"/>
        <v>13</v>
      </c>
      <c r="G73" s="27">
        <v>1</v>
      </c>
      <c r="H73" s="21" t="str">
        <f t="shared" si="20"/>
        <v>Rabu</v>
      </c>
      <c r="I73" s="24">
        <f t="shared" si="24"/>
        <v>45700.75</v>
      </c>
      <c r="J73" s="25">
        <f t="shared" si="25"/>
        <v>4.7500000000000009</v>
      </c>
      <c r="K73" s="21" t="str">
        <f t="shared" si="21"/>
        <v>Rabu</v>
      </c>
      <c r="L73" s="24">
        <f t="shared" si="26"/>
        <v>45700.791666666664</v>
      </c>
      <c r="M73" s="25">
        <f t="shared" si="22"/>
        <v>4.7916666666666679</v>
      </c>
    </row>
    <row r="74" spans="1:13" ht="15.75" x14ac:dyDescent="0.25">
      <c r="A74" s="27">
        <f t="shared" si="23"/>
        <v>5</v>
      </c>
      <c r="B74" s="54" t="s">
        <v>92</v>
      </c>
      <c r="C74" s="27">
        <v>146</v>
      </c>
      <c r="D74" s="53">
        <f t="shared" si="18"/>
        <v>11</v>
      </c>
      <c r="E74" s="53">
        <v>3</v>
      </c>
      <c r="F74" s="53">
        <f t="shared" si="19"/>
        <v>8</v>
      </c>
      <c r="G74" s="27">
        <v>3</v>
      </c>
      <c r="H74" s="21" t="str">
        <f t="shared" si="20"/>
        <v>Kamis</v>
      </c>
      <c r="I74" s="24">
        <f t="shared" si="24"/>
        <v>45701.416666666664</v>
      </c>
      <c r="J74" s="25">
        <f t="shared" si="25"/>
        <v>5.4166666666666679</v>
      </c>
      <c r="K74" s="21" t="str">
        <f t="shared" si="21"/>
        <v>Kamis</v>
      </c>
      <c r="L74" s="24">
        <f t="shared" si="26"/>
        <v>45701.541666666664</v>
      </c>
      <c r="M74" s="25">
        <f t="shared" si="22"/>
        <v>5.5416666666666679</v>
      </c>
    </row>
    <row r="75" spans="1:13" ht="15.75" x14ac:dyDescent="0.25">
      <c r="A75" s="27">
        <f t="shared" si="23"/>
        <v>6</v>
      </c>
      <c r="B75" s="22" t="s">
        <v>93</v>
      </c>
      <c r="C75" s="27">
        <v>100</v>
      </c>
      <c r="D75" s="53">
        <f t="shared" si="18"/>
        <v>7</v>
      </c>
      <c r="E75" s="53">
        <v>2</v>
      </c>
      <c r="F75" s="53">
        <f t="shared" si="19"/>
        <v>5</v>
      </c>
      <c r="G75" s="27">
        <v>2</v>
      </c>
      <c r="H75" s="21" t="str">
        <f t="shared" si="20"/>
        <v>Jum'at</v>
      </c>
      <c r="I75" s="24">
        <f t="shared" si="24"/>
        <v>45702</v>
      </c>
      <c r="J75" s="25">
        <f t="shared" si="25"/>
        <v>6.0000000000000009</v>
      </c>
      <c r="K75" s="21" t="str">
        <f t="shared" si="21"/>
        <v>Jum'at</v>
      </c>
      <c r="L75" s="24">
        <f t="shared" si="26"/>
        <v>45702.083333333336</v>
      </c>
      <c r="M75" s="25">
        <f t="shared" si="22"/>
        <v>6.0833333333333339</v>
      </c>
    </row>
    <row r="76" spans="1:13" ht="15.75" x14ac:dyDescent="0.25">
      <c r="A76" s="27">
        <f t="shared" si="23"/>
        <v>7</v>
      </c>
      <c r="B76" s="22" t="s">
        <v>129</v>
      </c>
      <c r="C76" s="27">
        <v>230</v>
      </c>
      <c r="D76" s="53">
        <f t="shared" si="18"/>
        <v>15</v>
      </c>
      <c r="E76" s="53">
        <v>2</v>
      </c>
      <c r="F76" s="53">
        <f t="shared" si="19"/>
        <v>13</v>
      </c>
      <c r="G76" s="27">
        <v>1</v>
      </c>
      <c r="H76" s="21" t="str">
        <f t="shared" si="20"/>
        <v>Jum'at</v>
      </c>
      <c r="I76" s="24">
        <f t="shared" si="24"/>
        <v>45702.375</v>
      </c>
      <c r="J76" s="25">
        <f t="shared" si="25"/>
        <v>6.3750000000000009</v>
      </c>
      <c r="K76" s="21" t="str">
        <f t="shared" si="21"/>
        <v>Jum'at</v>
      </c>
      <c r="L76" s="24">
        <f t="shared" si="26"/>
        <v>45702.416666666664</v>
      </c>
      <c r="M76" s="25">
        <f t="shared" si="22"/>
        <v>6.4166666666666679</v>
      </c>
    </row>
    <row r="77" spans="1:13" ht="15.75" x14ac:dyDescent="0.25">
      <c r="A77" s="27">
        <f t="shared" si="23"/>
        <v>8</v>
      </c>
      <c r="B77" s="22" t="s">
        <v>28</v>
      </c>
      <c r="C77" s="27">
        <v>220</v>
      </c>
      <c r="D77" s="53">
        <f t="shared" si="18"/>
        <v>14</v>
      </c>
      <c r="E77" s="53">
        <v>2</v>
      </c>
      <c r="F77" s="53">
        <f t="shared" si="19"/>
        <v>12</v>
      </c>
      <c r="G77" s="27">
        <v>3</v>
      </c>
      <c r="H77" s="21" t="str">
        <f t="shared" si="20"/>
        <v>Sabtu</v>
      </c>
      <c r="I77" s="24">
        <f t="shared" si="24"/>
        <v>45703.041666666664</v>
      </c>
      <c r="J77" s="25">
        <f t="shared" si="25"/>
        <v>7.0416666666666679</v>
      </c>
      <c r="K77" s="21" t="str">
        <f t="shared" si="21"/>
        <v>Sabtu</v>
      </c>
      <c r="L77" s="24">
        <f t="shared" si="26"/>
        <v>45703.166666666664</v>
      </c>
      <c r="M77" s="25">
        <f t="shared" si="22"/>
        <v>7.1666666666666679</v>
      </c>
    </row>
    <row r="78" spans="1:13" ht="15.75" x14ac:dyDescent="0.25">
      <c r="A78" s="27">
        <f t="shared" si="23"/>
        <v>9</v>
      </c>
      <c r="B78" s="22" t="s">
        <v>29</v>
      </c>
      <c r="C78" s="27">
        <v>140</v>
      </c>
      <c r="D78" s="53">
        <f t="shared" si="18"/>
        <v>10</v>
      </c>
      <c r="E78" s="53">
        <v>2</v>
      </c>
      <c r="F78" s="53">
        <f t="shared" si="19"/>
        <v>8</v>
      </c>
      <c r="G78" s="27">
        <v>2</v>
      </c>
      <c r="H78" s="21" t="str">
        <f t="shared" si="20"/>
        <v>Sabtu</v>
      </c>
      <c r="I78" s="24">
        <f t="shared" si="24"/>
        <v>45703.75</v>
      </c>
      <c r="J78" s="25">
        <f t="shared" si="25"/>
        <v>7.7500000000000009</v>
      </c>
      <c r="K78" s="21" t="str">
        <f t="shared" si="21"/>
        <v>Sabtu</v>
      </c>
      <c r="L78" s="24">
        <f t="shared" si="26"/>
        <v>45703.833333333336</v>
      </c>
      <c r="M78" s="25">
        <f t="shared" si="22"/>
        <v>7.8333333333333339</v>
      </c>
    </row>
    <row r="79" spans="1:13" ht="15.75" x14ac:dyDescent="0.25">
      <c r="A79" s="27">
        <f t="shared" si="23"/>
        <v>10</v>
      </c>
      <c r="B79" s="22" t="s">
        <v>128</v>
      </c>
      <c r="C79" s="27">
        <v>310</v>
      </c>
      <c r="D79" s="53">
        <f t="shared" si="18"/>
        <v>20</v>
      </c>
      <c r="E79" s="53">
        <v>2</v>
      </c>
      <c r="F79" s="53">
        <f t="shared" si="19"/>
        <v>18</v>
      </c>
      <c r="G79" s="27">
        <v>2</v>
      </c>
      <c r="H79" s="21" t="str">
        <f t="shared" si="20"/>
        <v>Minggu</v>
      </c>
      <c r="I79" s="24">
        <f t="shared" si="24"/>
        <v>45704.25</v>
      </c>
      <c r="J79" s="25">
        <f t="shared" si="25"/>
        <v>8.25</v>
      </c>
      <c r="K79" s="21" t="str">
        <f t="shared" si="21"/>
        <v>Minggu</v>
      </c>
      <c r="L79" s="24">
        <f t="shared" si="26"/>
        <v>45704.333333333336</v>
      </c>
      <c r="M79" s="25">
        <f t="shared" si="22"/>
        <v>8.3333333333333339</v>
      </c>
    </row>
    <row r="80" spans="1:13" ht="15.75" x14ac:dyDescent="0.25">
      <c r="A80" s="27">
        <f t="shared" si="23"/>
        <v>11</v>
      </c>
      <c r="B80" s="54" t="s">
        <v>62</v>
      </c>
      <c r="C80" s="27">
        <v>310</v>
      </c>
      <c r="D80" s="53">
        <f t="shared" si="18"/>
        <v>24</v>
      </c>
      <c r="E80" s="53">
        <v>6</v>
      </c>
      <c r="F80" s="53">
        <f t="shared" si="19"/>
        <v>18</v>
      </c>
      <c r="G80" s="27">
        <v>4</v>
      </c>
      <c r="H80" s="21" t="str">
        <f t="shared" si="20"/>
        <v>Senin</v>
      </c>
      <c r="I80" s="24">
        <f t="shared" si="24"/>
        <v>45705.166666666664</v>
      </c>
      <c r="J80" s="25">
        <f t="shared" si="25"/>
        <v>9.1666666666666679</v>
      </c>
      <c r="K80" s="21" t="str">
        <f t="shared" si="21"/>
        <v>Senin</v>
      </c>
      <c r="L80" s="24">
        <f t="shared" si="26"/>
        <v>45705.333333333328</v>
      </c>
      <c r="M80" s="25">
        <f t="shared" si="22"/>
        <v>9.3333333333333339</v>
      </c>
    </row>
    <row r="81" spans="1:13" ht="15.75" x14ac:dyDescent="0.25">
      <c r="A81" s="27">
        <f t="shared" si="23"/>
        <v>12</v>
      </c>
      <c r="B81" s="54" t="s">
        <v>128</v>
      </c>
      <c r="C81" s="27">
        <v>140</v>
      </c>
      <c r="D81" s="53">
        <f t="shared" si="18"/>
        <v>10</v>
      </c>
      <c r="E81" s="53">
        <v>2</v>
      </c>
      <c r="F81" s="53">
        <f t="shared" si="19"/>
        <v>8</v>
      </c>
      <c r="G81" s="27">
        <v>2</v>
      </c>
      <c r="H81" s="21" t="str">
        <f t="shared" si="20"/>
        <v>Selasa</v>
      </c>
      <c r="I81" s="24">
        <f t="shared" si="24"/>
        <v>45706.333333333336</v>
      </c>
      <c r="J81" s="25">
        <f t="shared" si="25"/>
        <v>10.333333333333334</v>
      </c>
      <c r="K81" s="21" t="str">
        <f t="shared" si="21"/>
        <v>Selasa</v>
      </c>
      <c r="L81" s="24">
        <f t="shared" si="26"/>
        <v>45706.416666666672</v>
      </c>
      <c r="M81" s="25">
        <f t="shared" si="22"/>
        <v>10.416666666666668</v>
      </c>
    </row>
    <row r="82" spans="1:13" ht="15.75" x14ac:dyDescent="0.25">
      <c r="A82" s="27">
        <f t="shared" si="23"/>
        <v>13</v>
      </c>
      <c r="B82" s="54" t="s">
        <v>29</v>
      </c>
      <c r="C82" s="27">
        <v>220</v>
      </c>
      <c r="D82" s="53">
        <f t="shared" si="18"/>
        <v>15</v>
      </c>
      <c r="E82" s="53">
        <v>3</v>
      </c>
      <c r="F82" s="53">
        <f t="shared" si="19"/>
        <v>12</v>
      </c>
      <c r="G82" s="27">
        <v>2</v>
      </c>
      <c r="H82" s="21" t="str">
        <f t="shared" si="20"/>
        <v>Selasa</v>
      </c>
      <c r="I82" s="24">
        <f t="shared" si="24"/>
        <v>45706.833333333336</v>
      </c>
      <c r="J82" s="25">
        <f t="shared" si="25"/>
        <v>10.833333333333334</v>
      </c>
      <c r="K82" s="21" t="str">
        <f t="shared" si="21"/>
        <v>Selasa</v>
      </c>
      <c r="L82" s="24">
        <f t="shared" si="26"/>
        <v>45706.916666666672</v>
      </c>
      <c r="M82" s="25">
        <f t="shared" si="22"/>
        <v>10.916666666666668</v>
      </c>
    </row>
    <row r="83" spans="1:13" ht="15.75" x14ac:dyDescent="0.25">
      <c r="A83" s="27">
        <f t="shared" si="23"/>
        <v>14</v>
      </c>
      <c r="B83" s="22" t="s">
        <v>28</v>
      </c>
      <c r="C83" s="27">
        <v>230</v>
      </c>
      <c r="D83" s="53">
        <f t="shared" si="18"/>
        <v>16</v>
      </c>
      <c r="E83" s="53">
        <v>3</v>
      </c>
      <c r="F83" s="53">
        <f t="shared" si="19"/>
        <v>13</v>
      </c>
      <c r="G83" s="27">
        <v>2</v>
      </c>
      <c r="H83" s="21" t="str">
        <f t="shared" si="20"/>
        <v>Rabu</v>
      </c>
      <c r="I83" s="24">
        <f t="shared" si="24"/>
        <v>45707.541666666664</v>
      </c>
      <c r="J83" s="25">
        <f t="shared" si="25"/>
        <v>11.541666666666668</v>
      </c>
      <c r="K83" s="21" t="str">
        <f t="shared" si="21"/>
        <v>Rabu</v>
      </c>
      <c r="L83" s="24">
        <f t="shared" si="26"/>
        <v>45707.625</v>
      </c>
      <c r="M83" s="25">
        <f t="shared" si="22"/>
        <v>11.625000000000002</v>
      </c>
    </row>
    <row r="84" spans="1:13" ht="15.75" x14ac:dyDescent="0.25">
      <c r="A84" s="27">
        <f t="shared" si="23"/>
        <v>15</v>
      </c>
      <c r="B84" s="22" t="s">
        <v>129</v>
      </c>
      <c r="C84" s="27">
        <v>100</v>
      </c>
      <c r="D84" s="53">
        <f t="shared" si="18"/>
        <v>7</v>
      </c>
      <c r="E84" s="53">
        <v>2</v>
      </c>
      <c r="F84" s="53">
        <f t="shared" si="19"/>
        <v>5</v>
      </c>
      <c r="G84" s="27">
        <v>1</v>
      </c>
      <c r="H84" s="21" t="str">
        <f t="shared" si="20"/>
        <v>Kamis</v>
      </c>
      <c r="I84" s="24">
        <f t="shared" si="24"/>
        <v>45708.291666666664</v>
      </c>
      <c r="J84" s="25">
        <f t="shared" si="25"/>
        <v>12.291666666666668</v>
      </c>
      <c r="K84" s="21" t="str">
        <f t="shared" si="21"/>
        <v>Kamis</v>
      </c>
      <c r="L84" s="24">
        <f t="shared" si="26"/>
        <v>45708.333333333328</v>
      </c>
      <c r="M84" s="25">
        <f t="shared" si="22"/>
        <v>12.333333333333334</v>
      </c>
    </row>
    <row r="85" spans="1:13" ht="15.75" x14ac:dyDescent="0.25">
      <c r="A85" s="27">
        <f t="shared" si="23"/>
        <v>16</v>
      </c>
      <c r="B85" s="22" t="s">
        <v>93</v>
      </c>
      <c r="C85" s="27">
        <v>146</v>
      </c>
      <c r="D85" s="53">
        <f t="shared" si="18"/>
        <v>10</v>
      </c>
      <c r="E85" s="53">
        <v>2</v>
      </c>
      <c r="F85" s="53">
        <f t="shared" si="19"/>
        <v>8</v>
      </c>
      <c r="G85" s="27">
        <v>2</v>
      </c>
      <c r="H85" s="21" t="str">
        <f t="shared" si="20"/>
        <v>Kamis</v>
      </c>
      <c r="I85" s="24">
        <f t="shared" si="24"/>
        <v>45708.625</v>
      </c>
      <c r="J85" s="25">
        <f t="shared" si="25"/>
        <v>12.625</v>
      </c>
      <c r="K85" s="21" t="str">
        <f t="shared" si="21"/>
        <v>Kamis</v>
      </c>
      <c r="L85" s="24">
        <f t="shared" si="26"/>
        <v>45708.708333333336</v>
      </c>
      <c r="M85" s="25">
        <f t="shared" si="22"/>
        <v>12.708333333333334</v>
      </c>
    </row>
    <row r="86" spans="1:13" ht="15.75" x14ac:dyDescent="0.25">
      <c r="A86" s="27">
        <f t="shared" si="23"/>
        <v>17</v>
      </c>
      <c r="B86" s="22" t="s">
        <v>92</v>
      </c>
      <c r="C86" s="27">
        <v>231</v>
      </c>
      <c r="D86" s="53">
        <f t="shared" si="18"/>
        <v>16</v>
      </c>
      <c r="E86" s="53">
        <v>3</v>
      </c>
      <c r="F86" s="53">
        <f t="shared" si="19"/>
        <v>13</v>
      </c>
      <c r="G86" s="27">
        <v>2</v>
      </c>
      <c r="H86" s="21" t="str">
        <f t="shared" si="20"/>
        <v>Jum'at</v>
      </c>
      <c r="I86" s="24">
        <f t="shared" si="24"/>
        <v>45709.125</v>
      </c>
      <c r="J86" s="25">
        <f t="shared" si="25"/>
        <v>13.125</v>
      </c>
      <c r="K86" s="21" t="str">
        <f t="shared" si="21"/>
        <v>Jum'at</v>
      </c>
      <c r="L86" s="24">
        <f t="shared" si="26"/>
        <v>45709.208333333336</v>
      </c>
      <c r="M86" s="25">
        <f t="shared" si="22"/>
        <v>13.208333333333334</v>
      </c>
    </row>
    <row r="87" spans="1:13" ht="15.75" x14ac:dyDescent="0.25">
      <c r="A87" s="27">
        <f t="shared" si="23"/>
        <v>18</v>
      </c>
      <c r="B87" s="22" t="s">
        <v>127</v>
      </c>
      <c r="C87" s="27">
        <v>255</v>
      </c>
      <c r="D87" s="53">
        <f t="shared" si="18"/>
        <v>18</v>
      </c>
      <c r="E87" s="53">
        <v>3</v>
      </c>
      <c r="F87" s="53">
        <f t="shared" si="19"/>
        <v>15</v>
      </c>
      <c r="G87" s="27">
        <v>2</v>
      </c>
      <c r="H87" s="21" t="str">
        <f t="shared" si="20"/>
        <v>Jum'at</v>
      </c>
      <c r="I87" s="24">
        <f t="shared" si="24"/>
        <v>45709.875</v>
      </c>
      <c r="J87" s="25">
        <f t="shared" si="25"/>
        <v>13.875</v>
      </c>
      <c r="K87" s="21" t="str">
        <f t="shared" si="21"/>
        <v>Jum'at</v>
      </c>
      <c r="L87" s="24">
        <f t="shared" si="26"/>
        <v>45709.958333333336</v>
      </c>
      <c r="M87" s="25">
        <f t="shared" si="22"/>
        <v>13.958333333333334</v>
      </c>
    </row>
    <row r="88" spans="1:13" ht="15.75" x14ac:dyDescent="0.25">
      <c r="A88" s="27">
        <f t="shared" si="23"/>
        <v>19</v>
      </c>
      <c r="B88" s="54" t="s">
        <v>20</v>
      </c>
      <c r="C88" s="27">
        <v>243</v>
      </c>
      <c r="D88" s="53">
        <f t="shared" si="18"/>
        <v>17</v>
      </c>
      <c r="E88" s="53">
        <v>3</v>
      </c>
      <c r="F88" s="53">
        <f t="shared" si="19"/>
        <v>14</v>
      </c>
      <c r="G88" s="27">
        <v>2</v>
      </c>
      <c r="H88" s="21" t="str">
        <f t="shared" si="20"/>
        <v>Sabtu</v>
      </c>
      <c r="I88" s="24">
        <f t="shared" si="24"/>
        <v>45710.708333333336</v>
      </c>
      <c r="J88" s="25">
        <f t="shared" si="25"/>
        <v>14.708333333333334</v>
      </c>
      <c r="K88" s="21" t="str">
        <f t="shared" si="21"/>
        <v>Sabtu</v>
      </c>
      <c r="L88" s="24">
        <f t="shared" si="26"/>
        <v>45710.791666666672</v>
      </c>
      <c r="M88" s="25">
        <f t="shared" si="22"/>
        <v>14.791666666666668</v>
      </c>
    </row>
    <row r="89" spans="1:13" ht="15.75" x14ac:dyDescent="0.25">
      <c r="A89" s="27">
        <f t="shared" si="23"/>
        <v>20</v>
      </c>
      <c r="B89" s="54" t="s">
        <v>19</v>
      </c>
      <c r="C89" s="27">
        <v>458</v>
      </c>
      <c r="D89" s="53">
        <f t="shared" si="18"/>
        <v>32</v>
      </c>
      <c r="E89" s="53">
        <v>6</v>
      </c>
      <c r="F89" s="53">
        <f t="shared" si="19"/>
        <v>26</v>
      </c>
      <c r="G89" s="27">
        <v>2</v>
      </c>
      <c r="H89" s="21" t="str">
        <f t="shared" si="20"/>
        <v>Minggu</v>
      </c>
      <c r="I89" s="24">
        <f t="shared" si="24"/>
        <v>45711.5</v>
      </c>
      <c r="J89" s="25">
        <f t="shared" si="25"/>
        <v>15.500000000000002</v>
      </c>
      <c r="K89" s="21" t="str">
        <f t="shared" si="21"/>
        <v>Minggu</v>
      </c>
      <c r="L89" s="24">
        <f t="shared" si="26"/>
        <v>45711.583333333336</v>
      </c>
      <c r="M89" s="25">
        <f t="shared" si="22"/>
        <v>15.583333333333336</v>
      </c>
    </row>
    <row r="90" spans="1:13" ht="15.75" x14ac:dyDescent="0.25">
      <c r="A90" s="27">
        <f t="shared" si="23"/>
        <v>21</v>
      </c>
      <c r="B90" s="54" t="s">
        <v>18</v>
      </c>
      <c r="C90" s="27"/>
      <c r="D90" s="53"/>
      <c r="E90" s="53"/>
      <c r="F90" s="53"/>
      <c r="G90" s="27"/>
      <c r="H90" s="21" t="str">
        <f t="shared" si="20"/>
        <v>Senin</v>
      </c>
      <c r="I90" s="24">
        <f t="shared" si="24"/>
        <v>45712.916666666664</v>
      </c>
      <c r="J90" s="25">
        <f t="shared" si="25"/>
        <v>16.916666666666668</v>
      </c>
      <c r="K90" s="21"/>
      <c r="L90" s="24"/>
      <c r="M90" s="25"/>
    </row>
    <row r="91" spans="1:13" x14ac:dyDescent="0.25">
      <c r="A91" s="440" t="s">
        <v>31</v>
      </c>
      <c r="B91" s="440"/>
      <c r="C91" s="160">
        <f>SUM(C70:C90)</f>
        <v>4666</v>
      </c>
      <c r="D91" s="160">
        <f>SUM(D70:D90)</f>
        <v>323</v>
      </c>
      <c r="E91" s="160"/>
      <c r="F91" s="160"/>
      <c r="G91" s="160">
        <f>SUM(G70:G90)</f>
        <v>61</v>
      </c>
      <c r="H91" s="160">
        <f>D91+G91</f>
        <v>384</v>
      </c>
      <c r="I91" s="143"/>
      <c r="J91" s="144"/>
      <c r="K91" s="143"/>
      <c r="L91" s="143"/>
      <c r="M91" s="144"/>
    </row>
    <row r="92" spans="1:13" x14ac:dyDescent="0.25">
      <c r="A92" s="440" t="s">
        <v>32</v>
      </c>
      <c r="B92" s="440"/>
      <c r="C92" s="146"/>
      <c r="D92" s="147">
        <f>D91/24</f>
        <v>13.458333333333334</v>
      </c>
      <c r="E92" s="147"/>
      <c r="F92" s="147"/>
      <c r="G92" s="147">
        <f>G91/24</f>
        <v>2.5416666666666665</v>
      </c>
      <c r="H92" s="147">
        <f>H91/24</f>
        <v>16</v>
      </c>
      <c r="I92" s="148"/>
      <c r="J92" s="149" t="s">
        <v>33</v>
      </c>
      <c r="K92" s="150"/>
      <c r="L92" s="150"/>
      <c r="M92" s="150"/>
    </row>
    <row r="93" spans="1:13" x14ac:dyDescent="0.25">
      <c r="A93" s="153"/>
      <c r="B93" s="153"/>
      <c r="C93" s="153"/>
      <c r="D93" s="153"/>
      <c r="E93" s="153"/>
      <c r="F93" s="153"/>
      <c r="G93" s="153"/>
      <c r="H93" s="150"/>
      <c r="I93" s="163"/>
      <c r="J93" s="144" t="s">
        <v>34</v>
      </c>
      <c r="K93" s="144"/>
      <c r="L93" s="154">
        <f>C91</f>
        <v>4666</v>
      </c>
      <c r="M93" s="150" t="s">
        <v>35</v>
      </c>
    </row>
    <row r="94" spans="1:13" x14ac:dyDescent="0.25">
      <c r="A94" s="153"/>
      <c r="B94" s="153"/>
      <c r="C94" s="153"/>
      <c r="D94" s="153"/>
      <c r="E94" s="153"/>
      <c r="F94" s="153"/>
      <c r="G94" s="153"/>
      <c r="H94" s="153"/>
      <c r="I94" s="150"/>
      <c r="J94" s="144" t="s">
        <v>36</v>
      </c>
      <c r="K94" s="144"/>
      <c r="L94" s="155">
        <f>D92</f>
        <v>13.458333333333334</v>
      </c>
      <c r="M94" s="150" t="s">
        <v>14</v>
      </c>
    </row>
    <row r="95" spans="1:13" x14ac:dyDescent="0.25">
      <c r="A95" s="153"/>
      <c r="B95" s="153"/>
      <c r="C95" s="153"/>
      <c r="D95" s="153"/>
      <c r="E95" s="153"/>
      <c r="F95" s="153"/>
      <c r="G95" s="153"/>
      <c r="H95" s="153"/>
      <c r="I95" s="150"/>
      <c r="J95" s="144" t="s">
        <v>37</v>
      </c>
      <c r="K95" s="144"/>
      <c r="L95" s="156">
        <f>G92</f>
        <v>2.5416666666666665</v>
      </c>
      <c r="M95" s="150" t="s">
        <v>14</v>
      </c>
    </row>
    <row r="97" spans="1:13" ht="15.75" x14ac:dyDescent="0.25">
      <c r="A97" s="438" t="s">
        <v>0</v>
      </c>
      <c r="B97" s="438"/>
      <c r="C97" s="438"/>
      <c r="D97" s="438"/>
      <c r="E97" s="438"/>
      <c r="F97" s="438"/>
      <c r="G97" s="438"/>
      <c r="H97" s="438"/>
      <c r="I97" s="438"/>
      <c r="J97" s="438"/>
      <c r="K97" s="438"/>
      <c r="L97" s="438"/>
      <c r="M97" s="438"/>
    </row>
    <row r="98" spans="1:13" ht="15.75" x14ac:dyDescent="0.25">
      <c r="A98" s="438" t="s">
        <v>125</v>
      </c>
      <c r="B98" s="438"/>
      <c r="C98" s="438"/>
      <c r="D98" s="438"/>
      <c r="E98" s="438"/>
      <c r="F98" s="438"/>
      <c r="G98" s="438"/>
      <c r="H98" s="438"/>
      <c r="I98" s="438"/>
      <c r="J98" s="438"/>
      <c r="K98" s="438"/>
      <c r="L98" s="438"/>
      <c r="M98" s="438"/>
    </row>
    <row r="99" spans="1:13" ht="15.75" x14ac:dyDescent="0.25">
      <c r="A99" s="162" t="s">
        <v>132</v>
      </c>
      <c r="B99" s="162"/>
      <c r="C99" s="162"/>
      <c r="D99" s="162"/>
      <c r="E99" s="162"/>
      <c r="F99" s="162"/>
      <c r="G99" s="162"/>
      <c r="H99" s="162"/>
      <c r="I99" s="162"/>
      <c r="J99" s="162"/>
      <c r="K99" s="139" t="s">
        <v>3</v>
      </c>
      <c r="L99" s="136">
        <v>17</v>
      </c>
      <c r="M99" s="139" t="s">
        <v>4</v>
      </c>
    </row>
    <row r="100" spans="1:13" ht="15" customHeight="1" x14ac:dyDescent="0.25">
      <c r="A100" s="427" t="s">
        <v>5</v>
      </c>
      <c r="B100" s="427" t="s">
        <v>6</v>
      </c>
      <c r="C100" s="12" t="s">
        <v>7</v>
      </c>
      <c r="D100" s="12" t="s">
        <v>8</v>
      </c>
      <c r="E100" s="11" t="s">
        <v>9</v>
      </c>
      <c r="F100" s="11" t="s">
        <v>10</v>
      </c>
      <c r="G100" s="12" t="s">
        <v>11</v>
      </c>
      <c r="H100" s="10" t="s">
        <v>12</v>
      </c>
      <c r="I100" s="10"/>
      <c r="J100" s="10"/>
      <c r="K100" s="428" t="s">
        <v>13</v>
      </c>
      <c r="L100" s="428"/>
      <c r="M100" s="428"/>
    </row>
    <row r="101" spans="1:13" ht="15.75" x14ac:dyDescent="0.25">
      <c r="A101" s="427"/>
      <c r="B101" s="427"/>
      <c r="C101" s="12"/>
      <c r="D101" s="12"/>
      <c r="E101" s="11"/>
      <c r="F101" s="11"/>
      <c r="G101" s="12"/>
      <c r="H101" s="19" t="s">
        <v>14</v>
      </c>
      <c r="I101" s="19" t="s">
        <v>15</v>
      </c>
      <c r="J101" s="19" t="s">
        <v>16</v>
      </c>
      <c r="K101" s="96" t="s">
        <v>14</v>
      </c>
      <c r="L101" s="96" t="s">
        <v>15</v>
      </c>
      <c r="M101" s="96" t="s">
        <v>16</v>
      </c>
    </row>
    <row r="102" spans="1:13" ht="15.75" x14ac:dyDescent="0.25">
      <c r="A102" s="27">
        <v>1</v>
      </c>
      <c r="B102" s="54" t="s">
        <v>18</v>
      </c>
      <c r="C102" s="27">
        <v>458</v>
      </c>
      <c r="D102" s="53">
        <f t="shared" ref="D102:D121" si="27">F102+E102</f>
        <v>29</v>
      </c>
      <c r="E102" s="53">
        <v>3</v>
      </c>
      <c r="F102" s="53">
        <f t="shared" ref="F102:F121" si="28">INT(C102/$L$3)</f>
        <v>26</v>
      </c>
      <c r="G102" s="27">
        <v>16</v>
      </c>
      <c r="H102" s="21" t="str">
        <f t="shared" ref="H102:H122" si="29">CHOOSE(WEEKDAY(I102),"Minggu","Senin","Selasa","Rabu","Kamis","Jum'at","Sabtu")</f>
        <v>Senin</v>
      </c>
      <c r="I102" s="24">
        <v>45712</v>
      </c>
      <c r="J102" s="25">
        <v>0.91666666666666696</v>
      </c>
      <c r="K102" s="21" t="str">
        <f t="shared" ref="K102:K121" si="30">CHOOSE(WEEKDAY(L102),"Minggu","Senin","Selasa","Rabu","Kamis","Jum'at","Sabtu")</f>
        <v>Selasa</v>
      </c>
      <c r="L102" s="24">
        <f>(I102+J102)+G102/24</f>
        <v>45713.583333333328</v>
      </c>
      <c r="M102" s="25">
        <f t="shared" ref="M102:M121" si="31">(J102+G102/24)</f>
        <v>1.5833333333333335</v>
      </c>
    </row>
    <row r="103" spans="1:13" ht="15.75" x14ac:dyDescent="0.25">
      <c r="A103" s="27">
        <f t="shared" ref="A103:A122" si="32">A102+1</f>
        <v>2</v>
      </c>
      <c r="B103" s="54" t="s">
        <v>19</v>
      </c>
      <c r="C103" s="27">
        <v>243</v>
      </c>
      <c r="D103" s="53">
        <f t="shared" si="27"/>
        <v>15</v>
      </c>
      <c r="E103" s="53">
        <v>1</v>
      </c>
      <c r="F103" s="53">
        <f t="shared" si="28"/>
        <v>14</v>
      </c>
      <c r="G103" s="27">
        <v>3</v>
      </c>
      <c r="H103" s="21" t="str">
        <f t="shared" si="29"/>
        <v>Rabu</v>
      </c>
      <c r="I103" s="24">
        <f t="shared" ref="I103:I122" si="33">$I$102+J103</f>
        <v>45714.791666666664</v>
      </c>
      <c r="J103" s="25">
        <f t="shared" ref="J103:J122" si="34">M102+D102/24</f>
        <v>2.791666666666667</v>
      </c>
      <c r="K103" s="21" t="str">
        <f t="shared" si="30"/>
        <v>Rabu</v>
      </c>
      <c r="L103" s="24">
        <f t="shared" ref="L103:L121" si="35">($I$102+J103)+G103/24</f>
        <v>45714.916666666664</v>
      </c>
      <c r="M103" s="25">
        <f t="shared" si="31"/>
        <v>2.916666666666667</v>
      </c>
    </row>
    <row r="104" spans="1:13" ht="15.75" x14ac:dyDescent="0.25">
      <c r="A104" s="27">
        <f t="shared" si="32"/>
        <v>3</v>
      </c>
      <c r="B104" s="54" t="s">
        <v>20</v>
      </c>
      <c r="C104" s="27">
        <v>255</v>
      </c>
      <c r="D104" s="53">
        <f t="shared" si="27"/>
        <v>16</v>
      </c>
      <c r="E104" s="53">
        <v>1</v>
      </c>
      <c r="F104" s="53">
        <f t="shared" si="28"/>
        <v>15</v>
      </c>
      <c r="G104" s="27">
        <v>2</v>
      </c>
      <c r="H104" s="21" t="str">
        <f t="shared" si="29"/>
        <v>Kamis</v>
      </c>
      <c r="I104" s="24">
        <f t="shared" si="33"/>
        <v>45715.541666666664</v>
      </c>
      <c r="J104" s="25">
        <f t="shared" si="34"/>
        <v>3.541666666666667</v>
      </c>
      <c r="K104" s="21" t="str">
        <f t="shared" si="30"/>
        <v>Kamis</v>
      </c>
      <c r="L104" s="24">
        <f t="shared" si="35"/>
        <v>45715.625</v>
      </c>
      <c r="M104" s="25">
        <f t="shared" si="31"/>
        <v>3.6250000000000004</v>
      </c>
    </row>
    <row r="105" spans="1:13" ht="15.75" x14ac:dyDescent="0.25">
      <c r="A105" s="27">
        <f t="shared" si="32"/>
        <v>4</v>
      </c>
      <c r="B105" s="54" t="s">
        <v>127</v>
      </c>
      <c r="C105" s="27">
        <v>231</v>
      </c>
      <c r="D105" s="53">
        <f t="shared" si="27"/>
        <v>14</v>
      </c>
      <c r="E105" s="53">
        <v>1</v>
      </c>
      <c r="F105" s="53">
        <f t="shared" si="28"/>
        <v>13</v>
      </c>
      <c r="G105" s="27">
        <v>1</v>
      </c>
      <c r="H105" s="21" t="str">
        <f t="shared" si="29"/>
        <v>Jum'at</v>
      </c>
      <c r="I105" s="24">
        <f t="shared" si="33"/>
        <v>45716.291666666664</v>
      </c>
      <c r="J105" s="25">
        <f t="shared" si="34"/>
        <v>4.291666666666667</v>
      </c>
      <c r="K105" s="21" t="str">
        <f t="shared" si="30"/>
        <v>Jum'at</v>
      </c>
      <c r="L105" s="24">
        <f t="shared" si="35"/>
        <v>45716.333333333328</v>
      </c>
      <c r="M105" s="25">
        <f t="shared" si="31"/>
        <v>4.3333333333333339</v>
      </c>
    </row>
    <row r="106" spans="1:13" ht="15.75" x14ac:dyDescent="0.25">
      <c r="A106" s="27">
        <f t="shared" si="32"/>
        <v>5</v>
      </c>
      <c r="B106" s="54" t="s">
        <v>92</v>
      </c>
      <c r="C106" s="27">
        <v>146</v>
      </c>
      <c r="D106" s="53">
        <f t="shared" si="27"/>
        <v>9</v>
      </c>
      <c r="E106" s="53">
        <v>1</v>
      </c>
      <c r="F106" s="53">
        <f t="shared" si="28"/>
        <v>8</v>
      </c>
      <c r="G106" s="27">
        <v>3</v>
      </c>
      <c r="H106" s="21" t="str">
        <f t="shared" si="29"/>
        <v>Jum'at</v>
      </c>
      <c r="I106" s="24">
        <f t="shared" si="33"/>
        <v>45716.916666666664</v>
      </c>
      <c r="J106" s="25">
        <f t="shared" si="34"/>
        <v>4.916666666666667</v>
      </c>
      <c r="K106" s="21" t="str">
        <f t="shared" si="30"/>
        <v>Sabtu</v>
      </c>
      <c r="L106" s="24">
        <f t="shared" si="35"/>
        <v>45717.041666666664</v>
      </c>
      <c r="M106" s="25">
        <f t="shared" si="31"/>
        <v>5.041666666666667</v>
      </c>
    </row>
    <row r="107" spans="1:13" ht="15.75" x14ac:dyDescent="0.25">
      <c r="A107" s="27">
        <f t="shared" si="32"/>
        <v>6</v>
      </c>
      <c r="B107" s="22" t="s">
        <v>93</v>
      </c>
      <c r="C107" s="27">
        <v>100</v>
      </c>
      <c r="D107" s="53">
        <f t="shared" si="27"/>
        <v>6</v>
      </c>
      <c r="E107" s="53">
        <v>1</v>
      </c>
      <c r="F107" s="53">
        <f t="shared" si="28"/>
        <v>5</v>
      </c>
      <c r="G107" s="27">
        <v>2</v>
      </c>
      <c r="H107" s="21" t="str">
        <f t="shared" si="29"/>
        <v>Sabtu</v>
      </c>
      <c r="I107" s="24">
        <f t="shared" si="33"/>
        <v>45717.416666666664</v>
      </c>
      <c r="J107" s="25">
        <f t="shared" si="34"/>
        <v>5.416666666666667</v>
      </c>
      <c r="K107" s="21" t="str">
        <f t="shared" si="30"/>
        <v>Sabtu</v>
      </c>
      <c r="L107" s="24">
        <f t="shared" si="35"/>
        <v>45717.5</v>
      </c>
      <c r="M107" s="25">
        <f t="shared" si="31"/>
        <v>5.5</v>
      </c>
    </row>
    <row r="108" spans="1:13" ht="15.75" x14ac:dyDescent="0.25">
      <c r="A108" s="27">
        <f t="shared" si="32"/>
        <v>7</v>
      </c>
      <c r="B108" s="22" t="s">
        <v>129</v>
      </c>
      <c r="C108" s="27">
        <v>230</v>
      </c>
      <c r="D108" s="53">
        <f t="shared" si="27"/>
        <v>16</v>
      </c>
      <c r="E108" s="53">
        <v>3</v>
      </c>
      <c r="F108" s="53">
        <f t="shared" si="28"/>
        <v>13</v>
      </c>
      <c r="G108" s="27">
        <v>1</v>
      </c>
      <c r="H108" s="21" t="str">
        <f t="shared" si="29"/>
        <v>Sabtu</v>
      </c>
      <c r="I108" s="24">
        <f t="shared" si="33"/>
        <v>45717.75</v>
      </c>
      <c r="J108" s="25">
        <f t="shared" si="34"/>
        <v>5.75</v>
      </c>
      <c r="K108" s="21" t="str">
        <f t="shared" si="30"/>
        <v>Sabtu</v>
      </c>
      <c r="L108" s="24">
        <f t="shared" si="35"/>
        <v>45717.791666666664</v>
      </c>
      <c r="M108" s="25">
        <f t="shared" si="31"/>
        <v>5.791666666666667</v>
      </c>
    </row>
    <row r="109" spans="1:13" ht="15.75" x14ac:dyDescent="0.25">
      <c r="A109" s="27">
        <f t="shared" si="32"/>
        <v>8</v>
      </c>
      <c r="B109" s="22" t="s">
        <v>28</v>
      </c>
      <c r="C109" s="27">
        <v>220</v>
      </c>
      <c r="D109" s="53">
        <f t="shared" si="27"/>
        <v>14</v>
      </c>
      <c r="E109" s="53">
        <v>2</v>
      </c>
      <c r="F109" s="53">
        <f t="shared" si="28"/>
        <v>12</v>
      </c>
      <c r="G109" s="27">
        <v>3</v>
      </c>
      <c r="H109" s="21" t="str">
        <f t="shared" si="29"/>
        <v>Minggu</v>
      </c>
      <c r="I109" s="24">
        <f t="shared" si="33"/>
        <v>45718.458333333336</v>
      </c>
      <c r="J109" s="25">
        <f t="shared" si="34"/>
        <v>6.4583333333333339</v>
      </c>
      <c r="K109" s="21" t="str">
        <f t="shared" si="30"/>
        <v>Minggu</v>
      </c>
      <c r="L109" s="24">
        <f t="shared" si="35"/>
        <v>45718.583333333336</v>
      </c>
      <c r="M109" s="25">
        <f t="shared" si="31"/>
        <v>6.5833333333333339</v>
      </c>
    </row>
    <row r="110" spans="1:13" ht="15.75" x14ac:dyDescent="0.25">
      <c r="A110" s="27">
        <f t="shared" si="32"/>
        <v>9</v>
      </c>
      <c r="B110" s="22" t="s">
        <v>29</v>
      </c>
      <c r="C110" s="27">
        <v>140</v>
      </c>
      <c r="D110" s="53">
        <f t="shared" si="27"/>
        <v>9</v>
      </c>
      <c r="E110" s="53">
        <v>1</v>
      </c>
      <c r="F110" s="53">
        <f t="shared" si="28"/>
        <v>8</v>
      </c>
      <c r="G110" s="27">
        <v>2</v>
      </c>
      <c r="H110" s="21" t="str">
        <f t="shared" si="29"/>
        <v>Senin</v>
      </c>
      <c r="I110" s="24">
        <f t="shared" si="33"/>
        <v>45719.166666666664</v>
      </c>
      <c r="J110" s="25">
        <f t="shared" si="34"/>
        <v>7.166666666666667</v>
      </c>
      <c r="K110" s="21" t="str">
        <f t="shared" si="30"/>
        <v>Senin</v>
      </c>
      <c r="L110" s="24">
        <f t="shared" si="35"/>
        <v>45719.25</v>
      </c>
      <c r="M110" s="25">
        <f t="shared" si="31"/>
        <v>7.25</v>
      </c>
    </row>
    <row r="111" spans="1:13" ht="15.75" x14ac:dyDescent="0.25">
      <c r="A111" s="27">
        <f t="shared" si="32"/>
        <v>10</v>
      </c>
      <c r="B111" s="22" t="s">
        <v>128</v>
      </c>
      <c r="C111" s="27">
        <v>310</v>
      </c>
      <c r="D111" s="53">
        <f t="shared" si="27"/>
        <v>21</v>
      </c>
      <c r="E111" s="53">
        <v>3</v>
      </c>
      <c r="F111" s="53">
        <f t="shared" si="28"/>
        <v>18</v>
      </c>
      <c r="G111" s="27">
        <v>2</v>
      </c>
      <c r="H111" s="21" t="str">
        <f t="shared" si="29"/>
        <v>Senin</v>
      </c>
      <c r="I111" s="24">
        <f t="shared" si="33"/>
        <v>45719.625</v>
      </c>
      <c r="J111" s="25">
        <f t="shared" si="34"/>
        <v>7.625</v>
      </c>
      <c r="K111" s="21" t="str">
        <f t="shared" si="30"/>
        <v>Senin</v>
      </c>
      <c r="L111" s="24">
        <f t="shared" si="35"/>
        <v>45719.708333333336</v>
      </c>
      <c r="M111" s="25">
        <f t="shared" si="31"/>
        <v>7.708333333333333</v>
      </c>
    </row>
    <row r="112" spans="1:13" ht="15.75" x14ac:dyDescent="0.25">
      <c r="A112" s="27">
        <f t="shared" si="32"/>
        <v>11</v>
      </c>
      <c r="B112" s="54" t="s">
        <v>62</v>
      </c>
      <c r="C112" s="27">
        <v>310</v>
      </c>
      <c r="D112" s="53">
        <f t="shared" si="27"/>
        <v>21</v>
      </c>
      <c r="E112" s="53">
        <v>3</v>
      </c>
      <c r="F112" s="53">
        <f t="shared" si="28"/>
        <v>18</v>
      </c>
      <c r="G112" s="27">
        <v>6</v>
      </c>
      <c r="H112" s="21" t="str">
        <f t="shared" si="29"/>
        <v>Selasa</v>
      </c>
      <c r="I112" s="24">
        <f t="shared" si="33"/>
        <v>45720.583333333336</v>
      </c>
      <c r="J112" s="25">
        <f t="shared" si="34"/>
        <v>8.5833333333333321</v>
      </c>
      <c r="K112" s="21" t="str">
        <f t="shared" si="30"/>
        <v>Selasa</v>
      </c>
      <c r="L112" s="24">
        <f t="shared" si="35"/>
        <v>45720.833333333336</v>
      </c>
      <c r="M112" s="25">
        <f t="shared" si="31"/>
        <v>8.8333333333333321</v>
      </c>
    </row>
    <row r="113" spans="1:13" ht="15.75" x14ac:dyDescent="0.25">
      <c r="A113" s="27">
        <f t="shared" si="32"/>
        <v>12</v>
      </c>
      <c r="B113" s="54" t="s">
        <v>128</v>
      </c>
      <c r="C113" s="27">
        <v>140</v>
      </c>
      <c r="D113" s="53">
        <f t="shared" si="27"/>
        <v>9</v>
      </c>
      <c r="E113" s="53">
        <v>1</v>
      </c>
      <c r="F113" s="53">
        <f t="shared" si="28"/>
        <v>8</v>
      </c>
      <c r="G113" s="27">
        <v>2</v>
      </c>
      <c r="H113" s="21" t="str">
        <f t="shared" si="29"/>
        <v>Rabu</v>
      </c>
      <c r="I113" s="24">
        <f t="shared" si="33"/>
        <v>45721.708333333336</v>
      </c>
      <c r="J113" s="25">
        <f t="shared" si="34"/>
        <v>9.7083333333333321</v>
      </c>
      <c r="K113" s="21" t="str">
        <f t="shared" si="30"/>
        <v>Rabu</v>
      </c>
      <c r="L113" s="24">
        <f t="shared" si="35"/>
        <v>45721.791666666672</v>
      </c>
      <c r="M113" s="25">
        <f t="shared" si="31"/>
        <v>9.7916666666666661</v>
      </c>
    </row>
    <row r="114" spans="1:13" ht="15.75" x14ac:dyDescent="0.25">
      <c r="A114" s="27">
        <f t="shared" si="32"/>
        <v>13</v>
      </c>
      <c r="B114" s="54" t="s">
        <v>29</v>
      </c>
      <c r="C114" s="27">
        <v>220</v>
      </c>
      <c r="D114" s="53">
        <f t="shared" si="27"/>
        <v>14</v>
      </c>
      <c r="E114" s="53">
        <v>2</v>
      </c>
      <c r="F114" s="53">
        <f t="shared" si="28"/>
        <v>12</v>
      </c>
      <c r="G114" s="27">
        <v>2</v>
      </c>
      <c r="H114" s="21" t="str">
        <f t="shared" si="29"/>
        <v>Kamis</v>
      </c>
      <c r="I114" s="24">
        <f t="shared" si="33"/>
        <v>45722.166666666664</v>
      </c>
      <c r="J114" s="25">
        <f t="shared" si="34"/>
        <v>10.166666666666666</v>
      </c>
      <c r="K114" s="21" t="str">
        <f t="shared" si="30"/>
        <v>Kamis</v>
      </c>
      <c r="L114" s="24">
        <f t="shared" si="35"/>
        <v>45722.25</v>
      </c>
      <c r="M114" s="25">
        <f t="shared" si="31"/>
        <v>10.25</v>
      </c>
    </row>
    <row r="115" spans="1:13" ht="15.75" x14ac:dyDescent="0.25">
      <c r="A115" s="27">
        <f t="shared" si="32"/>
        <v>14</v>
      </c>
      <c r="B115" s="22" t="s">
        <v>28</v>
      </c>
      <c r="C115" s="27">
        <v>230</v>
      </c>
      <c r="D115" s="53">
        <f t="shared" si="27"/>
        <v>15</v>
      </c>
      <c r="E115" s="53">
        <v>2</v>
      </c>
      <c r="F115" s="53">
        <f t="shared" si="28"/>
        <v>13</v>
      </c>
      <c r="G115" s="27">
        <v>2</v>
      </c>
      <c r="H115" s="21" t="str">
        <f t="shared" si="29"/>
        <v>Kamis</v>
      </c>
      <c r="I115" s="24">
        <f t="shared" si="33"/>
        <v>45722.833333333336</v>
      </c>
      <c r="J115" s="25">
        <f t="shared" si="34"/>
        <v>10.833333333333334</v>
      </c>
      <c r="K115" s="21" t="str">
        <f t="shared" si="30"/>
        <v>Kamis</v>
      </c>
      <c r="L115" s="24">
        <f t="shared" si="35"/>
        <v>45722.916666666672</v>
      </c>
      <c r="M115" s="25">
        <f t="shared" si="31"/>
        <v>10.916666666666668</v>
      </c>
    </row>
    <row r="116" spans="1:13" ht="15.75" x14ac:dyDescent="0.25">
      <c r="A116" s="27">
        <f t="shared" si="32"/>
        <v>15</v>
      </c>
      <c r="B116" s="22" t="s">
        <v>129</v>
      </c>
      <c r="C116" s="27">
        <v>100</v>
      </c>
      <c r="D116" s="53">
        <f t="shared" si="27"/>
        <v>6</v>
      </c>
      <c r="E116" s="53">
        <v>1</v>
      </c>
      <c r="F116" s="53">
        <f t="shared" si="28"/>
        <v>5</v>
      </c>
      <c r="G116" s="27">
        <v>1</v>
      </c>
      <c r="H116" s="21" t="str">
        <f t="shared" si="29"/>
        <v>Jum'at</v>
      </c>
      <c r="I116" s="24">
        <f t="shared" si="33"/>
        <v>45723.541666666664</v>
      </c>
      <c r="J116" s="25">
        <f t="shared" si="34"/>
        <v>11.541666666666668</v>
      </c>
      <c r="K116" s="21" t="str">
        <f t="shared" si="30"/>
        <v>Jum'at</v>
      </c>
      <c r="L116" s="24">
        <f t="shared" si="35"/>
        <v>45723.583333333328</v>
      </c>
      <c r="M116" s="25">
        <f t="shared" si="31"/>
        <v>11.583333333333334</v>
      </c>
    </row>
    <row r="117" spans="1:13" ht="15.75" x14ac:dyDescent="0.25">
      <c r="A117" s="27">
        <f t="shared" si="32"/>
        <v>16</v>
      </c>
      <c r="B117" s="22" t="s">
        <v>93</v>
      </c>
      <c r="C117" s="27">
        <v>146</v>
      </c>
      <c r="D117" s="53">
        <f t="shared" si="27"/>
        <v>9</v>
      </c>
      <c r="E117" s="53">
        <v>1</v>
      </c>
      <c r="F117" s="53">
        <f t="shared" si="28"/>
        <v>8</v>
      </c>
      <c r="G117" s="27">
        <v>2</v>
      </c>
      <c r="H117" s="21" t="str">
        <f t="shared" si="29"/>
        <v>Jum'at</v>
      </c>
      <c r="I117" s="24">
        <f t="shared" si="33"/>
        <v>45723.833333333336</v>
      </c>
      <c r="J117" s="25">
        <f t="shared" si="34"/>
        <v>11.833333333333334</v>
      </c>
      <c r="K117" s="21" t="str">
        <f t="shared" si="30"/>
        <v>Jum'at</v>
      </c>
      <c r="L117" s="24">
        <f t="shared" si="35"/>
        <v>45723.916666666672</v>
      </c>
      <c r="M117" s="25">
        <f t="shared" si="31"/>
        <v>11.916666666666668</v>
      </c>
    </row>
    <row r="118" spans="1:13" ht="15.75" x14ac:dyDescent="0.25">
      <c r="A118" s="27">
        <f t="shared" si="32"/>
        <v>17</v>
      </c>
      <c r="B118" s="22" t="s">
        <v>92</v>
      </c>
      <c r="C118" s="27">
        <v>231</v>
      </c>
      <c r="D118" s="53">
        <f t="shared" si="27"/>
        <v>16</v>
      </c>
      <c r="E118" s="53">
        <v>3</v>
      </c>
      <c r="F118" s="53">
        <f t="shared" si="28"/>
        <v>13</v>
      </c>
      <c r="G118" s="27">
        <v>2</v>
      </c>
      <c r="H118" s="21" t="str">
        <f t="shared" si="29"/>
        <v>Sabtu</v>
      </c>
      <c r="I118" s="24">
        <f t="shared" si="33"/>
        <v>45724.291666666664</v>
      </c>
      <c r="J118" s="25">
        <f t="shared" si="34"/>
        <v>12.291666666666668</v>
      </c>
      <c r="K118" s="21" t="str">
        <f t="shared" si="30"/>
        <v>Sabtu</v>
      </c>
      <c r="L118" s="24">
        <f t="shared" si="35"/>
        <v>45724.375</v>
      </c>
      <c r="M118" s="25">
        <f t="shared" si="31"/>
        <v>12.375000000000002</v>
      </c>
    </row>
    <row r="119" spans="1:13" ht="15.75" x14ac:dyDescent="0.25">
      <c r="A119" s="27">
        <f t="shared" si="32"/>
        <v>18</v>
      </c>
      <c r="B119" s="22" t="s">
        <v>127</v>
      </c>
      <c r="C119" s="27">
        <v>255</v>
      </c>
      <c r="D119" s="53">
        <f t="shared" si="27"/>
        <v>17</v>
      </c>
      <c r="E119" s="53">
        <v>2</v>
      </c>
      <c r="F119" s="53">
        <f t="shared" si="28"/>
        <v>15</v>
      </c>
      <c r="G119" s="27">
        <v>2</v>
      </c>
      <c r="H119" s="21" t="str">
        <f t="shared" si="29"/>
        <v>Minggu</v>
      </c>
      <c r="I119" s="24">
        <f t="shared" si="33"/>
        <v>45725.041666666664</v>
      </c>
      <c r="J119" s="25">
        <f t="shared" si="34"/>
        <v>13.041666666666668</v>
      </c>
      <c r="K119" s="21" t="str">
        <f t="shared" si="30"/>
        <v>Minggu</v>
      </c>
      <c r="L119" s="24">
        <f t="shared" si="35"/>
        <v>45725.125</v>
      </c>
      <c r="M119" s="25">
        <f t="shared" si="31"/>
        <v>13.125000000000002</v>
      </c>
    </row>
    <row r="120" spans="1:13" ht="15.75" x14ac:dyDescent="0.25">
      <c r="A120" s="27">
        <f t="shared" si="32"/>
        <v>19</v>
      </c>
      <c r="B120" s="54" t="s">
        <v>20</v>
      </c>
      <c r="C120" s="27">
        <v>243</v>
      </c>
      <c r="D120" s="53">
        <f t="shared" si="27"/>
        <v>16</v>
      </c>
      <c r="E120" s="53">
        <v>2</v>
      </c>
      <c r="F120" s="53">
        <f t="shared" si="28"/>
        <v>14</v>
      </c>
      <c r="G120" s="27">
        <v>2</v>
      </c>
      <c r="H120" s="21" t="str">
        <f t="shared" si="29"/>
        <v>Minggu</v>
      </c>
      <c r="I120" s="24">
        <f t="shared" si="33"/>
        <v>45725.833333333336</v>
      </c>
      <c r="J120" s="25">
        <f t="shared" si="34"/>
        <v>13.833333333333336</v>
      </c>
      <c r="K120" s="21" t="str">
        <f t="shared" si="30"/>
        <v>Minggu</v>
      </c>
      <c r="L120" s="24">
        <f t="shared" si="35"/>
        <v>45725.916666666672</v>
      </c>
      <c r="M120" s="25">
        <f t="shared" si="31"/>
        <v>13.91666666666667</v>
      </c>
    </row>
    <row r="121" spans="1:13" ht="15.75" x14ac:dyDescent="0.25">
      <c r="A121" s="27">
        <f t="shared" si="32"/>
        <v>20</v>
      </c>
      <c r="B121" s="54" t="s">
        <v>19</v>
      </c>
      <c r="C121" s="27">
        <v>458</v>
      </c>
      <c r="D121" s="53">
        <f t="shared" si="27"/>
        <v>29</v>
      </c>
      <c r="E121" s="53">
        <v>3</v>
      </c>
      <c r="F121" s="53">
        <f t="shared" si="28"/>
        <v>26</v>
      </c>
      <c r="G121" s="27">
        <v>2</v>
      </c>
      <c r="H121" s="21" t="str">
        <f t="shared" si="29"/>
        <v>Senin</v>
      </c>
      <c r="I121" s="24">
        <f t="shared" si="33"/>
        <v>45726.583333333336</v>
      </c>
      <c r="J121" s="25">
        <f t="shared" si="34"/>
        <v>14.583333333333336</v>
      </c>
      <c r="K121" s="21" t="str">
        <f t="shared" si="30"/>
        <v>Senin</v>
      </c>
      <c r="L121" s="24">
        <f t="shared" si="35"/>
        <v>45726.666666666672</v>
      </c>
      <c r="M121" s="25">
        <f t="shared" si="31"/>
        <v>14.66666666666667</v>
      </c>
    </row>
    <row r="122" spans="1:13" ht="15.75" x14ac:dyDescent="0.25">
      <c r="A122" s="27">
        <f t="shared" si="32"/>
        <v>21</v>
      </c>
      <c r="B122" s="54" t="s">
        <v>18</v>
      </c>
      <c r="C122" s="27"/>
      <c r="D122" s="53"/>
      <c r="E122" s="53"/>
      <c r="F122" s="53"/>
      <c r="G122" s="27"/>
      <c r="H122" s="21" t="str">
        <f t="shared" si="29"/>
        <v>Selasa</v>
      </c>
      <c r="I122" s="24">
        <f t="shared" si="33"/>
        <v>45727.875</v>
      </c>
      <c r="J122" s="25">
        <f t="shared" si="34"/>
        <v>15.875000000000004</v>
      </c>
      <c r="K122" s="21"/>
      <c r="L122" s="24"/>
      <c r="M122" s="25"/>
    </row>
    <row r="123" spans="1:13" x14ac:dyDescent="0.25">
      <c r="A123" s="440" t="s">
        <v>31</v>
      </c>
      <c r="B123" s="440"/>
      <c r="C123" s="160">
        <f>SUM(C102:C122)</f>
        <v>4666</v>
      </c>
      <c r="D123" s="160">
        <f>SUM(D102:D122)</f>
        <v>301</v>
      </c>
      <c r="E123" s="160"/>
      <c r="F123" s="160"/>
      <c r="G123" s="160">
        <f>SUM(G102:G122)</f>
        <v>58</v>
      </c>
      <c r="H123" s="160">
        <f>D123+G123</f>
        <v>359</v>
      </c>
      <c r="I123" s="143"/>
      <c r="J123" s="144"/>
      <c r="K123" s="143"/>
      <c r="L123" s="143"/>
      <c r="M123" s="144"/>
    </row>
    <row r="124" spans="1:13" x14ac:dyDescent="0.25">
      <c r="A124" s="440" t="s">
        <v>32</v>
      </c>
      <c r="B124" s="440"/>
      <c r="C124" s="146"/>
      <c r="D124" s="147">
        <f>D123/24</f>
        <v>12.541666666666666</v>
      </c>
      <c r="E124" s="147"/>
      <c r="F124" s="147"/>
      <c r="G124" s="147">
        <f>G123/24</f>
        <v>2.4166666666666665</v>
      </c>
      <c r="H124" s="147">
        <f>H123/24</f>
        <v>14.958333333333334</v>
      </c>
      <c r="I124" s="148"/>
      <c r="J124" s="149" t="s">
        <v>33</v>
      </c>
      <c r="K124" s="150"/>
      <c r="L124" s="150"/>
      <c r="M124" s="150"/>
    </row>
    <row r="125" spans="1:13" x14ac:dyDescent="0.25">
      <c r="A125" s="153"/>
      <c r="B125" s="153"/>
      <c r="C125" s="153"/>
      <c r="D125" s="153"/>
      <c r="E125" s="153"/>
      <c r="F125" s="153"/>
      <c r="G125" s="153"/>
      <c r="H125" s="150"/>
      <c r="I125" s="163"/>
      <c r="J125" s="144" t="s">
        <v>34</v>
      </c>
      <c r="K125" s="144"/>
      <c r="L125" s="154">
        <f>C123</f>
        <v>4666</v>
      </c>
      <c r="M125" s="150" t="s">
        <v>35</v>
      </c>
    </row>
    <row r="126" spans="1:13" x14ac:dyDescent="0.25">
      <c r="A126" s="153"/>
      <c r="B126" s="153"/>
      <c r="C126" s="153"/>
      <c r="D126" s="153"/>
      <c r="E126" s="153"/>
      <c r="F126" s="153"/>
      <c r="G126" s="153"/>
      <c r="H126" s="153"/>
      <c r="I126" s="150"/>
      <c r="J126" s="144" t="s">
        <v>36</v>
      </c>
      <c r="K126" s="144"/>
      <c r="L126" s="155">
        <f>D124</f>
        <v>12.541666666666666</v>
      </c>
      <c r="M126" s="150" t="s">
        <v>14</v>
      </c>
    </row>
    <row r="127" spans="1:13" x14ac:dyDescent="0.25">
      <c r="A127" s="153"/>
      <c r="B127" s="153"/>
      <c r="C127" s="153"/>
      <c r="D127" s="153"/>
      <c r="E127" s="153"/>
      <c r="F127" s="153"/>
      <c r="G127" s="153"/>
      <c r="H127" s="153"/>
      <c r="I127" s="150"/>
      <c r="J127" s="144" t="s">
        <v>37</v>
      </c>
      <c r="K127" s="144"/>
      <c r="L127" s="156">
        <f>G124</f>
        <v>2.4166666666666665</v>
      </c>
      <c r="M127" s="150" t="s">
        <v>14</v>
      </c>
    </row>
    <row r="129" spans="1:13" ht="15.75" x14ac:dyDescent="0.25">
      <c r="A129" s="438" t="s">
        <v>0</v>
      </c>
      <c r="B129" s="438"/>
      <c r="C129" s="438"/>
      <c r="D129" s="438"/>
      <c r="E129" s="438"/>
      <c r="F129" s="438"/>
      <c r="G129" s="438"/>
      <c r="H129" s="438"/>
      <c r="I129" s="438"/>
      <c r="J129" s="438"/>
      <c r="K129" s="438"/>
      <c r="L129" s="438"/>
      <c r="M129" s="438"/>
    </row>
    <row r="130" spans="1:13" ht="15.75" x14ac:dyDescent="0.25">
      <c r="A130" s="438" t="s">
        <v>125</v>
      </c>
      <c r="B130" s="438"/>
      <c r="C130" s="438"/>
      <c r="D130" s="438"/>
      <c r="E130" s="438"/>
      <c r="F130" s="438"/>
      <c r="G130" s="438"/>
      <c r="H130" s="438"/>
      <c r="I130" s="438"/>
      <c r="J130" s="438"/>
      <c r="K130" s="438"/>
      <c r="L130" s="438"/>
      <c r="M130" s="438"/>
    </row>
    <row r="131" spans="1:13" ht="15.75" x14ac:dyDescent="0.25">
      <c r="A131" s="162" t="s">
        <v>133</v>
      </c>
      <c r="B131" s="162"/>
      <c r="C131" s="162"/>
      <c r="D131" s="162"/>
      <c r="E131" s="162"/>
      <c r="F131" s="162"/>
      <c r="G131" s="162"/>
      <c r="H131" s="162"/>
      <c r="I131" s="162"/>
      <c r="J131" s="162"/>
      <c r="K131" s="139" t="s">
        <v>3</v>
      </c>
      <c r="L131" s="136">
        <v>17</v>
      </c>
      <c r="M131" s="139" t="s">
        <v>4</v>
      </c>
    </row>
    <row r="132" spans="1:13" ht="15" customHeight="1" x14ac:dyDescent="0.25">
      <c r="A132" s="427" t="s">
        <v>5</v>
      </c>
      <c r="B132" s="427" t="s">
        <v>6</v>
      </c>
      <c r="C132" s="12" t="s">
        <v>7</v>
      </c>
      <c r="D132" s="12" t="s">
        <v>8</v>
      </c>
      <c r="E132" s="11" t="s">
        <v>9</v>
      </c>
      <c r="F132" s="11" t="s">
        <v>10</v>
      </c>
      <c r="G132" s="12" t="s">
        <v>11</v>
      </c>
      <c r="H132" s="10" t="s">
        <v>12</v>
      </c>
      <c r="I132" s="10"/>
      <c r="J132" s="10"/>
      <c r="K132" s="428" t="s">
        <v>13</v>
      </c>
      <c r="L132" s="428"/>
      <c r="M132" s="428"/>
    </row>
    <row r="133" spans="1:13" ht="15.75" x14ac:dyDescent="0.25">
      <c r="A133" s="427"/>
      <c r="B133" s="427"/>
      <c r="C133" s="12"/>
      <c r="D133" s="12"/>
      <c r="E133" s="11"/>
      <c r="F133" s="11"/>
      <c r="G133" s="12"/>
      <c r="H133" s="19" t="s">
        <v>14</v>
      </c>
      <c r="I133" s="19" t="s">
        <v>15</v>
      </c>
      <c r="J133" s="19" t="s">
        <v>16</v>
      </c>
      <c r="K133" s="96" t="s">
        <v>14</v>
      </c>
      <c r="L133" s="96" t="s">
        <v>15</v>
      </c>
      <c r="M133" s="96" t="s">
        <v>16</v>
      </c>
    </row>
    <row r="134" spans="1:13" ht="15.75" x14ac:dyDescent="0.25">
      <c r="A134" s="27">
        <v>1</v>
      </c>
      <c r="B134" s="54" t="s">
        <v>18</v>
      </c>
      <c r="C134" s="27">
        <v>458</v>
      </c>
      <c r="D134" s="53">
        <f t="shared" ref="D134:D155" si="36">F134+E134</f>
        <v>29</v>
      </c>
      <c r="E134" s="53">
        <v>3</v>
      </c>
      <c r="F134" s="53">
        <f t="shared" ref="F134:F155" si="37">INT(C134/$L$3)</f>
        <v>26</v>
      </c>
      <c r="G134" s="27">
        <v>10</v>
      </c>
      <c r="H134" s="21" t="str">
        <f t="shared" ref="H134:H156" si="38">CHOOSE(WEEKDAY(I134),"Minggu","Senin","Selasa","Rabu","Kamis","Jum'at","Sabtu")</f>
        <v>Selasa</v>
      </c>
      <c r="I134" s="24">
        <v>45727</v>
      </c>
      <c r="J134" s="25">
        <v>0.875</v>
      </c>
      <c r="K134" s="21" t="str">
        <f t="shared" ref="K134:K155" si="39">CHOOSE(WEEKDAY(L134),"Minggu","Senin","Selasa","Rabu","Kamis","Jum'at","Sabtu")</f>
        <v>Rabu</v>
      </c>
      <c r="L134" s="24">
        <f>(I134+J134)+G134/24</f>
        <v>45728.291666666664</v>
      </c>
      <c r="M134" s="25">
        <f t="shared" ref="M134:M155" si="40">(J134+G134/24)</f>
        <v>1.2916666666666667</v>
      </c>
    </row>
    <row r="135" spans="1:13" ht="15.75" x14ac:dyDescent="0.25">
      <c r="A135" s="27">
        <f t="shared" ref="A135:A156" si="41">A134+1</f>
        <v>2</v>
      </c>
      <c r="B135" s="54" t="s">
        <v>19</v>
      </c>
      <c r="C135" s="27">
        <v>243</v>
      </c>
      <c r="D135" s="53">
        <f t="shared" si="36"/>
        <v>16</v>
      </c>
      <c r="E135" s="53">
        <v>2</v>
      </c>
      <c r="F135" s="53">
        <f t="shared" si="37"/>
        <v>14</v>
      </c>
      <c r="G135" s="27">
        <v>3</v>
      </c>
      <c r="H135" s="21" t="str">
        <f t="shared" si="38"/>
        <v>Kamis</v>
      </c>
      <c r="I135" s="24">
        <f t="shared" ref="I135:I156" si="42">$I$134+J135</f>
        <v>45729.5</v>
      </c>
      <c r="J135" s="25">
        <f t="shared" ref="J135:J156" si="43">M134+D134/24</f>
        <v>2.5</v>
      </c>
      <c r="K135" s="21" t="str">
        <f t="shared" si="39"/>
        <v>Kamis</v>
      </c>
      <c r="L135" s="24">
        <f t="shared" ref="L135:L155" si="44">($I$134+J135)+G135/24</f>
        <v>45729.625</v>
      </c>
      <c r="M135" s="25">
        <f t="shared" si="40"/>
        <v>2.625</v>
      </c>
    </row>
    <row r="136" spans="1:13" ht="15.75" x14ac:dyDescent="0.25">
      <c r="A136" s="27">
        <f t="shared" si="41"/>
        <v>3</v>
      </c>
      <c r="B136" s="54" t="s">
        <v>20</v>
      </c>
      <c r="C136" s="27">
        <v>255</v>
      </c>
      <c r="D136" s="53">
        <f t="shared" si="36"/>
        <v>17</v>
      </c>
      <c r="E136" s="53">
        <v>2</v>
      </c>
      <c r="F136" s="53">
        <f t="shared" si="37"/>
        <v>15</v>
      </c>
      <c r="G136" s="27">
        <v>3</v>
      </c>
      <c r="H136" s="21" t="str">
        <f t="shared" si="38"/>
        <v>Jum'at</v>
      </c>
      <c r="I136" s="24">
        <f t="shared" si="42"/>
        <v>45730.291666666664</v>
      </c>
      <c r="J136" s="25">
        <f t="shared" si="43"/>
        <v>3.2916666666666665</v>
      </c>
      <c r="K136" s="21" t="str">
        <f t="shared" si="39"/>
        <v>Jum'at</v>
      </c>
      <c r="L136" s="24">
        <f t="shared" si="44"/>
        <v>45730.416666666664</v>
      </c>
      <c r="M136" s="25">
        <f t="shared" si="40"/>
        <v>3.4166666666666665</v>
      </c>
    </row>
    <row r="137" spans="1:13" ht="15.75" x14ac:dyDescent="0.25">
      <c r="A137" s="27">
        <f t="shared" si="41"/>
        <v>4</v>
      </c>
      <c r="B137" s="54" t="s">
        <v>127</v>
      </c>
      <c r="C137" s="27">
        <v>231</v>
      </c>
      <c r="D137" s="53">
        <f t="shared" si="36"/>
        <v>16</v>
      </c>
      <c r="E137" s="53">
        <v>3</v>
      </c>
      <c r="F137" s="53">
        <f t="shared" si="37"/>
        <v>13</v>
      </c>
      <c r="G137" s="27">
        <v>1</v>
      </c>
      <c r="H137" s="21" t="str">
        <f t="shared" si="38"/>
        <v>Sabtu</v>
      </c>
      <c r="I137" s="24">
        <f t="shared" si="42"/>
        <v>45731.125</v>
      </c>
      <c r="J137" s="25">
        <f t="shared" si="43"/>
        <v>4.125</v>
      </c>
      <c r="K137" s="21" t="str">
        <f t="shared" si="39"/>
        <v>Sabtu</v>
      </c>
      <c r="L137" s="24">
        <f t="shared" si="44"/>
        <v>45731.166666666664</v>
      </c>
      <c r="M137" s="25">
        <f t="shared" si="40"/>
        <v>4.166666666666667</v>
      </c>
    </row>
    <row r="138" spans="1:13" ht="15.75" x14ac:dyDescent="0.25">
      <c r="A138" s="27">
        <f t="shared" si="41"/>
        <v>5</v>
      </c>
      <c r="B138" s="54" t="s">
        <v>92</v>
      </c>
      <c r="C138" s="27">
        <v>146</v>
      </c>
      <c r="D138" s="53">
        <f t="shared" si="36"/>
        <v>10</v>
      </c>
      <c r="E138" s="53">
        <v>2</v>
      </c>
      <c r="F138" s="53">
        <f t="shared" si="37"/>
        <v>8</v>
      </c>
      <c r="G138" s="27">
        <v>4</v>
      </c>
      <c r="H138" s="21" t="str">
        <f t="shared" si="38"/>
        <v>Sabtu</v>
      </c>
      <c r="I138" s="24">
        <f t="shared" si="42"/>
        <v>45731.833333333336</v>
      </c>
      <c r="J138" s="25">
        <f t="shared" si="43"/>
        <v>4.8333333333333339</v>
      </c>
      <c r="K138" s="21" t="str">
        <f t="shared" si="39"/>
        <v>Minggu</v>
      </c>
      <c r="L138" s="24">
        <f t="shared" si="44"/>
        <v>45732</v>
      </c>
      <c r="M138" s="25">
        <f t="shared" si="40"/>
        <v>5.0000000000000009</v>
      </c>
    </row>
    <row r="139" spans="1:13" ht="15.75" x14ac:dyDescent="0.25">
      <c r="A139" s="27">
        <f t="shared" si="41"/>
        <v>6</v>
      </c>
      <c r="B139" s="22" t="s">
        <v>93</v>
      </c>
      <c r="C139" s="27">
        <v>100</v>
      </c>
      <c r="D139" s="53">
        <f t="shared" si="36"/>
        <v>7</v>
      </c>
      <c r="E139" s="53">
        <v>2</v>
      </c>
      <c r="F139" s="53">
        <f t="shared" si="37"/>
        <v>5</v>
      </c>
      <c r="G139" s="27">
        <v>3</v>
      </c>
      <c r="H139" s="21" t="str">
        <f t="shared" si="38"/>
        <v>Minggu</v>
      </c>
      <c r="I139" s="24">
        <f t="shared" si="42"/>
        <v>45732.416666666664</v>
      </c>
      <c r="J139" s="25">
        <f t="shared" si="43"/>
        <v>5.4166666666666679</v>
      </c>
      <c r="K139" s="21" t="str">
        <f t="shared" si="39"/>
        <v>Minggu</v>
      </c>
      <c r="L139" s="24">
        <f t="shared" si="44"/>
        <v>45732.541666666664</v>
      </c>
      <c r="M139" s="25">
        <f t="shared" si="40"/>
        <v>5.5416666666666679</v>
      </c>
    </row>
    <row r="140" spans="1:13" ht="15.75" x14ac:dyDescent="0.25">
      <c r="A140" s="27">
        <f t="shared" si="41"/>
        <v>7</v>
      </c>
      <c r="B140" s="22" t="s">
        <v>129</v>
      </c>
      <c r="C140" s="27">
        <v>223</v>
      </c>
      <c r="D140" s="53">
        <f t="shared" si="36"/>
        <v>13</v>
      </c>
      <c r="E140" s="53">
        <v>0</v>
      </c>
      <c r="F140" s="53">
        <f t="shared" si="37"/>
        <v>13</v>
      </c>
      <c r="G140" s="27">
        <v>1</v>
      </c>
      <c r="H140" s="21" t="str">
        <f t="shared" si="38"/>
        <v>Minggu</v>
      </c>
      <c r="I140" s="24">
        <f t="shared" si="42"/>
        <v>45732.833333333336</v>
      </c>
      <c r="J140" s="25">
        <f t="shared" si="43"/>
        <v>5.8333333333333348</v>
      </c>
      <c r="K140" s="21" t="str">
        <f t="shared" si="39"/>
        <v>Minggu</v>
      </c>
      <c r="L140" s="24">
        <f t="shared" si="44"/>
        <v>45732.875</v>
      </c>
      <c r="M140" s="25">
        <f t="shared" si="40"/>
        <v>5.8750000000000018</v>
      </c>
    </row>
    <row r="141" spans="1:13" ht="15.75" x14ac:dyDescent="0.25">
      <c r="A141" s="27">
        <f t="shared" si="41"/>
        <v>8</v>
      </c>
      <c r="B141" s="26" t="s">
        <v>22</v>
      </c>
      <c r="C141" s="27">
        <v>345</v>
      </c>
      <c r="D141" s="53">
        <f t="shared" si="36"/>
        <v>22</v>
      </c>
      <c r="E141" s="53">
        <v>2</v>
      </c>
      <c r="F141" s="53">
        <f t="shared" si="37"/>
        <v>20</v>
      </c>
      <c r="G141" s="27">
        <v>4</v>
      </c>
      <c r="H141" s="21" t="str">
        <f t="shared" si="38"/>
        <v>Senin</v>
      </c>
      <c r="I141" s="24">
        <f t="shared" si="42"/>
        <v>45733.416666666664</v>
      </c>
      <c r="J141" s="25">
        <f t="shared" si="43"/>
        <v>6.4166666666666687</v>
      </c>
      <c r="K141" s="21" t="str">
        <f t="shared" si="39"/>
        <v>Senin</v>
      </c>
      <c r="L141" s="24">
        <f t="shared" si="44"/>
        <v>45733.583333333328</v>
      </c>
      <c r="M141" s="25">
        <f t="shared" si="40"/>
        <v>6.5833333333333357</v>
      </c>
    </row>
    <row r="142" spans="1:13" ht="15.75" x14ac:dyDescent="0.25">
      <c r="A142" s="27">
        <f t="shared" si="41"/>
        <v>9</v>
      </c>
      <c r="B142" s="22" t="s">
        <v>28</v>
      </c>
      <c r="C142" s="27">
        <v>220</v>
      </c>
      <c r="D142" s="53">
        <f t="shared" si="36"/>
        <v>14</v>
      </c>
      <c r="E142" s="53">
        <v>2</v>
      </c>
      <c r="F142" s="53">
        <f t="shared" si="37"/>
        <v>12</v>
      </c>
      <c r="G142" s="27">
        <v>3</v>
      </c>
      <c r="H142" s="21" t="str">
        <f t="shared" si="38"/>
        <v>Selasa</v>
      </c>
      <c r="I142" s="24">
        <f t="shared" si="42"/>
        <v>45734.5</v>
      </c>
      <c r="J142" s="25">
        <f t="shared" si="43"/>
        <v>7.5000000000000027</v>
      </c>
      <c r="K142" s="21" t="str">
        <f t="shared" si="39"/>
        <v>Selasa</v>
      </c>
      <c r="L142" s="24">
        <f t="shared" si="44"/>
        <v>45734.625</v>
      </c>
      <c r="M142" s="25">
        <f t="shared" si="40"/>
        <v>7.6250000000000027</v>
      </c>
    </row>
    <row r="143" spans="1:13" ht="15.75" x14ac:dyDescent="0.25">
      <c r="A143" s="27">
        <f t="shared" si="41"/>
        <v>10</v>
      </c>
      <c r="B143" s="22" t="s">
        <v>29</v>
      </c>
      <c r="C143" s="27">
        <v>140</v>
      </c>
      <c r="D143" s="53">
        <f t="shared" si="36"/>
        <v>9</v>
      </c>
      <c r="E143" s="53">
        <v>1</v>
      </c>
      <c r="F143" s="53">
        <f t="shared" si="37"/>
        <v>8</v>
      </c>
      <c r="G143" s="27">
        <v>2</v>
      </c>
      <c r="H143" s="21" t="str">
        <f t="shared" si="38"/>
        <v>Rabu</v>
      </c>
      <c r="I143" s="24">
        <f t="shared" si="42"/>
        <v>45735.208333333336</v>
      </c>
      <c r="J143" s="25">
        <f t="shared" si="43"/>
        <v>8.2083333333333357</v>
      </c>
      <c r="K143" s="21" t="str">
        <f t="shared" si="39"/>
        <v>Rabu</v>
      </c>
      <c r="L143" s="24">
        <f t="shared" si="44"/>
        <v>45735.291666666672</v>
      </c>
      <c r="M143" s="25">
        <f t="shared" si="40"/>
        <v>8.2916666666666696</v>
      </c>
    </row>
    <row r="144" spans="1:13" ht="15.75" x14ac:dyDescent="0.25">
      <c r="A144" s="27">
        <f t="shared" si="41"/>
        <v>11</v>
      </c>
      <c r="B144" s="22" t="s">
        <v>128</v>
      </c>
      <c r="C144" s="27">
        <v>310</v>
      </c>
      <c r="D144" s="53">
        <f t="shared" si="36"/>
        <v>21</v>
      </c>
      <c r="E144" s="53">
        <v>3</v>
      </c>
      <c r="F144" s="53">
        <f t="shared" si="37"/>
        <v>18</v>
      </c>
      <c r="G144" s="27">
        <v>2</v>
      </c>
      <c r="H144" s="21" t="str">
        <f t="shared" si="38"/>
        <v>Rabu</v>
      </c>
      <c r="I144" s="24">
        <f t="shared" si="42"/>
        <v>45735.666666666664</v>
      </c>
      <c r="J144" s="25">
        <f t="shared" si="43"/>
        <v>8.6666666666666696</v>
      </c>
      <c r="K144" s="21" t="str">
        <f t="shared" si="39"/>
        <v>Rabu</v>
      </c>
      <c r="L144" s="24">
        <f t="shared" si="44"/>
        <v>45735.75</v>
      </c>
      <c r="M144" s="25">
        <f t="shared" si="40"/>
        <v>8.7500000000000036</v>
      </c>
    </row>
    <row r="145" spans="1:13" ht="15.75" x14ac:dyDescent="0.25">
      <c r="A145" s="27">
        <f t="shared" si="41"/>
        <v>12</v>
      </c>
      <c r="B145" s="54" t="s">
        <v>62</v>
      </c>
      <c r="C145" s="27">
        <v>310</v>
      </c>
      <c r="D145" s="53">
        <f t="shared" si="36"/>
        <v>21</v>
      </c>
      <c r="E145" s="53">
        <v>3</v>
      </c>
      <c r="F145" s="53">
        <f t="shared" si="37"/>
        <v>18</v>
      </c>
      <c r="G145" s="27">
        <v>5</v>
      </c>
      <c r="H145" s="21" t="str">
        <f t="shared" si="38"/>
        <v>Kamis</v>
      </c>
      <c r="I145" s="24">
        <f t="shared" si="42"/>
        <v>45736.625</v>
      </c>
      <c r="J145" s="25">
        <f t="shared" si="43"/>
        <v>9.6250000000000036</v>
      </c>
      <c r="K145" s="21" t="str">
        <f t="shared" si="39"/>
        <v>Kamis</v>
      </c>
      <c r="L145" s="24">
        <f t="shared" si="44"/>
        <v>45736.833333333336</v>
      </c>
      <c r="M145" s="25">
        <f t="shared" si="40"/>
        <v>9.8333333333333375</v>
      </c>
    </row>
    <row r="146" spans="1:13" ht="15.75" x14ac:dyDescent="0.25">
      <c r="A146" s="27">
        <f t="shared" si="41"/>
        <v>13</v>
      </c>
      <c r="B146" s="54" t="s">
        <v>128</v>
      </c>
      <c r="C146" s="27">
        <v>140</v>
      </c>
      <c r="D146" s="53">
        <f t="shared" si="36"/>
        <v>9</v>
      </c>
      <c r="E146" s="53">
        <v>1</v>
      </c>
      <c r="F146" s="53">
        <f t="shared" si="37"/>
        <v>8</v>
      </c>
      <c r="G146" s="27">
        <v>2</v>
      </c>
      <c r="H146" s="21" t="str">
        <f t="shared" si="38"/>
        <v>Jum'at</v>
      </c>
      <c r="I146" s="24">
        <f t="shared" si="42"/>
        <v>45737.708333333336</v>
      </c>
      <c r="J146" s="25">
        <f t="shared" si="43"/>
        <v>10.708333333333337</v>
      </c>
      <c r="K146" s="21" t="str">
        <f t="shared" si="39"/>
        <v>Jum'at</v>
      </c>
      <c r="L146" s="24">
        <f t="shared" si="44"/>
        <v>45737.791666666672</v>
      </c>
      <c r="M146" s="25">
        <f t="shared" si="40"/>
        <v>10.791666666666671</v>
      </c>
    </row>
    <row r="147" spans="1:13" ht="15.75" x14ac:dyDescent="0.25">
      <c r="A147" s="27">
        <f t="shared" si="41"/>
        <v>14</v>
      </c>
      <c r="B147" s="54" t="s">
        <v>29</v>
      </c>
      <c r="C147" s="27">
        <v>220</v>
      </c>
      <c r="D147" s="53">
        <f t="shared" si="36"/>
        <v>14</v>
      </c>
      <c r="E147" s="53">
        <v>2</v>
      </c>
      <c r="F147" s="53">
        <f t="shared" si="37"/>
        <v>12</v>
      </c>
      <c r="G147" s="27">
        <v>2</v>
      </c>
      <c r="H147" s="21" t="str">
        <f t="shared" si="38"/>
        <v>Sabtu</v>
      </c>
      <c r="I147" s="24">
        <f t="shared" si="42"/>
        <v>45738.166666666664</v>
      </c>
      <c r="J147" s="25">
        <f t="shared" si="43"/>
        <v>11.166666666666671</v>
      </c>
      <c r="K147" s="21" t="str">
        <f t="shared" si="39"/>
        <v>Sabtu</v>
      </c>
      <c r="L147" s="24">
        <f t="shared" si="44"/>
        <v>45738.25</v>
      </c>
      <c r="M147" s="25">
        <f t="shared" si="40"/>
        <v>11.250000000000005</v>
      </c>
    </row>
    <row r="148" spans="1:13" ht="15.75" x14ac:dyDescent="0.25">
      <c r="A148" s="27">
        <f t="shared" si="41"/>
        <v>15</v>
      </c>
      <c r="B148" s="22" t="s">
        <v>28</v>
      </c>
      <c r="C148" s="27">
        <v>230</v>
      </c>
      <c r="D148" s="53">
        <f t="shared" si="36"/>
        <v>15</v>
      </c>
      <c r="E148" s="53">
        <v>2</v>
      </c>
      <c r="F148" s="53">
        <f t="shared" si="37"/>
        <v>13</v>
      </c>
      <c r="G148" s="27">
        <v>3</v>
      </c>
      <c r="H148" s="21" t="str">
        <f t="shared" si="38"/>
        <v>Sabtu</v>
      </c>
      <c r="I148" s="24">
        <f t="shared" si="42"/>
        <v>45738.833333333336</v>
      </c>
      <c r="J148" s="25">
        <f t="shared" si="43"/>
        <v>11.833333333333339</v>
      </c>
      <c r="K148" s="21" t="str">
        <f t="shared" si="39"/>
        <v>Sabtu</v>
      </c>
      <c r="L148" s="24">
        <f t="shared" si="44"/>
        <v>45738.958333333336</v>
      </c>
      <c r="M148" s="25">
        <f t="shared" si="40"/>
        <v>11.958333333333339</v>
      </c>
    </row>
    <row r="149" spans="1:13" ht="15.75" x14ac:dyDescent="0.25">
      <c r="A149" s="27">
        <f t="shared" si="41"/>
        <v>16</v>
      </c>
      <c r="B149" s="22" t="s">
        <v>129</v>
      </c>
      <c r="C149" s="27">
        <v>100</v>
      </c>
      <c r="D149" s="53">
        <f t="shared" si="36"/>
        <v>6</v>
      </c>
      <c r="E149" s="53">
        <v>1</v>
      </c>
      <c r="F149" s="53">
        <f t="shared" si="37"/>
        <v>5</v>
      </c>
      <c r="G149" s="27">
        <v>1</v>
      </c>
      <c r="H149" s="21" t="str">
        <f t="shared" si="38"/>
        <v>Minggu</v>
      </c>
      <c r="I149" s="24">
        <f t="shared" si="42"/>
        <v>45739.583333333336</v>
      </c>
      <c r="J149" s="25">
        <f t="shared" si="43"/>
        <v>12.583333333333339</v>
      </c>
      <c r="K149" s="21" t="str">
        <f t="shared" si="39"/>
        <v>Minggu</v>
      </c>
      <c r="L149" s="24">
        <f t="shared" si="44"/>
        <v>45739.625</v>
      </c>
      <c r="M149" s="25">
        <f t="shared" si="40"/>
        <v>12.625000000000005</v>
      </c>
    </row>
    <row r="150" spans="1:13" ht="15.75" x14ac:dyDescent="0.25">
      <c r="A150" s="27">
        <f t="shared" si="41"/>
        <v>17</v>
      </c>
      <c r="B150" s="22" t="s">
        <v>93</v>
      </c>
      <c r="C150" s="27">
        <v>146</v>
      </c>
      <c r="D150" s="53">
        <f t="shared" si="36"/>
        <v>9</v>
      </c>
      <c r="E150" s="53">
        <v>1</v>
      </c>
      <c r="F150" s="53">
        <f t="shared" si="37"/>
        <v>8</v>
      </c>
      <c r="G150" s="27">
        <v>2</v>
      </c>
      <c r="H150" s="21" t="str">
        <f t="shared" si="38"/>
        <v>Minggu</v>
      </c>
      <c r="I150" s="24">
        <f t="shared" si="42"/>
        <v>45739.875</v>
      </c>
      <c r="J150" s="25">
        <f t="shared" si="43"/>
        <v>12.875000000000005</v>
      </c>
      <c r="K150" s="21" t="str">
        <f t="shared" si="39"/>
        <v>Minggu</v>
      </c>
      <c r="L150" s="24">
        <f t="shared" si="44"/>
        <v>45739.958333333336</v>
      </c>
      <c r="M150" s="25">
        <f t="shared" si="40"/>
        <v>12.958333333333339</v>
      </c>
    </row>
    <row r="151" spans="1:13" ht="15.75" x14ac:dyDescent="0.25">
      <c r="A151" s="27">
        <f t="shared" si="41"/>
        <v>18</v>
      </c>
      <c r="B151" s="22" t="s">
        <v>92</v>
      </c>
      <c r="C151" s="27">
        <v>231</v>
      </c>
      <c r="D151" s="53">
        <f t="shared" si="36"/>
        <v>15</v>
      </c>
      <c r="E151" s="53">
        <v>2</v>
      </c>
      <c r="F151" s="53">
        <f t="shared" si="37"/>
        <v>13</v>
      </c>
      <c r="G151" s="27">
        <v>4</v>
      </c>
      <c r="H151" s="21" t="str">
        <f t="shared" si="38"/>
        <v>Senin</v>
      </c>
      <c r="I151" s="24">
        <f t="shared" si="42"/>
        <v>45740.333333333336</v>
      </c>
      <c r="J151" s="25">
        <f t="shared" si="43"/>
        <v>13.333333333333339</v>
      </c>
      <c r="K151" s="21" t="str">
        <f t="shared" si="39"/>
        <v>Senin</v>
      </c>
      <c r="L151" s="24">
        <f t="shared" si="44"/>
        <v>45740.5</v>
      </c>
      <c r="M151" s="25">
        <f t="shared" si="40"/>
        <v>13.500000000000005</v>
      </c>
    </row>
    <row r="152" spans="1:13" ht="15.75" x14ac:dyDescent="0.25">
      <c r="A152" s="27">
        <f t="shared" si="41"/>
        <v>19</v>
      </c>
      <c r="B152" s="22" t="s">
        <v>127</v>
      </c>
      <c r="C152" s="27">
        <v>255</v>
      </c>
      <c r="D152" s="53">
        <f t="shared" si="36"/>
        <v>16</v>
      </c>
      <c r="E152" s="53">
        <v>1</v>
      </c>
      <c r="F152" s="53">
        <f t="shared" si="37"/>
        <v>15</v>
      </c>
      <c r="G152" s="27">
        <v>2</v>
      </c>
      <c r="H152" s="21" t="str">
        <f t="shared" si="38"/>
        <v>Selasa</v>
      </c>
      <c r="I152" s="24">
        <f t="shared" si="42"/>
        <v>45741.125</v>
      </c>
      <c r="J152" s="25">
        <f t="shared" si="43"/>
        <v>14.125000000000005</v>
      </c>
      <c r="K152" s="21" t="str">
        <f t="shared" si="39"/>
        <v>Selasa</v>
      </c>
      <c r="L152" s="24">
        <f t="shared" si="44"/>
        <v>45741.208333333336</v>
      </c>
      <c r="M152" s="25">
        <f t="shared" si="40"/>
        <v>14.208333333333339</v>
      </c>
    </row>
    <row r="153" spans="1:13" ht="15.75" x14ac:dyDescent="0.25">
      <c r="A153" s="27">
        <f t="shared" si="41"/>
        <v>20</v>
      </c>
      <c r="B153" s="54" t="s">
        <v>20</v>
      </c>
      <c r="C153" s="27">
        <v>243</v>
      </c>
      <c r="D153" s="53">
        <f t="shared" si="36"/>
        <v>15</v>
      </c>
      <c r="E153" s="53">
        <v>1</v>
      </c>
      <c r="F153" s="53">
        <f t="shared" si="37"/>
        <v>14</v>
      </c>
      <c r="G153" s="27">
        <v>2</v>
      </c>
      <c r="H153" s="21" t="str">
        <f t="shared" si="38"/>
        <v>Selasa</v>
      </c>
      <c r="I153" s="24">
        <f t="shared" si="42"/>
        <v>45741.875</v>
      </c>
      <c r="J153" s="25">
        <f t="shared" si="43"/>
        <v>14.875000000000005</v>
      </c>
      <c r="K153" s="21" t="str">
        <f t="shared" si="39"/>
        <v>Selasa</v>
      </c>
      <c r="L153" s="24">
        <f t="shared" si="44"/>
        <v>45741.958333333336</v>
      </c>
      <c r="M153" s="25">
        <f t="shared" si="40"/>
        <v>14.958333333333339</v>
      </c>
    </row>
    <row r="154" spans="1:13" ht="15.75" x14ac:dyDescent="0.25">
      <c r="A154" s="27">
        <f t="shared" si="41"/>
        <v>21</v>
      </c>
      <c r="B154" s="54" t="s">
        <v>19</v>
      </c>
      <c r="C154" s="27">
        <v>302</v>
      </c>
      <c r="D154" s="53">
        <f t="shared" si="36"/>
        <v>20</v>
      </c>
      <c r="E154" s="53">
        <v>3</v>
      </c>
      <c r="F154" s="53">
        <f t="shared" si="37"/>
        <v>17</v>
      </c>
      <c r="G154" s="27">
        <v>3</v>
      </c>
      <c r="H154" s="21" t="str">
        <f t="shared" si="38"/>
        <v>Rabu</v>
      </c>
      <c r="I154" s="24">
        <f t="shared" si="42"/>
        <v>45742.583333333336</v>
      </c>
      <c r="J154" s="25">
        <f t="shared" si="43"/>
        <v>15.583333333333339</v>
      </c>
      <c r="K154" s="21" t="str">
        <f t="shared" si="39"/>
        <v>Rabu</v>
      </c>
      <c r="L154" s="24">
        <f t="shared" si="44"/>
        <v>45742.708333333336</v>
      </c>
      <c r="M154" s="25">
        <f t="shared" si="40"/>
        <v>15.708333333333339</v>
      </c>
    </row>
    <row r="155" spans="1:13" ht="15.75" x14ac:dyDescent="0.25">
      <c r="A155" s="27">
        <f t="shared" si="41"/>
        <v>22</v>
      </c>
      <c r="B155" s="134" t="s">
        <v>90</v>
      </c>
      <c r="C155" s="27">
        <v>485</v>
      </c>
      <c r="D155" s="53">
        <f t="shared" si="36"/>
        <v>31</v>
      </c>
      <c r="E155" s="53">
        <v>3</v>
      </c>
      <c r="F155" s="53">
        <f t="shared" si="37"/>
        <v>28</v>
      </c>
      <c r="G155" s="27">
        <v>3</v>
      </c>
      <c r="H155" s="21" t="str">
        <f t="shared" si="38"/>
        <v>Kamis</v>
      </c>
      <c r="I155" s="24">
        <f t="shared" si="42"/>
        <v>45743.541666666664</v>
      </c>
      <c r="J155" s="25">
        <f t="shared" si="43"/>
        <v>16.541666666666671</v>
      </c>
      <c r="K155" s="21" t="str">
        <f t="shared" si="39"/>
        <v>Kamis</v>
      </c>
      <c r="L155" s="24">
        <f t="shared" si="44"/>
        <v>45743.666666666664</v>
      </c>
      <c r="M155" s="25">
        <f t="shared" si="40"/>
        <v>16.666666666666671</v>
      </c>
    </row>
    <row r="156" spans="1:13" ht="15.75" x14ac:dyDescent="0.25">
      <c r="A156" s="27">
        <f t="shared" si="41"/>
        <v>23</v>
      </c>
      <c r="B156" s="54" t="s">
        <v>18</v>
      </c>
      <c r="C156" s="27"/>
      <c r="D156" s="53"/>
      <c r="E156" s="53"/>
      <c r="F156" s="53"/>
      <c r="G156" s="27"/>
      <c r="H156" s="21" t="str">
        <f t="shared" si="38"/>
        <v>Jum'at</v>
      </c>
      <c r="I156" s="24">
        <f t="shared" si="42"/>
        <v>45744.958333333336</v>
      </c>
      <c r="J156" s="25">
        <f t="shared" si="43"/>
        <v>17.958333333333339</v>
      </c>
      <c r="K156" s="21"/>
      <c r="L156" s="24"/>
      <c r="M156" s="25"/>
    </row>
    <row r="157" spans="1:13" x14ac:dyDescent="0.25">
      <c r="A157" s="440" t="s">
        <v>31</v>
      </c>
      <c r="B157" s="440"/>
      <c r="C157" s="160">
        <f>SUM(C134:C156)</f>
        <v>5333</v>
      </c>
      <c r="D157" s="160">
        <f>SUM(D134:D156)</f>
        <v>345</v>
      </c>
      <c r="E157" s="160"/>
      <c r="F157" s="160"/>
      <c r="G157" s="160">
        <f>SUM(G134:G156)</f>
        <v>65</v>
      </c>
      <c r="H157" s="160">
        <f>D157+G157</f>
        <v>410</v>
      </c>
      <c r="I157" s="143"/>
      <c r="J157" s="144"/>
      <c r="K157" s="143"/>
      <c r="L157" s="143"/>
      <c r="M157" s="144"/>
    </row>
    <row r="158" spans="1:13" x14ac:dyDescent="0.25">
      <c r="A158" s="440" t="s">
        <v>32</v>
      </c>
      <c r="B158" s="440"/>
      <c r="C158" s="146"/>
      <c r="D158" s="147">
        <f>D157/24</f>
        <v>14.375</v>
      </c>
      <c r="E158" s="147"/>
      <c r="F158" s="147"/>
      <c r="G158" s="147">
        <f>G157/24</f>
        <v>2.7083333333333335</v>
      </c>
      <c r="H158" s="147">
        <f>H157/24</f>
        <v>17.083333333333332</v>
      </c>
      <c r="I158" s="148"/>
      <c r="J158" s="149" t="s">
        <v>33</v>
      </c>
      <c r="K158" s="150"/>
      <c r="L158" s="150"/>
      <c r="M158" s="150"/>
    </row>
    <row r="159" spans="1:13" x14ac:dyDescent="0.25">
      <c r="A159" s="153"/>
      <c r="B159" s="153"/>
      <c r="C159" s="153"/>
      <c r="D159" s="153"/>
      <c r="E159" s="153"/>
      <c r="F159" s="153"/>
      <c r="G159" s="153"/>
      <c r="H159" s="150"/>
      <c r="I159" s="163"/>
      <c r="J159" s="144" t="s">
        <v>34</v>
      </c>
      <c r="K159" s="144"/>
      <c r="L159" s="154">
        <f>C157</f>
        <v>5333</v>
      </c>
      <c r="M159" s="150" t="s">
        <v>35</v>
      </c>
    </row>
    <row r="160" spans="1:13" x14ac:dyDescent="0.25">
      <c r="A160" s="153"/>
      <c r="B160" s="153"/>
      <c r="C160" s="153"/>
      <c r="D160" s="153"/>
      <c r="E160" s="153"/>
      <c r="F160" s="153"/>
      <c r="G160" s="153"/>
      <c r="H160" s="153"/>
      <c r="I160" s="150"/>
      <c r="J160" s="144" t="s">
        <v>36</v>
      </c>
      <c r="K160" s="144"/>
      <c r="L160" s="155">
        <f>D158</f>
        <v>14.375</v>
      </c>
      <c r="M160" s="150" t="s">
        <v>14</v>
      </c>
    </row>
    <row r="161" spans="1:13" x14ac:dyDescent="0.25">
      <c r="A161" s="153"/>
      <c r="B161" s="153"/>
      <c r="C161" s="153"/>
      <c r="D161" s="153"/>
      <c r="E161" s="153"/>
      <c r="F161" s="153"/>
      <c r="G161" s="153"/>
      <c r="H161" s="153"/>
      <c r="I161" s="150"/>
      <c r="J161" s="144" t="s">
        <v>37</v>
      </c>
      <c r="K161" s="144"/>
      <c r="L161" s="156">
        <f>G158</f>
        <v>2.7083333333333335</v>
      </c>
      <c r="M161" s="150" t="s">
        <v>14</v>
      </c>
    </row>
    <row r="163" spans="1:13" ht="15.75" x14ac:dyDescent="0.25">
      <c r="A163" s="438" t="s">
        <v>0</v>
      </c>
      <c r="B163" s="438"/>
      <c r="C163" s="438"/>
      <c r="D163" s="438"/>
      <c r="E163" s="438"/>
      <c r="F163" s="438"/>
      <c r="G163" s="438"/>
      <c r="H163" s="438"/>
      <c r="I163" s="438"/>
      <c r="J163" s="438"/>
      <c r="K163" s="438"/>
      <c r="L163" s="438"/>
      <c r="M163" s="438"/>
    </row>
    <row r="164" spans="1:13" ht="15.75" x14ac:dyDescent="0.25">
      <c r="A164" s="438" t="s">
        <v>125</v>
      </c>
      <c r="B164" s="438"/>
      <c r="C164" s="438"/>
      <c r="D164" s="438"/>
      <c r="E164" s="438"/>
      <c r="F164" s="438"/>
      <c r="G164" s="438"/>
      <c r="H164" s="438"/>
      <c r="I164" s="438"/>
      <c r="J164" s="438"/>
      <c r="K164" s="438"/>
      <c r="L164" s="438"/>
      <c r="M164" s="438"/>
    </row>
    <row r="165" spans="1:13" ht="15.75" x14ac:dyDescent="0.25">
      <c r="A165" s="162" t="s">
        <v>134</v>
      </c>
      <c r="B165" s="162"/>
      <c r="C165" s="162"/>
      <c r="D165" s="162"/>
      <c r="E165" s="162"/>
      <c r="F165" s="162"/>
      <c r="G165" s="162"/>
      <c r="H165" s="162"/>
      <c r="I165" s="162"/>
      <c r="J165" s="162"/>
      <c r="K165" s="139" t="s">
        <v>3</v>
      </c>
      <c r="L165" s="136">
        <v>17</v>
      </c>
      <c r="M165" s="139" t="s">
        <v>4</v>
      </c>
    </row>
    <row r="166" spans="1:13" ht="15" customHeight="1" x14ac:dyDescent="0.25">
      <c r="A166" s="427" t="s">
        <v>5</v>
      </c>
      <c r="B166" s="427" t="s">
        <v>6</v>
      </c>
      <c r="C166" s="12" t="s">
        <v>7</v>
      </c>
      <c r="D166" s="12" t="s">
        <v>8</v>
      </c>
      <c r="E166" s="11" t="s">
        <v>9</v>
      </c>
      <c r="F166" s="11" t="s">
        <v>10</v>
      </c>
      <c r="G166" s="12" t="s">
        <v>11</v>
      </c>
      <c r="H166" s="10" t="s">
        <v>12</v>
      </c>
      <c r="I166" s="10"/>
      <c r="J166" s="10"/>
      <c r="K166" s="428" t="s">
        <v>13</v>
      </c>
      <c r="L166" s="428"/>
      <c r="M166" s="428"/>
    </row>
    <row r="167" spans="1:13" ht="15.75" x14ac:dyDescent="0.25">
      <c r="A167" s="427"/>
      <c r="B167" s="427"/>
      <c r="C167" s="12"/>
      <c r="D167" s="12"/>
      <c r="E167" s="11"/>
      <c r="F167" s="11"/>
      <c r="G167" s="12"/>
      <c r="H167" s="19" t="s">
        <v>14</v>
      </c>
      <c r="I167" s="19" t="s">
        <v>15</v>
      </c>
      <c r="J167" s="19" t="s">
        <v>16</v>
      </c>
      <c r="K167" s="96" t="s">
        <v>14</v>
      </c>
      <c r="L167" s="96" t="s">
        <v>15</v>
      </c>
      <c r="M167" s="96" t="s">
        <v>16</v>
      </c>
    </row>
    <row r="168" spans="1:13" ht="15.75" x14ac:dyDescent="0.25">
      <c r="A168" s="27">
        <v>1</v>
      </c>
      <c r="B168" s="54" t="s">
        <v>18</v>
      </c>
      <c r="C168" s="27">
        <v>458</v>
      </c>
      <c r="D168" s="53">
        <f t="shared" ref="D168:D180" si="45">F168+E168</f>
        <v>31</v>
      </c>
      <c r="E168" s="53">
        <v>5</v>
      </c>
      <c r="F168" s="53">
        <f t="shared" ref="F168:F180" si="46">INT(C168/$L$3)</f>
        <v>26</v>
      </c>
      <c r="G168" s="27">
        <v>14</v>
      </c>
      <c r="H168" s="21" t="str">
        <f t="shared" ref="H168:H181" si="47">CHOOSE(WEEKDAY(I168),"Minggu","Senin","Selasa","Rabu","Kamis","Jum'at","Sabtu")</f>
        <v>Jum'at</v>
      </c>
      <c r="I168" s="24">
        <v>45744</v>
      </c>
      <c r="J168" s="25">
        <v>0.95833333333333304</v>
      </c>
      <c r="K168" s="21" t="str">
        <f t="shared" ref="K168:K180" si="48">CHOOSE(WEEKDAY(L168),"Minggu","Senin","Selasa","Rabu","Kamis","Jum'at","Sabtu")</f>
        <v>Sabtu</v>
      </c>
      <c r="L168" s="24">
        <f>(I168+J168)+G168/24</f>
        <v>45745.541666666672</v>
      </c>
      <c r="M168" s="25">
        <f t="shared" ref="M168:M180" si="49">(J168+G168/24)</f>
        <v>1.5416666666666665</v>
      </c>
    </row>
    <row r="169" spans="1:13" ht="15.75" x14ac:dyDescent="0.25">
      <c r="A169" s="27">
        <f t="shared" ref="A169:A181" si="50">A168+1</f>
        <v>2</v>
      </c>
      <c r="B169" s="54" t="s">
        <v>19</v>
      </c>
      <c r="C169" s="27">
        <v>243</v>
      </c>
      <c r="D169" s="53">
        <f t="shared" si="45"/>
        <v>17</v>
      </c>
      <c r="E169" s="53">
        <v>3</v>
      </c>
      <c r="F169" s="53">
        <f t="shared" si="46"/>
        <v>14</v>
      </c>
      <c r="G169" s="27">
        <v>4</v>
      </c>
      <c r="H169" s="21" t="str">
        <f t="shared" si="47"/>
        <v>Minggu</v>
      </c>
      <c r="I169" s="24">
        <f t="shared" ref="I169:I181" si="51">$I$168+J169</f>
        <v>45746.833333333336</v>
      </c>
      <c r="J169" s="25">
        <f t="shared" ref="J169:J181" si="52">M168+D168/24</f>
        <v>2.833333333333333</v>
      </c>
      <c r="K169" s="21" t="str">
        <f t="shared" si="48"/>
        <v>Senin</v>
      </c>
      <c r="L169" s="24">
        <f t="shared" ref="L169:L180" si="53">($I$168+J169)+G169/24</f>
        <v>45747</v>
      </c>
      <c r="M169" s="25">
        <f t="shared" si="49"/>
        <v>2.9999999999999996</v>
      </c>
    </row>
    <row r="170" spans="1:13" ht="15.75" x14ac:dyDescent="0.25">
      <c r="A170" s="27">
        <f t="shared" si="50"/>
        <v>3</v>
      </c>
      <c r="B170" s="54" t="s">
        <v>20</v>
      </c>
      <c r="C170" s="27">
        <v>255</v>
      </c>
      <c r="D170" s="53">
        <f t="shared" si="45"/>
        <v>27</v>
      </c>
      <c r="E170" s="53">
        <v>12</v>
      </c>
      <c r="F170" s="53">
        <f t="shared" si="46"/>
        <v>15</v>
      </c>
      <c r="G170" s="27">
        <v>3</v>
      </c>
      <c r="H170" s="21" t="str">
        <f t="shared" si="47"/>
        <v>Senin</v>
      </c>
      <c r="I170" s="24">
        <f t="shared" si="51"/>
        <v>45747.708333333336</v>
      </c>
      <c r="J170" s="25">
        <f t="shared" si="52"/>
        <v>3.708333333333333</v>
      </c>
      <c r="K170" s="21" t="str">
        <f t="shared" si="48"/>
        <v>Senin</v>
      </c>
      <c r="L170" s="24">
        <f t="shared" si="53"/>
        <v>45747.833333333336</v>
      </c>
      <c r="M170" s="25">
        <f t="shared" si="49"/>
        <v>3.833333333333333</v>
      </c>
    </row>
    <row r="171" spans="1:13" ht="15.75" x14ac:dyDescent="0.25">
      <c r="A171" s="27">
        <f t="shared" si="50"/>
        <v>4</v>
      </c>
      <c r="B171" s="134" t="s">
        <v>22</v>
      </c>
      <c r="C171" s="27">
        <v>345</v>
      </c>
      <c r="D171" s="53">
        <f t="shared" si="45"/>
        <v>24</v>
      </c>
      <c r="E171" s="53">
        <v>4</v>
      </c>
      <c r="F171" s="53">
        <f t="shared" si="46"/>
        <v>20</v>
      </c>
      <c r="G171" s="27">
        <v>4</v>
      </c>
      <c r="H171" s="21" t="str">
        <f t="shared" si="47"/>
        <v>Selasa</v>
      </c>
      <c r="I171" s="24">
        <f t="shared" si="51"/>
        <v>45748.958333333336</v>
      </c>
      <c r="J171" s="25">
        <f t="shared" si="52"/>
        <v>4.958333333333333</v>
      </c>
      <c r="K171" s="21" t="str">
        <f t="shared" si="48"/>
        <v>Rabu</v>
      </c>
      <c r="L171" s="24">
        <f t="shared" si="53"/>
        <v>45749.125</v>
      </c>
      <c r="M171" s="25">
        <f t="shared" si="49"/>
        <v>5.125</v>
      </c>
    </row>
    <row r="172" spans="1:13" ht="15.75" x14ac:dyDescent="0.25">
      <c r="A172" s="27">
        <f t="shared" si="50"/>
        <v>5</v>
      </c>
      <c r="B172" s="22" t="s">
        <v>28</v>
      </c>
      <c r="C172" s="27">
        <v>220</v>
      </c>
      <c r="D172" s="53">
        <f t="shared" si="45"/>
        <v>14</v>
      </c>
      <c r="E172" s="53">
        <v>2</v>
      </c>
      <c r="F172" s="53">
        <f t="shared" si="46"/>
        <v>12</v>
      </c>
      <c r="G172" s="27">
        <v>3</v>
      </c>
      <c r="H172" s="21" t="str">
        <f t="shared" si="47"/>
        <v>Kamis</v>
      </c>
      <c r="I172" s="24">
        <f t="shared" si="51"/>
        <v>45750.125</v>
      </c>
      <c r="J172" s="25">
        <f t="shared" si="52"/>
        <v>6.125</v>
      </c>
      <c r="K172" s="21" t="str">
        <f t="shared" si="48"/>
        <v>Kamis</v>
      </c>
      <c r="L172" s="24">
        <f t="shared" si="53"/>
        <v>45750.25</v>
      </c>
      <c r="M172" s="25">
        <f t="shared" si="49"/>
        <v>6.25</v>
      </c>
    </row>
    <row r="173" spans="1:13" ht="15.75" x14ac:dyDescent="0.25">
      <c r="A173" s="27">
        <f t="shared" si="50"/>
        <v>6</v>
      </c>
      <c r="B173" s="22" t="s">
        <v>29</v>
      </c>
      <c r="C173" s="27">
        <v>140</v>
      </c>
      <c r="D173" s="53">
        <f t="shared" si="45"/>
        <v>10</v>
      </c>
      <c r="E173" s="53">
        <v>2</v>
      </c>
      <c r="F173" s="53">
        <f t="shared" si="46"/>
        <v>8</v>
      </c>
      <c r="G173" s="27">
        <v>2</v>
      </c>
      <c r="H173" s="21" t="str">
        <f t="shared" si="47"/>
        <v>Kamis</v>
      </c>
      <c r="I173" s="24">
        <f t="shared" si="51"/>
        <v>45750.833333333336</v>
      </c>
      <c r="J173" s="25">
        <f t="shared" si="52"/>
        <v>6.833333333333333</v>
      </c>
      <c r="K173" s="21" t="str">
        <f t="shared" si="48"/>
        <v>Kamis</v>
      </c>
      <c r="L173" s="24">
        <f t="shared" si="53"/>
        <v>45750.916666666672</v>
      </c>
      <c r="M173" s="25">
        <f t="shared" si="49"/>
        <v>6.9166666666666661</v>
      </c>
    </row>
    <row r="174" spans="1:13" ht="15.75" x14ac:dyDescent="0.25">
      <c r="A174" s="27">
        <f t="shared" si="50"/>
        <v>7</v>
      </c>
      <c r="B174" s="22" t="s">
        <v>128</v>
      </c>
      <c r="C174" s="27">
        <v>310</v>
      </c>
      <c r="D174" s="53">
        <f t="shared" si="45"/>
        <v>21</v>
      </c>
      <c r="E174" s="53">
        <v>3</v>
      </c>
      <c r="F174" s="53">
        <f t="shared" si="46"/>
        <v>18</v>
      </c>
      <c r="G174" s="27">
        <v>2</v>
      </c>
      <c r="H174" s="21" t="str">
        <f t="shared" si="47"/>
        <v>Jum'at</v>
      </c>
      <c r="I174" s="24">
        <f t="shared" si="51"/>
        <v>45751.333333333336</v>
      </c>
      <c r="J174" s="25">
        <f t="shared" si="52"/>
        <v>7.333333333333333</v>
      </c>
      <c r="K174" s="21" t="str">
        <f t="shared" si="48"/>
        <v>Jum'at</v>
      </c>
      <c r="L174" s="24">
        <f t="shared" si="53"/>
        <v>45751.416666666672</v>
      </c>
      <c r="M174" s="25">
        <f t="shared" si="49"/>
        <v>7.4166666666666661</v>
      </c>
    </row>
    <row r="175" spans="1:13" ht="15.75" x14ac:dyDescent="0.25">
      <c r="A175" s="27">
        <f t="shared" si="50"/>
        <v>8</v>
      </c>
      <c r="B175" s="54" t="s">
        <v>62</v>
      </c>
      <c r="C175" s="27">
        <v>310</v>
      </c>
      <c r="D175" s="53">
        <f t="shared" si="45"/>
        <v>21</v>
      </c>
      <c r="E175" s="53">
        <v>3</v>
      </c>
      <c r="F175" s="53">
        <f t="shared" si="46"/>
        <v>18</v>
      </c>
      <c r="G175" s="27">
        <v>6</v>
      </c>
      <c r="H175" s="21" t="str">
        <f t="shared" si="47"/>
        <v>Sabtu</v>
      </c>
      <c r="I175" s="24">
        <f t="shared" si="51"/>
        <v>45752.291666666664</v>
      </c>
      <c r="J175" s="25">
        <f t="shared" si="52"/>
        <v>8.2916666666666661</v>
      </c>
      <c r="K175" s="21" t="str">
        <f t="shared" si="48"/>
        <v>Sabtu</v>
      </c>
      <c r="L175" s="24">
        <f t="shared" si="53"/>
        <v>45752.541666666664</v>
      </c>
      <c r="M175" s="25">
        <f t="shared" si="49"/>
        <v>8.5416666666666661</v>
      </c>
    </row>
    <row r="176" spans="1:13" ht="15.75" x14ac:dyDescent="0.25">
      <c r="A176" s="27">
        <f t="shared" si="50"/>
        <v>9</v>
      </c>
      <c r="B176" s="54" t="s">
        <v>128</v>
      </c>
      <c r="C176" s="27">
        <v>140</v>
      </c>
      <c r="D176" s="53">
        <f t="shared" si="45"/>
        <v>10</v>
      </c>
      <c r="E176" s="53">
        <v>2</v>
      </c>
      <c r="F176" s="53">
        <f t="shared" si="46"/>
        <v>8</v>
      </c>
      <c r="G176" s="27">
        <v>2</v>
      </c>
      <c r="H176" s="21" t="str">
        <f t="shared" si="47"/>
        <v>Minggu</v>
      </c>
      <c r="I176" s="24">
        <f t="shared" si="51"/>
        <v>45753.416666666664</v>
      </c>
      <c r="J176" s="25">
        <f t="shared" si="52"/>
        <v>9.4166666666666661</v>
      </c>
      <c r="K176" s="21" t="str">
        <f t="shared" si="48"/>
        <v>Minggu</v>
      </c>
      <c r="L176" s="24">
        <f t="shared" si="53"/>
        <v>45753.5</v>
      </c>
      <c r="M176" s="25">
        <f t="shared" si="49"/>
        <v>9.5</v>
      </c>
    </row>
    <row r="177" spans="1:13" ht="15.75" x14ac:dyDescent="0.25">
      <c r="A177" s="27">
        <f t="shared" si="50"/>
        <v>10</v>
      </c>
      <c r="B177" s="54" t="s">
        <v>29</v>
      </c>
      <c r="C177" s="27">
        <v>220</v>
      </c>
      <c r="D177" s="53">
        <f t="shared" si="45"/>
        <v>15</v>
      </c>
      <c r="E177" s="53">
        <v>3</v>
      </c>
      <c r="F177" s="53">
        <f t="shared" si="46"/>
        <v>12</v>
      </c>
      <c r="G177" s="27">
        <v>2</v>
      </c>
      <c r="H177" s="21" t="str">
        <f t="shared" si="47"/>
        <v>Minggu</v>
      </c>
      <c r="I177" s="24">
        <f t="shared" si="51"/>
        <v>45753.916666666664</v>
      </c>
      <c r="J177" s="25">
        <f t="shared" si="52"/>
        <v>9.9166666666666661</v>
      </c>
      <c r="K177" s="21" t="str">
        <f t="shared" si="48"/>
        <v>Senin</v>
      </c>
      <c r="L177" s="24">
        <f t="shared" si="53"/>
        <v>45754</v>
      </c>
      <c r="M177" s="25">
        <f t="shared" si="49"/>
        <v>10</v>
      </c>
    </row>
    <row r="178" spans="1:13" ht="15.75" x14ac:dyDescent="0.25">
      <c r="A178" s="27">
        <f t="shared" si="50"/>
        <v>11</v>
      </c>
      <c r="B178" s="22" t="s">
        <v>28</v>
      </c>
      <c r="C178" s="21">
        <v>634</v>
      </c>
      <c r="D178" s="53">
        <f t="shared" si="45"/>
        <v>45</v>
      </c>
      <c r="E178" s="53">
        <v>8</v>
      </c>
      <c r="F178" s="53">
        <f t="shared" si="46"/>
        <v>37</v>
      </c>
      <c r="G178" s="27">
        <v>3</v>
      </c>
      <c r="H178" s="21" t="str">
        <f t="shared" si="47"/>
        <v>Senin</v>
      </c>
      <c r="I178" s="24">
        <f t="shared" si="51"/>
        <v>45754.625</v>
      </c>
      <c r="J178" s="25">
        <f t="shared" si="52"/>
        <v>10.625</v>
      </c>
      <c r="K178" s="21" t="str">
        <f t="shared" si="48"/>
        <v>Senin</v>
      </c>
      <c r="L178" s="24">
        <f t="shared" si="53"/>
        <v>45754.75</v>
      </c>
      <c r="M178" s="25">
        <f t="shared" si="49"/>
        <v>10.75</v>
      </c>
    </row>
    <row r="179" spans="1:13" ht="15.75" x14ac:dyDescent="0.25">
      <c r="A179" s="27">
        <f t="shared" si="50"/>
        <v>12</v>
      </c>
      <c r="B179" s="54" t="s">
        <v>20</v>
      </c>
      <c r="C179" s="27">
        <v>243</v>
      </c>
      <c r="D179" s="53">
        <f t="shared" si="45"/>
        <v>17</v>
      </c>
      <c r="E179" s="53">
        <v>3</v>
      </c>
      <c r="F179" s="53">
        <f t="shared" si="46"/>
        <v>14</v>
      </c>
      <c r="G179" s="27">
        <v>3</v>
      </c>
      <c r="H179" s="21" t="str">
        <f t="shared" si="47"/>
        <v>Rabu</v>
      </c>
      <c r="I179" s="24">
        <f t="shared" si="51"/>
        <v>45756.625</v>
      </c>
      <c r="J179" s="25">
        <f t="shared" si="52"/>
        <v>12.625</v>
      </c>
      <c r="K179" s="21" t="str">
        <f t="shared" si="48"/>
        <v>Rabu</v>
      </c>
      <c r="L179" s="24">
        <f t="shared" si="53"/>
        <v>45756.75</v>
      </c>
      <c r="M179" s="25">
        <f t="shared" si="49"/>
        <v>12.75</v>
      </c>
    </row>
    <row r="180" spans="1:13" ht="15.75" x14ac:dyDescent="0.25">
      <c r="A180" s="27">
        <f t="shared" si="50"/>
        <v>13</v>
      </c>
      <c r="B180" s="54" t="s">
        <v>19</v>
      </c>
      <c r="C180" s="27">
        <v>302</v>
      </c>
      <c r="D180" s="53">
        <f t="shared" si="45"/>
        <v>32</v>
      </c>
      <c r="E180" s="53">
        <v>15</v>
      </c>
      <c r="F180" s="53">
        <f t="shared" si="46"/>
        <v>17</v>
      </c>
      <c r="G180" s="27">
        <v>2</v>
      </c>
      <c r="H180" s="21" t="str">
        <f t="shared" si="47"/>
        <v>Kamis</v>
      </c>
      <c r="I180" s="24">
        <f t="shared" si="51"/>
        <v>45757.458333333336</v>
      </c>
      <c r="J180" s="25">
        <f t="shared" si="52"/>
        <v>13.458333333333334</v>
      </c>
      <c r="K180" s="21" t="str">
        <f t="shared" si="48"/>
        <v>Kamis</v>
      </c>
      <c r="L180" s="24">
        <f t="shared" si="53"/>
        <v>45757.541666666672</v>
      </c>
      <c r="M180" s="25">
        <f t="shared" si="49"/>
        <v>13.541666666666668</v>
      </c>
    </row>
    <row r="181" spans="1:13" ht="15.75" x14ac:dyDescent="0.25">
      <c r="A181" s="27">
        <f t="shared" si="50"/>
        <v>14</v>
      </c>
      <c r="B181" s="54" t="s">
        <v>18</v>
      </c>
      <c r="C181" s="27"/>
      <c r="D181" s="53"/>
      <c r="E181" s="53"/>
      <c r="F181" s="53"/>
      <c r="G181" s="27"/>
      <c r="H181" s="21" t="str">
        <f t="shared" si="47"/>
        <v>Jum'at</v>
      </c>
      <c r="I181" s="24">
        <f t="shared" si="51"/>
        <v>45758.875</v>
      </c>
      <c r="J181" s="25">
        <f t="shared" si="52"/>
        <v>14.875000000000002</v>
      </c>
      <c r="K181" s="21"/>
      <c r="L181" s="24"/>
      <c r="M181" s="25"/>
    </row>
    <row r="182" spans="1:13" x14ac:dyDescent="0.25">
      <c r="A182" s="440" t="s">
        <v>31</v>
      </c>
      <c r="B182" s="440"/>
      <c r="C182" s="160">
        <f>SUM(C168:C181)</f>
        <v>3820</v>
      </c>
      <c r="D182" s="160">
        <f>SUM(D168:D181)</f>
        <v>284</v>
      </c>
      <c r="E182" s="160"/>
      <c r="F182" s="160"/>
      <c r="G182" s="160">
        <f>SUM(G168:G181)</f>
        <v>50</v>
      </c>
      <c r="H182" s="160">
        <f>D182+G182</f>
        <v>334</v>
      </c>
      <c r="I182" s="143"/>
      <c r="J182" s="144"/>
      <c r="K182" s="143"/>
      <c r="L182" s="143"/>
      <c r="M182" s="144"/>
    </row>
    <row r="183" spans="1:13" x14ac:dyDescent="0.25">
      <c r="A183" s="440" t="s">
        <v>32</v>
      </c>
      <c r="B183" s="440"/>
      <c r="C183" s="146"/>
      <c r="D183" s="147">
        <f>D182/24</f>
        <v>11.833333333333334</v>
      </c>
      <c r="E183" s="147"/>
      <c r="F183" s="147"/>
      <c r="G183" s="147">
        <f>G182/24</f>
        <v>2.0833333333333335</v>
      </c>
      <c r="H183" s="147">
        <f>H182/24</f>
        <v>13.916666666666666</v>
      </c>
      <c r="I183" s="148"/>
      <c r="J183" s="149" t="s">
        <v>33</v>
      </c>
      <c r="K183" s="150"/>
      <c r="L183" s="150"/>
      <c r="M183" s="150"/>
    </row>
    <row r="184" spans="1:13" x14ac:dyDescent="0.25">
      <c r="A184" s="153"/>
      <c r="B184" s="153"/>
      <c r="C184" s="153"/>
      <c r="D184" s="153"/>
      <c r="E184" s="153"/>
      <c r="F184" s="153"/>
      <c r="G184" s="153"/>
      <c r="H184" s="150"/>
      <c r="I184" s="163"/>
      <c r="J184" s="144" t="s">
        <v>34</v>
      </c>
      <c r="K184" s="144"/>
      <c r="L184" s="154">
        <f>C182</f>
        <v>3820</v>
      </c>
      <c r="M184" s="150" t="s">
        <v>35</v>
      </c>
    </row>
    <row r="185" spans="1:13" x14ac:dyDescent="0.25">
      <c r="A185" s="153"/>
      <c r="B185" s="153"/>
      <c r="C185" s="153"/>
      <c r="D185" s="153"/>
      <c r="E185" s="153"/>
      <c r="F185" s="153"/>
      <c r="G185" s="153"/>
      <c r="H185" s="153"/>
      <c r="I185" s="150"/>
      <c r="J185" s="144" t="s">
        <v>36</v>
      </c>
      <c r="K185" s="144"/>
      <c r="L185" s="155">
        <f>D183</f>
        <v>11.833333333333334</v>
      </c>
      <c r="M185" s="150" t="s">
        <v>14</v>
      </c>
    </row>
    <row r="186" spans="1:13" x14ac:dyDescent="0.25">
      <c r="A186" s="153"/>
      <c r="B186" s="153"/>
      <c r="C186" s="153"/>
      <c r="D186" s="153"/>
      <c r="E186" s="153"/>
      <c r="F186" s="153"/>
      <c r="G186" s="153"/>
      <c r="H186" s="153"/>
      <c r="I186" s="150"/>
      <c r="J186" s="144" t="s">
        <v>37</v>
      </c>
      <c r="K186" s="144"/>
      <c r="L186" s="156">
        <f>G183</f>
        <v>2.0833333333333335</v>
      </c>
      <c r="M186" s="150" t="s">
        <v>14</v>
      </c>
    </row>
    <row r="188" spans="1:13" ht="15.75" x14ac:dyDescent="0.25">
      <c r="A188" s="438" t="s">
        <v>0</v>
      </c>
      <c r="B188" s="438"/>
      <c r="C188" s="438"/>
      <c r="D188" s="438"/>
      <c r="E188" s="438"/>
      <c r="F188" s="438"/>
      <c r="G188" s="438"/>
      <c r="H188" s="438"/>
      <c r="I188" s="438"/>
      <c r="J188" s="438"/>
      <c r="K188" s="438"/>
      <c r="L188" s="438"/>
      <c r="M188" s="438"/>
    </row>
    <row r="189" spans="1:13" ht="15.75" x14ac:dyDescent="0.25">
      <c r="A189" s="438" t="s">
        <v>125</v>
      </c>
      <c r="B189" s="438"/>
      <c r="C189" s="438"/>
      <c r="D189" s="438"/>
      <c r="E189" s="438"/>
      <c r="F189" s="438"/>
      <c r="G189" s="438"/>
      <c r="H189" s="438"/>
      <c r="I189" s="438"/>
      <c r="J189" s="438"/>
      <c r="K189" s="438"/>
      <c r="L189" s="438"/>
      <c r="M189" s="438"/>
    </row>
    <row r="190" spans="1:13" ht="15.75" x14ac:dyDescent="0.25">
      <c r="A190" s="162" t="s">
        <v>135</v>
      </c>
      <c r="B190" s="162"/>
      <c r="C190" s="162"/>
      <c r="D190" s="162"/>
      <c r="E190" s="162"/>
      <c r="F190" s="162"/>
      <c r="G190" s="162"/>
      <c r="H190" s="162"/>
      <c r="I190" s="162"/>
      <c r="J190" s="162"/>
      <c r="K190" s="139" t="s">
        <v>3</v>
      </c>
      <c r="L190" s="136">
        <v>17</v>
      </c>
      <c r="M190" s="139" t="s">
        <v>4</v>
      </c>
    </row>
    <row r="191" spans="1:13" ht="15" customHeight="1" x14ac:dyDescent="0.25">
      <c r="A191" s="427" t="s">
        <v>5</v>
      </c>
      <c r="B191" s="427" t="s">
        <v>6</v>
      </c>
      <c r="C191" s="12" t="s">
        <v>7</v>
      </c>
      <c r="D191" s="12" t="s">
        <v>8</v>
      </c>
      <c r="E191" s="11" t="s">
        <v>9</v>
      </c>
      <c r="F191" s="11" t="s">
        <v>10</v>
      </c>
      <c r="G191" s="12" t="s">
        <v>11</v>
      </c>
      <c r="H191" s="10" t="s">
        <v>12</v>
      </c>
      <c r="I191" s="10"/>
      <c r="J191" s="10"/>
      <c r="K191" s="428" t="s">
        <v>13</v>
      </c>
      <c r="L191" s="428"/>
      <c r="M191" s="428"/>
    </row>
    <row r="192" spans="1:13" ht="15.75" x14ac:dyDescent="0.25">
      <c r="A192" s="427"/>
      <c r="B192" s="427"/>
      <c r="C192" s="12"/>
      <c r="D192" s="12"/>
      <c r="E192" s="11"/>
      <c r="F192" s="11"/>
      <c r="G192" s="12"/>
      <c r="H192" s="19" t="s">
        <v>14</v>
      </c>
      <c r="I192" s="19" t="s">
        <v>15</v>
      </c>
      <c r="J192" s="19" t="s">
        <v>16</v>
      </c>
      <c r="K192" s="96" t="s">
        <v>14</v>
      </c>
      <c r="L192" s="96" t="s">
        <v>15</v>
      </c>
      <c r="M192" s="96" t="s">
        <v>16</v>
      </c>
    </row>
    <row r="193" spans="1:13" ht="15.75" x14ac:dyDescent="0.25">
      <c r="A193" s="27">
        <v>1</v>
      </c>
      <c r="B193" s="54" t="s">
        <v>18</v>
      </c>
      <c r="C193" s="27">
        <v>485</v>
      </c>
      <c r="D193" s="53">
        <f t="shared" ref="D193:D213" si="54">F193+E193</f>
        <v>35</v>
      </c>
      <c r="E193" s="53">
        <v>7</v>
      </c>
      <c r="F193" s="53">
        <f t="shared" ref="F193:F213" si="55">INT(C193/$L$3)</f>
        <v>28</v>
      </c>
      <c r="G193" s="27">
        <v>9</v>
      </c>
      <c r="H193" s="21" t="str">
        <f t="shared" ref="H193:H214" si="56">CHOOSE(WEEKDAY(I193),"Minggu","Senin","Selasa","Rabu","Kamis","Jum'at","Sabtu")</f>
        <v>Jum'at</v>
      </c>
      <c r="I193" s="24">
        <v>45758</v>
      </c>
      <c r="J193" s="25">
        <v>0.875</v>
      </c>
      <c r="K193" s="21" t="str">
        <f t="shared" ref="K193:K213" si="57">CHOOSE(WEEKDAY(L193),"Minggu","Senin","Selasa","Rabu","Kamis","Jum'at","Sabtu")</f>
        <v>Sabtu</v>
      </c>
      <c r="L193" s="24">
        <f>(I193+J193)+G193/24</f>
        <v>45759.25</v>
      </c>
      <c r="M193" s="25">
        <f t="shared" ref="M193:M213" si="58">(J193+G193/24)</f>
        <v>1.25</v>
      </c>
    </row>
    <row r="194" spans="1:13" ht="15.75" x14ac:dyDescent="0.25">
      <c r="A194" s="27">
        <v>2</v>
      </c>
      <c r="B194" s="134" t="s">
        <v>90</v>
      </c>
      <c r="C194" s="27">
        <v>302</v>
      </c>
      <c r="D194" s="53">
        <f t="shared" si="54"/>
        <v>21</v>
      </c>
      <c r="E194" s="53">
        <v>4</v>
      </c>
      <c r="F194" s="53">
        <f t="shared" si="55"/>
        <v>17</v>
      </c>
      <c r="G194" s="27">
        <v>3</v>
      </c>
      <c r="H194" s="21" t="str">
        <f t="shared" si="56"/>
        <v>Minggu</v>
      </c>
      <c r="I194" s="24">
        <f t="shared" ref="I194:I214" si="59">$I$193+J194</f>
        <v>45760.708333333336</v>
      </c>
      <c r="J194" s="25">
        <f t="shared" ref="J194:J214" si="60">M193+D193/24</f>
        <v>2.708333333333333</v>
      </c>
      <c r="K194" s="21" t="str">
        <f t="shared" si="57"/>
        <v>Minggu</v>
      </c>
      <c r="L194" s="24">
        <f>($I$168+J194)+G194/24</f>
        <v>45746.833333333336</v>
      </c>
      <c r="M194" s="25">
        <f t="shared" si="58"/>
        <v>2.833333333333333</v>
      </c>
    </row>
    <row r="195" spans="1:13" ht="15.75" x14ac:dyDescent="0.25">
      <c r="A195" s="27">
        <v>3</v>
      </c>
      <c r="B195" s="54" t="s">
        <v>19</v>
      </c>
      <c r="C195" s="27">
        <v>243</v>
      </c>
      <c r="D195" s="53">
        <f t="shared" si="54"/>
        <v>16</v>
      </c>
      <c r="E195" s="53">
        <v>2</v>
      </c>
      <c r="F195" s="53">
        <f t="shared" si="55"/>
        <v>14</v>
      </c>
      <c r="G195" s="27">
        <v>4</v>
      </c>
      <c r="H195" s="21" t="str">
        <f t="shared" si="56"/>
        <v>Senin</v>
      </c>
      <c r="I195" s="24">
        <f t="shared" si="59"/>
        <v>45761.708333333336</v>
      </c>
      <c r="J195" s="25">
        <f t="shared" si="60"/>
        <v>3.708333333333333</v>
      </c>
      <c r="K195" s="21" t="str">
        <f t="shared" si="57"/>
        <v>Senin</v>
      </c>
      <c r="L195" s="24">
        <f t="shared" ref="L195:L213" si="61">($I$193+J195)+G195/24</f>
        <v>45761.875</v>
      </c>
      <c r="M195" s="25">
        <f t="shared" si="58"/>
        <v>3.8749999999999996</v>
      </c>
    </row>
    <row r="196" spans="1:13" ht="15.75" x14ac:dyDescent="0.25">
      <c r="A196" s="27">
        <v>4</v>
      </c>
      <c r="B196" s="54" t="s">
        <v>20</v>
      </c>
      <c r="C196" s="27">
        <v>255</v>
      </c>
      <c r="D196" s="53">
        <f t="shared" si="54"/>
        <v>19</v>
      </c>
      <c r="E196" s="53">
        <v>4</v>
      </c>
      <c r="F196" s="53">
        <f t="shared" si="55"/>
        <v>15</v>
      </c>
      <c r="G196" s="27">
        <v>2</v>
      </c>
      <c r="H196" s="21" t="str">
        <f t="shared" si="56"/>
        <v>Selasa</v>
      </c>
      <c r="I196" s="24">
        <f t="shared" si="59"/>
        <v>45762.541666666664</v>
      </c>
      <c r="J196" s="25">
        <f t="shared" si="60"/>
        <v>4.5416666666666661</v>
      </c>
      <c r="K196" s="21" t="str">
        <f t="shared" si="57"/>
        <v>Selasa</v>
      </c>
      <c r="L196" s="24">
        <f t="shared" si="61"/>
        <v>45762.625</v>
      </c>
      <c r="M196" s="25">
        <f t="shared" si="58"/>
        <v>4.6249999999999991</v>
      </c>
    </row>
    <row r="197" spans="1:13" ht="15.75" x14ac:dyDescent="0.25">
      <c r="A197" s="27">
        <v>5</v>
      </c>
      <c r="B197" s="54" t="s">
        <v>127</v>
      </c>
      <c r="C197" s="27">
        <v>231</v>
      </c>
      <c r="D197" s="53">
        <f t="shared" si="54"/>
        <v>15</v>
      </c>
      <c r="E197" s="53">
        <v>2</v>
      </c>
      <c r="F197" s="53">
        <f t="shared" si="55"/>
        <v>13</v>
      </c>
      <c r="G197" s="27">
        <v>1</v>
      </c>
      <c r="H197" s="21" t="str">
        <f t="shared" si="56"/>
        <v>Rabu</v>
      </c>
      <c r="I197" s="24">
        <f t="shared" si="59"/>
        <v>45763.416666666664</v>
      </c>
      <c r="J197" s="25">
        <f t="shared" si="60"/>
        <v>5.4166666666666661</v>
      </c>
      <c r="K197" s="21" t="str">
        <f t="shared" si="57"/>
        <v>Rabu</v>
      </c>
      <c r="L197" s="24">
        <f t="shared" si="61"/>
        <v>45763.458333333328</v>
      </c>
      <c r="M197" s="25">
        <f t="shared" si="58"/>
        <v>5.458333333333333</v>
      </c>
    </row>
    <row r="198" spans="1:13" ht="15.75" x14ac:dyDescent="0.25">
      <c r="A198" s="27">
        <v>6</v>
      </c>
      <c r="B198" s="54" t="s">
        <v>92</v>
      </c>
      <c r="C198" s="27">
        <v>146</v>
      </c>
      <c r="D198" s="53">
        <f t="shared" si="54"/>
        <v>11</v>
      </c>
      <c r="E198" s="53">
        <v>3</v>
      </c>
      <c r="F198" s="53">
        <f t="shared" si="55"/>
        <v>8</v>
      </c>
      <c r="G198" s="27">
        <v>3</v>
      </c>
      <c r="H198" s="21" t="str">
        <f t="shared" si="56"/>
        <v>Kamis</v>
      </c>
      <c r="I198" s="24">
        <f t="shared" si="59"/>
        <v>45764.083333333336</v>
      </c>
      <c r="J198" s="25">
        <f t="shared" si="60"/>
        <v>6.083333333333333</v>
      </c>
      <c r="K198" s="21" t="str">
        <f t="shared" si="57"/>
        <v>Kamis</v>
      </c>
      <c r="L198" s="24">
        <f t="shared" si="61"/>
        <v>45764.208333333336</v>
      </c>
      <c r="M198" s="25">
        <f t="shared" si="58"/>
        <v>6.208333333333333</v>
      </c>
    </row>
    <row r="199" spans="1:13" ht="15.75" x14ac:dyDescent="0.25">
      <c r="A199" s="27">
        <v>7</v>
      </c>
      <c r="B199" s="22" t="s">
        <v>93</v>
      </c>
      <c r="C199" s="27">
        <v>100</v>
      </c>
      <c r="D199" s="53">
        <f t="shared" si="54"/>
        <v>7</v>
      </c>
      <c r="E199" s="53">
        <v>2</v>
      </c>
      <c r="F199" s="53">
        <f t="shared" si="55"/>
        <v>5</v>
      </c>
      <c r="G199" s="27">
        <v>2</v>
      </c>
      <c r="H199" s="21" t="str">
        <f t="shared" si="56"/>
        <v>Kamis</v>
      </c>
      <c r="I199" s="24">
        <f t="shared" si="59"/>
        <v>45764.666666666664</v>
      </c>
      <c r="J199" s="25">
        <f t="shared" si="60"/>
        <v>6.6666666666666661</v>
      </c>
      <c r="K199" s="21" t="str">
        <f t="shared" si="57"/>
        <v>Kamis</v>
      </c>
      <c r="L199" s="24">
        <f t="shared" si="61"/>
        <v>45764.75</v>
      </c>
      <c r="M199" s="25">
        <f t="shared" si="58"/>
        <v>6.7499999999999991</v>
      </c>
    </row>
    <row r="200" spans="1:13" ht="15.75" x14ac:dyDescent="0.25">
      <c r="A200" s="27">
        <v>8</v>
      </c>
      <c r="B200" s="22" t="s">
        <v>129</v>
      </c>
      <c r="C200" s="27">
        <v>230</v>
      </c>
      <c r="D200" s="53">
        <f t="shared" si="54"/>
        <v>16</v>
      </c>
      <c r="E200" s="53">
        <v>3</v>
      </c>
      <c r="F200" s="53">
        <f t="shared" si="55"/>
        <v>13</v>
      </c>
      <c r="G200" s="27">
        <v>1</v>
      </c>
      <c r="H200" s="21" t="str">
        <f t="shared" si="56"/>
        <v>Jum'at</v>
      </c>
      <c r="I200" s="24">
        <f t="shared" si="59"/>
        <v>45765.041666666664</v>
      </c>
      <c r="J200" s="25">
        <f t="shared" si="60"/>
        <v>7.0416666666666661</v>
      </c>
      <c r="K200" s="21" t="str">
        <f t="shared" si="57"/>
        <v>Jum'at</v>
      </c>
      <c r="L200" s="24">
        <f t="shared" si="61"/>
        <v>45765.083333333328</v>
      </c>
      <c r="M200" s="25">
        <f t="shared" si="58"/>
        <v>7.083333333333333</v>
      </c>
    </row>
    <row r="201" spans="1:13" ht="15.75" x14ac:dyDescent="0.25">
      <c r="A201" s="27">
        <v>9</v>
      </c>
      <c r="B201" s="22" t="s">
        <v>28</v>
      </c>
      <c r="C201" s="27">
        <v>220</v>
      </c>
      <c r="D201" s="53">
        <f t="shared" si="54"/>
        <v>15</v>
      </c>
      <c r="E201" s="53">
        <v>3</v>
      </c>
      <c r="F201" s="53">
        <f t="shared" si="55"/>
        <v>12</v>
      </c>
      <c r="G201" s="27">
        <v>3</v>
      </c>
      <c r="H201" s="21" t="str">
        <f t="shared" si="56"/>
        <v>Jum'at</v>
      </c>
      <c r="I201" s="24">
        <f t="shared" si="59"/>
        <v>45765.75</v>
      </c>
      <c r="J201" s="25">
        <f t="shared" si="60"/>
        <v>7.75</v>
      </c>
      <c r="K201" s="21" t="str">
        <f t="shared" si="57"/>
        <v>Jum'at</v>
      </c>
      <c r="L201" s="24">
        <f t="shared" si="61"/>
        <v>45765.875</v>
      </c>
      <c r="M201" s="25">
        <f t="shared" si="58"/>
        <v>7.875</v>
      </c>
    </row>
    <row r="202" spans="1:13" ht="15.75" x14ac:dyDescent="0.25">
      <c r="A202" s="27">
        <v>10</v>
      </c>
      <c r="B202" s="22" t="s">
        <v>29</v>
      </c>
      <c r="C202" s="27">
        <v>140</v>
      </c>
      <c r="D202" s="53">
        <f t="shared" si="54"/>
        <v>9</v>
      </c>
      <c r="E202" s="53">
        <v>1</v>
      </c>
      <c r="F202" s="53">
        <f t="shared" si="55"/>
        <v>8</v>
      </c>
      <c r="G202" s="27">
        <v>2</v>
      </c>
      <c r="H202" s="21" t="str">
        <f t="shared" si="56"/>
        <v>Sabtu</v>
      </c>
      <c r="I202" s="24">
        <f t="shared" si="59"/>
        <v>45766.5</v>
      </c>
      <c r="J202" s="25">
        <f t="shared" si="60"/>
        <v>8.5</v>
      </c>
      <c r="K202" s="21" t="str">
        <f t="shared" si="57"/>
        <v>Sabtu</v>
      </c>
      <c r="L202" s="24">
        <f t="shared" si="61"/>
        <v>45766.583333333336</v>
      </c>
      <c r="M202" s="25">
        <f t="shared" si="58"/>
        <v>8.5833333333333339</v>
      </c>
    </row>
    <row r="203" spans="1:13" ht="15.75" x14ac:dyDescent="0.25">
      <c r="A203" s="27">
        <v>11</v>
      </c>
      <c r="B203" s="22" t="s">
        <v>128</v>
      </c>
      <c r="C203" s="27">
        <v>310</v>
      </c>
      <c r="D203" s="53">
        <f t="shared" si="54"/>
        <v>21</v>
      </c>
      <c r="E203" s="53">
        <v>3</v>
      </c>
      <c r="F203" s="53">
        <f t="shared" si="55"/>
        <v>18</v>
      </c>
      <c r="G203" s="27">
        <v>2</v>
      </c>
      <c r="H203" s="21" t="str">
        <f t="shared" si="56"/>
        <v>Sabtu</v>
      </c>
      <c r="I203" s="24">
        <f t="shared" si="59"/>
        <v>45766.958333333336</v>
      </c>
      <c r="J203" s="25">
        <f t="shared" si="60"/>
        <v>8.9583333333333339</v>
      </c>
      <c r="K203" s="21" t="str">
        <f t="shared" si="57"/>
        <v>Minggu</v>
      </c>
      <c r="L203" s="24">
        <f t="shared" si="61"/>
        <v>45767.041666666672</v>
      </c>
      <c r="M203" s="25">
        <f t="shared" si="58"/>
        <v>9.0416666666666679</v>
      </c>
    </row>
    <row r="204" spans="1:13" ht="15.75" x14ac:dyDescent="0.25">
      <c r="A204" s="27">
        <v>12</v>
      </c>
      <c r="B204" s="54" t="s">
        <v>62</v>
      </c>
      <c r="C204" s="27">
        <v>310</v>
      </c>
      <c r="D204" s="53">
        <f t="shared" si="54"/>
        <v>21</v>
      </c>
      <c r="E204" s="53">
        <v>3</v>
      </c>
      <c r="F204" s="53">
        <f t="shared" si="55"/>
        <v>18</v>
      </c>
      <c r="G204" s="27">
        <v>6</v>
      </c>
      <c r="H204" s="21" t="str">
        <f t="shared" si="56"/>
        <v>Minggu</v>
      </c>
      <c r="I204" s="24">
        <f t="shared" si="59"/>
        <v>45767.916666666664</v>
      </c>
      <c r="J204" s="25">
        <f t="shared" si="60"/>
        <v>9.9166666666666679</v>
      </c>
      <c r="K204" s="21" t="str">
        <f t="shared" si="57"/>
        <v>Senin</v>
      </c>
      <c r="L204" s="24">
        <f t="shared" si="61"/>
        <v>45768.166666666664</v>
      </c>
      <c r="M204" s="25">
        <f t="shared" si="58"/>
        <v>10.166666666666668</v>
      </c>
    </row>
    <row r="205" spans="1:13" ht="15.75" x14ac:dyDescent="0.25">
      <c r="A205" s="27">
        <v>13</v>
      </c>
      <c r="B205" s="54" t="s">
        <v>128</v>
      </c>
      <c r="C205" s="27">
        <v>140</v>
      </c>
      <c r="D205" s="53">
        <f t="shared" si="54"/>
        <v>10</v>
      </c>
      <c r="E205" s="53">
        <v>2</v>
      </c>
      <c r="F205" s="53">
        <f t="shared" si="55"/>
        <v>8</v>
      </c>
      <c r="G205" s="27">
        <v>2</v>
      </c>
      <c r="H205" s="21" t="str">
        <f t="shared" si="56"/>
        <v>Selasa</v>
      </c>
      <c r="I205" s="24">
        <f t="shared" si="59"/>
        <v>45769.041666666664</v>
      </c>
      <c r="J205" s="25">
        <f t="shared" si="60"/>
        <v>11.041666666666668</v>
      </c>
      <c r="K205" s="21" t="str">
        <f t="shared" si="57"/>
        <v>Selasa</v>
      </c>
      <c r="L205" s="24">
        <f t="shared" si="61"/>
        <v>45769.125</v>
      </c>
      <c r="M205" s="25">
        <f t="shared" si="58"/>
        <v>11.125000000000002</v>
      </c>
    </row>
    <row r="206" spans="1:13" ht="15.75" x14ac:dyDescent="0.25">
      <c r="A206" s="27">
        <v>14</v>
      </c>
      <c r="B206" s="54" t="s">
        <v>29</v>
      </c>
      <c r="C206" s="27">
        <v>220</v>
      </c>
      <c r="D206" s="53">
        <f t="shared" si="54"/>
        <v>15</v>
      </c>
      <c r="E206" s="53">
        <v>3</v>
      </c>
      <c r="F206" s="53">
        <f t="shared" si="55"/>
        <v>12</v>
      </c>
      <c r="G206" s="27">
        <v>2</v>
      </c>
      <c r="H206" s="21" t="str">
        <f t="shared" si="56"/>
        <v>Selasa</v>
      </c>
      <c r="I206" s="24">
        <f t="shared" si="59"/>
        <v>45769.541666666664</v>
      </c>
      <c r="J206" s="25">
        <f t="shared" si="60"/>
        <v>11.541666666666668</v>
      </c>
      <c r="K206" s="21" t="str">
        <f t="shared" si="57"/>
        <v>Selasa</v>
      </c>
      <c r="L206" s="24">
        <f t="shared" si="61"/>
        <v>45769.625</v>
      </c>
      <c r="M206" s="25">
        <f t="shared" si="58"/>
        <v>11.625000000000002</v>
      </c>
    </row>
    <row r="207" spans="1:13" ht="15.75" x14ac:dyDescent="0.25">
      <c r="A207" s="27">
        <v>15</v>
      </c>
      <c r="B207" s="22" t="s">
        <v>28</v>
      </c>
      <c r="C207" s="27">
        <v>230</v>
      </c>
      <c r="D207" s="53">
        <f t="shared" si="54"/>
        <v>16</v>
      </c>
      <c r="E207" s="53">
        <v>3</v>
      </c>
      <c r="F207" s="53">
        <f t="shared" si="55"/>
        <v>13</v>
      </c>
      <c r="G207" s="27">
        <v>2</v>
      </c>
      <c r="H207" s="21" t="str">
        <f t="shared" si="56"/>
        <v>Rabu</v>
      </c>
      <c r="I207" s="24">
        <f t="shared" si="59"/>
        <v>45770.25</v>
      </c>
      <c r="J207" s="25">
        <f t="shared" si="60"/>
        <v>12.250000000000002</v>
      </c>
      <c r="K207" s="21" t="str">
        <f t="shared" si="57"/>
        <v>Rabu</v>
      </c>
      <c r="L207" s="24">
        <f t="shared" si="61"/>
        <v>45770.333333333336</v>
      </c>
      <c r="M207" s="25">
        <f t="shared" si="58"/>
        <v>12.333333333333336</v>
      </c>
    </row>
    <row r="208" spans="1:13" ht="15.75" x14ac:dyDescent="0.25">
      <c r="A208" s="27">
        <v>16</v>
      </c>
      <c r="B208" s="22" t="s">
        <v>129</v>
      </c>
      <c r="C208" s="27">
        <v>100</v>
      </c>
      <c r="D208" s="53">
        <f t="shared" si="54"/>
        <v>7</v>
      </c>
      <c r="E208" s="53">
        <v>2</v>
      </c>
      <c r="F208" s="53">
        <f t="shared" si="55"/>
        <v>5</v>
      </c>
      <c r="G208" s="27">
        <v>1</v>
      </c>
      <c r="H208" s="21" t="str">
        <f t="shared" si="56"/>
        <v>Kamis</v>
      </c>
      <c r="I208" s="24">
        <f t="shared" si="59"/>
        <v>45771</v>
      </c>
      <c r="J208" s="25">
        <f t="shared" si="60"/>
        <v>13.000000000000002</v>
      </c>
      <c r="K208" s="21" t="str">
        <f t="shared" si="57"/>
        <v>Kamis</v>
      </c>
      <c r="L208" s="24">
        <f t="shared" si="61"/>
        <v>45771.041666666664</v>
      </c>
      <c r="M208" s="25">
        <f t="shared" si="58"/>
        <v>13.041666666666668</v>
      </c>
    </row>
    <row r="209" spans="1:13" ht="15.75" x14ac:dyDescent="0.25">
      <c r="A209" s="27">
        <v>17</v>
      </c>
      <c r="B209" s="22" t="s">
        <v>93</v>
      </c>
      <c r="C209" s="27">
        <v>146</v>
      </c>
      <c r="D209" s="53">
        <f t="shared" si="54"/>
        <v>10</v>
      </c>
      <c r="E209" s="53">
        <v>2</v>
      </c>
      <c r="F209" s="53">
        <f t="shared" si="55"/>
        <v>8</v>
      </c>
      <c r="G209" s="27">
        <v>2</v>
      </c>
      <c r="H209" s="21" t="str">
        <f t="shared" si="56"/>
        <v>Kamis</v>
      </c>
      <c r="I209" s="24">
        <f t="shared" si="59"/>
        <v>45771.333333333336</v>
      </c>
      <c r="J209" s="25">
        <f t="shared" si="60"/>
        <v>13.333333333333334</v>
      </c>
      <c r="K209" s="21" t="str">
        <f t="shared" si="57"/>
        <v>Kamis</v>
      </c>
      <c r="L209" s="24">
        <f t="shared" si="61"/>
        <v>45771.416666666672</v>
      </c>
      <c r="M209" s="25">
        <f t="shared" si="58"/>
        <v>13.416666666666668</v>
      </c>
    </row>
    <row r="210" spans="1:13" ht="15.75" x14ac:dyDescent="0.25">
      <c r="A210" s="27">
        <v>18</v>
      </c>
      <c r="B210" s="22" t="s">
        <v>92</v>
      </c>
      <c r="C210" s="27">
        <v>231</v>
      </c>
      <c r="D210" s="53">
        <f t="shared" si="54"/>
        <v>16</v>
      </c>
      <c r="E210" s="53">
        <v>3</v>
      </c>
      <c r="F210" s="53">
        <f t="shared" si="55"/>
        <v>13</v>
      </c>
      <c r="G210" s="27">
        <v>3</v>
      </c>
      <c r="H210" s="21" t="str">
        <f t="shared" si="56"/>
        <v>Kamis</v>
      </c>
      <c r="I210" s="24">
        <f t="shared" si="59"/>
        <v>45771.833333333336</v>
      </c>
      <c r="J210" s="25">
        <f t="shared" si="60"/>
        <v>13.833333333333334</v>
      </c>
      <c r="K210" s="21" t="str">
        <f t="shared" si="57"/>
        <v>Kamis</v>
      </c>
      <c r="L210" s="24">
        <f t="shared" si="61"/>
        <v>45771.958333333336</v>
      </c>
      <c r="M210" s="25">
        <f t="shared" si="58"/>
        <v>13.958333333333334</v>
      </c>
    </row>
    <row r="211" spans="1:13" ht="15.75" x14ac:dyDescent="0.25">
      <c r="A211" s="27">
        <v>19</v>
      </c>
      <c r="B211" s="22" t="s">
        <v>127</v>
      </c>
      <c r="C211" s="27">
        <v>255</v>
      </c>
      <c r="D211" s="53">
        <f t="shared" si="54"/>
        <v>17</v>
      </c>
      <c r="E211" s="53">
        <v>2</v>
      </c>
      <c r="F211" s="53">
        <f t="shared" si="55"/>
        <v>15</v>
      </c>
      <c r="G211" s="27">
        <v>2</v>
      </c>
      <c r="H211" s="21" t="str">
        <f t="shared" si="56"/>
        <v>Jum'at</v>
      </c>
      <c r="I211" s="24">
        <f t="shared" si="59"/>
        <v>45772.625</v>
      </c>
      <c r="J211" s="25">
        <f t="shared" si="60"/>
        <v>14.625</v>
      </c>
      <c r="K211" s="21" t="str">
        <f t="shared" si="57"/>
        <v>Jum'at</v>
      </c>
      <c r="L211" s="24">
        <f t="shared" si="61"/>
        <v>45772.708333333336</v>
      </c>
      <c r="M211" s="25">
        <f t="shared" si="58"/>
        <v>14.708333333333334</v>
      </c>
    </row>
    <row r="212" spans="1:13" ht="15.75" x14ac:dyDescent="0.25">
      <c r="A212" s="27">
        <v>20</v>
      </c>
      <c r="B212" s="54" t="s">
        <v>20</v>
      </c>
      <c r="C212" s="27">
        <v>243</v>
      </c>
      <c r="D212" s="53">
        <f t="shared" si="54"/>
        <v>17</v>
      </c>
      <c r="E212" s="53">
        <v>3</v>
      </c>
      <c r="F212" s="53">
        <f t="shared" si="55"/>
        <v>14</v>
      </c>
      <c r="G212" s="27">
        <v>2</v>
      </c>
      <c r="H212" s="21" t="str">
        <f t="shared" si="56"/>
        <v>Sabtu</v>
      </c>
      <c r="I212" s="24">
        <f t="shared" si="59"/>
        <v>45773.416666666664</v>
      </c>
      <c r="J212" s="25">
        <f t="shared" si="60"/>
        <v>15.416666666666668</v>
      </c>
      <c r="K212" s="21" t="str">
        <f t="shared" si="57"/>
        <v>Sabtu</v>
      </c>
      <c r="L212" s="24">
        <f t="shared" si="61"/>
        <v>45773.5</v>
      </c>
      <c r="M212" s="25">
        <f t="shared" si="58"/>
        <v>15.500000000000002</v>
      </c>
    </row>
    <row r="213" spans="1:13" ht="15.75" x14ac:dyDescent="0.25">
      <c r="A213" s="27">
        <v>21</v>
      </c>
      <c r="B213" s="54" t="s">
        <v>19</v>
      </c>
      <c r="C213" s="27">
        <v>458</v>
      </c>
      <c r="D213" s="53">
        <f t="shared" si="54"/>
        <v>32</v>
      </c>
      <c r="E213" s="53">
        <v>6</v>
      </c>
      <c r="F213" s="53">
        <f t="shared" si="55"/>
        <v>26</v>
      </c>
      <c r="G213" s="27">
        <v>2</v>
      </c>
      <c r="H213" s="21" t="str">
        <f t="shared" si="56"/>
        <v>Minggu</v>
      </c>
      <c r="I213" s="24">
        <f t="shared" si="59"/>
        <v>45774.208333333336</v>
      </c>
      <c r="J213" s="25">
        <f t="shared" si="60"/>
        <v>16.208333333333336</v>
      </c>
      <c r="K213" s="21" t="str">
        <f t="shared" si="57"/>
        <v>Minggu</v>
      </c>
      <c r="L213" s="24">
        <f t="shared" si="61"/>
        <v>45774.291666666672</v>
      </c>
      <c r="M213" s="25">
        <f t="shared" si="58"/>
        <v>16.291666666666668</v>
      </c>
    </row>
    <row r="214" spans="1:13" ht="15.75" x14ac:dyDescent="0.25">
      <c r="A214" s="27">
        <v>22</v>
      </c>
      <c r="B214" s="54" t="s">
        <v>18</v>
      </c>
      <c r="C214" s="27"/>
      <c r="D214" s="53"/>
      <c r="E214" s="53"/>
      <c r="F214" s="53"/>
      <c r="G214" s="27"/>
      <c r="H214" s="21" t="str">
        <f t="shared" si="56"/>
        <v>Senin</v>
      </c>
      <c r="I214" s="24">
        <f t="shared" si="59"/>
        <v>45775.625</v>
      </c>
      <c r="J214" s="25">
        <f t="shared" si="60"/>
        <v>17.625</v>
      </c>
      <c r="K214" s="21"/>
      <c r="L214" s="24"/>
      <c r="M214" s="25"/>
    </row>
    <row r="215" spans="1:13" x14ac:dyDescent="0.25">
      <c r="A215" s="440" t="s">
        <v>31</v>
      </c>
      <c r="B215" s="440"/>
      <c r="C215" s="160">
        <f>SUM(C193:C214)</f>
        <v>4995</v>
      </c>
      <c r="D215" s="160">
        <f>SUM(D193:D214)</f>
        <v>346</v>
      </c>
      <c r="E215" s="160"/>
      <c r="F215" s="160"/>
      <c r="G215" s="160">
        <f>SUM(G193:G214)</f>
        <v>56</v>
      </c>
      <c r="H215" s="160">
        <f>D215+G215</f>
        <v>402</v>
      </c>
      <c r="I215" s="143"/>
      <c r="J215" s="144"/>
      <c r="K215" s="143"/>
      <c r="L215" s="143"/>
      <c r="M215" s="144"/>
    </row>
    <row r="216" spans="1:13" x14ac:dyDescent="0.25">
      <c r="A216" s="440" t="s">
        <v>32</v>
      </c>
      <c r="B216" s="440"/>
      <c r="C216" s="146"/>
      <c r="D216" s="147">
        <f>D215/24</f>
        <v>14.416666666666666</v>
      </c>
      <c r="E216" s="147"/>
      <c r="F216" s="147"/>
      <c r="G216" s="147">
        <f>G215/24</f>
        <v>2.3333333333333335</v>
      </c>
      <c r="H216" s="147">
        <f>H215/24</f>
        <v>16.75</v>
      </c>
      <c r="I216" s="148"/>
      <c r="J216" s="149" t="s">
        <v>33</v>
      </c>
      <c r="K216" s="150"/>
      <c r="L216" s="150"/>
      <c r="M216" s="150"/>
    </row>
    <row r="217" spans="1:13" x14ac:dyDescent="0.25">
      <c r="A217" s="153"/>
      <c r="B217" s="153"/>
      <c r="C217" s="153"/>
      <c r="D217" s="153"/>
      <c r="E217" s="153"/>
      <c r="F217" s="153"/>
      <c r="G217" s="153"/>
      <c r="H217" s="150"/>
      <c r="I217" s="163"/>
      <c r="J217" s="144" t="s">
        <v>34</v>
      </c>
      <c r="K217" s="144"/>
      <c r="L217" s="154">
        <f>C215</f>
        <v>4995</v>
      </c>
      <c r="M217" s="150" t="s">
        <v>35</v>
      </c>
    </row>
    <row r="218" spans="1:13" x14ac:dyDescent="0.25">
      <c r="A218" s="153"/>
      <c r="B218" s="153"/>
      <c r="C218" s="153"/>
      <c r="D218" s="153"/>
      <c r="E218" s="153"/>
      <c r="F218" s="153"/>
      <c r="G218" s="153"/>
      <c r="H218" s="153"/>
      <c r="I218" s="150"/>
      <c r="J218" s="144" t="s">
        <v>36</v>
      </c>
      <c r="K218" s="144"/>
      <c r="L218" s="155">
        <f>D216</f>
        <v>14.416666666666666</v>
      </c>
      <c r="M218" s="150" t="s">
        <v>14</v>
      </c>
    </row>
    <row r="219" spans="1:13" x14ac:dyDescent="0.25">
      <c r="A219" s="153"/>
      <c r="B219" s="153"/>
      <c r="C219" s="153"/>
      <c r="D219" s="153"/>
      <c r="E219" s="153"/>
      <c r="F219" s="153"/>
      <c r="G219" s="153"/>
      <c r="H219" s="153"/>
      <c r="I219" s="150"/>
      <c r="J219" s="144" t="s">
        <v>37</v>
      </c>
      <c r="K219" s="144"/>
      <c r="L219" s="156">
        <f>G216</f>
        <v>2.3333333333333335</v>
      </c>
      <c r="M219" s="150" t="s">
        <v>14</v>
      </c>
    </row>
    <row r="221" spans="1:13" ht="15.75" x14ac:dyDescent="0.25">
      <c r="A221" s="438" t="s">
        <v>0</v>
      </c>
      <c r="B221" s="438"/>
      <c r="C221" s="438"/>
      <c r="D221" s="438"/>
      <c r="E221" s="438"/>
      <c r="F221" s="438"/>
      <c r="G221" s="438"/>
      <c r="H221" s="438"/>
      <c r="I221" s="438"/>
      <c r="J221" s="438"/>
      <c r="K221" s="438"/>
      <c r="L221" s="438"/>
      <c r="M221" s="438"/>
    </row>
    <row r="222" spans="1:13" ht="15.75" x14ac:dyDescent="0.25">
      <c r="A222" s="438" t="s">
        <v>125</v>
      </c>
      <c r="B222" s="438"/>
      <c r="C222" s="438"/>
      <c r="D222" s="438"/>
      <c r="E222" s="438"/>
      <c r="F222" s="438"/>
      <c r="G222" s="438"/>
      <c r="H222" s="438"/>
      <c r="I222" s="438"/>
      <c r="J222" s="438"/>
      <c r="K222" s="438"/>
      <c r="L222" s="438"/>
      <c r="M222" s="438"/>
    </row>
    <row r="223" spans="1:13" ht="15.75" x14ac:dyDescent="0.25">
      <c r="A223" s="162" t="s">
        <v>136</v>
      </c>
      <c r="B223" s="162"/>
      <c r="C223" s="162"/>
      <c r="D223" s="162"/>
      <c r="E223" s="162"/>
      <c r="F223" s="162"/>
      <c r="G223" s="162"/>
      <c r="H223" s="162"/>
      <c r="I223" s="162"/>
      <c r="J223" s="162"/>
      <c r="K223" s="139" t="s">
        <v>3</v>
      </c>
      <c r="L223" s="136">
        <v>17</v>
      </c>
      <c r="M223" s="139" t="s">
        <v>4</v>
      </c>
    </row>
    <row r="224" spans="1:13" ht="15" customHeight="1" x14ac:dyDescent="0.25">
      <c r="A224" s="427" t="s">
        <v>5</v>
      </c>
      <c r="B224" s="427" t="s">
        <v>6</v>
      </c>
      <c r="C224" s="12" t="s">
        <v>7</v>
      </c>
      <c r="D224" s="12" t="s">
        <v>8</v>
      </c>
      <c r="E224" s="11" t="s">
        <v>9</v>
      </c>
      <c r="F224" s="11" t="s">
        <v>10</v>
      </c>
      <c r="G224" s="12" t="s">
        <v>11</v>
      </c>
      <c r="H224" s="10" t="s">
        <v>12</v>
      </c>
      <c r="I224" s="10"/>
      <c r="J224" s="10"/>
      <c r="K224" s="428" t="s">
        <v>13</v>
      </c>
      <c r="L224" s="428"/>
      <c r="M224" s="428"/>
    </row>
    <row r="225" spans="1:13" ht="15.75" x14ac:dyDescent="0.25">
      <c r="A225" s="427"/>
      <c r="B225" s="427"/>
      <c r="C225" s="12"/>
      <c r="D225" s="12"/>
      <c r="E225" s="11"/>
      <c r="F225" s="11"/>
      <c r="G225" s="12"/>
      <c r="H225" s="19" t="s">
        <v>14</v>
      </c>
      <c r="I225" s="19" t="s">
        <v>15</v>
      </c>
      <c r="J225" s="19" t="s">
        <v>16</v>
      </c>
      <c r="K225" s="96" t="s">
        <v>14</v>
      </c>
      <c r="L225" s="96" t="s">
        <v>15</v>
      </c>
      <c r="M225" s="96" t="s">
        <v>16</v>
      </c>
    </row>
    <row r="226" spans="1:13" ht="15.75" x14ac:dyDescent="0.25">
      <c r="A226" s="27">
        <v>1</v>
      </c>
      <c r="B226" s="54" t="s">
        <v>18</v>
      </c>
      <c r="C226" s="27">
        <v>458</v>
      </c>
      <c r="D226" s="53">
        <f t="shared" ref="D226:D241" si="62">F226+E226</f>
        <v>31</v>
      </c>
      <c r="E226" s="53">
        <v>5</v>
      </c>
      <c r="F226" s="53">
        <f t="shared" ref="F226:F241" si="63">INT(C226/$L$3)</f>
        <v>26</v>
      </c>
      <c r="G226" s="27">
        <v>7</v>
      </c>
      <c r="H226" s="21" t="str">
        <f t="shared" ref="H226:H242" si="64">CHOOSE(WEEKDAY(I226),"Minggu","Senin","Selasa","Rabu","Kamis","Jum'at","Sabtu")</f>
        <v>Senin</v>
      </c>
      <c r="I226" s="24">
        <v>45775</v>
      </c>
      <c r="J226" s="25">
        <v>0.625</v>
      </c>
      <c r="K226" s="21" t="str">
        <f t="shared" ref="K226:K241" si="65">CHOOSE(WEEKDAY(L226),"Minggu","Senin","Selasa","Rabu","Kamis","Jum'at","Sabtu")</f>
        <v>Senin</v>
      </c>
      <c r="L226" s="24">
        <f>(I226+J226)+G226/24</f>
        <v>45775.916666666664</v>
      </c>
      <c r="M226" s="25">
        <f t="shared" ref="M226:M241" si="66">(J226+G226/24)</f>
        <v>0.91666666666666674</v>
      </c>
    </row>
    <row r="227" spans="1:13" ht="15.75" x14ac:dyDescent="0.25">
      <c r="A227" s="27">
        <f t="shared" ref="A227:A242" si="67">A226+1</f>
        <v>2</v>
      </c>
      <c r="B227" s="54" t="s">
        <v>19</v>
      </c>
      <c r="C227" s="27">
        <v>243</v>
      </c>
      <c r="D227" s="53">
        <f t="shared" si="62"/>
        <v>16</v>
      </c>
      <c r="E227" s="53">
        <v>2</v>
      </c>
      <c r="F227" s="53">
        <f t="shared" si="63"/>
        <v>14</v>
      </c>
      <c r="G227" s="27">
        <v>3</v>
      </c>
      <c r="H227" s="21" t="str">
        <f t="shared" si="64"/>
        <v>Rabu</v>
      </c>
      <c r="I227" s="24">
        <f t="shared" ref="I227:I242" si="68">$I$226+J227</f>
        <v>45777.208333333336</v>
      </c>
      <c r="J227" s="25">
        <f t="shared" ref="J227:J242" si="69">M226+D226/24</f>
        <v>2.2083333333333335</v>
      </c>
      <c r="K227" s="21" t="str">
        <f t="shared" si="65"/>
        <v>Rabu</v>
      </c>
      <c r="L227" s="24">
        <f t="shared" ref="L227:L241" si="70">($I$226+J227)+G227/24</f>
        <v>45777.333333333336</v>
      </c>
      <c r="M227" s="25">
        <f t="shared" si="66"/>
        <v>2.3333333333333335</v>
      </c>
    </row>
    <row r="228" spans="1:13" ht="15.75" x14ac:dyDescent="0.25">
      <c r="A228" s="27">
        <f t="shared" si="67"/>
        <v>3</v>
      </c>
      <c r="B228" s="54" t="s">
        <v>20</v>
      </c>
      <c r="C228" s="27">
        <v>255</v>
      </c>
      <c r="D228" s="53">
        <f t="shared" si="62"/>
        <v>19</v>
      </c>
      <c r="E228" s="53">
        <v>4</v>
      </c>
      <c r="F228" s="53">
        <f t="shared" si="63"/>
        <v>15</v>
      </c>
      <c r="G228" s="27">
        <v>2</v>
      </c>
      <c r="H228" s="21" t="str">
        <f t="shared" si="64"/>
        <v>Kamis</v>
      </c>
      <c r="I228" s="24">
        <f t="shared" si="68"/>
        <v>45778</v>
      </c>
      <c r="J228" s="25">
        <f t="shared" si="69"/>
        <v>3</v>
      </c>
      <c r="K228" s="21" t="str">
        <f t="shared" si="65"/>
        <v>Kamis</v>
      </c>
      <c r="L228" s="24">
        <f t="shared" si="70"/>
        <v>45778.083333333336</v>
      </c>
      <c r="M228" s="25">
        <f t="shared" si="66"/>
        <v>3.0833333333333335</v>
      </c>
    </row>
    <row r="229" spans="1:13" ht="15.75" x14ac:dyDescent="0.25">
      <c r="A229" s="27">
        <f t="shared" si="67"/>
        <v>4</v>
      </c>
      <c r="B229" s="54" t="s">
        <v>127</v>
      </c>
      <c r="C229" s="27">
        <v>231</v>
      </c>
      <c r="D229" s="53">
        <f t="shared" si="62"/>
        <v>15</v>
      </c>
      <c r="E229" s="53">
        <v>2</v>
      </c>
      <c r="F229" s="53">
        <f t="shared" si="63"/>
        <v>13</v>
      </c>
      <c r="G229" s="27">
        <v>1</v>
      </c>
      <c r="H229" s="21" t="str">
        <f t="shared" si="64"/>
        <v>Kamis</v>
      </c>
      <c r="I229" s="24">
        <f t="shared" si="68"/>
        <v>45778.875</v>
      </c>
      <c r="J229" s="25">
        <f t="shared" si="69"/>
        <v>3.875</v>
      </c>
      <c r="K229" s="21" t="str">
        <f t="shared" si="65"/>
        <v>Kamis</v>
      </c>
      <c r="L229" s="24">
        <f t="shared" si="70"/>
        <v>45778.916666666664</v>
      </c>
      <c r="M229" s="25">
        <f t="shared" si="66"/>
        <v>3.9166666666666665</v>
      </c>
    </row>
    <row r="230" spans="1:13" ht="15.75" x14ac:dyDescent="0.25">
      <c r="A230" s="27">
        <f t="shared" si="67"/>
        <v>5</v>
      </c>
      <c r="B230" s="54" t="s">
        <v>92</v>
      </c>
      <c r="C230" s="27">
        <v>146</v>
      </c>
      <c r="D230" s="53">
        <f t="shared" si="62"/>
        <v>12</v>
      </c>
      <c r="E230" s="53">
        <v>4</v>
      </c>
      <c r="F230" s="53">
        <f t="shared" si="63"/>
        <v>8</v>
      </c>
      <c r="G230" s="27">
        <v>3</v>
      </c>
      <c r="H230" s="21" t="str">
        <f t="shared" si="64"/>
        <v>Jum'at</v>
      </c>
      <c r="I230" s="24">
        <f t="shared" si="68"/>
        <v>45779.541666666664</v>
      </c>
      <c r="J230" s="25">
        <f t="shared" si="69"/>
        <v>4.5416666666666661</v>
      </c>
      <c r="K230" s="21" t="str">
        <f t="shared" si="65"/>
        <v>Jum'at</v>
      </c>
      <c r="L230" s="24">
        <f t="shared" si="70"/>
        <v>45779.666666666664</v>
      </c>
      <c r="M230" s="25">
        <f t="shared" si="66"/>
        <v>4.6666666666666661</v>
      </c>
    </row>
    <row r="231" spans="1:13" ht="15.75" x14ac:dyDescent="0.25">
      <c r="A231" s="27">
        <f t="shared" si="67"/>
        <v>6</v>
      </c>
      <c r="B231" s="22" t="s">
        <v>93</v>
      </c>
      <c r="C231" s="27">
        <v>100</v>
      </c>
      <c r="D231" s="53">
        <f t="shared" si="62"/>
        <v>7</v>
      </c>
      <c r="E231" s="53">
        <v>2</v>
      </c>
      <c r="F231" s="53">
        <f t="shared" si="63"/>
        <v>5</v>
      </c>
      <c r="G231" s="27">
        <v>2</v>
      </c>
      <c r="H231" s="21" t="str">
        <f t="shared" si="64"/>
        <v>Sabtu</v>
      </c>
      <c r="I231" s="24">
        <f t="shared" si="68"/>
        <v>45780.166666666664</v>
      </c>
      <c r="J231" s="25">
        <f t="shared" si="69"/>
        <v>5.1666666666666661</v>
      </c>
      <c r="K231" s="21" t="str">
        <f t="shared" si="65"/>
        <v>Sabtu</v>
      </c>
      <c r="L231" s="24">
        <f t="shared" si="70"/>
        <v>45780.25</v>
      </c>
      <c r="M231" s="25">
        <f t="shared" si="66"/>
        <v>5.2499999999999991</v>
      </c>
    </row>
    <row r="232" spans="1:13" ht="15.75" x14ac:dyDescent="0.25">
      <c r="A232" s="27">
        <f t="shared" si="67"/>
        <v>7</v>
      </c>
      <c r="B232" s="22" t="s">
        <v>129</v>
      </c>
      <c r="C232" s="27">
        <v>230</v>
      </c>
      <c r="D232" s="53">
        <f t="shared" si="62"/>
        <v>16</v>
      </c>
      <c r="E232" s="53">
        <v>3</v>
      </c>
      <c r="F232" s="53">
        <f t="shared" si="63"/>
        <v>13</v>
      </c>
      <c r="G232" s="27">
        <v>1</v>
      </c>
      <c r="H232" s="21" t="str">
        <f t="shared" si="64"/>
        <v>Sabtu</v>
      </c>
      <c r="I232" s="24">
        <f t="shared" si="68"/>
        <v>45780.541666666664</v>
      </c>
      <c r="J232" s="25">
        <f t="shared" si="69"/>
        <v>5.5416666666666661</v>
      </c>
      <c r="K232" s="21" t="str">
        <f t="shared" si="65"/>
        <v>Sabtu</v>
      </c>
      <c r="L232" s="24">
        <f t="shared" si="70"/>
        <v>45780.583333333328</v>
      </c>
      <c r="M232" s="25">
        <f t="shared" si="66"/>
        <v>5.583333333333333</v>
      </c>
    </row>
    <row r="233" spans="1:13" ht="15.75" x14ac:dyDescent="0.25">
      <c r="A233" s="27">
        <f t="shared" si="67"/>
        <v>8</v>
      </c>
      <c r="B233" s="22" t="s">
        <v>28</v>
      </c>
      <c r="C233" s="27">
        <v>220</v>
      </c>
      <c r="D233" s="53">
        <f t="shared" si="62"/>
        <v>15</v>
      </c>
      <c r="E233" s="53">
        <v>3</v>
      </c>
      <c r="F233" s="53">
        <f t="shared" si="63"/>
        <v>12</v>
      </c>
      <c r="G233" s="27">
        <v>3</v>
      </c>
      <c r="H233" s="21" t="str">
        <f t="shared" si="64"/>
        <v>Minggu</v>
      </c>
      <c r="I233" s="24">
        <f t="shared" si="68"/>
        <v>45781.25</v>
      </c>
      <c r="J233" s="25">
        <f t="shared" si="69"/>
        <v>6.25</v>
      </c>
      <c r="K233" s="21" t="str">
        <f t="shared" si="65"/>
        <v>Minggu</v>
      </c>
      <c r="L233" s="24">
        <f t="shared" si="70"/>
        <v>45781.375</v>
      </c>
      <c r="M233" s="25">
        <f t="shared" si="66"/>
        <v>6.375</v>
      </c>
    </row>
    <row r="234" spans="1:13" ht="15.75" x14ac:dyDescent="0.25">
      <c r="A234" s="27">
        <f t="shared" si="67"/>
        <v>9</v>
      </c>
      <c r="B234" s="22" t="s">
        <v>29</v>
      </c>
      <c r="C234" s="27">
        <v>140</v>
      </c>
      <c r="D234" s="53">
        <f t="shared" si="62"/>
        <v>9</v>
      </c>
      <c r="E234" s="53">
        <v>1</v>
      </c>
      <c r="F234" s="53">
        <f t="shared" si="63"/>
        <v>8</v>
      </c>
      <c r="G234" s="27">
        <v>2</v>
      </c>
      <c r="H234" s="21" t="str">
        <f t="shared" si="64"/>
        <v>Senin</v>
      </c>
      <c r="I234" s="24">
        <f t="shared" si="68"/>
        <v>45782</v>
      </c>
      <c r="J234" s="25">
        <f t="shared" si="69"/>
        <v>7</v>
      </c>
      <c r="K234" s="21" t="str">
        <f t="shared" si="65"/>
        <v>Senin</v>
      </c>
      <c r="L234" s="24">
        <f t="shared" si="70"/>
        <v>45782.083333333336</v>
      </c>
      <c r="M234" s="25">
        <f t="shared" si="66"/>
        <v>7.083333333333333</v>
      </c>
    </row>
    <row r="235" spans="1:13" ht="15.75" x14ac:dyDescent="0.25">
      <c r="A235" s="27">
        <f t="shared" si="67"/>
        <v>10</v>
      </c>
      <c r="B235" s="22" t="s">
        <v>128</v>
      </c>
      <c r="C235" s="27">
        <v>310</v>
      </c>
      <c r="D235" s="53">
        <f t="shared" si="62"/>
        <v>21</v>
      </c>
      <c r="E235" s="53">
        <v>3</v>
      </c>
      <c r="F235" s="53">
        <f t="shared" si="63"/>
        <v>18</v>
      </c>
      <c r="G235" s="27">
        <v>2</v>
      </c>
      <c r="H235" s="21" t="str">
        <f t="shared" si="64"/>
        <v>Senin</v>
      </c>
      <c r="I235" s="24">
        <f t="shared" si="68"/>
        <v>45782.458333333336</v>
      </c>
      <c r="J235" s="25">
        <f t="shared" si="69"/>
        <v>7.458333333333333</v>
      </c>
      <c r="K235" s="21" t="str">
        <f t="shared" si="65"/>
        <v>Senin</v>
      </c>
      <c r="L235" s="24">
        <f t="shared" si="70"/>
        <v>45782.541666666672</v>
      </c>
      <c r="M235" s="25">
        <f t="shared" si="66"/>
        <v>7.5416666666666661</v>
      </c>
    </row>
    <row r="236" spans="1:13" ht="15.75" x14ac:dyDescent="0.25">
      <c r="A236" s="27">
        <f t="shared" si="67"/>
        <v>11</v>
      </c>
      <c r="B236" s="54" t="s">
        <v>62</v>
      </c>
      <c r="C236" s="27">
        <v>310</v>
      </c>
      <c r="D236" s="53">
        <f t="shared" si="62"/>
        <v>21</v>
      </c>
      <c r="E236" s="53">
        <v>3</v>
      </c>
      <c r="F236" s="53">
        <f t="shared" si="63"/>
        <v>18</v>
      </c>
      <c r="G236" s="27">
        <v>4</v>
      </c>
      <c r="H236" s="21" t="str">
        <f t="shared" si="64"/>
        <v>Selasa</v>
      </c>
      <c r="I236" s="24">
        <f t="shared" si="68"/>
        <v>45783.416666666664</v>
      </c>
      <c r="J236" s="25">
        <f t="shared" si="69"/>
        <v>8.4166666666666661</v>
      </c>
      <c r="K236" s="21" t="str">
        <f t="shared" si="65"/>
        <v>Selasa</v>
      </c>
      <c r="L236" s="24">
        <f t="shared" si="70"/>
        <v>45783.583333333328</v>
      </c>
      <c r="M236" s="25">
        <f t="shared" si="66"/>
        <v>8.5833333333333321</v>
      </c>
    </row>
    <row r="237" spans="1:13" ht="15.75" x14ac:dyDescent="0.25">
      <c r="A237" s="27">
        <f t="shared" si="67"/>
        <v>12</v>
      </c>
      <c r="B237" s="54" t="s">
        <v>128</v>
      </c>
      <c r="C237" s="27">
        <v>140</v>
      </c>
      <c r="D237" s="53">
        <f t="shared" si="62"/>
        <v>10</v>
      </c>
      <c r="E237" s="53">
        <v>2</v>
      </c>
      <c r="F237" s="53">
        <f t="shared" si="63"/>
        <v>8</v>
      </c>
      <c r="G237" s="27">
        <v>2</v>
      </c>
      <c r="H237" s="21" t="str">
        <f t="shared" si="64"/>
        <v>Rabu</v>
      </c>
      <c r="I237" s="24">
        <f t="shared" si="68"/>
        <v>45784.458333333336</v>
      </c>
      <c r="J237" s="25">
        <f t="shared" si="69"/>
        <v>9.4583333333333321</v>
      </c>
      <c r="K237" s="21" t="str">
        <f t="shared" si="65"/>
        <v>Rabu</v>
      </c>
      <c r="L237" s="24">
        <f t="shared" si="70"/>
        <v>45784.541666666672</v>
      </c>
      <c r="M237" s="25">
        <f t="shared" si="66"/>
        <v>9.5416666666666661</v>
      </c>
    </row>
    <row r="238" spans="1:13" ht="15.75" x14ac:dyDescent="0.25">
      <c r="A238" s="27">
        <f t="shared" si="67"/>
        <v>13</v>
      </c>
      <c r="B238" s="54" t="s">
        <v>29</v>
      </c>
      <c r="C238" s="27">
        <v>220</v>
      </c>
      <c r="D238" s="53">
        <f t="shared" si="62"/>
        <v>15</v>
      </c>
      <c r="E238" s="53">
        <v>3</v>
      </c>
      <c r="F238" s="53">
        <f t="shared" si="63"/>
        <v>12</v>
      </c>
      <c r="G238" s="27">
        <v>2</v>
      </c>
      <c r="H238" s="21" t="str">
        <f t="shared" si="64"/>
        <v>Rabu</v>
      </c>
      <c r="I238" s="24">
        <f t="shared" si="68"/>
        <v>45784.958333333336</v>
      </c>
      <c r="J238" s="25">
        <f t="shared" si="69"/>
        <v>9.9583333333333321</v>
      </c>
      <c r="K238" s="21" t="str">
        <f t="shared" si="65"/>
        <v>Kamis</v>
      </c>
      <c r="L238" s="24">
        <f t="shared" si="70"/>
        <v>45785.041666666672</v>
      </c>
      <c r="M238" s="25">
        <f t="shared" si="66"/>
        <v>10.041666666666666</v>
      </c>
    </row>
    <row r="239" spans="1:13" ht="15.75" x14ac:dyDescent="0.25">
      <c r="A239" s="27">
        <f t="shared" si="67"/>
        <v>14</v>
      </c>
      <c r="B239" s="22" t="s">
        <v>28</v>
      </c>
      <c r="C239" s="21">
        <v>634</v>
      </c>
      <c r="D239" s="53">
        <f t="shared" si="62"/>
        <v>42</v>
      </c>
      <c r="E239" s="53">
        <v>5</v>
      </c>
      <c r="F239" s="53">
        <f t="shared" si="63"/>
        <v>37</v>
      </c>
      <c r="G239" s="27">
        <v>2</v>
      </c>
      <c r="H239" s="21" t="str">
        <f t="shared" si="64"/>
        <v>Kamis</v>
      </c>
      <c r="I239" s="24">
        <f t="shared" si="68"/>
        <v>45785.666666666664</v>
      </c>
      <c r="J239" s="25">
        <f t="shared" si="69"/>
        <v>10.666666666666666</v>
      </c>
      <c r="K239" s="21" t="str">
        <f t="shared" si="65"/>
        <v>Kamis</v>
      </c>
      <c r="L239" s="24">
        <f t="shared" si="70"/>
        <v>45785.75</v>
      </c>
      <c r="M239" s="25">
        <f t="shared" si="66"/>
        <v>10.75</v>
      </c>
    </row>
    <row r="240" spans="1:13" ht="15.75" x14ac:dyDescent="0.25">
      <c r="A240" s="27">
        <f t="shared" si="67"/>
        <v>15</v>
      </c>
      <c r="B240" s="54" t="s">
        <v>20</v>
      </c>
      <c r="C240" s="27">
        <v>243</v>
      </c>
      <c r="D240" s="53">
        <f t="shared" si="62"/>
        <v>17</v>
      </c>
      <c r="E240" s="53">
        <v>3</v>
      </c>
      <c r="F240" s="53">
        <f t="shared" si="63"/>
        <v>14</v>
      </c>
      <c r="G240" s="27">
        <v>2</v>
      </c>
      <c r="H240" s="21" t="str">
        <f t="shared" si="64"/>
        <v>Sabtu</v>
      </c>
      <c r="I240" s="24">
        <f t="shared" si="68"/>
        <v>45787.5</v>
      </c>
      <c r="J240" s="25">
        <f t="shared" si="69"/>
        <v>12.5</v>
      </c>
      <c r="K240" s="21" t="str">
        <f t="shared" si="65"/>
        <v>Sabtu</v>
      </c>
      <c r="L240" s="24">
        <f t="shared" si="70"/>
        <v>45787.583333333336</v>
      </c>
      <c r="M240" s="25">
        <f t="shared" si="66"/>
        <v>12.583333333333334</v>
      </c>
    </row>
    <row r="241" spans="1:13" ht="15.75" x14ac:dyDescent="0.25">
      <c r="A241" s="27">
        <f t="shared" si="67"/>
        <v>16</v>
      </c>
      <c r="B241" s="54" t="s">
        <v>19</v>
      </c>
      <c r="C241" s="27">
        <v>458</v>
      </c>
      <c r="D241" s="53">
        <f t="shared" si="62"/>
        <v>32</v>
      </c>
      <c r="E241" s="53">
        <v>6</v>
      </c>
      <c r="F241" s="53">
        <f t="shared" si="63"/>
        <v>26</v>
      </c>
      <c r="G241" s="27">
        <v>2</v>
      </c>
      <c r="H241" s="21" t="str">
        <f t="shared" si="64"/>
        <v>Minggu</v>
      </c>
      <c r="I241" s="24">
        <f t="shared" si="68"/>
        <v>45788.291666666664</v>
      </c>
      <c r="J241" s="25">
        <f t="shared" si="69"/>
        <v>13.291666666666668</v>
      </c>
      <c r="K241" s="21" t="str">
        <f t="shared" si="65"/>
        <v>Minggu</v>
      </c>
      <c r="L241" s="24">
        <f t="shared" si="70"/>
        <v>45788.375</v>
      </c>
      <c r="M241" s="25">
        <f t="shared" si="66"/>
        <v>13.375000000000002</v>
      </c>
    </row>
    <row r="242" spans="1:13" ht="15.75" x14ac:dyDescent="0.25">
      <c r="A242" s="27">
        <f t="shared" si="67"/>
        <v>17</v>
      </c>
      <c r="B242" s="54" t="s">
        <v>18</v>
      </c>
      <c r="C242" s="27"/>
      <c r="D242" s="53"/>
      <c r="E242" s="53"/>
      <c r="F242" s="53"/>
      <c r="G242" s="27"/>
      <c r="H242" s="21" t="str">
        <f t="shared" si="64"/>
        <v>Senin</v>
      </c>
      <c r="I242" s="24">
        <f t="shared" si="68"/>
        <v>45789.708333333336</v>
      </c>
      <c r="J242" s="25">
        <f t="shared" si="69"/>
        <v>14.708333333333336</v>
      </c>
      <c r="K242" s="21"/>
      <c r="L242" s="24"/>
      <c r="M242" s="25"/>
    </row>
    <row r="243" spans="1:13" x14ac:dyDescent="0.25">
      <c r="A243" s="440" t="s">
        <v>31</v>
      </c>
      <c r="B243" s="440"/>
      <c r="C243" s="160">
        <f>SUM(C226:C242)</f>
        <v>4338</v>
      </c>
      <c r="D243" s="160">
        <f>SUM(D226:D242)</f>
        <v>298</v>
      </c>
      <c r="E243" s="160"/>
      <c r="F243" s="160"/>
      <c r="G243" s="160">
        <f>SUM(G226:G242)</f>
        <v>40</v>
      </c>
      <c r="H243" s="160">
        <f>D243+G243</f>
        <v>338</v>
      </c>
      <c r="I243" s="143"/>
      <c r="J243" s="144"/>
      <c r="K243" s="143"/>
      <c r="L243" s="143"/>
      <c r="M243" s="144"/>
    </row>
    <row r="244" spans="1:13" x14ac:dyDescent="0.25">
      <c r="A244" s="440" t="s">
        <v>32</v>
      </c>
      <c r="B244" s="440"/>
      <c r="C244" s="146"/>
      <c r="D244" s="147">
        <f>D243/24</f>
        <v>12.416666666666666</v>
      </c>
      <c r="E244" s="147"/>
      <c r="F244" s="147"/>
      <c r="G244" s="147">
        <f>G243/24</f>
        <v>1.6666666666666667</v>
      </c>
      <c r="H244" s="147">
        <f>H243/24</f>
        <v>14.083333333333334</v>
      </c>
      <c r="I244" s="148"/>
      <c r="J244" s="149" t="s">
        <v>33</v>
      </c>
      <c r="K244" s="150"/>
      <c r="L244" s="150"/>
      <c r="M244" s="150"/>
    </row>
    <row r="245" spans="1:13" x14ac:dyDescent="0.25">
      <c r="A245" s="153"/>
      <c r="B245" s="153"/>
      <c r="C245" s="153"/>
      <c r="D245" s="153"/>
      <c r="E245" s="153"/>
      <c r="F245" s="153"/>
      <c r="G245" s="153"/>
      <c r="H245" s="150"/>
      <c r="I245" s="163"/>
      <c r="J245" s="144" t="s">
        <v>34</v>
      </c>
      <c r="K245" s="144"/>
      <c r="L245" s="154">
        <f>C243</f>
        <v>4338</v>
      </c>
      <c r="M245" s="150" t="s">
        <v>35</v>
      </c>
    </row>
    <row r="246" spans="1:13" x14ac:dyDescent="0.25">
      <c r="A246" s="153"/>
      <c r="B246" s="153"/>
      <c r="C246" s="153"/>
      <c r="D246" s="153"/>
      <c r="E246" s="153"/>
      <c r="F246" s="153"/>
      <c r="G246" s="153"/>
      <c r="H246" s="153"/>
      <c r="I246" s="150"/>
      <c r="J246" s="144" t="s">
        <v>36</v>
      </c>
      <c r="K246" s="144"/>
      <c r="L246" s="155">
        <f>D244</f>
        <v>12.416666666666666</v>
      </c>
      <c r="M246" s="150" t="s">
        <v>14</v>
      </c>
    </row>
    <row r="247" spans="1:13" x14ac:dyDescent="0.25">
      <c r="A247" s="153"/>
      <c r="B247" s="153"/>
      <c r="C247" s="153"/>
      <c r="D247" s="153"/>
      <c r="E247" s="153"/>
      <c r="F247" s="153"/>
      <c r="G247" s="153"/>
      <c r="H247" s="153"/>
      <c r="I247" s="150"/>
      <c r="J247" s="144" t="s">
        <v>37</v>
      </c>
      <c r="K247" s="144"/>
      <c r="L247" s="156">
        <f>G244</f>
        <v>1.6666666666666667</v>
      </c>
      <c r="M247" s="150" t="s">
        <v>14</v>
      </c>
    </row>
    <row r="249" spans="1:13" ht="15.75" x14ac:dyDescent="0.25">
      <c r="A249" s="438" t="s">
        <v>0</v>
      </c>
      <c r="B249" s="438"/>
      <c r="C249" s="438"/>
      <c r="D249" s="438"/>
      <c r="E249" s="438"/>
      <c r="F249" s="438"/>
      <c r="G249" s="438"/>
      <c r="H249" s="438"/>
      <c r="I249" s="438"/>
      <c r="J249" s="438"/>
      <c r="K249" s="438"/>
      <c r="L249" s="438"/>
      <c r="M249" s="438"/>
    </row>
    <row r="250" spans="1:13" ht="15.75" x14ac:dyDescent="0.25">
      <c r="A250" s="438" t="s">
        <v>125</v>
      </c>
      <c r="B250" s="438"/>
      <c r="C250" s="438"/>
      <c r="D250" s="438"/>
      <c r="E250" s="438"/>
      <c r="F250" s="438"/>
      <c r="G250" s="438"/>
      <c r="H250" s="438"/>
      <c r="I250" s="438"/>
      <c r="J250" s="438"/>
      <c r="K250" s="438"/>
      <c r="L250" s="438"/>
      <c r="M250" s="438"/>
    </row>
    <row r="251" spans="1:13" ht="15.75" x14ac:dyDescent="0.25">
      <c r="A251" s="162" t="s">
        <v>137</v>
      </c>
      <c r="B251" s="162"/>
      <c r="C251" s="162"/>
      <c r="D251" s="162"/>
      <c r="E251" s="162"/>
      <c r="F251" s="162"/>
      <c r="G251" s="162"/>
      <c r="H251" s="162"/>
      <c r="I251" s="162"/>
      <c r="J251" s="162"/>
      <c r="K251" s="139" t="s">
        <v>3</v>
      </c>
      <c r="L251" s="136">
        <v>17</v>
      </c>
      <c r="M251" s="139" t="s">
        <v>4</v>
      </c>
    </row>
    <row r="252" spans="1:13" ht="15" customHeight="1" x14ac:dyDescent="0.25">
      <c r="A252" s="427" t="s">
        <v>5</v>
      </c>
      <c r="B252" s="427" t="s">
        <v>6</v>
      </c>
      <c r="C252" s="12" t="s">
        <v>7</v>
      </c>
      <c r="D252" s="12" t="s">
        <v>8</v>
      </c>
      <c r="E252" s="11" t="s">
        <v>9</v>
      </c>
      <c r="F252" s="11" t="s">
        <v>10</v>
      </c>
      <c r="G252" s="12" t="s">
        <v>11</v>
      </c>
      <c r="H252" s="10" t="s">
        <v>12</v>
      </c>
      <c r="I252" s="10"/>
      <c r="J252" s="10"/>
      <c r="K252" s="428" t="s">
        <v>13</v>
      </c>
      <c r="L252" s="428"/>
      <c r="M252" s="428"/>
    </row>
    <row r="253" spans="1:13" ht="15.75" x14ac:dyDescent="0.25">
      <c r="A253" s="427"/>
      <c r="B253" s="427"/>
      <c r="C253" s="12"/>
      <c r="D253" s="12"/>
      <c r="E253" s="11"/>
      <c r="F253" s="11"/>
      <c r="G253" s="12"/>
      <c r="H253" s="19" t="s">
        <v>14</v>
      </c>
      <c r="I253" s="19" t="s">
        <v>15</v>
      </c>
      <c r="J253" s="19" t="s">
        <v>16</v>
      </c>
      <c r="K253" s="96" t="s">
        <v>14</v>
      </c>
      <c r="L253" s="96" t="s">
        <v>15</v>
      </c>
      <c r="M253" s="96" t="s">
        <v>16</v>
      </c>
    </row>
    <row r="254" spans="1:13" ht="15.75" x14ac:dyDescent="0.25">
      <c r="A254" s="27">
        <v>1</v>
      </c>
      <c r="B254" s="54" t="s">
        <v>18</v>
      </c>
      <c r="C254" s="27">
        <v>458</v>
      </c>
      <c r="D254" s="53">
        <f t="shared" ref="D254:D260" si="71">F254+E254</f>
        <v>26</v>
      </c>
      <c r="E254" s="53"/>
      <c r="F254" s="53">
        <f t="shared" ref="F254:F260" si="72">INT(C254/$L$3)</f>
        <v>26</v>
      </c>
      <c r="G254" s="27"/>
      <c r="H254" s="21" t="str">
        <f t="shared" ref="H254:H261" si="73">CHOOSE(WEEKDAY(I254),"Minggu","Senin","Selasa","Rabu","Kamis","Jum'at","Sabtu")</f>
        <v>Senin</v>
      </c>
      <c r="I254" s="24">
        <v>45789</v>
      </c>
      <c r="J254" s="25">
        <v>0.79166666666666696</v>
      </c>
      <c r="K254" s="21" t="str">
        <f t="shared" ref="K254:K260" si="74">CHOOSE(WEEKDAY(L254),"Minggu","Senin","Selasa","Rabu","Kamis","Jum'at","Sabtu")</f>
        <v>Senin</v>
      </c>
      <c r="L254" s="24">
        <f>(I254+J254)+G254/24</f>
        <v>45789.791666666664</v>
      </c>
      <c r="M254" s="25">
        <f t="shared" ref="M254:M260" si="75">(J254+G254/24)</f>
        <v>0.79166666666666696</v>
      </c>
    </row>
    <row r="255" spans="1:13" ht="15.75" x14ac:dyDescent="0.25">
      <c r="A255" s="27">
        <f t="shared" ref="A255:A261" si="76">A254+1</f>
        <v>2</v>
      </c>
      <c r="B255" s="54" t="s">
        <v>19</v>
      </c>
      <c r="C255" s="27">
        <v>243</v>
      </c>
      <c r="D255" s="53">
        <f t="shared" si="71"/>
        <v>14</v>
      </c>
      <c r="E255" s="53"/>
      <c r="F255" s="53">
        <f t="shared" si="72"/>
        <v>14</v>
      </c>
      <c r="G255" s="27"/>
      <c r="H255" s="21" t="str">
        <f t="shared" si="73"/>
        <v>Selasa</v>
      </c>
      <c r="I255" s="24">
        <f t="shared" ref="I255:I261" si="77">$I$254+J255</f>
        <v>45790.875</v>
      </c>
      <c r="J255" s="25">
        <f t="shared" ref="J255:J261" si="78">M254+D254/24</f>
        <v>1.8750000000000002</v>
      </c>
      <c r="K255" s="21" t="str">
        <f t="shared" si="74"/>
        <v>Selasa</v>
      </c>
      <c r="L255" s="24">
        <f t="shared" ref="L255:L260" si="79">($I$254+J255)+G255/24</f>
        <v>45790.875</v>
      </c>
      <c r="M255" s="25">
        <f t="shared" si="75"/>
        <v>1.8750000000000002</v>
      </c>
    </row>
    <row r="256" spans="1:13" ht="15.75" x14ac:dyDescent="0.25">
      <c r="A256" s="27">
        <f t="shared" si="76"/>
        <v>3</v>
      </c>
      <c r="B256" s="54" t="s">
        <v>20</v>
      </c>
      <c r="C256" s="21">
        <v>868</v>
      </c>
      <c r="D256" s="53">
        <f t="shared" si="71"/>
        <v>51</v>
      </c>
      <c r="E256" s="53"/>
      <c r="F256" s="53">
        <f t="shared" si="72"/>
        <v>51</v>
      </c>
      <c r="G256" s="27"/>
      <c r="H256" s="21" t="str">
        <f t="shared" si="73"/>
        <v>Rabu</v>
      </c>
      <c r="I256" s="24">
        <f t="shared" si="77"/>
        <v>45791.458333333336</v>
      </c>
      <c r="J256" s="25">
        <f t="shared" si="78"/>
        <v>2.4583333333333335</v>
      </c>
      <c r="K256" s="21" t="str">
        <f t="shared" si="74"/>
        <v>Rabu</v>
      </c>
      <c r="L256" s="24">
        <f t="shared" si="79"/>
        <v>45791.458333333336</v>
      </c>
      <c r="M256" s="25">
        <f t="shared" si="75"/>
        <v>2.4583333333333335</v>
      </c>
    </row>
    <row r="257" spans="1:13" ht="15.75" x14ac:dyDescent="0.25">
      <c r="A257" s="27">
        <f t="shared" si="76"/>
        <v>4</v>
      </c>
      <c r="B257" s="22" t="s">
        <v>28</v>
      </c>
      <c r="C257" s="21">
        <v>868</v>
      </c>
      <c r="D257" s="53">
        <f t="shared" si="71"/>
        <v>51</v>
      </c>
      <c r="E257" s="53"/>
      <c r="F257" s="53">
        <f t="shared" si="72"/>
        <v>51</v>
      </c>
      <c r="G257" s="27"/>
      <c r="H257" s="21" t="str">
        <f t="shared" si="73"/>
        <v>Jum'at</v>
      </c>
      <c r="I257" s="24">
        <f t="shared" si="77"/>
        <v>45793.583333333336</v>
      </c>
      <c r="J257" s="25">
        <f t="shared" si="78"/>
        <v>4.5833333333333339</v>
      </c>
      <c r="K257" s="21" t="str">
        <f t="shared" si="74"/>
        <v>Jum'at</v>
      </c>
      <c r="L257" s="24">
        <f t="shared" si="79"/>
        <v>45793.583333333336</v>
      </c>
      <c r="M257" s="25">
        <f t="shared" si="75"/>
        <v>4.5833333333333339</v>
      </c>
    </row>
    <row r="258" spans="1:13" ht="15.75" x14ac:dyDescent="0.25">
      <c r="A258" s="27">
        <f t="shared" si="76"/>
        <v>5</v>
      </c>
      <c r="B258" s="54" t="s">
        <v>20</v>
      </c>
      <c r="C258" s="27">
        <v>305</v>
      </c>
      <c r="D258" s="53">
        <f t="shared" si="71"/>
        <v>17</v>
      </c>
      <c r="E258" s="53"/>
      <c r="F258" s="53">
        <f t="shared" si="72"/>
        <v>17</v>
      </c>
      <c r="G258" s="27"/>
      <c r="H258" s="21" t="str">
        <f t="shared" si="73"/>
        <v>Minggu</v>
      </c>
      <c r="I258" s="24">
        <f t="shared" si="77"/>
        <v>45795.708333333336</v>
      </c>
      <c r="J258" s="25">
        <f t="shared" si="78"/>
        <v>6.7083333333333339</v>
      </c>
      <c r="K258" s="21" t="str">
        <f t="shared" si="74"/>
        <v>Minggu</v>
      </c>
      <c r="L258" s="24">
        <f t="shared" si="79"/>
        <v>45795.708333333336</v>
      </c>
      <c r="M258" s="25">
        <f t="shared" si="75"/>
        <v>6.7083333333333339</v>
      </c>
    </row>
    <row r="259" spans="1:13" ht="15.75" x14ac:dyDescent="0.25">
      <c r="A259" s="27">
        <f t="shared" si="76"/>
        <v>6</v>
      </c>
      <c r="B259" s="134" t="s">
        <v>60</v>
      </c>
      <c r="C259" s="27">
        <v>520</v>
      </c>
      <c r="D259" s="53">
        <f t="shared" si="71"/>
        <v>30</v>
      </c>
      <c r="E259" s="53"/>
      <c r="F259" s="53">
        <f t="shared" si="72"/>
        <v>30</v>
      </c>
      <c r="G259" s="27"/>
      <c r="H259" s="21" t="str">
        <f t="shared" si="73"/>
        <v>Senin</v>
      </c>
      <c r="I259" s="24">
        <f t="shared" si="77"/>
        <v>45796.416666666664</v>
      </c>
      <c r="J259" s="25">
        <f t="shared" si="78"/>
        <v>7.416666666666667</v>
      </c>
      <c r="K259" s="21" t="str">
        <f t="shared" si="74"/>
        <v>Senin</v>
      </c>
      <c r="L259" s="24">
        <f t="shared" si="79"/>
        <v>45796.416666666664</v>
      </c>
      <c r="M259" s="25">
        <f t="shared" si="75"/>
        <v>7.416666666666667</v>
      </c>
    </row>
    <row r="260" spans="1:13" ht="15.75" x14ac:dyDescent="0.25">
      <c r="A260" s="27">
        <f t="shared" si="76"/>
        <v>7</v>
      </c>
      <c r="B260" s="134" t="s">
        <v>138</v>
      </c>
      <c r="C260" s="164">
        <v>295</v>
      </c>
      <c r="D260" s="53">
        <f t="shared" si="71"/>
        <v>17</v>
      </c>
      <c r="E260" s="53"/>
      <c r="F260" s="53">
        <f t="shared" si="72"/>
        <v>17</v>
      </c>
      <c r="G260" s="27"/>
      <c r="H260" s="21" t="str">
        <f t="shared" si="73"/>
        <v>Selasa</v>
      </c>
      <c r="I260" s="24">
        <f t="shared" si="77"/>
        <v>45797.666666666664</v>
      </c>
      <c r="J260" s="25">
        <f t="shared" si="78"/>
        <v>8.6666666666666679</v>
      </c>
      <c r="K260" s="21" t="str">
        <f t="shared" si="74"/>
        <v>Selasa</v>
      </c>
      <c r="L260" s="24">
        <f t="shared" si="79"/>
        <v>45797.666666666664</v>
      </c>
      <c r="M260" s="25">
        <f t="shared" si="75"/>
        <v>8.6666666666666679</v>
      </c>
    </row>
    <row r="261" spans="1:13" ht="15.75" x14ac:dyDescent="0.25">
      <c r="A261" s="27">
        <f t="shared" si="76"/>
        <v>8</v>
      </c>
      <c r="B261" s="54" t="s">
        <v>18</v>
      </c>
      <c r="C261" s="27"/>
      <c r="D261" s="53"/>
      <c r="E261" s="53"/>
      <c r="F261" s="53"/>
      <c r="G261" s="27"/>
      <c r="H261" s="21" t="str">
        <f t="shared" si="73"/>
        <v>Rabu</v>
      </c>
      <c r="I261" s="24">
        <f t="shared" si="77"/>
        <v>45798.375</v>
      </c>
      <c r="J261" s="25">
        <f t="shared" si="78"/>
        <v>9.3750000000000018</v>
      </c>
      <c r="K261" s="21"/>
      <c r="L261" s="24"/>
      <c r="M261" s="25"/>
    </row>
    <row r="262" spans="1:13" x14ac:dyDescent="0.25">
      <c r="A262" s="440" t="s">
        <v>31</v>
      </c>
      <c r="B262" s="440"/>
      <c r="C262" s="160">
        <f>SUM(C254:C261)</f>
        <v>3557</v>
      </c>
      <c r="D262" s="160">
        <f>SUM(D254:D261)</f>
        <v>206</v>
      </c>
      <c r="E262" s="160"/>
      <c r="F262" s="160"/>
      <c r="G262" s="160">
        <f>SUM(G254:G261)</f>
        <v>0</v>
      </c>
      <c r="H262" s="160">
        <f>D262+G262</f>
        <v>206</v>
      </c>
      <c r="I262" s="143"/>
      <c r="J262" s="144"/>
      <c r="K262" s="143"/>
      <c r="L262" s="143"/>
      <c r="M262" s="144"/>
    </row>
    <row r="263" spans="1:13" x14ac:dyDescent="0.25">
      <c r="A263" s="440" t="s">
        <v>32</v>
      </c>
      <c r="B263" s="440"/>
      <c r="C263" s="146"/>
      <c r="D263" s="147">
        <f>D262/24</f>
        <v>8.5833333333333339</v>
      </c>
      <c r="E263" s="147"/>
      <c r="F263" s="147"/>
      <c r="G263" s="147">
        <f>G262/24</f>
        <v>0</v>
      </c>
      <c r="H263" s="147">
        <f>H262/24</f>
        <v>8.5833333333333339</v>
      </c>
      <c r="I263" s="148"/>
      <c r="J263" s="149" t="s">
        <v>33</v>
      </c>
      <c r="K263" s="150"/>
      <c r="L263" s="150"/>
      <c r="M263" s="150"/>
    </row>
    <row r="264" spans="1:13" x14ac:dyDescent="0.25">
      <c r="A264" s="153"/>
      <c r="B264" s="153"/>
      <c r="C264" s="153"/>
      <c r="D264" s="153"/>
      <c r="E264" s="153"/>
      <c r="F264" s="153"/>
      <c r="G264" s="153"/>
      <c r="H264" s="150"/>
      <c r="I264" s="163"/>
      <c r="J264" s="144" t="s">
        <v>34</v>
      </c>
      <c r="K264" s="144"/>
      <c r="L264" s="154">
        <f>C262</f>
        <v>3557</v>
      </c>
      <c r="M264" s="150" t="s">
        <v>35</v>
      </c>
    </row>
    <row r="265" spans="1:13" x14ac:dyDescent="0.25">
      <c r="A265" s="153"/>
      <c r="B265" s="153"/>
      <c r="C265" s="153"/>
      <c r="D265" s="153"/>
      <c r="E265" s="153"/>
      <c r="F265" s="153"/>
      <c r="G265" s="153"/>
      <c r="H265" s="153"/>
      <c r="I265" s="150"/>
      <c r="J265" s="144" t="s">
        <v>36</v>
      </c>
      <c r="K265" s="144"/>
      <c r="L265" s="155">
        <f>D263</f>
        <v>8.5833333333333339</v>
      </c>
      <c r="M265" s="150" t="s">
        <v>14</v>
      </c>
    </row>
    <row r="266" spans="1:13" x14ac:dyDescent="0.25">
      <c r="A266" s="153"/>
      <c r="B266" s="153"/>
      <c r="C266" s="153"/>
      <c r="D266" s="153"/>
      <c r="E266" s="153"/>
      <c r="F266" s="153"/>
      <c r="G266" s="153"/>
      <c r="H266" s="153"/>
      <c r="I266" s="150"/>
      <c r="J266" s="144" t="s">
        <v>37</v>
      </c>
      <c r="K266" s="144"/>
      <c r="L266" s="156">
        <f>G263</f>
        <v>0</v>
      </c>
      <c r="M266" s="150" t="s">
        <v>14</v>
      </c>
    </row>
    <row r="268" spans="1:13" ht="15.75" x14ac:dyDescent="0.25">
      <c r="A268" s="438" t="s">
        <v>0</v>
      </c>
      <c r="B268" s="438"/>
      <c r="C268" s="438"/>
      <c r="D268" s="438"/>
      <c r="E268" s="438"/>
      <c r="F268" s="438"/>
      <c r="G268" s="438"/>
      <c r="H268" s="438"/>
      <c r="I268" s="438"/>
      <c r="J268" s="438"/>
      <c r="K268" s="438"/>
      <c r="L268" s="438"/>
      <c r="M268" s="438"/>
    </row>
    <row r="269" spans="1:13" ht="15.75" x14ac:dyDescent="0.25">
      <c r="A269" s="438" t="s">
        <v>125</v>
      </c>
      <c r="B269" s="438"/>
      <c r="C269" s="438"/>
      <c r="D269" s="438"/>
      <c r="E269" s="438"/>
      <c r="F269" s="438"/>
      <c r="G269" s="438"/>
      <c r="H269" s="438"/>
      <c r="I269" s="438"/>
      <c r="J269" s="438"/>
      <c r="K269" s="438"/>
      <c r="L269" s="438"/>
      <c r="M269" s="438"/>
    </row>
    <row r="270" spans="1:13" ht="15.75" x14ac:dyDescent="0.25">
      <c r="A270" s="162" t="s">
        <v>139</v>
      </c>
      <c r="B270" s="162"/>
      <c r="C270" s="162"/>
      <c r="D270" s="162"/>
      <c r="E270" s="162"/>
      <c r="F270" s="162"/>
      <c r="G270" s="162"/>
      <c r="H270" s="162"/>
      <c r="I270" s="162"/>
      <c r="J270" s="162"/>
      <c r="K270" s="139" t="s">
        <v>3</v>
      </c>
      <c r="L270" s="136">
        <v>17</v>
      </c>
      <c r="M270" s="139" t="s">
        <v>4</v>
      </c>
    </row>
    <row r="271" spans="1:13" ht="15" customHeight="1" x14ac:dyDescent="0.25">
      <c r="A271" s="427" t="s">
        <v>5</v>
      </c>
      <c r="B271" s="427" t="s">
        <v>6</v>
      </c>
      <c r="C271" s="12" t="s">
        <v>7</v>
      </c>
      <c r="D271" s="12" t="s">
        <v>8</v>
      </c>
      <c r="E271" s="11" t="s">
        <v>9</v>
      </c>
      <c r="F271" s="11" t="s">
        <v>10</v>
      </c>
      <c r="G271" s="12" t="s">
        <v>11</v>
      </c>
      <c r="H271" s="10" t="s">
        <v>12</v>
      </c>
      <c r="I271" s="10"/>
      <c r="J271" s="10"/>
      <c r="K271" s="428" t="s">
        <v>13</v>
      </c>
      <c r="L271" s="428"/>
      <c r="M271" s="428"/>
    </row>
    <row r="272" spans="1:13" ht="15.75" x14ac:dyDescent="0.25">
      <c r="A272" s="427"/>
      <c r="B272" s="427"/>
      <c r="C272" s="12"/>
      <c r="D272" s="12"/>
      <c r="E272" s="11"/>
      <c r="F272" s="11"/>
      <c r="G272" s="12"/>
      <c r="H272" s="19" t="s">
        <v>14</v>
      </c>
      <c r="I272" s="19" t="s">
        <v>15</v>
      </c>
      <c r="J272" s="19" t="s">
        <v>16</v>
      </c>
      <c r="K272" s="96" t="s">
        <v>14</v>
      </c>
      <c r="L272" s="96" t="s">
        <v>15</v>
      </c>
      <c r="M272" s="96" t="s">
        <v>16</v>
      </c>
    </row>
    <row r="273" spans="1:13" ht="15.75" x14ac:dyDescent="0.25">
      <c r="A273" s="27">
        <v>1</v>
      </c>
      <c r="B273" s="54" t="s">
        <v>18</v>
      </c>
      <c r="C273" s="27">
        <v>458</v>
      </c>
      <c r="D273" s="53">
        <f t="shared" ref="D273:D294" si="80">F273+E273</f>
        <v>31</v>
      </c>
      <c r="E273" s="53">
        <v>5</v>
      </c>
      <c r="F273" s="53">
        <f t="shared" ref="F273:F294" si="81">INT(C273/$L$3)</f>
        <v>26</v>
      </c>
      <c r="G273" s="27">
        <v>18</v>
      </c>
      <c r="H273" s="21" t="str">
        <f t="shared" ref="H273:H295" si="82">CHOOSE(WEEKDAY(I273),"Minggu","Senin","Selasa","Rabu","Kamis","Jum'at","Sabtu")</f>
        <v>Minggu</v>
      </c>
      <c r="I273" s="24">
        <v>45830</v>
      </c>
      <c r="J273" s="25">
        <v>0.83333333333333304</v>
      </c>
      <c r="K273" s="21" t="str">
        <f t="shared" ref="K273:K294" si="83">CHOOSE(WEEKDAY(L273),"Minggu","Senin","Selasa","Rabu","Kamis","Jum'at","Sabtu")</f>
        <v>Senin</v>
      </c>
      <c r="L273" s="24">
        <f>(I273+J273)+G273/24</f>
        <v>45831.583333333336</v>
      </c>
      <c r="M273" s="25">
        <f t="shared" ref="M273:M294" si="84">(J273+G273/24)</f>
        <v>1.583333333333333</v>
      </c>
    </row>
    <row r="274" spans="1:13" ht="15.75" x14ac:dyDescent="0.25">
      <c r="A274" s="27">
        <v>2</v>
      </c>
      <c r="B274" s="54" t="s">
        <v>19</v>
      </c>
      <c r="C274" s="27">
        <v>243</v>
      </c>
      <c r="D274" s="53">
        <f t="shared" si="80"/>
        <v>15</v>
      </c>
      <c r="E274" s="53">
        <v>1</v>
      </c>
      <c r="F274" s="53">
        <f t="shared" si="81"/>
        <v>14</v>
      </c>
      <c r="G274" s="27">
        <v>3</v>
      </c>
      <c r="H274" s="21" t="str">
        <f t="shared" si="82"/>
        <v>Selasa</v>
      </c>
      <c r="I274" s="24">
        <f t="shared" ref="I274:I295" si="85">$I$273+J274</f>
        <v>45832.875</v>
      </c>
      <c r="J274" s="25">
        <f t="shared" ref="J274:J295" si="86">M273+D273/24</f>
        <v>2.875</v>
      </c>
      <c r="K274" s="21" t="str">
        <f t="shared" si="83"/>
        <v>Rabu</v>
      </c>
      <c r="L274" s="24">
        <f t="shared" ref="L274:L294" si="87">($I$273+J274)+G274/24</f>
        <v>45833</v>
      </c>
      <c r="M274" s="25">
        <f t="shared" si="84"/>
        <v>3</v>
      </c>
    </row>
    <row r="275" spans="1:13" ht="15.75" x14ac:dyDescent="0.25">
      <c r="A275" s="27">
        <v>3</v>
      </c>
      <c r="B275" s="54" t="s">
        <v>20</v>
      </c>
      <c r="C275" s="27">
        <v>255</v>
      </c>
      <c r="D275" s="53">
        <f t="shared" si="80"/>
        <v>17</v>
      </c>
      <c r="E275" s="53">
        <v>2</v>
      </c>
      <c r="F275" s="53">
        <f t="shared" si="81"/>
        <v>15</v>
      </c>
      <c r="G275" s="27">
        <v>3</v>
      </c>
      <c r="H275" s="21" t="str">
        <f t="shared" si="82"/>
        <v>Rabu</v>
      </c>
      <c r="I275" s="24">
        <f t="shared" si="85"/>
        <v>45833.625</v>
      </c>
      <c r="J275" s="25">
        <f t="shared" si="86"/>
        <v>3.625</v>
      </c>
      <c r="K275" s="21" t="str">
        <f t="shared" si="83"/>
        <v>Rabu</v>
      </c>
      <c r="L275" s="24">
        <f t="shared" si="87"/>
        <v>45833.75</v>
      </c>
      <c r="M275" s="25">
        <f t="shared" si="84"/>
        <v>3.75</v>
      </c>
    </row>
    <row r="276" spans="1:13" ht="15.75" x14ac:dyDescent="0.25">
      <c r="A276" s="27">
        <v>4</v>
      </c>
      <c r="B276" s="54" t="s">
        <v>127</v>
      </c>
      <c r="C276" s="27">
        <v>231</v>
      </c>
      <c r="D276" s="53">
        <f t="shared" si="80"/>
        <v>15</v>
      </c>
      <c r="E276" s="53">
        <v>2</v>
      </c>
      <c r="F276" s="53">
        <f t="shared" si="81"/>
        <v>13</v>
      </c>
      <c r="G276" s="27">
        <v>1</v>
      </c>
      <c r="H276" s="21" t="str">
        <f t="shared" si="82"/>
        <v>Kamis</v>
      </c>
      <c r="I276" s="24">
        <f t="shared" si="85"/>
        <v>45834.458333333336</v>
      </c>
      <c r="J276" s="25">
        <f t="shared" si="86"/>
        <v>4.458333333333333</v>
      </c>
      <c r="K276" s="21" t="str">
        <f t="shared" si="83"/>
        <v>Kamis</v>
      </c>
      <c r="L276" s="24">
        <f t="shared" si="87"/>
        <v>45834.5</v>
      </c>
      <c r="M276" s="25">
        <f t="shared" si="84"/>
        <v>4.5</v>
      </c>
    </row>
    <row r="277" spans="1:13" ht="15.75" x14ac:dyDescent="0.25">
      <c r="A277" s="27">
        <v>5</v>
      </c>
      <c r="B277" s="54" t="s">
        <v>92</v>
      </c>
      <c r="C277" s="27">
        <v>146</v>
      </c>
      <c r="D277" s="53">
        <f t="shared" si="80"/>
        <v>10</v>
      </c>
      <c r="E277" s="53">
        <v>2</v>
      </c>
      <c r="F277" s="53">
        <f t="shared" si="81"/>
        <v>8</v>
      </c>
      <c r="G277" s="27">
        <v>3</v>
      </c>
      <c r="H277" s="21" t="str">
        <f t="shared" si="82"/>
        <v>Jum'at</v>
      </c>
      <c r="I277" s="24">
        <f t="shared" si="85"/>
        <v>45835.125</v>
      </c>
      <c r="J277" s="25">
        <f t="shared" si="86"/>
        <v>5.125</v>
      </c>
      <c r="K277" s="21" t="str">
        <f t="shared" si="83"/>
        <v>Jum'at</v>
      </c>
      <c r="L277" s="24">
        <f t="shared" si="87"/>
        <v>45835.25</v>
      </c>
      <c r="M277" s="25">
        <f t="shared" si="84"/>
        <v>5.25</v>
      </c>
    </row>
    <row r="278" spans="1:13" ht="15.75" x14ac:dyDescent="0.25">
      <c r="A278" s="27">
        <v>6</v>
      </c>
      <c r="B278" s="22" t="s">
        <v>93</v>
      </c>
      <c r="C278" s="27">
        <v>100</v>
      </c>
      <c r="D278" s="53">
        <f t="shared" si="80"/>
        <v>6</v>
      </c>
      <c r="E278" s="53">
        <v>1</v>
      </c>
      <c r="F278" s="53">
        <f t="shared" si="81"/>
        <v>5</v>
      </c>
      <c r="G278" s="27">
        <v>2</v>
      </c>
      <c r="H278" s="21" t="str">
        <f t="shared" si="82"/>
        <v>Jum'at</v>
      </c>
      <c r="I278" s="24">
        <f t="shared" si="85"/>
        <v>45835.666666666664</v>
      </c>
      <c r="J278" s="25">
        <f t="shared" si="86"/>
        <v>5.666666666666667</v>
      </c>
      <c r="K278" s="21" t="str">
        <f t="shared" si="83"/>
        <v>Jum'at</v>
      </c>
      <c r="L278" s="24">
        <f t="shared" si="87"/>
        <v>45835.75</v>
      </c>
      <c r="M278" s="25">
        <f t="shared" si="84"/>
        <v>5.75</v>
      </c>
    </row>
    <row r="279" spans="1:13" ht="15.75" x14ac:dyDescent="0.25">
      <c r="A279" s="27">
        <v>7</v>
      </c>
      <c r="B279" s="22" t="s">
        <v>129</v>
      </c>
      <c r="C279" s="27">
        <v>230</v>
      </c>
      <c r="D279" s="53">
        <f t="shared" si="80"/>
        <v>16</v>
      </c>
      <c r="E279" s="53">
        <v>3</v>
      </c>
      <c r="F279" s="53">
        <f t="shared" si="81"/>
        <v>13</v>
      </c>
      <c r="G279" s="27">
        <v>1</v>
      </c>
      <c r="H279" s="21" t="str">
        <f t="shared" si="82"/>
        <v>Sabtu</v>
      </c>
      <c r="I279" s="24">
        <f t="shared" si="85"/>
        <v>45836</v>
      </c>
      <c r="J279" s="25">
        <f t="shared" si="86"/>
        <v>6</v>
      </c>
      <c r="K279" s="21" t="str">
        <f t="shared" si="83"/>
        <v>Sabtu</v>
      </c>
      <c r="L279" s="24">
        <f t="shared" si="87"/>
        <v>45836.041666666664</v>
      </c>
      <c r="M279" s="25">
        <f t="shared" si="84"/>
        <v>6.041666666666667</v>
      </c>
    </row>
    <row r="280" spans="1:13" ht="15.75" x14ac:dyDescent="0.25">
      <c r="A280" s="27">
        <v>8</v>
      </c>
      <c r="B280" s="22" t="s">
        <v>28</v>
      </c>
      <c r="C280" s="27">
        <v>220</v>
      </c>
      <c r="D280" s="53">
        <f t="shared" si="80"/>
        <v>14</v>
      </c>
      <c r="E280" s="53">
        <v>2</v>
      </c>
      <c r="F280" s="53">
        <f t="shared" si="81"/>
        <v>12</v>
      </c>
      <c r="G280" s="27">
        <v>3</v>
      </c>
      <c r="H280" s="21" t="str">
        <f t="shared" si="82"/>
        <v>Sabtu</v>
      </c>
      <c r="I280" s="24">
        <f t="shared" si="85"/>
        <v>45836.708333333336</v>
      </c>
      <c r="J280" s="25">
        <f t="shared" si="86"/>
        <v>6.7083333333333339</v>
      </c>
      <c r="K280" s="21" t="str">
        <f t="shared" si="83"/>
        <v>Sabtu</v>
      </c>
      <c r="L280" s="24">
        <f t="shared" si="87"/>
        <v>45836.833333333336</v>
      </c>
      <c r="M280" s="25">
        <f t="shared" si="84"/>
        <v>6.8333333333333339</v>
      </c>
    </row>
    <row r="281" spans="1:13" ht="15.75" x14ac:dyDescent="0.25">
      <c r="A281" s="27">
        <v>9</v>
      </c>
      <c r="B281" s="22" t="s">
        <v>29</v>
      </c>
      <c r="C281" s="27">
        <v>169</v>
      </c>
      <c r="D281" s="53">
        <f t="shared" si="80"/>
        <v>10</v>
      </c>
      <c r="E281" s="53">
        <v>1</v>
      </c>
      <c r="F281" s="53">
        <f t="shared" si="81"/>
        <v>9</v>
      </c>
      <c r="G281" s="27">
        <v>2</v>
      </c>
      <c r="H281" s="21" t="str">
        <f t="shared" si="82"/>
        <v>Minggu</v>
      </c>
      <c r="I281" s="24">
        <f t="shared" si="85"/>
        <v>45837.416666666664</v>
      </c>
      <c r="J281" s="25">
        <f t="shared" si="86"/>
        <v>7.416666666666667</v>
      </c>
      <c r="K281" s="21" t="str">
        <f t="shared" si="83"/>
        <v>Minggu</v>
      </c>
      <c r="L281" s="24">
        <f t="shared" si="87"/>
        <v>45837.5</v>
      </c>
      <c r="M281" s="25">
        <f t="shared" si="84"/>
        <v>7.5</v>
      </c>
    </row>
    <row r="282" spans="1:13" ht="15.75" x14ac:dyDescent="0.25">
      <c r="A282" s="27">
        <v>10</v>
      </c>
      <c r="B282" s="26" t="s">
        <v>30</v>
      </c>
      <c r="C282" s="27">
        <v>150</v>
      </c>
      <c r="D282" s="53">
        <f t="shared" si="80"/>
        <v>9</v>
      </c>
      <c r="E282" s="53">
        <v>1</v>
      </c>
      <c r="F282" s="53">
        <f t="shared" si="81"/>
        <v>8</v>
      </c>
      <c r="G282" s="27">
        <v>2</v>
      </c>
      <c r="H282" s="21" t="str">
        <f t="shared" si="82"/>
        <v>Minggu</v>
      </c>
      <c r="I282" s="24">
        <f t="shared" si="85"/>
        <v>45837.916666666664</v>
      </c>
      <c r="J282" s="25">
        <f t="shared" si="86"/>
        <v>7.916666666666667</v>
      </c>
      <c r="K282" s="21" t="str">
        <f t="shared" si="83"/>
        <v>Senin</v>
      </c>
      <c r="L282" s="24">
        <f t="shared" si="87"/>
        <v>45838</v>
      </c>
      <c r="M282" s="25">
        <f t="shared" si="84"/>
        <v>8</v>
      </c>
    </row>
    <row r="283" spans="1:13" ht="15.75" x14ac:dyDescent="0.25">
      <c r="A283" s="27">
        <v>11</v>
      </c>
      <c r="B283" s="22" t="s">
        <v>128</v>
      </c>
      <c r="C283" s="27">
        <v>310</v>
      </c>
      <c r="D283" s="53">
        <f t="shared" si="80"/>
        <v>20</v>
      </c>
      <c r="E283" s="53">
        <v>2</v>
      </c>
      <c r="F283" s="53">
        <f t="shared" si="81"/>
        <v>18</v>
      </c>
      <c r="G283" s="27">
        <v>2</v>
      </c>
      <c r="H283" s="21" t="str">
        <f t="shared" si="82"/>
        <v>Senin</v>
      </c>
      <c r="I283" s="24">
        <f t="shared" si="85"/>
        <v>45838.375</v>
      </c>
      <c r="J283" s="25">
        <f t="shared" si="86"/>
        <v>8.375</v>
      </c>
      <c r="K283" s="21" t="str">
        <f t="shared" si="83"/>
        <v>Senin</v>
      </c>
      <c r="L283" s="24">
        <f t="shared" si="87"/>
        <v>45838.458333333336</v>
      </c>
      <c r="M283" s="25">
        <f t="shared" si="84"/>
        <v>8.4583333333333339</v>
      </c>
    </row>
    <row r="284" spans="1:13" ht="15.75" x14ac:dyDescent="0.25">
      <c r="A284" s="27">
        <v>12</v>
      </c>
      <c r="B284" s="54" t="s">
        <v>62</v>
      </c>
      <c r="C284" s="27">
        <v>310</v>
      </c>
      <c r="D284" s="53">
        <f t="shared" si="80"/>
        <v>21</v>
      </c>
      <c r="E284" s="53">
        <v>3</v>
      </c>
      <c r="F284" s="53">
        <f t="shared" si="81"/>
        <v>18</v>
      </c>
      <c r="G284" s="27">
        <v>6</v>
      </c>
      <c r="H284" s="21" t="str">
        <f t="shared" si="82"/>
        <v>Selasa</v>
      </c>
      <c r="I284" s="24">
        <f t="shared" si="85"/>
        <v>45839.291666666664</v>
      </c>
      <c r="J284" s="25">
        <f t="shared" si="86"/>
        <v>9.2916666666666679</v>
      </c>
      <c r="K284" s="21" t="str">
        <f t="shared" si="83"/>
        <v>Selasa</v>
      </c>
      <c r="L284" s="24">
        <f t="shared" si="87"/>
        <v>45839.541666666664</v>
      </c>
      <c r="M284" s="25">
        <f t="shared" si="84"/>
        <v>9.5416666666666679</v>
      </c>
    </row>
    <row r="285" spans="1:13" ht="15.75" x14ac:dyDescent="0.25">
      <c r="A285" s="27">
        <v>13</v>
      </c>
      <c r="B285" s="54" t="s">
        <v>128</v>
      </c>
      <c r="C285" s="27">
        <v>140</v>
      </c>
      <c r="D285" s="53">
        <f t="shared" si="80"/>
        <v>10</v>
      </c>
      <c r="E285" s="53">
        <v>2</v>
      </c>
      <c r="F285" s="53">
        <f t="shared" si="81"/>
        <v>8</v>
      </c>
      <c r="G285" s="27">
        <v>2</v>
      </c>
      <c r="H285" s="21" t="str">
        <f t="shared" si="82"/>
        <v>Rabu</v>
      </c>
      <c r="I285" s="24">
        <f t="shared" si="85"/>
        <v>45840.416666666664</v>
      </c>
      <c r="J285" s="25">
        <f t="shared" si="86"/>
        <v>10.416666666666668</v>
      </c>
      <c r="K285" s="21" t="str">
        <f t="shared" si="83"/>
        <v>Rabu</v>
      </c>
      <c r="L285" s="24">
        <f t="shared" si="87"/>
        <v>45840.5</v>
      </c>
      <c r="M285" s="25">
        <f t="shared" si="84"/>
        <v>10.500000000000002</v>
      </c>
    </row>
    <row r="286" spans="1:13" ht="15.75" x14ac:dyDescent="0.25">
      <c r="A286" s="27">
        <v>14</v>
      </c>
      <c r="B286" s="134" t="s">
        <v>30</v>
      </c>
      <c r="C286" s="27">
        <v>169</v>
      </c>
      <c r="D286" s="53">
        <f t="shared" si="80"/>
        <v>10</v>
      </c>
      <c r="E286" s="53">
        <v>1</v>
      </c>
      <c r="F286" s="53">
        <f t="shared" si="81"/>
        <v>9</v>
      </c>
      <c r="G286" s="27">
        <v>2</v>
      </c>
      <c r="H286" s="21" t="str">
        <f t="shared" si="82"/>
        <v>Rabu</v>
      </c>
      <c r="I286" s="24">
        <f t="shared" si="85"/>
        <v>45840.916666666664</v>
      </c>
      <c r="J286" s="25">
        <f t="shared" si="86"/>
        <v>10.916666666666668</v>
      </c>
      <c r="K286" s="21" t="str">
        <f t="shared" si="83"/>
        <v>Kamis</v>
      </c>
      <c r="L286" s="24">
        <f t="shared" si="87"/>
        <v>45841</v>
      </c>
      <c r="M286" s="25">
        <f t="shared" si="84"/>
        <v>11.000000000000002</v>
      </c>
    </row>
    <row r="287" spans="1:13" ht="15.75" x14ac:dyDescent="0.25">
      <c r="A287" s="27">
        <v>15</v>
      </c>
      <c r="B287" s="54" t="s">
        <v>29</v>
      </c>
      <c r="C287" s="27">
        <v>220</v>
      </c>
      <c r="D287" s="53">
        <f t="shared" si="80"/>
        <v>14</v>
      </c>
      <c r="E287" s="53">
        <v>2</v>
      </c>
      <c r="F287" s="53">
        <f t="shared" si="81"/>
        <v>12</v>
      </c>
      <c r="G287" s="27">
        <v>2</v>
      </c>
      <c r="H287" s="21" t="str">
        <f t="shared" si="82"/>
        <v>Kamis</v>
      </c>
      <c r="I287" s="24">
        <f t="shared" si="85"/>
        <v>45841.416666666664</v>
      </c>
      <c r="J287" s="25">
        <f t="shared" si="86"/>
        <v>11.416666666666668</v>
      </c>
      <c r="K287" s="21" t="str">
        <f t="shared" si="83"/>
        <v>Kamis</v>
      </c>
      <c r="L287" s="24">
        <f t="shared" si="87"/>
        <v>45841.5</v>
      </c>
      <c r="M287" s="25">
        <f t="shared" si="84"/>
        <v>11.500000000000002</v>
      </c>
    </row>
    <row r="288" spans="1:13" ht="15.75" x14ac:dyDescent="0.25">
      <c r="A288" s="27">
        <v>16</v>
      </c>
      <c r="B288" s="22" t="s">
        <v>28</v>
      </c>
      <c r="C288" s="27">
        <v>230</v>
      </c>
      <c r="D288" s="53">
        <f t="shared" si="80"/>
        <v>16</v>
      </c>
      <c r="E288" s="53">
        <v>3</v>
      </c>
      <c r="F288" s="53">
        <f t="shared" si="81"/>
        <v>13</v>
      </c>
      <c r="G288" s="27">
        <v>2</v>
      </c>
      <c r="H288" s="21" t="str">
        <f t="shared" si="82"/>
        <v>Jum'at</v>
      </c>
      <c r="I288" s="24">
        <f t="shared" si="85"/>
        <v>45842.083333333336</v>
      </c>
      <c r="J288" s="25">
        <f t="shared" si="86"/>
        <v>12.083333333333336</v>
      </c>
      <c r="K288" s="21" t="str">
        <f t="shared" si="83"/>
        <v>Jum'at</v>
      </c>
      <c r="L288" s="24">
        <f t="shared" si="87"/>
        <v>45842.166666666672</v>
      </c>
      <c r="M288" s="25">
        <f t="shared" si="84"/>
        <v>12.16666666666667</v>
      </c>
    </row>
    <row r="289" spans="1:13" ht="15.75" x14ac:dyDescent="0.25">
      <c r="A289" s="27">
        <v>17</v>
      </c>
      <c r="B289" s="22" t="s">
        <v>129</v>
      </c>
      <c r="C289" s="27">
        <v>100</v>
      </c>
      <c r="D289" s="53">
        <f t="shared" si="80"/>
        <v>7</v>
      </c>
      <c r="E289" s="53">
        <v>2</v>
      </c>
      <c r="F289" s="53">
        <f t="shared" si="81"/>
        <v>5</v>
      </c>
      <c r="G289" s="27">
        <v>1</v>
      </c>
      <c r="H289" s="21" t="str">
        <f t="shared" si="82"/>
        <v>Jum'at</v>
      </c>
      <c r="I289" s="24">
        <f t="shared" si="85"/>
        <v>45842.833333333336</v>
      </c>
      <c r="J289" s="25">
        <f t="shared" si="86"/>
        <v>12.833333333333336</v>
      </c>
      <c r="K289" s="21" t="str">
        <f t="shared" si="83"/>
        <v>Jum'at</v>
      </c>
      <c r="L289" s="24">
        <f t="shared" si="87"/>
        <v>45842.875</v>
      </c>
      <c r="M289" s="25">
        <f t="shared" si="84"/>
        <v>12.875000000000002</v>
      </c>
    </row>
    <row r="290" spans="1:13" ht="15.75" x14ac:dyDescent="0.25">
      <c r="A290" s="27">
        <v>18</v>
      </c>
      <c r="B290" s="22" t="s">
        <v>93</v>
      </c>
      <c r="C290" s="27">
        <v>146</v>
      </c>
      <c r="D290" s="53">
        <f t="shared" si="80"/>
        <v>10</v>
      </c>
      <c r="E290" s="53">
        <v>2</v>
      </c>
      <c r="F290" s="53">
        <f t="shared" si="81"/>
        <v>8</v>
      </c>
      <c r="G290" s="27">
        <v>2</v>
      </c>
      <c r="H290" s="21" t="str">
        <f t="shared" si="82"/>
        <v>Sabtu</v>
      </c>
      <c r="I290" s="24">
        <f t="shared" si="85"/>
        <v>45843.166666666664</v>
      </c>
      <c r="J290" s="25">
        <f t="shared" si="86"/>
        <v>13.166666666666668</v>
      </c>
      <c r="K290" s="21" t="str">
        <f t="shared" si="83"/>
        <v>Sabtu</v>
      </c>
      <c r="L290" s="24">
        <f t="shared" si="87"/>
        <v>45843.25</v>
      </c>
      <c r="M290" s="25">
        <f t="shared" si="84"/>
        <v>13.250000000000002</v>
      </c>
    </row>
    <row r="291" spans="1:13" ht="15.75" x14ac:dyDescent="0.25">
      <c r="A291" s="27">
        <v>19</v>
      </c>
      <c r="B291" s="22" t="s">
        <v>92</v>
      </c>
      <c r="C291" s="27">
        <v>231</v>
      </c>
      <c r="D291" s="53">
        <f t="shared" si="80"/>
        <v>15</v>
      </c>
      <c r="E291" s="53">
        <v>2</v>
      </c>
      <c r="F291" s="53">
        <f t="shared" si="81"/>
        <v>13</v>
      </c>
      <c r="G291" s="27">
        <v>2</v>
      </c>
      <c r="H291" s="21" t="str">
        <f t="shared" si="82"/>
        <v>Sabtu</v>
      </c>
      <c r="I291" s="24">
        <f t="shared" si="85"/>
        <v>45843.666666666664</v>
      </c>
      <c r="J291" s="25">
        <f t="shared" si="86"/>
        <v>13.666666666666668</v>
      </c>
      <c r="K291" s="21" t="str">
        <f t="shared" si="83"/>
        <v>Sabtu</v>
      </c>
      <c r="L291" s="24">
        <f t="shared" si="87"/>
        <v>45843.75</v>
      </c>
      <c r="M291" s="25">
        <f t="shared" si="84"/>
        <v>13.750000000000002</v>
      </c>
    </row>
    <row r="292" spans="1:13" ht="15.75" x14ac:dyDescent="0.25">
      <c r="A292" s="27">
        <v>20</v>
      </c>
      <c r="B292" s="22" t="s">
        <v>127</v>
      </c>
      <c r="C292" s="27">
        <v>255</v>
      </c>
      <c r="D292" s="53">
        <f t="shared" si="80"/>
        <v>16</v>
      </c>
      <c r="E292" s="53">
        <v>1</v>
      </c>
      <c r="F292" s="53">
        <f t="shared" si="81"/>
        <v>15</v>
      </c>
      <c r="G292" s="27">
        <v>2</v>
      </c>
      <c r="H292" s="21" t="str">
        <f t="shared" si="82"/>
        <v>Minggu</v>
      </c>
      <c r="I292" s="24">
        <f t="shared" si="85"/>
        <v>45844.375</v>
      </c>
      <c r="J292" s="25">
        <f t="shared" si="86"/>
        <v>14.375000000000002</v>
      </c>
      <c r="K292" s="21" t="str">
        <f t="shared" si="83"/>
        <v>Minggu</v>
      </c>
      <c r="L292" s="24">
        <f t="shared" si="87"/>
        <v>45844.458333333336</v>
      </c>
      <c r="M292" s="25">
        <f t="shared" si="84"/>
        <v>14.458333333333336</v>
      </c>
    </row>
    <row r="293" spans="1:13" ht="15.75" x14ac:dyDescent="0.25">
      <c r="A293" s="27">
        <v>21</v>
      </c>
      <c r="B293" s="54" t="s">
        <v>20</v>
      </c>
      <c r="C293" s="27">
        <v>243</v>
      </c>
      <c r="D293" s="53">
        <f t="shared" si="80"/>
        <v>15</v>
      </c>
      <c r="E293" s="53">
        <v>1</v>
      </c>
      <c r="F293" s="53">
        <f t="shared" si="81"/>
        <v>14</v>
      </c>
      <c r="G293" s="27">
        <v>2</v>
      </c>
      <c r="H293" s="21" t="str">
        <f t="shared" si="82"/>
        <v>Senin</v>
      </c>
      <c r="I293" s="24">
        <f t="shared" si="85"/>
        <v>45845.125</v>
      </c>
      <c r="J293" s="25">
        <f t="shared" si="86"/>
        <v>15.125000000000002</v>
      </c>
      <c r="K293" s="21" t="str">
        <f t="shared" si="83"/>
        <v>Senin</v>
      </c>
      <c r="L293" s="24">
        <f t="shared" si="87"/>
        <v>45845.208333333336</v>
      </c>
      <c r="M293" s="25">
        <f t="shared" si="84"/>
        <v>15.208333333333336</v>
      </c>
    </row>
    <row r="294" spans="1:13" ht="15.75" x14ac:dyDescent="0.25">
      <c r="A294" s="27">
        <v>22</v>
      </c>
      <c r="B294" s="54" t="s">
        <v>19</v>
      </c>
      <c r="C294" s="27">
        <v>458</v>
      </c>
      <c r="D294" s="53">
        <f t="shared" si="80"/>
        <v>28</v>
      </c>
      <c r="E294" s="53">
        <v>2</v>
      </c>
      <c r="F294" s="53">
        <f t="shared" si="81"/>
        <v>26</v>
      </c>
      <c r="G294" s="27">
        <v>2</v>
      </c>
      <c r="H294" s="21" t="str">
        <f t="shared" si="82"/>
        <v>Senin</v>
      </c>
      <c r="I294" s="24">
        <f t="shared" si="85"/>
        <v>45845.833333333336</v>
      </c>
      <c r="J294" s="25">
        <f t="shared" si="86"/>
        <v>15.833333333333336</v>
      </c>
      <c r="K294" s="21" t="str">
        <f t="shared" si="83"/>
        <v>Senin</v>
      </c>
      <c r="L294" s="24">
        <f t="shared" si="87"/>
        <v>45845.916666666672</v>
      </c>
      <c r="M294" s="25">
        <f t="shared" si="84"/>
        <v>15.91666666666667</v>
      </c>
    </row>
    <row r="295" spans="1:13" ht="15.75" x14ac:dyDescent="0.25">
      <c r="A295" s="27">
        <v>23</v>
      </c>
      <c r="B295" s="54" t="s">
        <v>18</v>
      </c>
      <c r="C295" s="27"/>
      <c r="D295" s="53"/>
      <c r="E295" s="53"/>
      <c r="F295" s="53"/>
      <c r="G295" s="27"/>
      <c r="H295" s="21" t="str">
        <f t="shared" si="82"/>
        <v>Rabu</v>
      </c>
      <c r="I295" s="24">
        <f t="shared" si="85"/>
        <v>45847.083333333336</v>
      </c>
      <c r="J295" s="25">
        <f t="shared" si="86"/>
        <v>17.083333333333336</v>
      </c>
      <c r="K295" s="21"/>
      <c r="L295" s="24"/>
      <c r="M295" s="25"/>
    </row>
    <row r="296" spans="1:13" x14ac:dyDescent="0.25">
      <c r="A296" s="440" t="s">
        <v>31</v>
      </c>
      <c r="B296" s="440"/>
      <c r="C296" s="160">
        <f>SUM(C273:C295)</f>
        <v>5014</v>
      </c>
      <c r="D296" s="160">
        <f>SUM(D273:D295)</f>
        <v>325</v>
      </c>
      <c r="E296" s="160"/>
      <c r="F296" s="160"/>
      <c r="G296" s="160">
        <f>SUM(G273:G295)</f>
        <v>65</v>
      </c>
      <c r="H296" s="160">
        <f>D296+G296</f>
        <v>390</v>
      </c>
      <c r="I296" s="143"/>
      <c r="J296" s="144"/>
      <c r="K296" s="143"/>
      <c r="L296" s="143"/>
      <c r="M296" s="144"/>
    </row>
    <row r="297" spans="1:13" x14ac:dyDescent="0.25">
      <c r="A297" s="440" t="s">
        <v>32</v>
      </c>
      <c r="B297" s="440"/>
      <c r="C297" s="146"/>
      <c r="D297" s="147">
        <f>D296/24</f>
        <v>13.541666666666666</v>
      </c>
      <c r="E297" s="147"/>
      <c r="F297" s="147"/>
      <c r="G297" s="147">
        <f>G296/24</f>
        <v>2.7083333333333335</v>
      </c>
      <c r="H297" s="147">
        <f>H296/24</f>
        <v>16.25</v>
      </c>
      <c r="I297" s="148"/>
      <c r="J297" s="149" t="s">
        <v>33</v>
      </c>
      <c r="K297" s="150"/>
      <c r="L297" s="150"/>
      <c r="M297" s="150"/>
    </row>
    <row r="298" spans="1:13" x14ac:dyDescent="0.25">
      <c r="A298" s="153"/>
      <c r="B298" s="153"/>
      <c r="C298" s="153"/>
      <c r="D298" s="153"/>
      <c r="E298" s="153"/>
      <c r="F298" s="153"/>
      <c r="G298" s="153"/>
      <c r="H298" s="150"/>
      <c r="I298" s="163"/>
      <c r="J298" s="144" t="s">
        <v>34</v>
      </c>
      <c r="K298" s="144"/>
      <c r="L298" s="154">
        <f>C296</f>
        <v>5014</v>
      </c>
      <c r="M298" s="150" t="s">
        <v>35</v>
      </c>
    </row>
    <row r="299" spans="1:13" x14ac:dyDescent="0.25">
      <c r="A299" s="153"/>
      <c r="B299" s="153"/>
      <c r="C299" s="153"/>
      <c r="D299" s="153"/>
      <c r="E299" s="153"/>
      <c r="F299" s="153"/>
      <c r="G299" s="153"/>
      <c r="H299" s="153"/>
      <c r="I299" s="150"/>
      <c r="J299" s="144" t="s">
        <v>36</v>
      </c>
      <c r="K299" s="144"/>
      <c r="L299" s="155">
        <f>D297</f>
        <v>13.541666666666666</v>
      </c>
      <c r="M299" s="150" t="s">
        <v>14</v>
      </c>
    </row>
    <row r="300" spans="1:13" x14ac:dyDescent="0.25">
      <c r="A300" s="153"/>
      <c r="B300" s="153"/>
      <c r="C300" s="153"/>
      <c r="D300" s="153"/>
      <c r="E300" s="153"/>
      <c r="F300" s="153"/>
      <c r="G300" s="153"/>
      <c r="H300" s="153"/>
      <c r="I300" s="150"/>
      <c r="J300" s="144" t="s">
        <v>37</v>
      </c>
      <c r="K300" s="144"/>
      <c r="L300" s="156">
        <f>G297</f>
        <v>2.7083333333333335</v>
      </c>
      <c r="M300" s="150" t="s">
        <v>14</v>
      </c>
    </row>
    <row r="302" spans="1:13" ht="15.75" x14ac:dyDescent="0.25">
      <c r="A302" s="438" t="s">
        <v>0</v>
      </c>
      <c r="B302" s="438"/>
      <c r="C302" s="438"/>
      <c r="D302" s="438"/>
      <c r="E302" s="438"/>
      <c r="F302" s="438"/>
      <c r="G302" s="438"/>
      <c r="H302" s="438"/>
      <c r="I302" s="438"/>
      <c r="J302" s="438"/>
      <c r="K302" s="438"/>
      <c r="L302" s="438"/>
      <c r="M302" s="438"/>
    </row>
    <row r="303" spans="1:13" ht="15.75" x14ac:dyDescent="0.25">
      <c r="A303" s="438" t="s">
        <v>125</v>
      </c>
      <c r="B303" s="438"/>
      <c r="C303" s="438"/>
      <c r="D303" s="438"/>
      <c r="E303" s="438"/>
      <c r="F303" s="438"/>
      <c r="G303" s="438"/>
      <c r="H303" s="438"/>
      <c r="I303" s="438"/>
      <c r="J303" s="438"/>
      <c r="K303" s="438"/>
      <c r="L303" s="438"/>
      <c r="M303" s="438"/>
    </row>
    <row r="304" spans="1:13" ht="15.75" x14ac:dyDescent="0.25">
      <c r="A304" s="162" t="s">
        <v>140</v>
      </c>
      <c r="B304" s="162"/>
      <c r="C304" s="162"/>
      <c r="D304" s="162"/>
      <c r="E304" s="162"/>
      <c r="F304" s="162"/>
      <c r="G304" s="162"/>
      <c r="H304" s="162"/>
      <c r="I304" s="162"/>
      <c r="J304" s="162"/>
      <c r="K304" s="139" t="s">
        <v>3</v>
      </c>
      <c r="L304" s="136">
        <v>17</v>
      </c>
      <c r="M304" s="139" t="s">
        <v>4</v>
      </c>
    </row>
    <row r="305" spans="1:13" ht="15" customHeight="1" x14ac:dyDescent="0.25">
      <c r="A305" s="427" t="s">
        <v>5</v>
      </c>
      <c r="B305" s="427" t="s">
        <v>6</v>
      </c>
      <c r="C305" s="12" t="s">
        <v>7</v>
      </c>
      <c r="D305" s="12" t="s">
        <v>8</v>
      </c>
      <c r="E305" s="11" t="s">
        <v>9</v>
      </c>
      <c r="F305" s="11" t="s">
        <v>10</v>
      </c>
      <c r="G305" s="12" t="s">
        <v>11</v>
      </c>
      <c r="H305" s="10" t="s">
        <v>12</v>
      </c>
      <c r="I305" s="10"/>
      <c r="J305" s="10"/>
      <c r="K305" s="428" t="s">
        <v>13</v>
      </c>
      <c r="L305" s="428"/>
      <c r="M305" s="428"/>
    </row>
    <row r="306" spans="1:13" ht="15.75" x14ac:dyDescent="0.25">
      <c r="A306" s="427"/>
      <c r="B306" s="427"/>
      <c r="C306" s="12"/>
      <c r="D306" s="12"/>
      <c r="E306" s="11"/>
      <c r="F306" s="11"/>
      <c r="G306" s="12"/>
      <c r="H306" s="19" t="s">
        <v>14</v>
      </c>
      <c r="I306" s="19" t="s">
        <v>15</v>
      </c>
      <c r="J306" s="19" t="s">
        <v>16</v>
      </c>
      <c r="K306" s="96" t="s">
        <v>14</v>
      </c>
      <c r="L306" s="96" t="s">
        <v>15</v>
      </c>
      <c r="M306" s="96" t="s">
        <v>16</v>
      </c>
    </row>
    <row r="307" spans="1:13" ht="15.75" x14ac:dyDescent="0.25">
      <c r="A307" s="27">
        <v>1</v>
      </c>
      <c r="B307" s="54" t="s">
        <v>18</v>
      </c>
      <c r="C307" s="27">
        <v>458</v>
      </c>
      <c r="D307" s="53">
        <f t="shared" ref="D307:D328" si="88">F307+E307</f>
        <v>31</v>
      </c>
      <c r="E307" s="53">
        <v>5</v>
      </c>
      <c r="F307" s="53">
        <f t="shared" ref="F307:F328" si="89">INT(C307/$L$3)</f>
        <v>26</v>
      </c>
      <c r="G307" s="27">
        <v>14</v>
      </c>
      <c r="H307" s="21" t="str">
        <f t="shared" ref="H307:H329" si="90">CHOOSE(WEEKDAY(I307),"Minggu","Senin","Selasa","Rabu","Kamis","Jum'at","Sabtu")</f>
        <v>Rabu</v>
      </c>
      <c r="I307" s="24">
        <v>45847</v>
      </c>
      <c r="J307" s="25">
        <v>8.3333333333333301E-2</v>
      </c>
      <c r="K307" s="21" t="str">
        <f t="shared" ref="K307:K328" si="91">CHOOSE(WEEKDAY(L307),"Minggu","Senin","Selasa","Rabu","Kamis","Jum'at","Sabtu")</f>
        <v>Rabu</v>
      </c>
      <c r="L307" s="24">
        <f>(I307+J307)+G307/24</f>
        <v>45847.666666666672</v>
      </c>
      <c r="M307" s="25">
        <f t="shared" ref="M307:M328" si="92">(J307+G307/24)</f>
        <v>0.66666666666666663</v>
      </c>
    </row>
    <row r="308" spans="1:13" ht="15.75" x14ac:dyDescent="0.25">
      <c r="A308" s="27">
        <v>2</v>
      </c>
      <c r="B308" s="54" t="s">
        <v>19</v>
      </c>
      <c r="C308" s="27">
        <v>243</v>
      </c>
      <c r="D308" s="53">
        <f t="shared" si="88"/>
        <v>15</v>
      </c>
      <c r="E308" s="53">
        <v>1</v>
      </c>
      <c r="F308" s="53">
        <f t="shared" si="89"/>
        <v>14</v>
      </c>
      <c r="G308" s="27">
        <v>3</v>
      </c>
      <c r="H308" s="21" t="str">
        <f t="shared" si="90"/>
        <v>Kamis</v>
      </c>
      <c r="I308" s="24">
        <f t="shared" ref="I308:I329" si="93">$I$307+J308</f>
        <v>45848.958333333336</v>
      </c>
      <c r="J308" s="25">
        <f t="shared" ref="J308:J329" si="94">M307+D307/24</f>
        <v>1.9583333333333335</v>
      </c>
      <c r="K308" s="21" t="str">
        <f t="shared" si="91"/>
        <v>Jum'at</v>
      </c>
      <c r="L308" s="24">
        <f t="shared" ref="L308:L328" si="95">($I$307+J308)+G308/24</f>
        <v>45849.083333333336</v>
      </c>
      <c r="M308" s="25">
        <f t="shared" si="92"/>
        <v>2.0833333333333335</v>
      </c>
    </row>
    <row r="309" spans="1:13" ht="15.75" x14ac:dyDescent="0.25">
      <c r="A309" s="27">
        <v>3</v>
      </c>
      <c r="B309" s="54" t="s">
        <v>20</v>
      </c>
      <c r="C309" s="27">
        <v>255</v>
      </c>
      <c r="D309" s="53">
        <f t="shared" si="88"/>
        <v>17</v>
      </c>
      <c r="E309" s="53">
        <v>2</v>
      </c>
      <c r="F309" s="53">
        <f t="shared" si="89"/>
        <v>15</v>
      </c>
      <c r="G309" s="27">
        <v>3</v>
      </c>
      <c r="H309" s="21" t="str">
        <f t="shared" si="90"/>
        <v>Jum'at</v>
      </c>
      <c r="I309" s="24">
        <f t="shared" si="93"/>
        <v>45849.708333333336</v>
      </c>
      <c r="J309" s="25">
        <f t="shared" si="94"/>
        <v>2.7083333333333335</v>
      </c>
      <c r="K309" s="21" t="str">
        <f t="shared" si="91"/>
        <v>Jum'at</v>
      </c>
      <c r="L309" s="24">
        <f t="shared" si="95"/>
        <v>45849.833333333336</v>
      </c>
      <c r="M309" s="25">
        <f t="shared" si="92"/>
        <v>2.8333333333333335</v>
      </c>
    </row>
    <row r="310" spans="1:13" ht="15.75" x14ac:dyDescent="0.25">
      <c r="A310" s="27">
        <v>4</v>
      </c>
      <c r="B310" s="54" t="s">
        <v>127</v>
      </c>
      <c r="C310" s="27">
        <v>231</v>
      </c>
      <c r="D310" s="53">
        <f t="shared" si="88"/>
        <v>15</v>
      </c>
      <c r="E310" s="53">
        <v>2</v>
      </c>
      <c r="F310" s="53">
        <f t="shared" si="89"/>
        <v>13</v>
      </c>
      <c r="G310" s="27">
        <v>1</v>
      </c>
      <c r="H310" s="21" t="str">
        <f t="shared" si="90"/>
        <v>Sabtu</v>
      </c>
      <c r="I310" s="24">
        <f t="shared" si="93"/>
        <v>45850.541666666664</v>
      </c>
      <c r="J310" s="25">
        <f t="shared" si="94"/>
        <v>3.541666666666667</v>
      </c>
      <c r="K310" s="21" t="str">
        <f t="shared" si="91"/>
        <v>Sabtu</v>
      </c>
      <c r="L310" s="24">
        <f t="shared" si="95"/>
        <v>45850.583333333328</v>
      </c>
      <c r="M310" s="25">
        <f t="shared" si="92"/>
        <v>3.5833333333333335</v>
      </c>
    </row>
    <row r="311" spans="1:13" ht="15.75" x14ac:dyDescent="0.25">
      <c r="A311" s="27">
        <v>5</v>
      </c>
      <c r="B311" s="54" t="s">
        <v>92</v>
      </c>
      <c r="C311" s="27">
        <v>146</v>
      </c>
      <c r="D311" s="53">
        <f t="shared" si="88"/>
        <v>10</v>
      </c>
      <c r="E311" s="53">
        <v>2</v>
      </c>
      <c r="F311" s="53">
        <f t="shared" si="89"/>
        <v>8</v>
      </c>
      <c r="G311" s="27">
        <v>3</v>
      </c>
      <c r="H311" s="21" t="str">
        <f t="shared" si="90"/>
        <v>Minggu</v>
      </c>
      <c r="I311" s="24">
        <f t="shared" si="93"/>
        <v>45851.208333333336</v>
      </c>
      <c r="J311" s="25">
        <f t="shared" si="94"/>
        <v>4.2083333333333339</v>
      </c>
      <c r="K311" s="21" t="str">
        <f t="shared" si="91"/>
        <v>Minggu</v>
      </c>
      <c r="L311" s="24">
        <f t="shared" si="95"/>
        <v>45851.333333333336</v>
      </c>
      <c r="M311" s="25">
        <f t="shared" si="92"/>
        <v>4.3333333333333339</v>
      </c>
    </row>
    <row r="312" spans="1:13" ht="15.75" x14ac:dyDescent="0.25">
      <c r="A312" s="27">
        <v>6</v>
      </c>
      <c r="B312" s="22" t="s">
        <v>93</v>
      </c>
      <c r="C312" s="27">
        <v>100</v>
      </c>
      <c r="D312" s="53">
        <f t="shared" si="88"/>
        <v>6</v>
      </c>
      <c r="E312" s="53">
        <v>1</v>
      </c>
      <c r="F312" s="53">
        <f t="shared" si="89"/>
        <v>5</v>
      </c>
      <c r="G312" s="27">
        <v>2</v>
      </c>
      <c r="H312" s="21" t="str">
        <f t="shared" si="90"/>
        <v>Minggu</v>
      </c>
      <c r="I312" s="24">
        <f t="shared" si="93"/>
        <v>45851.75</v>
      </c>
      <c r="J312" s="25">
        <f t="shared" si="94"/>
        <v>4.7500000000000009</v>
      </c>
      <c r="K312" s="21" t="str">
        <f t="shared" si="91"/>
        <v>Minggu</v>
      </c>
      <c r="L312" s="24">
        <f t="shared" si="95"/>
        <v>45851.833333333336</v>
      </c>
      <c r="M312" s="25">
        <f t="shared" si="92"/>
        <v>4.8333333333333339</v>
      </c>
    </row>
    <row r="313" spans="1:13" ht="15.75" x14ac:dyDescent="0.25">
      <c r="A313" s="27">
        <v>7</v>
      </c>
      <c r="B313" s="22" t="s">
        <v>129</v>
      </c>
      <c r="C313" s="27">
        <v>230</v>
      </c>
      <c r="D313" s="53">
        <f t="shared" si="88"/>
        <v>16</v>
      </c>
      <c r="E313" s="53">
        <v>3</v>
      </c>
      <c r="F313" s="53">
        <f t="shared" si="89"/>
        <v>13</v>
      </c>
      <c r="G313" s="27">
        <v>1</v>
      </c>
      <c r="H313" s="21" t="str">
        <f t="shared" si="90"/>
        <v>Senin</v>
      </c>
      <c r="I313" s="24">
        <f t="shared" si="93"/>
        <v>45852.083333333336</v>
      </c>
      <c r="J313" s="25">
        <f t="shared" si="94"/>
        <v>5.0833333333333339</v>
      </c>
      <c r="K313" s="21" t="str">
        <f t="shared" si="91"/>
        <v>Senin</v>
      </c>
      <c r="L313" s="24">
        <f t="shared" si="95"/>
        <v>45852.125</v>
      </c>
      <c r="M313" s="25">
        <f t="shared" si="92"/>
        <v>5.1250000000000009</v>
      </c>
    </row>
    <row r="314" spans="1:13" ht="15.75" x14ac:dyDescent="0.25">
      <c r="A314" s="27">
        <v>8</v>
      </c>
      <c r="B314" s="22" t="s">
        <v>28</v>
      </c>
      <c r="C314" s="27">
        <v>220</v>
      </c>
      <c r="D314" s="53">
        <f t="shared" si="88"/>
        <v>14</v>
      </c>
      <c r="E314" s="53">
        <v>2</v>
      </c>
      <c r="F314" s="53">
        <f t="shared" si="89"/>
        <v>12</v>
      </c>
      <c r="G314" s="27">
        <v>3</v>
      </c>
      <c r="H314" s="21" t="str">
        <f t="shared" si="90"/>
        <v>Senin</v>
      </c>
      <c r="I314" s="24">
        <f t="shared" si="93"/>
        <v>45852.791666666664</v>
      </c>
      <c r="J314" s="25">
        <f t="shared" si="94"/>
        <v>5.7916666666666679</v>
      </c>
      <c r="K314" s="21" t="str">
        <f t="shared" si="91"/>
        <v>Senin</v>
      </c>
      <c r="L314" s="24">
        <f t="shared" si="95"/>
        <v>45852.916666666664</v>
      </c>
      <c r="M314" s="25">
        <f t="shared" si="92"/>
        <v>5.9166666666666679</v>
      </c>
    </row>
    <row r="315" spans="1:13" ht="15.75" x14ac:dyDescent="0.25">
      <c r="A315" s="27">
        <v>9</v>
      </c>
      <c r="B315" s="22" t="s">
        <v>29</v>
      </c>
      <c r="C315" s="27">
        <v>169</v>
      </c>
      <c r="D315" s="53">
        <f t="shared" si="88"/>
        <v>10</v>
      </c>
      <c r="E315" s="53">
        <v>1</v>
      </c>
      <c r="F315" s="53">
        <f t="shared" si="89"/>
        <v>9</v>
      </c>
      <c r="G315" s="27">
        <v>2</v>
      </c>
      <c r="H315" s="21" t="str">
        <f t="shared" si="90"/>
        <v>Selasa</v>
      </c>
      <c r="I315" s="24">
        <f t="shared" si="93"/>
        <v>45853.5</v>
      </c>
      <c r="J315" s="25">
        <f t="shared" si="94"/>
        <v>6.5000000000000009</v>
      </c>
      <c r="K315" s="21" t="str">
        <f t="shared" si="91"/>
        <v>Selasa</v>
      </c>
      <c r="L315" s="24">
        <f t="shared" si="95"/>
        <v>45853.583333333336</v>
      </c>
      <c r="M315" s="25">
        <f t="shared" si="92"/>
        <v>6.5833333333333339</v>
      </c>
    </row>
    <row r="316" spans="1:13" ht="15.75" x14ac:dyDescent="0.25">
      <c r="A316" s="27">
        <v>10</v>
      </c>
      <c r="B316" s="26" t="s">
        <v>30</v>
      </c>
      <c r="C316" s="27">
        <v>150</v>
      </c>
      <c r="D316" s="53">
        <f t="shared" si="88"/>
        <v>9</v>
      </c>
      <c r="E316" s="53">
        <v>1</v>
      </c>
      <c r="F316" s="53">
        <f t="shared" si="89"/>
        <v>8</v>
      </c>
      <c r="G316" s="27">
        <v>2</v>
      </c>
      <c r="H316" s="21" t="str">
        <f t="shared" si="90"/>
        <v>Rabu</v>
      </c>
      <c r="I316" s="24">
        <f t="shared" si="93"/>
        <v>45854</v>
      </c>
      <c r="J316" s="25">
        <f t="shared" si="94"/>
        <v>7.0000000000000009</v>
      </c>
      <c r="K316" s="21" t="str">
        <f t="shared" si="91"/>
        <v>Rabu</v>
      </c>
      <c r="L316" s="24">
        <f t="shared" si="95"/>
        <v>45854.083333333336</v>
      </c>
      <c r="M316" s="25">
        <f t="shared" si="92"/>
        <v>7.0833333333333339</v>
      </c>
    </row>
    <row r="317" spans="1:13" ht="15.75" x14ac:dyDescent="0.25">
      <c r="A317" s="27">
        <v>11</v>
      </c>
      <c r="B317" s="22" t="s">
        <v>128</v>
      </c>
      <c r="C317" s="27">
        <v>310</v>
      </c>
      <c r="D317" s="53">
        <f t="shared" si="88"/>
        <v>20</v>
      </c>
      <c r="E317" s="53">
        <v>2</v>
      </c>
      <c r="F317" s="53">
        <f t="shared" si="89"/>
        <v>18</v>
      </c>
      <c r="G317" s="27">
        <v>2</v>
      </c>
      <c r="H317" s="21" t="str">
        <f t="shared" si="90"/>
        <v>Rabu</v>
      </c>
      <c r="I317" s="24">
        <f t="shared" si="93"/>
        <v>45854.458333333336</v>
      </c>
      <c r="J317" s="25">
        <f t="shared" si="94"/>
        <v>7.4583333333333339</v>
      </c>
      <c r="K317" s="21" t="str">
        <f t="shared" si="91"/>
        <v>Rabu</v>
      </c>
      <c r="L317" s="24">
        <f t="shared" si="95"/>
        <v>45854.541666666672</v>
      </c>
      <c r="M317" s="25">
        <f t="shared" si="92"/>
        <v>7.541666666666667</v>
      </c>
    </row>
    <row r="318" spans="1:13" ht="15.75" x14ac:dyDescent="0.25">
      <c r="A318" s="27">
        <v>12</v>
      </c>
      <c r="B318" s="54" t="s">
        <v>62</v>
      </c>
      <c r="C318" s="27">
        <v>310</v>
      </c>
      <c r="D318" s="53">
        <f t="shared" si="88"/>
        <v>21</v>
      </c>
      <c r="E318" s="53">
        <v>3</v>
      </c>
      <c r="F318" s="53">
        <f t="shared" si="89"/>
        <v>18</v>
      </c>
      <c r="G318" s="27">
        <v>5</v>
      </c>
      <c r="H318" s="21" t="str">
        <f t="shared" si="90"/>
        <v>Kamis</v>
      </c>
      <c r="I318" s="24">
        <f t="shared" si="93"/>
        <v>45855.375</v>
      </c>
      <c r="J318" s="25">
        <f t="shared" si="94"/>
        <v>8.375</v>
      </c>
      <c r="K318" s="21" t="str">
        <f t="shared" si="91"/>
        <v>Kamis</v>
      </c>
      <c r="L318" s="24">
        <f t="shared" si="95"/>
        <v>45855.583333333336</v>
      </c>
      <c r="M318" s="25">
        <f t="shared" si="92"/>
        <v>8.5833333333333339</v>
      </c>
    </row>
    <row r="319" spans="1:13" ht="15.75" x14ac:dyDescent="0.25">
      <c r="A319" s="27">
        <v>13</v>
      </c>
      <c r="B319" s="54" t="s">
        <v>128</v>
      </c>
      <c r="C319" s="27">
        <v>140</v>
      </c>
      <c r="D319" s="53">
        <f t="shared" si="88"/>
        <v>10</v>
      </c>
      <c r="E319" s="53">
        <v>2</v>
      </c>
      <c r="F319" s="53">
        <f t="shared" si="89"/>
        <v>8</v>
      </c>
      <c r="G319" s="27">
        <v>2</v>
      </c>
      <c r="H319" s="21" t="str">
        <f t="shared" si="90"/>
        <v>Jum'at</v>
      </c>
      <c r="I319" s="24">
        <f t="shared" si="93"/>
        <v>45856.458333333336</v>
      </c>
      <c r="J319" s="25">
        <f t="shared" si="94"/>
        <v>9.4583333333333339</v>
      </c>
      <c r="K319" s="21" t="str">
        <f t="shared" si="91"/>
        <v>Jum'at</v>
      </c>
      <c r="L319" s="24">
        <f t="shared" si="95"/>
        <v>45856.541666666672</v>
      </c>
      <c r="M319" s="25">
        <f t="shared" si="92"/>
        <v>9.5416666666666679</v>
      </c>
    </row>
    <row r="320" spans="1:13" ht="15.75" x14ac:dyDescent="0.25">
      <c r="A320" s="27">
        <v>14</v>
      </c>
      <c r="B320" s="134" t="s">
        <v>30</v>
      </c>
      <c r="C320" s="27">
        <v>169</v>
      </c>
      <c r="D320" s="53">
        <f t="shared" si="88"/>
        <v>10</v>
      </c>
      <c r="E320" s="53">
        <v>1</v>
      </c>
      <c r="F320" s="53">
        <f t="shared" si="89"/>
        <v>9</v>
      </c>
      <c r="G320" s="27">
        <v>2</v>
      </c>
      <c r="H320" s="21" t="str">
        <f t="shared" si="90"/>
        <v>Jum'at</v>
      </c>
      <c r="I320" s="24">
        <f t="shared" si="93"/>
        <v>45856.958333333336</v>
      </c>
      <c r="J320" s="25">
        <f t="shared" si="94"/>
        <v>9.9583333333333339</v>
      </c>
      <c r="K320" s="21" t="str">
        <f t="shared" si="91"/>
        <v>Sabtu</v>
      </c>
      <c r="L320" s="24">
        <f t="shared" si="95"/>
        <v>45857.041666666672</v>
      </c>
      <c r="M320" s="25">
        <f t="shared" si="92"/>
        <v>10.041666666666668</v>
      </c>
    </row>
    <row r="321" spans="1:13" ht="15.75" x14ac:dyDescent="0.25">
      <c r="A321" s="27">
        <v>15</v>
      </c>
      <c r="B321" s="54" t="s">
        <v>29</v>
      </c>
      <c r="C321" s="27">
        <v>220</v>
      </c>
      <c r="D321" s="53">
        <f t="shared" si="88"/>
        <v>14</v>
      </c>
      <c r="E321" s="53">
        <v>2</v>
      </c>
      <c r="F321" s="53">
        <f t="shared" si="89"/>
        <v>12</v>
      </c>
      <c r="G321" s="27">
        <v>2</v>
      </c>
      <c r="H321" s="21" t="str">
        <f t="shared" si="90"/>
        <v>Sabtu</v>
      </c>
      <c r="I321" s="24">
        <f t="shared" si="93"/>
        <v>45857.458333333336</v>
      </c>
      <c r="J321" s="25">
        <f t="shared" si="94"/>
        <v>10.458333333333334</v>
      </c>
      <c r="K321" s="21" t="str">
        <f t="shared" si="91"/>
        <v>Sabtu</v>
      </c>
      <c r="L321" s="24">
        <f t="shared" si="95"/>
        <v>45857.541666666672</v>
      </c>
      <c r="M321" s="25">
        <f t="shared" si="92"/>
        <v>10.541666666666668</v>
      </c>
    </row>
    <row r="322" spans="1:13" ht="15.75" x14ac:dyDescent="0.25">
      <c r="A322" s="27">
        <v>16</v>
      </c>
      <c r="B322" s="22" t="s">
        <v>28</v>
      </c>
      <c r="C322" s="27">
        <v>230</v>
      </c>
      <c r="D322" s="53">
        <f t="shared" si="88"/>
        <v>16</v>
      </c>
      <c r="E322" s="53">
        <v>3</v>
      </c>
      <c r="F322" s="53">
        <f t="shared" si="89"/>
        <v>13</v>
      </c>
      <c r="G322" s="27">
        <v>2</v>
      </c>
      <c r="H322" s="21" t="str">
        <f t="shared" si="90"/>
        <v>Minggu</v>
      </c>
      <c r="I322" s="24">
        <f t="shared" si="93"/>
        <v>45858.125</v>
      </c>
      <c r="J322" s="25">
        <f t="shared" si="94"/>
        <v>11.125000000000002</v>
      </c>
      <c r="K322" s="21" t="str">
        <f t="shared" si="91"/>
        <v>Minggu</v>
      </c>
      <c r="L322" s="24">
        <f t="shared" si="95"/>
        <v>45858.208333333336</v>
      </c>
      <c r="M322" s="25">
        <f t="shared" si="92"/>
        <v>11.208333333333336</v>
      </c>
    </row>
    <row r="323" spans="1:13" ht="15.75" x14ac:dyDescent="0.25">
      <c r="A323" s="27">
        <v>17</v>
      </c>
      <c r="B323" s="22" t="s">
        <v>129</v>
      </c>
      <c r="C323" s="27">
        <v>100</v>
      </c>
      <c r="D323" s="53">
        <f t="shared" si="88"/>
        <v>7</v>
      </c>
      <c r="E323" s="53">
        <v>2</v>
      </c>
      <c r="F323" s="53">
        <f t="shared" si="89"/>
        <v>5</v>
      </c>
      <c r="G323" s="27">
        <v>1</v>
      </c>
      <c r="H323" s="21" t="str">
        <f t="shared" si="90"/>
        <v>Minggu</v>
      </c>
      <c r="I323" s="24">
        <f t="shared" si="93"/>
        <v>45858.875</v>
      </c>
      <c r="J323" s="25">
        <f t="shared" si="94"/>
        <v>11.875000000000002</v>
      </c>
      <c r="K323" s="21" t="str">
        <f t="shared" si="91"/>
        <v>Minggu</v>
      </c>
      <c r="L323" s="24">
        <f t="shared" si="95"/>
        <v>45858.916666666664</v>
      </c>
      <c r="M323" s="25">
        <f t="shared" si="92"/>
        <v>11.916666666666668</v>
      </c>
    </row>
    <row r="324" spans="1:13" ht="15.75" x14ac:dyDescent="0.25">
      <c r="A324" s="27">
        <v>18</v>
      </c>
      <c r="B324" s="22" t="s">
        <v>93</v>
      </c>
      <c r="C324" s="27">
        <v>146</v>
      </c>
      <c r="D324" s="53">
        <f t="shared" si="88"/>
        <v>10</v>
      </c>
      <c r="E324" s="53">
        <v>2</v>
      </c>
      <c r="F324" s="53">
        <f t="shared" si="89"/>
        <v>8</v>
      </c>
      <c r="G324" s="27">
        <v>2</v>
      </c>
      <c r="H324" s="21" t="str">
        <f t="shared" si="90"/>
        <v>Senin</v>
      </c>
      <c r="I324" s="24">
        <f t="shared" si="93"/>
        <v>45859.208333333336</v>
      </c>
      <c r="J324" s="25">
        <f t="shared" si="94"/>
        <v>12.208333333333334</v>
      </c>
      <c r="K324" s="21" t="str">
        <f t="shared" si="91"/>
        <v>Senin</v>
      </c>
      <c r="L324" s="24">
        <f t="shared" si="95"/>
        <v>45859.291666666672</v>
      </c>
      <c r="M324" s="25">
        <f t="shared" si="92"/>
        <v>12.291666666666668</v>
      </c>
    </row>
    <row r="325" spans="1:13" ht="15.75" x14ac:dyDescent="0.25">
      <c r="A325" s="27">
        <v>19</v>
      </c>
      <c r="B325" s="22" t="s">
        <v>92</v>
      </c>
      <c r="C325" s="27">
        <v>231</v>
      </c>
      <c r="D325" s="53">
        <f t="shared" si="88"/>
        <v>15</v>
      </c>
      <c r="E325" s="53">
        <v>2</v>
      </c>
      <c r="F325" s="53">
        <f t="shared" si="89"/>
        <v>13</v>
      </c>
      <c r="G325" s="27">
        <v>3</v>
      </c>
      <c r="H325" s="21" t="str">
        <f t="shared" si="90"/>
        <v>Senin</v>
      </c>
      <c r="I325" s="24">
        <f t="shared" si="93"/>
        <v>45859.708333333336</v>
      </c>
      <c r="J325" s="25">
        <f t="shared" si="94"/>
        <v>12.708333333333334</v>
      </c>
      <c r="K325" s="21" t="str">
        <f t="shared" si="91"/>
        <v>Senin</v>
      </c>
      <c r="L325" s="24">
        <f t="shared" si="95"/>
        <v>45859.833333333336</v>
      </c>
      <c r="M325" s="25">
        <f t="shared" si="92"/>
        <v>12.833333333333334</v>
      </c>
    </row>
    <row r="326" spans="1:13" ht="15.75" x14ac:dyDescent="0.25">
      <c r="A326" s="27">
        <v>20</v>
      </c>
      <c r="B326" s="22" t="s">
        <v>127</v>
      </c>
      <c r="C326" s="27">
        <v>255</v>
      </c>
      <c r="D326" s="53">
        <f t="shared" si="88"/>
        <v>16</v>
      </c>
      <c r="E326" s="53">
        <v>1</v>
      </c>
      <c r="F326" s="53">
        <f t="shared" si="89"/>
        <v>15</v>
      </c>
      <c r="G326" s="27">
        <v>2</v>
      </c>
      <c r="H326" s="21" t="str">
        <f t="shared" si="90"/>
        <v>Selasa</v>
      </c>
      <c r="I326" s="24">
        <f t="shared" si="93"/>
        <v>45860.458333333336</v>
      </c>
      <c r="J326" s="25">
        <f t="shared" si="94"/>
        <v>13.458333333333334</v>
      </c>
      <c r="K326" s="21" t="str">
        <f t="shared" si="91"/>
        <v>Selasa</v>
      </c>
      <c r="L326" s="24">
        <f t="shared" si="95"/>
        <v>45860.541666666672</v>
      </c>
      <c r="M326" s="25">
        <f t="shared" si="92"/>
        <v>13.541666666666668</v>
      </c>
    </row>
    <row r="327" spans="1:13" ht="15.75" x14ac:dyDescent="0.25">
      <c r="A327" s="27">
        <v>21</v>
      </c>
      <c r="B327" s="54" t="s">
        <v>20</v>
      </c>
      <c r="C327" s="27">
        <v>243</v>
      </c>
      <c r="D327" s="53">
        <f t="shared" si="88"/>
        <v>15</v>
      </c>
      <c r="E327" s="53">
        <v>1</v>
      </c>
      <c r="F327" s="53">
        <f t="shared" si="89"/>
        <v>14</v>
      </c>
      <c r="G327" s="27">
        <v>2</v>
      </c>
      <c r="H327" s="21" t="str">
        <f t="shared" si="90"/>
        <v>Rabu</v>
      </c>
      <c r="I327" s="24">
        <f t="shared" si="93"/>
        <v>45861.208333333336</v>
      </c>
      <c r="J327" s="25">
        <f t="shared" si="94"/>
        <v>14.208333333333334</v>
      </c>
      <c r="K327" s="21" t="str">
        <f t="shared" si="91"/>
        <v>Rabu</v>
      </c>
      <c r="L327" s="24">
        <f t="shared" si="95"/>
        <v>45861.291666666672</v>
      </c>
      <c r="M327" s="25">
        <f t="shared" si="92"/>
        <v>14.291666666666668</v>
      </c>
    </row>
    <row r="328" spans="1:13" ht="15.75" x14ac:dyDescent="0.25">
      <c r="A328" s="27">
        <v>22</v>
      </c>
      <c r="B328" s="54" t="s">
        <v>19</v>
      </c>
      <c r="C328" s="27">
        <v>458</v>
      </c>
      <c r="D328" s="53">
        <f t="shared" si="88"/>
        <v>28</v>
      </c>
      <c r="E328" s="53">
        <v>2</v>
      </c>
      <c r="F328" s="53">
        <f t="shared" si="89"/>
        <v>26</v>
      </c>
      <c r="G328" s="27">
        <v>2</v>
      </c>
      <c r="H328" s="21" t="str">
        <f t="shared" si="90"/>
        <v>Rabu</v>
      </c>
      <c r="I328" s="24">
        <f t="shared" si="93"/>
        <v>45861.916666666664</v>
      </c>
      <c r="J328" s="25">
        <f t="shared" si="94"/>
        <v>14.916666666666668</v>
      </c>
      <c r="K328" s="21" t="str">
        <f t="shared" si="91"/>
        <v>Kamis</v>
      </c>
      <c r="L328" s="24">
        <f t="shared" si="95"/>
        <v>45862</v>
      </c>
      <c r="M328" s="25">
        <f t="shared" si="92"/>
        <v>15.000000000000002</v>
      </c>
    </row>
    <row r="329" spans="1:13" ht="15.75" x14ac:dyDescent="0.25">
      <c r="A329" s="27">
        <v>23</v>
      </c>
      <c r="B329" s="54" t="s">
        <v>18</v>
      </c>
      <c r="C329" s="27"/>
      <c r="D329" s="53"/>
      <c r="E329" s="53"/>
      <c r="F329" s="53"/>
      <c r="G329" s="27"/>
      <c r="H329" s="21" t="str">
        <f t="shared" si="90"/>
        <v>Jum'at</v>
      </c>
      <c r="I329" s="24">
        <f t="shared" si="93"/>
        <v>45863.166666666664</v>
      </c>
      <c r="J329" s="25">
        <f t="shared" si="94"/>
        <v>16.166666666666668</v>
      </c>
      <c r="K329" s="21"/>
      <c r="L329" s="24"/>
      <c r="M329" s="25"/>
    </row>
    <row r="330" spans="1:13" x14ac:dyDescent="0.25">
      <c r="A330" s="440" t="s">
        <v>31</v>
      </c>
      <c r="B330" s="440"/>
      <c r="C330" s="160">
        <f>SUM(C307:C329)</f>
        <v>5014</v>
      </c>
      <c r="D330" s="160">
        <f>SUM(D307:D329)</f>
        <v>325</v>
      </c>
      <c r="E330" s="160"/>
      <c r="F330" s="160"/>
      <c r="G330" s="160">
        <f>SUM(G307:G329)</f>
        <v>61</v>
      </c>
      <c r="H330" s="160">
        <f>D330+G330</f>
        <v>386</v>
      </c>
      <c r="I330" s="143"/>
      <c r="J330" s="144"/>
      <c r="K330" s="143"/>
      <c r="L330" s="143"/>
      <c r="M330" s="144"/>
    </row>
    <row r="331" spans="1:13" x14ac:dyDescent="0.25">
      <c r="A331" s="440" t="s">
        <v>32</v>
      </c>
      <c r="B331" s="440"/>
      <c r="C331" s="146"/>
      <c r="D331" s="147">
        <f>D330/24</f>
        <v>13.541666666666666</v>
      </c>
      <c r="E331" s="147"/>
      <c r="F331" s="147"/>
      <c r="G331" s="147">
        <f>G330/24</f>
        <v>2.5416666666666665</v>
      </c>
      <c r="H331" s="147">
        <f>H330/24</f>
        <v>16.083333333333332</v>
      </c>
      <c r="I331" s="148"/>
      <c r="J331" s="149" t="s">
        <v>33</v>
      </c>
      <c r="K331" s="150"/>
      <c r="L331" s="150"/>
      <c r="M331" s="150"/>
    </row>
    <row r="332" spans="1:13" x14ac:dyDescent="0.25">
      <c r="A332" s="153"/>
      <c r="B332" s="153"/>
      <c r="C332" s="153"/>
      <c r="D332" s="153"/>
      <c r="E332" s="153"/>
      <c r="F332" s="153"/>
      <c r="G332" s="153"/>
      <c r="H332" s="150"/>
      <c r="I332" s="163"/>
      <c r="J332" s="144" t="s">
        <v>34</v>
      </c>
      <c r="K332" s="144"/>
      <c r="L332" s="154">
        <f>C330</f>
        <v>5014</v>
      </c>
      <c r="M332" s="150" t="s">
        <v>35</v>
      </c>
    </row>
    <row r="333" spans="1:13" x14ac:dyDescent="0.25">
      <c r="A333" s="153"/>
      <c r="B333" s="153"/>
      <c r="C333" s="153"/>
      <c r="D333" s="153"/>
      <c r="E333" s="153"/>
      <c r="F333" s="153"/>
      <c r="G333" s="153"/>
      <c r="H333" s="153"/>
      <c r="I333" s="150"/>
      <c r="J333" s="144" t="s">
        <v>36</v>
      </c>
      <c r="K333" s="144"/>
      <c r="L333" s="155">
        <f>D331</f>
        <v>13.541666666666666</v>
      </c>
      <c r="M333" s="150" t="s">
        <v>14</v>
      </c>
    </row>
    <row r="334" spans="1:13" x14ac:dyDescent="0.25">
      <c r="A334" s="153"/>
      <c r="B334" s="153"/>
      <c r="C334" s="153"/>
      <c r="D334" s="153"/>
      <c r="E334" s="153"/>
      <c r="F334" s="153"/>
      <c r="G334" s="153"/>
      <c r="H334" s="153"/>
      <c r="I334" s="150"/>
      <c r="J334" s="144" t="s">
        <v>37</v>
      </c>
      <c r="K334" s="144"/>
      <c r="L334" s="156">
        <f>G331</f>
        <v>2.5416666666666665</v>
      </c>
      <c r="M334" s="150" t="s">
        <v>14</v>
      </c>
    </row>
  </sheetData>
  <mergeCells count="143">
    <mergeCell ref="A330:B330"/>
    <mergeCell ref="A331:B331"/>
    <mergeCell ref="A296:B296"/>
    <mergeCell ref="A297:B297"/>
    <mergeCell ref="A302:M302"/>
    <mergeCell ref="A303:M303"/>
    <mergeCell ref="A305:A306"/>
    <mergeCell ref="B305:B306"/>
    <mergeCell ref="C305:C306"/>
    <mergeCell ref="D305:D306"/>
    <mergeCell ref="E305:E306"/>
    <mergeCell ref="F305:F306"/>
    <mergeCell ref="G305:G306"/>
    <mergeCell ref="H305:J305"/>
    <mergeCell ref="K305:M305"/>
    <mergeCell ref="A262:B262"/>
    <mergeCell ref="A263:B263"/>
    <mergeCell ref="A268:M268"/>
    <mergeCell ref="A269:M269"/>
    <mergeCell ref="A271:A272"/>
    <mergeCell ref="B271:B272"/>
    <mergeCell ref="C271:C272"/>
    <mergeCell ref="D271:D272"/>
    <mergeCell ref="E271:E272"/>
    <mergeCell ref="F271:F272"/>
    <mergeCell ref="G271:G272"/>
    <mergeCell ref="H271:J271"/>
    <mergeCell ref="K271:M271"/>
    <mergeCell ref="A243:B243"/>
    <mergeCell ref="A244:B244"/>
    <mergeCell ref="A249:M249"/>
    <mergeCell ref="A250:M250"/>
    <mergeCell ref="A252:A253"/>
    <mergeCell ref="B252:B253"/>
    <mergeCell ref="C252:C253"/>
    <mergeCell ref="D252:D253"/>
    <mergeCell ref="E252:E253"/>
    <mergeCell ref="F252:F253"/>
    <mergeCell ref="G252:G253"/>
    <mergeCell ref="H252:J252"/>
    <mergeCell ref="K252:M252"/>
    <mergeCell ref="A215:B215"/>
    <mergeCell ref="A216:B216"/>
    <mergeCell ref="A221:M221"/>
    <mergeCell ref="A222:M222"/>
    <mergeCell ref="A224:A225"/>
    <mergeCell ref="B224:B225"/>
    <mergeCell ref="C224:C225"/>
    <mergeCell ref="D224:D225"/>
    <mergeCell ref="E224:E225"/>
    <mergeCell ref="F224:F225"/>
    <mergeCell ref="G224:G225"/>
    <mergeCell ref="H224:J224"/>
    <mergeCell ref="K224:M224"/>
    <mergeCell ref="A182:B182"/>
    <mergeCell ref="A183:B183"/>
    <mergeCell ref="A188:M188"/>
    <mergeCell ref="A189:M189"/>
    <mergeCell ref="A191:A192"/>
    <mergeCell ref="B191:B192"/>
    <mergeCell ref="C191:C192"/>
    <mergeCell ref="D191:D192"/>
    <mergeCell ref="E191:E192"/>
    <mergeCell ref="F191:F192"/>
    <mergeCell ref="G191:G192"/>
    <mergeCell ref="H191:J191"/>
    <mergeCell ref="K191:M191"/>
    <mergeCell ref="A157:B157"/>
    <mergeCell ref="A158:B158"/>
    <mergeCell ref="A163:M163"/>
    <mergeCell ref="A164:M164"/>
    <mergeCell ref="A166:A167"/>
    <mergeCell ref="B166:B167"/>
    <mergeCell ref="C166:C167"/>
    <mergeCell ref="D166:D167"/>
    <mergeCell ref="E166:E167"/>
    <mergeCell ref="F166:F167"/>
    <mergeCell ref="G166:G167"/>
    <mergeCell ref="H166:J166"/>
    <mergeCell ref="K166:M166"/>
    <mergeCell ref="A123:B123"/>
    <mergeCell ref="A124:B124"/>
    <mergeCell ref="A129:M129"/>
    <mergeCell ref="A130:M130"/>
    <mergeCell ref="A132:A133"/>
    <mergeCell ref="B132:B133"/>
    <mergeCell ref="C132:C133"/>
    <mergeCell ref="D132:D133"/>
    <mergeCell ref="E132:E133"/>
    <mergeCell ref="F132:F133"/>
    <mergeCell ref="G132:G133"/>
    <mergeCell ref="H132:J132"/>
    <mergeCell ref="K132:M132"/>
    <mergeCell ref="A91:B91"/>
    <mergeCell ref="A92:B92"/>
    <mergeCell ref="A97:M97"/>
    <mergeCell ref="A98:M98"/>
    <mergeCell ref="A100:A101"/>
    <mergeCell ref="B100:B101"/>
    <mergeCell ref="C100:C101"/>
    <mergeCell ref="D100:D101"/>
    <mergeCell ref="E100:E101"/>
    <mergeCell ref="F100:F101"/>
    <mergeCell ref="G100:G101"/>
    <mergeCell ref="H100:J100"/>
    <mergeCell ref="K100:M100"/>
    <mergeCell ref="A59:B59"/>
    <mergeCell ref="A60:B60"/>
    <mergeCell ref="A65:M65"/>
    <mergeCell ref="A66:M66"/>
    <mergeCell ref="A68:A69"/>
    <mergeCell ref="B68:B69"/>
    <mergeCell ref="C68:C69"/>
    <mergeCell ref="D68:D69"/>
    <mergeCell ref="E68:E69"/>
    <mergeCell ref="F68:F69"/>
    <mergeCell ref="G68:G69"/>
    <mergeCell ref="H68:J68"/>
    <mergeCell ref="K68:M68"/>
    <mergeCell ref="A27:B27"/>
    <mergeCell ref="A28:B28"/>
    <mergeCell ref="A33:M33"/>
    <mergeCell ref="A34:M34"/>
    <mergeCell ref="A36:A37"/>
    <mergeCell ref="B36:B37"/>
    <mergeCell ref="C36:C37"/>
    <mergeCell ref="D36:D37"/>
    <mergeCell ref="E36:E37"/>
    <mergeCell ref="F36:F37"/>
    <mergeCell ref="G36:G37"/>
    <mergeCell ref="H36:J36"/>
    <mergeCell ref="K36:M36"/>
    <mergeCell ref="A1:M1"/>
    <mergeCell ref="A2:M2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paperSize="9" scale="75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N716"/>
  <sheetViews>
    <sheetView zoomScale="95" zoomScaleNormal="95" workbookViewId="0">
      <selection activeCell="N29" sqref="N29"/>
    </sheetView>
  </sheetViews>
  <sheetFormatPr defaultColWidth="9.140625" defaultRowHeight="15" x14ac:dyDescent="0.25"/>
  <cols>
    <col min="1" max="1" width="7.140625" style="165" customWidth="1"/>
    <col min="2" max="2" width="19.5703125" style="165" customWidth="1"/>
    <col min="3" max="7" width="8.140625" style="165" customWidth="1"/>
    <col min="8" max="8" width="10.5703125" style="165" customWidth="1"/>
    <col min="9" max="9" width="12.5703125" style="165" customWidth="1"/>
    <col min="10" max="11" width="9.140625" style="165"/>
    <col min="12" max="12" width="11.5703125" style="165" customWidth="1"/>
    <col min="13" max="13" width="9.140625" style="165"/>
    <col min="14" max="14" width="24.42578125" style="165" customWidth="1"/>
    <col min="15" max="15" width="9.140625" style="165"/>
    <col min="16" max="16" width="12" style="165" customWidth="1"/>
    <col min="17" max="18" width="9.140625" style="165"/>
    <col min="19" max="19" width="12" style="165" customWidth="1"/>
    <col min="20" max="20" width="15.42578125" style="165" customWidth="1"/>
    <col min="21" max="21" width="9.140625" style="165"/>
    <col min="22" max="22" width="11.85546875" style="165" customWidth="1"/>
    <col min="23" max="23" width="7.5703125" style="165" customWidth="1"/>
    <col min="24" max="24" width="19" style="165" customWidth="1"/>
    <col min="25" max="30" width="9.140625" style="165"/>
    <col min="31" max="31" width="12" style="165" customWidth="1"/>
    <col min="32" max="33" width="9.140625" style="165"/>
    <col min="34" max="34" width="12.42578125" style="165" customWidth="1"/>
    <col min="35" max="35" width="9.140625" style="165"/>
    <col min="36" max="36" width="31.42578125" style="165" customWidth="1"/>
    <col min="37" max="39" width="9.140625" style="165"/>
    <col min="40" max="40" width="7.85546875" style="165" customWidth="1"/>
    <col min="41" max="41" width="16.85546875" style="165" customWidth="1"/>
    <col min="42" max="43" width="9.140625" style="165"/>
    <col min="44" max="45" width="8.42578125" style="165" customWidth="1"/>
    <col min="46" max="47" width="9.140625" style="165"/>
    <col min="48" max="48" width="11.140625" style="165" customWidth="1"/>
    <col min="49" max="50" width="9.140625" style="165"/>
    <col min="51" max="51" width="12.85546875" style="165" customWidth="1"/>
    <col min="52" max="16384" width="9.140625" style="165"/>
  </cols>
  <sheetData>
    <row r="1" spans="1:13" ht="15.75" x14ac:dyDescent="0.25">
      <c r="A1" s="437" t="s">
        <v>141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</row>
    <row r="2" spans="1:13" ht="15.75" x14ac:dyDescent="0.25">
      <c r="A2" s="438" t="s">
        <v>142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</row>
    <row r="3" spans="1:13" x14ac:dyDescent="0.25">
      <c r="A3" s="166"/>
      <c r="B3" s="166"/>
      <c r="C3" s="166"/>
      <c r="D3" s="166"/>
      <c r="E3" s="166"/>
      <c r="F3" s="166"/>
      <c r="G3" s="166"/>
      <c r="H3" s="166"/>
      <c r="I3" s="167"/>
      <c r="J3" s="167"/>
      <c r="K3" s="168"/>
      <c r="L3" s="168"/>
      <c r="M3" s="168"/>
    </row>
    <row r="4" spans="1:13" ht="15.75" x14ac:dyDescent="0.25">
      <c r="A4" s="441" t="s">
        <v>110</v>
      </c>
      <c r="B4" s="441"/>
      <c r="C4" s="441"/>
      <c r="D4" s="441"/>
      <c r="E4" s="441"/>
      <c r="F4" s="441"/>
      <c r="G4" s="441"/>
      <c r="H4" s="441"/>
      <c r="I4" s="441"/>
      <c r="J4" s="441"/>
      <c r="K4" s="170" t="s">
        <v>3</v>
      </c>
      <c r="L4" s="171">
        <v>16</v>
      </c>
      <c r="M4" s="170" t="s">
        <v>4</v>
      </c>
    </row>
    <row r="5" spans="1:13" ht="15.75" customHeight="1" x14ac:dyDescent="0.25">
      <c r="A5" s="13" t="s">
        <v>5</v>
      </c>
      <c r="B5" s="13" t="s">
        <v>6</v>
      </c>
      <c r="C5" s="442" t="s">
        <v>7</v>
      </c>
      <c r="D5" s="442" t="s">
        <v>8</v>
      </c>
      <c r="E5" s="443" t="s">
        <v>66</v>
      </c>
      <c r="F5" s="443" t="s">
        <v>10</v>
      </c>
      <c r="G5" s="442" t="s">
        <v>11</v>
      </c>
      <c r="H5" s="10" t="s">
        <v>12</v>
      </c>
      <c r="I5" s="10"/>
      <c r="J5" s="10"/>
      <c r="K5" s="428" t="s">
        <v>13</v>
      </c>
      <c r="L5" s="428"/>
      <c r="M5" s="428"/>
    </row>
    <row r="6" spans="1:13" ht="15.75" customHeight="1" x14ac:dyDescent="0.25">
      <c r="A6" s="13"/>
      <c r="B6" s="13"/>
      <c r="C6" s="442"/>
      <c r="D6" s="442"/>
      <c r="E6" s="443"/>
      <c r="F6" s="443"/>
      <c r="G6" s="442"/>
      <c r="H6" s="19" t="s">
        <v>14</v>
      </c>
      <c r="I6" s="19" t="s">
        <v>15</v>
      </c>
      <c r="J6" s="19" t="s">
        <v>16</v>
      </c>
      <c r="K6" s="96" t="s">
        <v>14</v>
      </c>
      <c r="L6" s="96" t="s">
        <v>15</v>
      </c>
      <c r="M6" s="96" t="s">
        <v>16</v>
      </c>
    </row>
    <row r="7" spans="1:13" ht="15.75" x14ac:dyDescent="0.25">
      <c r="A7" s="21">
        <v>1</v>
      </c>
      <c r="B7" s="22" t="s">
        <v>19</v>
      </c>
      <c r="C7" s="21">
        <v>128</v>
      </c>
      <c r="D7" s="23">
        <f t="shared" ref="D7:D28" si="0">F7+E7</f>
        <v>7</v>
      </c>
      <c r="E7" s="23">
        <v>-1</v>
      </c>
      <c r="F7" s="23">
        <f t="shared" ref="F7:F28" si="1">INT(C7/$L$4)</f>
        <v>8</v>
      </c>
      <c r="G7" s="21">
        <v>7</v>
      </c>
      <c r="H7" s="21" t="str">
        <f t="shared" ref="H7:H29" si="2">CHOOSE(WEEKDAY(I7),"Minggu","Senin","Selasa","Rabu","Kamis","Jum'at","Sabtu")</f>
        <v>Jum'at</v>
      </c>
      <c r="I7" s="24">
        <v>45653</v>
      </c>
      <c r="J7" s="25">
        <v>0.16666666666666699</v>
      </c>
      <c r="K7" s="21" t="str">
        <f t="shared" ref="K7:K28" si="3">CHOOSE(WEEKDAY(L7),"Minggu","Senin","Selasa","Rabu","Kamis","Jum'at","Sabtu")</f>
        <v>Jum'at</v>
      </c>
      <c r="L7" s="24">
        <f>(I7+J7)+G7/24</f>
        <v>45653.458333333328</v>
      </c>
      <c r="M7" s="25">
        <f t="shared" ref="M7:M28" si="4">(J7+G7/24)</f>
        <v>0.4583333333333337</v>
      </c>
    </row>
    <row r="8" spans="1:13" ht="15.75" x14ac:dyDescent="0.25">
      <c r="A8" s="21">
        <v>2</v>
      </c>
      <c r="B8" s="26" t="s">
        <v>143</v>
      </c>
      <c r="C8" s="21">
        <v>250</v>
      </c>
      <c r="D8" s="23">
        <f t="shared" si="0"/>
        <v>17</v>
      </c>
      <c r="E8" s="23">
        <v>2</v>
      </c>
      <c r="F8" s="23">
        <f t="shared" si="1"/>
        <v>15</v>
      </c>
      <c r="G8" s="21">
        <v>3</v>
      </c>
      <c r="H8" s="21" t="str">
        <f t="shared" si="2"/>
        <v>Jum'at</v>
      </c>
      <c r="I8" s="24">
        <f t="shared" ref="I8:I29" si="5">$I$7+J8</f>
        <v>45653.75</v>
      </c>
      <c r="J8" s="25">
        <f t="shared" ref="J8:J29" si="6">M7+D7/24</f>
        <v>0.75000000000000044</v>
      </c>
      <c r="K8" s="21" t="str">
        <f t="shared" si="3"/>
        <v>Jum'at</v>
      </c>
      <c r="L8" s="24">
        <f t="shared" ref="L8:L28" si="7">($I$7+J8)+G8/24</f>
        <v>45653.875</v>
      </c>
      <c r="M8" s="25">
        <f t="shared" si="4"/>
        <v>0.87500000000000044</v>
      </c>
    </row>
    <row r="9" spans="1:13" ht="15.75" x14ac:dyDescent="0.25">
      <c r="A9" s="21">
        <v>3</v>
      </c>
      <c r="B9" s="26" t="s">
        <v>90</v>
      </c>
      <c r="C9" s="21">
        <v>250</v>
      </c>
      <c r="D9" s="23">
        <f t="shared" si="0"/>
        <v>17</v>
      </c>
      <c r="E9" s="23">
        <v>2</v>
      </c>
      <c r="F9" s="23">
        <f t="shared" si="1"/>
        <v>15</v>
      </c>
      <c r="G9" s="21">
        <v>3</v>
      </c>
      <c r="H9" s="21" t="str">
        <f t="shared" si="2"/>
        <v>Sabtu</v>
      </c>
      <c r="I9" s="24">
        <f t="shared" si="5"/>
        <v>45654.583333333336</v>
      </c>
      <c r="J9" s="25">
        <f t="shared" si="6"/>
        <v>1.5833333333333339</v>
      </c>
      <c r="K9" s="21" t="str">
        <f t="shared" si="3"/>
        <v>Sabtu</v>
      </c>
      <c r="L9" s="24">
        <f t="shared" si="7"/>
        <v>45654.708333333336</v>
      </c>
      <c r="M9" s="25">
        <f t="shared" si="4"/>
        <v>1.7083333333333339</v>
      </c>
    </row>
    <row r="10" spans="1:13" ht="15.75" x14ac:dyDescent="0.25">
      <c r="A10" s="21">
        <v>4</v>
      </c>
      <c r="B10" s="26" t="s">
        <v>143</v>
      </c>
      <c r="C10" s="21">
        <v>128</v>
      </c>
      <c r="D10" s="23">
        <f t="shared" si="0"/>
        <v>6</v>
      </c>
      <c r="E10" s="23">
        <v>-2</v>
      </c>
      <c r="F10" s="23">
        <f t="shared" si="1"/>
        <v>8</v>
      </c>
      <c r="G10" s="21">
        <v>3</v>
      </c>
      <c r="H10" s="21" t="str">
        <f t="shared" si="2"/>
        <v>Minggu</v>
      </c>
      <c r="I10" s="24">
        <f t="shared" si="5"/>
        <v>45655.416666666664</v>
      </c>
      <c r="J10" s="25">
        <f t="shared" si="6"/>
        <v>2.4166666666666674</v>
      </c>
      <c r="K10" s="21" t="str">
        <f t="shared" si="3"/>
        <v>Minggu</v>
      </c>
      <c r="L10" s="24">
        <f t="shared" si="7"/>
        <v>45655.541666666664</v>
      </c>
      <c r="M10" s="25">
        <f t="shared" si="4"/>
        <v>2.5416666666666674</v>
      </c>
    </row>
    <row r="11" spans="1:13" ht="15.75" x14ac:dyDescent="0.25">
      <c r="A11" s="21">
        <v>5</v>
      </c>
      <c r="B11" s="26" t="s">
        <v>19</v>
      </c>
      <c r="C11" s="21">
        <v>243</v>
      </c>
      <c r="D11" s="23">
        <f t="shared" si="0"/>
        <v>16</v>
      </c>
      <c r="E11" s="23">
        <v>1</v>
      </c>
      <c r="F11" s="23">
        <f t="shared" si="1"/>
        <v>15</v>
      </c>
      <c r="G11" s="21">
        <v>3</v>
      </c>
      <c r="H11" s="21" t="str">
        <f t="shared" si="2"/>
        <v>Minggu</v>
      </c>
      <c r="I11" s="24">
        <f t="shared" si="5"/>
        <v>45655.791666666664</v>
      </c>
      <c r="J11" s="25">
        <f t="shared" si="6"/>
        <v>2.7916666666666674</v>
      </c>
      <c r="K11" s="21" t="str">
        <f t="shared" si="3"/>
        <v>Minggu</v>
      </c>
      <c r="L11" s="24">
        <f t="shared" si="7"/>
        <v>45655.916666666664</v>
      </c>
      <c r="M11" s="25">
        <f t="shared" si="4"/>
        <v>2.9166666666666674</v>
      </c>
    </row>
    <row r="12" spans="1:13" ht="15.75" x14ac:dyDescent="0.25">
      <c r="A12" s="21">
        <v>6</v>
      </c>
      <c r="B12" s="26" t="s">
        <v>20</v>
      </c>
      <c r="C12" s="21">
        <v>243</v>
      </c>
      <c r="D12" s="23">
        <f t="shared" si="0"/>
        <v>16</v>
      </c>
      <c r="E12" s="23">
        <v>1</v>
      </c>
      <c r="F12" s="23">
        <f t="shared" si="1"/>
        <v>15</v>
      </c>
      <c r="G12" s="21">
        <v>2</v>
      </c>
      <c r="H12" s="21" t="str">
        <f t="shared" si="2"/>
        <v>Senin</v>
      </c>
      <c r="I12" s="24">
        <f t="shared" si="5"/>
        <v>45656.583333333336</v>
      </c>
      <c r="J12" s="25">
        <f t="shared" si="6"/>
        <v>3.5833333333333339</v>
      </c>
      <c r="K12" s="21" t="str">
        <f t="shared" si="3"/>
        <v>Senin</v>
      </c>
      <c r="L12" s="24">
        <f t="shared" si="7"/>
        <v>45656.666666666672</v>
      </c>
      <c r="M12" s="25">
        <f t="shared" si="4"/>
        <v>3.6666666666666674</v>
      </c>
    </row>
    <row r="13" spans="1:13" ht="15.75" x14ac:dyDescent="0.25">
      <c r="A13" s="21">
        <v>7</v>
      </c>
      <c r="B13" s="26" t="s">
        <v>19</v>
      </c>
      <c r="C13" s="21">
        <v>128</v>
      </c>
      <c r="D13" s="23">
        <f t="shared" si="0"/>
        <v>6</v>
      </c>
      <c r="E13" s="23">
        <v>-2</v>
      </c>
      <c r="F13" s="23">
        <f t="shared" si="1"/>
        <v>8</v>
      </c>
      <c r="G13" s="21">
        <v>5</v>
      </c>
      <c r="H13" s="21" t="str">
        <f t="shared" si="2"/>
        <v>Selasa</v>
      </c>
      <c r="I13" s="24">
        <f t="shared" si="5"/>
        <v>45657.333333333336</v>
      </c>
      <c r="J13" s="25">
        <f t="shared" si="6"/>
        <v>4.3333333333333339</v>
      </c>
      <c r="K13" s="21" t="str">
        <f t="shared" si="3"/>
        <v>Selasa</v>
      </c>
      <c r="L13" s="24">
        <f t="shared" si="7"/>
        <v>45657.541666666672</v>
      </c>
      <c r="M13" s="25">
        <f t="shared" si="4"/>
        <v>4.541666666666667</v>
      </c>
    </row>
    <row r="14" spans="1:13" ht="15.75" x14ac:dyDescent="0.25">
      <c r="A14" s="21">
        <v>8</v>
      </c>
      <c r="B14" s="22" t="s">
        <v>143</v>
      </c>
      <c r="C14" s="21">
        <v>250</v>
      </c>
      <c r="D14" s="23">
        <f t="shared" si="0"/>
        <v>17</v>
      </c>
      <c r="E14" s="23">
        <v>2</v>
      </c>
      <c r="F14" s="23">
        <f t="shared" si="1"/>
        <v>15</v>
      </c>
      <c r="G14" s="21">
        <v>3</v>
      </c>
      <c r="H14" s="21" t="str">
        <f t="shared" si="2"/>
        <v>Selasa</v>
      </c>
      <c r="I14" s="24">
        <f t="shared" si="5"/>
        <v>45657.791666666664</v>
      </c>
      <c r="J14" s="25">
        <f t="shared" si="6"/>
        <v>4.791666666666667</v>
      </c>
      <c r="K14" s="21" t="str">
        <f t="shared" si="3"/>
        <v>Selasa</v>
      </c>
      <c r="L14" s="24">
        <f t="shared" si="7"/>
        <v>45657.916666666664</v>
      </c>
      <c r="M14" s="25">
        <f t="shared" si="4"/>
        <v>4.916666666666667</v>
      </c>
    </row>
    <row r="15" spans="1:13" ht="15.75" x14ac:dyDescent="0.25">
      <c r="A15" s="21">
        <v>9</v>
      </c>
      <c r="B15" s="22" t="s">
        <v>90</v>
      </c>
      <c r="C15" s="21">
        <v>188</v>
      </c>
      <c r="D15" s="23">
        <f t="shared" si="0"/>
        <v>13</v>
      </c>
      <c r="E15" s="23">
        <v>2</v>
      </c>
      <c r="F15" s="23">
        <f t="shared" si="1"/>
        <v>11</v>
      </c>
      <c r="G15" s="21">
        <v>3</v>
      </c>
      <c r="H15" s="21" t="str">
        <f t="shared" si="2"/>
        <v>Rabu</v>
      </c>
      <c r="I15" s="24">
        <f t="shared" si="5"/>
        <v>45658.625</v>
      </c>
      <c r="J15" s="25">
        <f t="shared" si="6"/>
        <v>5.625</v>
      </c>
      <c r="K15" s="21" t="str">
        <f t="shared" si="3"/>
        <v>Rabu</v>
      </c>
      <c r="L15" s="24">
        <f t="shared" si="7"/>
        <v>45658.75</v>
      </c>
      <c r="M15" s="25">
        <f t="shared" si="4"/>
        <v>5.75</v>
      </c>
    </row>
    <row r="16" spans="1:13" ht="15.75" x14ac:dyDescent="0.25">
      <c r="A16" s="21">
        <v>10</v>
      </c>
      <c r="B16" s="22" t="s">
        <v>91</v>
      </c>
      <c r="C16" s="21">
        <v>188</v>
      </c>
      <c r="D16" s="23">
        <f t="shared" si="0"/>
        <v>13</v>
      </c>
      <c r="E16" s="23">
        <v>2</v>
      </c>
      <c r="F16" s="23">
        <f t="shared" si="1"/>
        <v>11</v>
      </c>
      <c r="G16" s="21">
        <v>2</v>
      </c>
      <c r="H16" s="21" t="str">
        <f t="shared" si="2"/>
        <v>Kamis</v>
      </c>
      <c r="I16" s="24">
        <f t="shared" si="5"/>
        <v>45659.291666666664</v>
      </c>
      <c r="J16" s="25">
        <f t="shared" si="6"/>
        <v>6.291666666666667</v>
      </c>
      <c r="K16" s="21" t="str">
        <f t="shared" si="3"/>
        <v>Kamis</v>
      </c>
      <c r="L16" s="24">
        <f t="shared" si="7"/>
        <v>45659.375</v>
      </c>
      <c r="M16" s="25">
        <f t="shared" si="4"/>
        <v>6.375</v>
      </c>
    </row>
    <row r="17" spans="1:13" ht="15.75" x14ac:dyDescent="0.25">
      <c r="A17" s="21">
        <v>11</v>
      </c>
      <c r="B17" s="22" t="s">
        <v>90</v>
      </c>
      <c r="C17" s="21">
        <v>250</v>
      </c>
      <c r="D17" s="23">
        <f t="shared" si="0"/>
        <v>16</v>
      </c>
      <c r="E17" s="23">
        <v>1</v>
      </c>
      <c r="F17" s="23">
        <f t="shared" si="1"/>
        <v>15</v>
      </c>
      <c r="G17" s="21">
        <v>3</v>
      </c>
      <c r="H17" s="21" t="str">
        <f t="shared" si="2"/>
        <v>Kamis</v>
      </c>
      <c r="I17" s="24">
        <f t="shared" si="5"/>
        <v>45659.916666666664</v>
      </c>
      <c r="J17" s="25">
        <f t="shared" si="6"/>
        <v>6.916666666666667</v>
      </c>
      <c r="K17" s="21" t="str">
        <f t="shared" si="3"/>
        <v>Jum'at</v>
      </c>
      <c r="L17" s="24">
        <f t="shared" si="7"/>
        <v>45660.041666666664</v>
      </c>
      <c r="M17" s="25">
        <f t="shared" si="4"/>
        <v>7.041666666666667</v>
      </c>
    </row>
    <row r="18" spans="1:13" ht="15.75" x14ac:dyDescent="0.25">
      <c r="A18" s="21">
        <v>12</v>
      </c>
      <c r="B18" s="22" t="s">
        <v>143</v>
      </c>
      <c r="C18" s="21">
        <v>128</v>
      </c>
      <c r="D18" s="23">
        <f t="shared" si="0"/>
        <v>6</v>
      </c>
      <c r="E18" s="23">
        <v>-2</v>
      </c>
      <c r="F18" s="23">
        <f t="shared" si="1"/>
        <v>8</v>
      </c>
      <c r="G18" s="21">
        <v>3</v>
      </c>
      <c r="H18" s="21" t="str">
        <f t="shared" si="2"/>
        <v>Jum'at</v>
      </c>
      <c r="I18" s="24">
        <f t="shared" si="5"/>
        <v>45660.708333333336</v>
      </c>
      <c r="J18" s="25">
        <f t="shared" si="6"/>
        <v>7.7083333333333339</v>
      </c>
      <c r="K18" s="21" t="str">
        <f t="shared" si="3"/>
        <v>Jum'at</v>
      </c>
      <c r="L18" s="24">
        <f t="shared" si="7"/>
        <v>45660.833333333336</v>
      </c>
      <c r="M18" s="25">
        <f t="shared" si="4"/>
        <v>7.8333333333333339</v>
      </c>
    </row>
    <row r="19" spans="1:13" ht="15.75" x14ac:dyDescent="0.25">
      <c r="A19" s="21">
        <v>13</v>
      </c>
      <c r="B19" s="22" t="s">
        <v>19</v>
      </c>
      <c r="C19" s="21">
        <v>243</v>
      </c>
      <c r="D19" s="23">
        <f t="shared" si="0"/>
        <v>16</v>
      </c>
      <c r="E19" s="23">
        <v>1</v>
      </c>
      <c r="F19" s="23">
        <f t="shared" si="1"/>
        <v>15</v>
      </c>
      <c r="G19" s="21">
        <v>5</v>
      </c>
      <c r="H19" s="21" t="str">
        <f t="shared" si="2"/>
        <v>Sabtu</v>
      </c>
      <c r="I19" s="24">
        <f t="shared" si="5"/>
        <v>45661.083333333336</v>
      </c>
      <c r="J19" s="25">
        <f t="shared" si="6"/>
        <v>8.0833333333333339</v>
      </c>
      <c r="K19" s="21" t="str">
        <f t="shared" si="3"/>
        <v>Sabtu</v>
      </c>
      <c r="L19" s="24">
        <f t="shared" si="7"/>
        <v>45661.291666666672</v>
      </c>
      <c r="M19" s="25">
        <f t="shared" si="4"/>
        <v>8.2916666666666679</v>
      </c>
    </row>
    <row r="20" spans="1:13" ht="15.75" x14ac:dyDescent="0.25">
      <c r="A20" s="21">
        <v>14</v>
      </c>
      <c r="B20" s="22" t="s">
        <v>20</v>
      </c>
      <c r="C20" s="21">
        <v>243</v>
      </c>
      <c r="D20" s="23">
        <f t="shared" si="0"/>
        <v>16</v>
      </c>
      <c r="E20" s="23">
        <v>1</v>
      </c>
      <c r="F20" s="23">
        <f t="shared" si="1"/>
        <v>15</v>
      </c>
      <c r="G20" s="21">
        <v>2</v>
      </c>
      <c r="H20" s="21" t="str">
        <f t="shared" si="2"/>
        <v>Sabtu</v>
      </c>
      <c r="I20" s="24">
        <f t="shared" si="5"/>
        <v>45661.958333333336</v>
      </c>
      <c r="J20" s="25">
        <f t="shared" si="6"/>
        <v>8.9583333333333339</v>
      </c>
      <c r="K20" s="21" t="str">
        <f t="shared" si="3"/>
        <v>Minggu</v>
      </c>
      <c r="L20" s="24">
        <f t="shared" si="7"/>
        <v>45662.041666666672</v>
      </c>
      <c r="M20" s="25">
        <f t="shared" si="4"/>
        <v>9.0416666666666679</v>
      </c>
    </row>
    <row r="21" spans="1:13" ht="15.75" x14ac:dyDescent="0.25">
      <c r="A21" s="21">
        <v>15</v>
      </c>
      <c r="B21" s="22" t="s">
        <v>19</v>
      </c>
      <c r="C21" s="21">
        <v>128</v>
      </c>
      <c r="D21" s="23">
        <f t="shared" si="0"/>
        <v>6</v>
      </c>
      <c r="E21" s="23">
        <v>-2</v>
      </c>
      <c r="F21" s="23">
        <f t="shared" si="1"/>
        <v>8</v>
      </c>
      <c r="G21" s="21">
        <v>3</v>
      </c>
      <c r="H21" s="21" t="str">
        <f t="shared" si="2"/>
        <v>Minggu</v>
      </c>
      <c r="I21" s="24">
        <f t="shared" si="5"/>
        <v>45662.708333333336</v>
      </c>
      <c r="J21" s="25">
        <f t="shared" si="6"/>
        <v>9.7083333333333339</v>
      </c>
      <c r="K21" s="21" t="str">
        <f t="shared" si="3"/>
        <v>Minggu</v>
      </c>
      <c r="L21" s="24">
        <f t="shared" si="7"/>
        <v>45662.833333333336</v>
      </c>
      <c r="M21" s="25">
        <f t="shared" si="4"/>
        <v>9.8333333333333339</v>
      </c>
    </row>
    <row r="22" spans="1:13" ht="15.75" x14ac:dyDescent="0.25">
      <c r="A22" s="21">
        <v>16</v>
      </c>
      <c r="B22" s="22" t="s">
        <v>143</v>
      </c>
      <c r="C22" s="21">
        <v>250</v>
      </c>
      <c r="D22" s="23">
        <f t="shared" si="0"/>
        <v>17</v>
      </c>
      <c r="E22" s="23">
        <v>2</v>
      </c>
      <c r="F22" s="23">
        <f t="shared" si="1"/>
        <v>15</v>
      </c>
      <c r="G22" s="21">
        <v>2</v>
      </c>
      <c r="H22" s="21" t="str">
        <f t="shared" si="2"/>
        <v>Senin</v>
      </c>
      <c r="I22" s="24">
        <f t="shared" si="5"/>
        <v>45663.083333333336</v>
      </c>
      <c r="J22" s="25">
        <f t="shared" si="6"/>
        <v>10.083333333333334</v>
      </c>
      <c r="K22" s="21" t="str">
        <f t="shared" si="3"/>
        <v>Senin</v>
      </c>
      <c r="L22" s="24">
        <f t="shared" si="7"/>
        <v>45663.166666666672</v>
      </c>
      <c r="M22" s="25">
        <f t="shared" si="4"/>
        <v>10.166666666666668</v>
      </c>
    </row>
    <row r="23" spans="1:13" ht="15.75" x14ac:dyDescent="0.25">
      <c r="A23" s="21">
        <v>17</v>
      </c>
      <c r="B23" s="22" t="s">
        <v>90</v>
      </c>
      <c r="C23" s="21">
        <v>188</v>
      </c>
      <c r="D23" s="23">
        <f t="shared" si="0"/>
        <v>13</v>
      </c>
      <c r="E23" s="23">
        <v>2</v>
      </c>
      <c r="F23" s="23">
        <f t="shared" si="1"/>
        <v>11</v>
      </c>
      <c r="G23" s="21">
        <v>2</v>
      </c>
      <c r="H23" s="21" t="str">
        <f t="shared" si="2"/>
        <v>Senin</v>
      </c>
      <c r="I23" s="24">
        <f t="shared" si="5"/>
        <v>45663.875</v>
      </c>
      <c r="J23" s="25">
        <f t="shared" si="6"/>
        <v>10.875000000000002</v>
      </c>
      <c r="K23" s="21" t="str">
        <f t="shared" si="3"/>
        <v>Senin</v>
      </c>
      <c r="L23" s="24">
        <f t="shared" si="7"/>
        <v>45663.958333333336</v>
      </c>
      <c r="M23" s="25">
        <f t="shared" si="4"/>
        <v>10.958333333333336</v>
      </c>
    </row>
    <row r="24" spans="1:13" ht="15.75" x14ac:dyDescent="0.25">
      <c r="A24" s="21">
        <v>18</v>
      </c>
      <c r="B24" s="22" t="s">
        <v>91</v>
      </c>
      <c r="C24" s="21">
        <v>292</v>
      </c>
      <c r="D24" s="23">
        <f t="shared" si="0"/>
        <v>20</v>
      </c>
      <c r="E24" s="23">
        <v>2</v>
      </c>
      <c r="F24" s="23">
        <f t="shared" si="1"/>
        <v>18</v>
      </c>
      <c r="G24" s="21">
        <v>2</v>
      </c>
      <c r="H24" s="21" t="str">
        <f t="shared" si="2"/>
        <v>Selasa</v>
      </c>
      <c r="I24" s="24">
        <f t="shared" si="5"/>
        <v>45664.5</v>
      </c>
      <c r="J24" s="25">
        <f t="shared" si="6"/>
        <v>11.500000000000002</v>
      </c>
      <c r="K24" s="21" t="str">
        <f t="shared" si="3"/>
        <v>Selasa</v>
      </c>
      <c r="L24" s="24">
        <f t="shared" si="7"/>
        <v>45664.583333333336</v>
      </c>
      <c r="M24" s="25">
        <f t="shared" si="4"/>
        <v>11.583333333333336</v>
      </c>
    </row>
    <row r="25" spans="1:13" ht="15.75" x14ac:dyDescent="0.25">
      <c r="A25" s="21">
        <v>19</v>
      </c>
      <c r="B25" s="22" t="s">
        <v>144</v>
      </c>
      <c r="C25" s="21">
        <v>91</v>
      </c>
      <c r="D25" s="23">
        <f t="shared" si="0"/>
        <v>6</v>
      </c>
      <c r="E25" s="23">
        <v>1</v>
      </c>
      <c r="F25" s="23">
        <f t="shared" si="1"/>
        <v>5</v>
      </c>
      <c r="G25" s="21">
        <v>3</v>
      </c>
      <c r="H25" s="21" t="str">
        <f t="shared" si="2"/>
        <v>Rabu</v>
      </c>
      <c r="I25" s="24">
        <f t="shared" si="5"/>
        <v>45665.416666666664</v>
      </c>
      <c r="J25" s="25">
        <f t="shared" si="6"/>
        <v>12.41666666666667</v>
      </c>
      <c r="K25" s="21" t="str">
        <f t="shared" si="3"/>
        <v>Rabu</v>
      </c>
      <c r="L25" s="24">
        <f t="shared" si="7"/>
        <v>45665.541666666664</v>
      </c>
      <c r="M25" s="25">
        <f t="shared" si="4"/>
        <v>12.54166666666667</v>
      </c>
    </row>
    <row r="26" spans="1:13" ht="15.75" x14ac:dyDescent="0.25">
      <c r="A26" s="21">
        <v>20</v>
      </c>
      <c r="B26" s="22" t="s">
        <v>145</v>
      </c>
      <c r="C26" s="21">
        <v>432</v>
      </c>
      <c r="D26" s="23">
        <f t="shared" si="0"/>
        <v>28</v>
      </c>
      <c r="E26" s="23">
        <v>1</v>
      </c>
      <c r="F26" s="23">
        <f t="shared" si="1"/>
        <v>27</v>
      </c>
      <c r="G26" s="21">
        <v>2</v>
      </c>
      <c r="H26" s="21" t="str">
        <f t="shared" si="2"/>
        <v>Rabu</v>
      </c>
      <c r="I26" s="24">
        <f t="shared" si="5"/>
        <v>45665.791666666664</v>
      </c>
      <c r="J26" s="25">
        <f t="shared" si="6"/>
        <v>12.79166666666667</v>
      </c>
      <c r="K26" s="21" t="str">
        <f t="shared" si="3"/>
        <v>Rabu</v>
      </c>
      <c r="L26" s="24">
        <f t="shared" si="7"/>
        <v>45665.875</v>
      </c>
      <c r="M26" s="25">
        <f t="shared" si="4"/>
        <v>12.875000000000004</v>
      </c>
    </row>
    <row r="27" spans="1:13" ht="15.75" x14ac:dyDescent="0.25">
      <c r="A27" s="21">
        <v>21</v>
      </c>
      <c r="B27" s="22" t="s">
        <v>90</v>
      </c>
      <c r="C27" s="21">
        <v>250</v>
      </c>
      <c r="D27" s="23">
        <f t="shared" si="0"/>
        <v>16</v>
      </c>
      <c r="E27" s="23">
        <v>1</v>
      </c>
      <c r="F27" s="23">
        <f t="shared" si="1"/>
        <v>15</v>
      </c>
      <c r="G27" s="21">
        <v>3</v>
      </c>
      <c r="H27" s="21" t="str">
        <f t="shared" si="2"/>
        <v>Jum'at</v>
      </c>
      <c r="I27" s="24">
        <f t="shared" si="5"/>
        <v>45667.041666666664</v>
      </c>
      <c r="J27" s="25">
        <f t="shared" si="6"/>
        <v>14.04166666666667</v>
      </c>
      <c r="K27" s="21" t="str">
        <f t="shared" si="3"/>
        <v>Jum'at</v>
      </c>
      <c r="L27" s="24">
        <f t="shared" si="7"/>
        <v>45667.166666666664</v>
      </c>
      <c r="M27" s="25">
        <f t="shared" si="4"/>
        <v>14.16666666666667</v>
      </c>
    </row>
    <row r="28" spans="1:13" ht="15.75" x14ac:dyDescent="0.25">
      <c r="A28" s="21">
        <v>22</v>
      </c>
      <c r="B28" s="22" t="s">
        <v>143</v>
      </c>
      <c r="C28" s="21">
        <v>128</v>
      </c>
      <c r="D28" s="23">
        <f t="shared" si="0"/>
        <v>6</v>
      </c>
      <c r="E28" s="23">
        <v>-2</v>
      </c>
      <c r="F28" s="23">
        <f t="shared" si="1"/>
        <v>8</v>
      </c>
      <c r="G28" s="21">
        <v>2</v>
      </c>
      <c r="H28" s="21" t="str">
        <f t="shared" si="2"/>
        <v>Jum'at</v>
      </c>
      <c r="I28" s="24">
        <f t="shared" si="5"/>
        <v>45667.833333333336</v>
      </c>
      <c r="J28" s="25">
        <f t="shared" si="6"/>
        <v>14.833333333333336</v>
      </c>
      <c r="K28" s="21" t="str">
        <f t="shared" si="3"/>
        <v>Jum'at</v>
      </c>
      <c r="L28" s="24">
        <f t="shared" si="7"/>
        <v>45667.916666666672</v>
      </c>
      <c r="M28" s="25">
        <f t="shared" si="4"/>
        <v>14.91666666666667</v>
      </c>
    </row>
    <row r="29" spans="1:13" ht="15.75" x14ac:dyDescent="0.25">
      <c r="A29" s="21">
        <v>23</v>
      </c>
      <c r="B29" s="54" t="s">
        <v>19</v>
      </c>
      <c r="C29" s="27"/>
      <c r="D29" s="53"/>
      <c r="E29" s="53"/>
      <c r="F29" s="53"/>
      <c r="G29" s="21"/>
      <c r="H29" s="21" t="str">
        <f t="shared" si="2"/>
        <v>Sabtu</v>
      </c>
      <c r="I29" s="24">
        <f t="shared" si="5"/>
        <v>45668.166666666664</v>
      </c>
      <c r="J29" s="25">
        <f t="shared" si="6"/>
        <v>15.16666666666667</v>
      </c>
      <c r="K29" s="21"/>
      <c r="L29" s="24"/>
      <c r="M29" s="25"/>
    </row>
    <row r="30" spans="1:13" x14ac:dyDescent="0.25">
      <c r="A30" s="444" t="s">
        <v>31</v>
      </c>
      <c r="B30" s="444"/>
      <c r="C30" s="172">
        <f>SUM(C7:C29)</f>
        <v>4619</v>
      </c>
      <c r="D30" s="142">
        <f>SUM(D7:D29)</f>
        <v>294</v>
      </c>
      <c r="E30" s="142"/>
      <c r="F30" s="142"/>
      <c r="G30" s="142">
        <f>SUM(G7:G29)</f>
        <v>66</v>
      </c>
      <c r="H30" s="173">
        <f>D30+G30</f>
        <v>360</v>
      </c>
      <c r="I30" s="143"/>
      <c r="J30" s="144"/>
      <c r="K30" s="143"/>
      <c r="L30" s="143"/>
      <c r="M30" s="144"/>
    </row>
    <row r="31" spans="1:13" x14ac:dyDescent="0.25">
      <c r="A31" s="440" t="s">
        <v>32</v>
      </c>
      <c r="B31" s="440"/>
      <c r="C31" s="174"/>
      <c r="D31" s="175">
        <f>D30/24</f>
        <v>12.25</v>
      </c>
      <c r="E31" s="175"/>
      <c r="F31" s="175"/>
      <c r="G31" s="175">
        <f>G30/24</f>
        <v>2.75</v>
      </c>
      <c r="H31" s="176">
        <f>H30/24</f>
        <v>15</v>
      </c>
      <c r="I31" s="148"/>
      <c r="J31" s="149" t="s">
        <v>33</v>
      </c>
      <c r="K31" s="150"/>
      <c r="L31" s="150"/>
      <c r="M31" s="150"/>
    </row>
    <row r="32" spans="1:13" x14ac:dyDescent="0.25">
      <c r="A32" s="177"/>
      <c r="B32" s="177"/>
      <c r="C32" s="177"/>
      <c r="D32" s="177"/>
      <c r="E32" s="177"/>
      <c r="F32" s="177"/>
      <c r="G32" s="177"/>
      <c r="H32" s="150"/>
      <c r="I32" s="150"/>
      <c r="J32" s="144" t="s">
        <v>34</v>
      </c>
      <c r="K32" s="144"/>
      <c r="L32" s="154">
        <f>C30</f>
        <v>4619</v>
      </c>
      <c r="M32" s="150" t="s">
        <v>35</v>
      </c>
    </row>
    <row r="33" spans="1:13" x14ac:dyDescent="0.25">
      <c r="A33" s="177"/>
      <c r="B33" s="177"/>
      <c r="C33" s="177"/>
      <c r="D33" s="177"/>
      <c r="E33" s="177"/>
      <c r="F33" s="177"/>
      <c r="G33" s="177"/>
      <c r="H33" s="177"/>
      <c r="I33" s="150"/>
      <c r="J33" s="144" t="s">
        <v>36</v>
      </c>
      <c r="K33" s="144"/>
      <c r="L33" s="155">
        <f>D31</f>
        <v>12.25</v>
      </c>
      <c r="M33" s="150" t="s">
        <v>14</v>
      </c>
    </row>
    <row r="34" spans="1:13" x14ac:dyDescent="0.25">
      <c r="A34" s="177"/>
      <c r="B34" s="177"/>
      <c r="C34" s="177"/>
      <c r="D34" s="177"/>
      <c r="E34" s="177"/>
      <c r="F34" s="177"/>
      <c r="G34" s="177"/>
      <c r="H34" s="177"/>
      <c r="I34" s="150"/>
      <c r="J34" s="144" t="s">
        <v>37</v>
      </c>
      <c r="K34" s="144"/>
      <c r="L34" s="156">
        <f>G31</f>
        <v>2.75</v>
      </c>
      <c r="M34" s="150" t="s">
        <v>14</v>
      </c>
    </row>
    <row r="36" spans="1:13" ht="15.75" x14ac:dyDescent="0.25">
      <c r="A36" s="437" t="s">
        <v>141</v>
      </c>
      <c r="B36" s="437"/>
      <c r="C36" s="437"/>
      <c r="D36" s="437"/>
      <c r="E36" s="437"/>
      <c r="F36" s="437"/>
      <c r="G36" s="437"/>
      <c r="H36" s="437"/>
      <c r="I36" s="437"/>
      <c r="J36" s="437"/>
      <c r="K36" s="437"/>
      <c r="L36" s="437"/>
      <c r="M36" s="437"/>
    </row>
    <row r="37" spans="1:13" ht="15.75" x14ac:dyDescent="0.25">
      <c r="A37" s="438" t="s">
        <v>142</v>
      </c>
      <c r="B37" s="438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438"/>
    </row>
    <row r="38" spans="1:13" x14ac:dyDescent="0.25">
      <c r="A38" s="166"/>
      <c r="B38" s="166"/>
      <c r="C38" s="166"/>
      <c r="D38" s="166"/>
      <c r="E38" s="166"/>
      <c r="F38" s="166"/>
      <c r="G38" s="166"/>
      <c r="H38" s="166"/>
      <c r="I38" s="167"/>
      <c r="J38" s="167"/>
      <c r="K38" s="168"/>
      <c r="L38" s="168"/>
      <c r="M38" s="168"/>
    </row>
    <row r="39" spans="1:13" ht="15.75" x14ac:dyDescent="0.25">
      <c r="A39" s="441" t="s">
        <v>111</v>
      </c>
      <c r="B39" s="441"/>
      <c r="C39" s="441"/>
      <c r="D39" s="441"/>
      <c r="E39" s="441"/>
      <c r="F39" s="441"/>
      <c r="G39" s="441"/>
      <c r="H39" s="441"/>
      <c r="I39" s="441"/>
      <c r="J39" s="441"/>
      <c r="K39" s="170" t="s">
        <v>3</v>
      </c>
      <c r="L39" s="171">
        <v>16</v>
      </c>
      <c r="M39" s="170" t="s">
        <v>4</v>
      </c>
    </row>
    <row r="40" spans="1:13" ht="15" customHeight="1" x14ac:dyDescent="0.25">
      <c r="A40" s="13" t="s">
        <v>5</v>
      </c>
      <c r="B40" s="13" t="s">
        <v>6</v>
      </c>
      <c r="C40" s="442" t="s">
        <v>7</v>
      </c>
      <c r="D40" s="442" t="s">
        <v>8</v>
      </c>
      <c r="E40" s="443" t="s">
        <v>66</v>
      </c>
      <c r="F40" s="443" t="s">
        <v>10</v>
      </c>
      <c r="G40" s="442" t="s">
        <v>11</v>
      </c>
      <c r="H40" s="10" t="s">
        <v>12</v>
      </c>
      <c r="I40" s="10"/>
      <c r="J40" s="10"/>
      <c r="K40" s="428" t="s">
        <v>13</v>
      </c>
      <c r="L40" s="428"/>
      <c r="M40" s="428"/>
    </row>
    <row r="41" spans="1:13" ht="15.75" x14ac:dyDescent="0.25">
      <c r="A41" s="13"/>
      <c r="B41" s="13"/>
      <c r="C41" s="442"/>
      <c r="D41" s="442"/>
      <c r="E41" s="443"/>
      <c r="F41" s="443"/>
      <c r="G41" s="442"/>
      <c r="H41" s="19" t="s">
        <v>14</v>
      </c>
      <c r="I41" s="19" t="s">
        <v>15</v>
      </c>
      <c r="J41" s="19" t="s">
        <v>16</v>
      </c>
      <c r="K41" s="96" t="s">
        <v>14</v>
      </c>
      <c r="L41" s="96" t="s">
        <v>15</v>
      </c>
      <c r="M41" s="96" t="s">
        <v>16</v>
      </c>
    </row>
    <row r="42" spans="1:13" ht="15.75" x14ac:dyDescent="0.25">
      <c r="A42" s="21">
        <v>1</v>
      </c>
      <c r="B42" s="22" t="s">
        <v>19</v>
      </c>
      <c r="C42" s="21">
        <v>128</v>
      </c>
      <c r="D42" s="23">
        <f t="shared" ref="D42:D58" si="8">F42+E42</f>
        <v>5</v>
      </c>
      <c r="E42" s="23">
        <v>-3</v>
      </c>
      <c r="F42" s="23">
        <f t="shared" ref="F42:F58" si="9">INT(C42/$L$4)</f>
        <v>8</v>
      </c>
      <c r="G42" s="21">
        <v>12</v>
      </c>
      <c r="H42" s="21" t="str">
        <f t="shared" ref="H42:H59" si="10">CHOOSE(WEEKDAY(I42),"Minggu","Senin","Selasa","Rabu","Kamis","Jum'at","Sabtu")</f>
        <v>Sabtu</v>
      </c>
      <c r="I42" s="24">
        <v>45668</v>
      </c>
      <c r="J42" s="25">
        <v>0.16666666666666699</v>
      </c>
      <c r="K42" s="21" t="str">
        <f t="shared" ref="K42:K58" si="11">CHOOSE(WEEKDAY(L42),"Minggu","Senin","Selasa","Rabu","Kamis","Jum'at","Sabtu")</f>
        <v>Sabtu</v>
      </c>
      <c r="L42" s="24">
        <f>(I42+J42)+G42/24</f>
        <v>45668.666666666664</v>
      </c>
      <c r="M42" s="25">
        <f t="shared" ref="M42:M58" si="12">(J42+G42/24)</f>
        <v>0.66666666666666696</v>
      </c>
    </row>
    <row r="43" spans="1:13" ht="15.75" x14ac:dyDescent="0.25">
      <c r="A43" s="21">
        <v>2</v>
      </c>
      <c r="B43" s="22" t="s">
        <v>143</v>
      </c>
      <c r="C43" s="21">
        <v>250</v>
      </c>
      <c r="D43" s="23">
        <f t="shared" si="8"/>
        <v>16</v>
      </c>
      <c r="E43" s="23">
        <v>1</v>
      </c>
      <c r="F43" s="23">
        <f t="shared" si="9"/>
        <v>15</v>
      </c>
      <c r="G43" s="21">
        <v>3</v>
      </c>
      <c r="H43" s="21" t="str">
        <f t="shared" si="10"/>
        <v>Sabtu</v>
      </c>
      <c r="I43" s="24">
        <f t="shared" ref="I43:I59" si="13">$I$42+J43</f>
        <v>45668.875</v>
      </c>
      <c r="J43" s="25">
        <f t="shared" ref="J43:J59" si="14">M42+D42/24</f>
        <v>0.87500000000000033</v>
      </c>
      <c r="K43" s="21" t="str">
        <f t="shared" si="11"/>
        <v>Minggu</v>
      </c>
      <c r="L43" s="24">
        <f t="shared" ref="L43:L58" si="15">($I$42+J43)+G43/24</f>
        <v>45669</v>
      </c>
      <c r="M43" s="25">
        <f t="shared" si="12"/>
        <v>1.0000000000000004</v>
      </c>
    </row>
    <row r="44" spans="1:13" ht="15.75" x14ac:dyDescent="0.25">
      <c r="A44" s="21">
        <v>3</v>
      </c>
      <c r="B44" s="22" t="s">
        <v>90</v>
      </c>
      <c r="C44" s="21">
        <v>250</v>
      </c>
      <c r="D44" s="23">
        <f t="shared" si="8"/>
        <v>16</v>
      </c>
      <c r="E44" s="23">
        <v>1</v>
      </c>
      <c r="F44" s="23">
        <f t="shared" si="9"/>
        <v>15</v>
      </c>
      <c r="G44" s="21">
        <v>2</v>
      </c>
      <c r="H44" s="21" t="str">
        <f t="shared" si="10"/>
        <v>Minggu</v>
      </c>
      <c r="I44" s="24">
        <f t="shared" si="13"/>
        <v>45669.666666666664</v>
      </c>
      <c r="J44" s="25">
        <f t="shared" si="14"/>
        <v>1.666666666666667</v>
      </c>
      <c r="K44" s="21" t="str">
        <f t="shared" si="11"/>
        <v>Minggu</v>
      </c>
      <c r="L44" s="24">
        <f t="shared" si="15"/>
        <v>45669.75</v>
      </c>
      <c r="M44" s="25">
        <f t="shared" si="12"/>
        <v>1.7500000000000002</v>
      </c>
    </row>
    <row r="45" spans="1:13" ht="15" customHeight="1" x14ac:dyDescent="0.25">
      <c r="A45" s="21">
        <v>4</v>
      </c>
      <c r="B45" s="22" t="s">
        <v>143</v>
      </c>
      <c r="C45" s="21">
        <v>128</v>
      </c>
      <c r="D45" s="23">
        <f t="shared" si="8"/>
        <v>5</v>
      </c>
      <c r="E45" s="23">
        <v>-3</v>
      </c>
      <c r="F45" s="23">
        <f t="shared" si="9"/>
        <v>8</v>
      </c>
      <c r="G45" s="21">
        <v>3</v>
      </c>
      <c r="H45" s="21" t="str">
        <f t="shared" si="10"/>
        <v>Senin</v>
      </c>
      <c r="I45" s="24">
        <f t="shared" si="13"/>
        <v>45670.416666666664</v>
      </c>
      <c r="J45" s="25">
        <f t="shared" si="14"/>
        <v>2.416666666666667</v>
      </c>
      <c r="K45" s="21" t="str">
        <f t="shared" si="11"/>
        <v>Senin</v>
      </c>
      <c r="L45" s="24">
        <f t="shared" si="15"/>
        <v>45670.541666666664</v>
      </c>
      <c r="M45" s="25">
        <f t="shared" si="12"/>
        <v>2.541666666666667</v>
      </c>
    </row>
    <row r="46" spans="1:13" ht="15.75" x14ac:dyDescent="0.25">
      <c r="A46" s="21">
        <v>5</v>
      </c>
      <c r="B46" s="22" t="s">
        <v>19</v>
      </c>
      <c r="C46" s="21">
        <v>243</v>
      </c>
      <c r="D46" s="23">
        <f t="shared" si="8"/>
        <v>15</v>
      </c>
      <c r="E46" s="23">
        <v>0</v>
      </c>
      <c r="F46" s="23">
        <f t="shared" si="9"/>
        <v>15</v>
      </c>
      <c r="G46" s="21">
        <v>3</v>
      </c>
      <c r="H46" s="21" t="str">
        <f t="shared" si="10"/>
        <v>Senin</v>
      </c>
      <c r="I46" s="24">
        <f t="shared" si="13"/>
        <v>45670.75</v>
      </c>
      <c r="J46" s="25">
        <f t="shared" si="14"/>
        <v>2.7500000000000004</v>
      </c>
      <c r="K46" s="21" t="str">
        <f t="shared" si="11"/>
        <v>Senin</v>
      </c>
      <c r="L46" s="24">
        <f t="shared" si="15"/>
        <v>45670.875</v>
      </c>
      <c r="M46" s="25">
        <f t="shared" si="12"/>
        <v>2.8750000000000004</v>
      </c>
    </row>
    <row r="47" spans="1:13" ht="15.75" x14ac:dyDescent="0.25">
      <c r="A47" s="21">
        <v>6</v>
      </c>
      <c r="B47" s="22" t="s">
        <v>20</v>
      </c>
      <c r="C47" s="21">
        <v>200</v>
      </c>
      <c r="D47" s="23">
        <f t="shared" si="8"/>
        <v>12</v>
      </c>
      <c r="E47" s="23">
        <v>0</v>
      </c>
      <c r="F47" s="23">
        <f t="shared" si="9"/>
        <v>12</v>
      </c>
      <c r="G47" s="21">
        <v>2</v>
      </c>
      <c r="H47" s="21" t="str">
        <f t="shared" si="10"/>
        <v>Selasa</v>
      </c>
      <c r="I47" s="24">
        <f t="shared" si="13"/>
        <v>45671.5</v>
      </c>
      <c r="J47" s="25">
        <f t="shared" si="14"/>
        <v>3.5000000000000004</v>
      </c>
      <c r="K47" s="21" t="str">
        <f t="shared" si="11"/>
        <v>Selasa</v>
      </c>
      <c r="L47" s="24">
        <f t="shared" si="15"/>
        <v>45671.583333333336</v>
      </c>
      <c r="M47" s="25">
        <f t="shared" si="12"/>
        <v>3.5833333333333339</v>
      </c>
    </row>
    <row r="48" spans="1:13" ht="15.75" x14ac:dyDescent="0.25">
      <c r="A48" s="21">
        <v>7</v>
      </c>
      <c r="B48" s="22" t="s">
        <v>57</v>
      </c>
      <c r="C48" s="21">
        <v>81</v>
      </c>
      <c r="D48" s="23">
        <f t="shared" si="8"/>
        <v>5</v>
      </c>
      <c r="E48" s="23">
        <v>0</v>
      </c>
      <c r="F48" s="23">
        <f t="shared" si="9"/>
        <v>5</v>
      </c>
      <c r="G48" s="21">
        <v>2</v>
      </c>
      <c r="H48" s="21" t="str">
        <f t="shared" si="10"/>
        <v>Rabu</v>
      </c>
      <c r="I48" s="24">
        <f t="shared" si="13"/>
        <v>45672.083333333336</v>
      </c>
      <c r="J48" s="25">
        <f t="shared" si="14"/>
        <v>4.0833333333333339</v>
      </c>
      <c r="K48" s="21" t="str">
        <f t="shared" si="11"/>
        <v>Rabu</v>
      </c>
      <c r="L48" s="24">
        <f t="shared" si="15"/>
        <v>45672.166666666672</v>
      </c>
      <c r="M48" s="25">
        <f t="shared" si="12"/>
        <v>4.166666666666667</v>
      </c>
    </row>
    <row r="49" spans="1:13" ht="15.75" x14ac:dyDescent="0.25">
      <c r="A49" s="21">
        <v>8</v>
      </c>
      <c r="B49" s="22" t="s">
        <v>58</v>
      </c>
      <c r="C49" s="21">
        <v>180</v>
      </c>
      <c r="D49" s="23">
        <f t="shared" si="8"/>
        <v>12</v>
      </c>
      <c r="E49" s="23">
        <v>1</v>
      </c>
      <c r="F49" s="23">
        <f t="shared" si="9"/>
        <v>11</v>
      </c>
      <c r="G49" s="21">
        <v>2</v>
      </c>
      <c r="H49" s="21" t="str">
        <f t="shared" si="10"/>
        <v>Rabu</v>
      </c>
      <c r="I49" s="24">
        <f t="shared" si="13"/>
        <v>45672.375</v>
      </c>
      <c r="J49" s="25">
        <f t="shared" si="14"/>
        <v>4.375</v>
      </c>
      <c r="K49" s="21" t="str">
        <f t="shared" si="11"/>
        <v>Rabu</v>
      </c>
      <c r="L49" s="24">
        <f t="shared" si="15"/>
        <v>45672.458333333336</v>
      </c>
      <c r="M49" s="25">
        <f t="shared" si="12"/>
        <v>4.458333333333333</v>
      </c>
    </row>
    <row r="50" spans="1:13" ht="15.75" x14ac:dyDescent="0.25">
      <c r="A50" s="21">
        <v>9</v>
      </c>
      <c r="B50" s="22" t="s">
        <v>20</v>
      </c>
      <c r="C50" s="21">
        <v>243</v>
      </c>
      <c r="D50" s="23">
        <f t="shared" si="8"/>
        <v>15</v>
      </c>
      <c r="E50" s="23">
        <v>0</v>
      </c>
      <c r="F50" s="23">
        <f t="shared" si="9"/>
        <v>15</v>
      </c>
      <c r="G50" s="21">
        <v>2</v>
      </c>
      <c r="H50" s="21" t="str">
        <f t="shared" si="10"/>
        <v>Rabu</v>
      </c>
      <c r="I50" s="24">
        <f t="shared" si="13"/>
        <v>45672.958333333336</v>
      </c>
      <c r="J50" s="25">
        <f t="shared" si="14"/>
        <v>4.958333333333333</v>
      </c>
      <c r="K50" s="21" t="str">
        <f t="shared" si="11"/>
        <v>Kamis</v>
      </c>
      <c r="L50" s="24">
        <f t="shared" si="15"/>
        <v>45673.041666666672</v>
      </c>
      <c r="M50" s="25">
        <f t="shared" si="12"/>
        <v>5.0416666666666661</v>
      </c>
    </row>
    <row r="51" spans="1:13" ht="15.75" x14ac:dyDescent="0.25">
      <c r="A51" s="21">
        <v>10</v>
      </c>
      <c r="B51" s="22" t="s">
        <v>19</v>
      </c>
      <c r="C51" s="21">
        <v>128</v>
      </c>
      <c r="D51" s="23">
        <f t="shared" si="8"/>
        <v>6</v>
      </c>
      <c r="E51" s="23">
        <v>-2</v>
      </c>
      <c r="F51" s="23">
        <f t="shared" si="9"/>
        <v>8</v>
      </c>
      <c r="G51" s="21">
        <v>4</v>
      </c>
      <c r="H51" s="21" t="str">
        <f t="shared" si="10"/>
        <v>Kamis</v>
      </c>
      <c r="I51" s="24">
        <f t="shared" si="13"/>
        <v>45673.666666666664</v>
      </c>
      <c r="J51" s="25">
        <f t="shared" si="14"/>
        <v>5.6666666666666661</v>
      </c>
      <c r="K51" s="21" t="str">
        <f t="shared" si="11"/>
        <v>Kamis</v>
      </c>
      <c r="L51" s="24">
        <f t="shared" si="15"/>
        <v>45673.833333333328</v>
      </c>
      <c r="M51" s="25">
        <f t="shared" si="12"/>
        <v>5.833333333333333</v>
      </c>
    </row>
    <row r="52" spans="1:13" ht="15.75" x14ac:dyDescent="0.25">
      <c r="A52" s="21">
        <v>11</v>
      </c>
      <c r="B52" s="22" t="s">
        <v>143</v>
      </c>
      <c r="C52" s="21">
        <v>250</v>
      </c>
      <c r="D52" s="23">
        <f t="shared" si="8"/>
        <v>16</v>
      </c>
      <c r="E52" s="23">
        <v>1</v>
      </c>
      <c r="F52" s="23">
        <f t="shared" si="9"/>
        <v>15</v>
      </c>
      <c r="G52" s="21">
        <v>4</v>
      </c>
      <c r="H52" s="21" t="str">
        <f t="shared" si="10"/>
        <v>Jum'at</v>
      </c>
      <c r="I52" s="24">
        <f t="shared" si="13"/>
        <v>45674.083333333336</v>
      </c>
      <c r="J52" s="25">
        <f t="shared" si="14"/>
        <v>6.083333333333333</v>
      </c>
      <c r="K52" s="21" t="str">
        <f t="shared" si="11"/>
        <v>Jum'at</v>
      </c>
      <c r="L52" s="24">
        <f t="shared" si="15"/>
        <v>45674.25</v>
      </c>
      <c r="M52" s="25">
        <f t="shared" si="12"/>
        <v>6.25</v>
      </c>
    </row>
    <row r="53" spans="1:13" ht="15.75" x14ac:dyDescent="0.25">
      <c r="A53" s="21">
        <v>12</v>
      </c>
      <c r="B53" s="22" t="s">
        <v>90</v>
      </c>
      <c r="C53" s="21">
        <v>188</v>
      </c>
      <c r="D53" s="23">
        <f t="shared" si="8"/>
        <v>13</v>
      </c>
      <c r="E53" s="23">
        <v>2</v>
      </c>
      <c r="F53" s="23">
        <f t="shared" si="9"/>
        <v>11</v>
      </c>
      <c r="G53" s="21">
        <v>2</v>
      </c>
      <c r="H53" s="21" t="str">
        <f t="shared" si="10"/>
        <v>Jum'at</v>
      </c>
      <c r="I53" s="24">
        <f t="shared" si="13"/>
        <v>45674.916666666664</v>
      </c>
      <c r="J53" s="25">
        <f t="shared" si="14"/>
        <v>6.916666666666667</v>
      </c>
      <c r="K53" s="21" t="str">
        <f t="shared" si="11"/>
        <v>Sabtu</v>
      </c>
      <c r="L53" s="24">
        <f t="shared" si="15"/>
        <v>45675</v>
      </c>
      <c r="M53" s="25">
        <f t="shared" si="12"/>
        <v>7</v>
      </c>
    </row>
    <row r="54" spans="1:13" ht="15.75" x14ac:dyDescent="0.25">
      <c r="A54" s="21">
        <v>13</v>
      </c>
      <c r="B54" s="22" t="s">
        <v>91</v>
      </c>
      <c r="C54" s="21">
        <v>292</v>
      </c>
      <c r="D54" s="23">
        <f t="shared" si="8"/>
        <v>19</v>
      </c>
      <c r="E54" s="23">
        <v>1</v>
      </c>
      <c r="F54" s="23">
        <f t="shared" si="9"/>
        <v>18</v>
      </c>
      <c r="G54" s="21">
        <v>2</v>
      </c>
      <c r="H54" s="21" t="str">
        <f t="shared" si="10"/>
        <v>Sabtu</v>
      </c>
      <c r="I54" s="24">
        <f t="shared" si="13"/>
        <v>45675.541666666664</v>
      </c>
      <c r="J54" s="25">
        <f t="shared" si="14"/>
        <v>7.541666666666667</v>
      </c>
      <c r="K54" s="21" t="str">
        <f t="shared" si="11"/>
        <v>Sabtu</v>
      </c>
      <c r="L54" s="24">
        <f t="shared" si="15"/>
        <v>45675.625</v>
      </c>
      <c r="M54" s="25">
        <f t="shared" si="12"/>
        <v>7.625</v>
      </c>
    </row>
    <row r="55" spans="1:13" ht="15.75" x14ac:dyDescent="0.25">
      <c r="A55" s="21">
        <v>14</v>
      </c>
      <c r="B55" s="22" t="s">
        <v>144</v>
      </c>
      <c r="C55" s="21">
        <v>91</v>
      </c>
      <c r="D55" s="23">
        <f t="shared" si="8"/>
        <v>6</v>
      </c>
      <c r="E55" s="23">
        <v>1</v>
      </c>
      <c r="F55" s="23">
        <f t="shared" si="9"/>
        <v>5</v>
      </c>
      <c r="G55" s="21">
        <v>4</v>
      </c>
      <c r="H55" s="21" t="str">
        <f t="shared" si="10"/>
        <v>Minggu</v>
      </c>
      <c r="I55" s="24">
        <f t="shared" si="13"/>
        <v>45676.416666666664</v>
      </c>
      <c r="J55" s="25">
        <f t="shared" si="14"/>
        <v>8.4166666666666661</v>
      </c>
      <c r="K55" s="21" t="str">
        <f t="shared" si="11"/>
        <v>Minggu</v>
      </c>
      <c r="L55" s="24">
        <f t="shared" si="15"/>
        <v>45676.583333333328</v>
      </c>
      <c r="M55" s="25">
        <f t="shared" si="12"/>
        <v>8.5833333333333321</v>
      </c>
    </row>
    <row r="56" spans="1:13" ht="15.75" x14ac:dyDescent="0.25">
      <c r="A56" s="21">
        <v>15</v>
      </c>
      <c r="B56" s="22" t="s">
        <v>145</v>
      </c>
      <c r="C56" s="21">
        <v>432</v>
      </c>
      <c r="D56" s="23">
        <f t="shared" si="8"/>
        <v>27</v>
      </c>
      <c r="E56" s="23">
        <v>0</v>
      </c>
      <c r="F56" s="23">
        <f t="shared" si="9"/>
        <v>27</v>
      </c>
      <c r="G56" s="21">
        <v>2</v>
      </c>
      <c r="H56" s="21" t="str">
        <f t="shared" si="10"/>
        <v>Minggu</v>
      </c>
      <c r="I56" s="24">
        <f t="shared" si="13"/>
        <v>45676.833333333336</v>
      </c>
      <c r="J56" s="25">
        <f t="shared" si="14"/>
        <v>8.8333333333333321</v>
      </c>
      <c r="K56" s="21" t="str">
        <f t="shared" si="11"/>
        <v>Minggu</v>
      </c>
      <c r="L56" s="24">
        <f t="shared" si="15"/>
        <v>45676.916666666672</v>
      </c>
      <c r="M56" s="25">
        <f t="shared" si="12"/>
        <v>8.9166666666666661</v>
      </c>
    </row>
    <row r="57" spans="1:13" ht="15.75" x14ac:dyDescent="0.25">
      <c r="A57" s="21">
        <v>16</v>
      </c>
      <c r="B57" s="22" t="s">
        <v>90</v>
      </c>
      <c r="C57" s="21">
        <v>250</v>
      </c>
      <c r="D57" s="23">
        <f t="shared" si="8"/>
        <v>16</v>
      </c>
      <c r="E57" s="23">
        <v>1</v>
      </c>
      <c r="F57" s="23">
        <f t="shared" si="9"/>
        <v>15</v>
      </c>
      <c r="G57" s="21">
        <v>2</v>
      </c>
      <c r="H57" s="21" t="str">
        <f t="shared" si="10"/>
        <v>Selasa</v>
      </c>
      <c r="I57" s="24">
        <f t="shared" si="13"/>
        <v>45678.041666666664</v>
      </c>
      <c r="J57" s="25">
        <f t="shared" si="14"/>
        <v>10.041666666666666</v>
      </c>
      <c r="K57" s="21" t="str">
        <f t="shared" si="11"/>
        <v>Selasa</v>
      </c>
      <c r="L57" s="24">
        <f t="shared" si="15"/>
        <v>45678.125</v>
      </c>
      <c r="M57" s="25">
        <f t="shared" si="12"/>
        <v>10.125</v>
      </c>
    </row>
    <row r="58" spans="1:13" ht="15.75" x14ac:dyDescent="0.25">
      <c r="A58" s="21">
        <v>17</v>
      </c>
      <c r="B58" s="22" t="s">
        <v>143</v>
      </c>
      <c r="C58" s="21">
        <v>128</v>
      </c>
      <c r="D58" s="23">
        <f t="shared" si="8"/>
        <v>5</v>
      </c>
      <c r="E58" s="23">
        <v>-3</v>
      </c>
      <c r="F58" s="23">
        <f t="shared" si="9"/>
        <v>8</v>
      </c>
      <c r="G58" s="21">
        <v>3</v>
      </c>
      <c r="H58" s="21" t="str">
        <f t="shared" si="10"/>
        <v>Selasa</v>
      </c>
      <c r="I58" s="24">
        <f t="shared" si="13"/>
        <v>45678.791666666664</v>
      </c>
      <c r="J58" s="25">
        <f t="shared" si="14"/>
        <v>10.791666666666666</v>
      </c>
      <c r="K58" s="21" t="str">
        <f t="shared" si="11"/>
        <v>Selasa</v>
      </c>
      <c r="L58" s="24">
        <f t="shared" si="15"/>
        <v>45678.916666666664</v>
      </c>
      <c r="M58" s="25">
        <f t="shared" si="12"/>
        <v>10.916666666666666</v>
      </c>
    </row>
    <row r="59" spans="1:13" ht="15.75" x14ac:dyDescent="0.25">
      <c r="A59" s="21">
        <v>18</v>
      </c>
      <c r="B59" s="54" t="s">
        <v>19</v>
      </c>
      <c r="C59" s="27"/>
      <c r="D59" s="53"/>
      <c r="E59" s="53"/>
      <c r="F59" s="53"/>
      <c r="G59" s="21"/>
      <c r="H59" s="21" t="str">
        <f t="shared" si="10"/>
        <v>Rabu</v>
      </c>
      <c r="I59" s="24">
        <f t="shared" si="13"/>
        <v>45679.125</v>
      </c>
      <c r="J59" s="25">
        <f t="shared" si="14"/>
        <v>11.125</v>
      </c>
      <c r="K59" s="21"/>
      <c r="L59" s="24"/>
      <c r="M59" s="25"/>
    </row>
    <row r="60" spans="1:13" x14ac:dyDescent="0.25">
      <c r="A60" s="444" t="s">
        <v>31</v>
      </c>
      <c r="B60" s="444"/>
      <c r="C60" s="172">
        <f>SUM(C42:C59)</f>
        <v>3462</v>
      </c>
      <c r="D60" s="142">
        <f>SUM(D42:D59)</f>
        <v>209</v>
      </c>
      <c r="E60" s="142"/>
      <c r="F60" s="142"/>
      <c r="G60" s="142">
        <f>SUM(G42:G59)</f>
        <v>54</v>
      </c>
      <c r="H60" s="173">
        <f>D60+G60</f>
        <v>263</v>
      </c>
      <c r="I60" s="143"/>
      <c r="J60" s="144"/>
      <c r="K60" s="143"/>
      <c r="L60" s="143"/>
      <c r="M60" s="144"/>
    </row>
    <row r="61" spans="1:13" x14ac:dyDescent="0.25">
      <c r="A61" s="440" t="s">
        <v>32</v>
      </c>
      <c r="B61" s="440"/>
      <c r="C61" s="174"/>
      <c r="D61" s="175">
        <f>D60/24</f>
        <v>8.7083333333333339</v>
      </c>
      <c r="E61" s="175"/>
      <c r="F61" s="175"/>
      <c r="G61" s="175">
        <f>G60/24</f>
        <v>2.25</v>
      </c>
      <c r="H61" s="176">
        <f>H60/24</f>
        <v>10.958333333333334</v>
      </c>
      <c r="I61" s="148"/>
      <c r="J61" s="149" t="s">
        <v>33</v>
      </c>
      <c r="K61" s="150"/>
      <c r="L61" s="150"/>
      <c r="M61" s="150"/>
    </row>
    <row r="62" spans="1:13" x14ac:dyDescent="0.25">
      <c r="A62" s="177"/>
      <c r="B62" s="177"/>
      <c r="C62" s="177"/>
      <c r="D62" s="177"/>
      <c r="E62" s="177"/>
      <c r="F62" s="177"/>
      <c r="G62" s="177"/>
      <c r="H62" s="150"/>
      <c r="I62" s="150"/>
      <c r="J62" s="144" t="s">
        <v>34</v>
      </c>
      <c r="K62" s="144"/>
      <c r="L62" s="154">
        <f>C60</f>
        <v>3462</v>
      </c>
      <c r="M62" s="150" t="s">
        <v>35</v>
      </c>
    </row>
    <row r="63" spans="1:13" x14ac:dyDescent="0.25">
      <c r="A63" s="177"/>
      <c r="B63" s="177"/>
      <c r="C63" s="177"/>
      <c r="D63" s="177"/>
      <c r="E63" s="177"/>
      <c r="F63" s="177"/>
      <c r="G63" s="177"/>
      <c r="H63" s="177"/>
      <c r="I63" s="150"/>
      <c r="J63" s="144" t="s">
        <v>36</v>
      </c>
      <c r="K63" s="144"/>
      <c r="L63" s="155">
        <f>D61</f>
        <v>8.7083333333333339</v>
      </c>
      <c r="M63" s="150" t="s">
        <v>14</v>
      </c>
    </row>
    <row r="64" spans="1:13" x14ac:dyDescent="0.25">
      <c r="A64" s="177"/>
      <c r="B64" s="177"/>
      <c r="C64" s="177"/>
      <c r="D64" s="177"/>
      <c r="E64" s="177"/>
      <c r="F64" s="177"/>
      <c r="G64" s="177"/>
      <c r="H64" s="177"/>
      <c r="I64" s="150"/>
      <c r="J64" s="144" t="s">
        <v>37</v>
      </c>
      <c r="K64" s="144"/>
      <c r="L64" s="156">
        <f>G61</f>
        <v>2.25</v>
      </c>
      <c r="M64" s="150" t="s">
        <v>14</v>
      </c>
    </row>
    <row r="66" spans="1:13" ht="15.75" x14ac:dyDescent="0.25">
      <c r="A66" s="437" t="s">
        <v>141</v>
      </c>
      <c r="B66" s="437"/>
      <c r="C66" s="437"/>
      <c r="D66" s="437"/>
      <c r="E66" s="437"/>
      <c r="F66" s="437"/>
      <c r="G66" s="437"/>
      <c r="H66" s="437"/>
      <c r="I66" s="437"/>
      <c r="J66" s="437"/>
      <c r="K66" s="437"/>
      <c r="L66" s="437"/>
      <c r="M66" s="437"/>
    </row>
    <row r="67" spans="1:13" ht="15.75" x14ac:dyDescent="0.25">
      <c r="A67" s="438" t="s">
        <v>142</v>
      </c>
      <c r="B67" s="438"/>
      <c r="C67" s="438"/>
      <c r="D67" s="438"/>
      <c r="E67" s="438"/>
      <c r="F67" s="438"/>
      <c r="G67" s="438"/>
      <c r="H67" s="438"/>
      <c r="I67" s="438"/>
      <c r="J67" s="438"/>
      <c r="K67" s="438"/>
      <c r="L67" s="438"/>
      <c r="M67" s="438"/>
    </row>
    <row r="68" spans="1:13" x14ac:dyDescent="0.25">
      <c r="A68" s="166"/>
      <c r="B68" s="166"/>
      <c r="C68" s="166"/>
      <c r="D68" s="166"/>
      <c r="E68" s="166"/>
      <c r="F68" s="166"/>
      <c r="G68" s="166"/>
      <c r="H68" s="166"/>
      <c r="I68" s="167"/>
      <c r="J68" s="167"/>
      <c r="K68" s="168"/>
      <c r="L68" s="168"/>
      <c r="M68" s="168"/>
    </row>
    <row r="69" spans="1:13" ht="15.75" x14ac:dyDescent="0.25">
      <c r="A69" s="441" t="s">
        <v>39</v>
      </c>
      <c r="B69" s="441"/>
      <c r="C69" s="441"/>
      <c r="D69" s="441"/>
      <c r="E69" s="441"/>
      <c r="F69" s="441"/>
      <c r="G69" s="441"/>
      <c r="H69" s="441"/>
      <c r="I69" s="441"/>
      <c r="J69" s="441"/>
      <c r="K69" s="170" t="s">
        <v>3</v>
      </c>
      <c r="L69" s="171">
        <v>16</v>
      </c>
      <c r="M69" s="170" t="s">
        <v>4</v>
      </c>
    </row>
    <row r="70" spans="1:13" ht="15" customHeight="1" x14ac:dyDescent="0.25">
      <c r="A70" s="13" t="s">
        <v>5</v>
      </c>
      <c r="B70" s="13" t="s">
        <v>6</v>
      </c>
      <c r="C70" s="442" t="s">
        <v>7</v>
      </c>
      <c r="D70" s="442" t="s">
        <v>8</v>
      </c>
      <c r="E70" s="443" t="s">
        <v>66</v>
      </c>
      <c r="F70" s="443" t="s">
        <v>146</v>
      </c>
      <c r="G70" s="442" t="s">
        <v>11</v>
      </c>
      <c r="H70" s="10" t="s">
        <v>12</v>
      </c>
      <c r="I70" s="10"/>
      <c r="J70" s="10"/>
      <c r="K70" s="428" t="s">
        <v>13</v>
      </c>
      <c r="L70" s="428"/>
      <c r="M70" s="428"/>
    </row>
    <row r="71" spans="1:13" ht="15.75" x14ac:dyDescent="0.25">
      <c r="A71" s="13"/>
      <c r="B71" s="13"/>
      <c r="C71" s="442"/>
      <c r="D71" s="442"/>
      <c r="E71" s="443"/>
      <c r="F71" s="443"/>
      <c r="G71" s="442"/>
      <c r="H71" s="19" t="s">
        <v>14</v>
      </c>
      <c r="I71" s="19" t="s">
        <v>15</v>
      </c>
      <c r="J71" s="19" t="s">
        <v>16</v>
      </c>
      <c r="K71" s="96" t="s">
        <v>14</v>
      </c>
      <c r="L71" s="96" t="s">
        <v>15</v>
      </c>
      <c r="M71" s="96" t="s">
        <v>16</v>
      </c>
    </row>
    <row r="72" spans="1:13" ht="15.75" x14ac:dyDescent="0.25">
      <c r="A72" s="21">
        <v>1</v>
      </c>
      <c r="B72" s="22" t="s">
        <v>19</v>
      </c>
      <c r="C72" s="21">
        <v>128</v>
      </c>
      <c r="D72" s="23">
        <f t="shared" ref="D72:D92" si="16">F72+E72</f>
        <v>5</v>
      </c>
      <c r="E72" s="23">
        <v>-3</v>
      </c>
      <c r="F72" s="23">
        <f t="shared" ref="F72:F92" si="17">INT(C72/$L$4)</f>
        <v>8</v>
      </c>
      <c r="G72" s="21">
        <v>8</v>
      </c>
      <c r="H72" s="21" t="str">
        <f t="shared" ref="H72:H93" si="18">CHOOSE(WEEKDAY(I72),"Minggu","Senin","Selasa","Rabu","Kamis","Jum'at","Sabtu")</f>
        <v>Rabu</v>
      </c>
      <c r="I72" s="24">
        <v>45679</v>
      </c>
      <c r="J72" s="25">
        <v>0.125</v>
      </c>
      <c r="K72" s="21" t="str">
        <f t="shared" ref="K72:K92" si="19">CHOOSE(WEEKDAY(L72),"Minggu","Senin","Selasa","Rabu","Kamis","Jum'at","Sabtu")</f>
        <v>Rabu</v>
      </c>
      <c r="L72" s="24">
        <f>(I72+J72)+G72/24</f>
        <v>45679.458333333336</v>
      </c>
      <c r="M72" s="25">
        <f t="shared" ref="M72:M92" si="20">(J72+G72/24)</f>
        <v>0.45833333333333331</v>
      </c>
    </row>
    <row r="73" spans="1:13" ht="15.75" x14ac:dyDescent="0.25">
      <c r="A73" s="21">
        <f t="shared" ref="A73:A93" si="21">A72+1</f>
        <v>2</v>
      </c>
      <c r="B73" s="22" t="s">
        <v>143</v>
      </c>
      <c r="C73" s="21">
        <v>250</v>
      </c>
      <c r="D73" s="23">
        <f t="shared" si="16"/>
        <v>16</v>
      </c>
      <c r="E73" s="23">
        <v>1</v>
      </c>
      <c r="F73" s="23">
        <f t="shared" si="17"/>
        <v>15</v>
      </c>
      <c r="G73" s="21">
        <v>3</v>
      </c>
      <c r="H73" s="21" t="str">
        <f t="shared" si="18"/>
        <v>Rabu</v>
      </c>
      <c r="I73" s="24">
        <f t="shared" ref="I73:I93" si="22">$I$72+J73</f>
        <v>45679.666666666664</v>
      </c>
      <c r="J73" s="25">
        <f t="shared" ref="J73:J93" si="23">M72+D72/24</f>
        <v>0.66666666666666663</v>
      </c>
      <c r="K73" s="21" t="str">
        <f t="shared" si="19"/>
        <v>Rabu</v>
      </c>
      <c r="L73" s="24">
        <f t="shared" ref="L73:L92" si="24">($I$72+J73)+G73/24</f>
        <v>45679.791666666664</v>
      </c>
      <c r="M73" s="25">
        <f t="shared" si="20"/>
        <v>0.79166666666666663</v>
      </c>
    </row>
    <row r="74" spans="1:13" ht="15.75" x14ac:dyDescent="0.25">
      <c r="A74" s="21">
        <f t="shared" si="21"/>
        <v>3</v>
      </c>
      <c r="B74" s="22" t="s">
        <v>90</v>
      </c>
      <c r="C74" s="21">
        <v>388</v>
      </c>
      <c r="D74" s="23">
        <f t="shared" si="16"/>
        <v>26</v>
      </c>
      <c r="E74" s="23">
        <v>2</v>
      </c>
      <c r="F74" s="23">
        <f t="shared" si="17"/>
        <v>24</v>
      </c>
      <c r="G74" s="21">
        <v>2</v>
      </c>
      <c r="H74" s="21" t="str">
        <f t="shared" si="18"/>
        <v>Kamis</v>
      </c>
      <c r="I74" s="24">
        <f t="shared" si="22"/>
        <v>45680.458333333336</v>
      </c>
      <c r="J74" s="25">
        <f t="shared" si="23"/>
        <v>1.4583333333333333</v>
      </c>
      <c r="K74" s="21" t="str">
        <f t="shared" si="19"/>
        <v>Kamis</v>
      </c>
      <c r="L74" s="24">
        <f t="shared" si="24"/>
        <v>45680.541666666672</v>
      </c>
      <c r="M74" s="25">
        <f t="shared" si="20"/>
        <v>1.5416666666666665</v>
      </c>
    </row>
    <row r="75" spans="1:13" ht="15.75" x14ac:dyDescent="0.25">
      <c r="A75" s="21">
        <f t="shared" si="21"/>
        <v>4</v>
      </c>
      <c r="B75" s="22" t="s">
        <v>144</v>
      </c>
      <c r="C75" s="21">
        <v>91</v>
      </c>
      <c r="D75" s="23">
        <f t="shared" si="16"/>
        <v>6</v>
      </c>
      <c r="E75" s="23">
        <v>1</v>
      </c>
      <c r="F75" s="23">
        <f t="shared" si="17"/>
        <v>5</v>
      </c>
      <c r="G75" s="21">
        <v>3</v>
      </c>
      <c r="H75" s="21" t="str">
        <f t="shared" si="18"/>
        <v>Jum'at</v>
      </c>
      <c r="I75" s="24">
        <f t="shared" si="22"/>
        <v>45681.625</v>
      </c>
      <c r="J75" s="25">
        <f t="shared" si="23"/>
        <v>2.625</v>
      </c>
      <c r="K75" s="21" t="str">
        <f t="shared" si="19"/>
        <v>Jum'at</v>
      </c>
      <c r="L75" s="24">
        <f t="shared" si="24"/>
        <v>45681.75</v>
      </c>
      <c r="M75" s="25">
        <f t="shared" si="20"/>
        <v>2.75</v>
      </c>
    </row>
    <row r="76" spans="1:13" ht="15.75" x14ac:dyDescent="0.25">
      <c r="A76" s="21">
        <f t="shared" si="21"/>
        <v>5</v>
      </c>
      <c r="B76" s="22" t="s">
        <v>145</v>
      </c>
      <c r="C76" s="21">
        <v>330</v>
      </c>
      <c r="D76" s="23">
        <f t="shared" si="16"/>
        <v>21</v>
      </c>
      <c r="E76" s="23">
        <v>1</v>
      </c>
      <c r="F76" s="23">
        <f t="shared" si="17"/>
        <v>20</v>
      </c>
      <c r="G76" s="21">
        <v>3</v>
      </c>
      <c r="H76" s="21" t="str">
        <f t="shared" si="18"/>
        <v>Sabtu</v>
      </c>
      <c r="I76" s="24">
        <f t="shared" si="22"/>
        <v>45682</v>
      </c>
      <c r="J76" s="25">
        <f t="shared" si="23"/>
        <v>3</v>
      </c>
      <c r="K76" s="21" t="str">
        <f t="shared" si="19"/>
        <v>Sabtu</v>
      </c>
      <c r="L76" s="24">
        <f t="shared" si="24"/>
        <v>45682.125</v>
      </c>
      <c r="M76" s="25">
        <f t="shared" si="20"/>
        <v>3.125</v>
      </c>
    </row>
    <row r="77" spans="1:13" ht="15.75" x14ac:dyDescent="0.25">
      <c r="A77" s="21">
        <f t="shared" si="21"/>
        <v>6</v>
      </c>
      <c r="B77" s="22" t="s">
        <v>91</v>
      </c>
      <c r="C77" s="21">
        <v>188</v>
      </c>
      <c r="D77" s="23">
        <f t="shared" si="16"/>
        <v>13</v>
      </c>
      <c r="E77" s="23">
        <v>2</v>
      </c>
      <c r="F77" s="23">
        <f t="shared" si="17"/>
        <v>11</v>
      </c>
      <c r="G77" s="21">
        <v>2</v>
      </c>
      <c r="H77" s="21" t="str">
        <f t="shared" si="18"/>
        <v>Minggu</v>
      </c>
      <c r="I77" s="24">
        <f t="shared" si="22"/>
        <v>45683</v>
      </c>
      <c r="J77" s="25">
        <f t="shared" si="23"/>
        <v>4</v>
      </c>
      <c r="K77" s="21" t="str">
        <f t="shared" si="19"/>
        <v>Minggu</v>
      </c>
      <c r="L77" s="24">
        <f t="shared" si="24"/>
        <v>45683.083333333336</v>
      </c>
      <c r="M77" s="25">
        <f t="shared" si="20"/>
        <v>4.083333333333333</v>
      </c>
    </row>
    <row r="78" spans="1:13" ht="15.75" x14ac:dyDescent="0.25">
      <c r="A78" s="21">
        <f t="shared" si="21"/>
        <v>7</v>
      </c>
      <c r="B78" s="22" t="s">
        <v>90</v>
      </c>
      <c r="C78" s="21">
        <v>250</v>
      </c>
      <c r="D78" s="23">
        <f t="shared" si="16"/>
        <v>16</v>
      </c>
      <c r="E78" s="23">
        <v>1</v>
      </c>
      <c r="F78" s="23">
        <f t="shared" si="17"/>
        <v>15</v>
      </c>
      <c r="G78" s="21">
        <v>2</v>
      </c>
      <c r="H78" s="21" t="str">
        <f t="shared" si="18"/>
        <v>Minggu</v>
      </c>
      <c r="I78" s="24">
        <f t="shared" si="22"/>
        <v>45683.625</v>
      </c>
      <c r="J78" s="25">
        <f t="shared" si="23"/>
        <v>4.625</v>
      </c>
      <c r="K78" s="21" t="str">
        <f t="shared" si="19"/>
        <v>Minggu</v>
      </c>
      <c r="L78" s="24">
        <f t="shared" si="24"/>
        <v>45683.708333333336</v>
      </c>
      <c r="M78" s="25">
        <f t="shared" si="20"/>
        <v>4.708333333333333</v>
      </c>
    </row>
    <row r="79" spans="1:13" ht="15.75" x14ac:dyDescent="0.25">
      <c r="A79" s="21">
        <f t="shared" si="21"/>
        <v>8</v>
      </c>
      <c r="B79" s="22" t="s">
        <v>143</v>
      </c>
      <c r="C79" s="21">
        <v>128</v>
      </c>
      <c r="D79" s="23">
        <f t="shared" si="16"/>
        <v>5</v>
      </c>
      <c r="E79" s="23">
        <v>-3</v>
      </c>
      <c r="F79" s="23">
        <f t="shared" si="17"/>
        <v>8</v>
      </c>
      <c r="G79" s="21">
        <v>3</v>
      </c>
      <c r="H79" s="21" t="str">
        <f t="shared" si="18"/>
        <v>Senin</v>
      </c>
      <c r="I79" s="24">
        <f t="shared" si="22"/>
        <v>45684.375</v>
      </c>
      <c r="J79" s="25">
        <f t="shared" si="23"/>
        <v>5.375</v>
      </c>
      <c r="K79" s="21" t="str">
        <f t="shared" si="19"/>
        <v>Senin</v>
      </c>
      <c r="L79" s="24">
        <f t="shared" si="24"/>
        <v>45684.5</v>
      </c>
      <c r="M79" s="25">
        <f t="shared" si="20"/>
        <v>5.5</v>
      </c>
    </row>
    <row r="80" spans="1:13" ht="15.75" x14ac:dyDescent="0.25">
      <c r="A80" s="21">
        <f t="shared" si="21"/>
        <v>9</v>
      </c>
      <c r="B80" s="22" t="s">
        <v>19</v>
      </c>
      <c r="C80" s="21">
        <v>243</v>
      </c>
      <c r="D80" s="23">
        <f t="shared" si="16"/>
        <v>15</v>
      </c>
      <c r="E80" s="23">
        <v>0</v>
      </c>
      <c r="F80" s="23">
        <f t="shared" si="17"/>
        <v>15</v>
      </c>
      <c r="G80" s="21">
        <v>3</v>
      </c>
      <c r="H80" s="21" t="str">
        <f t="shared" si="18"/>
        <v>Senin</v>
      </c>
      <c r="I80" s="24">
        <f t="shared" si="22"/>
        <v>45684.708333333336</v>
      </c>
      <c r="J80" s="25">
        <f t="shared" si="23"/>
        <v>5.708333333333333</v>
      </c>
      <c r="K80" s="21" t="str">
        <f t="shared" si="19"/>
        <v>Senin</v>
      </c>
      <c r="L80" s="24">
        <f t="shared" si="24"/>
        <v>45684.833333333336</v>
      </c>
      <c r="M80" s="25">
        <f t="shared" si="20"/>
        <v>5.833333333333333</v>
      </c>
    </row>
    <row r="81" spans="1:13" ht="15.75" x14ac:dyDescent="0.25">
      <c r="A81" s="27">
        <f t="shared" si="21"/>
        <v>10</v>
      </c>
      <c r="B81" s="22" t="s">
        <v>20</v>
      </c>
      <c r="C81" s="21">
        <v>200</v>
      </c>
      <c r="D81" s="23">
        <f t="shared" si="16"/>
        <v>13</v>
      </c>
      <c r="E81" s="23">
        <v>1</v>
      </c>
      <c r="F81" s="23">
        <f t="shared" si="17"/>
        <v>12</v>
      </c>
      <c r="G81" s="21">
        <v>2</v>
      </c>
      <c r="H81" s="21" t="str">
        <f t="shared" si="18"/>
        <v>Selasa</v>
      </c>
      <c r="I81" s="24">
        <f t="shared" si="22"/>
        <v>45685.458333333336</v>
      </c>
      <c r="J81" s="25">
        <f t="shared" si="23"/>
        <v>6.458333333333333</v>
      </c>
      <c r="K81" s="21" t="str">
        <f t="shared" si="19"/>
        <v>Selasa</v>
      </c>
      <c r="L81" s="24">
        <f t="shared" si="24"/>
        <v>45685.541666666672</v>
      </c>
      <c r="M81" s="25">
        <f t="shared" si="20"/>
        <v>6.5416666666666661</v>
      </c>
    </row>
    <row r="82" spans="1:13" ht="15.75" x14ac:dyDescent="0.25">
      <c r="A82" s="27">
        <f t="shared" si="21"/>
        <v>11</v>
      </c>
      <c r="B82" s="22" t="s">
        <v>57</v>
      </c>
      <c r="C82" s="21">
        <v>81</v>
      </c>
      <c r="D82" s="23">
        <f t="shared" si="16"/>
        <v>5</v>
      </c>
      <c r="E82" s="23">
        <v>0</v>
      </c>
      <c r="F82" s="23">
        <f t="shared" si="17"/>
        <v>5</v>
      </c>
      <c r="G82" s="21">
        <v>2</v>
      </c>
      <c r="H82" s="21" t="str">
        <f t="shared" si="18"/>
        <v>Rabu</v>
      </c>
      <c r="I82" s="24">
        <f t="shared" si="22"/>
        <v>45686.083333333336</v>
      </c>
      <c r="J82" s="25">
        <f t="shared" si="23"/>
        <v>7.083333333333333</v>
      </c>
      <c r="K82" s="21" t="str">
        <f t="shared" si="19"/>
        <v>Rabu</v>
      </c>
      <c r="L82" s="24">
        <f t="shared" si="24"/>
        <v>45686.166666666672</v>
      </c>
      <c r="M82" s="25">
        <f t="shared" si="20"/>
        <v>7.1666666666666661</v>
      </c>
    </row>
    <row r="83" spans="1:13" ht="15.75" x14ac:dyDescent="0.25">
      <c r="A83" s="27">
        <f t="shared" si="21"/>
        <v>12</v>
      </c>
      <c r="B83" s="22" t="s">
        <v>58</v>
      </c>
      <c r="C83" s="21">
        <v>180</v>
      </c>
      <c r="D83" s="23">
        <f t="shared" si="16"/>
        <v>12</v>
      </c>
      <c r="E83" s="23">
        <v>1</v>
      </c>
      <c r="F83" s="23">
        <f t="shared" si="17"/>
        <v>11</v>
      </c>
      <c r="G83" s="21">
        <v>2</v>
      </c>
      <c r="H83" s="21" t="str">
        <f t="shared" si="18"/>
        <v>Rabu</v>
      </c>
      <c r="I83" s="24">
        <f t="shared" si="22"/>
        <v>45686.375</v>
      </c>
      <c r="J83" s="25">
        <f t="shared" si="23"/>
        <v>7.3749999999999991</v>
      </c>
      <c r="K83" s="21" t="str">
        <f t="shared" si="19"/>
        <v>Rabu</v>
      </c>
      <c r="L83" s="24">
        <f t="shared" si="24"/>
        <v>45686.458333333336</v>
      </c>
      <c r="M83" s="25">
        <f t="shared" si="20"/>
        <v>7.4583333333333321</v>
      </c>
    </row>
    <row r="84" spans="1:13" ht="15.75" x14ac:dyDescent="0.25">
      <c r="A84" s="27">
        <f t="shared" si="21"/>
        <v>13</v>
      </c>
      <c r="B84" s="22" t="s">
        <v>20</v>
      </c>
      <c r="C84" s="21">
        <v>243</v>
      </c>
      <c r="D84" s="23">
        <f t="shared" si="16"/>
        <v>15</v>
      </c>
      <c r="E84" s="23">
        <v>0</v>
      </c>
      <c r="F84" s="23">
        <f t="shared" si="17"/>
        <v>15</v>
      </c>
      <c r="G84" s="21">
        <v>2</v>
      </c>
      <c r="H84" s="21" t="str">
        <f t="shared" si="18"/>
        <v>Rabu</v>
      </c>
      <c r="I84" s="24">
        <f t="shared" si="22"/>
        <v>45686.958333333336</v>
      </c>
      <c r="J84" s="25">
        <f t="shared" si="23"/>
        <v>7.9583333333333321</v>
      </c>
      <c r="K84" s="21" t="str">
        <f t="shared" si="19"/>
        <v>Kamis</v>
      </c>
      <c r="L84" s="24">
        <f t="shared" si="24"/>
        <v>45687.041666666672</v>
      </c>
      <c r="M84" s="25">
        <f t="shared" si="20"/>
        <v>8.0416666666666661</v>
      </c>
    </row>
    <row r="85" spans="1:13" ht="15.75" x14ac:dyDescent="0.25">
      <c r="A85" s="27">
        <f t="shared" si="21"/>
        <v>14</v>
      </c>
      <c r="B85" s="22" t="s">
        <v>19</v>
      </c>
      <c r="C85" s="21">
        <v>128</v>
      </c>
      <c r="D85" s="23">
        <f t="shared" si="16"/>
        <v>5</v>
      </c>
      <c r="E85" s="23">
        <v>-3</v>
      </c>
      <c r="F85" s="23">
        <f t="shared" si="17"/>
        <v>8</v>
      </c>
      <c r="G85" s="21">
        <v>4</v>
      </c>
      <c r="H85" s="21" t="str">
        <f t="shared" si="18"/>
        <v>Kamis</v>
      </c>
      <c r="I85" s="24">
        <f t="shared" si="22"/>
        <v>45687.666666666664</v>
      </c>
      <c r="J85" s="25">
        <f t="shared" si="23"/>
        <v>8.6666666666666661</v>
      </c>
      <c r="K85" s="21" t="str">
        <f t="shared" si="19"/>
        <v>Kamis</v>
      </c>
      <c r="L85" s="24">
        <f t="shared" si="24"/>
        <v>45687.833333333328</v>
      </c>
      <c r="M85" s="25">
        <f t="shared" si="20"/>
        <v>8.8333333333333321</v>
      </c>
    </row>
    <row r="86" spans="1:13" ht="15.75" x14ac:dyDescent="0.25">
      <c r="A86" s="27">
        <f t="shared" si="21"/>
        <v>15</v>
      </c>
      <c r="B86" s="22" t="s">
        <v>143</v>
      </c>
      <c r="C86" s="21">
        <v>250</v>
      </c>
      <c r="D86" s="23">
        <f t="shared" si="16"/>
        <v>16</v>
      </c>
      <c r="E86" s="23">
        <v>1</v>
      </c>
      <c r="F86" s="23">
        <f t="shared" si="17"/>
        <v>15</v>
      </c>
      <c r="G86" s="21">
        <v>5</v>
      </c>
      <c r="H86" s="21" t="str">
        <f t="shared" si="18"/>
        <v>Jum'at</v>
      </c>
      <c r="I86" s="24">
        <f t="shared" si="22"/>
        <v>45688.041666666664</v>
      </c>
      <c r="J86" s="25">
        <f t="shared" si="23"/>
        <v>9.0416666666666661</v>
      </c>
      <c r="K86" s="21" t="str">
        <f t="shared" si="19"/>
        <v>Jum'at</v>
      </c>
      <c r="L86" s="24">
        <f t="shared" si="24"/>
        <v>45688.25</v>
      </c>
      <c r="M86" s="25">
        <f t="shared" si="20"/>
        <v>9.25</v>
      </c>
    </row>
    <row r="87" spans="1:13" ht="15.75" x14ac:dyDescent="0.25">
      <c r="A87" s="27">
        <f t="shared" si="21"/>
        <v>16</v>
      </c>
      <c r="B87" s="22" t="s">
        <v>90</v>
      </c>
      <c r="C87" s="21">
        <v>188</v>
      </c>
      <c r="D87" s="23">
        <f t="shared" si="16"/>
        <v>13</v>
      </c>
      <c r="E87" s="23">
        <v>2</v>
      </c>
      <c r="F87" s="23">
        <f t="shared" si="17"/>
        <v>11</v>
      </c>
      <c r="G87" s="21">
        <v>2</v>
      </c>
      <c r="H87" s="21" t="str">
        <f t="shared" si="18"/>
        <v>Jum'at</v>
      </c>
      <c r="I87" s="24">
        <f t="shared" si="22"/>
        <v>45688.916666666664</v>
      </c>
      <c r="J87" s="25">
        <f t="shared" si="23"/>
        <v>9.9166666666666661</v>
      </c>
      <c r="K87" s="21" t="str">
        <f t="shared" si="19"/>
        <v>Sabtu</v>
      </c>
      <c r="L87" s="24">
        <f t="shared" si="24"/>
        <v>45689</v>
      </c>
      <c r="M87" s="25">
        <f t="shared" si="20"/>
        <v>10</v>
      </c>
    </row>
    <row r="88" spans="1:13" ht="15.75" x14ac:dyDescent="0.25">
      <c r="A88" s="27">
        <f t="shared" si="21"/>
        <v>17</v>
      </c>
      <c r="B88" s="22" t="s">
        <v>91</v>
      </c>
      <c r="C88" s="21">
        <v>292</v>
      </c>
      <c r="D88" s="23">
        <f t="shared" si="16"/>
        <v>19</v>
      </c>
      <c r="E88" s="23">
        <v>1</v>
      </c>
      <c r="F88" s="23">
        <f t="shared" si="17"/>
        <v>18</v>
      </c>
      <c r="G88" s="21">
        <v>2</v>
      </c>
      <c r="H88" s="21" t="str">
        <f t="shared" si="18"/>
        <v>Sabtu</v>
      </c>
      <c r="I88" s="24">
        <f t="shared" si="22"/>
        <v>45689.541666666664</v>
      </c>
      <c r="J88" s="25">
        <f t="shared" si="23"/>
        <v>10.541666666666666</v>
      </c>
      <c r="K88" s="21" t="str">
        <f t="shared" si="19"/>
        <v>Sabtu</v>
      </c>
      <c r="L88" s="24">
        <f t="shared" si="24"/>
        <v>45689.625</v>
      </c>
      <c r="M88" s="25">
        <f t="shared" si="20"/>
        <v>10.625</v>
      </c>
    </row>
    <row r="89" spans="1:13" ht="15.75" x14ac:dyDescent="0.25">
      <c r="A89" s="21">
        <f t="shared" si="21"/>
        <v>18</v>
      </c>
      <c r="B89" s="22" t="s">
        <v>144</v>
      </c>
      <c r="C89" s="21">
        <v>91</v>
      </c>
      <c r="D89" s="23">
        <f t="shared" si="16"/>
        <v>6</v>
      </c>
      <c r="E89" s="23">
        <v>1</v>
      </c>
      <c r="F89" s="23">
        <f t="shared" si="17"/>
        <v>5</v>
      </c>
      <c r="G89" s="21">
        <v>4</v>
      </c>
      <c r="H89" s="21" t="str">
        <f t="shared" si="18"/>
        <v>Minggu</v>
      </c>
      <c r="I89" s="24">
        <f t="shared" si="22"/>
        <v>45690.416666666664</v>
      </c>
      <c r="J89" s="25">
        <f t="shared" si="23"/>
        <v>11.416666666666666</v>
      </c>
      <c r="K89" s="21" t="str">
        <f t="shared" si="19"/>
        <v>Minggu</v>
      </c>
      <c r="L89" s="24">
        <f t="shared" si="24"/>
        <v>45690.583333333328</v>
      </c>
      <c r="M89" s="25">
        <f t="shared" si="20"/>
        <v>11.583333333333332</v>
      </c>
    </row>
    <row r="90" spans="1:13" ht="15.75" x14ac:dyDescent="0.25">
      <c r="A90" s="21">
        <f t="shared" si="21"/>
        <v>19</v>
      </c>
      <c r="B90" s="22" t="s">
        <v>145</v>
      </c>
      <c r="C90" s="21">
        <v>432</v>
      </c>
      <c r="D90" s="23">
        <f t="shared" si="16"/>
        <v>27</v>
      </c>
      <c r="E90" s="23">
        <v>0</v>
      </c>
      <c r="F90" s="23">
        <f t="shared" si="17"/>
        <v>27</v>
      </c>
      <c r="G90" s="21">
        <v>3</v>
      </c>
      <c r="H90" s="21" t="str">
        <f t="shared" si="18"/>
        <v>Minggu</v>
      </c>
      <c r="I90" s="24">
        <f t="shared" si="22"/>
        <v>45690.833333333336</v>
      </c>
      <c r="J90" s="25">
        <f t="shared" si="23"/>
        <v>11.833333333333332</v>
      </c>
      <c r="K90" s="21" t="str">
        <f t="shared" si="19"/>
        <v>Minggu</v>
      </c>
      <c r="L90" s="24">
        <f t="shared" si="24"/>
        <v>45690.958333333336</v>
      </c>
      <c r="M90" s="25">
        <f t="shared" si="20"/>
        <v>11.958333333333332</v>
      </c>
    </row>
    <row r="91" spans="1:13" ht="15.75" x14ac:dyDescent="0.25">
      <c r="A91" s="21">
        <f t="shared" si="21"/>
        <v>20</v>
      </c>
      <c r="B91" s="22" t="s">
        <v>90</v>
      </c>
      <c r="C91" s="21">
        <v>250</v>
      </c>
      <c r="D91" s="23">
        <f t="shared" si="16"/>
        <v>16</v>
      </c>
      <c r="E91" s="23">
        <v>1</v>
      </c>
      <c r="F91" s="23">
        <f t="shared" si="17"/>
        <v>15</v>
      </c>
      <c r="G91" s="21">
        <v>2</v>
      </c>
      <c r="H91" s="21" t="str">
        <f t="shared" si="18"/>
        <v>Selasa</v>
      </c>
      <c r="I91" s="24">
        <f t="shared" si="22"/>
        <v>45692.083333333336</v>
      </c>
      <c r="J91" s="25">
        <f t="shared" si="23"/>
        <v>13.083333333333332</v>
      </c>
      <c r="K91" s="21" t="str">
        <f t="shared" si="19"/>
        <v>Selasa</v>
      </c>
      <c r="L91" s="24">
        <f t="shared" si="24"/>
        <v>45692.166666666672</v>
      </c>
      <c r="M91" s="25">
        <f t="shared" si="20"/>
        <v>13.166666666666666</v>
      </c>
    </row>
    <row r="92" spans="1:13" ht="15.75" x14ac:dyDescent="0.25">
      <c r="A92" s="21">
        <f t="shared" si="21"/>
        <v>21</v>
      </c>
      <c r="B92" s="22" t="s">
        <v>143</v>
      </c>
      <c r="C92" s="21">
        <v>128</v>
      </c>
      <c r="D92" s="23">
        <f t="shared" si="16"/>
        <v>5</v>
      </c>
      <c r="E92" s="23">
        <v>-3</v>
      </c>
      <c r="F92" s="23">
        <f t="shared" si="17"/>
        <v>8</v>
      </c>
      <c r="G92" s="21">
        <v>2</v>
      </c>
      <c r="H92" s="21" t="str">
        <f t="shared" si="18"/>
        <v>Selasa</v>
      </c>
      <c r="I92" s="24">
        <f t="shared" si="22"/>
        <v>45692.833333333336</v>
      </c>
      <c r="J92" s="25">
        <f t="shared" si="23"/>
        <v>13.833333333333332</v>
      </c>
      <c r="K92" s="21" t="str">
        <f t="shared" si="19"/>
        <v>Selasa</v>
      </c>
      <c r="L92" s="24">
        <f t="shared" si="24"/>
        <v>45692.916666666672</v>
      </c>
      <c r="M92" s="25">
        <f t="shared" si="20"/>
        <v>13.916666666666666</v>
      </c>
    </row>
    <row r="93" spans="1:13" ht="15.75" x14ac:dyDescent="0.25">
      <c r="A93" s="27">
        <f t="shared" si="21"/>
        <v>22</v>
      </c>
      <c r="B93" s="54" t="s">
        <v>19</v>
      </c>
      <c r="C93" s="27"/>
      <c r="D93" s="53"/>
      <c r="E93" s="53"/>
      <c r="F93" s="53"/>
      <c r="G93" s="21"/>
      <c r="H93" s="21" t="str">
        <f t="shared" si="18"/>
        <v>Rabu</v>
      </c>
      <c r="I93" s="24">
        <f t="shared" si="22"/>
        <v>45693.125</v>
      </c>
      <c r="J93" s="25">
        <f t="shared" si="23"/>
        <v>14.125</v>
      </c>
      <c r="K93" s="21"/>
      <c r="L93" s="24"/>
      <c r="M93" s="25"/>
    </row>
    <row r="94" spans="1:13" x14ac:dyDescent="0.25">
      <c r="A94" s="440" t="s">
        <v>31</v>
      </c>
      <c r="B94" s="440"/>
      <c r="C94" s="160">
        <f>SUM(C72:C93)</f>
        <v>4459</v>
      </c>
      <c r="D94" s="160">
        <f>SUM(D72:D93)</f>
        <v>275</v>
      </c>
      <c r="E94" s="160"/>
      <c r="F94" s="160"/>
      <c r="G94" s="160">
        <f>SUM(G72:G93)</f>
        <v>61</v>
      </c>
      <c r="H94" s="160">
        <f>D94+G94</f>
        <v>336</v>
      </c>
      <c r="I94" s="143"/>
      <c r="J94" s="144"/>
      <c r="K94" s="143"/>
      <c r="L94" s="143"/>
      <c r="M94" s="144"/>
    </row>
    <row r="95" spans="1:13" x14ac:dyDescent="0.25">
      <c r="A95" s="440" t="s">
        <v>32</v>
      </c>
      <c r="B95" s="440"/>
      <c r="C95" s="146"/>
      <c r="D95" s="147">
        <f>D94/24</f>
        <v>11.458333333333334</v>
      </c>
      <c r="E95" s="147"/>
      <c r="F95" s="147"/>
      <c r="G95" s="147">
        <f>G94/24</f>
        <v>2.5416666666666665</v>
      </c>
      <c r="H95" s="147">
        <f>H94/24</f>
        <v>14</v>
      </c>
      <c r="I95" s="148"/>
      <c r="J95" s="149" t="s">
        <v>33</v>
      </c>
      <c r="K95" s="150"/>
      <c r="L95" s="150"/>
      <c r="M95" s="150"/>
    </row>
    <row r="96" spans="1:13" x14ac:dyDescent="0.25">
      <c r="A96" s="177"/>
      <c r="B96" s="177"/>
      <c r="C96" s="177"/>
      <c r="D96" s="177"/>
      <c r="E96" s="177"/>
      <c r="F96" s="177"/>
      <c r="G96" s="177"/>
      <c r="H96" s="150"/>
      <c r="I96" s="150"/>
      <c r="J96" s="144" t="s">
        <v>34</v>
      </c>
      <c r="K96" s="144"/>
      <c r="L96" s="154">
        <f>C94</f>
        <v>4459</v>
      </c>
      <c r="M96" s="150" t="s">
        <v>35</v>
      </c>
    </row>
    <row r="97" spans="1:13" x14ac:dyDescent="0.25">
      <c r="A97" s="177"/>
      <c r="B97" s="177"/>
      <c r="C97" s="177"/>
      <c r="D97" s="177"/>
      <c r="E97" s="177"/>
      <c r="F97" s="177"/>
      <c r="G97" s="177"/>
      <c r="H97" s="177"/>
      <c r="I97" s="150"/>
      <c r="J97" s="144" t="s">
        <v>36</v>
      </c>
      <c r="K97" s="144"/>
      <c r="L97" s="155">
        <f>D95</f>
        <v>11.458333333333334</v>
      </c>
      <c r="M97" s="150" t="s">
        <v>14</v>
      </c>
    </row>
    <row r="98" spans="1:13" x14ac:dyDescent="0.25">
      <c r="A98" s="177"/>
      <c r="B98" s="177"/>
      <c r="C98" s="177"/>
      <c r="D98" s="177"/>
      <c r="E98" s="177"/>
      <c r="F98" s="177"/>
      <c r="G98" s="177"/>
      <c r="H98" s="177"/>
      <c r="I98" s="150"/>
      <c r="J98" s="144" t="s">
        <v>37</v>
      </c>
      <c r="K98" s="144"/>
      <c r="L98" s="156">
        <f>G95</f>
        <v>2.5416666666666665</v>
      </c>
      <c r="M98" s="150" t="s">
        <v>14</v>
      </c>
    </row>
    <row r="100" spans="1:13" ht="15.75" x14ac:dyDescent="0.25">
      <c r="A100" s="437" t="s">
        <v>141</v>
      </c>
      <c r="B100" s="437"/>
      <c r="C100" s="437"/>
      <c r="D100" s="437"/>
      <c r="E100" s="437"/>
      <c r="F100" s="437"/>
      <c r="G100" s="437"/>
      <c r="H100" s="437"/>
      <c r="I100" s="437"/>
      <c r="J100" s="437"/>
      <c r="K100" s="437"/>
      <c r="L100" s="437"/>
      <c r="M100" s="437"/>
    </row>
    <row r="101" spans="1:13" ht="15.75" x14ac:dyDescent="0.25">
      <c r="A101" s="438" t="s">
        <v>142</v>
      </c>
      <c r="B101" s="438"/>
      <c r="C101" s="438"/>
      <c r="D101" s="438"/>
      <c r="E101" s="438"/>
      <c r="F101" s="438"/>
      <c r="G101" s="438"/>
      <c r="H101" s="438"/>
      <c r="I101" s="438"/>
      <c r="J101" s="438"/>
      <c r="K101" s="438"/>
      <c r="L101" s="438"/>
      <c r="M101" s="438"/>
    </row>
    <row r="102" spans="1:13" x14ac:dyDescent="0.25">
      <c r="A102" s="166"/>
      <c r="B102" s="166"/>
      <c r="C102" s="166"/>
      <c r="D102" s="166"/>
      <c r="E102" s="166"/>
      <c r="F102" s="166"/>
      <c r="G102" s="166"/>
      <c r="H102" s="166"/>
      <c r="I102" s="167"/>
      <c r="J102" s="167"/>
      <c r="K102" s="168"/>
      <c r="L102" s="168"/>
      <c r="M102" s="168"/>
    </row>
    <row r="103" spans="1:13" ht="15.75" x14ac:dyDescent="0.25">
      <c r="A103" s="441" t="s">
        <v>40</v>
      </c>
      <c r="B103" s="441"/>
      <c r="C103" s="441"/>
      <c r="D103" s="441"/>
      <c r="E103" s="441"/>
      <c r="F103" s="441"/>
      <c r="G103" s="441"/>
      <c r="H103" s="441"/>
      <c r="I103" s="441"/>
      <c r="J103" s="441"/>
      <c r="K103" s="170" t="s">
        <v>3</v>
      </c>
      <c r="L103" s="171">
        <v>16</v>
      </c>
      <c r="M103" s="170" t="s">
        <v>4</v>
      </c>
    </row>
    <row r="104" spans="1:13" ht="15" customHeight="1" x14ac:dyDescent="0.25">
      <c r="A104" s="13" t="s">
        <v>5</v>
      </c>
      <c r="B104" s="13" t="s">
        <v>6</v>
      </c>
      <c r="C104" s="442" t="s">
        <v>7</v>
      </c>
      <c r="D104" s="442" t="s">
        <v>8</v>
      </c>
      <c r="E104" s="443" t="s">
        <v>66</v>
      </c>
      <c r="F104" s="443" t="s">
        <v>146</v>
      </c>
      <c r="G104" s="442" t="s">
        <v>11</v>
      </c>
      <c r="H104" s="10" t="s">
        <v>12</v>
      </c>
      <c r="I104" s="10"/>
      <c r="J104" s="10"/>
      <c r="K104" s="428" t="s">
        <v>13</v>
      </c>
      <c r="L104" s="428"/>
      <c r="M104" s="428"/>
    </row>
    <row r="105" spans="1:13" ht="15.75" x14ac:dyDescent="0.25">
      <c r="A105" s="13"/>
      <c r="B105" s="13"/>
      <c r="C105" s="442"/>
      <c r="D105" s="442"/>
      <c r="E105" s="443"/>
      <c r="F105" s="443"/>
      <c r="G105" s="442"/>
      <c r="H105" s="19" t="s">
        <v>14</v>
      </c>
      <c r="I105" s="19" t="s">
        <v>15</v>
      </c>
      <c r="J105" s="19" t="s">
        <v>16</v>
      </c>
      <c r="K105" s="96" t="s">
        <v>14</v>
      </c>
      <c r="L105" s="96" t="s">
        <v>15</v>
      </c>
      <c r="M105" s="96" t="s">
        <v>16</v>
      </c>
    </row>
    <row r="106" spans="1:13" ht="15.75" x14ac:dyDescent="0.25">
      <c r="A106" s="21">
        <v>1</v>
      </c>
      <c r="B106" s="22" t="s">
        <v>19</v>
      </c>
      <c r="C106" s="21">
        <v>128</v>
      </c>
      <c r="D106" s="23">
        <f t="shared" ref="D106:D126" si="25">F106+E106</f>
        <v>5</v>
      </c>
      <c r="E106" s="23">
        <v>-3</v>
      </c>
      <c r="F106" s="23">
        <f t="shared" ref="F106:F126" si="26">INT(C106/$L$4)</f>
        <v>8</v>
      </c>
      <c r="G106" s="21">
        <v>8</v>
      </c>
      <c r="H106" s="21" t="str">
        <f t="shared" ref="H106:H127" si="27">CHOOSE(WEEKDAY(I106),"Minggu","Senin","Selasa","Rabu","Kamis","Jum'at","Sabtu")</f>
        <v>Rabu</v>
      </c>
      <c r="I106" s="24">
        <v>45693</v>
      </c>
      <c r="J106" s="25">
        <v>0.125</v>
      </c>
      <c r="K106" s="21" t="str">
        <f t="shared" ref="K106:K126" si="28">CHOOSE(WEEKDAY(L106),"Minggu","Senin","Selasa","Rabu","Kamis","Jum'at","Sabtu")</f>
        <v>Rabu</v>
      </c>
      <c r="L106" s="24">
        <f>(I106+J106)+G106/24</f>
        <v>45693.458333333336</v>
      </c>
      <c r="M106" s="25">
        <f t="shared" ref="M106:M126" si="29">(J106+G106/24)</f>
        <v>0.45833333333333331</v>
      </c>
    </row>
    <row r="107" spans="1:13" ht="15.75" x14ac:dyDescent="0.25">
      <c r="A107" s="21">
        <f t="shared" ref="A107:A127" si="30">A106+1</f>
        <v>2</v>
      </c>
      <c r="B107" s="22" t="s">
        <v>143</v>
      </c>
      <c r="C107" s="21">
        <v>250</v>
      </c>
      <c r="D107" s="23">
        <f t="shared" si="25"/>
        <v>16</v>
      </c>
      <c r="E107" s="23">
        <v>1</v>
      </c>
      <c r="F107" s="23">
        <f t="shared" si="26"/>
        <v>15</v>
      </c>
      <c r="G107" s="21">
        <v>3</v>
      </c>
      <c r="H107" s="21" t="str">
        <f t="shared" si="27"/>
        <v>Rabu</v>
      </c>
      <c r="I107" s="24">
        <f t="shared" ref="I107:I127" si="31">$I$106+J107</f>
        <v>45693.666666666664</v>
      </c>
      <c r="J107" s="25">
        <f t="shared" ref="J107:J127" si="32">M106+D106/24</f>
        <v>0.66666666666666663</v>
      </c>
      <c r="K107" s="21" t="str">
        <f t="shared" si="28"/>
        <v>Rabu</v>
      </c>
      <c r="L107" s="24">
        <f t="shared" ref="L107:L126" si="33">($I$106+J107)+G107/24</f>
        <v>45693.791666666664</v>
      </c>
      <c r="M107" s="25">
        <f t="shared" si="29"/>
        <v>0.79166666666666663</v>
      </c>
    </row>
    <row r="108" spans="1:13" ht="15.75" x14ac:dyDescent="0.25">
      <c r="A108" s="21">
        <f t="shared" si="30"/>
        <v>3</v>
      </c>
      <c r="B108" s="22" t="s">
        <v>90</v>
      </c>
      <c r="C108" s="21">
        <v>388</v>
      </c>
      <c r="D108" s="23">
        <f t="shared" si="25"/>
        <v>26</v>
      </c>
      <c r="E108" s="23">
        <v>2</v>
      </c>
      <c r="F108" s="23">
        <f t="shared" si="26"/>
        <v>24</v>
      </c>
      <c r="G108" s="21">
        <v>2</v>
      </c>
      <c r="H108" s="21" t="str">
        <f t="shared" si="27"/>
        <v>Kamis</v>
      </c>
      <c r="I108" s="24">
        <f t="shared" si="31"/>
        <v>45694.458333333336</v>
      </c>
      <c r="J108" s="25">
        <f t="shared" si="32"/>
        <v>1.4583333333333333</v>
      </c>
      <c r="K108" s="21" t="str">
        <f t="shared" si="28"/>
        <v>Kamis</v>
      </c>
      <c r="L108" s="24">
        <f t="shared" si="33"/>
        <v>45694.541666666672</v>
      </c>
      <c r="M108" s="25">
        <f t="shared" si="29"/>
        <v>1.5416666666666665</v>
      </c>
    </row>
    <row r="109" spans="1:13" ht="15.75" x14ac:dyDescent="0.25">
      <c r="A109" s="21">
        <f t="shared" si="30"/>
        <v>4</v>
      </c>
      <c r="B109" s="22" t="s">
        <v>144</v>
      </c>
      <c r="C109" s="21">
        <v>91</v>
      </c>
      <c r="D109" s="23">
        <f t="shared" si="25"/>
        <v>6</v>
      </c>
      <c r="E109" s="23">
        <v>1</v>
      </c>
      <c r="F109" s="23">
        <f t="shared" si="26"/>
        <v>5</v>
      </c>
      <c r="G109" s="21">
        <v>3</v>
      </c>
      <c r="H109" s="21" t="str">
        <f t="shared" si="27"/>
        <v>Jum'at</v>
      </c>
      <c r="I109" s="24">
        <f t="shared" si="31"/>
        <v>45695.625</v>
      </c>
      <c r="J109" s="25">
        <f t="shared" si="32"/>
        <v>2.625</v>
      </c>
      <c r="K109" s="21" t="str">
        <f t="shared" si="28"/>
        <v>Jum'at</v>
      </c>
      <c r="L109" s="24">
        <f t="shared" si="33"/>
        <v>45695.75</v>
      </c>
      <c r="M109" s="25">
        <f t="shared" si="29"/>
        <v>2.75</v>
      </c>
    </row>
    <row r="110" spans="1:13" ht="15.75" x14ac:dyDescent="0.25">
      <c r="A110" s="21">
        <f t="shared" si="30"/>
        <v>5</v>
      </c>
      <c r="B110" s="22" t="s">
        <v>145</v>
      </c>
      <c r="C110" s="21">
        <v>330</v>
      </c>
      <c r="D110" s="23">
        <f t="shared" si="25"/>
        <v>21</v>
      </c>
      <c r="E110" s="23">
        <v>1</v>
      </c>
      <c r="F110" s="23">
        <f t="shared" si="26"/>
        <v>20</v>
      </c>
      <c r="G110" s="21">
        <v>3</v>
      </c>
      <c r="H110" s="21" t="str">
        <f t="shared" si="27"/>
        <v>Sabtu</v>
      </c>
      <c r="I110" s="24">
        <f t="shared" si="31"/>
        <v>45696</v>
      </c>
      <c r="J110" s="25">
        <f t="shared" si="32"/>
        <v>3</v>
      </c>
      <c r="K110" s="21" t="str">
        <f t="shared" si="28"/>
        <v>Sabtu</v>
      </c>
      <c r="L110" s="24">
        <f t="shared" si="33"/>
        <v>45696.125</v>
      </c>
      <c r="M110" s="25">
        <f t="shared" si="29"/>
        <v>3.125</v>
      </c>
    </row>
    <row r="111" spans="1:13" ht="15.75" x14ac:dyDescent="0.25">
      <c r="A111" s="21">
        <f t="shared" si="30"/>
        <v>6</v>
      </c>
      <c r="B111" s="22" t="s">
        <v>91</v>
      </c>
      <c r="C111" s="21">
        <v>188</v>
      </c>
      <c r="D111" s="23">
        <f t="shared" si="25"/>
        <v>13</v>
      </c>
      <c r="E111" s="23">
        <v>2</v>
      </c>
      <c r="F111" s="23">
        <f t="shared" si="26"/>
        <v>11</v>
      </c>
      <c r="G111" s="21">
        <v>2</v>
      </c>
      <c r="H111" s="21" t="str">
        <f t="shared" si="27"/>
        <v>Minggu</v>
      </c>
      <c r="I111" s="24">
        <f t="shared" si="31"/>
        <v>45697</v>
      </c>
      <c r="J111" s="25">
        <f t="shared" si="32"/>
        <v>4</v>
      </c>
      <c r="K111" s="21" t="str">
        <f t="shared" si="28"/>
        <v>Minggu</v>
      </c>
      <c r="L111" s="24">
        <f t="shared" si="33"/>
        <v>45697.083333333336</v>
      </c>
      <c r="M111" s="25">
        <f t="shared" si="29"/>
        <v>4.083333333333333</v>
      </c>
    </row>
    <row r="112" spans="1:13" ht="15.75" x14ac:dyDescent="0.25">
      <c r="A112" s="21">
        <f t="shared" si="30"/>
        <v>7</v>
      </c>
      <c r="B112" s="22" t="s">
        <v>90</v>
      </c>
      <c r="C112" s="21">
        <v>250</v>
      </c>
      <c r="D112" s="23">
        <f t="shared" si="25"/>
        <v>16</v>
      </c>
      <c r="E112" s="23">
        <v>1</v>
      </c>
      <c r="F112" s="23">
        <f t="shared" si="26"/>
        <v>15</v>
      </c>
      <c r="G112" s="21">
        <v>2</v>
      </c>
      <c r="H112" s="21" t="str">
        <f t="shared" si="27"/>
        <v>Minggu</v>
      </c>
      <c r="I112" s="24">
        <f t="shared" si="31"/>
        <v>45697.625</v>
      </c>
      <c r="J112" s="25">
        <f t="shared" si="32"/>
        <v>4.625</v>
      </c>
      <c r="K112" s="21" t="str">
        <f t="shared" si="28"/>
        <v>Minggu</v>
      </c>
      <c r="L112" s="24">
        <f t="shared" si="33"/>
        <v>45697.708333333336</v>
      </c>
      <c r="M112" s="25">
        <f t="shared" si="29"/>
        <v>4.708333333333333</v>
      </c>
    </row>
    <row r="113" spans="1:13" ht="15.75" x14ac:dyDescent="0.25">
      <c r="A113" s="21">
        <f t="shared" si="30"/>
        <v>8</v>
      </c>
      <c r="B113" s="22" t="s">
        <v>143</v>
      </c>
      <c r="C113" s="21">
        <v>128</v>
      </c>
      <c r="D113" s="23">
        <f t="shared" si="25"/>
        <v>5</v>
      </c>
      <c r="E113" s="23">
        <v>-3</v>
      </c>
      <c r="F113" s="23">
        <f t="shared" si="26"/>
        <v>8</v>
      </c>
      <c r="G113" s="21">
        <v>3</v>
      </c>
      <c r="H113" s="21" t="str">
        <f t="shared" si="27"/>
        <v>Senin</v>
      </c>
      <c r="I113" s="24">
        <f t="shared" si="31"/>
        <v>45698.375</v>
      </c>
      <c r="J113" s="25">
        <f t="shared" si="32"/>
        <v>5.375</v>
      </c>
      <c r="K113" s="21" t="str">
        <f t="shared" si="28"/>
        <v>Senin</v>
      </c>
      <c r="L113" s="24">
        <f t="shared" si="33"/>
        <v>45698.5</v>
      </c>
      <c r="M113" s="25">
        <f t="shared" si="29"/>
        <v>5.5</v>
      </c>
    </row>
    <row r="114" spans="1:13" ht="15.75" x14ac:dyDescent="0.25">
      <c r="A114" s="21">
        <f t="shared" si="30"/>
        <v>9</v>
      </c>
      <c r="B114" s="22" t="s">
        <v>19</v>
      </c>
      <c r="C114" s="21">
        <v>243</v>
      </c>
      <c r="D114" s="23">
        <f t="shared" si="25"/>
        <v>15</v>
      </c>
      <c r="E114" s="23">
        <v>0</v>
      </c>
      <c r="F114" s="23">
        <f t="shared" si="26"/>
        <v>15</v>
      </c>
      <c r="G114" s="21">
        <v>3</v>
      </c>
      <c r="H114" s="21" t="str">
        <f t="shared" si="27"/>
        <v>Senin</v>
      </c>
      <c r="I114" s="24">
        <f t="shared" si="31"/>
        <v>45698.708333333336</v>
      </c>
      <c r="J114" s="25">
        <f t="shared" si="32"/>
        <v>5.708333333333333</v>
      </c>
      <c r="K114" s="21" t="str">
        <f t="shared" si="28"/>
        <v>Senin</v>
      </c>
      <c r="L114" s="24">
        <f t="shared" si="33"/>
        <v>45698.833333333336</v>
      </c>
      <c r="M114" s="25">
        <f t="shared" si="29"/>
        <v>5.833333333333333</v>
      </c>
    </row>
    <row r="115" spans="1:13" ht="15.75" x14ac:dyDescent="0.25">
      <c r="A115" s="27">
        <f t="shared" si="30"/>
        <v>10</v>
      </c>
      <c r="B115" s="22" t="s">
        <v>20</v>
      </c>
      <c r="C115" s="21">
        <v>200</v>
      </c>
      <c r="D115" s="23">
        <f t="shared" si="25"/>
        <v>13</v>
      </c>
      <c r="E115" s="23">
        <v>1</v>
      </c>
      <c r="F115" s="23">
        <f t="shared" si="26"/>
        <v>12</v>
      </c>
      <c r="G115" s="21">
        <v>2</v>
      </c>
      <c r="H115" s="21" t="str">
        <f t="shared" si="27"/>
        <v>Selasa</v>
      </c>
      <c r="I115" s="24">
        <f t="shared" si="31"/>
        <v>45699.458333333336</v>
      </c>
      <c r="J115" s="25">
        <f t="shared" si="32"/>
        <v>6.458333333333333</v>
      </c>
      <c r="K115" s="21" t="str">
        <f t="shared" si="28"/>
        <v>Selasa</v>
      </c>
      <c r="L115" s="24">
        <f t="shared" si="33"/>
        <v>45699.541666666672</v>
      </c>
      <c r="M115" s="25">
        <f t="shared" si="29"/>
        <v>6.5416666666666661</v>
      </c>
    </row>
    <row r="116" spans="1:13" ht="15.75" x14ac:dyDescent="0.25">
      <c r="A116" s="27">
        <f t="shared" si="30"/>
        <v>11</v>
      </c>
      <c r="B116" s="22" t="s">
        <v>57</v>
      </c>
      <c r="C116" s="21">
        <v>81</v>
      </c>
      <c r="D116" s="23">
        <f t="shared" si="25"/>
        <v>5</v>
      </c>
      <c r="E116" s="23">
        <v>0</v>
      </c>
      <c r="F116" s="23">
        <f t="shared" si="26"/>
        <v>5</v>
      </c>
      <c r="G116" s="21">
        <v>2</v>
      </c>
      <c r="H116" s="21" t="str">
        <f t="shared" si="27"/>
        <v>Rabu</v>
      </c>
      <c r="I116" s="24">
        <f t="shared" si="31"/>
        <v>45700.083333333336</v>
      </c>
      <c r="J116" s="25">
        <f t="shared" si="32"/>
        <v>7.083333333333333</v>
      </c>
      <c r="K116" s="21" t="str">
        <f t="shared" si="28"/>
        <v>Rabu</v>
      </c>
      <c r="L116" s="24">
        <f t="shared" si="33"/>
        <v>45700.166666666672</v>
      </c>
      <c r="M116" s="25">
        <f t="shared" si="29"/>
        <v>7.1666666666666661</v>
      </c>
    </row>
    <row r="117" spans="1:13" ht="15.75" x14ac:dyDescent="0.25">
      <c r="A117" s="27">
        <f t="shared" si="30"/>
        <v>12</v>
      </c>
      <c r="B117" s="22" t="s">
        <v>58</v>
      </c>
      <c r="C117" s="21">
        <v>180</v>
      </c>
      <c r="D117" s="23">
        <f t="shared" si="25"/>
        <v>12</v>
      </c>
      <c r="E117" s="23">
        <v>1</v>
      </c>
      <c r="F117" s="23">
        <f t="shared" si="26"/>
        <v>11</v>
      </c>
      <c r="G117" s="21">
        <v>2</v>
      </c>
      <c r="H117" s="21" t="str">
        <f t="shared" si="27"/>
        <v>Rabu</v>
      </c>
      <c r="I117" s="24">
        <f t="shared" si="31"/>
        <v>45700.375</v>
      </c>
      <c r="J117" s="25">
        <f t="shared" si="32"/>
        <v>7.3749999999999991</v>
      </c>
      <c r="K117" s="21" t="str">
        <f t="shared" si="28"/>
        <v>Rabu</v>
      </c>
      <c r="L117" s="24">
        <f t="shared" si="33"/>
        <v>45700.458333333336</v>
      </c>
      <c r="M117" s="25">
        <f t="shared" si="29"/>
        <v>7.4583333333333321</v>
      </c>
    </row>
    <row r="118" spans="1:13" ht="15.75" x14ac:dyDescent="0.25">
      <c r="A118" s="27">
        <f t="shared" si="30"/>
        <v>13</v>
      </c>
      <c r="B118" s="22" t="s">
        <v>20</v>
      </c>
      <c r="C118" s="21">
        <v>243</v>
      </c>
      <c r="D118" s="23">
        <f t="shared" si="25"/>
        <v>15</v>
      </c>
      <c r="E118" s="23">
        <v>0</v>
      </c>
      <c r="F118" s="23">
        <f t="shared" si="26"/>
        <v>15</v>
      </c>
      <c r="G118" s="21">
        <v>2</v>
      </c>
      <c r="H118" s="21" t="str">
        <f t="shared" si="27"/>
        <v>Rabu</v>
      </c>
      <c r="I118" s="24">
        <f t="shared" si="31"/>
        <v>45700.958333333336</v>
      </c>
      <c r="J118" s="25">
        <f t="shared" si="32"/>
        <v>7.9583333333333321</v>
      </c>
      <c r="K118" s="21" t="str">
        <f t="shared" si="28"/>
        <v>Kamis</v>
      </c>
      <c r="L118" s="24">
        <f t="shared" si="33"/>
        <v>45701.041666666672</v>
      </c>
      <c r="M118" s="25">
        <f t="shared" si="29"/>
        <v>8.0416666666666661</v>
      </c>
    </row>
    <row r="119" spans="1:13" ht="15.75" x14ac:dyDescent="0.25">
      <c r="A119" s="27">
        <f t="shared" si="30"/>
        <v>14</v>
      </c>
      <c r="B119" s="22" t="s">
        <v>19</v>
      </c>
      <c r="C119" s="21">
        <v>128</v>
      </c>
      <c r="D119" s="23">
        <f t="shared" si="25"/>
        <v>5</v>
      </c>
      <c r="E119" s="23">
        <v>-3</v>
      </c>
      <c r="F119" s="23">
        <f t="shared" si="26"/>
        <v>8</v>
      </c>
      <c r="G119" s="21">
        <v>4</v>
      </c>
      <c r="H119" s="21" t="str">
        <f t="shared" si="27"/>
        <v>Kamis</v>
      </c>
      <c r="I119" s="24">
        <f t="shared" si="31"/>
        <v>45701.666666666664</v>
      </c>
      <c r="J119" s="25">
        <f t="shared" si="32"/>
        <v>8.6666666666666661</v>
      </c>
      <c r="K119" s="21" t="str">
        <f t="shared" si="28"/>
        <v>Kamis</v>
      </c>
      <c r="L119" s="24">
        <f t="shared" si="33"/>
        <v>45701.833333333328</v>
      </c>
      <c r="M119" s="25">
        <f t="shared" si="29"/>
        <v>8.8333333333333321</v>
      </c>
    </row>
    <row r="120" spans="1:13" ht="15.75" x14ac:dyDescent="0.25">
      <c r="A120" s="27">
        <f t="shared" si="30"/>
        <v>15</v>
      </c>
      <c r="B120" s="22" t="s">
        <v>143</v>
      </c>
      <c r="C120" s="21">
        <v>250</v>
      </c>
      <c r="D120" s="23">
        <f t="shared" si="25"/>
        <v>16</v>
      </c>
      <c r="E120" s="23">
        <v>1</v>
      </c>
      <c r="F120" s="23">
        <f t="shared" si="26"/>
        <v>15</v>
      </c>
      <c r="G120" s="21">
        <v>5</v>
      </c>
      <c r="H120" s="21" t="str">
        <f t="shared" si="27"/>
        <v>Jum'at</v>
      </c>
      <c r="I120" s="24">
        <f t="shared" si="31"/>
        <v>45702.041666666664</v>
      </c>
      <c r="J120" s="25">
        <f t="shared" si="32"/>
        <v>9.0416666666666661</v>
      </c>
      <c r="K120" s="21" t="str">
        <f t="shared" si="28"/>
        <v>Jum'at</v>
      </c>
      <c r="L120" s="24">
        <f t="shared" si="33"/>
        <v>45702.25</v>
      </c>
      <c r="M120" s="25">
        <f t="shared" si="29"/>
        <v>9.25</v>
      </c>
    </row>
    <row r="121" spans="1:13" ht="15.75" x14ac:dyDescent="0.25">
      <c r="A121" s="27">
        <f t="shared" si="30"/>
        <v>16</v>
      </c>
      <c r="B121" s="22" t="s">
        <v>90</v>
      </c>
      <c r="C121" s="21">
        <v>188</v>
      </c>
      <c r="D121" s="23">
        <f t="shared" si="25"/>
        <v>13</v>
      </c>
      <c r="E121" s="23">
        <v>2</v>
      </c>
      <c r="F121" s="23">
        <f t="shared" si="26"/>
        <v>11</v>
      </c>
      <c r="G121" s="21">
        <v>2</v>
      </c>
      <c r="H121" s="21" t="str">
        <f t="shared" si="27"/>
        <v>Jum'at</v>
      </c>
      <c r="I121" s="24">
        <f t="shared" si="31"/>
        <v>45702.916666666664</v>
      </c>
      <c r="J121" s="25">
        <f t="shared" si="32"/>
        <v>9.9166666666666661</v>
      </c>
      <c r="K121" s="21" t="str">
        <f t="shared" si="28"/>
        <v>Sabtu</v>
      </c>
      <c r="L121" s="24">
        <f t="shared" si="33"/>
        <v>45703</v>
      </c>
      <c r="M121" s="25">
        <f t="shared" si="29"/>
        <v>10</v>
      </c>
    </row>
    <row r="122" spans="1:13" ht="15.75" x14ac:dyDescent="0.25">
      <c r="A122" s="27">
        <f t="shared" si="30"/>
        <v>17</v>
      </c>
      <c r="B122" s="22" t="s">
        <v>91</v>
      </c>
      <c r="C122" s="21">
        <v>292</v>
      </c>
      <c r="D122" s="23">
        <f t="shared" si="25"/>
        <v>19</v>
      </c>
      <c r="E122" s="23">
        <v>1</v>
      </c>
      <c r="F122" s="23">
        <f t="shared" si="26"/>
        <v>18</v>
      </c>
      <c r="G122" s="21">
        <v>2</v>
      </c>
      <c r="H122" s="21" t="str">
        <f t="shared" si="27"/>
        <v>Sabtu</v>
      </c>
      <c r="I122" s="24">
        <f t="shared" si="31"/>
        <v>45703.541666666664</v>
      </c>
      <c r="J122" s="25">
        <f t="shared" si="32"/>
        <v>10.541666666666666</v>
      </c>
      <c r="K122" s="21" t="str">
        <f t="shared" si="28"/>
        <v>Sabtu</v>
      </c>
      <c r="L122" s="24">
        <f t="shared" si="33"/>
        <v>45703.625</v>
      </c>
      <c r="M122" s="25">
        <f t="shared" si="29"/>
        <v>10.625</v>
      </c>
    </row>
    <row r="123" spans="1:13" ht="15.75" x14ac:dyDescent="0.25">
      <c r="A123" s="21">
        <f t="shared" si="30"/>
        <v>18</v>
      </c>
      <c r="B123" s="22" t="s">
        <v>144</v>
      </c>
      <c r="C123" s="21">
        <v>91</v>
      </c>
      <c r="D123" s="23">
        <f t="shared" si="25"/>
        <v>6</v>
      </c>
      <c r="E123" s="23">
        <v>1</v>
      </c>
      <c r="F123" s="23">
        <f t="shared" si="26"/>
        <v>5</v>
      </c>
      <c r="G123" s="21">
        <v>4</v>
      </c>
      <c r="H123" s="21" t="str">
        <f t="shared" si="27"/>
        <v>Minggu</v>
      </c>
      <c r="I123" s="24">
        <f t="shared" si="31"/>
        <v>45704.416666666664</v>
      </c>
      <c r="J123" s="25">
        <f t="shared" si="32"/>
        <v>11.416666666666666</v>
      </c>
      <c r="K123" s="21" t="str">
        <f t="shared" si="28"/>
        <v>Minggu</v>
      </c>
      <c r="L123" s="24">
        <f t="shared" si="33"/>
        <v>45704.583333333328</v>
      </c>
      <c r="M123" s="25">
        <f t="shared" si="29"/>
        <v>11.583333333333332</v>
      </c>
    </row>
    <row r="124" spans="1:13" ht="15.75" x14ac:dyDescent="0.25">
      <c r="A124" s="21">
        <f t="shared" si="30"/>
        <v>19</v>
      </c>
      <c r="B124" s="22" t="s">
        <v>145</v>
      </c>
      <c r="C124" s="21">
        <v>432</v>
      </c>
      <c r="D124" s="23">
        <f t="shared" si="25"/>
        <v>27</v>
      </c>
      <c r="E124" s="23">
        <v>0</v>
      </c>
      <c r="F124" s="23">
        <f t="shared" si="26"/>
        <v>27</v>
      </c>
      <c r="G124" s="21">
        <v>3</v>
      </c>
      <c r="H124" s="21" t="str">
        <f t="shared" si="27"/>
        <v>Minggu</v>
      </c>
      <c r="I124" s="24">
        <f t="shared" si="31"/>
        <v>45704.833333333336</v>
      </c>
      <c r="J124" s="25">
        <f t="shared" si="32"/>
        <v>11.833333333333332</v>
      </c>
      <c r="K124" s="21" t="str">
        <f t="shared" si="28"/>
        <v>Minggu</v>
      </c>
      <c r="L124" s="24">
        <f t="shared" si="33"/>
        <v>45704.958333333336</v>
      </c>
      <c r="M124" s="25">
        <f t="shared" si="29"/>
        <v>11.958333333333332</v>
      </c>
    </row>
    <row r="125" spans="1:13" ht="15.75" x14ac:dyDescent="0.25">
      <c r="A125" s="21">
        <f t="shared" si="30"/>
        <v>20</v>
      </c>
      <c r="B125" s="22" t="s">
        <v>90</v>
      </c>
      <c r="C125" s="21">
        <v>250</v>
      </c>
      <c r="D125" s="23">
        <f t="shared" si="25"/>
        <v>16</v>
      </c>
      <c r="E125" s="23">
        <v>1</v>
      </c>
      <c r="F125" s="23">
        <f t="shared" si="26"/>
        <v>15</v>
      </c>
      <c r="G125" s="21">
        <v>2</v>
      </c>
      <c r="H125" s="21" t="str">
        <f t="shared" si="27"/>
        <v>Selasa</v>
      </c>
      <c r="I125" s="24">
        <f t="shared" si="31"/>
        <v>45706.083333333336</v>
      </c>
      <c r="J125" s="25">
        <f t="shared" si="32"/>
        <v>13.083333333333332</v>
      </c>
      <c r="K125" s="21" t="str">
        <f t="shared" si="28"/>
        <v>Selasa</v>
      </c>
      <c r="L125" s="24">
        <f t="shared" si="33"/>
        <v>45706.166666666672</v>
      </c>
      <c r="M125" s="25">
        <f t="shared" si="29"/>
        <v>13.166666666666666</v>
      </c>
    </row>
    <row r="126" spans="1:13" ht="15.75" x14ac:dyDescent="0.25">
      <c r="A126" s="21">
        <f t="shared" si="30"/>
        <v>21</v>
      </c>
      <c r="B126" s="22" t="s">
        <v>143</v>
      </c>
      <c r="C126" s="21">
        <v>128</v>
      </c>
      <c r="D126" s="23">
        <f t="shared" si="25"/>
        <v>5</v>
      </c>
      <c r="E126" s="23">
        <v>-3</v>
      </c>
      <c r="F126" s="23">
        <f t="shared" si="26"/>
        <v>8</v>
      </c>
      <c r="G126" s="21">
        <v>2</v>
      </c>
      <c r="H126" s="21" t="str">
        <f t="shared" si="27"/>
        <v>Selasa</v>
      </c>
      <c r="I126" s="24">
        <f t="shared" si="31"/>
        <v>45706.833333333336</v>
      </c>
      <c r="J126" s="25">
        <f t="shared" si="32"/>
        <v>13.833333333333332</v>
      </c>
      <c r="K126" s="21" t="str">
        <f t="shared" si="28"/>
        <v>Selasa</v>
      </c>
      <c r="L126" s="24">
        <f t="shared" si="33"/>
        <v>45706.916666666672</v>
      </c>
      <c r="M126" s="25">
        <f t="shared" si="29"/>
        <v>13.916666666666666</v>
      </c>
    </row>
    <row r="127" spans="1:13" ht="15.75" x14ac:dyDescent="0.25">
      <c r="A127" s="27">
        <f t="shared" si="30"/>
        <v>22</v>
      </c>
      <c r="B127" s="54" t="s">
        <v>19</v>
      </c>
      <c r="C127" s="27"/>
      <c r="D127" s="53"/>
      <c r="E127" s="53"/>
      <c r="F127" s="53"/>
      <c r="G127" s="21"/>
      <c r="H127" s="21" t="str">
        <f t="shared" si="27"/>
        <v>Rabu</v>
      </c>
      <c r="I127" s="24">
        <f t="shared" si="31"/>
        <v>45707.125</v>
      </c>
      <c r="J127" s="25">
        <f t="shared" si="32"/>
        <v>14.125</v>
      </c>
      <c r="K127" s="21"/>
      <c r="L127" s="24"/>
      <c r="M127" s="25"/>
    </row>
    <row r="128" spans="1:13" x14ac:dyDescent="0.25">
      <c r="A128" s="440" t="s">
        <v>31</v>
      </c>
      <c r="B128" s="440"/>
      <c r="C128" s="160">
        <f>SUM(C106:C127)</f>
        <v>4459</v>
      </c>
      <c r="D128" s="160">
        <f>SUM(D106:D127)</f>
        <v>275</v>
      </c>
      <c r="E128" s="160"/>
      <c r="F128" s="160"/>
      <c r="G128" s="160">
        <f>SUM(G106:G127)</f>
        <v>61</v>
      </c>
      <c r="H128" s="160">
        <f>D128+G128</f>
        <v>336</v>
      </c>
      <c r="I128" s="143"/>
      <c r="J128" s="144"/>
      <c r="K128" s="143"/>
      <c r="L128" s="143"/>
      <c r="M128" s="144"/>
    </row>
    <row r="129" spans="1:13" x14ac:dyDescent="0.25">
      <c r="A129" s="440" t="s">
        <v>32</v>
      </c>
      <c r="B129" s="440"/>
      <c r="C129" s="146"/>
      <c r="D129" s="147">
        <f>D128/24</f>
        <v>11.458333333333334</v>
      </c>
      <c r="E129" s="147"/>
      <c r="F129" s="147"/>
      <c r="G129" s="147">
        <f>G128/24</f>
        <v>2.5416666666666665</v>
      </c>
      <c r="H129" s="147">
        <f>H128/24</f>
        <v>14</v>
      </c>
      <c r="I129" s="148"/>
      <c r="J129" s="149" t="s">
        <v>33</v>
      </c>
      <c r="K129" s="150"/>
      <c r="L129" s="150"/>
      <c r="M129" s="150"/>
    </row>
    <row r="130" spans="1:13" x14ac:dyDescent="0.25">
      <c r="A130" s="177"/>
      <c r="B130" s="177"/>
      <c r="C130" s="177"/>
      <c r="D130" s="177"/>
      <c r="E130" s="177"/>
      <c r="F130" s="177"/>
      <c r="G130" s="177"/>
      <c r="H130" s="150"/>
      <c r="I130" s="150"/>
      <c r="J130" s="144" t="s">
        <v>34</v>
      </c>
      <c r="K130" s="144"/>
      <c r="L130" s="154">
        <f>C128</f>
        <v>4459</v>
      </c>
      <c r="M130" s="150" t="s">
        <v>35</v>
      </c>
    </row>
    <row r="131" spans="1:13" x14ac:dyDescent="0.25">
      <c r="A131" s="177"/>
      <c r="B131" s="177"/>
      <c r="C131" s="177"/>
      <c r="D131" s="177"/>
      <c r="E131" s="177"/>
      <c r="F131" s="177"/>
      <c r="G131" s="177"/>
      <c r="H131" s="177"/>
      <c r="I131" s="150"/>
      <c r="J131" s="144" t="s">
        <v>36</v>
      </c>
      <c r="K131" s="144"/>
      <c r="L131" s="155">
        <f>D129</f>
        <v>11.458333333333334</v>
      </c>
      <c r="M131" s="150" t="s">
        <v>14</v>
      </c>
    </row>
    <row r="132" spans="1:13" x14ac:dyDescent="0.25">
      <c r="A132" s="177"/>
      <c r="B132" s="177"/>
      <c r="C132" s="177"/>
      <c r="D132" s="177"/>
      <c r="E132" s="177"/>
      <c r="F132" s="177"/>
      <c r="G132" s="177"/>
      <c r="H132" s="177"/>
      <c r="I132" s="150"/>
      <c r="J132" s="144" t="s">
        <v>37</v>
      </c>
      <c r="K132" s="144"/>
      <c r="L132" s="156">
        <f>G129</f>
        <v>2.5416666666666665</v>
      </c>
      <c r="M132" s="150" t="s">
        <v>14</v>
      </c>
    </row>
    <row r="134" spans="1:13" ht="15.75" x14ac:dyDescent="0.25">
      <c r="A134" s="437" t="s">
        <v>141</v>
      </c>
      <c r="B134" s="437"/>
      <c r="C134" s="437"/>
      <c r="D134" s="437"/>
      <c r="E134" s="437"/>
      <c r="F134" s="437"/>
      <c r="G134" s="437"/>
      <c r="H134" s="437"/>
      <c r="I134" s="437"/>
      <c r="J134" s="437"/>
      <c r="K134" s="437"/>
      <c r="L134" s="437"/>
      <c r="M134" s="437"/>
    </row>
    <row r="135" spans="1:13" ht="15.75" x14ac:dyDescent="0.25">
      <c r="A135" s="438" t="s">
        <v>142</v>
      </c>
      <c r="B135" s="438"/>
      <c r="C135" s="438"/>
      <c r="D135" s="438"/>
      <c r="E135" s="438"/>
      <c r="F135" s="438"/>
      <c r="G135" s="438"/>
      <c r="H135" s="438"/>
      <c r="I135" s="438"/>
      <c r="J135" s="438"/>
      <c r="K135" s="438"/>
      <c r="L135" s="438"/>
      <c r="M135" s="438"/>
    </row>
    <row r="136" spans="1:13" x14ac:dyDescent="0.25">
      <c r="A136" s="166"/>
      <c r="B136" s="166"/>
      <c r="C136" s="166"/>
      <c r="D136" s="166"/>
      <c r="E136" s="166"/>
      <c r="F136" s="166"/>
      <c r="G136" s="166"/>
      <c r="H136" s="166"/>
      <c r="I136" s="167"/>
      <c r="J136" s="167"/>
      <c r="K136" s="168"/>
      <c r="L136" s="168"/>
      <c r="M136" s="168"/>
    </row>
    <row r="137" spans="1:13" ht="15.75" x14ac:dyDescent="0.25">
      <c r="A137" s="441" t="s">
        <v>41</v>
      </c>
      <c r="B137" s="441"/>
      <c r="C137" s="441"/>
      <c r="D137" s="441"/>
      <c r="E137" s="441"/>
      <c r="F137" s="441"/>
      <c r="G137" s="441"/>
      <c r="H137" s="441"/>
      <c r="I137" s="441"/>
      <c r="J137" s="441"/>
      <c r="K137" s="170" t="s">
        <v>3</v>
      </c>
      <c r="L137" s="171">
        <v>16</v>
      </c>
      <c r="M137" s="170" t="s">
        <v>4</v>
      </c>
    </row>
    <row r="138" spans="1:13" ht="15" customHeight="1" x14ac:dyDescent="0.25">
      <c r="A138" s="13" t="s">
        <v>5</v>
      </c>
      <c r="B138" s="13" t="s">
        <v>6</v>
      </c>
      <c r="C138" s="442" t="s">
        <v>7</v>
      </c>
      <c r="D138" s="442" t="s">
        <v>8</v>
      </c>
      <c r="E138" s="443" t="s">
        <v>66</v>
      </c>
      <c r="F138" s="443" t="s">
        <v>146</v>
      </c>
      <c r="G138" s="442" t="s">
        <v>11</v>
      </c>
      <c r="H138" s="10" t="s">
        <v>12</v>
      </c>
      <c r="I138" s="10"/>
      <c r="J138" s="10"/>
      <c r="K138" s="428" t="s">
        <v>13</v>
      </c>
      <c r="L138" s="428"/>
      <c r="M138" s="428"/>
    </row>
    <row r="139" spans="1:13" ht="15.75" x14ac:dyDescent="0.25">
      <c r="A139" s="13"/>
      <c r="B139" s="13"/>
      <c r="C139" s="442"/>
      <c r="D139" s="442"/>
      <c r="E139" s="443"/>
      <c r="F139" s="443"/>
      <c r="G139" s="442"/>
      <c r="H139" s="19" t="s">
        <v>14</v>
      </c>
      <c r="I139" s="19" t="s">
        <v>15</v>
      </c>
      <c r="J139" s="19" t="s">
        <v>16</v>
      </c>
      <c r="K139" s="96" t="s">
        <v>14</v>
      </c>
      <c r="L139" s="96" t="s">
        <v>15</v>
      </c>
      <c r="M139" s="96" t="s">
        <v>16</v>
      </c>
    </row>
    <row r="140" spans="1:13" ht="15.75" x14ac:dyDescent="0.25">
      <c r="A140" s="21">
        <v>1</v>
      </c>
      <c r="B140" s="22" t="s">
        <v>19</v>
      </c>
      <c r="C140" s="21">
        <v>128</v>
      </c>
      <c r="D140" s="23">
        <f t="shared" ref="D140:D160" si="34">F140+E140</f>
        <v>5</v>
      </c>
      <c r="E140" s="23">
        <v>-3</v>
      </c>
      <c r="F140" s="23">
        <f t="shared" ref="F140:F160" si="35">INT(C140/$L$4)</f>
        <v>8</v>
      </c>
      <c r="G140" s="21">
        <v>8</v>
      </c>
      <c r="H140" s="21" t="str">
        <f t="shared" ref="H140:H161" si="36">CHOOSE(WEEKDAY(I140),"Minggu","Senin","Selasa","Rabu","Kamis","Jum'at","Sabtu")</f>
        <v>Rabu</v>
      </c>
      <c r="I140" s="24">
        <v>45707</v>
      </c>
      <c r="J140" s="25">
        <v>0.125</v>
      </c>
      <c r="K140" s="21" t="str">
        <f t="shared" ref="K140:K160" si="37">CHOOSE(WEEKDAY(L140),"Minggu","Senin","Selasa","Rabu","Kamis","Jum'at","Sabtu")</f>
        <v>Rabu</v>
      </c>
      <c r="L140" s="24">
        <f>(I140+J140)+G140/24</f>
        <v>45707.458333333336</v>
      </c>
      <c r="M140" s="25">
        <f t="shared" ref="M140:M160" si="38">(J140+G140/24)</f>
        <v>0.45833333333333331</v>
      </c>
    </row>
    <row r="141" spans="1:13" ht="15.75" x14ac:dyDescent="0.25">
      <c r="A141" s="21">
        <f t="shared" ref="A141:A161" si="39">A140+1</f>
        <v>2</v>
      </c>
      <c r="B141" s="22" t="s">
        <v>143</v>
      </c>
      <c r="C141" s="21">
        <v>250</v>
      </c>
      <c r="D141" s="23">
        <f t="shared" si="34"/>
        <v>16</v>
      </c>
      <c r="E141" s="23">
        <v>1</v>
      </c>
      <c r="F141" s="23">
        <f t="shared" si="35"/>
        <v>15</v>
      </c>
      <c r="G141" s="21">
        <v>3</v>
      </c>
      <c r="H141" s="21" t="str">
        <f t="shared" si="36"/>
        <v>Rabu</v>
      </c>
      <c r="I141" s="24">
        <f t="shared" ref="I141:I161" si="40">$I$140+J141</f>
        <v>45707.666666666664</v>
      </c>
      <c r="J141" s="25">
        <f t="shared" ref="J141:J161" si="41">M140+D140/24</f>
        <v>0.66666666666666663</v>
      </c>
      <c r="K141" s="21" t="str">
        <f t="shared" si="37"/>
        <v>Rabu</v>
      </c>
      <c r="L141" s="24">
        <f t="shared" ref="L141:L160" si="42">($I$140+J141)+G141/24</f>
        <v>45707.791666666664</v>
      </c>
      <c r="M141" s="25">
        <f t="shared" si="38"/>
        <v>0.79166666666666663</v>
      </c>
    </row>
    <row r="142" spans="1:13" ht="15.75" x14ac:dyDescent="0.25">
      <c r="A142" s="21">
        <f t="shared" si="39"/>
        <v>3</v>
      </c>
      <c r="B142" s="22" t="s">
        <v>90</v>
      </c>
      <c r="C142" s="21">
        <v>388</v>
      </c>
      <c r="D142" s="23">
        <f t="shared" si="34"/>
        <v>26</v>
      </c>
      <c r="E142" s="23">
        <v>2</v>
      </c>
      <c r="F142" s="23">
        <f t="shared" si="35"/>
        <v>24</v>
      </c>
      <c r="G142" s="21">
        <v>2</v>
      </c>
      <c r="H142" s="21" t="str">
        <f t="shared" si="36"/>
        <v>Kamis</v>
      </c>
      <c r="I142" s="24">
        <f t="shared" si="40"/>
        <v>45708.458333333336</v>
      </c>
      <c r="J142" s="25">
        <f t="shared" si="41"/>
        <v>1.4583333333333333</v>
      </c>
      <c r="K142" s="21" t="str">
        <f t="shared" si="37"/>
        <v>Kamis</v>
      </c>
      <c r="L142" s="24">
        <f t="shared" si="42"/>
        <v>45708.541666666672</v>
      </c>
      <c r="M142" s="25">
        <f t="shared" si="38"/>
        <v>1.5416666666666665</v>
      </c>
    </row>
    <row r="143" spans="1:13" ht="15.75" x14ac:dyDescent="0.25">
      <c r="A143" s="21">
        <f t="shared" si="39"/>
        <v>4</v>
      </c>
      <c r="B143" s="22" t="s">
        <v>144</v>
      </c>
      <c r="C143" s="21">
        <v>91</v>
      </c>
      <c r="D143" s="23">
        <f t="shared" si="34"/>
        <v>6</v>
      </c>
      <c r="E143" s="23">
        <v>1</v>
      </c>
      <c r="F143" s="23">
        <f t="shared" si="35"/>
        <v>5</v>
      </c>
      <c r="G143" s="21">
        <v>3</v>
      </c>
      <c r="H143" s="21" t="str">
        <f t="shared" si="36"/>
        <v>Jum'at</v>
      </c>
      <c r="I143" s="24">
        <f t="shared" si="40"/>
        <v>45709.625</v>
      </c>
      <c r="J143" s="25">
        <f t="shared" si="41"/>
        <v>2.625</v>
      </c>
      <c r="K143" s="21" t="str">
        <f t="shared" si="37"/>
        <v>Jum'at</v>
      </c>
      <c r="L143" s="24">
        <f t="shared" si="42"/>
        <v>45709.75</v>
      </c>
      <c r="M143" s="25">
        <f t="shared" si="38"/>
        <v>2.75</v>
      </c>
    </row>
    <row r="144" spans="1:13" ht="15.75" x14ac:dyDescent="0.25">
      <c r="A144" s="21">
        <f t="shared" si="39"/>
        <v>5</v>
      </c>
      <c r="B144" s="22" t="s">
        <v>145</v>
      </c>
      <c r="C144" s="21">
        <v>330</v>
      </c>
      <c r="D144" s="23">
        <f t="shared" si="34"/>
        <v>21</v>
      </c>
      <c r="E144" s="23">
        <v>1</v>
      </c>
      <c r="F144" s="23">
        <f t="shared" si="35"/>
        <v>20</v>
      </c>
      <c r="G144" s="21">
        <v>3</v>
      </c>
      <c r="H144" s="21" t="str">
        <f t="shared" si="36"/>
        <v>Sabtu</v>
      </c>
      <c r="I144" s="24">
        <f t="shared" si="40"/>
        <v>45710</v>
      </c>
      <c r="J144" s="25">
        <f t="shared" si="41"/>
        <v>3</v>
      </c>
      <c r="K144" s="21" t="str">
        <f t="shared" si="37"/>
        <v>Sabtu</v>
      </c>
      <c r="L144" s="24">
        <f t="shared" si="42"/>
        <v>45710.125</v>
      </c>
      <c r="M144" s="25">
        <f t="shared" si="38"/>
        <v>3.125</v>
      </c>
    </row>
    <row r="145" spans="1:13" ht="15.75" x14ac:dyDescent="0.25">
      <c r="A145" s="21">
        <f t="shared" si="39"/>
        <v>6</v>
      </c>
      <c r="B145" s="22" t="s">
        <v>91</v>
      </c>
      <c r="C145" s="21">
        <v>188</v>
      </c>
      <c r="D145" s="23">
        <f t="shared" si="34"/>
        <v>13</v>
      </c>
      <c r="E145" s="23">
        <v>2</v>
      </c>
      <c r="F145" s="23">
        <f t="shared" si="35"/>
        <v>11</v>
      </c>
      <c r="G145" s="21">
        <v>2</v>
      </c>
      <c r="H145" s="21" t="str">
        <f t="shared" si="36"/>
        <v>Minggu</v>
      </c>
      <c r="I145" s="24">
        <f t="shared" si="40"/>
        <v>45711</v>
      </c>
      <c r="J145" s="25">
        <f t="shared" si="41"/>
        <v>4</v>
      </c>
      <c r="K145" s="21" t="str">
        <f t="shared" si="37"/>
        <v>Minggu</v>
      </c>
      <c r="L145" s="24">
        <f t="shared" si="42"/>
        <v>45711.083333333336</v>
      </c>
      <c r="M145" s="25">
        <f t="shared" si="38"/>
        <v>4.083333333333333</v>
      </c>
    </row>
    <row r="146" spans="1:13" ht="15.75" x14ac:dyDescent="0.25">
      <c r="A146" s="21">
        <f t="shared" si="39"/>
        <v>7</v>
      </c>
      <c r="B146" s="22" t="s">
        <v>90</v>
      </c>
      <c r="C146" s="21">
        <v>250</v>
      </c>
      <c r="D146" s="23">
        <f t="shared" si="34"/>
        <v>16</v>
      </c>
      <c r="E146" s="23">
        <v>1</v>
      </c>
      <c r="F146" s="23">
        <f t="shared" si="35"/>
        <v>15</v>
      </c>
      <c r="G146" s="21">
        <v>2</v>
      </c>
      <c r="H146" s="21" t="str">
        <f t="shared" si="36"/>
        <v>Minggu</v>
      </c>
      <c r="I146" s="24">
        <f t="shared" si="40"/>
        <v>45711.625</v>
      </c>
      <c r="J146" s="25">
        <f t="shared" si="41"/>
        <v>4.625</v>
      </c>
      <c r="K146" s="21" t="str">
        <f t="shared" si="37"/>
        <v>Minggu</v>
      </c>
      <c r="L146" s="24">
        <f t="shared" si="42"/>
        <v>45711.708333333336</v>
      </c>
      <c r="M146" s="25">
        <f t="shared" si="38"/>
        <v>4.708333333333333</v>
      </c>
    </row>
    <row r="147" spans="1:13" ht="15.75" x14ac:dyDescent="0.25">
      <c r="A147" s="21">
        <f t="shared" si="39"/>
        <v>8</v>
      </c>
      <c r="B147" s="22" t="s">
        <v>143</v>
      </c>
      <c r="C147" s="21">
        <v>128</v>
      </c>
      <c r="D147" s="23">
        <f t="shared" si="34"/>
        <v>5</v>
      </c>
      <c r="E147" s="23">
        <v>-3</v>
      </c>
      <c r="F147" s="23">
        <f t="shared" si="35"/>
        <v>8</v>
      </c>
      <c r="G147" s="21">
        <v>3</v>
      </c>
      <c r="H147" s="21" t="str">
        <f t="shared" si="36"/>
        <v>Senin</v>
      </c>
      <c r="I147" s="24">
        <f t="shared" si="40"/>
        <v>45712.375</v>
      </c>
      <c r="J147" s="25">
        <f t="shared" si="41"/>
        <v>5.375</v>
      </c>
      <c r="K147" s="21" t="str">
        <f t="shared" si="37"/>
        <v>Senin</v>
      </c>
      <c r="L147" s="24">
        <f t="shared" si="42"/>
        <v>45712.5</v>
      </c>
      <c r="M147" s="25">
        <f t="shared" si="38"/>
        <v>5.5</v>
      </c>
    </row>
    <row r="148" spans="1:13" ht="15.75" x14ac:dyDescent="0.25">
      <c r="A148" s="21">
        <f t="shared" si="39"/>
        <v>9</v>
      </c>
      <c r="B148" s="22" t="s">
        <v>19</v>
      </c>
      <c r="C148" s="21">
        <v>243</v>
      </c>
      <c r="D148" s="23">
        <f t="shared" si="34"/>
        <v>15</v>
      </c>
      <c r="E148" s="23">
        <v>0</v>
      </c>
      <c r="F148" s="23">
        <f t="shared" si="35"/>
        <v>15</v>
      </c>
      <c r="G148" s="21">
        <v>3</v>
      </c>
      <c r="H148" s="21" t="str">
        <f t="shared" si="36"/>
        <v>Senin</v>
      </c>
      <c r="I148" s="24">
        <f t="shared" si="40"/>
        <v>45712.708333333336</v>
      </c>
      <c r="J148" s="25">
        <f t="shared" si="41"/>
        <v>5.708333333333333</v>
      </c>
      <c r="K148" s="21" t="str">
        <f t="shared" si="37"/>
        <v>Senin</v>
      </c>
      <c r="L148" s="24">
        <f t="shared" si="42"/>
        <v>45712.833333333336</v>
      </c>
      <c r="M148" s="25">
        <f t="shared" si="38"/>
        <v>5.833333333333333</v>
      </c>
    </row>
    <row r="149" spans="1:13" ht="15.75" x14ac:dyDescent="0.25">
      <c r="A149" s="27">
        <f t="shared" si="39"/>
        <v>10</v>
      </c>
      <c r="B149" s="22" t="s">
        <v>20</v>
      </c>
      <c r="C149" s="21">
        <v>200</v>
      </c>
      <c r="D149" s="23">
        <f t="shared" si="34"/>
        <v>13</v>
      </c>
      <c r="E149" s="23">
        <v>1</v>
      </c>
      <c r="F149" s="23">
        <f t="shared" si="35"/>
        <v>12</v>
      </c>
      <c r="G149" s="21">
        <v>2</v>
      </c>
      <c r="H149" s="21" t="str">
        <f t="shared" si="36"/>
        <v>Selasa</v>
      </c>
      <c r="I149" s="24">
        <f t="shared" si="40"/>
        <v>45713.458333333336</v>
      </c>
      <c r="J149" s="25">
        <f t="shared" si="41"/>
        <v>6.458333333333333</v>
      </c>
      <c r="K149" s="21" t="str">
        <f t="shared" si="37"/>
        <v>Selasa</v>
      </c>
      <c r="L149" s="24">
        <f t="shared" si="42"/>
        <v>45713.541666666672</v>
      </c>
      <c r="M149" s="25">
        <f t="shared" si="38"/>
        <v>6.5416666666666661</v>
      </c>
    </row>
    <row r="150" spans="1:13" ht="15.75" x14ac:dyDescent="0.25">
      <c r="A150" s="27">
        <f t="shared" si="39"/>
        <v>11</v>
      </c>
      <c r="B150" s="22" t="s">
        <v>57</v>
      </c>
      <c r="C150" s="21">
        <v>81</v>
      </c>
      <c r="D150" s="23">
        <f t="shared" si="34"/>
        <v>5</v>
      </c>
      <c r="E150" s="23">
        <v>0</v>
      </c>
      <c r="F150" s="23">
        <f t="shared" si="35"/>
        <v>5</v>
      </c>
      <c r="G150" s="21">
        <v>2</v>
      </c>
      <c r="H150" s="21" t="str">
        <f t="shared" si="36"/>
        <v>Rabu</v>
      </c>
      <c r="I150" s="24">
        <f t="shared" si="40"/>
        <v>45714.083333333336</v>
      </c>
      <c r="J150" s="25">
        <f t="shared" si="41"/>
        <v>7.083333333333333</v>
      </c>
      <c r="K150" s="21" t="str">
        <f t="shared" si="37"/>
        <v>Rabu</v>
      </c>
      <c r="L150" s="24">
        <f t="shared" si="42"/>
        <v>45714.166666666672</v>
      </c>
      <c r="M150" s="25">
        <f t="shared" si="38"/>
        <v>7.1666666666666661</v>
      </c>
    </row>
    <row r="151" spans="1:13" ht="15.75" x14ac:dyDescent="0.25">
      <c r="A151" s="27">
        <f t="shared" si="39"/>
        <v>12</v>
      </c>
      <c r="B151" s="22" t="s">
        <v>58</v>
      </c>
      <c r="C151" s="21">
        <v>180</v>
      </c>
      <c r="D151" s="23">
        <f t="shared" si="34"/>
        <v>12</v>
      </c>
      <c r="E151" s="23">
        <v>1</v>
      </c>
      <c r="F151" s="23">
        <f t="shared" si="35"/>
        <v>11</v>
      </c>
      <c r="G151" s="21">
        <v>2</v>
      </c>
      <c r="H151" s="21" t="str">
        <f t="shared" si="36"/>
        <v>Rabu</v>
      </c>
      <c r="I151" s="24">
        <f t="shared" si="40"/>
        <v>45714.375</v>
      </c>
      <c r="J151" s="25">
        <f t="shared" si="41"/>
        <v>7.3749999999999991</v>
      </c>
      <c r="K151" s="21" t="str">
        <f t="shared" si="37"/>
        <v>Rabu</v>
      </c>
      <c r="L151" s="24">
        <f t="shared" si="42"/>
        <v>45714.458333333336</v>
      </c>
      <c r="M151" s="25">
        <f t="shared" si="38"/>
        <v>7.4583333333333321</v>
      </c>
    </row>
    <row r="152" spans="1:13" ht="15.75" x14ac:dyDescent="0.25">
      <c r="A152" s="27">
        <f t="shared" si="39"/>
        <v>13</v>
      </c>
      <c r="B152" s="22" t="s">
        <v>20</v>
      </c>
      <c r="C152" s="21">
        <v>243</v>
      </c>
      <c r="D152" s="23">
        <f t="shared" si="34"/>
        <v>15</v>
      </c>
      <c r="E152" s="23">
        <v>0</v>
      </c>
      <c r="F152" s="23">
        <f t="shared" si="35"/>
        <v>15</v>
      </c>
      <c r="G152" s="21">
        <v>2</v>
      </c>
      <c r="H152" s="21" t="str">
        <f t="shared" si="36"/>
        <v>Rabu</v>
      </c>
      <c r="I152" s="24">
        <f t="shared" si="40"/>
        <v>45714.958333333336</v>
      </c>
      <c r="J152" s="25">
        <f t="shared" si="41"/>
        <v>7.9583333333333321</v>
      </c>
      <c r="K152" s="21" t="str">
        <f t="shared" si="37"/>
        <v>Kamis</v>
      </c>
      <c r="L152" s="24">
        <f t="shared" si="42"/>
        <v>45715.041666666672</v>
      </c>
      <c r="M152" s="25">
        <f t="shared" si="38"/>
        <v>8.0416666666666661</v>
      </c>
    </row>
    <row r="153" spans="1:13" ht="15.75" x14ac:dyDescent="0.25">
      <c r="A153" s="27">
        <f t="shared" si="39"/>
        <v>14</v>
      </c>
      <c r="B153" s="22" t="s">
        <v>19</v>
      </c>
      <c r="C153" s="21">
        <v>128</v>
      </c>
      <c r="D153" s="23">
        <f t="shared" si="34"/>
        <v>5</v>
      </c>
      <c r="E153" s="23">
        <v>-3</v>
      </c>
      <c r="F153" s="23">
        <f t="shared" si="35"/>
        <v>8</v>
      </c>
      <c r="G153" s="21">
        <v>4</v>
      </c>
      <c r="H153" s="21" t="str">
        <f t="shared" si="36"/>
        <v>Kamis</v>
      </c>
      <c r="I153" s="24">
        <f t="shared" si="40"/>
        <v>45715.666666666664</v>
      </c>
      <c r="J153" s="25">
        <f t="shared" si="41"/>
        <v>8.6666666666666661</v>
      </c>
      <c r="K153" s="21" t="str">
        <f t="shared" si="37"/>
        <v>Kamis</v>
      </c>
      <c r="L153" s="24">
        <f t="shared" si="42"/>
        <v>45715.833333333328</v>
      </c>
      <c r="M153" s="25">
        <f t="shared" si="38"/>
        <v>8.8333333333333321</v>
      </c>
    </row>
    <row r="154" spans="1:13" ht="15.75" x14ac:dyDescent="0.25">
      <c r="A154" s="27">
        <f t="shared" si="39"/>
        <v>15</v>
      </c>
      <c r="B154" s="22" t="s">
        <v>143</v>
      </c>
      <c r="C154" s="21">
        <v>250</v>
      </c>
      <c r="D154" s="23">
        <f t="shared" si="34"/>
        <v>16</v>
      </c>
      <c r="E154" s="23">
        <v>1</v>
      </c>
      <c r="F154" s="23">
        <f t="shared" si="35"/>
        <v>15</v>
      </c>
      <c r="G154" s="21">
        <v>5</v>
      </c>
      <c r="H154" s="21" t="str">
        <f t="shared" si="36"/>
        <v>Jum'at</v>
      </c>
      <c r="I154" s="24">
        <f t="shared" si="40"/>
        <v>45716.041666666664</v>
      </c>
      <c r="J154" s="25">
        <f t="shared" si="41"/>
        <v>9.0416666666666661</v>
      </c>
      <c r="K154" s="21" t="str">
        <f t="shared" si="37"/>
        <v>Jum'at</v>
      </c>
      <c r="L154" s="24">
        <f t="shared" si="42"/>
        <v>45716.25</v>
      </c>
      <c r="M154" s="25">
        <f t="shared" si="38"/>
        <v>9.25</v>
      </c>
    </row>
    <row r="155" spans="1:13" ht="15.75" x14ac:dyDescent="0.25">
      <c r="A155" s="27">
        <f t="shared" si="39"/>
        <v>16</v>
      </c>
      <c r="B155" s="22" t="s">
        <v>90</v>
      </c>
      <c r="C155" s="21">
        <v>188</v>
      </c>
      <c r="D155" s="23">
        <f t="shared" si="34"/>
        <v>13</v>
      </c>
      <c r="E155" s="23">
        <v>2</v>
      </c>
      <c r="F155" s="23">
        <f t="shared" si="35"/>
        <v>11</v>
      </c>
      <c r="G155" s="21">
        <v>2</v>
      </c>
      <c r="H155" s="21" t="str">
        <f t="shared" si="36"/>
        <v>Jum'at</v>
      </c>
      <c r="I155" s="24">
        <f t="shared" si="40"/>
        <v>45716.916666666664</v>
      </c>
      <c r="J155" s="25">
        <f t="shared" si="41"/>
        <v>9.9166666666666661</v>
      </c>
      <c r="K155" s="21" t="str">
        <f t="shared" si="37"/>
        <v>Sabtu</v>
      </c>
      <c r="L155" s="24">
        <f t="shared" si="42"/>
        <v>45717</v>
      </c>
      <c r="M155" s="25">
        <f t="shared" si="38"/>
        <v>10</v>
      </c>
    </row>
    <row r="156" spans="1:13" ht="15.75" x14ac:dyDescent="0.25">
      <c r="A156" s="27">
        <f t="shared" si="39"/>
        <v>17</v>
      </c>
      <c r="B156" s="22" t="s">
        <v>91</v>
      </c>
      <c r="C156" s="21">
        <v>292</v>
      </c>
      <c r="D156" s="23">
        <f t="shared" si="34"/>
        <v>19</v>
      </c>
      <c r="E156" s="23">
        <v>1</v>
      </c>
      <c r="F156" s="23">
        <f t="shared" si="35"/>
        <v>18</v>
      </c>
      <c r="G156" s="21">
        <v>2</v>
      </c>
      <c r="H156" s="21" t="str">
        <f t="shared" si="36"/>
        <v>Sabtu</v>
      </c>
      <c r="I156" s="24">
        <f t="shared" si="40"/>
        <v>45717.541666666664</v>
      </c>
      <c r="J156" s="25">
        <f t="shared" si="41"/>
        <v>10.541666666666666</v>
      </c>
      <c r="K156" s="21" t="str">
        <f t="shared" si="37"/>
        <v>Sabtu</v>
      </c>
      <c r="L156" s="24">
        <f t="shared" si="42"/>
        <v>45717.625</v>
      </c>
      <c r="M156" s="25">
        <f t="shared" si="38"/>
        <v>10.625</v>
      </c>
    </row>
    <row r="157" spans="1:13" ht="15.75" x14ac:dyDescent="0.25">
      <c r="A157" s="21">
        <f t="shared" si="39"/>
        <v>18</v>
      </c>
      <c r="B157" s="22" t="s">
        <v>144</v>
      </c>
      <c r="C157" s="21">
        <v>91</v>
      </c>
      <c r="D157" s="23">
        <f t="shared" si="34"/>
        <v>6</v>
      </c>
      <c r="E157" s="23">
        <v>1</v>
      </c>
      <c r="F157" s="23">
        <f t="shared" si="35"/>
        <v>5</v>
      </c>
      <c r="G157" s="21">
        <v>4</v>
      </c>
      <c r="H157" s="21" t="str">
        <f t="shared" si="36"/>
        <v>Minggu</v>
      </c>
      <c r="I157" s="24">
        <f t="shared" si="40"/>
        <v>45718.416666666664</v>
      </c>
      <c r="J157" s="25">
        <f t="shared" si="41"/>
        <v>11.416666666666666</v>
      </c>
      <c r="K157" s="21" t="str">
        <f t="shared" si="37"/>
        <v>Minggu</v>
      </c>
      <c r="L157" s="24">
        <f t="shared" si="42"/>
        <v>45718.583333333328</v>
      </c>
      <c r="M157" s="25">
        <f t="shared" si="38"/>
        <v>11.583333333333332</v>
      </c>
    </row>
    <row r="158" spans="1:13" ht="15.75" x14ac:dyDescent="0.25">
      <c r="A158" s="21">
        <f t="shared" si="39"/>
        <v>19</v>
      </c>
      <c r="B158" s="22" t="s">
        <v>145</v>
      </c>
      <c r="C158" s="21">
        <v>432</v>
      </c>
      <c r="D158" s="23">
        <f t="shared" si="34"/>
        <v>27</v>
      </c>
      <c r="E158" s="23">
        <v>0</v>
      </c>
      <c r="F158" s="23">
        <f t="shared" si="35"/>
        <v>27</v>
      </c>
      <c r="G158" s="21">
        <v>3</v>
      </c>
      <c r="H158" s="21" t="str">
        <f t="shared" si="36"/>
        <v>Minggu</v>
      </c>
      <c r="I158" s="24">
        <f t="shared" si="40"/>
        <v>45718.833333333336</v>
      </c>
      <c r="J158" s="25">
        <f t="shared" si="41"/>
        <v>11.833333333333332</v>
      </c>
      <c r="K158" s="21" t="str">
        <f t="shared" si="37"/>
        <v>Minggu</v>
      </c>
      <c r="L158" s="24">
        <f t="shared" si="42"/>
        <v>45718.958333333336</v>
      </c>
      <c r="M158" s="25">
        <f t="shared" si="38"/>
        <v>11.958333333333332</v>
      </c>
    </row>
    <row r="159" spans="1:13" ht="15.75" x14ac:dyDescent="0.25">
      <c r="A159" s="21">
        <f t="shared" si="39"/>
        <v>20</v>
      </c>
      <c r="B159" s="22" t="s">
        <v>90</v>
      </c>
      <c r="C159" s="21">
        <v>250</v>
      </c>
      <c r="D159" s="23">
        <f t="shared" si="34"/>
        <v>16</v>
      </c>
      <c r="E159" s="23">
        <v>1</v>
      </c>
      <c r="F159" s="23">
        <f t="shared" si="35"/>
        <v>15</v>
      </c>
      <c r="G159" s="21">
        <v>2</v>
      </c>
      <c r="H159" s="21" t="str">
        <f t="shared" si="36"/>
        <v>Selasa</v>
      </c>
      <c r="I159" s="24">
        <f t="shared" si="40"/>
        <v>45720.083333333336</v>
      </c>
      <c r="J159" s="25">
        <f t="shared" si="41"/>
        <v>13.083333333333332</v>
      </c>
      <c r="K159" s="21" t="str">
        <f t="shared" si="37"/>
        <v>Selasa</v>
      </c>
      <c r="L159" s="24">
        <f t="shared" si="42"/>
        <v>45720.166666666672</v>
      </c>
      <c r="M159" s="25">
        <f t="shared" si="38"/>
        <v>13.166666666666666</v>
      </c>
    </row>
    <row r="160" spans="1:13" ht="15.75" x14ac:dyDescent="0.25">
      <c r="A160" s="21">
        <f t="shared" si="39"/>
        <v>21</v>
      </c>
      <c r="B160" s="22" t="s">
        <v>143</v>
      </c>
      <c r="C160" s="21">
        <v>128</v>
      </c>
      <c r="D160" s="23">
        <f t="shared" si="34"/>
        <v>5</v>
      </c>
      <c r="E160" s="23">
        <v>-3</v>
      </c>
      <c r="F160" s="23">
        <f t="shared" si="35"/>
        <v>8</v>
      </c>
      <c r="G160" s="21">
        <v>2</v>
      </c>
      <c r="H160" s="21" t="str">
        <f t="shared" si="36"/>
        <v>Selasa</v>
      </c>
      <c r="I160" s="24">
        <f t="shared" si="40"/>
        <v>45720.833333333336</v>
      </c>
      <c r="J160" s="25">
        <f t="shared" si="41"/>
        <v>13.833333333333332</v>
      </c>
      <c r="K160" s="21" t="str">
        <f t="shared" si="37"/>
        <v>Selasa</v>
      </c>
      <c r="L160" s="24">
        <f t="shared" si="42"/>
        <v>45720.916666666672</v>
      </c>
      <c r="M160" s="25">
        <f t="shared" si="38"/>
        <v>13.916666666666666</v>
      </c>
    </row>
    <row r="161" spans="1:13" ht="15.75" x14ac:dyDescent="0.25">
      <c r="A161" s="27">
        <f t="shared" si="39"/>
        <v>22</v>
      </c>
      <c r="B161" s="54" t="s">
        <v>19</v>
      </c>
      <c r="C161" s="27"/>
      <c r="D161" s="53"/>
      <c r="E161" s="53"/>
      <c r="F161" s="53"/>
      <c r="G161" s="21"/>
      <c r="H161" s="21" t="str">
        <f t="shared" si="36"/>
        <v>Rabu</v>
      </c>
      <c r="I161" s="24">
        <f t="shared" si="40"/>
        <v>45721.125</v>
      </c>
      <c r="J161" s="25">
        <f t="shared" si="41"/>
        <v>14.125</v>
      </c>
      <c r="K161" s="21"/>
      <c r="L161" s="24"/>
      <c r="M161" s="25"/>
    </row>
    <row r="162" spans="1:13" x14ac:dyDescent="0.25">
      <c r="A162" s="440" t="s">
        <v>31</v>
      </c>
      <c r="B162" s="440"/>
      <c r="C162" s="160">
        <f>SUM(C140:C161)</f>
        <v>4459</v>
      </c>
      <c r="D162" s="160">
        <f>SUM(D140:D161)</f>
        <v>275</v>
      </c>
      <c r="E162" s="160"/>
      <c r="F162" s="160"/>
      <c r="G162" s="160">
        <f>SUM(G140:G161)</f>
        <v>61</v>
      </c>
      <c r="H162" s="160">
        <f>D162+G162</f>
        <v>336</v>
      </c>
      <c r="I162" s="143"/>
      <c r="J162" s="144"/>
      <c r="K162" s="143"/>
      <c r="L162" s="143"/>
      <c r="M162" s="144"/>
    </row>
    <row r="163" spans="1:13" x14ac:dyDescent="0.25">
      <c r="A163" s="440" t="s">
        <v>32</v>
      </c>
      <c r="B163" s="440"/>
      <c r="C163" s="146"/>
      <c r="D163" s="147">
        <f>D162/24</f>
        <v>11.458333333333334</v>
      </c>
      <c r="E163" s="147"/>
      <c r="F163" s="147"/>
      <c r="G163" s="147">
        <f>G162/24</f>
        <v>2.5416666666666665</v>
      </c>
      <c r="H163" s="147">
        <f>H162/24</f>
        <v>14</v>
      </c>
      <c r="I163" s="148"/>
      <c r="J163" s="149" t="s">
        <v>33</v>
      </c>
      <c r="K163" s="150"/>
      <c r="L163" s="150"/>
      <c r="M163" s="150"/>
    </row>
    <row r="164" spans="1:13" x14ac:dyDescent="0.25">
      <c r="A164" s="177"/>
      <c r="B164" s="177"/>
      <c r="C164" s="177"/>
      <c r="D164" s="177"/>
      <c r="E164" s="177"/>
      <c r="F164" s="177"/>
      <c r="G164" s="177"/>
      <c r="H164" s="150"/>
      <c r="I164" s="150"/>
      <c r="J164" s="144" t="s">
        <v>34</v>
      </c>
      <c r="K164" s="144"/>
      <c r="L164" s="154">
        <f>C162</f>
        <v>4459</v>
      </c>
      <c r="M164" s="150" t="s">
        <v>35</v>
      </c>
    </row>
    <row r="165" spans="1:13" x14ac:dyDescent="0.25">
      <c r="A165" s="177"/>
      <c r="B165" s="177"/>
      <c r="C165" s="177"/>
      <c r="D165" s="177"/>
      <c r="E165" s="177"/>
      <c r="F165" s="177"/>
      <c r="G165" s="177"/>
      <c r="H165" s="177"/>
      <c r="I165" s="150"/>
      <c r="J165" s="144" t="s">
        <v>36</v>
      </c>
      <c r="K165" s="144"/>
      <c r="L165" s="155">
        <f>D163</f>
        <v>11.458333333333334</v>
      </c>
      <c r="M165" s="150" t="s">
        <v>14</v>
      </c>
    </row>
    <row r="166" spans="1:13" x14ac:dyDescent="0.25">
      <c r="A166" s="177"/>
      <c r="B166" s="177"/>
      <c r="C166" s="177"/>
      <c r="D166" s="177"/>
      <c r="E166" s="177"/>
      <c r="F166" s="177"/>
      <c r="G166" s="177"/>
      <c r="H166" s="177"/>
      <c r="I166" s="150"/>
      <c r="J166" s="144" t="s">
        <v>37</v>
      </c>
      <c r="K166" s="144"/>
      <c r="L166" s="156">
        <f>G163</f>
        <v>2.5416666666666665</v>
      </c>
      <c r="M166" s="150" t="s">
        <v>14</v>
      </c>
    </row>
    <row r="168" spans="1:13" ht="15.75" x14ac:dyDescent="0.25">
      <c r="A168" s="437" t="s">
        <v>141</v>
      </c>
      <c r="B168" s="437"/>
      <c r="C168" s="437"/>
      <c r="D168" s="437"/>
      <c r="E168" s="437"/>
      <c r="F168" s="437"/>
      <c r="G168" s="437"/>
      <c r="H168" s="437"/>
      <c r="I168" s="437"/>
      <c r="J168" s="437"/>
      <c r="K168" s="437"/>
      <c r="L168" s="437"/>
      <c r="M168" s="437"/>
    </row>
    <row r="169" spans="1:13" ht="15.75" x14ac:dyDescent="0.25">
      <c r="A169" s="438" t="s">
        <v>142</v>
      </c>
      <c r="B169" s="438"/>
      <c r="C169" s="438"/>
      <c r="D169" s="438"/>
      <c r="E169" s="438"/>
      <c r="F169" s="438"/>
      <c r="G169" s="438"/>
      <c r="H169" s="438"/>
      <c r="I169" s="438"/>
      <c r="J169" s="438"/>
      <c r="K169" s="438"/>
      <c r="L169" s="438"/>
      <c r="M169" s="438"/>
    </row>
    <row r="170" spans="1:13" x14ac:dyDescent="0.25">
      <c r="A170" s="166"/>
      <c r="B170" s="166"/>
      <c r="C170" s="166"/>
      <c r="D170" s="166"/>
      <c r="E170" s="166"/>
      <c r="F170" s="166"/>
      <c r="G170" s="166"/>
      <c r="H170" s="166"/>
      <c r="I170" s="167"/>
      <c r="J170" s="167"/>
      <c r="K170" s="168"/>
      <c r="L170" s="168"/>
      <c r="M170" s="168"/>
    </row>
    <row r="171" spans="1:13" ht="15.75" x14ac:dyDescent="0.25">
      <c r="A171" s="441" t="s">
        <v>116</v>
      </c>
      <c r="B171" s="441"/>
      <c r="C171" s="441"/>
      <c r="D171" s="441"/>
      <c r="E171" s="441"/>
      <c r="F171" s="441"/>
      <c r="G171" s="441"/>
      <c r="H171" s="441"/>
      <c r="I171" s="441"/>
      <c r="J171" s="441"/>
      <c r="K171" s="170" t="s">
        <v>3</v>
      </c>
      <c r="L171" s="171">
        <v>16</v>
      </c>
      <c r="M171" s="170" t="s">
        <v>4</v>
      </c>
    </row>
    <row r="172" spans="1:13" ht="15" customHeight="1" x14ac:dyDescent="0.25">
      <c r="A172" s="13" t="s">
        <v>5</v>
      </c>
      <c r="B172" s="13" t="s">
        <v>6</v>
      </c>
      <c r="C172" s="442" t="s">
        <v>7</v>
      </c>
      <c r="D172" s="442" t="s">
        <v>8</v>
      </c>
      <c r="E172" s="443" t="s">
        <v>66</v>
      </c>
      <c r="F172" s="443" t="s">
        <v>10</v>
      </c>
      <c r="G172" s="442" t="s">
        <v>11</v>
      </c>
      <c r="H172" s="10" t="s">
        <v>12</v>
      </c>
      <c r="I172" s="10"/>
      <c r="J172" s="10"/>
      <c r="K172" s="428" t="s">
        <v>13</v>
      </c>
      <c r="L172" s="428"/>
      <c r="M172" s="428"/>
    </row>
    <row r="173" spans="1:13" ht="15.75" x14ac:dyDescent="0.25">
      <c r="A173" s="13"/>
      <c r="B173" s="13"/>
      <c r="C173" s="442"/>
      <c r="D173" s="442"/>
      <c r="E173" s="443"/>
      <c r="F173" s="443"/>
      <c r="G173" s="442"/>
      <c r="H173" s="19" t="s">
        <v>14</v>
      </c>
      <c r="I173" s="19" t="s">
        <v>15</v>
      </c>
      <c r="J173" s="19" t="s">
        <v>16</v>
      </c>
      <c r="K173" s="96" t="s">
        <v>14</v>
      </c>
      <c r="L173" s="96" t="s">
        <v>15</v>
      </c>
      <c r="M173" s="96" t="s">
        <v>16</v>
      </c>
    </row>
    <row r="174" spans="1:13" ht="15.75" x14ac:dyDescent="0.25">
      <c r="A174" s="21">
        <v>1</v>
      </c>
      <c r="B174" s="22" t="s">
        <v>19</v>
      </c>
      <c r="C174" s="21">
        <v>128</v>
      </c>
      <c r="D174" s="23">
        <f t="shared" ref="D174:D194" si="43">F174+E174</f>
        <v>5</v>
      </c>
      <c r="E174" s="23">
        <v>-3</v>
      </c>
      <c r="F174" s="23">
        <f t="shared" ref="F174:F194" si="44">INT(C174/$L$4)</f>
        <v>8</v>
      </c>
      <c r="G174" s="21">
        <v>8</v>
      </c>
      <c r="H174" s="21" t="str">
        <f t="shared" ref="H174:H195" si="45">CHOOSE(WEEKDAY(I174),"Minggu","Senin","Selasa","Rabu","Kamis","Jum'at","Sabtu")</f>
        <v>Rabu</v>
      </c>
      <c r="I174" s="24">
        <v>45721</v>
      </c>
      <c r="J174" s="25">
        <v>0.125</v>
      </c>
      <c r="K174" s="21" t="str">
        <f t="shared" ref="K174:K194" si="46">CHOOSE(WEEKDAY(L174),"Minggu","Senin","Selasa","Rabu","Kamis","Jum'at","Sabtu")</f>
        <v>Rabu</v>
      </c>
      <c r="L174" s="24">
        <f>(I174+J174)+G174/24</f>
        <v>45721.458333333336</v>
      </c>
      <c r="M174" s="25">
        <f t="shared" ref="M174:M194" si="47">(J174+G174/24)</f>
        <v>0.45833333333333331</v>
      </c>
    </row>
    <row r="175" spans="1:13" ht="15.75" x14ac:dyDescent="0.25">
      <c r="A175" s="21">
        <f t="shared" ref="A175:A195" si="48">A174+1</f>
        <v>2</v>
      </c>
      <c r="B175" s="22" t="s">
        <v>143</v>
      </c>
      <c r="C175" s="21">
        <v>250</v>
      </c>
      <c r="D175" s="23">
        <f t="shared" si="43"/>
        <v>16</v>
      </c>
      <c r="E175" s="23">
        <v>1</v>
      </c>
      <c r="F175" s="23">
        <f t="shared" si="44"/>
        <v>15</v>
      </c>
      <c r="G175" s="21">
        <v>3</v>
      </c>
      <c r="H175" s="21" t="str">
        <f t="shared" si="45"/>
        <v>Rabu</v>
      </c>
      <c r="I175" s="24">
        <f t="shared" ref="I175:I195" si="49">$I$174+J175</f>
        <v>45721.666666666664</v>
      </c>
      <c r="J175" s="25">
        <f t="shared" ref="J175:J195" si="50">M174+D174/24</f>
        <v>0.66666666666666663</v>
      </c>
      <c r="K175" s="21" t="str">
        <f t="shared" si="46"/>
        <v>Rabu</v>
      </c>
      <c r="L175" s="24">
        <f t="shared" ref="L175:L194" si="51">($I$174+J175)+G175/24</f>
        <v>45721.791666666664</v>
      </c>
      <c r="M175" s="25">
        <f t="shared" si="47"/>
        <v>0.79166666666666663</v>
      </c>
    </row>
    <row r="176" spans="1:13" ht="15.75" x14ac:dyDescent="0.25">
      <c r="A176" s="21">
        <f t="shared" si="48"/>
        <v>3</v>
      </c>
      <c r="B176" s="22" t="s">
        <v>90</v>
      </c>
      <c r="C176" s="21">
        <v>388</v>
      </c>
      <c r="D176" s="23">
        <f t="shared" si="43"/>
        <v>26</v>
      </c>
      <c r="E176" s="23">
        <v>2</v>
      </c>
      <c r="F176" s="23">
        <f t="shared" si="44"/>
        <v>24</v>
      </c>
      <c r="G176" s="21">
        <v>2</v>
      </c>
      <c r="H176" s="21" t="str">
        <f t="shared" si="45"/>
        <v>Kamis</v>
      </c>
      <c r="I176" s="24">
        <f t="shared" si="49"/>
        <v>45722.458333333336</v>
      </c>
      <c r="J176" s="25">
        <f t="shared" si="50"/>
        <v>1.4583333333333333</v>
      </c>
      <c r="K176" s="21" t="str">
        <f t="shared" si="46"/>
        <v>Kamis</v>
      </c>
      <c r="L176" s="24">
        <f t="shared" si="51"/>
        <v>45722.541666666672</v>
      </c>
      <c r="M176" s="25">
        <f t="shared" si="47"/>
        <v>1.5416666666666665</v>
      </c>
    </row>
    <row r="177" spans="1:13" ht="15.75" x14ac:dyDescent="0.25">
      <c r="A177" s="21">
        <f t="shared" si="48"/>
        <v>4</v>
      </c>
      <c r="B177" s="22" t="s">
        <v>144</v>
      </c>
      <c r="C177" s="21">
        <v>91</v>
      </c>
      <c r="D177" s="23">
        <f t="shared" si="43"/>
        <v>6</v>
      </c>
      <c r="E177" s="23">
        <v>1</v>
      </c>
      <c r="F177" s="23">
        <f t="shared" si="44"/>
        <v>5</v>
      </c>
      <c r="G177" s="21">
        <v>3</v>
      </c>
      <c r="H177" s="21" t="str">
        <f t="shared" si="45"/>
        <v>Jum'at</v>
      </c>
      <c r="I177" s="24">
        <f t="shared" si="49"/>
        <v>45723.625</v>
      </c>
      <c r="J177" s="25">
        <f t="shared" si="50"/>
        <v>2.625</v>
      </c>
      <c r="K177" s="21" t="str">
        <f t="shared" si="46"/>
        <v>Jum'at</v>
      </c>
      <c r="L177" s="24">
        <f t="shared" si="51"/>
        <v>45723.75</v>
      </c>
      <c r="M177" s="25">
        <f t="shared" si="47"/>
        <v>2.75</v>
      </c>
    </row>
    <row r="178" spans="1:13" ht="15.75" x14ac:dyDescent="0.25">
      <c r="A178" s="21">
        <f t="shared" si="48"/>
        <v>5</v>
      </c>
      <c r="B178" s="22" t="s">
        <v>145</v>
      </c>
      <c r="C178" s="21">
        <v>330</v>
      </c>
      <c r="D178" s="23">
        <f t="shared" si="43"/>
        <v>21</v>
      </c>
      <c r="E178" s="23">
        <v>1</v>
      </c>
      <c r="F178" s="23">
        <f t="shared" si="44"/>
        <v>20</v>
      </c>
      <c r="G178" s="21">
        <v>3</v>
      </c>
      <c r="H178" s="21" t="str">
        <f t="shared" si="45"/>
        <v>Sabtu</v>
      </c>
      <c r="I178" s="24">
        <f t="shared" si="49"/>
        <v>45724</v>
      </c>
      <c r="J178" s="25">
        <f t="shared" si="50"/>
        <v>3</v>
      </c>
      <c r="K178" s="21" t="str">
        <f t="shared" si="46"/>
        <v>Sabtu</v>
      </c>
      <c r="L178" s="24">
        <f t="shared" si="51"/>
        <v>45724.125</v>
      </c>
      <c r="M178" s="25">
        <f t="shared" si="47"/>
        <v>3.125</v>
      </c>
    </row>
    <row r="179" spans="1:13" ht="15.75" x14ac:dyDescent="0.25">
      <c r="A179" s="21">
        <f t="shared" si="48"/>
        <v>6</v>
      </c>
      <c r="B179" s="22" t="s">
        <v>91</v>
      </c>
      <c r="C179" s="21">
        <v>188</v>
      </c>
      <c r="D179" s="23">
        <f t="shared" si="43"/>
        <v>13</v>
      </c>
      <c r="E179" s="23">
        <v>2</v>
      </c>
      <c r="F179" s="23">
        <f t="shared" si="44"/>
        <v>11</v>
      </c>
      <c r="G179" s="21">
        <v>2</v>
      </c>
      <c r="H179" s="21" t="str">
        <f t="shared" si="45"/>
        <v>Minggu</v>
      </c>
      <c r="I179" s="24">
        <f t="shared" si="49"/>
        <v>45725</v>
      </c>
      <c r="J179" s="25">
        <f t="shared" si="50"/>
        <v>4</v>
      </c>
      <c r="K179" s="21" t="str">
        <f t="shared" si="46"/>
        <v>Minggu</v>
      </c>
      <c r="L179" s="24">
        <f t="shared" si="51"/>
        <v>45725.083333333336</v>
      </c>
      <c r="M179" s="25">
        <f t="shared" si="47"/>
        <v>4.083333333333333</v>
      </c>
    </row>
    <row r="180" spans="1:13" ht="15.75" x14ac:dyDescent="0.25">
      <c r="A180" s="21">
        <f t="shared" si="48"/>
        <v>7</v>
      </c>
      <c r="B180" s="22" t="s">
        <v>90</v>
      </c>
      <c r="C180" s="21">
        <v>250</v>
      </c>
      <c r="D180" s="23">
        <f t="shared" si="43"/>
        <v>16</v>
      </c>
      <c r="E180" s="23">
        <v>1</v>
      </c>
      <c r="F180" s="23">
        <f t="shared" si="44"/>
        <v>15</v>
      </c>
      <c r="G180" s="21">
        <v>2</v>
      </c>
      <c r="H180" s="21" t="str">
        <f t="shared" si="45"/>
        <v>Minggu</v>
      </c>
      <c r="I180" s="24">
        <f t="shared" si="49"/>
        <v>45725.625</v>
      </c>
      <c r="J180" s="25">
        <f t="shared" si="50"/>
        <v>4.625</v>
      </c>
      <c r="K180" s="21" t="str">
        <f t="shared" si="46"/>
        <v>Minggu</v>
      </c>
      <c r="L180" s="24">
        <f t="shared" si="51"/>
        <v>45725.708333333336</v>
      </c>
      <c r="M180" s="25">
        <f t="shared" si="47"/>
        <v>4.708333333333333</v>
      </c>
    </row>
    <row r="181" spans="1:13" ht="15.75" x14ac:dyDescent="0.25">
      <c r="A181" s="21">
        <f t="shared" si="48"/>
        <v>8</v>
      </c>
      <c r="B181" s="22" t="s">
        <v>143</v>
      </c>
      <c r="C181" s="21">
        <v>128</v>
      </c>
      <c r="D181" s="23">
        <f t="shared" si="43"/>
        <v>5</v>
      </c>
      <c r="E181" s="23">
        <v>-3</v>
      </c>
      <c r="F181" s="23">
        <f t="shared" si="44"/>
        <v>8</v>
      </c>
      <c r="G181" s="21">
        <v>3</v>
      </c>
      <c r="H181" s="21" t="str">
        <f t="shared" si="45"/>
        <v>Senin</v>
      </c>
      <c r="I181" s="24">
        <f t="shared" si="49"/>
        <v>45726.375</v>
      </c>
      <c r="J181" s="25">
        <f t="shared" si="50"/>
        <v>5.375</v>
      </c>
      <c r="K181" s="21" t="str">
        <f t="shared" si="46"/>
        <v>Senin</v>
      </c>
      <c r="L181" s="24">
        <f t="shared" si="51"/>
        <v>45726.5</v>
      </c>
      <c r="M181" s="25">
        <f t="shared" si="47"/>
        <v>5.5</v>
      </c>
    </row>
    <row r="182" spans="1:13" ht="15.75" x14ac:dyDescent="0.25">
      <c r="A182" s="21">
        <f t="shared" si="48"/>
        <v>9</v>
      </c>
      <c r="B182" s="22" t="s">
        <v>19</v>
      </c>
      <c r="C182" s="21">
        <v>243</v>
      </c>
      <c r="D182" s="23">
        <f t="shared" si="43"/>
        <v>15</v>
      </c>
      <c r="E182" s="23">
        <v>0</v>
      </c>
      <c r="F182" s="23">
        <f t="shared" si="44"/>
        <v>15</v>
      </c>
      <c r="G182" s="21">
        <v>3</v>
      </c>
      <c r="H182" s="21" t="str">
        <f t="shared" si="45"/>
        <v>Senin</v>
      </c>
      <c r="I182" s="24">
        <f t="shared" si="49"/>
        <v>45726.708333333336</v>
      </c>
      <c r="J182" s="25">
        <f t="shared" si="50"/>
        <v>5.708333333333333</v>
      </c>
      <c r="K182" s="21" t="str">
        <f t="shared" si="46"/>
        <v>Senin</v>
      </c>
      <c r="L182" s="24">
        <f t="shared" si="51"/>
        <v>45726.833333333336</v>
      </c>
      <c r="M182" s="25">
        <f t="shared" si="47"/>
        <v>5.833333333333333</v>
      </c>
    </row>
    <row r="183" spans="1:13" ht="15.75" x14ac:dyDescent="0.25">
      <c r="A183" s="27">
        <f t="shared" si="48"/>
        <v>10</v>
      </c>
      <c r="B183" s="22" t="s">
        <v>20</v>
      </c>
      <c r="C183" s="21">
        <v>200</v>
      </c>
      <c r="D183" s="23">
        <f t="shared" si="43"/>
        <v>13</v>
      </c>
      <c r="E183" s="23">
        <v>1</v>
      </c>
      <c r="F183" s="23">
        <f t="shared" si="44"/>
        <v>12</v>
      </c>
      <c r="G183" s="21">
        <v>2</v>
      </c>
      <c r="H183" s="21" t="str">
        <f t="shared" si="45"/>
        <v>Selasa</v>
      </c>
      <c r="I183" s="24">
        <f t="shared" si="49"/>
        <v>45727.458333333336</v>
      </c>
      <c r="J183" s="25">
        <f t="shared" si="50"/>
        <v>6.458333333333333</v>
      </c>
      <c r="K183" s="21" t="str">
        <f t="shared" si="46"/>
        <v>Selasa</v>
      </c>
      <c r="L183" s="24">
        <f t="shared" si="51"/>
        <v>45727.541666666672</v>
      </c>
      <c r="M183" s="25">
        <f t="shared" si="47"/>
        <v>6.5416666666666661</v>
      </c>
    </row>
    <row r="184" spans="1:13" ht="15.75" x14ac:dyDescent="0.25">
      <c r="A184" s="27">
        <f t="shared" si="48"/>
        <v>11</v>
      </c>
      <c r="B184" s="22" t="s">
        <v>57</v>
      </c>
      <c r="C184" s="21">
        <v>81</v>
      </c>
      <c r="D184" s="23">
        <f t="shared" si="43"/>
        <v>5</v>
      </c>
      <c r="E184" s="23">
        <v>0</v>
      </c>
      <c r="F184" s="23">
        <f t="shared" si="44"/>
        <v>5</v>
      </c>
      <c r="G184" s="21">
        <v>2</v>
      </c>
      <c r="H184" s="21" t="str">
        <f t="shared" si="45"/>
        <v>Rabu</v>
      </c>
      <c r="I184" s="24">
        <f t="shared" si="49"/>
        <v>45728.083333333336</v>
      </c>
      <c r="J184" s="25">
        <f t="shared" si="50"/>
        <v>7.083333333333333</v>
      </c>
      <c r="K184" s="21" t="str">
        <f t="shared" si="46"/>
        <v>Rabu</v>
      </c>
      <c r="L184" s="24">
        <f t="shared" si="51"/>
        <v>45728.166666666672</v>
      </c>
      <c r="M184" s="25">
        <f t="shared" si="47"/>
        <v>7.1666666666666661</v>
      </c>
    </row>
    <row r="185" spans="1:13" ht="15.75" x14ac:dyDescent="0.25">
      <c r="A185" s="27">
        <f t="shared" si="48"/>
        <v>12</v>
      </c>
      <c r="B185" s="22" t="s">
        <v>58</v>
      </c>
      <c r="C185" s="21">
        <v>180</v>
      </c>
      <c r="D185" s="23">
        <f t="shared" si="43"/>
        <v>12</v>
      </c>
      <c r="E185" s="23">
        <v>1</v>
      </c>
      <c r="F185" s="23">
        <f t="shared" si="44"/>
        <v>11</v>
      </c>
      <c r="G185" s="21">
        <v>2</v>
      </c>
      <c r="H185" s="21" t="str">
        <f t="shared" si="45"/>
        <v>Rabu</v>
      </c>
      <c r="I185" s="24">
        <f t="shared" si="49"/>
        <v>45728.375</v>
      </c>
      <c r="J185" s="25">
        <f t="shared" si="50"/>
        <v>7.3749999999999991</v>
      </c>
      <c r="K185" s="21" t="str">
        <f t="shared" si="46"/>
        <v>Rabu</v>
      </c>
      <c r="L185" s="24">
        <f t="shared" si="51"/>
        <v>45728.458333333336</v>
      </c>
      <c r="M185" s="25">
        <f t="shared" si="47"/>
        <v>7.4583333333333321</v>
      </c>
    </row>
    <row r="186" spans="1:13" ht="15.75" x14ac:dyDescent="0.25">
      <c r="A186" s="27">
        <f t="shared" si="48"/>
        <v>13</v>
      </c>
      <c r="B186" s="22" t="s">
        <v>20</v>
      </c>
      <c r="C186" s="21">
        <v>243</v>
      </c>
      <c r="D186" s="23">
        <f t="shared" si="43"/>
        <v>15</v>
      </c>
      <c r="E186" s="23">
        <v>0</v>
      </c>
      <c r="F186" s="23">
        <f t="shared" si="44"/>
        <v>15</v>
      </c>
      <c r="G186" s="21">
        <v>2</v>
      </c>
      <c r="H186" s="21" t="str">
        <f t="shared" si="45"/>
        <v>Rabu</v>
      </c>
      <c r="I186" s="24">
        <f t="shared" si="49"/>
        <v>45728.958333333336</v>
      </c>
      <c r="J186" s="25">
        <f t="shared" si="50"/>
        <v>7.9583333333333321</v>
      </c>
      <c r="K186" s="21" t="str">
        <f t="shared" si="46"/>
        <v>Kamis</v>
      </c>
      <c r="L186" s="24">
        <f t="shared" si="51"/>
        <v>45729.041666666672</v>
      </c>
      <c r="M186" s="25">
        <f t="shared" si="47"/>
        <v>8.0416666666666661</v>
      </c>
    </row>
    <row r="187" spans="1:13" ht="15.75" x14ac:dyDescent="0.25">
      <c r="A187" s="27">
        <f t="shared" si="48"/>
        <v>14</v>
      </c>
      <c r="B187" s="22" t="s">
        <v>19</v>
      </c>
      <c r="C187" s="21">
        <v>128</v>
      </c>
      <c r="D187" s="23">
        <f t="shared" si="43"/>
        <v>5</v>
      </c>
      <c r="E187" s="23">
        <v>-3</v>
      </c>
      <c r="F187" s="23">
        <f t="shared" si="44"/>
        <v>8</v>
      </c>
      <c r="G187" s="21">
        <v>4</v>
      </c>
      <c r="H187" s="21" t="str">
        <f t="shared" si="45"/>
        <v>Kamis</v>
      </c>
      <c r="I187" s="24">
        <f t="shared" si="49"/>
        <v>45729.666666666664</v>
      </c>
      <c r="J187" s="25">
        <f t="shared" si="50"/>
        <v>8.6666666666666661</v>
      </c>
      <c r="K187" s="21" t="str">
        <f t="shared" si="46"/>
        <v>Kamis</v>
      </c>
      <c r="L187" s="24">
        <f t="shared" si="51"/>
        <v>45729.833333333328</v>
      </c>
      <c r="M187" s="25">
        <f t="shared" si="47"/>
        <v>8.8333333333333321</v>
      </c>
    </row>
    <row r="188" spans="1:13" ht="15.75" x14ac:dyDescent="0.25">
      <c r="A188" s="27">
        <f t="shared" si="48"/>
        <v>15</v>
      </c>
      <c r="B188" s="22" t="s">
        <v>143</v>
      </c>
      <c r="C188" s="21">
        <v>250</v>
      </c>
      <c r="D188" s="23">
        <f t="shared" si="43"/>
        <v>16</v>
      </c>
      <c r="E188" s="23">
        <v>1</v>
      </c>
      <c r="F188" s="23">
        <f t="shared" si="44"/>
        <v>15</v>
      </c>
      <c r="G188" s="21">
        <v>5</v>
      </c>
      <c r="H188" s="21" t="str">
        <f t="shared" si="45"/>
        <v>Jum'at</v>
      </c>
      <c r="I188" s="24">
        <f t="shared" si="49"/>
        <v>45730.041666666664</v>
      </c>
      <c r="J188" s="25">
        <f t="shared" si="50"/>
        <v>9.0416666666666661</v>
      </c>
      <c r="K188" s="21" t="str">
        <f t="shared" si="46"/>
        <v>Jum'at</v>
      </c>
      <c r="L188" s="24">
        <f t="shared" si="51"/>
        <v>45730.25</v>
      </c>
      <c r="M188" s="25">
        <f t="shared" si="47"/>
        <v>9.25</v>
      </c>
    </row>
    <row r="189" spans="1:13" ht="15.75" x14ac:dyDescent="0.25">
      <c r="A189" s="27">
        <f t="shared" si="48"/>
        <v>16</v>
      </c>
      <c r="B189" s="22" t="s">
        <v>90</v>
      </c>
      <c r="C189" s="21">
        <v>188</v>
      </c>
      <c r="D189" s="23">
        <f t="shared" si="43"/>
        <v>13</v>
      </c>
      <c r="E189" s="23">
        <v>2</v>
      </c>
      <c r="F189" s="23">
        <f t="shared" si="44"/>
        <v>11</v>
      </c>
      <c r="G189" s="21">
        <v>2</v>
      </c>
      <c r="H189" s="21" t="str">
        <f t="shared" si="45"/>
        <v>Jum'at</v>
      </c>
      <c r="I189" s="24">
        <f t="shared" si="49"/>
        <v>45730.916666666664</v>
      </c>
      <c r="J189" s="25">
        <f t="shared" si="50"/>
        <v>9.9166666666666661</v>
      </c>
      <c r="K189" s="21" t="str">
        <f t="shared" si="46"/>
        <v>Sabtu</v>
      </c>
      <c r="L189" s="24">
        <f t="shared" si="51"/>
        <v>45731</v>
      </c>
      <c r="M189" s="25">
        <f t="shared" si="47"/>
        <v>10</v>
      </c>
    </row>
    <row r="190" spans="1:13" ht="15.75" x14ac:dyDescent="0.25">
      <c r="A190" s="27">
        <f t="shared" si="48"/>
        <v>17</v>
      </c>
      <c r="B190" s="22" t="s">
        <v>91</v>
      </c>
      <c r="C190" s="21">
        <v>292</v>
      </c>
      <c r="D190" s="23">
        <f t="shared" si="43"/>
        <v>19</v>
      </c>
      <c r="E190" s="23">
        <v>1</v>
      </c>
      <c r="F190" s="23">
        <f t="shared" si="44"/>
        <v>18</v>
      </c>
      <c r="G190" s="21">
        <v>2</v>
      </c>
      <c r="H190" s="21" t="str">
        <f t="shared" si="45"/>
        <v>Sabtu</v>
      </c>
      <c r="I190" s="24">
        <f t="shared" si="49"/>
        <v>45731.541666666664</v>
      </c>
      <c r="J190" s="25">
        <f t="shared" si="50"/>
        <v>10.541666666666666</v>
      </c>
      <c r="K190" s="21" t="str">
        <f t="shared" si="46"/>
        <v>Sabtu</v>
      </c>
      <c r="L190" s="24">
        <f t="shared" si="51"/>
        <v>45731.625</v>
      </c>
      <c r="M190" s="25">
        <f t="shared" si="47"/>
        <v>10.625</v>
      </c>
    </row>
    <row r="191" spans="1:13" ht="15.75" x14ac:dyDescent="0.25">
      <c r="A191" s="21">
        <f t="shared" si="48"/>
        <v>18</v>
      </c>
      <c r="B191" s="22" t="s">
        <v>144</v>
      </c>
      <c r="C191" s="21">
        <v>91</v>
      </c>
      <c r="D191" s="23">
        <f t="shared" si="43"/>
        <v>6</v>
      </c>
      <c r="E191" s="23">
        <v>1</v>
      </c>
      <c r="F191" s="23">
        <f t="shared" si="44"/>
        <v>5</v>
      </c>
      <c r="G191" s="21">
        <v>4</v>
      </c>
      <c r="H191" s="21" t="str">
        <f t="shared" si="45"/>
        <v>Minggu</v>
      </c>
      <c r="I191" s="24">
        <f t="shared" si="49"/>
        <v>45732.416666666664</v>
      </c>
      <c r="J191" s="25">
        <f t="shared" si="50"/>
        <v>11.416666666666666</v>
      </c>
      <c r="K191" s="21" t="str">
        <f t="shared" si="46"/>
        <v>Minggu</v>
      </c>
      <c r="L191" s="24">
        <f t="shared" si="51"/>
        <v>45732.583333333328</v>
      </c>
      <c r="M191" s="25">
        <f t="shared" si="47"/>
        <v>11.583333333333332</v>
      </c>
    </row>
    <row r="192" spans="1:13" ht="15.75" x14ac:dyDescent="0.25">
      <c r="A192" s="21">
        <f t="shared" si="48"/>
        <v>19</v>
      </c>
      <c r="B192" s="22" t="s">
        <v>145</v>
      </c>
      <c r="C192" s="21">
        <v>432</v>
      </c>
      <c r="D192" s="23">
        <f t="shared" si="43"/>
        <v>27</v>
      </c>
      <c r="E192" s="23">
        <v>0</v>
      </c>
      <c r="F192" s="23">
        <f t="shared" si="44"/>
        <v>27</v>
      </c>
      <c r="G192" s="21">
        <v>3</v>
      </c>
      <c r="H192" s="21" t="str">
        <f t="shared" si="45"/>
        <v>Minggu</v>
      </c>
      <c r="I192" s="24">
        <f t="shared" si="49"/>
        <v>45732.833333333336</v>
      </c>
      <c r="J192" s="25">
        <f t="shared" si="50"/>
        <v>11.833333333333332</v>
      </c>
      <c r="K192" s="21" t="str">
        <f t="shared" si="46"/>
        <v>Minggu</v>
      </c>
      <c r="L192" s="24">
        <f t="shared" si="51"/>
        <v>45732.958333333336</v>
      </c>
      <c r="M192" s="25">
        <f t="shared" si="47"/>
        <v>11.958333333333332</v>
      </c>
    </row>
    <row r="193" spans="1:13" ht="15.75" x14ac:dyDescent="0.25">
      <c r="A193" s="21">
        <f t="shared" si="48"/>
        <v>20</v>
      </c>
      <c r="B193" s="22" t="s">
        <v>90</v>
      </c>
      <c r="C193" s="21">
        <v>250</v>
      </c>
      <c r="D193" s="23">
        <f t="shared" si="43"/>
        <v>16</v>
      </c>
      <c r="E193" s="23">
        <v>1</v>
      </c>
      <c r="F193" s="23">
        <f t="shared" si="44"/>
        <v>15</v>
      </c>
      <c r="G193" s="21">
        <v>2</v>
      </c>
      <c r="H193" s="21" t="str">
        <f t="shared" si="45"/>
        <v>Selasa</v>
      </c>
      <c r="I193" s="24">
        <f t="shared" si="49"/>
        <v>45734.083333333336</v>
      </c>
      <c r="J193" s="25">
        <f t="shared" si="50"/>
        <v>13.083333333333332</v>
      </c>
      <c r="K193" s="21" t="str">
        <f t="shared" si="46"/>
        <v>Selasa</v>
      </c>
      <c r="L193" s="24">
        <f t="shared" si="51"/>
        <v>45734.166666666672</v>
      </c>
      <c r="M193" s="25">
        <f t="shared" si="47"/>
        <v>13.166666666666666</v>
      </c>
    </row>
    <row r="194" spans="1:13" ht="15.75" x14ac:dyDescent="0.25">
      <c r="A194" s="21">
        <f t="shared" si="48"/>
        <v>21</v>
      </c>
      <c r="B194" s="22" t="s">
        <v>143</v>
      </c>
      <c r="C194" s="21">
        <v>128</v>
      </c>
      <c r="D194" s="23">
        <f t="shared" si="43"/>
        <v>5</v>
      </c>
      <c r="E194" s="23">
        <v>-3</v>
      </c>
      <c r="F194" s="23">
        <f t="shared" si="44"/>
        <v>8</v>
      </c>
      <c r="G194" s="21">
        <v>2</v>
      </c>
      <c r="H194" s="21" t="str">
        <f t="shared" si="45"/>
        <v>Selasa</v>
      </c>
      <c r="I194" s="24">
        <f t="shared" si="49"/>
        <v>45734.833333333336</v>
      </c>
      <c r="J194" s="25">
        <f t="shared" si="50"/>
        <v>13.833333333333332</v>
      </c>
      <c r="K194" s="21" t="str">
        <f t="shared" si="46"/>
        <v>Selasa</v>
      </c>
      <c r="L194" s="24">
        <f t="shared" si="51"/>
        <v>45734.916666666672</v>
      </c>
      <c r="M194" s="25">
        <f t="shared" si="47"/>
        <v>13.916666666666666</v>
      </c>
    </row>
    <row r="195" spans="1:13" ht="15.75" x14ac:dyDescent="0.25">
      <c r="A195" s="27">
        <f t="shared" si="48"/>
        <v>22</v>
      </c>
      <c r="B195" s="54" t="s">
        <v>19</v>
      </c>
      <c r="C195" s="27"/>
      <c r="D195" s="53"/>
      <c r="E195" s="53"/>
      <c r="F195" s="53"/>
      <c r="G195" s="21"/>
      <c r="H195" s="21" t="str">
        <f t="shared" si="45"/>
        <v>Rabu</v>
      </c>
      <c r="I195" s="24">
        <f t="shared" si="49"/>
        <v>45735.125</v>
      </c>
      <c r="J195" s="25">
        <f t="shared" si="50"/>
        <v>14.125</v>
      </c>
      <c r="K195" s="21"/>
      <c r="L195" s="24"/>
      <c r="M195" s="25"/>
    </row>
    <row r="196" spans="1:13" ht="15" customHeight="1" x14ac:dyDescent="0.25">
      <c r="A196" s="444" t="s">
        <v>31</v>
      </c>
      <c r="B196" s="444"/>
      <c r="C196" s="172">
        <f>SUM(C174:C195)</f>
        <v>4459</v>
      </c>
      <c r="D196" s="142">
        <f>SUM(D174:D195)</f>
        <v>275</v>
      </c>
      <c r="E196" s="142"/>
      <c r="F196" s="142"/>
      <c r="G196" s="142">
        <f>SUM(G174:G195)</f>
        <v>61</v>
      </c>
      <c r="H196" s="173">
        <f>D196+G196</f>
        <v>336</v>
      </c>
      <c r="I196" s="143"/>
      <c r="J196" s="144"/>
      <c r="K196" s="143"/>
      <c r="L196" s="143"/>
      <c r="M196" s="144"/>
    </row>
    <row r="197" spans="1:13" x14ac:dyDescent="0.25">
      <c r="A197" s="440" t="s">
        <v>32</v>
      </c>
      <c r="B197" s="440"/>
      <c r="C197" s="174"/>
      <c r="D197" s="175">
        <f>D196/24</f>
        <v>11.458333333333334</v>
      </c>
      <c r="E197" s="175"/>
      <c r="F197" s="175"/>
      <c r="G197" s="175">
        <f>G196/24</f>
        <v>2.5416666666666665</v>
      </c>
      <c r="H197" s="176">
        <f>H196/24</f>
        <v>14</v>
      </c>
      <c r="I197" s="148"/>
      <c r="J197" s="149" t="s">
        <v>33</v>
      </c>
      <c r="K197" s="150"/>
      <c r="L197" s="150"/>
      <c r="M197" s="150"/>
    </row>
    <row r="198" spans="1:13" x14ac:dyDescent="0.25">
      <c r="A198" s="177"/>
      <c r="B198" s="177"/>
      <c r="C198" s="177"/>
      <c r="D198" s="177"/>
      <c r="E198" s="177"/>
      <c r="F198" s="177"/>
      <c r="G198" s="177"/>
      <c r="H198" s="150"/>
      <c r="I198" s="150"/>
      <c r="J198" s="144" t="s">
        <v>34</v>
      </c>
      <c r="K198" s="144"/>
      <c r="L198" s="154">
        <v>2</v>
      </c>
      <c r="M198" s="150" t="s">
        <v>35</v>
      </c>
    </row>
    <row r="199" spans="1:13" x14ac:dyDescent="0.25">
      <c r="A199" s="177"/>
      <c r="B199" s="177"/>
      <c r="C199" s="177"/>
      <c r="D199" s="177"/>
      <c r="E199" s="177"/>
      <c r="F199" s="177"/>
      <c r="G199" s="177"/>
      <c r="H199" s="177"/>
      <c r="I199" s="150"/>
      <c r="J199" s="144" t="s">
        <v>36</v>
      </c>
      <c r="K199" s="144"/>
      <c r="L199" s="155">
        <f>D197</f>
        <v>11.458333333333334</v>
      </c>
      <c r="M199" s="150" t="s">
        <v>14</v>
      </c>
    </row>
    <row r="200" spans="1:13" x14ac:dyDescent="0.25">
      <c r="A200" s="177"/>
      <c r="B200" s="177"/>
      <c r="C200" s="177"/>
      <c r="D200" s="177"/>
      <c r="E200" s="177"/>
      <c r="F200" s="177"/>
      <c r="G200" s="177"/>
      <c r="H200" s="177"/>
      <c r="I200" s="150"/>
      <c r="J200" s="144" t="s">
        <v>37</v>
      </c>
      <c r="K200" s="144"/>
      <c r="L200" s="156">
        <f>G197</f>
        <v>2.5416666666666665</v>
      </c>
      <c r="M200" s="150" t="s">
        <v>14</v>
      </c>
    </row>
    <row r="202" spans="1:13" ht="15.75" x14ac:dyDescent="0.25">
      <c r="A202" s="437" t="s">
        <v>141</v>
      </c>
      <c r="B202" s="437"/>
      <c r="C202" s="437"/>
      <c r="D202" s="437"/>
      <c r="E202" s="437"/>
      <c r="F202" s="437"/>
      <c r="G202" s="437"/>
      <c r="H202" s="437"/>
      <c r="I202" s="437"/>
      <c r="J202" s="437"/>
      <c r="K202" s="437"/>
      <c r="L202" s="437"/>
      <c r="M202" s="437"/>
    </row>
    <row r="203" spans="1:13" ht="15.75" x14ac:dyDescent="0.25">
      <c r="A203" s="438" t="s">
        <v>142</v>
      </c>
      <c r="B203" s="438"/>
      <c r="C203" s="438"/>
      <c r="D203" s="438"/>
      <c r="E203" s="438"/>
      <c r="F203" s="438"/>
      <c r="G203" s="438"/>
      <c r="H203" s="438"/>
      <c r="I203" s="438"/>
      <c r="J203" s="438"/>
      <c r="K203" s="438"/>
      <c r="L203" s="438"/>
      <c r="M203" s="438"/>
    </row>
    <row r="204" spans="1:13" x14ac:dyDescent="0.25">
      <c r="A204" s="166"/>
      <c r="B204" s="166"/>
      <c r="C204" s="166"/>
      <c r="D204" s="166"/>
      <c r="E204" s="166"/>
      <c r="F204" s="166"/>
      <c r="G204" s="166"/>
      <c r="H204" s="166"/>
      <c r="I204" s="167"/>
      <c r="J204" s="167"/>
      <c r="K204" s="168"/>
      <c r="L204" s="168"/>
      <c r="M204" s="168"/>
    </row>
    <row r="205" spans="1:13" ht="15.75" x14ac:dyDescent="0.25">
      <c r="A205" s="441" t="s">
        <v>117</v>
      </c>
      <c r="B205" s="441"/>
      <c r="C205" s="441"/>
      <c r="D205" s="441"/>
      <c r="E205" s="441"/>
      <c r="F205" s="441"/>
      <c r="G205" s="441"/>
      <c r="H205" s="441"/>
      <c r="I205" s="441"/>
      <c r="J205" s="441"/>
      <c r="K205" s="170" t="s">
        <v>3</v>
      </c>
      <c r="L205" s="171">
        <v>16</v>
      </c>
      <c r="M205" s="170" t="s">
        <v>4</v>
      </c>
    </row>
    <row r="206" spans="1:13" ht="15" customHeight="1" x14ac:dyDescent="0.25">
      <c r="A206" s="13" t="s">
        <v>5</v>
      </c>
      <c r="B206" s="13" t="s">
        <v>6</v>
      </c>
      <c r="C206" s="442" t="s">
        <v>7</v>
      </c>
      <c r="D206" s="442" t="s">
        <v>8</v>
      </c>
      <c r="E206" s="443" t="s">
        <v>66</v>
      </c>
      <c r="F206" s="443" t="s">
        <v>10</v>
      </c>
      <c r="G206" s="442" t="s">
        <v>11</v>
      </c>
      <c r="H206" s="10" t="s">
        <v>12</v>
      </c>
      <c r="I206" s="10"/>
      <c r="J206" s="10"/>
      <c r="K206" s="428" t="s">
        <v>13</v>
      </c>
      <c r="L206" s="428"/>
      <c r="M206" s="428"/>
    </row>
    <row r="207" spans="1:13" ht="15.75" x14ac:dyDescent="0.25">
      <c r="A207" s="13"/>
      <c r="B207" s="13"/>
      <c r="C207" s="442"/>
      <c r="D207" s="442"/>
      <c r="E207" s="443"/>
      <c r="F207" s="443"/>
      <c r="G207" s="442"/>
      <c r="H207" s="19" t="s">
        <v>14</v>
      </c>
      <c r="I207" s="19" t="s">
        <v>15</v>
      </c>
      <c r="J207" s="19" t="s">
        <v>16</v>
      </c>
      <c r="K207" s="96" t="s">
        <v>14</v>
      </c>
      <c r="L207" s="96" t="s">
        <v>15</v>
      </c>
      <c r="M207" s="96" t="s">
        <v>16</v>
      </c>
    </row>
    <row r="208" spans="1:13" ht="15.75" x14ac:dyDescent="0.25">
      <c r="A208" s="21">
        <v>1</v>
      </c>
      <c r="B208" s="22" t="s">
        <v>19</v>
      </c>
      <c r="C208" s="21">
        <v>128</v>
      </c>
      <c r="D208" s="23">
        <f t="shared" ref="D208:D234" si="52">F208+E208</f>
        <v>5</v>
      </c>
      <c r="E208" s="23">
        <v>-3</v>
      </c>
      <c r="F208" s="23">
        <f t="shared" ref="F208:F234" si="53">INT(C208/$L$4)</f>
        <v>8</v>
      </c>
      <c r="G208" s="21">
        <v>8</v>
      </c>
      <c r="H208" s="21" t="str">
        <f t="shared" ref="H208:H235" si="54">CHOOSE(WEEKDAY(I208),"Minggu","Senin","Selasa","Rabu","Kamis","Jum'at","Sabtu")</f>
        <v>Rabu</v>
      </c>
      <c r="I208" s="24">
        <v>45735</v>
      </c>
      <c r="J208" s="25">
        <v>0.125</v>
      </c>
      <c r="K208" s="21" t="str">
        <f t="shared" ref="K208:K234" si="55">CHOOSE(WEEKDAY(L208),"Minggu","Senin","Selasa","Rabu","Kamis","Jum'at","Sabtu")</f>
        <v>Rabu</v>
      </c>
      <c r="L208" s="24">
        <f>(I208+J208)+G208/24</f>
        <v>45735.458333333336</v>
      </c>
      <c r="M208" s="25">
        <f t="shared" ref="M208:M234" si="56">(J208+G208/24)</f>
        <v>0.45833333333333331</v>
      </c>
    </row>
    <row r="209" spans="1:13" ht="15.75" x14ac:dyDescent="0.25">
      <c r="A209" s="21">
        <v>2</v>
      </c>
      <c r="B209" s="22" t="s">
        <v>143</v>
      </c>
      <c r="C209" s="21">
        <v>250</v>
      </c>
      <c r="D209" s="23">
        <f t="shared" si="52"/>
        <v>16</v>
      </c>
      <c r="E209" s="23">
        <v>1</v>
      </c>
      <c r="F209" s="23">
        <f t="shared" si="53"/>
        <v>15</v>
      </c>
      <c r="G209" s="21">
        <v>3</v>
      </c>
      <c r="H209" s="21" t="str">
        <f t="shared" si="54"/>
        <v>Rabu</v>
      </c>
      <c r="I209" s="24">
        <f t="shared" ref="I209:I235" si="57">$I$208+J209</f>
        <v>45735.666666666664</v>
      </c>
      <c r="J209" s="25">
        <f t="shared" ref="J209:J235" si="58">M208+D208/24</f>
        <v>0.66666666666666663</v>
      </c>
      <c r="K209" s="21" t="str">
        <f t="shared" si="55"/>
        <v>Rabu</v>
      </c>
      <c r="L209" s="24">
        <f t="shared" ref="L209:L234" si="59">($I$208+J209)+G209/24</f>
        <v>45735.791666666664</v>
      </c>
      <c r="M209" s="25">
        <f t="shared" si="56"/>
        <v>0.79166666666666663</v>
      </c>
    </row>
    <row r="210" spans="1:13" ht="15.75" x14ac:dyDescent="0.25">
      <c r="A210" s="21">
        <v>3</v>
      </c>
      <c r="B210" s="22" t="s">
        <v>90</v>
      </c>
      <c r="C210" s="21">
        <v>250</v>
      </c>
      <c r="D210" s="23">
        <f t="shared" si="52"/>
        <v>17</v>
      </c>
      <c r="E210" s="23">
        <v>2</v>
      </c>
      <c r="F210" s="23">
        <f t="shared" si="53"/>
        <v>15</v>
      </c>
      <c r="G210" s="21">
        <v>2</v>
      </c>
      <c r="H210" s="21" t="str">
        <f t="shared" si="54"/>
        <v>Kamis</v>
      </c>
      <c r="I210" s="24">
        <f t="shared" si="57"/>
        <v>45736.458333333336</v>
      </c>
      <c r="J210" s="25">
        <f t="shared" si="58"/>
        <v>1.4583333333333333</v>
      </c>
      <c r="K210" s="21" t="str">
        <f t="shared" si="55"/>
        <v>Kamis</v>
      </c>
      <c r="L210" s="24">
        <f t="shared" si="59"/>
        <v>45736.541666666672</v>
      </c>
      <c r="M210" s="25">
        <f t="shared" si="56"/>
        <v>1.5416666666666665</v>
      </c>
    </row>
    <row r="211" spans="1:13" ht="15.75" x14ac:dyDescent="0.25">
      <c r="A211" s="21">
        <v>4</v>
      </c>
      <c r="B211" s="26" t="s">
        <v>143</v>
      </c>
      <c r="C211" s="21">
        <v>128</v>
      </c>
      <c r="D211" s="23">
        <f t="shared" si="52"/>
        <v>5</v>
      </c>
      <c r="E211" s="23">
        <v>-3</v>
      </c>
      <c r="F211" s="23">
        <f t="shared" si="53"/>
        <v>8</v>
      </c>
      <c r="G211" s="21">
        <v>2</v>
      </c>
      <c r="H211" s="21" t="str">
        <f t="shared" si="54"/>
        <v>Jum'at</v>
      </c>
      <c r="I211" s="24">
        <f t="shared" si="57"/>
        <v>45737.25</v>
      </c>
      <c r="J211" s="25">
        <f t="shared" si="58"/>
        <v>2.25</v>
      </c>
      <c r="K211" s="21" t="str">
        <f t="shared" si="55"/>
        <v>Jum'at</v>
      </c>
      <c r="L211" s="24">
        <f t="shared" si="59"/>
        <v>45737.333333333336</v>
      </c>
      <c r="M211" s="25">
        <f t="shared" si="56"/>
        <v>2.3333333333333335</v>
      </c>
    </row>
    <row r="212" spans="1:13" ht="15.75" x14ac:dyDescent="0.25">
      <c r="A212" s="21">
        <v>5</v>
      </c>
      <c r="B212" s="26" t="s">
        <v>19</v>
      </c>
      <c r="C212" s="21">
        <v>128</v>
      </c>
      <c r="D212" s="23">
        <f t="shared" si="52"/>
        <v>5</v>
      </c>
      <c r="E212" s="23">
        <v>-3</v>
      </c>
      <c r="F212" s="23">
        <f t="shared" si="53"/>
        <v>8</v>
      </c>
      <c r="G212" s="21">
        <v>2</v>
      </c>
      <c r="H212" s="21" t="str">
        <f t="shared" si="54"/>
        <v>Jum'at</v>
      </c>
      <c r="I212" s="24">
        <f t="shared" si="57"/>
        <v>45737.541666666664</v>
      </c>
      <c r="J212" s="25">
        <f t="shared" si="58"/>
        <v>2.541666666666667</v>
      </c>
      <c r="K212" s="21" t="str">
        <f t="shared" si="55"/>
        <v>Jum'at</v>
      </c>
      <c r="L212" s="24">
        <f t="shared" si="59"/>
        <v>45737.625</v>
      </c>
      <c r="M212" s="25">
        <f t="shared" si="56"/>
        <v>2.6250000000000004</v>
      </c>
    </row>
    <row r="213" spans="1:13" ht="15.75" x14ac:dyDescent="0.25">
      <c r="A213" s="21">
        <v>6</v>
      </c>
      <c r="B213" s="26" t="s">
        <v>143</v>
      </c>
      <c r="C213" s="21">
        <v>250</v>
      </c>
      <c r="D213" s="23">
        <f t="shared" si="52"/>
        <v>16</v>
      </c>
      <c r="E213" s="23">
        <v>1</v>
      </c>
      <c r="F213" s="23">
        <f t="shared" si="53"/>
        <v>15</v>
      </c>
      <c r="G213" s="21">
        <v>2</v>
      </c>
      <c r="H213" s="21" t="str">
        <f t="shared" si="54"/>
        <v>Jum'at</v>
      </c>
      <c r="I213" s="24">
        <f t="shared" si="57"/>
        <v>45737.833333333336</v>
      </c>
      <c r="J213" s="25">
        <f t="shared" si="58"/>
        <v>2.8333333333333339</v>
      </c>
      <c r="K213" s="21" t="str">
        <f t="shared" si="55"/>
        <v>Jum'at</v>
      </c>
      <c r="L213" s="24">
        <f t="shared" si="59"/>
        <v>45737.916666666672</v>
      </c>
      <c r="M213" s="25">
        <f t="shared" si="56"/>
        <v>2.9166666666666674</v>
      </c>
    </row>
    <row r="214" spans="1:13" ht="15.75" x14ac:dyDescent="0.25">
      <c r="A214" s="21">
        <v>7</v>
      </c>
      <c r="B214" s="26" t="s">
        <v>90</v>
      </c>
      <c r="C214" s="27">
        <v>485</v>
      </c>
      <c r="D214" s="23">
        <f t="shared" si="52"/>
        <v>32</v>
      </c>
      <c r="E214" s="23">
        <v>2</v>
      </c>
      <c r="F214" s="23">
        <f t="shared" si="53"/>
        <v>30</v>
      </c>
      <c r="G214" s="21">
        <v>3</v>
      </c>
      <c r="H214" s="21" t="str">
        <f t="shared" si="54"/>
        <v>Sabtu</v>
      </c>
      <c r="I214" s="24">
        <f t="shared" si="57"/>
        <v>45738.583333333336</v>
      </c>
      <c r="J214" s="25">
        <f t="shared" si="58"/>
        <v>3.5833333333333339</v>
      </c>
      <c r="K214" s="21" t="str">
        <f t="shared" si="55"/>
        <v>Sabtu</v>
      </c>
      <c r="L214" s="24">
        <f t="shared" si="59"/>
        <v>45738.708333333336</v>
      </c>
      <c r="M214" s="25">
        <f t="shared" si="56"/>
        <v>3.7083333333333339</v>
      </c>
    </row>
    <row r="215" spans="1:13" ht="15.75" x14ac:dyDescent="0.25">
      <c r="A215" s="21">
        <v>8</v>
      </c>
      <c r="B215" s="26" t="s">
        <v>18</v>
      </c>
      <c r="C215" s="27">
        <v>485</v>
      </c>
      <c r="D215" s="23">
        <f t="shared" si="52"/>
        <v>30</v>
      </c>
      <c r="E215" s="23">
        <v>0</v>
      </c>
      <c r="F215" s="23">
        <f t="shared" si="53"/>
        <v>30</v>
      </c>
      <c r="G215" s="21">
        <v>3</v>
      </c>
      <c r="H215" s="21" t="str">
        <f t="shared" si="54"/>
        <v>Senin</v>
      </c>
      <c r="I215" s="24">
        <f t="shared" si="57"/>
        <v>45740.041666666664</v>
      </c>
      <c r="J215" s="25">
        <f t="shared" si="58"/>
        <v>5.041666666666667</v>
      </c>
      <c r="K215" s="21" t="str">
        <f t="shared" si="55"/>
        <v>Senin</v>
      </c>
      <c r="L215" s="24">
        <f t="shared" si="59"/>
        <v>45740.166666666664</v>
      </c>
      <c r="M215" s="25">
        <f t="shared" si="56"/>
        <v>5.166666666666667</v>
      </c>
    </row>
    <row r="216" spans="1:13" ht="15.75" x14ac:dyDescent="0.25">
      <c r="A216" s="21">
        <v>9</v>
      </c>
      <c r="B216" s="26" t="s">
        <v>90</v>
      </c>
      <c r="C216" s="21">
        <v>388</v>
      </c>
      <c r="D216" s="23">
        <f t="shared" si="52"/>
        <v>26</v>
      </c>
      <c r="E216" s="23">
        <v>2</v>
      </c>
      <c r="F216" s="23">
        <f t="shared" si="53"/>
        <v>24</v>
      </c>
      <c r="G216" s="21">
        <v>3</v>
      </c>
      <c r="H216" s="21" t="str">
        <f t="shared" si="54"/>
        <v>Selasa</v>
      </c>
      <c r="I216" s="24">
        <f t="shared" si="57"/>
        <v>45741.416666666664</v>
      </c>
      <c r="J216" s="25">
        <f t="shared" si="58"/>
        <v>6.416666666666667</v>
      </c>
      <c r="K216" s="21" t="str">
        <f t="shared" si="55"/>
        <v>Selasa</v>
      </c>
      <c r="L216" s="24">
        <f t="shared" si="59"/>
        <v>45741.541666666664</v>
      </c>
      <c r="M216" s="25">
        <f t="shared" si="56"/>
        <v>6.541666666666667</v>
      </c>
    </row>
    <row r="217" spans="1:13" ht="15.75" x14ac:dyDescent="0.25">
      <c r="A217" s="21">
        <v>10</v>
      </c>
      <c r="B217" s="22" t="s">
        <v>144</v>
      </c>
      <c r="C217" s="21">
        <v>91</v>
      </c>
      <c r="D217" s="23">
        <f t="shared" si="52"/>
        <v>6</v>
      </c>
      <c r="E217" s="23">
        <v>1</v>
      </c>
      <c r="F217" s="23">
        <f t="shared" si="53"/>
        <v>5</v>
      </c>
      <c r="G217" s="21">
        <v>3</v>
      </c>
      <c r="H217" s="21" t="str">
        <f t="shared" si="54"/>
        <v>Rabu</v>
      </c>
      <c r="I217" s="24">
        <f t="shared" si="57"/>
        <v>45742.625</v>
      </c>
      <c r="J217" s="25">
        <f t="shared" si="58"/>
        <v>7.625</v>
      </c>
      <c r="K217" s="21" t="str">
        <f t="shared" si="55"/>
        <v>Rabu</v>
      </c>
      <c r="L217" s="24">
        <f t="shared" si="59"/>
        <v>45742.75</v>
      </c>
      <c r="M217" s="25">
        <f t="shared" si="56"/>
        <v>7.75</v>
      </c>
    </row>
    <row r="218" spans="1:13" ht="15.75" x14ac:dyDescent="0.25">
      <c r="A218" s="21">
        <v>11</v>
      </c>
      <c r="B218" s="22" t="s">
        <v>145</v>
      </c>
      <c r="C218" s="21">
        <v>330</v>
      </c>
      <c r="D218" s="23">
        <f t="shared" si="52"/>
        <v>21</v>
      </c>
      <c r="E218" s="23">
        <v>1</v>
      </c>
      <c r="F218" s="23">
        <f t="shared" si="53"/>
        <v>20</v>
      </c>
      <c r="G218" s="21">
        <v>3</v>
      </c>
      <c r="H218" s="21" t="str">
        <f t="shared" si="54"/>
        <v>Kamis</v>
      </c>
      <c r="I218" s="24">
        <f t="shared" si="57"/>
        <v>45743</v>
      </c>
      <c r="J218" s="25">
        <f t="shared" si="58"/>
        <v>8</v>
      </c>
      <c r="K218" s="21" t="str">
        <f t="shared" si="55"/>
        <v>Kamis</v>
      </c>
      <c r="L218" s="24">
        <f t="shared" si="59"/>
        <v>45743.125</v>
      </c>
      <c r="M218" s="25">
        <f t="shared" si="56"/>
        <v>8.125</v>
      </c>
    </row>
    <row r="219" spans="1:13" ht="15.75" x14ac:dyDescent="0.25">
      <c r="A219" s="21">
        <v>12</v>
      </c>
      <c r="B219" s="22" t="s">
        <v>91</v>
      </c>
      <c r="C219" s="21">
        <v>188</v>
      </c>
      <c r="D219" s="23">
        <f t="shared" si="52"/>
        <v>13</v>
      </c>
      <c r="E219" s="23">
        <v>2</v>
      </c>
      <c r="F219" s="23">
        <f t="shared" si="53"/>
        <v>11</v>
      </c>
      <c r="G219" s="21">
        <v>2</v>
      </c>
      <c r="H219" s="21" t="str">
        <f t="shared" si="54"/>
        <v>Jum'at</v>
      </c>
      <c r="I219" s="24">
        <f t="shared" si="57"/>
        <v>45744</v>
      </c>
      <c r="J219" s="25">
        <f t="shared" si="58"/>
        <v>9</v>
      </c>
      <c r="K219" s="21" t="str">
        <f t="shared" si="55"/>
        <v>Jum'at</v>
      </c>
      <c r="L219" s="24">
        <f t="shared" si="59"/>
        <v>45744.083333333336</v>
      </c>
      <c r="M219" s="25">
        <f t="shared" si="56"/>
        <v>9.0833333333333339</v>
      </c>
    </row>
    <row r="220" spans="1:13" ht="15.75" x14ac:dyDescent="0.25">
      <c r="A220" s="21">
        <v>13</v>
      </c>
      <c r="B220" s="22" t="s">
        <v>90</v>
      </c>
      <c r="C220" s="21">
        <v>250</v>
      </c>
      <c r="D220" s="23">
        <f t="shared" si="52"/>
        <v>16</v>
      </c>
      <c r="E220" s="23">
        <v>1</v>
      </c>
      <c r="F220" s="23">
        <f t="shared" si="53"/>
        <v>15</v>
      </c>
      <c r="G220" s="21">
        <v>2</v>
      </c>
      <c r="H220" s="21" t="str">
        <f t="shared" si="54"/>
        <v>Jum'at</v>
      </c>
      <c r="I220" s="24">
        <f t="shared" si="57"/>
        <v>45744.625</v>
      </c>
      <c r="J220" s="25">
        <f t="shared" si="58"/>
        <v>9.625</v>
      </c>
      <c r="K220" s="21" t="str">
        <f t="shared" si="55"/>
        <v>Jum'at</v>
      </c>
      <c r="L220" s="24">
        <f t="shared" si="59"/>
        <v>45744.708333333336</v>
      </c>
      <c r="M220" s="25">
        <f t="shared" si="56"/>
        <v>9.7083333333333339</v>
      </c>
    </row>
    <row r="221" spans="1:13" ht="15.75" x14ac:dyDescent="0.25">
      <c r="A221" s="21">
        <v>14</v>
      </c>
      <c r="B221" s="22" t="s">
        <v>143</v>
      </c>
      <c r="C221" s="21">
        <v>128</v>
      </c>
      <c r="D221" s="23">
        <f t="shared" si="52"/>
        <v>5</v>
      </c>
      <c r="E221" s="23">
        <v>-3</v>
      </c>
      <c r="F221" s="23">
        <f t="shared" si="53"/>
        <v>8</v>
      </c>
      <c r="G221" s="21">
        <v>3</v>
      </c>
      <c r="H221" s="21" t="str">
        <f t="shared" si="54"/>
        <v>Sabtu</v>
      </c>
      <c r="I221" s="24">
        <f t="shared" si="57"/>
        <v>45745.375</v>
      </c>
      <c r="J221" s="25">
        <f t="shared" si="58"/>
        <v>10.375</v>
      </c>
      <c r="K221" s="21" t="str">
        <f t="shared" si="55"/>
        <v>Sabtu</v>
      </c>
      <c r="L221" s="24">
        <f t="shared" si="59"/>
        <v>45745.5</v>
      </c>
      <c r="M221" s="25">
        <f t="shared" si="56"/>
        <v>10.5</v>
      </c>
    </row>
    <row r="222" spans="1:13" ht="15.75" x14ac:dyDescent="0.25">
      <c r="A222" s="21">
        <v>15</v>
      </c>
      <c r="B222" s="22" t="s">
        <v>19</v>
      </c>
      <c r="C222" s="21">
        <v>243</v>
      </c>
      <c r="D222" s="23">
        <f t="shared" si="52"/>
        <v>15</v>
      </c>
      <c r="E222" s="23">
        <v>0</v>
      </c>
      <c r="F222" s="23">
        <f t="shared" si="53"/>
        <v>15</v>
      </c>
      <c r="G222" s="21">
        <v>3</v>
      </c>
      <c r="H222" s="21" t="str">
        <f t="shared" si="54"/>
        <v>Sabtu</v>
      </c>
      <c r="I222" s="24">
        <f t="shared" si="57"/>
        <v>45745.708333333336</v>
      </c>
      <c r="J222" s="25">
        <f t="shared" si="58"/>
        <v>10.708333333333334</v>
      </c>
      <c r="K222" s="21" t="str">
        <f t="shared" si="55"/>
        <v>Sabtu</v>
      </c>
      <c r="L222" s="24">
        <f t="shared" si="59"/>
        <v>45745.833333333336</v>
      </c>
      <c r="M222" s="25">
        <f t="shared" si="56"/>
        <v>10.833333333333334</v>
      </c>
    </row>
    <row r="223" spans="1:13" ht="15.75" x14ac:dyDescent="0.25">
      <c r="A223" s="21">
        <v>16</v>
      </c>
      <c r="B223" s="22" t="s">
        <v>20</v>
      </c>
      <c r="C223" s="21">
        <v>200</v>
      </c>
      <c r="D223" s="23">
        <f t="shared" si="52"/>
        <v>13</v>
      </c>
      <c r="E223" s="23">
        <v>1</v>
      </c>
      <c r="F223" s="23">
        <f t="shared" si="53"/>
        <v>12</v>
      </c>
      <c r="G223" s="21">
        <v>2</v>
      </c>
      <c r="H223" s="21" t="str">
        <f t="shared" si="54"/>
        <v>Minggu</v>
      </c>
      <c r="I223" s="24">
        <f t="shared" si="57"/>
        <v>45746.458333333336</v>
      </c>
      <c r="J223" s="25">
        <f t="shared" si="58"/>
        <v>11.458333333333334</v>
      </c>
      <c r="K223" s="21" t="str">
        <f t="shared" si="55"/>
        <v>Minggu</v>
      </c>
      <c r="L223" s="24">
        <f t="shared" si="59"/>
        <v>45746.541666666672</v>
      </c>
      <c r="M223" s="25">
        <f t="shared" si="56"/>
        <v>11.541666666666668</v>
      </c>
    </row>
    <row r="224" spans="1:13" ht="15.75" x14ac:dyDescent="0.25">
      <c r="A224" s="21">
        <v>17</v>
      </c>
      <c r="B224" s="22" t="s">
        <v>57</v>
      </c>
      <c r="C224" s="21">
        <v>81</v>
      </c>
      <c r="D224" s="23">
        <f t="shared" si="52"/>
        <v>5</v>
      </c>
      <c r="E224" s="23">
        <v>0</v>
      </c>
      <c r="F224" s="23">
        <f t="shared" si="53"/>
        <v>5</v>
      </c>
      <c r="G224" s="21">
        <v>2</v>
      </c>
      <c r="H224" s="21" t="str">
        <f t="shared" si="54"/>
        <v>Senin</v>
      </c>
      <c r="I224" s="24">
        <f t="shared" si="57"/>
        <v>45747.083333333336</v>
      </c>
      <c r="J224" s="25">
        <f t="shared" si="58"/>
        <v>12.083333333333334</v>
      </c>
      <c r="K224" s="21" t="str">
        <f t="shared" si="55"/>
        <v>Senin</v>
      </c>
      <c r="L224" s="24">
        <f t="shared" si="59"/>
        <v>45747.166666666672</v>
      </c>
      <c r="M224" s="25">
        <f t="shared" si="56"/>
        <v>12.166666666666668</v>
      </c>
    </row>
    <row r="225" spans="1:13" ht="15.75" x14ac:dyDescent="0.25">
      <c r="A225" s="21">
        <v>18</v>
      </c>
      <c r="B225" s="22" t="s">
        <v>58</v>
      </c>
      <c r="C225" s="21">
        <v>180</v>
      </c>
      <c r="D225" s="23">
        <f t="shared" si="52"/>
        <v>12</v>
      </c>
      <c r="E225" s="23">
        <v>1</v>
      </c>
      <c r="F225" s="23">
        <f t="shared" si="53"/>
        <v>11</v>
      </c>
      <c r="G225" s="21">
        <v>2</v>
      </c>
      <c r="H225" s="21" t="str">
        <f t="shared" si="54"/>
        <v>Senin</v>
      </c>
      <c r="I225" s="24">
        <f t="shared" si="57"/>
        <v>45747.375</v>
      </c>
      <c r="J225" s="25">
        <f t="shared" si="58"/>
        <v>12.375000000000002</v>
      </c>
      <c r="K225" s="21" t="str">
        <f t="shared" si="55"/>
        <v>Senin</v>
      </c>
      <c r="L225" s="24">
        <f t="shared" si="59"/>
        <v>45747.458333333336</v>
      </c>
      <c r="M225" s="25">
        <f t="shared" si="56"/>
        <v>12.458333333333336</v>
      </c>
    </row>
    <row r="226" spans="1:13" ht="15.75" x14ac:dyDescent="0.25">
      <c r="A226" s="21">
        <v>19</v>
      </c>
      <c r="B226" s="22" t="s">
        <v>20</v>
      </c>
      <c r="C226" s="21">
        <v>243</v>
      </c>
      <c r="D226" s="23">
        <f t="shared" si="52"/>
        <v>15</v>
      </c>
      <c r="E226" s="23">
        <v>0</v>
      </c>
      <c r="F226" s="23">
        <f t="shared" si="53"/>
        <v>15</v>
      </c>
      <c r="G226" s="21">
        <v>2</v>
      </c>
      <c r="H226" s="21" t="str">
        <f t="shared" si="54"/>
        <v>Senin</v>
      </c>
      <c r="I226" s="24">
        <f t="shared" si="57"/>
        <v>45747.958333333336</v>
      </c>
      <c r="J226" s="25">
        <f t="shared" si="58"/>
        <v>12.958333333333336</v>
      </c>
      <c r="K226" s="21" t="str">
        <f t="shared" si="55"/>
        <v>Selasa</v>
      </c>
      <c r="L226" s="24">
        <f t="shared" si="59"/>
        <v>45748.041666666672</v>
      </c>
      <c r="M226" s="25">
        <f t="shared" si="56"/>
        <v>13.04166666666667</v>
      </c>
    </row>
    <row r="227" spans="1:13" ht="15.75" x14ac:dyDescent="0.25">
      <c r="A227" s="21">
        <v>20</v>
      </c>
      <c r="B227" s="22" t="s">
        <v>19</v>
      </c>
      <c r="C227" s="21">
        <v>128</v>
      </c>
      <c r="D227" s="23">
        <f t="shared" si="52"/>
        <v>5</v>
      </c>
      <c r="E227" s="23">
        <v>-3</v>
      </c>
      <c r="F227" s="23">
        <f t="shared" si="53"/>
        <v>8</v>
      </c>
      <c r="G227" s="21">
        <v>4</v>
      </c>
      <c r="H227" s="21" t="str">
        <f t="shared" si="54"/>
        <v>Selasa</v>
      </c>
      <c r="I227" s="24">
        <f t="shared" si="57"/>
        <v>45748.666666666664</v>
      </c>
      <c r="J227" s="25">
        <f t="shared" si="58"/>
        <v>13.66666666666667</v>
      </c>
      <c r="K227" s="21" t="str">
        <f t="shared" si="55"/>
        <v>Selasa</v>
      </c>
      <c r="L227" s="24">
        <f t="shared" si="59"/>
        <v>45748.833333333328</v>
      </c>
      <c r="M227" s="25">
        <f t="shared" si="56"/>
        <v>13.833333333333336</v>
      </c>
    </row>
    <row r="228" spans="1:13" ht="15.75" x14ac:dyDescent="0.25">
      <c r="A228" s="21">
        <v>21</v>
      </c>
      <c r="B228" s="22" t="s">
        <v>143</v>
      </c>
      <c r="C228" s="21">
        <v>250</v>
      </c>
      <c r="D228" s="23">
        <f t="shared" si="52"/>
        <v>16</v>
      </c>
      <c r="E228" s="23">
        <v>1</v>
      </c>
      <c r="F228" s="23">
        <f t="shared" si="53"/>
        <v>15</v>
      </c>
      <c r="G228" s="21">
        <v>5</v>
      </c>
      <c r="H228" s="21" t="str">
        <f t="shared" si="54"/>
        <v>Rabu</v>
      </c>
      <c r="I228" s="24">
        <f t="shared" si="57"/>
        <v>45749.041666666664</v>
      </c>
      <c r="J228" s="25">
        <f t="shared" si="58"/>
        <v>14.04166666666667</v>
      </c>
      <c r="K228" s="21" t="str">
        <f t="shared" si="55"/>
        <v>Rabu</v>
      </c>
      <c r="L228" s="24">
        <f t="shared" si="59"/>
        <v>45749.25</v>
      </c>
      <c r="M228" s="25">
        <f t="shared" si="56"/>
        <v>14.250000000000004</v>
      </c>
    </row>
    <row r="229" spans="1:13" ht="15.75" x14ac:dyDescent="0.25">
      <c r="A229" s="21">
        <v>22</v>
      </c>
      <c r="B229" s="22" t="s">
        <v>90</v>
      </c>
      <c r="C229" s="21">
        <v>188</v>
      </c>
      <c r="D229" s="23">
        <f t="shared" si="52"/>
        <v>13</v>
      </c>
      <c r="E229" s="23">
        <v>2</v>
      </c>
      <c r="F229" s="23">
        <f t="shared" si="53"/>
        <v>11</v>
      </c>
      <c r="G229" s="21">
        <v>2</v>
      </c>
      <c r="H229" s="21" t="str">
        <f t="shared" si="54"/>
        <v>Rabu</v>
      </c>
      <c r="I229" s="24">
        <f t="shared" si="57"/>
        <v>45749.916666666664</v>
      </c>
      <c r="J229" s="25">
        <f t="shared" si="58"/>
        <v>14.91666666666667</v>
      </c>
      <c r="K229" s="21" t="str">
        <f t="shared" si="55"/>
        <v>Kamis</v>
      </c>
      <c r="L229" s="24">
        <f t="shared" si="59"/>
        <v>45750</v>
      </c>
      <c r="M229" s="25">
        <f t="shared" si="56"/>
        <v>15.000000000000004</v>
      </c>
    </row>
    <row r="230" spans="1:13" ht="15.75" x14ac:dyDescent="0.25">
      <c r="A230" s="21">
        <v>23</v>
      </c>
      <c r="B230" s="22" t="s">
        <v>91</v>
      </c>
      <c r="C230" s="21">
        <v>292</v>
      </c>
      <c r="D230" s="23">
        <f t="shared" si="52"/>
        <v>19</v>
      </c>
      <c r="E230" s="23">
        <v>1</v>
      </c>
      <c r="F230" s="23">
        <f t="shared" si="53"/>
        <v>18</v>
      </c>
      <c r="G230" s="21">
        <v>2</v>
      </c>
      <c r="H230" s="21" t="str">
        <f t="shared" si="54"/>
        <v>Kamis</v>
      </c>
      <c r="I230" s="24">
        <f t="shared" si="57"/>
        <v>45750.541666666664</v>
      </c>
      <c r="J230" s="25">
        <f t="shared" si="58"/>
        <v>15.54166666666667</v>
      </c>
      <c r="K230" s="21" t="str">
        <f t="shared" si="55"/>
        <v>Kamis</v>
      </c>
      <c r="L230" s="24">
        <f t="shared" si="59"/>
        <v>45750.625</v>
      </c>
      <c r="M230" s="25">
        <f t="shared" si="56"/>
        <v>15.625000000000004</v>
      </c>
    </row>
    <row r="231" spans="1:13" ht="15.75" x14ac:dyDescent="0.25">
      <c r="A231" s="21">
        <v>24</v>
      </c>
      <c r="B231" s="22" t="s">
        <v>144</v>
      </c>
      <c r="C231" s="21">
        <v>91</v>
      </c>
      <c r="D231" s="23">
        <f t="shared" si="52"/>
        <v>6</v>
      </c>
      <c r="E231" s="23">
        <v>1</v>
      </c>
      <c r="F231" s="23">
        <f t="shared" si="53"/>
        <v>5</v>
      </c>
      <c r="G231" s="21">
        <v>4</v>
      </c>
      <c r="H231" s="21" t="str">
        <f t="shared" si="54"/>
        <v>Jum'at</v>
      </c>
      <c r="I231" s="24">
        <f t="shared" si="57"/>
        <v>45751.416666666664</v>
      </c>
      <c r="J231" s="25">
        <f t="shared" si="58"/>
        <v>16.416666666666671</v>
      </c>
      <c r="K231" s="21" t="str">
        <f t="shared" si="55"/>
        <v>Jum'at</v>
      </c>
      <c r="L231" s="24">
        <f t="shared" si="59"/>
        <v>45751.583333333328</v>
      </c>
      <c r="M231" s="25">
        <f t="shared" si="56"/>
        <v>16.583333333333339</v>
      </c>
    </row>
    <row r="232" spans="1:13" ht="15.75" x14ac:dyDescent="0.25">
      <c r="A232" s="21">
        <v>25</v>
      </c>
      <c r="B232" s="22" t="s">
        <v>145</v>
      </c>
      <c r="C232" s="21">
        <v>432</v>
      </c>
      <c r="D232" s="23">
        <f t="shared" si="52"/>
        <v>27</v>
      </c>
      <c r="E232" s="23">
        <v>0</v>
      </c>
      <c r="F232" s="23">
        <f t="shared" si="53"/>
        <v>27</v>
      </c>
      <c r="G232" s="21">
        <v>3</v>
      </c>
      <c r="H232" s="21" t="str">
        <f t="shared" si="54"/>
        <v>Jum'at</v>
      </c>
      <c r="I232" s="24">
        <f t="shared" si="57"/>
        <v>45751.833333333336</v>
      </c>
      <c r="J232" s="25">
        <f t="shared" si="58"/>
        <v>16.833333333333339</v>
      </c>
      <c r="K232" s="21" t="str">
        <f t="shared" si="55"/>
        <v>Jum'at</v>
      </c>
      <c r="L232" s="24">
        <f t="shared" si="59"/>
        <v>45751.958333333336</v>
      </c>
      <c r="M232" s="25">
        <f t="shared" si="56"/>
        <v>16.958333333333339</v>
      </c>
    </row>
    <row r="233" spans="1:13" ht="15.75" x14ac:dyDescent="0.25">
      <c r="A233" s="21">
        <v>26</v>
      </c>
      <c r="B233" s="22" t="s">
        <v>90</v>
      </c>
      <c r="C233" s="21">
        <v>250</v>
      </c>
      <c r="D233" s="23">
        <f t="shared" si="52"/>
        <v>16</v>
      </c>
      <c r="E233" s="23">
        <v>1</v>
      </c>
      <c r="F233" s="23">
        <f t="shared" si="53"/>
        <v>15</v>
      </c>
      <c r="G233" s="21">
        <v>2</v>
      </c>
      <c r="H233" s="21" t="str">
        <f t="shared" si="54"/>
        <v>Minggu</v>
      </c>
      <c r="I233" s="24">
        <f t="shared" si="57"/>
        <v>45753.083333333336</v>
      </c>
      <c r="J233" s="25">
        <f t="shared" si="58"/>
        <v>18.083333333333339</v>
      </c>
      <c r="K233" s="21" t="str">
        <f t="shared" si="55"/>
        <v>Minggu</v>
      </c>
      <c r="L233" s="24">
        <f t="shared" si="59"/>
        <v>45753.166666666672</v>
      </c>
      <c r="M233" s="25">
        <f t="shared" si="56"/>
        <v>18.166666666666671</v>
      </c>
    </row>
    <row r="234" spans="1:13" ht="15.75" x14ac:dyDescent="0.25">
      <c r="A234" s="21">
        <v>27</v>
      </c>
      <c r="B234" s="22" t="s">
        <v>143</v>
      </c>
      <c r="C234" s="21">
        <v>128</v>
      </c>
      <c r="D234" s="23">
        <f t="shared" si="52"/>
        <v>5</v>
      </c>
      <c r="E234" s="23">
        <v>-3</v>
      </c>
      <c r="F234" s="23">
        <f t="shared" si="53"/>
        <v>8</v>
      </c>
      <c r="G234" s="21">
        <v>2</v>
      </c>
      <c r="H234" s="21" t="str">
        <f t="shared" si="54"/>
        <v>Minggu</v>
      </c>
      <c r="I234" s="24">
        <f t="shared" si="57"/>
        <v>45753.833333333336</v>
      </c>
      <c r="J234" s="25">
        <f t="shared" si="58"/>
        <v>18.833333333333339</v>
      </c>
      <c r="K234" s="21" t="str">
        <f t="shared" si="55"/>
        <v>Minggu</v>
      </c>
      <c r="L234" s="24">
        <f t="shared" si="59"/>
        <v>45753.916666666672</v>
      </c>
      <c r="M234" s="25">
        <f t="shared" si="56"/>
        <v>18.916666666666671</v>
      </c>
    </row>
    <row r="235" spans="1:13" ht="15.75" x14ac:dyDescent="0.25">
      <c r="A235" s="21">
        <v>28</v>
      </c>
      <c r="B235" s="54" t="s">
        <v>19</v>
      </c>
      <c r="C235" s="27"/>
      <c r="D235" s="53"/>
      <c r="E235" s="53"/>
      <c r="F235" s="53"/>
      <c r="G235" s="21"/>
      <c r="H235" s="21" t="str">
        <f t="shared" si="54"/>
        <v>Senin</v>
      </c>
      <c r="I235" s="24">
        <f t="shared" si="57"/>
        <v>45754.125</v>
      </c>
      <c r="J235" s="25">
        <f t="shared" si="58"/>
        <v>19.125000000000004</v>
      </c>
      <c r="K235" s="21"/>
      <c r="L235" s="24"/>
      <c r="M235" s="25"/>
    </row>
    <row r="236" spans="1:13" ht="15" customHeight="1" x14ac:dyDescent="0.25">
      <c r="A236" s="444" t="s">
        <v>31</v>
      </c>
      <c r="B236" s="444"/>
      <c r="C236" s="172">
        <f>SUM(C208:C235)</f>
        <v>6185</v>
      </c>
      <c r="D236" s="142">
        <f>SUM(D208:D235)</f>
        <v>380</v>
      </c>
      <c r="E236" s="142"/>
      <c r="F236" s="142"/>
      <c r="G236" s="142">
        <f>SUM(G208:G235)</f>
        <v>76</v>
      </c>
      <c r="H236" s="173">
        <f>D236+G236</f>
        <v>456</v>
      </c>
      <c r="I236" s="143"/>
      <c r="J236" s="144"/>
      <c r="K236" s="143"/>
      <c r="L236" s="143"/>
      <c r="M236" s="144"/>
    </row>
    <row r="237" spans="1:13" x14ac:dyDescent="0.25">
      <c r="A237" s="440" t="s">
        <v>32</v>
      </c>
      <c r="B237" s="440"/>
      <c r="C237" s="174"/>
      <c r="D237" s="175">
        <f>D236/24</f>
        <v>15.833333333333334</v>
      </c>
      <c r="E237" s="175"/>
      <c r="F237" s="175"/>
      <c r="G237" s="175">
        <f>G236/24</f>
        <v>3.1666666666666665</v>
      </c>
      <c r="H237" s="176">
        <f>H236/24</f>
        <v>19</v>
      </c>
      <c r="I237" s="148"/>
      <c r="J237" s="149" t="s">
        <v>33</v>
      </c>
      <c r="K237" s="150"/>
      <c r="L237" s="150"/>
      <c r="M237" s="150"/>
    </row>
    <row r="238" spans="1:13" x14ac:dyDescent="0.25">
      <c r="A238" s="177"/>
      <c r="B238" s="177"/>
      <c r="C238" s="177"/>
      <c r="D238" s="177"/>
      <c r="E238" s="177"/>
      <c r="F238" s="177"/>
      <c r="G238" s="177"/>
      <c r="H238" s="150"/>
      <c r="I238" s="150"/>
      <c r="J238" s="144" t="s">
        <v>34</v>
      </c>
      <c r="K238" s="144"/>
      <c r="L238" s="154">
        <v>2</v>
      </c>
      <c r="M238" s="150" t="s">
        <v>35</v>
      </c>
    </row>
    <row r="239" spans="1:13" x14ac:dyDescent="0.25">
      <c r="A239" s="177"/>
      <c r="B239" s="177"/>
      <c r="C239" s="177"/>
      <c r="D239" s="177"/>
      <c r="E239" s="177"/>
      <c r="F239" s="177"/>
      <c r="G239" s="177"/>
      <c r="H239" s="177"/>
      <c r="I239" s="150"/>
      <c r="J239" s="144" t="s">
        <v>36</v>
      </c>
      <c r="K239" s="144"/>
      <c r="L239" s="155">
        <f>D237</f>
        <v>15.833333333333334</v>
      </c>
      <c r="M239" s="150" t="s">
        <v>14</v>
      </c>
    </row>
    <row r="240" spans="1:13" x14ac:dyDescent="0.25">
      <c r="A240" s="177"/>
      <c r="B240" s="177"/>
      <c r="C240" s="177"/>
      <c r="D240" s="177"/>
      <c r="E240" s="177"/>
      <c r="F240" s="177"/>
      <c r="G240" s="177"/>
      <c r="H240" s="177"/>
      <c r="I240" s="150"/>
      <c r="J240" s="144" t="s">
        <v>37</v>
      </c>
      <c r="K240" s="144"/>
      <c r="L240" s="156">
        <f>G237</f>
        <v>3.1666666666666665</v>
      </c>
      <c r="M240" s="150" t="s">
        <v>14</v>
      </c>
    </row>
    <row r="242" spans="1:13" ht="15.75" x14ac:dyDescent="0.25">
      <c r="A242" s="437" t="s">
        <v>141</v>
      </c>
      <c r="B242" s="437"/>
      <c r="C242" s="437"/>
      <c r="D242" s="437"/>
      <c r="E242" s="437"/>
      <c r="F242" s="437"/>
      <c r="G242" s="437"/>
      <c r="H242" s="437"/>
      <c r="I242" s="437"/>
      <c r="J242" s="437"/>
      <c r="K242" s="437"/>
      <c r="L242" s="437"/>
      <c r="M242" s="437"/>
    </row>
    <row r="243" spans="1:13" ht="15.75" x14ac:dyDescent="0.25">
      <c r="A243" s="438" t="s">
        <v>142</v>
      </c>
      <c r="B243" s="438"/>
      <c r="C243" s="438"/>
      <c r="D243" s="438"/>
      <c r="E243" s="438"/>
      <c r="F243" s="438"/>
      <c r="G243" s="438"/>
      <c r="H243" s="438"/>
      <c r="I243" s="438"/>
      <c r="J243" s="438"/>
      <c r="K243" s="438"/>
      <c r="L243" s="438"/>
      <c r="M243" s="438"/>
    </row>
    <row r="244" spans="1:13" x14ac:dyDescent="0.25">
      <c r="A244" s="166"/>
      <c r="B244" s="166"/>
      <c r="C244" s="166"/>
      <c r="D244" s="166"/>
      <c r="E244" s="166"/>
      <c r="F244" s="166"/>
      <c r="G244" s="166"/>
      <c r="H244" s="166"/>
      <c r="I244" s="167"/>
      <c r="J244" s="167"/>
      <c r="K244" s="168"/>
      <c r="L244" s="168"/>
      <c r="M244" s="168"/>
    </row>
    <row r="245" spans="1:13" ht="15.75" x14ac:dyDescent="0.25">
      <c r="A245" s="441" t="s">
        <v>118</v>
      </c>
      <c r="B245" s="441"/>
      <c r="C245" s="441"/>
      <c r="D245" s="441"/>
      <c r="E245" s="441"/>
      <c r="F245" s="441"/>
      <c r="G245" s="441"/>
      <c r="H245" s="441"/>
      <c r="I245" s="441"/>
      <c r="J245" s="441"/>
      <c r="K245" s="170" t="s">
        <v>3</v>
      </c>
      <c r="L245" s="171">
        <v>16</v>
      </c>
      <c r="M245" s="170" t="s">
        <v>4</v>
      </c>
    </row>
    <row r="246" spans="1:13" ht="15" customHeight="1" x14ac:dyDescent="0.25">
      <c r="A246" s="13" t="s">
        <v>5</v>
      </c>
      <c r="B246" s="13" t="s">
        <v>6</v>
      </c>
      <c r="C246" s="442" t="s">
        <v>7</v>
      </c>
      <c r="D246" s="442" t="s">
        <v>8</v>
      </c>
      <c r="E246" s="443" t="s">
        <v>66</v>
      </c>
      <c r="F246" s="443" t="s">
        <v>10</v>
      </c>
      <c r="G246" s="442" t="s">
        <v>11</v>
      </c>
      <c r="H246" s="10" t="s">
        <v>12</v>
      </c>
      <c r="I246" s="10"/>
      <c r="J246" s="10"/>
      <c r="K246" s="428" t="s">
        <v>13</v>
      </c>
      <c r="L246" s="428"/>
      <c r="M246" s="428"/>
    </row>
    <row r="247" spans="1:13" ht="15.75" x14ac:dyDescent="0.25">
      <c r="A247" s="13"/>
      <c r="B247" s="13"/>
      <c r="C247" s="442"/>
      <c r="D247" s="442"/>
      <c r="E247" s="443"/>
      <c r="F247" s="443"/>
      <c r="G247" s="442"/>
      <c r="H247" s="19" t="s">
        <v>14</v>
      </c>
      <c r="I247" s="19" t="s">
        <v>15</v>
      </c>
      <c r="J247" s="19" t="s">
        <v>16</v>
      </c>
      <c r="K247" s="96" t="s">
        <v>14</v>
      </c>
      <c r="L247" s="96" t="s">
        <v>15</v>
      </c>
      <c r="M247" s="96" t="s">
        <v>16</v>
      </c>
    </row>
    <row r="248" spans="1:13" ht="15.75" x14ac:dyDescent="0.25">
      <c r="A248" s="21">
        <v>1</v>
      </c>
      <c r="B248" s="22" t="s">
        <v>19</v>
      </c>
      <c r="C248" s="21">
        <v>128</v>
      </c>
      <c r="D248" s="23">
        <f t="shared" ref="D248:D268" si="60">F248+E248</f>
        <v>5</v>
      </c>
      <c r="E248" s="23">
        <v>-3</v>
      </c>
      <c r="F248" s="23">
        <f t="shared" ref="F248:F268" si="61">INT(C248/$L$4)</f>
        <v>8</v>
      </c>
      <c r="G248" s="21">
        <v>8</v>
      </c>
      <c r="H248" s="21" t="str">
        <f t="shared" ref="H248:H269" si="62">CHOOSE(WEEKDAY(I248),"Minggu","Senin","Selasa","Rabu","Kamis","Jum'at","Sabtu")</f>
        <v>Senin</v>
      </c>
      <c r="I248" s="24">
        <v>45754</v>
      </c>
      <c r="J248" s="25">
        <v>0.125</v>
      </c>
      <c r="K248" s="21" t="str">
        <f t="shared" ref="K248:K268" si="63">CHOOSE(WEEKDAY(L248),"Minggu","Senin","Selasa","Rabu","Kamis","Jum'at","Sabtu")</f>
        <v>Senin</v>
      </c>
      <c r="L248" s="24">
        <f>(I248+J248)+G248/24</f>
        <v>45754.458333333336</v>
      </c>
      <c r="M248" s="25">
        <f t="shared" ref="M248:M268" si="64">(J248+G248/24)</f>
        <v>0.45833333333333331</v>
      </c>
    </row>
    <row r="249" spans="1:13" ht="15.75" x14ac:dyDescent="0.25">
      <c r="A249" s="21">
        <f t="shared" ref="A249:A269" si="65">A248+1</f>
        <v>2</v>
      </c>
      <c r="B249" s="22" t="s">
        <v>143</v>
      </c>
      <c r="C249" s="21">
        <v>250</v>
      </c>
      <c r="D249" s="23">
        <f t="shared" si="60"/>
        <v>16</v>
      </c>
      <c r="E249" s="23">
        <v>1</v>
      </c>
      <c r="F249" s="23">
        <f t="shared" si="61"/>
        <v>15</v>
      </c>
      <c r="G249" s="21">
        <v>3</v>
      </c>
      <c r="H249" s="21" t="str">
        <f t="shared" si="62"/>
        <v>Senin</v>
      </c>
      <c r="I249" s="24">
        <f t="shared" ref="I249:I269" si="66">$I$248+J249</f>
        <v>45754.666666666664</v>
      </c>
      <c r="J249" s="25">
        <f t="shared" ref="J249:J269" si="67">M248+D248/24</f>
        <v>0.66666666666666663</v>
      </c>
      <c r="K249" s="21" t="str">
        <f t="shared" si="63"/>
        <v>Senin</v>
      </c>
      <c r="L249" s="24">
        <f t="shared" ref="L249:L268" si="68">($I$248+J249)+G249/24</f>
        <v>45754.791666666664</v>
      </c>
      <c r="M249" s="25">
        <f t="shared" si="64"/>
        <v>0.79166666666666663</v>
      </c>
    </row>
    <row r="250" spans="1:13" ht="15.75" x14ac:dyDescent="0.25">
      <c r="A250" s="21">
        <f t="shared" si="65"/>
        <v>3</v>
      </c>
      <c r="B250" s="22" t="s">
        <v>90</v>
      </c>
      <c r="C250" s="21">
        <v>388</v>
      </c>
      <c r="D250" s="23">
        <f t="shared" si="60"/>
        <v>26</v>
      </c>
      <c r="E250" s="23">
        <v>2</v>
      </c>
      <c r="F250" s="23">
        <f t="shared" si="61"/>
        <v>24</v>
      </c>
      <c r="G250" s="21">
        <v>2</v>
      </c>
      <c r="H250" s="21" t="str">
        <f t="shared" si="62"/>
        <v>Selasa</v>
      </c>
      <c r="I250" s="24">
        <f t="shared" si="66"/>
        <v>45755.458333333336</v>
      </c>
      <c r="J250" s="25">
        <f t="shared" si="67"/>
        <v>1.4583333333333333</v>
      </c>
      <c r="K250" s="21" t="str">
        <f t="shared" si="63"/>
        <v>Selasa</v>
      </c>
      <c r="L250" s="24">
        <f t="shared" si="68"/>
        <v>45755.541666666672</v>
      </c>
      <c r="M250" s="25">
        <f t="shared" si="64"/>
        <v>1.5416666666666665</v>
      </c>
    </row>
    <row r="251" spans="1:13" ht="15.75" x14ac:dyDescent="0.25">
      <c r="A251" s="21">
        <f t="shared" si="65"/>
        <v>4</v>
      </c>
      <c r="B251" s="22" t="s">
        <v>144</v>
      </c>
      <c r="C251" s="21">
        <v>91</v>
      </c>
      <c r="D251" s="23">
        <f t="shared" si="60"/>
        <v>6</v>
      </c>
      <c r="E251" s="23">
        <v>1</v>
      </c>
      <c r="F251" s="23">
        <f t="shared" si="61"/>
        <v>5</v>
      </c>
      <c r="G251" s="21">
        <v>3</v>
      </c>
      <c r="H251" s="21" t="str">
        <f t="shared" si="62"/>
        <v>Rabu</v>
      </c>
      <c r="I251" s="24">
        <f t="shared" si="66"/>
        <v>45756.625</v>
      </c>
      <c r="J251" s="25">
        <f t="shared" si="67"/>
        <v>2.625</v>
      </c>
      <c r="K251" s="21" t="str">
        <f t="shared" si="63"/>
        <v>Rabu</v>
      </c>
      <c r="L251" s="24">
        <f t="shared" si="68"/>
        <v>45756.75</v>
      </c>
      <c r="M251" s="25">
        <f t="shared" si="64"/>
        <v>2.75</v>
      </c>
    </row>
    <row r="252" spans="1:13" ht="15.75" x14ac:dyDescent="0.25">
      <c r="A252" s="21">
        <f t="shared" si="65"/>
        <v>5</v>
      </c>
      <c r="B252" s="22" t="s">
        <v>145</v>
      </c>
      <c r="C252" s="21">
        <v>330</v>
      </c>
      <c r="D252" s="23">
        <f t="shared" si="60"/>
        <v>21</v>
      </c>
      <c r="E252" s="23">
        <v>1</v>
      </c>
      <c r="F252" s="23">
        <f t="shared" si="61"/>
        <v>20</v>
      </c>
      <c r="G252" s="21">
        <v>3</v>
      </c>
      <c r="H252" s="21" t="str">
        <f t="shared" si="62"/>
        <v>Kamis</v>
      </c>
      <c r="I252" s="24">
        <f t="shared" si="66"/>
        <v>45757</v>
      </c>
      <c r="J252" s="25">
        <f t="shared" si="67"/>
        <v>3</v>
      </c>
      <c r="K252" s="21" t="str">
        <f t="shared" si="63"/>
        <v>Kamis</v>
      </c>
      <c r="L252" s="24">
        <f t="shared" si="68"/>
        <v>45757.125</v>
      </c>
      <c r="M252" s="25">
        <f t="shared" si="64"/>
        <v>3.125</v>
      </c>
    </row>
    <row r="253" spans="1:13" ht="15.75" x14ac:dyDescent="0.25">
      <c r="A253" s="21">
        <f t="shared" si="65"/>
        <v>6</v>
      </c>
      <c r="B253" s="22" t="s">
        <v>91</v>
      </c>
      <c r="C253" s="21">
        <v>188</v>
      </c>
      <c r="D253" s="23">
        <f t="shared" si="60"/>
        <v>13</v>
      </c>
      <c r="E253" s="23">
        <v>2</v>
      </c>
      <c r="F253" s="23">
        <f t="shared" si="61"/>
        <v>11</v>
      </c>
      <c r="G253" s="21">
        <v>2</v>
      </c>
      <c r="H253" s="21" t="str">
        <f t="shared" si="62"/>
        <v>Jum'at</v>
      </c>
      <c r="I253" s="24">
        <f t="shared" si="66"/>
        <v>45758</v>
      </c>
      <c r="J253" s="25">
        <f t="shared" si="67"/>
        <v>4</v>
      </c>
      <c r="K253" s="21" t="str">
        <f t="shared" si="63"/>
        <v>Jum'at</v>
      </c>
      <c r="L253" s="24">
        <f t="shared" si="68"/>
        <v>45758.083333333336</v>
      </c>
      <c r="M253" s="25">
        <f t="shared" si="64"/>
        <v>4.083333333333333</v>
      </c>
    </row>
    <row r="254" spans="1:13" ht="15.75" x14ac:dyDescent="0.25">
      <c r="A254" s="21">
        <f t="shared" si="65"/>
        <v>7</v>
      </c>
      <c r="B254" s="22" t="s">
        <v>90</v>
      </c>
      <c r="C254" s="21">
        <v>250</v>
      </c>
      <c r="D254" s="23">
        <f t="shared" si="60"/>
        <v>16</v>
      </c>
      <c r="E254" s="23">
        <v>1</v>
      </c>
      <c r="F254" s="23">
        <f t="shared" si="61"/>
        <v>15</v>
      </c>
      <c r="G254" s="21">
        <v>2</v>
      </c>
      <c r="H254" s="21" t="str">
        <f t="shared" si="62"/>
        <v>Jum'at</v>
      </c>
      <c r="I254" s="24">
        <f t="shared" si="66"/>
        <v>45758.625</v>
      </c>
      <c r="J254" s="25">
        <f t="shared" si="67"/>
        <v>4.625</v>
      </c>
      <c r="K254" s="21" t="str">
        <f t="shared" si="63"/>
        <v>Jum'at</v>
      </c>
      <c r="L254" s="24">
        <f t="shared" si="68"/>
        <v>45758.708333333336</v>
      </c>
      <c r="M254" s="25">
        <f t="shared" si="64"/>
        <v>4.708333333333333</v>
      </c>
    </row>
    <row r="255" spans="1:13" ht="15.75" x14ac:dyDescent="0.25">
      <c r="A255" s="21">
        <f t="shared" si="65"/>
        <v>8</v>
      </c>
      <c r="B255" s="22" t="s">
        <v>143</v>
      </c>
      <c r="C255" s="21">
        <v>128</v>
      </c>
      <c r="D255" s="23">
        <f t="shared" si="60"/>
        <v>5</v>
      </c>
      <c r="E255" s="23">
        <v>-3</v>
      </c>
      <c r="F255" s="23">
        <f t="shared" si="61"/>
        <v>8</v>
      </c>
      <c r="G255" s="21">
        <v>3</v>
      </c>
      <c r="H255" s="21" t="str">
        <f t="shared" si="62"/>
        <v>Sabtu</v>
      </c>
      <c r="I255" s="24">
        <f t="shared" si="66"/>
        <v>45759.375</v>
      </c>
      <c r="J255" s="25">
        <f t="shared" si="67"/>
        <v>5.375</v>
      </c>
      <c r="K255" s="21" t="str">
        <f t="shared" si="63"/>
        <v>Sabtu</v>
      </c>
      <c r="L255" s="24">
        <f t="shared" si="68"/>
        <v>45759.5</v>
      </c>
      <c r="M255" s="25">
        <f t="shared" si="64"/>
        <v>5.5</v>
      </c>
    </row>
    <row r="256" spans="1:13" ht="15.75" x14ac:dyDescent="0.25">
      <c r="A256" s="21">
        <f t="shared" si="65"/>
        <v>9</v>
      </c>
      <c r="B256" s="22" t="s">
        <v>19</v>
      </c>
      <c r="C256" s="21">
        <v>243</v>
      </c>
      <c r="D256" s="23">
        <f t="shared" si="60"/>
        <v>15</v>
      </c>
      <c r="E256" s="23">
        <v>0</v>
      </c>
      <c r="F256" s="23">
        <f t="shared" si="61"/>
        <v>15</v>
      </c>
      <c r="G256" s="21">
        <v>3</v>
      </c>
      <c r="H256" s="21" t="str">
        <f t="shared" si="62"/>
        <v>Sabtu</v>
      </c>
      <c r="I256" s="24">
        <f t="shared" si="66"/>
        <v>45759.708333333336</v>
      </c>
      <c r="J256" s="25">
        <f t="shared" si="67"/>
        <v>5.708333333333333</v>
      </c>
      <c r="K256" s="21" t="str">
        <f t="shared" si="63"/>
        <v>Sabtu</v>
      </c>
      <c r="L256" s="24">
        <f t="shared" si="68"/>
        <v>45759.833333333336</v>
      </c>
      <c r="M256" s="25">
        <f t="shared" si="64"/>
        <v>5.833333333333333</v>
      </c>
    </row>
    <row r="257" spans="1:13" ht="15.75" x14ac:dyDescent="0.25">
      <c r="A257" s="27">
        <f t="shared" si="65"/>
        <v>10</v>
      </c>
      <c r="B257" s="22" t="s">
        <v>20</v>
      </c>
      <c r="C257" s="21">
        <v>200</v>
      </c>
      <c r="D257" s="23">
        <f t="shared" si="60"/>
        <v>13</v>
      </c>
      <c r="E257" s="23">
        <v>1</v>
      </c>
      <c r="F257" s="23">
        <f t="shared" si="61"/>
        <v>12</v>
      </c>
      <c r="G257" s="21">
        <v>2</v>
      </c>
      <c r="H257" s="21" t="str">
        <f t="shared" si="62"/>
        <v>Minggu</v>
      </c>
      <c r="I257" s="24">
        <f t="shared" si="66"/>
        <v>45760.458333333336</v>
      </c>
      <c r="J257" s="25">
        <f t="shared" si="67"/>
        <v>6.458333333333333</v>
      </c>
      <c r="K257" s="21" t="str">
        <f t="shared" si="63"/>
        <v>Minggu</v>
      </c>
      <c r="L257" s="24">
        <f t="shared" si="68"/>
        <v>45760.541666666672</v>
      </c>
      <c r="M257" s="25">
        <f t="shared" si="64"/>
        <v>6.5416666666666661</v>
      </c>
    </row>
    <row r="258" spans="1:13" ht="15.75" x14ac:dyDescent="0.25">
      <c r="A258" s="27">
        <f t="shared" si="65"/>
        <v>11</v>
      </c>
      <c r="B258" s="22" t="s">
        <v>57</v>
      </c>
      <c r="C258" s="21">
        <v>81</v>
      </c>
      <c r="D258" s="23">
        <f t="shared" si="60"/>
        <v>5</v>
      </c>
      <c r="E258" s="23">
        <v>0</v>
      </c>
      <c r="F258" s="23">
        <f t="shared" si="61"/>
        <v>5</v>
      </c>
      <c r="G258" s="21">
        <v>2</v>
      </c>
      <c r="H258" s="21" t="str">
        <f t="shared" si="62"/>
        <v>Senin</v>
      </c>
      <c r="I258" s="24">
        <f t="shared" si="66"/>
        <v>45761.083333333336</v>
      </c>
      <c r="J258" s="25">
        <f t="shared" si="67"/>
        <v>7.083333333333333</v>
      </c>
      <c r="K258" s="21" t="str">
        <f t="shared" si="63"/>
        <v>Senin</v>
      </c>
      <c r="L258" s="24">
        <f t="shared" si="68"/>
        <v>45761.166666666672</v>
      </c>
      <c r="M258" s="25">
        <f t="shared" si="64"/>
        <v>7.1666666666666661</v>
      </c>
    </row>
    <row r="259" spans="1:13" ht="15.75" x14ac:dyDescent="0.25">
      <c r="A259" s="27">
        <f t="shared" si="65"/>
        <v>12</v>
      </c>
      <c r="B259" s="22" t="s">
        <v>58</v>
      </c>
      <c r="C259" s="21">
        <v>180</v>
      </c>
      <c r="D259" s="23">
        <f t="shared" si="60"/>
        <v>12</v>
      </c>
      <c r="E259" s="23">
        <v>1</v>
      </c>
      <c r="F259" s="23">
        <f t="shared" si="61"/>
        <v>11</v>
      </c>
      <c r="G259" s="21">
        <v>2</v>
      </c>
      <c r="H259" s="21" t="str">
        <f t="shared" si="62"/>
        <v>Senin</v>
      </c>
      <c r="I259" s="24">
        <f t="shared" si="66"/>
        <v>45761.375</v>
      </c>
      <c r="J259" s="25">
        <f t="shared" si="67"/>
        <v>7.3749999999999991</v>
      </c>
      <c r="K259" s="21" t="str">
        <f t="shared" si="63"/>
        <v>Senin</v>
      </c>
      <c r="L259" s="24">
        <f t="shared" si="68"/>
        <v>45761.458333333336</v>
      </c>
      <c r="M259" s="25">
        <f t="shared" si="64"/>
        <v>7.4583333333333321</v>
      </c>
    </row>
    <row r="260" spans="1:13" ht="15.75" x14ac:dyDescent="0.25">
      <c r="A260" s="27">
        <f t="shared" si="65"/>
        <v>13</v>
      </c>
      <c r="B260" s="22" t="s">
        <v>20</v>
      </c>
      <c r="C260" s="21">
        <v>243</v>
      </c>
      <c r="D260" s="23">
        <f t="shared" si="60"/>
        <v>15</v>
      </c>
      <c r="E260" s="23">
        <v>0</v>
      </c>
      <c r="F260" s="23">
        <f t="shared" si="61"/>
        <v>15</v>
      </c>
      <c r="G260" s="21">
        <v>2</v>
      </c>
      <c r="H260" s="21" t="str">
        <f t="shared" si="62"/>
        <v>Senin</v>
      </c>
      <c r="I260" s="24">
        <f t="shared" si="66"/>
        <v>45761.958333333336</v>
      </c>
      <c r="J260" s="25">
        <f t="shared" si="67"/>
        <v>7.9583333333333321</v>
      </c>
      <c r="K260" s="21" t="str">
        <f t="shared" si="63"/>
        <v>Selasa</v>
      </c>
      <c r="L260" s="24">
        <f t="shared" si="68"/>
        <v>45762.041666666672</v>
      </c>
      <c r="M260" s="25">
        <f t="shared" si="64"/>
        <v>8.0416666666666661</v>
      </c>
    </row>
    <row r="261" spans="1:13" ht="15.75" x14ac:dyDescent="0.25">
      <c r="A261" s="27">
        <f t="shared" si="65"/>
        <v>14</v>
      </c>
      <c r="B261" s="22" t="s">
        <v>19</v>
      </c>
      <c r="C261" s="21">
        <v>128</v>
      </c>
      <c r="D261" s="23">
        <f t="shared" si="60"/>
        <v>5</v>
      </c>
      <c r="E261" s="23">
        <v>-3</v>
      </c>
      <c r="F261" s="23">
        <f t="shared" si="61"/>
        <v>8</v>
      </c>
      <c r="G261" s="21">
        <v>4</v>
      </c>
      <c r="H261" s="21" t="str">
        <f t="shared" si="62"/>
        <v>Selasa</v>
      </c>
      <c r="I261" s="24">
        <f t="shared" si="66"/>
        <v>45762.666666666664</v>
      </c>
      <c r="J261" s="25">
        <f t="shared" si="67"/>
        <v>8.6666666666666661</v>
      </c>
      <c r="K261" s="21" t="str">
        <f t="shared" si="63"/>
        <v>Selasa</v>
      </c>
      <c r="L261" s="24">
        <f t="shared" si="68"/>
        <v>45762.833333333328</v>
      </c>
      <c r="M261" s="25">
        <f t="shared" si="64"/>
        <v>8.8333333333333321</v>
      </c>
    </row>
    <row r="262" spans="1:13" ht="15.75" x14ac:dyDescent="0.25">
      <c r="A262" s="27">
        <f t="shared" si="65"/>
        <v>15</v>
      </c>
      <c r="B262" s="22" t="s">
        <v>143</v>
      </c>
      <c r="C262" s="21">
        <v>250</v>
      </c>
      <c r="D262" s="23">
        <f t="shared" si="60"/>
        <v>16</v>
      </c>
      <c r="E262" s="23">
        <v>1</v>
      </c>
      <c r="F262" s="23">
        <f t="shared" si="61"/>
        <v>15</v>
      </c>
      <c r="G262" s="21">
        <v>5</v>
      </c>
      <c r="H262" s="21" t="str">
        <f t="shared" si="62"/>
        <v>Rabu</v>
      </c>
      <c r="I262" s="24">
        <f t="shared" si="66"/>
        <v>45763.041666666664</v>
      </c>
      <c r="J262" s="25">
        <f t="shared" si="67"/>
        <v>9.0416666666666661</v>
      </c>
      <c r="K262" s="21" t="str">
        <f t="shared" si="63"/>
        <v>Rabu</v>
      </c>
      <c r="L262" s="24">
        <f t="shared" si="68"/>
        <v>45763.25</v>
      </c>
      <c r="M262" s="25">
        <f t="shared" si="64"/>
        <v>9.25</v>
      </c>
    </row>
    <row r="263" spans="1:13" ht="15.75" x14ac:dyDescent="0.25">
      <c r="A263" s="27">
        <f t="shared" si="65"/>
        <v>16</v>
      </c>
      <c r="B263" s="22" t="s">
        <v>90</v>
      </c>
      <c r="C263" s="21">
        <v>188</v>
      </c>
      <c r="D263" s="23">
        <f t="shared" si="60"/>
        <v>13</v>
      </c>
      <c r="E263" s="23">
        <v>2</v>
      </c>
      <c r="F263" s="23">
        <f t="shared" si="61"/>
        <v>11</v>
      </c>
      <c r="G263" s="21">
        <v>2</v>
      </c>
      <c r="H263" s="21" t="str">
        <f t="shared" si="62"/>
        <v>Rabu</v>
      </c>
      <c r="I263" s="24">
        <f t="shared" si="66"/>
        <v>45763.916666666664</v>
      </c>
      <c r="J263" s="25">
        <f t="shared" si="67"/>
        <v>9.9166666666666661</v>
      </c>
      <c r="K263" s="21" t="str">
        <f t="shared" si="63"/>
        <v>Kamis</v>
      </c>
      <c r="L263" s="24">
        <f t="shared" si="68"/>
        <v>45764</v>
      </c>
      <c r="M263" s="25">
        <f t="shared" si="64"/>
        <v>10</v>
      </c>
    </row>
    <row r="264" spans="1:13" ht="15.75" x14ac:dyDescent="0.25">
      <c r="A264" s="27">
        <f t="shared" si="65"/>
        <v>17</v>
      </c>
      <c r="B264" s="22" t="s">
        <v>91</v>
      </c>
      <c r="C264" s="21">
        <v>292</v>
      </c>
      <c r="D264" s="23">
        <f t="shared" si="60"/>
        <v>19</v>
      </c>
      <c r="E264" s="23">
        <v>1</v>
      </c>
      <c r="F264" s="23">
        <f t="shared" si="61"/>
        <v>18</v>
      </c>
      <c r="G264" s="21">
        <v>2</v>
      </c>
      <c r="H264" s="21" t="str">
        <f t="shared" si="62"/>
        <v>Kamis</v>
      </c>
      <c r="I264" s="24">
        <f t="shared" si="66"/>
        <v>45764.541666666664</v>
      </c>
      <c r="J264" s="25">
        <f t="shared" si="67"/>
        <v>10.541666666666666</v>
      </c>
      <c r="K264" s="21" t="str">
        <f t="shared" si="63"/>
        <v>Kamis</v>
      </c>
      <c r="L264" s="24">
        <f t="shared" si="68"/>
        <v>45764.625</v>
      </c>
      <c r="M264" s="25">
        <f t="shared" si="64"/>
        <v>10.625</v>
      </c>
    </row>
    <row r="265" spans="1:13" ht="15.75" x14ac:dyDescent="0.25">
      <c r="A265" s="21">
        <f t="shared" si="65"/>
        <v>18</v>
      </c>
      <c r="B265" s="22" t="s">
        <v>144</v>
      </c>
      <c r="C265" s="21">
        <v>91</v>
      </c>
      <c r="D265" s="23">
        <f t="shared" si="60"/>
        <v>6</v>
      </c>
      <c r="E265" s="23">
        <v>1</v>
      </c>
      <c r="F265" s="23">
        <f t="shared" si="61"/>
        <v>5</v>
      </c>
      <c r="G265" s="21">
        <v>4</v>
      </c>
      <c r="H265" s="21" t="str">
        <f t="shared" si="62"/>
        <v>Jum'at</v>
      </c>
      <c r="I265" s="24">
        <f t="shared" si="66"/>
        <v>45765.416666666664</v>
      </c>
      <c r="J265" s="25">
        <f t="shared" si="67"/>
        <v>11.416666666666666</v>
      </c>
      <c r="K265" s="21" t="str">
        <f t="shared" si="63"/>
        <v>Jum'at</v>
      </c>
      <c r="L265" s="24">
        <f t="shared" si="68"/>
        <v>45765.583333333328</v>
      </c>
      <c r="M265" s="25">
        <f t="shared" si="64"/>
        <v>11.583333333333332</v>
      </c>
    </row>
    <row r="266" spans="1:13" ht="15.75" x14ac:dyDescent="0.25">
      <c r="A266" s="21">
        <f t="shared" si="65"/>
        <v>19</v>
      </c>
      <c r="B266" s="22" t="s">
        <v>145</v>
      </c>
      <c r="C266" s="21">
        <v>432</v>
      </c>
      <c r="D266" s="23">
        <f t="shared" si="60"/>
        <v>27</v>
      </c>
      <c r="E266" s="23">
        <v>0</v>
      </c>
      <c r="F266" s="23">
        <f t="shared" si="61"/>
        <v>27</v>
      </c>
      <c r="G266" s="21">
        <v>3</v>
      </c>
      <c r="H266" s="21" t="str">
        <f t="shared" si="62"/>
        <v>Jum'at</v>
      </c>
      <c r="I266" s="24">
        <f t="shared" si="66"/>
        <v>45765.833333333336</v>
      </c>
      <c r="J266" s="25">
        <f t="shared" si="67"/>
        <v>11.833333333333332</v>
      </c>
      <c r="K266" s="21" t="str">
        <f t="shared" si="63"/>
        <v>Jum'at</v>
      </c>
      <c r="L266" s="24">
        <f t="shared" si="68"/>
        <v>45765.958333333336</v>
      </c>
      <c r="M266" s="25">
        <f t="shared" si="64"/>
        <v>11.958333333333332</v>
      </c>
    </row>
    <row r="267" spans="1:13" ht="15.75" x14ac:dyDescent="0.25">
      <c r="A267" s="21">
        <f t="shared" si="65"/>
        <v>20</v>
      </c>
      <c r="B267" s="22" t="s">
        <v>90</v>
      </c>
      <c r="C267" s="21">
        <v>250</v>
      </c>
      <c r="D267" s="23">
        <f t="shared" si="60"/>
        <v>16</v>
      </c>
      <c r="E267" s="23">
        <v>1</v>
      </c>
      <c r="F267" s="23">
        <f t="shared" si="61"/>
        <v>15</v>
      </c>
      <c r="G267" s="21">
        <v>2</v>
      </c>
      <c r="H267" s="21" t="str">
        <f t="shared" si="62"/>
        <v>Minggu</v>
      </c>
      <c r="I267" s="24">
        <f t="shared" si="66"/>
        <v>45767.083333333336</v>
      </c>
      <c r="J267" s="25">
        <f t="shared" si="67"/>
        <v>13.083333333333332</v>
      </c>
      <c r="K267" s="21" t="str">
        <f t="shared" si="63"/>
        <v>Minggu</v>
      </c>
      <c r="L267" s="24">
        <f t="shared" si="68"/>
        <v>45767.166666666672</v>
      </c>
      <c r="M267" s="25">
        <f t="shared" si="64"/>
        <v>13.166666666666666</v>
      </c>
    </row>
    <row r="268" spans="1:13" ht="15.75" x14ac:dyDescent="0.25">
      <c r="A268" s="21">
        <f t="shared" si="65"/>
        <v>21</v>
      </c>
      <c r="B268" s="22" t="s">
        <v>143</v>
      </c>
      <c r="C268" s="21">
        <v>128</v>
      </c>
      <c r="D268" s="23">
        <f t="shared" si="60"/>
        <v>5</v>
      </c>
      <c r="E268" s="23">
        <v>-3</v>
      </c>
      <c r="F268" s="23">
        <f t="shared" si="61"/>
        <v>8</v>
      </c>
      <c r="G268" s="21">
        <v>2</v>
      </c>
      <c r="H268" s="21" t="str">
        <f t="shared" si="62"/>
        <v>Minggu</v>
      </c>
      <c r="I268" s="24">
        <f t="shared" si="66"/>
        <v>45767.833333333336</v>
      </c>
      <c r="J268" s="25">
        <f t="shared" si="67"/>
        <v>13.833333333333332</v>
      </c>
      <c r="K268" s="21" t="str">
        <f t="shared" si="63"/>
        <v>Minggu</v>
      </c>
      <c r="L268" s="24">
        <f t="shared" si="68"/>
        <v>45767.916666666672</v>
      </c>
      <c r="M268" s="25">
        <f t="shared" si="64"/>
        <v>13.916666666666666</v>
      </c>
    </row>
    <row r="269" spans="1:13" ht="15.75" x14ac:dyDescent="0.25">
      <c r="A269" s="27">
        <f t="shared" si="65"/>
        <v>22</v>
      </c>
      <c r="B269" s="54" t="s">
        <v>19</v>
      </c>
      <c r="C269" s="27"/>
      <c r="D269" s="53"/>
      <c r="E269" s="53"/>
      <c r="F269" s="53"/>
      <c r="G269" s="21"/>
      <c r="H269" s="21" t="str">
        <f t="shared" si="62"/>
        <v>Senin</v>
      </c>
      <c r="I269" s="24">
        <f t="shared" si="66"/>
        <v>45768.125</v>
      </c>
      <c r="J269" s="25">
        <f t="shared" si="67"/>
        <v>14.125</v>
      </c>
      <c r="K269" s="21"/>
      <c r="L269" s="24"/>
      <c r="M269" s="25"/>
    </row>
    <row r="270" spans="1:13" x14ac:dyDescent="0.25">
      <c r="A270" s="444" t="s">
        <v>31</v>
      </c>
      <c r="B270" s="444"/>
      <c r="C270" s="172">
        <f>SUM(C248:C269)</f>
        <v>4459</v>
      </c>
      <c r="D270" s="142">
        <f>SUM(D248:D269)</f>
        <v>275</v>
      </c>
      <c r="E270" s="142"/>
      <c r="F270" s="142"/>
      <c r="G270" s="142">
        <f>SUM(G248:G269)</f>
        <v>61</v>
      </c>
      <c r="H270" s="173">
        <f>D270+G270</f>
        <v>336</v>
      </c>
      <c r="I270" s="143"/>
      <c r="J270" s="144"/>
      <c r="K270" s="143"/>
      <c r="L270" s="143"/>
      <c r="M270" s="144"/>
    </row>
    <row r="271" spans="1:13" ht="15" customHeight="1" x14ac:dyDescent="0.25">
      <c r="A271" s="440" t="s">
        <v>32</v>
      </c>
      <c r="B271" s="440"/>
      <c r="C271" s="174"/>
      <c r="D271" s="175">
        <f>D270/24</f>
        <v>11.458333333333334</v>
      </c>
      <c r="E271" s="175"/>
      <c r="F271" s="175"/>
      <c r="G271" s="175">
        <f>G270/24</f>
        <v>2.5416666666666665</v>
      </c>
      <c r="H271" s="176">
        <f>H270/24</f>
        <v>14</v>
      </c>
      <c r="I271" s="148"/>
      <c r="J271" s="149" t="s">
        <v>33</v>
      </c>
      <c r="K271" s="150"/>
      <c r="L271" s="150"/>
      <c r="M271" s="150"/>
    </row>
    <row r="272" spans="1:13" x14ac:dyDescent="0.25">
      <c r="A272" s="177"/>
      <c r="B272" s="177"/>
      <c r="C272" s="177"/>
      <c r="D272" s="177"/>
      <c r="E272" s="177"/>
      <c r="F272" s="177"/>
      <c r="G272" s="177"/>
      <c r="H272" s="150"/>
      <c r="I272" s="150"/>
      <c r="J272" s="144" t="s">
        <v>34</v>
      </c>
      <c r="K272" s="144"/>
      <c r="L272" s="154">
        <v>2</v>
      </c>
      <c r="M272" s="150" t="s">
        <v>35</v>
      </c>
    </row>
    <row r="273" spans="1:13" x14ac:dyDescent="0.25">
      <c r="A273" s="177"/>
      <c r="B273" s="177"/>
      <c r="C273" s="177"/>
      <c r="D273" s="177"/>
      <c r="E273" s="177"/>
      <c r="F273" s="177"/>
      <c r="G273" s="177"/>
      <c r="H273" s="177"/>
      <c r="I273" s="150"/>
      <c r="J273" s="144" t="s">
        <v>36</v>
      </c>
      <c r="K273" s="144"/>
      <c r="L273" s="155">
        <f>D271</f>
        <v>11.458333333333334</v>
      </c>
      <c r="M273" s="150" t="s">
        <v>14</v>
      </c>
    </row>
    <row r="274" spans="1:13" x14ac:dyDescent="0.25">
      <c r="A274" s="177"/>
      <c r="B274" s="177"/>
      <c r="C274" s="177"/>
      <c r="D274" s="177"/>
      <c r="E274" s="177"/>
      <c r="F274" s="177"/>
      <c r="G274" s="177"/>
      <c r="H274" s="177"/>
      <c r="I274" s="150"/>
      <c r="J274" s="144" t="s">
        <v>37</v>
      </c>
      <c r="K274" s="144"/>
      <c r="L274" s="156">
        <f>G271</f>
        <v>2.5416666666666665</v>
      </c>
      <c r="M274" s="150" t="s">
        <v>14</v>
      </c>
    </row>
    <row r="276" spans="1:13" ht="15.75" x14ac:dyDescent="0.25">
      <c r="A276" s="437" t="s">
        <v>141</v>
      </c>
      <c r="B276" s="437"/>
      <c r="C276" s="437"/>
      <c r="D276" s="437"/>
      <c r="E276" s="437"/>
      <c r="F276" s="437"/>
      <c r="G276" s="437"/>
      <c r="H276" s="437"/>
      <c r="I276" s="437"/>
      <c r="J276" s="437"/>
      <c r="K276" s="437"/>
      <c r="L276" s="437"/>
      <c r="M276" s="437"/>
    </row>
    <row r="277" spans="1:13" ht="15.75" x14ac:dyDescent="0.25">
      <c r="A277" s="438" t="s">
        <v>142</v>
      </c>
      <c r="B277" s="438"/>
      <c r="C277" s="438"/>
      <c r="D277" s="438"/>
      <c r="E277" s="438"/>
      <c r="F277" s="438"/>
      <c r="G277" s="438"/>
      <c r="H277" s="438"/>
      <c r="I277" s="438"/>
      <c r="J277" s="438"/>
      <c r="K277" s="438"/>
      <c r="L277" s="438"/>
      <c r="M277" s="438"/>
    </row>
    <row r="278" spans="1:13" x14ac:dyDescent="0.25">
      <c r="A278" s="166"/>
      <c r="B278" s="166"/>
      <c r="C278" s="166"/>
      <c r="D278" s="166"/>
      <c r="E278" s="166"/>
      <c r="F278" s="166"/>
      <c r="G278" s="166"/>
      <c r="H278" s="166"/>
      <c r="I278" s="167"/>
      <c r="J278" s="167"/>
      <c r="K278" s="168"/>
      <c r="L278" s="168"/>
      <c r="M278" s="168"/>
    </row>
    <row r="279" spans="1:13" ht="15.75" x14ac:dyDescent="0.25">
      <c r="A279" s="441" t="s">
        <v>119</v>
      </c>
      <c r="B279" s="441"/>
      <c r="C279" s="441"/>
      <c r="D279" s="441"/>
      <c r="E279" s="441"/>
      <c r="F279" s="441"/>
      <c r="G279" s="441"/>
      <c r="H279" s="441"/>
      <c r="I279" s="441"/>
      <c r="J279" s="441"/>
      <c r="K279" s="170" t="s">
        <v>3</v>
      </c>
      <c r="L279" s="171">
        <v>16</v>
      </c>
      <c r="M279" s="170" t="s">
        <v>4</v>
      </c>
    </row>
    <row r="280" spans="1:13" ht="15" customHeight="1" x14ac:dyDescent="0.25">
      <c r="A280" s="13" t="s">
        <v>5</v>
      </c>
      <c r="B280" s="13" t="s">
        <v>6</v>
      </c>
      <c r="C280" s="442" t="s">
        <v>7</v>
      </c>
      <c r="D280" s="442" t="s">
        <v>8</v>
      </c>
      <c r="E280" s="443" t="s">
        <v>66</v>
      </c>
      <c r="F280" s="443" t="s">
        <v>10</v>
      </c>
      <c r="G280" s="442" t="s">
        <v>11</v>
      </c>
      <c r="H280" s="10" t="s">
        <v>12</v>
      </c>
      <c r="I280" s="10"/>
      <c r="J280" s="10"/>
      <c r="K280" s="428" t="s">
        <v>13</v>
      </c>
      <c r="L280" s="428"/>
      <c r="M280" s="428"/>
    </row>
    <row r="281" spans="1:13" ht="15.75" x14ac:dyDescent="0.25">
      <c r="A281" s="13"/>
      <c r="B281" s="13"/>
      <c r="C281" s="442"/>
      <c r="D281" s="442"/>
      <c r="E281" s="443"/>
      <c r="F281" s="443"/>
      <c r="G281" s="442"/>
      <c r="H281" s="19" t="s">
        <v>14</v>
      </c>
      <c r="I281" s="19" t="s">
        <v>15</v>
      </c>
      <c r="J281" s="19" t="s">
        <v>16</v>
      </c>
      <c r="K281" s="96" t="s">
        <v>14</v>
      </c>
      <c r="L281" s="96" t="s">
        <v>15</v>
      </c>
      <c r="M281" s="96" t="s">
        <v>16</v>
      </c>
    </row>
    <row r="282" spans="1:13" ht="15.75" x14ac:dyDescent="0.25">
      <c r="A282" s="21">
        <v>1</v>
      </c>
      <c r="B282" s="22" t="s">
        <v>19</v>
      </c>
      <c r="C282" s="21">
        <v>128</v>
      </c>
      <c r="D282" s="23">
        <f t="shared" ref="D282:D288" si="69">F282+E282</f>
        <v>5</v>
      </c>
      <c r="E282" s="23">
        <v>-3</v>
      </c>
      <c r="F282" s="23">
        <f t="shared" ref="F282:F288" si="70">INT(C282/$L$4)</f>
        <v>8</v>
      </c>
      <c r="G282" s="21">
        <v>5</v>
      </c>
      <c r="H282" s="21" t="str">
        <f t="shared" ref="H282:H289" si="71">CHOOSE(WEEKDAY(I282),"Minggu","Senin","Selasa","Rabu","Kamis","Jum'at","Sabtu")</f>
        <v>Senin</v>
      </c>
      <c r="I282" s="24">
        <v>45768</v>
      </c>
      <c r="J282" s="25">
        <v>0.125</v>
      </c>
      <c r="K282" s="21" t="str">
        <f t="shared" ref="K282:K288" si="72">CHOOSE(WEEKDAY(L282),"Minggu","Senin","Selasa","Rabu","Kamis","Jum'at","Sabtu")</f>
        <v>Senin</v>
      </c>
      <c r="L282" s="24">
        <f>(I282+J282)+G282/24</f>
        <v>45768.333333333336</v>
      </c>
      <c r="M282" s="25">
        <f t="shared" ref="M282:M288" si="73">(J282+G282/24)</f>
        <v>0.33333333333333337</v>
      </c>
    </row>
    <row r="283" spans="1:13" ht="15.75" x14ac:dyDescent="0.25">
      <c r="A283" s="21">
        <f t="shared" ref="A283:A289" si="74">A282+1</f>
        <v>2</v>
      </c>
      <c r="B283" s="22" t="s">
        <v>143</v>
      </c>
      <c r="C283" s="21">
        <v>250</v>
      </c>
      <c r="D283" s="23">
        <f t="shared" si="69"/>
        <v>16</v>
      </c>
      <c r="E283" s="23">
        <v>1</v>
      </c>
      <c r="F283" s="23">
        <f t="shared" si="70"/>
        <v>15</v>
      </c>
      <c r="G283" s="21">
        <v>3</v>
      </c>
      <c r="H283" s="21" t="str">
        <f t="shared" si="71"/>
        <v>Senin</v>
      </c>
      <c r="I283" s="24">
        <f t="shared" ref="I283:I289" si="75">$I$282+J283</f>
        <v>45768.541666666664</v>
      </c>
      <c r="J283" s="25">
        <f t="shared" ref="J283:J289" si="76">M282+D282/24</f>
        <v>0.54166666666666674</v>
      </c>
      <c r="K283" s="21" t="str">
        <f t="shared" si="72"/>
        <v>Senin</v>
      </c>
      <c r="L283" s="24">
        <f t="shared" ref="L283:L288" si="77">($I$282+J283)+G283/24</f>
        <v>45768.666666666664</v>
      </c>
      <c r="M283" s="25">
        <f t="shared" si="73"/>
        <v>0.66666666666666674</v>
      </c>
    </row>
    <row r="284" spans="1:13" ht="15.75" x14ac:dyDescent="0.25">
      <c r="A284" s="21">
        <f t="shared" si="74"/>
        <v>3</v>
      </c>
      <c r="B284" s="22" t="s">
        <v>90</v>
      </c>
      <c r="C284" s="21">
        <v>388</v>
      </c>
      <c r="D284" s="23">
        <f t="shared" si="69"/>
        <v>26</v>
      </c>
      <c r="E284" s="23">
        <v>2</v>
      </c>
      <c r="F284" s="23">
        <f t="shared" si="70"/>
        <v>24</v>
      </c>
      <c r="G284" s="21">
        <v>2</v>
      </c>
      <c r="H284" s="21" t="str">
        <f t="shared" si="71"/>
        <v>Selasa</v>
      </c>
      <c r="I284" s="24">
        <f t="shared" si="75"/>
        <v>45769.333333333336</v>
      </c>
      <c r="J284" s="25">
        <f t="shared" si="76"/>
        <v>1.3333333333333335</v>
      </c>
      <c r="K284" s="21" t="str">
        <f t="shared" si="72"/>
        <v>Selasa</v>
      </c>
      <c r="L284" s="24">
        <f t="shared" si="77"/>
        <v>45769.416666666672</v>
      </c>
      <c r="M284" s="25">
        <f t="shared" si="73"/>
        <v>1.4166666666666667</v>
      </c>
    </row>
    <row r="285" spans="1:13" ht="15.75" x14ac:dyDescent="0.25">
      <c r="A285" s="21">
        <f t="shared" si="74"/>
        <v>4</v>
      </c>
      <c r="B285" s="22" t="s">
        <v>144</v>
      </c>
      <c r="C285" s="21">
        <v>388</v>
      </c>
      <c r="D285" s="23">
        <f t="shared" si="69"/>
        <v>26</v>
      </c>
      <c r="E285" s="23">
        <v>2</v>
      </c>
      <c r="F285" s="23">
        <f t="shared" si="70"/>
        <v>24</v>
      </c>
      <c r="G285" s="21">
        <v>3</v>
      </c>
      <c r="H285" s="21" t="str">
        <f t="shared" si="71"/>
        <v>Rabu</v>
      </c>
      <c r="I285" s="24">
        <f t="shared" si="75"/>
        <v>45770.5</v>
      </c>
      <c r="J285" s="25">
        <f t="shared" si="76"/>
        <v>2.5</v>
      </c>
      <c r="K285" s="21" t="str">
        <f t="shared" si="72"/>
        <v>Rabu</v>
      </c>
      <c r="L285" s="24">
        <f t="shared" si="77"/>
        <v>45770.625</v>
      </c>
      <c r="M285" s="25">
        <f t="shared" si="73"/>
        <v>2.625</v>
      </c>
    </row>
    <row r="286" spans="1:13" ht="15.75" x14ac:dyDescent="0.25">
      <c r="A286" s="21">
        <f t="shared" si="74"/>
        <v>5</v>
      </c>
      <c r="B286" s="22" t="s">
        <v>90</v>
      </c>
      <c r="C286" s="21">
        <v>250</v>
      </c>
      <c r="D286" s="23">
        <f t="shared" si="69"/>
        <v>16</v>
      </c>
      <c r="E286" s="23">
        <v>1</v>
      </c>
      <c r="F286" s="23">
        <f t="shared" si="70"/>
        <v>15</v>
      </c>
      <c r="G286" s="21">
        <v>2</v>
      </c>
      <c r="H286" s="21" t="str">
        <f t="shared" si="71"/>
        <v>Kamis</v>
      </c>
      <c r="I286" s="24">
        <f t="shared" si="75"/>
        <v>45771.708333333336</v>
      </c>
      <c r="J286" s="25">
        <f t="shared" si="76"/>
        <v>3.708333333333333</v>
      </c>
      <c r="K286" s="21" t="str">
        <f t="shared" si="72"/>
        <v>Kamis</v>
      </c>
      <c r="L286" s="24">
        <f t="shared" si="77"/>
        <v>45771.791666666672</v>
      </c>
      <c r="M286" s="25">
        <f t="shared" si="73"/>
        <v>3.7916666666666665</v>
      </c>
    </row>
    <row r="287" spans="1:13" ht="15.75" x14ac:dyDescent="0.25">
      <c r="A287" s="21">
        <f t="shared" si="74"/>
        <v>6</v>
      </c>
      <c r="B287" s="22" t="s">
        <v>143</v>
      </c>
      <c r="C287" s="21">
        <v>128</v>
      </c>
      <c r="D287" s="23">
        <f t="shared" si="69"/>
        <v>5</v>
      </c>
      <c r="E287" s="23">
        <v>-3</v>
      </c>
      <c r="F287" s="23">
        <f t="shared" si="70"/>
        <v>8</v>
      </c>
      <c r="G287" s="21">
        <v>2</v>
      </c>
      <c r="H287" s="21" t="str">
        <f t="shared" si="71"/>
        <v>Jum'at</v>
      </c>
      <c r="I287" s="24">
        <f t="shared" si="75"/>
        <v>45772.458333333336</v>
      </c>
      <c r="J287" s="25">
        <f t="shared" si="76"/>
        <v>4.458333333333333</v>
      </c>
      <c r="K287" s="21" t="str">
        <f t="shared" si="72"/>
        <v>Jum'at</v>
      </c>
      <c r="L287" s="24">
        <f t="shared" si="77"/>
        <v>45772.541666666672</v>
      </c>
      <c r="M287" s="25">
        <f t="shared" si="73"/>
        <v>4.5416666666666661</v>
      </c>
    </row>
    <row r="288" spans="1:13" ht="15.75" x14ac:dyDescent="0.25">
      <c r="A288" s="21">
        <f t="shared" si="74"/>
        <v>7</v>
      </c>
      <c r="B288" s="22" t="s">
        <v>19</v>
      </c>
      <c r="C288" s="21">
        <v>794</v>
      </c>
      <c r="D288" s="23">
        <f t="shared" si="69"/>
        <v>44</v>
      </c>
      <c r="E288" s="23">
        <v>-5</v>
      </c>
      <c r="F288" s="23">
        <f t="shared" si="70"/>
        <v>49</v>
      </c>
      <c r="G288" s="21">
        <v>4</v>
      </c>
      <c r="H288" s="21" t="str">
        <f t="shared" si="71"/>
        <v>Jum'at</v>
      </c>
      <c r="I288" s="24">
        <f t="shared" si="75"/>
        <v>45772.75</v>
      </c>
      <c r="J288" s="25">
        <f t="shared" si="76"/>
        <v>4.7499999999999991</v>
      </c>
      <c r="K288" s="21" t="str">
        <f t="shared" si="72"/>
        <v>Jum'at</v>
      </c>
      <c r="L288" s="24">
        <f t="shared" si="77"/>
        <v>45772.916666666664</v>
      </c>
      <c r="M288" s="25">
        <f t="shared" si="73"/>
        <v>4.9166666666666661</v>
      </c>
    </row>
    <row r="289" spans="1:13" ht="15.75" x14ac:dyDescent="0.25">
      <c r="A289" s="21">
        <f t="shared" si="74"/>
        <v>8</v>
      </c>
      <c r="B289" s="134" t="s">
        <v>147</v>
      </c>
      <c r="C289" s="27"/>
      <c r="D289" s="53"/>
      <c r="E289" s="53"/>
      <c r="F289" s="53"/>
      <c r="G289" s="21"/>
      <c r="H289" s="21" t="str">
        <f t="shared" si="71"/>
        <v>Minggu</v>
      </c>
      <c r="I289" s="24">
        <f t="shared" si="75"/>
        <v>45774.75</v>
      </c>
      <c r="J289" s="25">
        <f t="shared" si="76"/>
        <v>6.7499999999999991</v>
      </c>
      <c r="K289" s="21"/>
      <c r="L289" s="24"/>
      <c r="M289" s="25"/>
    </row>
    <row r="290" spans="1:13" x14ac:dyDescent="0.25">
      <c r="A290" s="444" t="s">
        <v>31</v>
      </c>
      <c r="B290" s="444"/>
      <c r="C290" s="172">
        <f>SUM(C282:C289)</f>
        <v>2326</v>
      </c>
      <c r="D290" s="142">
        <f>SUM(D282:D289)</f>
        <v>138</v>
      </c>
      <c r="E290" s="142"/>
      <c r="F290" s="142"/>
      <c r="G290" s="142">
        <f>SUM(G282:G289)</f>
        <v>21</v>
      </c>
      <c r="H290" s="173">
        <f>D290+G290</f>
        <v>159</v>
      </c>
      <c r="I290" s="143"/>
      <c r="J290" s="144"/>
      <c r="K290" s="143"/>
      <c r="L290" s="143"/>
      <c r="M290" s="144"/>
    </row>
    <row r="291" spans="1:13" x14ac:dyDescent="0.25">
      <c r="A291" s="440" t="s">
        <v>32</v>
      </c>
      <c r="B291" s="440"/>
      <c r="C291" s="174"/>
      <c r="D291" s="175">
        <f>D290/24</f>
        <v>5.75</v>
      </c>
      <c r="E291" s="175"/>
      <c r="F291" s="175"/>
      <c r="G291" s="175">
        <f>G290/24</f>
        <v>0.875</v>
      </c>
      <c r="H291" s="176">
        <f>H290/24</f>
        <v>6.625</v>
      </c>
      <c r="I291" s="148"/>
      <c r="J291" s="149" t="s">
        <v>33</v>
      </c>
      <c r="K291" s="150"/>
      <c r="L291" s="150"/>
      <c r="M291" s="150"/>
    </row>
    <row r="292" spans="1:13" x14ac:dyDescent="0.25">
      <c r="A292" s="177"/>
      <c r="B292" s="177"/>
      <c r="C292" s="177"/>
      <c r="D292" s="177"/>
      <c r="E292" s="177"/>
      <c r="F292" s="177"/>
      <c r="G292" s="177"/>
      <c r="H292" s="150"/>
      <c r="I292" s="150"/>
      <c r="J292" s="144" t="s">
        <v>34</v>
      </c>
      <c r="K292" s="144"/>
      <c r="L292" s="154">
        <v>2</v>
      </c>
      <c r="M292" s="150" t="s">
        <v>35</v>
      </c>
    </row>
    <row r="293" spans="1:13" x14ac:dyDescent="0.25">
      <c r="A293" s="177"/>
      <c r="B293" s="177"/>
      <c r="C293" s="177"/>
      <c r="D293" s="177"/>
      <c r="E293" s="177"/>
      <c r="F293" s="177"/>
      <c r="G293" s="177"/>
      <c r="H293" s="177"/>
      <c r="I293" s="150"/>
      <c r="J293" s="144" t="s">
        <v>36</v>
      </c>
      <c r="K293" s="144"/>
      <c r="L293" s="155">
        <f>D291</f>
        <v>5.75</v>
      </c>
      <c r="M293" s="150" t="s">
        <v>14</v>
      </c>
    </row>
    <row r="294" spans="1:13" x14ac:dyDescent="0.25">
      <c r="A294" s="177"/>
      <c r="B294" s="177"/>
      <c r="C294" s="177"/>
      <c r="D294" s="177"/>
      <c r="E294" s="177"/>
      <c r="F294" s="177"/>
      <c r="G294" s="177"/>
      <c r="H294" s="177"/>
      <c r="I294" s="150"/>
      <c r="J294" s="144" t="s">
        <v>37</v>
      </c>
      <c r="K294" s="144"/>
      <c r="L294" s="156">
        <f>G291</f>
        <v>0.875</v>
      </c>
      <c r="M294" s="150" t="s">
        <v>14</v>
      </c>
    </row>
    <row r="296" spans="1:13" ht="15.75" x14ac:dyDescent="0.25">
      <c r="A296" s="437" t="s">
        <v>141</v>
      </c>
      <c r="B296" s="437"/>
      <c r="C296" s="437"/>
      <c r="D296" s="437"/>
      <c r="E296" s="437"/>
      <c r="F296" s="437"/>
      <c r="G296" s="437"/>
      <c r="H296" s="437"/>
      <c r="I296" s="437"/>
      <c r="J296" s="437"/>
      <c r="K296" s="437"/>
      <c r="L296" s="437"/>
      <c r="M296" s="437"/>
    </row>
    <row r="297" spans="1:13" ht="15.75" x14ac:dyDescent="0.25">
      <c r="A297" s="438" t="s">
        <v>142</v>
      </c>
      <c r="B297" s="438"/>
      <c r="C297" s="438"/>
      <c r="D297" s="438"/>
      <c r="E297" s="438"/>
      <c r="F297" s="438"/>
      <c r="G297" s="438"/>
      <c r="H297" s="438"/>
      <c r="I297" s="438"/>
      <c r="J297" s="438"/>
      <c r="K297" s="438"/>
      <c r="L297" s="438"/>
      <c r="M297" s="438"/>
    </row>
    <row r="298" spans="1:13" x14ac:dyDescent="0.25">
      <c r="A298" s="166"/>
      <c r="B298" s="166"/>
      <c r="C298" s="166"/>
      <c r="D298" s="166"/>
      <c r="E298" s="166"/>
      <c r="F298" s="166"/>
      <c r="G298" s="166"/>
      <c r="H298" s="166"/>
      <c r="I298" s="167"/>
      <c r="J298" s="167"/>
      <c r="K298" s="168"/>
      <c r="L298" s="168"/>
      <c r="M298" s="168"/>
    </row>
    <row r="299" spans="1:13" ht="15.75" x14ac:dyDescent="0.25">
      <c r="A299" s="441" t="s">
        <v>47</v>
      </c>
      <c r="B299" s="441"/>
      <c r="C299" s="441"/>
      <c r="D299" s="441"/>
      <c r="E299" s="441"/>
      <c r="F299" s="441"/>
      <c r="G299" s="441"/>
      <c r="H299" s="441"/>
      <c r="I299" s="441"/>
      <c r="J299" s="441"/>
      <c r="K299" s="170" t="s">
        <v>3</v>
      </c>
      <c r="L299" s="171">
        <v>16</v>
      </c>
      <c r="M299" s="170" t="s">
        <v>4</v>
      </c>
    </row>
    <row r="300" spans="1:13" ht="15" customHeight="1" x14ac:dyDescent="0.25">
      <c r="A300" s="13" t="s">
        <v>5</v>
      </c>
      <c r="B300" s="13" t="s">
        <v>6</v>
      </c>
      <c r="C300" s="442" t="s">
        <v>7</v>
      </c>
      <c r="D300" s="442" t="s">
        <v>8</v>
      </c>
      <c r="E300" s="443" t="s">
        <v>66</v>
      </c>
      <c r="F300" s="443" t="s">
        <v>146</v>
      </c>
      <c r="G300" s="442" t="s">
        <v>11</v>
      </c>
      <c r="H300" s="10" t="s">
        <v>12</v>
      </c>
      <c r="I300" s="10"/>
      <c r="J300" s="10"/>
      <c r="K300" s="428" t="s">
        <v>13</v>
      </c>
      <c r="L300" s="428"/>
      <c r="M300" s="428"/>
    </row>
    <row r="301" spans="1:13" ht="15.75" x14ac:dyDescent="0.25">
      <c r="A301" s="13"/>
      <c r="B301" s="13"/>
      <c r="C301" s="442"/>
      <c r="D301" s="442"/>
      <c r="E301" s="443"/>
      <c r="F301" s="443"/>
      <c r="G301" s="442"/>
      <c r="H301" s="19" t="s">
        <v>14</v>
      </c>
      <c r="I301" s="19" t="s">
        <v>15</v>
      </c>
      <c r="J301" s="19" t="s">
        <v>16</v>
      </c>
      <c r="K301" s="96" t="s">
        <v>14</v>
      </c>
      <c r="L301" s="96" t="s">
        <v>15</v>
      </c>
      <c r="M301" s="96" t="s">
        <v>16</v>
      </c>
    </row>
    <row r="302" spans="1:13" ht="15.75" x14ac:dyDescent="0.25">
      <c r="A302" s="21">
        <v>1</v>
      </c>
      <c r="B302" s="26" t="s">
        <v>147</v>
      </c>
      <c r="C302" s="21">
        <v>794</v>
      </c>
      <c r="D302" s="23">
        <f t="shared" ref="D302:D311" si="78">F302+E302</f>
        <v>49</v>
      </c>
      <c r="E302" s="23">
        <v>0</v>
      </c>
      <c r="F302" s="23">
        <f t="shared" ref="F302:F311" si="79">INT(C302/$L$4)</f>
        <v>49</v>
      </c>
      <c r="G302" s="21">
        <v>547</v>
      </c>
      <c r="H302" s="21" t="str">
        <f t="shared" ref="H302:H312" si="80">CHOOSE(WEEKDAY(I302),"Minggu","Senin","Selasa","Rabu","Kamis","Jum'at","Sabtu")</f>
        <v>Minggu</v>
      </c>
      <c r="I302" s="24">
        <v>45774</v>
      </c>
      <c r="J302" s="25">
        <v>0.79166666666666696</v>
      </c>
      <c r="K302" s="21" t="str">
        <f t="shared" ref="K302:K311" si="81">CHOOSE(WEEKDAY(L302),"Minggu","Senin","Selasa","Rabu","Kamis","Jum'at","Sabtu")</f>
        <v>Selasa</v>
      </c>
      <c r="L302" s="24">
        <f>(I302+J302)+G302/24</f>
        <v>45797.583333333328</v>
      </c>
      <c r="M302" s="25">
        <f t="shared" ref="M302:M311" si="82">(J302+G302/24)</f>
        <v>23.583333333333336</v>
      </c>
    </row>
    <row r="303" spans="1:13" ht="15.75" x14ac:dyDescent="0.25">
      <c r="A303" s="21">
        <v>2</v>
      </c>
      <c r="B303" s="22" t="s">
        <v>19</v>
      </c>
      <c r="C303" s="21">
        <v>128</v>
      </c>
      <c r="D303" s="23">
        <f t="shared" si="78"/>
        <v>5</v>
      </c>
      <c r="E303" s="23">
        <v>-3</v>
      </c>
      <c r="F303" s="23">
        <f t="shared" si="79"/>
        <v>8</v>
      </c>
      <c r="G303" s="21">
        <v>5</v>
      </c>
      <c r="H303" s="21" t="str">
        <f t="shared" si="80"/>
        <v>Kamis</v>
      </c>
      <c r="I303" s="24">
        <f t="shared" ref="I303:I312" si="83">$I$302+J303</f>
        <v>45799.625</v>
      </c>
      <c r="J303" s="25">
        <f t="shared" ref="J303:J312" si="84">M302+D302/24</f>
        <v>25.625000000000004</v>
      </c>
      <c r="K303" s="21" t="str">
        <f t="shared" si="81"/>
        <v>Kamis</v>
      </c>
      <c r="L303" s="24">
        <f t="shared" ref="L303:L311" si="85">($I$302+J303)+G303/24</f>
        <v>45799.833333333336</v>
      </c>
      <c r="M303" s="25">
        <f t="shared" si="82"/>
        <v>25.833333333333336</v>
      </c>
    </row>
    <row r="304" spans="1:13" ht="15.75" x14ac:dyDescent="0.25">
      <c r="A304" s="21">
        <v>3</v>
      </c>
      <c r="B304" s="22" t="s">
        <v>143</v>
      </c>
      <c r="C304" s="21">
        <v>250</v>
      </c>
      <c r="D304" s="23">
        <f t="shared" si="78"/>
        <v>16</v>
      </c>
      <c r="E304" s="23">
        <v>1</v>
      </c>
      <c r="F304" s="23">
        <f t="shared" si="79"/>
        <v>15</v>
      </c>
      <c r="G304" s="21">
        <v>3</v>
      </c>
      <c r="H304" s="21" t="str">
        <f t="shared" si="80"/>
        <v>Jum'at</v>
      </c>
      <c r="I304" s="24">
        <f t="shared" si="83"/>
        <v>45800.041666666664</v>
      </c>
      <c r="J304" s="25">
        <f t="shared" si="84"/>
        <v>26.041666666666668</v>
      </c>
      <c r="K304" s="21" t="str">
        <f t="shared" si="81"/>
        <v>Jum'at</v>
      </c>
      <c r="L304" s="24">
        <f t="shared" si="85"/>
        <v>45800.166666666664</v>
      </c>
      <c r="M304" s="25">
        <f t="shared" si="82"/>
        <v>26.166666666666668</v>
      </c>
    </row>
    <row r="305" spans="1:13" ht="15.75" x14ac:dyDescent="0.25">
      <c r="A305" s="21">
        <v>4</v>
      </c>
      <c r="B305" s="22" t="s">
        <v>90</v>
      </c>
      <c r="C305" s="21">
        <v>250</v>
      </c>
      <c r="D305" s="23">
        <f t="shared" si="78"/>
        <v>16</v>
      </c>
      <c r="E305" s="23">
        <v>1</v>
      </c>
      <c r="F305" s="23">
        <f t="shared" si="79"/>
        <v>15</v>
      </c>
      <c r="G305" s="21">
        <v>2</v>
      </c>
      <c r="H305" s="21" t="str">
        <f t="shared" si="80"/>
        <v>Jum'at</v>
      </c>
      <c r="I305" s="24">
        <f t="shared" si="83"/>
        <v>45800.833333333336</v>
      </c>
      <c r="J305" s="25">
        <f t="shared" si="84"/>
        <v>26.833333333333336</v>
      </c>
      <c r="K305" s="21" t="str">
        <f t="shared" si="81"/>
        <v>Jum'at</v>
      </c>
      <c r="L305" s="24">
        <f t="shared" si="85"/>
        <v>45800.916666666672</v>
      </c>
      <c r="M305" s="25">
        <f t="shared" si="82"/>
        <v>26.916666666666668</v>
      </c>
    </row>
    <row r="306" spans="1:13" ht="15" customHeight="1" x14ac:dyDescent="0.25">
      <c r="A306" s="21">
        <v>5</v>
      </c>
      <c r="B306" s="22" t="s">
        <v>143</v>
      </c>
      <c r="C306" s="21">
        <v>128</v>
      </c>
      <c r="D306" s="23">
        <f t="shared" si="78"/>
        <v>5</v>
      </c>
      <c r="E306" s="23">
        <v>-3</v>
      </c>
      <c r="F306" s="23">
        <f t="shared" si="79"/>
        <v>8</v>
      </c>
      <c r="G306" s="21">
        <v>3</v>
      </c>
      <c r="H306" s="21" t="str">
        <f t="shared" si="80"/>
        <v>Sabtu</v>
      </c>
      <c r="I306" s="24">
        <f t="shared" si="83"/>
        <v>45801.583333333336</v>
      </c>
      <c r="J306" s="25">
        <f t="shared" si="84"/>
        <v>27.583333333333336</v>
      </c>
      <c r="K306" s="21" t="str">
        <f t="shared" si="81"/>
        <v>Sabtu</v>
      </c>
      <c r="L306" s="24">
        <f t="shared" si="85"/>
        <v>45801.708333333336</v>
      </c>
      <c r="M306" s="25">
        <f t="shared" si="82"/>
        <v>27.708333333333336</v>
      </c>
    </row>
    <row r="307" spans="1:13" ht="15.75" x14ac:dyDescent="0.25">
      <c r="A307" s="21">
        <v>6</v>
      </c>
      <c r="B307" s="22" t="s">
        <v>19</v>
      </c>
      <c r="C307" s="21">
        <v>243</v>
      </c>
      <c r="D307" s="23">
        <f t="shared" si="78"/>
        <v>15</v>
      </c>
      <c r="E307" s="23">
        <v>0</v>
      </c>
      <c r="F307" s="23">
        <f t="shared" si="79"/>
        <v>15</v>
      </c>
      <c r="G307" s="21">
        <v>3</v>
      </c>
      <c r="H307" s="21" t="str">
        <f t="shared" si="80"/>
        <v>Sabtu</v>
      </c>
      <c r="I307" s="24">
        <f t="shared" si="83"/>
        <v>45801.916666666664</v>
      </c>
      <c r="J307" s="25">
        <f t="shared" si="84"/>
        <v>27.916666666666668</v>
      </c>
      <c r="K307" s="21" t="str">
        <f t="shared" si="81"/>
        <v>Minggu</v>
      </c>
      <c r="L307" s="24">
        <f t="shared" si="85"/>
        <v>45802.041666666664</v>
      </c>
      <c r="M307" s="25">
        <f t="shared" si="82"/>
        <v>28.041666666666668</v>
      </c>
    </row>
    <row r="308" spans="1:13" ht="15.75" x14ac:dyDescent="0.25">
      <c r="A308" s="21">
        <v>7</v>
      </c>
      <c r="B308" s="22" t="s">
        <v>20</v>
      </c>
      <c r="C308" s="21">
        <v>200</v>
      </c>
      <c r="D308" s="23">
        <f t="shared" si="78"/>
        <v>13</v>
      </c>
      <c r="E308" s="23">
        <v>1</v>
      </c>
      <c r="F308" s="23">
        <f t="shared" si="79"/>
        <v>12</v>
      </c>
      <c r="G308" s="21">
        <v>2</v>
      </c>
      <c r="H308" s="21" t="str">
        <f t="shared" si="80"/>
        <v>Minggu</v>
      </c>
      <c r="I308" s="24">
        <f t="shared" si="83"/>
        <v>45802.666666666664</v>
      </c>
      <c r="J308" s="25">
        <f t="shared" si="84"/>
        <v>28.666666666666668</v>
      </c>
      <c r="K308" s="21" t="str">
        <f t="shared" si="81"/>
        <v>Minggu</v>
      </c>
      <c r="L308" s="24">
        <f t="shared" si="85"/>
        <v>45802.75</v>
      </c>
      <c r="M308" s="25">
        <f t="shared" si="82"/>
        <v>28.75</v>
      </c>
    </row>
    <row r="309" spans="1:13" ht="15.75" x14ac:dyDescent="0.25">
      <c r="A309" s="21">
        <v>8</v>
      </c>
      <c r="B309" s="22" t="s">
        <v>57</v>
      </c>
      <c r="C309" s="21">
        <v>81</v>
      </c>
      <c r="D309" s="23">
        <f t="shared" si="78"/>
        <v>5</v>
      </c>
      <c r="E309" s="23">
        <v>0</v>
      </c>
      <c r="F309" s="23">
        <f t="shared" si="79"/>
        <v>5</v>
      </c>
      <c r="G309" s="21">
        <v>2</v>
      </c>
      <c r="H309" s="21" t="str">
        <f t="shared" si="80"/>
        <v>Senin</v>
      </c>
      <c r="I309" s="24">
        <f t="shared" si="83"/>
        <v>45803.291666666664</v>
      </c>
      <c r="J309" s="25">
        <f t="shared" si="84"/>
        <v>29.291666666666668</v>
      </c>
      <c r="K309" s="21" t="str">
        <f t="shared" si="81"/>
        <v>Senin</v>
      </c>
      <c r="L309" s="24">
        <f t="shared" si="85"/>
        <v>45803.375</v>
      </c>
      <c r="M309" s="25">
        <f t="shared" si="82"/>
        <v>29.375</v>
      </c>
    </row>
    <row r="310" spans="1:13" ht="15.75" x14ac:dyDescent="0.25">
      <c r="A310" s="21">
        <v>9</v>
      </c>
      <c r="B310" s="22" t="s">
        <v>58</v>
      </c>
      <c r="C310" s="21">
        <v>180</v>
      </c>
      <c r="D310" s="23">
        <f t="shared" si="78"/>
        <v>12</v>
      </c>
      <c r="E310" s="23">
        <v>1</v>
      </c>
      <c r="F310" s="23">
        <f t="shared" si="79"/>
        <v>11</v>
      </c>
      <c r="G310" s="21">
        <v>2</v>
      </c>
      <c r="H310" s="21" t="str">
        <f t="shared" si="80"/>
        <v>Senin</v>
      </c>
      <c r="I310" s="24">
        <f t="shared" si="83"/>
        <v>45803.583333333336</v>
      </c>
      <c r="J310" s="25">
        <f t="shared" si="84"/>
        <v>29.583333333333332</v>
      </c>
      <c r="K310" s="21" t="str">
        <f t="shared" si="81"/>
        <v>Senin</v>
      </c>
      <c r="L310" s="24">
        <f t="shared" si="85"/>
        <v>45803.666666666672</v>
      </c>
      <c r="M310" s="25">
        <f t="shared" si="82"/>
        <v>29.666666666666664</v>
      </c>
    </row>
    <row r="311" spans="1:13" ht="15.75" x14ac:dyDescent="0.25">
      <c r="A311" s="21">
        <v>10</v>
      </c>
      <c r="B311" s="22" t="s">
        <v>20</v>
      </c>
      <c r="C311" s="21">
        <v>243</v>
      </c>
      <c r="D311" s="23">
        <f t="shared" si="78"/>
        <v>15</v>
      </c>
      <c r="E311" s="23">
        <v>0</v>
      </c>
      <c r="F311" s="23">
        <f t="shared" si="79"/>
        <v>15</v>
      </c>
      <c r="G311" s="21">
        <v>2</v>
      </c>
      <c r="H311" s="21" t="str">
        <f t="shared" si="80"/>
        <v>Selasa</v>
      </c>
      <c r="I311" s="24">
        <f t="shared" si="83"/>
        <v>45804.166666666664</v>
      </c>
      <c r="J311" s="25">
        <f t="shared" si="84"/>
        <v>30.166666666666664</v>
      </c>
      <c r="K311" s="21" t="str">
        <f t="shared" si="81"/>
        <v>Selasa</v>
      </c>
      <c r="L311" s="24">
        <f t="shared" si="85"/>
        <v>45804.25</v>
      </c>
      <c r="M311" s="25">
        <f t="shared" si="82"/>
        <v>30.249999999999996</v>
      </c>
    </row>
    <row r="312" spans="1:13" ht="15.75" x14ac:dyDescent="0.25">
      <c r="A312" s="21">
        <v>11</v>
      </c>
      <c r="B312" s="22" t="s">
        <v>19</v>
      </c>
      <c r="C312" s="21"/>
      <c r="D312" s="23"/>
      <c r="E312" s="23"/>
      <c r="F312" s="23"/>
      <c r="G312" s="21"/>
      <c r="H312" s="21" t="str">
        <f t="shared" si="80"/>
        <v>Selasa</v>
      </c>
      <c r="I312" s="24">
        <f t="shared" si="83"/>
        <v>45804.875</v>
      </c>
      <c r="J312" s="25">
        <f t="shared" si="84"/>
        <v>30.874999999999996</v>
      </c>
      <c r="K312" s="21"/>
      <c r="L312" s="24"/>
      <c r="M312" s="25"/>
    </row>
    <row r="313" spans="1:13" x14ac:dyDescent="0.25">
      <c r="A313" s="440" t="s">
        <v>31</v>
      </c>
      <c r="B313" s="440"/>
      <c r="C313" s="160">
        <f>SUM(C302:C312)</f>
        <v>2497</v>
      </c>
      <c r="D313" s="160">
        <f>SUM(D302:D312)</f>
        <v>151</v>
      </c>
      <c r="E313" s="160"/>
      <c r="F313" s="160"/>
      <c r="G313" s="160">
        <f>SUM(G302:G312)</f>
        <v>571</v>
      </c>
      <c r="H313" s="160">
        <f>D313+G313</f>
        <v>722</v>
      </c>
      <c r="I313" s="143"/>
      <c r="J313" s="144"/>
      <c r="K313" s="143"/>
      <c r="L313" s="143"/>
      <c r="M313" s="144"/>
    </row>
    <row r="314" spans="1:13" x14ac:dyDescent="0.25">
      <c r="A314" s="440" t="s">
        <v>32</v>
      </c>
      <c r="B314" s="440"/>
      <c r="C314" s="146"/>
      <c r="D314" s="147">
        <f>D313/24</f>
        <v>6.291666666666667</v>
      </c>
      <c r="E314" s="147"/>
      <c r="F314" s="147"/>
      <c r="G314" s="147">
        <f>G313/24</f>
        <v>23.791666666666668</v>
      </c>
      <c r="H314" s="147">
        <f>H313/24</f>
        <v>30.083333333333332</v>
      </c>
      <c r="I314" s="148"/>
      <c r="J314" s="149" t="s">
        <v>33</v>
      </c>
      <c r="K314" s="150"/>
      <c r="L314" s="150"/>
      <c r="M314" s="150"/>
    </row>
    <row r="315" spans="1:13" x14ac:dyDescent="0.25">
      <c r="A315" s="177"/>
      <c r="B315" s="177"/>
      <c r="C315" s="177"/>
      <c r="D315" s="177"/>
      <c r="E315" s="177"/>
      <c r="F315" s="177"/>
      <c r="G315" s="177"/>
      <c r="H315" s="150"/>
      <c r="I315" s="150"/>
      <c r="J315" s="144" t="s">
        <v>34</v>
      </c>
      <c r="K315" s="144"/>
      <c r="L315" s="154">
        <f>C313</f>
        <v>2497</v>
      </c>
      <c r="M315" s="150" t="s">
        <v>35</v>
      </c>
    </row>
    <row r="316" spans="1:13" x14ac:dyDescent="0.25">
      <c r="A316" s="177"/>
      <c r="B316" s="177"/>
      <c r="C316" s="177"/>
      <c r="D316" s="177"/>
      <c r="E316" s="177"/>
      <c r="F316" s="177"/>
      <c r="G316" s="177"/>
      <c r="H316" s="177"/>
      <c r="I316" s="150"/>
      <c r="J316" s="144" t="s">
        <v>36</v>
      </c>
      <c r="K316" s="144"/>
      <c r="L316" s="155">
        <f>D314</f>
        <v>6.291666666666667</v>
      </c>
      <c r="M316" s="150" t="s">
        <v>14</v>
      </c>
    </row>
    <row r="317" spans="1:13" x14ac:dyDescent="0.25">
      <c r="A317" s="177"/>
      <c r="B317" s="177"/>
      <c r="C317" s="177"/>
      <c r="D317" s="177"/>
      <c r="E317" s="177"/>
      <c r="F317" s="177"/>
      <c r="G317" s="177"/>
      <c r="H317" s="177"/>
      <c r="I317" s="150"/>
      <c r="J317" s="144" t="s">
        <v>37</v>
      </c>
      <c r="K317" s="144"/>
      <c r="L317" s="156">
        <f>G314</f>
        <v>23.791666666666668</v>
      </c>
      <c r="M317" s="150" t="s">
        <v>14</v>
      </c>
    </row>
    <row r="319" spans="1:13" ht="15.75" x14ac:dyDescent="0.25">
      <c r="A319" s="437" t="s">
        <v>141</v>
      </c>
      <c r="B319" s="437"/>
      <c r="C319" s="437"/>
      <c r="D319" s="437"/>
      <c r="E319" s="437"/>
      <c r="F319" s="437"/>
      <c r="G319" s="437"/>
      <c r="H319" s="437"/>
      <c r="I319" s="437"/>
      <c r="J319" s="437"/>
      <c r="K319" s="437"/>
      <c r="L319" s="437"/>
      <c r="M319" s="437"/>
    </row>
    <row r="320" spans="1:13" ht="15.75" x14ac:dyDescent="0.25">
      <c r="A320" s="438" t="s">
        <v>142</v>
      </c>
      <c r="B320" s="438"/>
      <c r="C320" s="438"/>
      <c r="D320" s="438"/>
      <c r="E320" s="438"/>
      <c r="F320" s="438"/>
      <c r="G320" s="438"/>
      <c r="H320" s="438"/>
      <c r="I320" s="438"/>
      <c r="J320" s="438"/>
      <c r="K320" s="438"/>
      <c r="L320" s="438"/>
      <c r="M320" s="438"/>
    </row>
    <row r="321" spans="1:13" x14ac:dyDescent="0.25">
      <c r="A321" s="166"/>
      <c r="B321" s="166"/>
      <c r="C321" s="166"/>
      <c r="D321" s="166"/>
      <c r="E321" s="166"/>
      <c r="F321" s="166"/>
      <c r="G321" s="166"/>
      <c r="H321" s="166"/>
      <c r="I321" s="167"/>
      <c r="J321" s="167"/>
      <c r="K321" s="168"/>
      <c r="L321" s="168"/>
      <c r="M321" s="168"/>
    </row>
    <row r="322" spans="1:13" ht="15.75" x14ac:dyDescent="0.25">
      <c r="A322" s="441" t="s">
        <v>47</v>
      </c>
      <c r="B322" s="441"/>
      <c r="C322" s="441"/>
      <c r="D322" s="441"/>
      <c r="E322" s="441"/>
      <c r="F322" s="441"/>
      <c r="G322" s="441"/>
      <c r="H322" s="441"/>
      <c r="I322" s="441"/>
      <c r="J322" s="441"/>
      <c r="K322" s="170" t="s">
        <v>3</v>
      </c>
      <c r="L322" s="171">
        <v>16</v>
      </c>
      <c r="M322" s="170" t="s">
        <v>4</v>
      </c>
    </row>
    <row r="323" spans="1:13" ht="15" customHeight="1" x14ac:dyDescent="0.25">
      <c r="A323" s="13" t="s">
        <v>5</v>
      </c>
      <c r="B323" s="13" t="s">
        <v>6</v>
      </c>
      <c r="C323" s="442" t="s">
        <v>7</v>
      </c>
      <c r="D323" s="442" t="s">
        <v>8</v>
      </c>
      <c r="E323" s="443" t="s">
        <v>66</v>
      </c>
      <c r="F323" s="443" t="s">
        <v>146</v>
      </c>
      <c r="G323" s="442" t="s">
        <v>11</v>
      </c>
      <c r="H323" s="10" t="s">
        <v>12</v>
      </c>
      <c r="I323" s="10"/>
      <c r="J323" s="10"/>
      <c r="K323" s="428" t="s">
        <v>13</v>
      </c>
      <c r="L323" s="428"/>
      <c r="M323" s="428"/>
    </row>
    <row r="324" spans="1:13" ht="15.75" x14ac:dyDescent="0.25">
      <c r="A324" s="13"/>
      <c r="B324" s="13"/>
      <c r="C324" s="442"/>
      <c r="D324" s="442"/>
      <c r="E324" s="443"/>
      <c r="F324" s="443"/>
      <c r="G324" s="442"/>
      <c r="H324" s="19" t="s">
        <v>14</v>
      </c>
      <c r="I324" s="19" t="s">
        <v>15</v>
      </c>
      <c r="J324" s="19" t="s">
        <v>16</v>
      </c>
      <c r="K324" s="96" t="s">
        <v>14</v>
      </c>
      <c r="L324" s="96" t="s">
        <v>15</v>
      </c>
      <c r="M324" s="96" t="s">
        <v>16</v>
      </c>
    </row>
    <row r="325" spans="1:13" ht="15.75" x14ac:dyDescent="0.25">
      <c r="A325" s="21">
        <v>1</v>
      </c>
      <c r="B325" s="26" t="s">
        <v>147</v>
      </c>
      <c r="C325" s="21">
        <v>794</v>
      </c>
      <c r="D325" s="23">
        <f t="shared" ref="D325:D334" si="86">F325+E325</f>
        <v>49</v>
      </c>
      <c r="E325" s="23">
        <v>0</v>
      </c>
      <c r="F325" s="23">
        <f t="shared" ref="F325:F334" si="87">INT(C325/$L$4)</f>
        <v>49</v>
      </c>
      <c r="G325" s="21">
        <v>547</v>
      </c>
      <c r="H325" s="21" t="str">
        <f t="shared" ref="H325:H335" si="88">CHOOSE(WEEKDAY(I325),"Minggu","Senin","Selasa","Rabu","Kamis","Jum'at","Sabtu")</f>
        <v>Minggu</v>
      </c>
      <c r="I325" s="24">
        <v>45774</v>
      </c>
      <c r="J325" s="25">
        <v>0.79166666666666696</v>
      </c>
      <c r="K325" s="21" t="str">
        <f t="shared" ref="K325:K334" si="89">CHOOSE(WEEKDAY(L325),"Minggu","Senin","Selasa","Rabu","Kamis","Jum'at","Sabtu")</f>
        <v>Selasa</v>
      </c>
      <c r="L325" s="24">
        <f>(I325+J325)+G325/24</f>
        <v>45797.583333333328</v>
      </c>
      <c r="M325" s="25">
        <f t="shared" ref="M325:M334" si="90">(J325+G325/24)</f>
        <v>23.583333333333336</v>
      </c>
    </row>
    <row r="326" spans="1:13" ht="15.75" x14ac:dyDescent="0.25">
      <c r="A326" s="21">
        <v>2</v>
      </c>
      <c r="B326" s="22" t="s">
        <v>19</v>
      </c>
      <c r="C326" s="21">
        <v>128</v>
      </c>
      <c r="D326" s="23">
        <f t="shared" si="86"/>
        <v>5</v>
      </c>
      <c r="E326" s="23">
        <v>-3</v>
      </c>
      <c r="F326" s="23">
        <f t="shared" si="87"/>
        <v>8</v>
      </c>
      <c r="G326" s="21">
        <v>5</v>
      </c>
      <c r="H326" s="21" t="str">
        <f t="shared" si="88"/>
        <v>Kamis</v>
      </c>
      <c r="I326" s="24">
        <f t="shared" ref="I326:I335" si="91">$I$302+J326</f>
        <v>45799.625</v>
      </c>
      <c r="J326" s="25">
        <f t="shared" ref="J326:J335" si="92">M325+D325/24</f>
        <v>25.625000000000004</v>
      </c>
      <c r="K326" s="21" t="str">
        <f t="shared" si="89"/>
        <v>Kamis</v>
      </c>
      <c r="L326" s="24">
        <f t="shared" ref="L326:L334" si="93">($I$302+J326)+G326/24</f>
        <v>45799.833333333336</v>
      </c>
      <c r="M326" s="25">
        <f t="shared" si="90"/>
        <v>25.833333333333336</v>
      </c>
    </row>
    <row r="327" spans="1:13" ht="15.75" x14ac:dyDescent="0.25">
      <c r="A327" s="21">
        <v>3</v>
      </c>
      <c r="B327" s="22" t="s">
        <v>143</v>
      </c>
      <c r="C327" s="21">
        <v>250</v>
      </c>
      <c r="D327" s="23">
        <f t="shared" si="86"/>
        <v>16</v>
      </c>
      <c r="E327" s="23">
        <v>1</v>
      </c>
      <c r="F327" s="23">
        <f t="shared" si="87"/>
        <v>15</v>
      </c>
      <c r="G327" s="21">
        <v>3</v>
      </c>
      <c r="H327" s="21" t="str">
        <f t="shared" si="88"/>
        <v>Jum'at</v>
      </c>
      <c r="I327" s="24">
        <f t="shared" si="91"/>
        <v>45800.041666666664</v>
      </c>
      <c r="J327" s="25">
        <f t="shared" si="92"/>
        <v>26.041666666666668</v>
      </c>
      <c r="K327" s="21" t="str">
        <f t="shared" si="89"/>
        <v>Jum'at</v>
      </c>
      <c r="L327" s="24">
        <f t="shared" si="93"/>
        <v>45800.166666666664</v>
      </c>
      <c r="M327" s="25">
        <f t="shared" si="90"/>
        <v>26.166666666666668</v>
      </c>
    </row>
    <row r="328" spans="1:13" ht="15.75" x14ac:dyDescent="0.25">
      <c r="A328" s="21">
        <v>4</v>
      </c>
      <c r="B328" s="22" t="s">
        <v>90</v>
      </c>
      <c r="C328" s="21">
        <v>250</v>
      </c>
      <c r="D328" s="23">
        <f t="shared" si="86"/>
        <v>16</v>
      </c>
      <c r="E328" s="23">
        <v>1</v>
      </c>
      <c r="F328" s="23">
        <f t="shared" si="87"/>
        <v>15</v>
      </c>
      <c r="G328" s="21">
        <v>2</v>
      </c>
      <c r="H328" s="21" t="str">
        <f t="shared" si="88"/>
        <v>Jum'at</v>
      </c>
      <c r="I328" s="24">
        <f t="shared" si="91"/>
        <v>45800.833333333336</v>
      </c>
      <c r="J328" s="25">
        <f t="shared" si="92"/>
        <v>26.833333333333336</v>
      </c>
      <c r="K328" s="21" t="str">
        <f t="shared" si="89"/>
        <v>Jum'at</v>
      </c>
      <c r="L328" s="24">
        <f t="shared" si="93"/>
        <v>45800.916666666672</v>
      </c>
      <c r="M328" s="25">
        <f t="shared" si="90"/>
        <v>26.916666666666668</v>
      </c>
    </row>
    <row r="329" spans="1:13" ht="15.75" x14ac:dyDescent="0.25">
      <c r="A329" s="21">
        <v>5</v>
      </c>
      <c r="B329" s="22" t="s">
        <v>143</v>
      </c>
      <c r="C329" s="21">
        <v>128</v>
      </c>
      <c r="D329" s="23">
        <f t="shared" si="86"/>
        <v>5</v>
      </c>
      <c r="E329" s="23">
        <v>-3</v>
      </c>
      <c r="F329" s="23">
        <f t="shared" si="87"/>
        <v>8</v>
      </c>
      <c r="G329" s="21">
        <v>3</v>
      </c>
      <c r="H329" s="21" t="str">
        <f t="shared" si="88"/>
        <v>Sabtu</v>
      </c>
      <c r="I329" s="24">
        <f t="shared" si="91"/>
        <v>45801.583333333336</v>
      </c>
      <c r="J329" s="25">
        <f t="shared" si="92"/>
        <v>27.583333333333336</v>
      </c>
      <c r="K329" s="21" t="str">
        <f t="shared" si="89"/>
        <v>Sabtu</v>
      </c>
      <c r="L329" s="24">
        <f t="shared" si="93"/>
        <v>45801.708333333336</v>
      </c>
      <c r="M329" s="25">
        <f t="shared" si="90"/>
        <v>27.708333333333336</v>
      </c>
    </row>
    <row r="330" spans="1:13" ht="15.75" x14ac:dyDescent="0.25">
      <c r="A330" s="21">
        <v>6</v>
      </c>
      <c r="B330" s="22" t="s">
        <v>19</v>
      </c>
      <c r="C330" s="21">
        <v>243</v>
      </c>
      <c r="D330" s="23">
        <f t="shared" si="86"/>
        <v>15</v>
      </c>
      <c r="E330" s="23">
        <v>0</v>
      </c>
      <c r="F330" s="23">
        <f t="shared" si="87"/>
        <v>15</v>
      </c>
      <c r="G330" s="21">
        <v>3</v>
      </c>
      <c r="H330" s="21" t="str">
        <f t="shared" si="88"/>
        <v>Sabtu</v>
      </c>
      <c r="I330" s="24">
        <f t="shared" si="91"/>
        <v>45801.916666666664</v>
      </c>
      <c r="J330" s="25">
        <f t="shared" si="92"/>
        <v>27.916666666666668</v>
      </c>
      <c r="K330" s="21" t="str">
        <f t="shared" si="89"/>
        <v>Minggu</v>
      </c>
      <c r="L330" s="24">
        <f t="shared" si="93"/>
        <v>45802.041666666664</v>
      </c>
      <c r="M330" s="25">
        <f t="shared" si="90"/>
        <v>28.041666666666668</v>
      </c>
    </row>
    <row r="331" spans="1:13" ht="15.75" x14ac:dyDescent="0.25">
      <c r="A331" s="21">
        <v>7</v>
      </c>
      <c r="B331" s="22" t="s">
        <v>20</v>
      </c>
      <c r="C331" s="21">
        <v>200</v>
      </c>
      <c r="D331" s="23">
        <f t="shared" si="86"/>
        <v>13</v>
      </c>
      <c r="E331" s="23">
        <v>1</v>
      </c>
      <c r="F331" s="23">
        <f t="shared" si="87"/>
        <v>12</v>
      </c>
      <c r="G331" s="21">
        <v>2</v>
      </c>
      <c r="H331" s="21" t="str">
        <f t="shared" si="88"/>
        <v>Minggu</v>
      </c>
      <c r="I331" s="24">
        <f t="shared" si="91"/>
        <v>45802.666666666664</v>
      </c>
      <c r="J331" s="25">
        <f t="shared" si="92"/>
        <v>28.666666666666668</v>
      </c>
      <c r="K331" s="21" t="str">
        <f t="shared" si="89"/>
        <v>Minggu</v>
      </c>
      <c r="L331" s="24">
        <f t="shared" si="93"/>
        <v>45802.75</v>
      </c>
      <c r="M331" s="25">
        <f t="shared" si="90"/>
        <v>28.75</v>
      </c>
    </row>
    <row r="332" spans="1:13" ht="15.75" x14ac:dyDescent="0.25">
      <c r="A332" s="21">
        <v>8</v>
      </c>
      <c r="B332" s="22" t="s">
        <v>57</v>
      </c>
      <c r="C332" s="21">
        <v>81</v>
      </c>
      <c r="D332" s="23">
        <f t="shared" si="86"/>
        <v>5</v>
      </c>
      <c r="E332" s="23">
        <v>0</v>
      </c>
      <c r="F332" s="23">
        <f t="shared" si="87"/>
        <v>5</v>
      </c>
      <c r="G332" s="21">
        <v>2</v>
      </c>
      <c r="H332" s="21" t="str">
        <f t="shared" si="88"/>
        <v>Senin</v>
      </c>
      <c r="I332" s="24">
        <f t="shared" si="91"/>
        <v>45803.291666666664</v>
      </c>
      <c r="J332" s="25">
        <f t="shared" si="92"/>
        <v>29.291666666666668</v>
      </c>
      <c r="K332" s="21" t="str">
        <f t="shared" si="89"/>
        <v>Senin</v>
      </c>
      <c r="L332" s="24">
        <f t="shared" si="93"/>
        <v>45803.375</v>
      </c>
      <c r="M332" s="25">
        <f t="shared" si="90"/>
        <v>29.375</v>
      </c>
    </row>
    <row r="333" spans="1:13" ht="15.75" x14ac:dyDescent="0.25">
      <c r="A333" s="21">
        <v>9</v>
      </c>
      <c r="B333" s="22" t="s">
        <v>58</v>
      </c>
      <c r="C333" s="21">
        <v>180</v>
      </c>
      <c r="D333" s="23">
        <f t="shared" si="86"/>
        <v>12</v>
      </c>
      <c r="E333" s="23">
        <v>1</v>
      </c>
      <c r="F333" s="23">
        <f t="shared" si="87"/>
        <v>11</v>
      </c>
      <c r="G333" s="21">
        <v>2</v>
      </c>
      <c r="H333" s="21" t="str">
        <f t="shared" si="88"/>
        <v>Senin</v>
      </c>
      <c r="I333" s="24">
        <f t="shared" si="91"/>
        <v>45803.583333333336</v>
      </c>
      <c r="J333" s="25">
        <f t="shared" si="92"/>
        <v>29.583333333333332</v>
      </c>
      <c r="K333" s="21" t="str">
        <f t="shared" si="89"/>
        <v>Senin</v>
      </c>
      <c r="L333" s="24">
        <f t="shared" si="93"/>
        <v>45803.666666666672</v>
      </c>
      <c r="M333" s="25">
        <f t="shared" si="90"/>
        <v>29.666666666666664</v>
      </c>
    </row>
    <row r="334" spans="1:13" ht="15.75" x14ac:dyDescent="0.25">
      <c r="A334" s="21">
        <v>10</v>
      </c>
      <c r="B334" s="22" t="s">
        <v>20</v>
      </c>
      <c r="C334" s="21">
        <v>243</v>
      </c>
      <c r="D334" s="23">
        <f t="shared" si="86"/>
        <v>15</v>
      </c>
      <c r="E334" s="23">
        <v>0</v>
      </c>
      <c r="F334" s="23">
        <f t="shared" si="87"/>
        <v>15</v>
      </c>
      <c r="G334" s="21">
        <v>2</v>
      </c>
      <c r="H334" s="21" t="str">
        <f t="shared" si="88"/>
        <v>Selasa</v>
      </c>
      <c r="I334" s="24">
        <f t="shared" si="91"/>
        <v>45804.166666666664</v>
      </c>
      <c r="J334" s="25">
        <f t="shared" si="92"/>
        <v>30.166666666666664</v>
      </c>
      <c r="K334" s="21" t="str">
        <f t="shared" si="89"/>
        <v>Selasa</v>
      </c>
      <c r="L334" s="24">
        <f t="shared" si="93"/>
        <v>45804.25</v>
      </c>
      <c r="M334" s="25">
        <f t="shared" si="90"/>
        <v>30.249999999999996</v>
      </c>
    </row>
    <row r="335" spans="1:13" ht="15.75" x14ac:dyDescent="0.25">
      <c r="A335" s="21">
        <v>11</v>
      </c>
      <c r="B335" s="22" t="s">
        <v>19</v>
      </c>
      <c r="C335" s="21"/>
      <c r="D335" s="23"/>
      <c r="E335" s="23"/>
      <c r="F335" s="23"/>
      <c r="G335" s="21"/>
      <c r="H335" s="21" t="str">
        <f t="shared" si="88"/>
        <v>Selasa</v>
      </c>
      <c r="I335" s="24">
        <f t="shared" si="91"/>
        <v>45804.875</v>
      </c>
      <c r="J335" s="25">
        <f t="shared" si="92"/>
        <v>30.874999999999996</v>
      </c>
      <c r="K335" s="21"/>
      <c r="L335" s="24"/>
      <c r="M335" s="25"/>
    </row>
    <row r="336" spans="1:13" x14ac:dyDescent="0.25">
      <c r="A336" s="440" t="s">
        <v>31</v>
      </c>
      <c r="B336" s="440"/>
      <c r="C336" s="160">
        <f>SUM(C325:C335)</f>
        <v>2497</v>
      </c>
      <c r="D336" s="160">
        <f>SUM(D325:D335)</f>
        <v>151</v>
      </c>
      <c r="E336" s="160"/>
      <c r="F336" s="160"/>
      <c r="G336" s="160">
        <f>SUM(G325:G335)</f>
        <v>571</v>
      </c>
      <c r="H336" s="160">
        <f>D336+G336</f>
        <v>722</v>
      </c>
      <c r="I336" s="143"/>
      <c r="J336" s="144"/>
      <c r="K336" s="143"/>
      <c r="L336" s="143"/>
      <c r="M336" s="144"/>
    </row>
    <row r="337" spans="1:13" x14ac:dyDescent="0.25">
      <c r="A337" s="440" t="s">
        <v>32</v>
      </c>
      <c r="B337" s="440"/>
      <c r="C337" s="146"/>
      <c r="D337" s="147">
        <f>D336/24</f>
        <v>6.291666666666667</v>
      </c>
      <c r="E337" s="147"/>
      <c r="F337" s="147"/>
      <c r="G337" s="147">
        <f>G336/24</f>
        <v>23.791666666666668</v>
      </c>
      <c r="H337" s="147">
        <f>H336/24</f>
        <v>30.083333333333332</v>
      </c>
      <c r="I337" s="148"/>
      <c r="J337" s="149" t="s">
        <v>33</v>
      </c>
      <c r="K337" s="150"/>
      <c r="L337" s="150"/>
      <c r="M337" s="150"/>
    </row>
    <row r="338" spans="1:13" x14ac:dyDescent="0.25">
      <c r="A338" s="177"/>
      <c r="B338" s="177"/>
      <c r="C338" s="177"/>
      <c r="D338" s="177"/>
      <c r="E338" s="177"/>
      <c r="F338" s="177"/>
      <c r="G338" s="177"/>
      <c r="H338" s="150"/>
      <c r="I338" s="150"/>
      <c r="J338" s="144" t="s">
        <v>34</v>
      </c>
      <c r="K338" s="144"/>
      <c r="L338" s="154">
        <f>C336</f>
        <v>2497</v>
      </c>
      <c r="M338" s="150" t="s">
        <v>35</v>
      </c>
    </row>
    <row r="339" spans="1:13" x14ac:dyDescent="0.25">
      <c r="A339" s="177"/>
      <c r="B339" s="177"/>
      <c r="C339" s="177"/>
      <c r="D339" s="177"/>
      <c r="E339" s="177"/>
      <c r="F339" s="177"/>
      <c r="G339" s="177"/>
      <c r="H339" s="177"/>
      <c r="I339" s="150"/>
      <c r="J339" s="144" t="s">
        <v>36</v>
      </c>
      <c r="K339" s="144"/>
      <c r="L339" s="155">
        <f>D337</f>
        <v>6.291666666666667</v>
      </c>
      <c r="M339" s="150" t="s">
        <v>14</v>
      </c>
    </row>
    <row r="340" spans="1:13" x14ac:dyDescent="0.25">
      <c r="A340" s="177"/>
      <c r="B340" s="177"/>
      <c r="C340" s="177"/>
      <c r="D340" s="177"/>
      <c r="E340" s="177"/>
      <c r="F340" s="177"/>
      <c r="G340" s="177"/>
      <c r="H340" s="177"/>
      <c r="I340" s="150"/>
      <c r="J340" s="144" t="s">
        <v>37</v>
      </c>
      <c r="K340" s="144"/>
      <c r="L340" s="156">
        <f>G337</f>
        <v>23.791666666666668</v>
      </c>
      <c r="M340" s="150" t="s">
        <v>14</v>
      </c>
    </row>
    <row r="342" spans="1:13" ht="15.75" x14ac:dyDescent="0.25">
      <c r="A342" s="437" t="s">
        <v>141</v>
      </c>
      <c r="B342" s="437"/>
      <c r="C342" s="437"/>
      <c r="D342" s="437"/>
      <c r="E342" s="437"/>
      <c r="F342" s="437"/>
      <c r="G342" s="437"/>
      <c r="H342" s="437"/>
      <c r="I342" s="437"/>
      <c r="J342" s="437"/>
      <c r="K342" s="437"/>
      <c r="L342" s="437"/>
      <c r="M342" s="437"/>
    </row>
    <row r="343" spans="1:13" ht="15.75" x14ac:dyDescent="0.25">
      <c r="A343" s="438" t="s">
        <v>142</v>
      </c>
      <c r="B343" s="438"/>
      <c r="C343" s="438"/>
      <c r="D343" s="438"/>
      <c r="E343" s="438"/>
      <c r="F343" s="438"/>
      <c r="G343" s="438"/>
      <c r="H343" s="438"/>
      <c r="I343" s="438"/>
      <c r="J343" s="438"/>
      <c r="K343" s="438"/>
      <c r="L343" s="438"/>
      <c r="M343" s="438"/>
    </row>
    <row r="344" spans="1:13" x14ac:dyDescent="0.25">
      <c r="A344" s="166"/>
      <c r="B344" s="166"/>
      <c r="C344" s="166"/>
      <c r="D344" s="166"/>
      <c r="E344" s="166"/>
      <c r="F344" s="166"/>
      <c r="G344" s="166"/>
      <c r="H344" s="166"/>
      <c r="I344" s="167"/>
      <c r="J344" s="167"/>
      <c r="K344" s="168"/>
      <c r="L344" s="168"/>
      <c r="M344" s="168"/>
    </row>
    <row r="345" spans="1:13" ht="15.75" x14ac:dyDescent="0.25">
      <c r="A345" s="441" t="s">
        <v>121</v>
      </c>
      <c r="B345" s="441"/>
      <c r="C345" s="441"/>
      <c r="D345" s="441"/>
      <c r="E345" s="441"/>
      <c r="F345" s="441"/>
      <c r="G345" s="441"/>
      <c r="H345" s="441"/>
      <c r="I345" s="441"/>
      <c r="J345" s="441"/>
      <c r="K345" s="170" t="s">
        <v>3</v>
      </c>
      <c r="L345" s="171">
        <v>16</v>
      </c>
      <c r="M345" s="170" t="s">
        <v>4</v>
      </c>
    </row>
    <row r="346" spans="1:13" ht="15" customHeight="1" x14ac:dyDescent="0.25">
      <c r="A346" s="13" t="s">
        <v>5</v>
      </c>
      <c r="B346" s="13" t="s">
        <v>6</v>
      </c>
      <c r="C346" s="442" t="s">
        <v>7</v>
      </c>
      <c r="D346" s="442" t="s">
        <v>8</v>
      </c>
      <c r="E346" s="443" t="s">
        <v>66</v>
      </c>
      <c r="F346" s="443" t="s">
        <v>10</v>
      </c>
      <c r="G346" s="442" t="s">
        <v>11</v>
      </c>
      <c r="H346" s="10" t="s">
        <v>12</v>
      </c>
      <c r="I346" s="10"/>
      <c r="J346" s="10"/>
      <c r="K346" s="428" t="s">
        <v>13</v>
      </c>
      <c r="L346" s="428"/>
      <c r="M346" s="428"/>
    </row>
    <row r="347" spans="1:13" ht="15.75" x14ac:dyDescent="0.25">
      <c r="A347" s="13"/>
      <c r="B347" s="13"/>
      <c r="C347" s="442"/>
      <c r="D347" s="442"/>
      <c r="E347" s="443"/>
      <c r="F347" s="443"/>
      <c r="G347" s="442"/>
      <c r="H347" s="19" t="s">
        <v>14</v>
      </c>
      <c r="I347" s="19" t="s">
        <v>15</v>
      </c>
      <c r="J347" s="19" t="s">
        <v>16</v>
      </c>
      <c r="K347" s="96" t="s">
        <v>14</v>
      </c>
      <c r="L347" s="96" t="s">
        <v>15</v>
      </c>
      <c r="M347" s="96" t="s">
        <v>16</v>
      </c>
    </row>
    <row r="348" spans="1:13" ht="15.75" x14ac:dyDescent="0.25">
      <c r="A348" s="21">
        <v>1</v>
      </c>
      <c r="B348" s="22" t="s">
        <v>19</v>
      </c>
      <c r="C348" s="21">
        <v>128</v>
      </c>
      <c r="D348" s="23">
        <f t="shared" ref="D348:D368" si="94">F348+E348</f>
        <v>5</v>
      </c>
      <c r="E348" s="23">
        <v>-3</v>
      </c>
      <c r="F348" s="23">
        <f t="shared" ref="F348:F368" si="95">INT(C348/$L$4)</f>
        <v>8</v>
      </c>
      <c r="G348" s="21">
        <v>14</v>
      </c>
      <c r="H348" s="21" t="str">
        <f t="shared" ref="H348:H369" si="96">CHOOSE(WEEKDAY(I348),"Minggu","Senin","Selasa","Rabu","Kamis","Jum'at","Sabtu")</f>
        <v>Selasa</v>
      </c>
      <c r="I348" s="24">
        <v>45804</v>
      </c>
      <c r="J348" s="25">
        <v>0.875</v>
      </c>
      <c r="K348" s="21" t="str">
        <f t="shared" ref="K348:K368" si="97">CHOOSE(WEEKDAY(L348),"Minggu","Senin","Selasa","Rabu","Kamis","Jum'at","Sabtu")</f>
        <v>Rabu</v>
      </c>
      <c r="L348" s="24">
        <f>(I348+J348)+G348/24</f>
        <v>45805.458333333336</v>
      </c>
      <c r="M348" s="25">
        <f t="shared" ref="M348:M368" si="98">(J348+G348/24)</f>
        <v>1.4583333333333335</v>
      </c>
    </row>
    <row r="349" spans="1:13" ht="15.75" x14ac:dyDescent="0.25">
      <c r="A349" s="21">
        <f t="shared" ref="A349:A369" si="99">A348+1</f>
        <v>2</v>
      </c>
      <c r="B349" s="22" t="s">
        <v>143</v>
      </c>
      <c r="C349" s="21">
        <v>250</v>
      </c>
      <c r="D349" s="23">
        <f t="shared" si="94"/>
        <v>16</v>
      </c>
      <c r="E349" s="23">
        <v>1</v>
      </c>
      <c r="F349" s="23">
        <f t="shared" si="95"/>
        <v>15</v>
      </c>
      <c r="G349" s="21">
        <v>3</v>
      </c>
      <c r="H349" s="21" t="str">
        <f t="shared" si="96"/>
        <v>Rabu</v>
      </c>
      <c r="I349" s="24">
        <f t="shared" ref="I349:I369" si="100">$I$348+J349</f>
        <v>45805.666666666664</v>
      </c>
      <c r="J349" s="25">
        <f t="shared" ref="J349:J369" si="101">M348+D348/24</f>
        <v>1.6666666666666667</v>
      </c>
      <c r="K349" s="21" t="str">
        <f t="shared" si="97"/>
        <v>Rabu</v>
      </c>
      <c r="L349" s="24">
        <f t="shared" ref="L349:L368" si="102">($I$348+J349)+G349/24</f>
        <v>45805.791666666664</v>
      </c>
      <c r="M349" s="25">
        <f t="shared" si="98"/>
        <v>1.7916666666666667</v>
      </c>
    </row>
    <row r="350" spans="1:13" ht="15.75" x14ac:dyDescent="0.25">
      <c r="A350" s="21">
        <f t="shared" si="99"/>
        <v>3</v>
      </c>
      <c r="B350" s="22" t="s">
        <v>90</v>
      </c>
      <c r="C350" s="21">
        <v>388</v>
      </c>
      <c r="D350" s="23">
        <f t="shared" si="94"/>
        <v>26</v>
      </c>
      <c r="E350" s="23">
        <v>2</v>
      </c>
      <c r="F350" s="23">
        <f t="shared" si="95"/>
        <v>24</v>
      </c>
      <c r="G350" s="21">
        <v>2</v>
      </c>
      <c r="H350" s="21" t="str">
        <f t="shared" si="96"/>
        <v>Kamis</v>
      </c>
      <c r="I350" s="24">
        <f t="shared" si="100"/>
        <v>45806.458333333336</v>
      </c>
      <c r="J350" s="25">
        <f t="shared" si="101"/>
        <v>2.4583333333333335</v>
      </c>
      <c r="K350" s="21" t="str">
        <f t="shared" si="97"/>
        <v>Kamis</v>
      </c>
      <c r="L350" s="24">
        <f t="shared" si="102"/>
        <v>45806.541666666672</v>
      </c>
      <c r="M350" s="25">
        <f t="shared" si="98"/>
        <v>2.541666666666667</v>
      </c>
    </row>
    <row r="351" spans="1:13" ht="15.75" x14ac:dyDescent="0.25">
      <c r="A351" s="21">
        <f t="shared" si="99"/>
        <v>4</v>
      </c>
      <c r="B351" s="22" t="s">
        <v>144</v>
      </c>
      <c r="C351" s="21">
        <v>91</v>
      </c>
      <c r="D351" s="23">
        <f t="shared" si="94"/>
        <v>6</v>
      </c>
      <c r="E351" s="23">
        <v>1</v>
      </c>
      <c r="F351" s="23">
        <f t="shared" si="95"/>
        <v>5</v>
      </c>
      <c r="G351" s="21">
        <v>3</v>
      </c>
      <c r="H351" s="21" t="str">
        <f t="shared" si="96"/>
        <v>Jum'at</v>
      </c>
      <c r="I351" s="24">
        <f t="shared" si="100"/>
        <v>45807.625</v>
      </c>
      <c r="J351" s="25">
        <f t="shared" si="101"/>
        <v>3.625</v>
      </c>
      <c r="K351" s="21" t="str">
        <f t="shared" si="97"/>
        <v>Jum'at</v>
      </c>
      <c r="L351" s="24">
        <f t="shared" si="102"/>
        <v>45807.75</v>
      </c>
      <c r="M351" s="25">
        <f t="shared" si="98"/>
        <v>3.75</v>
      </c>
    </row>
    <row r="352" spans="1:13" ht="15.75" x14ac:dyDescent="0.25">
      <c r="A352" s="21">
        <f t="shared" si="99"/>
        <v>5</v>
      </c>
      <c r="B352" s="22" t="s">
        <v>145</v>
      </c>
      <c r="C352" s="21">
        <v>330</v>
      </c>
      <c r="D352" s="23">
        <f t="shared" si="94"/>
        <v>21</v>
      </c>
      <c r="E352" s="23">
        <v>1</v>
      </c>
      <c r="F352" s="23">
        <f t="shared" si="95"/>
        <v>20</v>
      </c>
      <c r="G352" s="21">
        <v>3</v>
      </c>
      <c r="H352" s="21" t="str">
        <f t="shared" si="96"/>
        <v>Sabtu</v>
      </c>
      <c r="I352" s="24">
        <f t="shared" si="100"/>
        <v>45808</v>
      </c>
      <c r="J352" s="25">
        <f t="shared" si="101"/>
        <v>4</v>
      </c>
      <c r="K352" s="21" t="str">
        <f t="shared" si="97"/>
        <v>Sabtu</v>
      </c>
      <c r="L352" s="24">
        <f t="shared" si="102"/>
        <v>45808.125</v>
      </c>
      <c r="M352" s="25">
        <f t="shared" si="98"/>
        <v>4.125</v>
      </c>
    </row>
    <row r="353" spans="1:13" ht="15.75" x14ac:dyDescent="0.25">
      <c r="A353" s="21">
        <f t="shared" si="99"/>
        <v>6</v>
      </c>
      <c r="B353" s="22" t="s">
        <v>91</v>
      </c>
      <c r="C353" s="21">
        <v>188</v>
      </c>
      <c r="D353" s="23">
        <f t="shared" si="94"/>
        <v>13</v>
      </c>
      <c r="E353" s="23">
        <v>2</v>
      </c>
      <c r="F353" s="23">
        <f t="shared" si="95"/>
        <v>11</v>
      </c>
      <c r="G353" s="21">
        <v>2</v>
      </c>
      <c r="H353" s="21" t="str">
        <f t="shared" si="96"/>
        <v>Minggu</v>
      </c>
      <c r="I353" s="24">
        <f t="shared" si="100"/>
        <v>45809</v>
      </c>
      <c r="J353" s="25">
        <f t="shared" si="101"/>
        <v>5</v>
      </c>
      <c r="K353" s="21" t="str">
        <f t="shared" si="97"/>
        <v>Minggu</v>
      </c>
      <c r="L353" s="24">
        <f t="shared" si="102"/>
        <v>45809.083333333336</v>
      </c>
      <c r="M353" s="25">
        <f t="shared" si="98"/>
        <v>5.083333333333333</v>
      </c>
    </row>
    <row r="354" spans="1:13" ht="15.75" x14ac:dyDescent="0.25">
      <c r="A354" s="21">
        <f t="shared" si="99"/>
        <v>7</v>
      </c>
      <c r="B354" s="22" t="s">
        <v>90</v>
      </c>
      <c r="C354" s="21">
        <v>250</v>
      </c>
      <c r="D354" s="23">
        <f t="shared" si="94"/>
        <v>16</v>
      </c>
      <c r="E354" s="23">
        <v>1</v>
      </c>
      <c r="F354" s="23">
        <f t="shared" si="95"/>
        <v>15</v>
      </c>
      <c r="G354" s="21">
        <v>2</v>
      </c>
      <c r="H354" s="21" t="str">
        <f t="shared" si="96"/>
        <v>Minggu</v>
      </c>
      <c r="I354" s="24">
        <f t="shared" si="100"/>
        <v>45809.625</v>
      </c>
      <c r="J354" s="25">
        <f t="shared" si="101"/>
        <v>5.625</v>
      </c>
      <c r="K354" s="21" t="str">
        <f t="shared" si="97"/>
        <v>Minggu</v>
      </c>
      <c r="L354" s="24">
        <f t="shared" si="102"/>
        <v>45809.708333333336</v>
      </c>
      <c r="M354" s="25">
        <f t="shared" si="98"/>
        <v>5.708333333333333</v>
      </c>
    </row>
    <row r="355" spans="1:13" ht="15.75" x14ac:dyDescent="0.25">
      <c r="A355" s="21">
        <f t="shared" si="99"/>
        <v>8</v>
      </c>
      <c r="B355" s="22" t="s">
        <v>143</v>
      </c>
      <c r="C355" s="21">
        <v>128</v>
      </c>
      <c r="D355" s="23">
        <f t="shared" si="94"/>
        <v>5</v>
      </c>
      <c r="E355" s="23">
        <v>-3</v>
      </c>
      <c r="F355" s="23">
        <f t="shared" si="95"/>
        <v>8</v>
      </c>
      <c r="G355" s="21">
        <v>3</v>
      </c>
      <c r="H355" s="21" t="str">
        <f t="shared" si="96"/>
        <v>Senin</v>
      </c>
      <c r="I355" s="24">
        <f t="shared" si="100"/>
        <v>45810.375</v>
      </c>
      <c r="J355" s="25">
        <f t="shared" si="101"/>
        <v>6.375</v>
      </c>
      <c r="K355" s="21" t="str">
        <f t="shared" si="97"/>
        <v>Senin</v>
      </c>
      <c r="L355" s="24">
        <f t="shared" si="102"/>
        <v>45810.5</v>
      </c>
      <c r="M355" s="25">
        <f t="shared" si="98"/>
        <v>6.5</v>
      </c>
    </row>
    <row r="356" spans="1:13" ht="15.75" x14ac:dyDescent="0.25">
      <c r="A356" s="21">
        <f t="shared" si="99"/>
        <v>9</v>
      </c>
      <c r="B356" s="22" t="s">
        <v>19</v>
      </c>
      <c r="C356" s="21">
        <v>243</v>
      </c>
      <c r="D356" s="23">
        <f t="shared" si="94"/>
        <v>15</v>
      </c>
      <c r="E356" s="23">
        <v>0</v>
      </c>
      <c r="F356" s="23">
        <f t="shared" si="95"/>
        <v>15</v>
      </c>
      <c r="G356" s="21">
        <v>3</v>
      </c>
      <c r="H356" s="21" t="str">
        <f t="shared" si="96"/>
        <v>Senin</v>
      </c>
      <c r="I356" s="24">
        <f t="shared" si="100"/>
        <v>45810.708333333336</v>
      </c>
      <c r="J356" s="25">
        <f t="shared" si="101"/>
        <v>6.708333333333333</v>
      </c>
      <c r="K356" s="21" t="str">
        <f t="shared" si="97"/>
        <v>Senin</v>
      </c>
      <c r="L356" s="24">
        <f t="shared" si="102"/>
        <v>45810.833333333336</v>
      </c>
      <c r="M356" s="25">
        <f t="shared" si="98"/>
        <v>6.833333333333333</v>
      </c>
    </row>
    <row r="357" spans="1:13" ht="15.75" x14ac:dyDescent="0.25">
      <c r="A357" s="27">
        <f t="shared" si="99"/>
        <v>10</v>
      </c>
      <c r="B357" s="22" t="s">
        <v>20</v>
      </c>
      <c r="C357" s="21">
        <v>200</v>
      </c>
      <c r="D357" s="23">
        <f t="shared" si="94"/>
        <v>13</v>
      </c>
      <c r="E357" s="23">
        <v>1</v>
      </c>
      <c r="F357" s="23">
        <f t="shared" si="95"/>
        <v>12</v>
      </c>
      <c r="G357" s="21">
        <v>2</v>
      </c>
      <c r="H357" s="21" t="str">
        <f t="shared" si="96"/>
        <v>Selasa</v>
      </c>
      <c r="I357" s="24">
        <f t="shared" si="100"/>
        <v>45811.458333333336</v>
      </c>
      <c r="J357" s="25">
        <f t="shared" si="101"/>
        <v>7.458333333333333</v>
      </c>
      <c r="K357" s="21" t="str">
        <f t="shared" si="97"/>
        <v>Selasa</v>
      </c>
      <c r="L357" s="24">
        <f t="shared" si="102"/>
        <v>45811.541666666672</v>
      </c>
      <c r="M357" s="25">
        <f t="shared" si="98"/>
        <v>7.5416666666666661</v>
      </c>
    </row>
    <row r="358" spans="1:13" ht="15.75" x14ac:dyDescent="0.25">
      <c r="A358" s="27">
        <f t="shared" si="99"/>
        <v>11</v>
      </c>
      <c r="B358" s="22" t="s">
        <v>57</v>
      </c>
      <c r="C358" s="21">
        <v>81</v>
      </c>
      <c r="D358" s="23">
        <f t="shared" si="94"/>
        <v>5</v>
      </c>
      <c r="E358" s="23">
        <v>0</v>
      </c>
      <c r="F358" s="23">
        <f t="shared" si="95"/>
        <v>5</v>
      </c>
      <c r="G358" s="21">
        <v>2</v>
      </c>
      <c r="H358" s="21" t="str">
        <f t="shared" si="96"/>
        <v>Rabu</v>
      </c>
      <c r="I358" s="24">
        <f t="shared" si="100"/>
        <v>45812.083333333336</v>
      </c>
      <c r="J358" s="25">
        <f t="shared" si="101"/>
        <v>8.0833333333333321</v>
      </c>
      <c r="K358" s="21" t="str">
        <f t="shared" si="97"/>
        <v>Rabu</v>
      </c>
      <c r="L358" s="24">
        <f t="shared" si="102"/>
        <v>45812.166666666672</v>
      </c>
      <c r="M358" s="25">
        <f t="shared" si="98"/>
        <v>8.1666666666666661</v>
      </c>
    </row>
    <row r="359" spans="1:13" ht="15.75" x14ac:dyDescent="0.25">
      <c r="A359" s="27">
        <f t="shared" si="99"/>
        <v>12</v>
      </c>
      <c r="B359" s="22" t="s">
        <v>58</v>
      </c>
      <c r="C359" s="21">
        <v>180</v>
      </c>
      <c r="D359" s="23">
        <f t="shared" si="94"/>
        <v>12</v>
      </c>
      <c r="E359" s="23">
        <v>1</v>
      </c>
      <c r="F359" s="23">
        <f t="shared" si="95"/>
        <v>11</v>
      </c>
      <c r="G359" s="21">
        <v>2</v>
      </c>
      <c r="H359" s="21" t="str">
        <f t="shared" si="96"/>
        <v>Rabu</v>
      </c>
      <c r="I359" s="24">
        <f t="shared" si="100"/>
        <v>45812.375</v>
      </c>
      <c r="J359" s="25">
        <f t="shared" si="101"/>
        <v>8.375</v>
      </c>
      <c r="K359" s="21" t="str">
        <f t="shared" si="97"/>
        <v>Rabu</v>
      </c>
      <c r="L359" s="24">
        <f t="shared" si="102"/>
        <v>45812.458333333336</v>
      </c>
      <c r="M359" s="25">
        <f t="shared" si="98"/>
        <v>8.4583333333333339</v>
      </c>
    </row>
    <row r="360" spans="1:13" ht="15.75" x14ac:dyDescent="0.25">
      <c r="A360" s="27">
        <f t="shared" si="99"/>
        <v>13</v>
      </c>
      <c r="B360" s="22" t="s">
        <v>20</v>
      </c>
      <c r="C360" s="21">
        <v>243</v>
      </c>
      <c r="D360" s="23">
        <f t="shared" si="94"/>
        <v>15</v>
      </c>
      <c r="E360" s="23">
        <v>0</v>
      </c>
      <c r="F360" s="23">
        <f t="shared" si="95"/>
        <v>15</v>
      </c>
      <c r="G360" s="21">
        <v>2</v>
      </c>
      <c r="H360" s="21" t="str">
        <f t="shared" si="96"/>
        <v>Rabu</v>
      </c>
      <c r="I360" s="24">
        <f t="shared" si="100"/>
        <v>45812.958333333336</v>
      </c>
      <c r="J360" s="25">
        <f t="shared" si="101"/>
        <v>8.9583333333333339</v>
      </c>
      <c r="K360" s="21" t="str">
        <f t="shared" si="97"/>
        <v>Kamis</v>
      </c>
      <c r="L360" s="24">
        <f t="shared" si="102"/>
        <v>45813.041666666672</v>
      </c>
      <c r="M360" s="25">
        <f t="shared" si="98"/>
        <v>9.0416666666666679</v>
      </c>
    </row>
    <row r="361" spans="1:13" ht="15.75" x14ac:dyDescent="0.25">
      <c r="A361" s="27">
        <f t="shared" si="99"/>
        <v>14</v>
      </c>
      <c r="B361" s="22" t="s">
        <v>19</v>
      </c>
      <c r="C361" s="21">
        <v>128</v>
      </c>
      <c r="D361" s="23">
        <f t="shared" si="94"/>
        <v>5</v>
      </c>
      <c r="E361" s="23">
        <v>-3</v>
      </c>
      <c r="F361" s="23">
        <f t="shared" si="95"/>
        <v>8</v>
      </c>
      <c r="G361" s="21">
        <v>4</v>
      </c>
      <c r="H361" s="21" t="str">
        <f t="shared" si="96"/>
        <v>Kamis</v>
      </c>
      <c r="I361" s="24">
        <f t="shared" si="100"/>
        <v>45813.666666666664</v>
      </c>
      <c r="J361" s="25">
        <f t="shared" si="101"/>
        <v>9.6666666666666679</v>
      </c>
      <c r="K361" s="21" t="str">
        <f t="shared" si="97"/>
        <v>Kamis</v>
      </c>
      <c r="L361" s="24">
        <f t="shared" si="102"/>
        <v>45813.833333333328</v>
      </c>
      <c r="M361" s="25">
        <f t="shared" si="98"/>
        <v>9.8333333333333339</v>
      </c>
    </row>
    <row r="362" spans="1:13" ht="15.75" x14ac:dyDescent="0.25">
      <c r="A362" s="27">
        <f t="shared" si="99"/>
        <v>15</v>
      </c>
      <c r="B362" s="22" t="s">
        <v>143</v>
      </c>
      <c r="C362" s="21">
        <v>250</v>
      </c>
      <c r="D362" s="23">
        <f t="shared" si="94"/>
        <v>16</v>
      </c>
      <c r="E362" s="23">
        <v>1</v>
      </c>
      <c r="F362" s="23">
        <f t="shared" si="95"/>
        <v>15</v>
      </c>
      <c r="G362" s="21">
        <v>5</v>
      </c>
      <c r="H362" s="21" t="str">
        <f t="shared" si="96"/>
        <v>Jum'at</v>
      </c>
      <c r="I362" s="24">
        <f t="shared" si="100"/>
        <v>45814.041666666664</v>
      </c>
      <c r="J362" s="25">
        <f t="shared" si="101"/>
        <v>10.041666666666668</v>
      </c>
      <c r="K362" s="21" t="str">
        <f t="shared" si="97"/>
        <v>Jum'at</v>
      </c>
      <c r="L362" s="24">
        <f t="shared" si="102"/>
        <v>45814.25</v>
      </c>
      <c r="M362" s="25">
        <f t="shared" si="98"/>
        <v>10.250000000000002</v>
      </c>
    </row>
    <row r="363" spans="1:13" ht="15.75" x14ac:dyDescent="0.25">
      <c r="A363" s="27">
        <f t="shared" si="99"/>
        <v>16</v>
      </c>
      <c r="B363" s="22" t="s">
        <v>90</v>
      </c>
      <c r="C363" s="21">
        <v>188</v>
      </c>
      <c r="D363" s="23">
        <f t="shared" si="94"/>
        <v>13</v>
      </c>
      <c r="E363" s="23">
        <v>2</v>
      </c>
      <c r="F363" s="23">
        <f t="shared" si="95"/>
        <v>11</v>
      </c>
      <c r="G363" s="21">
        <v>2</v>
      </c>
      <c r="H363" s="21" t="str">
        <f t="shared" si="96"/>
        <v>Jum'at</v>
      </c>
      <c r="I363" s="24">
        <f t="shared" si="100"/>
        <v>45814.916666666664</v>
      </c>
      <c r="J363" s="25">
        <f t="shared" si="101"/>
        <v>10.916666666666668</v>
      </c>
      <c r="K363" s="21" t="str">
        <f t="shared" si="97"/>
        <v>Sabtu</v>
      </c>
      <c r="L363" s="24">
        <f t="shared" si="102"/>
        <v>45815</v>
      </c>
      <c r="M363" s="25">
        <f t="shared" si="98"/>
        <v>11.000000000000002</v>
      </c>
    </row>
    <row r="364" spans="1:13" ht="15.75" x14ac:dyDescent="0.25">
      <c r="A364" s="27">
        <f t="shared" si="99"/>
        <v>17</v>
      </c>
      <c r="B364" s="22" t="s">
        <v>91</v>
      </c>
      <c r="C364" s="21">
        <v>292</v>
      </c>
      <c r="D364" s="23">
        <f t="shared" si="94"/>
        <v>19</v>
      </c>
      <c r="E364" s="23">
        <v>1</v>
      </c>
      <c r="F364" s="23">
        <f t="shared" si="95"/>
        <v>18</v>
      </c>
      <c r="G364" s="21">
        <v>2</v>
      </c>
      <c r="H364" s="21" t="str">
        <f t="shared" si="96"/>
        <v>Sabtu</v>
      </c>
      <c r="I364" s="24">
        <f t="shared" si="100"/>
        <v>45815.541666666664</v>
      </c>
      <c r="J364" s="25">
        <f t="shared" si="101"/>
        <v>11.541666666666668</v>
      </c>
      <c r="K364" s="21" t="str">
        <f t="shared" si="97"/>
        <v>Sabtu</v>
      </c>
      <c r="L364" s="24">
        <f t="shared" si="102"/>
        <v>45815.625</v>
      </c>
      <c r="M364" s="25">
        <f t="shared" si="98"/>
        <v>11.625000000000002</v>
      </c>
    </row>
    <row r="365" spans="1:13" ht="15.75" x14ac:dyDescent="0.25">
      <c r="A365" s="21">
        <f t="shared" si="99"/>
        <v>18</v>
      </c>
      <c r="B365" s="22" t="s">
        <v>144</v>
      </c>
      <c r="C365" s="21">
        <v>91</v>
      </c>
      <c r="D365" s="23">
        <f t="shared" si="94"/>
        <v>6</v>
      </c>
      <c r="E365" s="23">
        <v>1</v>
      </c>
      <c r="F365" s="23">
        <f t="shared" si="95"/>
        <v>5</v>
      </c>
      <c r="G365" s="21">
        <v>4</v>
      </c>
      <c r="H365" s="21" t="str">
        <f t="shared" si="96"/>
        <v>Minggu</v>
      </c>
      <c r="I365" s="24">
        <f t="shared" si="100"/>
        <v>45816.416666666664</v>
      </c>
      <c r="J365" s="25">
        <f t="shared" si="101"/>
        <v>12.416666666666668</v>
      </c>
      <c r="K365" s="21" t="str">
        <f t="shared" si="97"/>
        <v>Minggu</v>
      </c>
      <c r="L365" s="24">
        <f t="shared" si="102"/>
        <v>45816.583333333328</v>
      </c>
      <c r="M365" s="25">
        <f t="shared" si="98"/>
        <v>12.583333333333334</v>
      </c>
    </row>
    <row r="366" spans="1:13" ht="15.75" x14ac:dyDescent="0.25">
      <c r="A366" s="21">
        <f t="shared" si="99"/>
        <v>19</v>
      </c>
      <c r="B366" s="22" t="s">
        <v>145</v>
      </c>
      <c r="C366" s="21">
        <v>432</v>
      </c>
      <c r="D366" s="23">
        <f t="shared" si="94"/>
        <v>27</v>
      </c>
      <c r="E366" s="23">
        <v>0</v>
      </c>
      <c r="F366" s="23">
        <f t="shared" si="95"/>
        <v>27</v>
      </c>
      <c r="G366" s="21">
        <v>3</v>
      </c>
      <c r="H366" s="21" t="str">
        <f t="shared" si="96"/>
        <v>Minggu</v>
      </c>
      <c r="I366" s="24">
        <f t="shared" si="100"/>
        <v>45816.833333333336</v>
      </c>
      <c r="J366" s="25">
        <f t="shared" si="101"/>
        <v>12.833333333333334</v>
      </c>
      <c r="K366" s="21" t="str">
        <f t="shared" si="97"/>
        <v>Minggu</v>
      </c>
      <c r="L366" s="24">
        <f t="shared" si="102"/>
        <v>45816.958333333336</v>
      </c>
      <c r="M366" s="25">
        <f t="shared" si="98"/>
        <v>12.958333333333334</v>
      </c>
    </row>
    <row r="367" spans="1:13" ht="15.75" x14ac:dyDescent="0.25">
      <c r="A367" s="21">
        <f t="shared" si="99"/>
        <v>20</v>
      </c>
      <c r="B367" s="22" t="s">
        <v>90</v>
      </c>
      <c r="C367" s="21">
        <v>250</v>
      </c>
      <c r="D367" s="23">
        <f t="shared" si="94"/>
        <v>16</v>
      </c>
      <c r="E367" s="23">
        <v>1</v>
      </c>
      <c r="F367" s="23">
        <f t="shared" si="95"/>
        <v>15</v>
      </c>
      <c r="G367" s="21">
        <v>2</v>
      </c>
      <c r="H367" s="21" t="str">
        <f t="shared" si="96"/>
        <v>Selasa</v>
      </c>
      <c r="I367" s="24">
        <f t="shared" si="100"/>
        <v>45818.083333333336</v>
      </c>
      <c r="J367" s="25">
        <f t="shared" si="101"/>
        <v>14.083333333333334</v>
      </c>
      <c r="K367" s="21" t="str">
        <f t="shared" si="97"/>
        <v>Selasa</v>
      </c>
      <c r="L367" s="24">
        <f t="shared" si="102"/>
        <v>45818.166666666672</v>
      </c>
      <c r="M367" s="25">
        <f t="shared" si="98"/>
        <v>14.166666666666668</v>
      </c>
    </row>
    <row r="368" spans="1:13" ht="15.75" x14ac:dyDescent="0.25">
      <c r="A368" s="21">
        <f t="shared" si="99"/>
        <v>21</v>
      </c>
      <c r="B368" s="22" t="s">
        <v>143</v>
      </c>
      <c r="C368" s="21">
        <v>128</v>
      </c>
      <c r="D368" s="23">
        <f t="shared" si="94"/>
        <v>5</v>
      </c>
      <c r="E368" s="23">
        <v>-3</v>
      </c>
      <c r="F368" s="23">
        <f t="shared" si="95"/>
        <v>8</v>
      </c>
      <c r="G368" s="21">
        <v>2</v>
      </c>
      <c r="H368" s="21" t="str">
        <f t="shared" si="96"/>
        <v>Selasa</v>
      </c>
      <c r="I368" s="24">
        <f t="shared" si="100"/>
        <v>45818.833333333336</v>
      </c>
      <c r="J368" s="25">
        <f t="shared" si="101"/>
        <v>14.833333333333334</v>
      </c>
      <c r="K368" s="21" t="str">
        <f t="shared" si="97"/>
        <v>Selasa</v>
      </c>
      <c r="L368" s="24">
        <f t="shared" si="102"/>
        <v>45818.916666666672</v>
      </c>
      <c r="M368" s="25">
        <f t="shared" si="98"/>
        <v>14.916666666666668</v>
      </c>
    </row>
    <row r="369" spans="1:13" ht="15.75" x14ac:dyDescent="0.25">
      <c r="A369" s="27">
        <f t="shared" si="99"/>
        <v>22</v>
      </c>
      <c r="B369" s="54" t="s">
        <v>19</v>
      </c>
      <c r="C369" s="27"/>
      <c r="D369" s="53"/>
      <c r="E369" s="53"/>
      <c r="F369" s="53"/>
      <c r="G369" s="21"/>
      <c r="H369" s="21" t="str">
        <f t="shared" si="96"/>
        <v>Rabu</v>
      </c>
      <c r="I369" s="24">
        <f t="shared" si="100"/>
        <v>45819.125</v>
      </c>
      <c r="J369" s="25">
        <f t="shared" si="101"/>
        <v>15.125000000000002</v>
      </c>
      <c r="K369" s="21"/>
      <c r="L369" s="24"/>
      <c r="M369" s="25"/>
    </row>
    <row r="370" spans="1:13" x14ac:dyDescent="0.25">
      <c r="A370" s="444" t="s">
        <v>31</v>
      </c>
      <c r="B370" s="444"/>
      <c r="C370" s="172">
        <f>SUM(C348:C369)</f>
        <v>4459</v>
      </c>
      <c r="D370" s="142">
        <f>SUM(D348:D369)</f>
        <v>275</v>
      </c>
      <c r="E370" s="142"/>
      <c r="F370" s="142"/>
      <c r="G370" s="142">
        <f>SUM(G348:G369)</f>
        <v>67</v>
      </c>
      <c r="H370" s="173">
        <f>D370+G370</f>
        <v>342</v>
      </c>
      <c r="I370" s="143"/>
      <c r="J370" s="144"/>
      <c r="K370" s="143"/>
      <c r="L370" s="143"/>
      <c r="M370" s="144"/>
    </row>
    <row r="371" spans="1:13" x14ac:dyDescent="0.25">
      <c r="A371" s="440" t="s">
        <v>32</v>
      </c>
      <c r="B371" s="440"/>
      <c r="C371" s="174"/>
      <c r="D371" s="175">
        <f>D370/24</f>
        <v>11.458333333333334</v>
      </c>
      <c r="E371" s="175"/>
      <c r="F371" s="175"/>
      <c r="G371" s="175">
        <f>G370/24</f>
        <v>2.7916666666666665</v>
      </c>
      <c r="H371" s="176">
        <f>H370/24</f>
        <v>14.25</v>
      </c>
      <c r="I371" s="148"/>
      <c r="J371" s="149" t="s">
        <v>33</v>
      </c>
      <c r="K371" s="150"/>
      <c r="L371" s="150"/>
      <c r="M371" s="150"/>
    </row>
    <row r="372" spans="1:13" x14ac:dyDescent="0.25">
      <c r="A372" s="177"/>
      <c r="B372" s="177"/>
      <c r="C372" s="177"/>
      <c r="D372" s="177"/>
      <c r="E372" s="177"/>
      <c r="F372" s="177"/>
      <c r="G372" s="177"/>
      <c r="H372" s="150"/>
      <c r="I372" s="150"/>
      <c r="J372" s="144" t="s">
        <v>34</v>
      </c>
      <c r="K372" s="144"/>
      <c r="L372" s="154">
        <v>2</v>
      </c>
      <c r="M372" s="150" t="s">
        <v>35</v>
      </c>
    </row>
    <row r="373" spans="1:13" x14ac:dyDescent="0.25">
      <c r="A373" s="177"/>
      <c r="B373" s="177"/>
      <c r="C373" s="177"/>
      <c r="D373" s="177"/>
      <c r="E373" s="177"/>
      <c r="F373" s="177"/>
      <c r="G373" s="177"/>
      <c r="H373" s="177"/>
      <c r="I373" s="150"/>
      <c r="J373" s="144" t="s">
        <v>36</v>
      </c>
      <c r="K373" s="144"/>
      <c r="L373" s="155">
        <f>D371</f>
        <v>11.458333333333334</v>
      </c>
      <c r="M373" s="150" t="s">
        <v>14</v>
      </c>
    </row>
    <row r="374" spans="1:13" x14ac:dyDescent="0.25">
      <c r="A374" s="177"/>
      <c r="B374" s="177"/>
      <c r="C374" s="177"/>
      <c r="D374" s="177"/>
      <c r="E374" s="177"/>
      <c r="F374" s="177"/>
      <c r="G374" s="177"/>
      <c r="H374" s="177"/>
      <c r="I374" s="150"/>
      <c r="J374" s="144" t="s">
        <v>37</v>
      </c>
      <c r="K374" s="144"/>
      <c r="L374" s="156">
        <f>G371</f>
        <v>2.7916666666666665</v>
      </c>
      <c r="M374" s="150" t="s">
        <v>14</v>
      </c>
    </row>
    <row r="376" spans="1:13" ht="15.75" x14ac:dyDescent="0.25">
      <c r="A376" s="437" t="s">
        <v>141</v>
      </c>
      <c r="B376" s="437"/>
      <c r="C376" s="437"/>
      <c r="D376" s="437"/>
      <c r="E376" s="437"/>
      <c r="F376" s="437"/>
      <c r="G376" s="437"/>
      <c r="H376" s="437"/>
      <c r="I376" s="437"/>
      <c r="J376" s="437"/>
      <c r="K376" s="437"/>
      <c r="L376" s="437"/>
      <c r="M376" s="437"/>
    </row>
    <row r="377" spans="1:13" ht="15.75" x14ac:dyDescent="0.25">
      <c r="A377" s="438" t="s">
        <v>142</v>
      </c>
      <c r="B377" s="438"/>
      <c r="C377" s="438"/>
      <c r="D377" s="438"/>
      <c r="E377" s="438"/>
      <c r="F377" s="438"/>
      <c r="G377" s="438"/>
      <c r="H377" s="438"/>
      <c r="I377" s="438"/>
      <c r="J377" s="438"/>
      <c r="K377" s="438"/>
      <c r="L377" s="438"/>
      <c r="M377" s="438"/>
    </row>
    <row r="378" spans="1:13" x14ac:dyDescent="0.25">
      <c r="A378" s="166"/>
      <c r="B378" s="166"/>
      <c r="C378" s="166"/>
      <c r="D378" s="166"/>
      <c r="E378" s="166"/>
      <c r="F378" s="166"/>
      <c r="G378" s="166"/>
      <c r="H378" s="166"/>
      <c r="I378" s="167"/>
      <c r="J378" s="167"/>
      <c r="K378" s="168"/>
      <c r="L378" s="168"/>
      <c r="M378" s="168"/>
    </row>
    <row r="379" spans="1:13" ht="15.75" x14ac:dyDescent="0.25">
      <c r="A379" s="441" t="s">
        <v>122</v>
      </c>
      <c r="B379" s="441"/>
      <c r="C379" s="441"/>
      <c r="D379" s="441"/>
      <c r="E379" s="441"/>
      <c r="F379" s="441"/>
      <c r="G379" s="441"/>
      <c r="H379" s="441"/>
      <c r="I379" s="441"/>
      <c r="J379" s="441"/>
      <c r="K379" s="170" t="s">
        <v>3</v>
      </c>
      <c r="L379" s="171">
        <v>16</v>
      </c>
      <c r="M379" s="170" t="s">
        <v>4</v>
      </c>
    </row>
    <row r="380" spans="1:13" ht="15" customHeight="1" x14ac:dyDescent="0.25">
      <c r="A380" s="13" t="s">
        <v>5</v>
      </c>
      <c r="B380" s="13" t="s">
        <v>6</v>
      </c>
      <c r="C380" s="442" t="s">
        <v>7</v>
      </c>
      <c r="D380" s="442" t="s">
        <v>8</v>
      </c>
      <c r="E380" s="443" t="s">
        <v>66</v>
      </c>
      <c r="F380" s="443" t="s">
        <v>10</v>
      </c>
      <c r="G380" s="442" t="s">
        <v>11</v>
      </c>
      <c r="H380" s="10" t="s">
        <v>12</v>
      </c>
      <c r="I380" s="10"/>
      <c r="J380" s="10"/>
      <c r="K380" s="428" t="s">
        <v>13</v>
      </c>
      <c r="L380" s="428"/>
      <c r="M380" s="428"/>
    </row>
    <row r="381" spans="1:13" ht="15.75" x14ac:dyDescent="0.25">
      <c r="A381" s="13"/>
      <c r="B381" s="13"/>
      <c r="C381" s="442"/>
      <c r="D381" s="442"/>
      <c r="E381" s="443"/>
      <c r="F381" s="443"/>
      <c r="G381" s="442"/>
      <c r="H381" s="19" t="s">
        <v>14</v>
      </c>
      <c r="I381" s="19" t="s">
        <v>15</v>
      </c>
      <c r="J381" s="19" t="s">
        <v>16</v>
      </c>
      <c r="K381" s="96" t="s">
        <v>14</v>
      </c>
      <c r="L381" s="96" t="s">
        <v>15</v>
      </c>
      <c r="M381" s="96" t="s">
        <v>16</v>
      </c>
    </row>
    <row r="382" spans="1:13" ht="15.75" x14ac:dyDescent="0.25">
      <c r="A382" s="21">
        <v>1</v>
      </c>
      <c r="B382" s="22" t="s">
        <v>19</v>
      </c>
      <c r="C382" s="21">
        <v>128</v>
      </c>
      <c r="D382" s="23">
        <f t="shared" ref="D382:D402" si="103">F382+E382</f>
        <v>5</v>
      </c>
      <c r="E382" s="23">
        <v>-3</v>
      </c>
      <c r="F382" s="23">
        <f t="shared" ref="F382:F402" si="104">INT(C382/$L$4)</f>
        <v>8</v>
      </c>
      <c r="G382" s="21">
        <v>8</v>
      </c>
      <c r="H382" s="21" t="str">
        <f t="shared" ref="H382:H403" si="105">CHOOSE(WEEKDAY(I382),"Minggu","Senin","Selasa","Rabu","Kamis","Jum'at","Sabtu")</f>
        <v>Rabu</v>
      </c>
      <c r="I382" s="24">
        <v>45819</v>
      </c>
      <c r="J382" s="25">
        <v>0.125</v>
      </c>
      <c r="K382" s="21" t="str">
        <f t="shared" ref="K382:K402" si="106">CHOOSE(WEEKDAY(L382),"Minggu","Senin","Selasa","Rabu","Kamis","Jum'at","Sabtu")</f>
        <v>Rabu</v>
      </c>
      <c r="L382" s="24">
        <f>(I382+J382)+G382/24</f>
        <v>45819.458333333336</v>
      </c>
      <c r="M382" s="25">
        <f t="shared" ref="M382:M402" si="107">(J382+G382/24)</f>
        <v>0.45833333333333331</v>
      </c>
    </row>
    <row r="383" spans="1:13" ht="15.75" x14ac:dyDescent="0.25">
      <c r="A383" s="21">
        <f t="shared" ref="A383:A403" si="108">A382+1</f>
        <v>2</v>
      </c>
      <c r="B383" s="22" t="s">
        <v>143</v>
      </c>
      <c r="C383" s="21">
        <v>250</v>
      </c>
      <c r="D383" s="23">
        <f t="shared" si="103"/>
        <v>16</v>
      </c>
      <c r="E383" s="23">
        <v>1</v>
      </c>
      <c r="F383" s="23">
        <f t="shared" si="104"/>
        <v>15</v>
      </c>
      <c r="G383" s="21">
        <v>3</v>
      </c>
      <c r="H383" s="21" t="str">
        <f t="shared" si="105"/>
        <v>Rabu</v>
      </c>
      <c r="I383" s="24">
        <f t="shared" ref="I383:I403" si="109">$I$382+J383</f>
        <v>45819.666666666664</v>
      </c>
      <c r="J383" s="25">
        <f t="shared" ref="J383:J403" si="110">M382+D382/24</f>
        <v>0.66666666666666663</v>
      </c>
      <c r="K383" s="21" t="str">
        <f t="shared" si="106"/>
        <v>Rabu</v>
      </c>
      <c r="L383" s="24">
        <f t="shared" ref="L383:L402" si="111">($I$382+J383)+G383/24</f>
        <v>45819.791666666664</v>
      </c>
      <c r="M383" s="25">
        <f t="shared" si="107"/>
        <v>0.79166666666666663</v>
      </c>
    </row>
    <row r="384" spans="1:13" ht="15.75" x14ac:dyDescent="0.25">
      <c r="A384" s="21">
        <f t="shared" si="108"/>
        <v>3</v>
      </c>
      <c r="B384" s="22" t="s">
        <v>90</v>
      </c>
      <c r="C384" s="21">
        <v>388</v>
      </c>
      <c r="D384" s="23">
        <f t="shared" si="103"/>
        <v>26</v>
      </c>
      <c r="E384" s="23">
        <v>2</v>
      </c>
      <c r="F384" s="23">
        <f t="shared" si="104"/>
        <v>24</v>
      </c>
      <c r="G384" s="21">
        <v>2</v>
      </c>
      <c r="H384" s="21" t="str">
        <f t="shared" si="105"/>
        <v>Kamis</v>
      </c>
      <c r="I384" s="24">
        <f t="shared" si="109"/>
        <v>45820.458333333336</v>
      </c>
      <c r="J384" s="25">
        <f t="shared" si="110"/>
        <v>1.4583333333333333</v>
      </c>
      <c r="K384" s="21" t="str">
        <f t="shared" si="106"/>
        <v>Kamis</v>
      </c>
      <c r="L384" s="24">
        <f t="shared" si="111"/>
        <v>45820.541666666672</v>
      </c>
      <c r="M384" s="25">
        <f t="shared" si="107"/>
        <v>1.5416666666666665</v>
      </c>
    </row>
    <row r="385" spans="1:13" ht="15.75" x14ac:dyDescent="0.25">
      <c r="A385" s="21">
        <f t="shared" si="108"/>
        <v>4</v>
      </c>
      <c r="B385" s="22" t="s">
        <v>144</v>
      </c>
      <c r="C385" s="21">
        <v>91</v>
      </c>
      <c r="D385" s="23">
        <f t="shared" si="103"/>
        <v>6</v>
      </c>
      <c r="E385" s="23">
        <v>1</v>
      </c>
      <c r="F385" s="23">
        <f t="shared" si="104"/>
        <v>5</v>
      </c>
      <c r="G385" s="21">
        <v>3</v>
      </c>
      <c r="H385" s="21" t="str">
        <f t="shared" si="105"/>
        <v>Jum'at</v>
      </c>
      <c r="I385" s="24">
        <f t="shared" si="109"/>
        <v>45821.625</v>
      </c>
      <c r="J385" s="25">
        <f t="shared" si="110"/>
        <v>2.625</v>
      </c>
      <c r="K385" s="21" t="str">
        <f t="shared" si="106"/>
        <v>Jum'at</v>
      </c>
      <c r="L385" s="24">
        <f t="shared" si="111"/>
        <v>45821.75</v>
      </c>
      <c r="M385" s="25">
        <f t="shared" si="107"/>
        <v>2.75</v>
      </c>
    </row>
    <row r="386" spans="1:13" ht="15.75" x14ac:dyDescent="0.25">
      <c r="A386" s="21">
        <f t="shared" si="108"/>
        <v>5</v>
      </c>
      <c r="B386" s="22" t="s">
        <v>145</v>
      </c>
      <c r="C386" s="21">
        <v>330</v>
      </c>
      <c r="D386" s="23">
        <f t="shared" si="103"/>
        <v>21</v>
      </c>
      <c r="E386" s="23">
        <v>1</v>
      </c>
      <c r="F386" s="23">
        <f t="shared" si="104"/>
        <v>20</v>
      </c>
      <c r="G386" s="21">
        <v>3</v>
      </c>
      <c r="H386" s="21" t="str">
        <f t="shared" si="105"/>
        <v>Sabtu</v>
      </c>
      <c r="I386" s="24">
        <f t="shared" si="109"/>
        <v>45822</v>
      </c>
      <c r="J386" s="25">
        <f t="shared" si="110"/>
        <v>3</v>
      </c>
      <c r="K386" s="21" t="str">
        <f t="shared" si="106"/>
        <v>Sabtu</v>
      </c>
      <c r="L386" s="24">
        <f t="shared" si="111"/>
        <v>45822.125</v>
      </c>
      <c r="M386" s="25">
        <f t="shared" si="107"/>
        <v>3.125</v>
      </c>
    </row>
    <row r="387" spans="1:13" ht="15.75" x14ac:dyDescent="0.25">
      <c r="A387" s="21">
        <f t="shared" si="108"/>
        <v>6</v>
      </c>
      <c r="B387" s="22" t="s">
        <v>91</v>
      </c>
      <c r="C387" s="21">
        <v>188</v>
      </c>
      <c r="D387" s="23">
        <f t="shared" si="103"/>
        <v>13</v>
      </c>
      <c r="E387" s="23">
        <v>2</v>
      </c>
      <c r="F387" s="23">
        <f t="shared" si="104"/>
        <v>11</v>
      </c>
      <c r="G387" s="21">
        <v>2</v>
      </c>
      <c r="H387" s="21" t="str">
        <f t="shared" si="105"/>
        <v>Minggu</v>
      </c>
      <c r="I387" s="24">
        <f t="shared" si="109"/>
        <v>45823</v>
      </c>
      <c r="J387" s="25">
        <f t="shared" si="110"/>
        <v>4</v>
      </c>
      <c r="K387" s="21" t="str">
        <f t="shared" si="106"/>
        <v>Minggu</v>
      </c>
      <c r="L387" s="24">
        <f t="shared" si="111"/>
        <v>45823.083333333336</v>
      </c>
      <c r="M387" s="25">
        <f t="shared" si="107"/>
        <v>4.083333333333333</v>
      </c>
    </row>
    <row r="388" spans="1:13" ht="15.75" x14ac:dyDescent="0.25">
      <c r="A388" s="21">
        <f t="shared" si="108"/>
        <v>7</v>
      </c>
      <c r="B388" s="22" t="s">
        <v>90</v>
      </c>
      <c r="C388" s="21">
        <v>250</v>
      </c>
      <c r="D388" s="23">
        <f t="shared" si="103"/>
        <v>16</v>
      </c>
      <c r="E388" s="23">
        <v>1</v>
      </c>
      <c r="F388" s="23">
        <f t="shared" si="104"/>
        <v>15</v>
      </c>
      <c r="G388" s="21">
        <v>2</v>
      </c>
      <c r="H388" s="21" t="str">
        <f t="shared" si="105"/>
        <v>Minggu</v>
      </c>
      <c r="I388" s="24">
        <f t="shared" si="109"/>
        <v>45823.625</v>
      </c>
      <c r="J388" s="25">
        <f t="shared" si="110"/>
        <v>4.625</v>
      </c>
      <c r="K388" s="21" t="str">
        <f t="shared" si="106"/>
        <v>Minggu</v>
      </c>
      <c r="L388" s="24">
        <f t="shared" si="111"/>
        <v>45823.708333333336</v>
      </c>
      <c r="M388" s="25">
        <f t="shared" si="107"/>
        <v>4.708333333333333</v>
      </c>
    </row>
    <row r="389" spans="1:13" ht="15.75" x14ac:dyDescent="0.25">
      <c r="A389" s="21">
        <f t="shared" si="108"/>
        <v>8</v>
      </c>
      <c r="B389" s="22" t="s">
        <v>143</v>
      </c>
      <c r="C389" s="21">
        <v>128</v>
      </c>
      <c r="D389" s="23">
        <f t="shared" si="103"/>
        <v>5</v>
      </c>
      <c r="E389" s="23">
        <v>-3</v>
      </c>
      <c r="F389" s="23">
        <f t="shared" si="104"/>
        <v>8</v>
      </c>
      <c r="G389" s="21">
        <v>3</v>
      </c>
      <c r="H389" s="21" t="str">
        <f t="shared" si="105"/>
        <v>Senin</v>
      </c>
      <c r="I389" s="24">
        <f t="shared" si="109"/>
        <v>45824.375</v>
      </c>
      <c r="J389" s="25">
        <f t="shared" si="110"/>
        <v>5.375</v>
      </c>
      <c r="K389" s="21" t="str">
        <f t="shared" si="106"/>
        <v>Senin</v>
      </c>
      <c r="L389" s="24">
        <f t="shared" si="111"/>
        <v>45824.5</v>
      </c>
      <c r="M389" s="25">
        <f t="shared" si="107"/>
        <v>5.5</v>
      </c>
    </row>
    <row r="390" spans="1:13" ht="15.75" x14ac:dyDescent="0.25">
      <c r="A390" s="21">
        <f t="shared" si="108"/>
        <v>9</v>
      </c>
      <c r="B390" s="22" t="s">
        <v>19</v>
      </c>
      <c r="C390" s="21">
        <v>243</v>
      </c>
      <c r="D390" s="23">
        <f t="shared" si="103"/>
        <v>15</v>
      </c>
      <c r="E390" s="23">
        <v>0</v>
      </c>
      <c r="F390" s="23">
        <f t="shared" si="104"/>
        <v>15</v>
      </c>
      <c r="G390" s="21">
        <v>3</v>
      </c>
      <c r="H390" s="21" t="str">
        <f t="shared" si="105"/>
        <v>Senin</v>
      </c>
      <c r="I390" s="24">
        <f t="shared" si="109"/>
        <v>45824.708333333336</v>
      </c>
      <c r="J390" s="25">
        <f t="shared" si="110"/>
        <v>5.708333333333333</v>
      </c>
      <c r="K390" s="21" t="str">
        <f t="shared" si="106"/>
        <v>Senin</v>
      </c>
      <c r="L390" s="24">
        <f t="shared" si="111"/>
        <v>45824.833333333336</v>
      </c>
      <c r="M390" s="25">
        <f t="shared" si="107"/>
        <v>5.833333333333333</v>
      </c>
    </row>
    <row r="391" spans="1:13" ht="15.75" x14ac:dyDescent="0.25">
      <c r="A391" s="27">
        <f t="shared" si="108"/>
        <v>10</v>
      </c>
      <c r="B391" s="22" t="s">
        <v>20</v>
      </c>
      <c r="C391" s="21">
        <v>200</v>
      </c>
      <c r="D391" s="23">
        <f t="shared" si="103"/>
        <v>13</v>
      </c>
      <c r="E391" s="23">
        <v>1</v>
      </c>
      <c r="F391" s="23">
        <f t="shared" si="104"/>
        <v>12</v>
      </c>
      <c r="G391" s="21">
        <v>2</v>
      </c>
      <c r="H391" s="21" t="str">
        <f t="shared" si="105"/>
        <v>Selasa</v>
      </c>
      <c r="I391" s="24">
        <f t="shared" si="109"/>
        <v>45825.458333333336</v>
      </c>
      <c r="J391" s="25">
        <f t="shared" si="110"/>
        <v>6.458333333333333</v>
      </c>
      <c r="K391" s="21" t="str">
        <f t="shared" si="106"/>
        <v>Selasa</v>
      </c>
      <c r="L391" s="24">
        <f t="shared" si="111"/>
        <v>45825.541666666672</v>
      </c>
      <c r="M391" s="25">
        <f t="shared" si="107"/>
        <v>6.5416666666666661</v>
      </c>
    </row>
    <row r="392" spans="1:13" ht="15.75" x14ac:dyDescent="0.25">
      <c r="A392" s="27">
        <f t="shared" si="108"/>
        <v>11</v>
      </c>
      <c r="B392" s="22" t="s">
        <v>57</v>
      </c>
      <c r="C392" s="21">
        <v>81</v>
      </c>
      <c r="D392" s="23">
        <f t="shared" si="103"/>
        <v>5</v>
      </c>
      <c r="E392" s="23">
        <v>0</v>
      </c>
      <c r="F392" s="23">
        <f t="shared" si="104"/>
        <v>5</v>
      </c>
      <c r="G392" s="21">
        <v>2</v>
      </c>
      <c r="H392" s="21" t="str">
        <f t="shared" si="105"/>
        <v>Rabu</v>
      </c>
      <c r="I392" s="24">
        <f t="shared" si="109"/>
        <v>45826.083333333336</v>
      </c>
      <c r="J392" s="25">
        <f t="shared" si="110"/>
        <v>7.083333333333333</v>
      </c>
      <c r="K392" s="21" t="str">
        <f t="shared" si="106"/>
        <v>Rabu</v>
      </c>
      <c r="L392" s="24">
        <f t="shared" si="111"/>
        <v>45826.166666666672</v>
      </c>
      <c r="M392" s="25">
        <f t="shared" si="107"/>
        <v>7.1666666666666661</v>
      </c>
    </row>
    <row r="393" spans="1:13" ht="15.75" x14ac:dyDescent="0.25">
      <c r="A393" s="27">
        <f t="shared" si="108"/>
        <v>12</v>
      </c>
      <c r="B393" s="22" t="s">
        <v>58</v>
      </c>
      <c r="C393" s="21">
        <v>180</v>
      </c>
      <c r="D393" s="23">
        <f t="shared" si="103"/>
        <v>12</v>
      </c>
      <c r="E393" s="23">
        <v>1</v>
      </c>
      <c r="F393" s="23">
        <f t="shared" si="104"/>
        <v>11</v>
      </c>
      <c r="G393" s="21">
        <v>2</v>
      </c>
      <c r="H393" s="21" t="str">
        <f t="shared" si="105"/>
        <v>Rabu</v>
      </c>
      <c r="I393" s="24">
        <f t="shared" si="109"/>
        <v>45826.375</v>
      </c>
      <c r="J393" s="25">
        <f t="shared" si="110"/>
        <v>7.3749999999999991</v>
      </c>
      <c r="K393" s="21" t="str">
        <f t="shared" si="106"/>
        <v>Rabu</v>
      </c>
      <c r="L393" s="24">
        <f t="shared" si="111"/>
        <v>45826.458333333336</v>
      </c>
      <c r="M393" s="25">
        <f t="shared" si="107"/>
        <v>7.4583333333333321</v>
      </c>
    </row>
    <row r="394" spans="1:13" ht="15.75" x14ac:dyDescent="0.25">
      <c r="A394" s="27">
        <f t="shared" si="108"/>
        <v>13</v>
      </c>
      <c r="B394" s="22" t="s">
        <v>20</v>
      </c>
      <c r="C394" s="21">
        <v>243</v>
      </c>
      <c r="D394" s="23">
        <f t="shared" si="103"/>
        <v>15</v>
      </c>
      <c r="E394" s="23">
        <v>0</v>
      </c>
      <c r="F394" s="23">
        <f t="shared" si="104"/>
        <v>15</v>
      </c>
      <c r="G394" s="21">
        <v>2</v>
      </c>
      <c r="H394" s="21" t="str">
        <f t="shared" si="105"/>
        <v>Rabu</v>
      </c>
      <c r="I394" s="24">
        <f t="shared" si="109"/>
        <v>45826.958333333336</v>
      </c>
      <c r="J394" s="25">
        <f t="shared" si="110"/>
        <v>7.9583333333333321</v>
      </c>
      <c r="K394" s="21" t="str">
        <f t="shared" si="106"/>
        <v>Kamis</v>
      </c>
      <c r="L394" s="24">
        <f t="shared" si="111"/>
        <v>45827.041666666672</v>
      </c>
      <c r="M394" s="25">
        <f t="shared" si="107"/>
        <v>8.0416666666666661</v>
      </c>
    </row>
    <row r="395" spans="1:13" ht="15.75" x14ac:dyDescent="0.25">
      <c r="A395" s="27">
        <f t="shared" si="108"/>
        <v>14</v>
      </c>
      <c r="B395" s="22" t="s">
        <v>19</v>
      </c>
      <c r="C395" s="21">
        <v>128</v>
      </c>
      <c r="D395" s="23">
        <f t="shared" si="103"/>
        <v>5</v>
      </c>
      <c r="E395" s="23">
        <v>-3</v>
      </c>
      <c r="F395" s="23">
        <f t="shared" si="104"/>
        <v>8</v>
      </c>
      <c r="G395" s="21">
        <v>4</v>
      </c>
      <c r="H395" s="21" t="str">
        <f t="shared" si="105"/>
        <v>Kamis</v>
      </c>
      <c r="I395" s="24">
        <f t="shared" si="109"/>
        <v>45827.666666666664</v>
      </c>
      <c r="J395" s="25">
        <f t="shared" si="110"/>
        <v>8.6666666666666661</v>
      </c>
      <c r="K395" s="21" t="str">
        <f t="shared" si="106"/>
        <v>Kamis</v>
      </c>
      <c r="L395" s="24">
        <f t="shared" si="111"/>
        <v>45827.833333333328</v>
      </c>
      <c r="M395" s="25">
        <f t="shared" si="107"/>
        <v>8.8333333333333321</v>
      </c>
    </row>
    <row r="396" spans="1:13" ht="15.75" x14ac:dyDescent="0.25">
      <c r="A396" s="27">
        <f t="shared" si="108"/>
        <v>15</v>
      </c>
      <c r="B396" s="22" t="s">
        <v>143</v>
      </c>
      <c r="C396" s="21">
        <v>250</v>
      </c>
      <c r="D396" s="23">
        <f t="shared" si="103"/>
        <v>16</v>
      </c>
      <c r="E396" s="23">
        <v>1</v>
      </c>
      <c r="F396" s="23">
        <f t="shared" si="104"/>
        <v>15</v>
      </c>
      <c r="G396" s="21">
        <v>5</v>
      </c>
      <c r="H396" s="21" t="str">
        <f t="shared" si="105"/>
        <v>Jum'at</v>
      </c>
      <c r="I396" s="24">
        <f t="shared" si="109"/>
        <v>45828.041666666664</v>
      </c>
      <c r="J396" s="25">
        <f t="shared" si="110"/>
        <v>9.0416666666666661</v>
      </c>
      <c r="K396" s="21" t="str">
        <f t="shared" si="106"/>
        <v>Jum'at</v>
      </c>
      <c r="L396" s="24">
        <f t="shared" si="111"/>
        <v>45828.25</v>
      </c>
      <c r="M396" s="25">
        <f t="shared" si="107"/>
        <v>9.25</v>
      </c>
    </row>
    <row r="397" spans="1:13" ht="15.75" customHeight="1" x14ac:dyDescent="0.25">
      <c r="A397" s="27">
        <f t="shared" si="108"/>
        <v>16</v>
      </c>
      <c r="B397" s="22" t="s">
        <v>90</v>
      </c>
      <c r="C397" s="21">
        <v>188</v>
      </c>
      <c r="D397" s="23">
        <f t="shared" si="103"/>
        <v>13</v>
      </c>
      <c r="E397" s="23">
        <v>2</v>
      </c>
      <c r="F397" s="23">
        <f t="shared" si="104"/>
        <v>11</v>
      </c>
      <c r="G397" s="21">
        <v>2</v>
      </c>
      <c r="H397" s="21" t="str">
        <f t="shared" si="105"/>
        <v>Jum'at</v>
      </c>
      <c r="I397" s="24">
        <f t="shared" si="109"/>
        <v>45828.916666666664</v>
      </c>
      <c r="J397" s="25">
        <f t="shared" si="110"/>
        <v>9.9166666666666661</v>
      </c>
      <c r="K397" s="21" t="str">
        <f t="shared" si="106"/>
        <v>Sabtu</v>
      </c>
      <c r="L397" s="24">
        <f t="shared" si="111"/>
        <v>45829</v>
      </c>
      <c r="M397" s="25">
        <f t="shared" si="107"/>
        <v>10</v>
      </c>
    </row>
    <row r="398" spans="1:13" ht="15.75" x14ac:dyDescent="0.25">
      <c r="A398" s="27">
        <f t="shared" si="108"/>
        <v>17</v>
      </c>
      <c r="B398" s="22" t="s">
        <v>91</v>
      </c>
      <c r="C398" s="21">
        <v>292</v>
      </c>
      <c r="D398" s="23">
        <f t="shared" si="103"/>
        <v>19</v>
      </c>
      <c r="E398" s="23">
        <v>1</v>
      </c>
      <c r="F398" s="23">
        <f t="shared" si="104"/>
        <v>18</v>
      </c>
      <c r="G398" s="21">
        <v>2</v>
      </c>
      <c r="H398" s="21" t="str">
        <f t="shared" si="105"/>
        <v>Sabtu</v>
      </c>
      <c r="I398" s="24">
        <f t="shared" si="109"/>
        <v>45829.541666666664</v>
      </c>
      <c r="J398" s="25">
        <f t="shared" si="110"/>
        <v>10.541666666666666</v>
      </c>
      <c r="K398" s="21" t="str">
        <f t="shared" si="106"/>
        <v>Sabtu</v>
      </c>
      <c r="L398" s="24">
        <f t="shared" si="111"/>
        <v>45829.625</v>
      </c>
      <c r="M398" s="25">
        <f t="shared" si="107"/>
        <v>10.625</v>
      </c>
    </row>
    <row r="399" spans="1:13" ht="15.75" x14ac:dyDescent="0.25">
      <c r="A399" s="21">
        <f t="shared" si="108"/>
        <v>18</v>
      </c>
      <c r="B399" s="22" t="s">
        <v>144</v>
      </c>
      <c r="C399" s="21">
        <v>91</v>
      </c>
      <c r="D399" s="23">
        <f t="shared" si="103"/>
        <v>6</v>
      </c>
      <c r="E399" s="23">
        <v>1</v>
      </c>
      <c r="F399" s="23">
        <f t="shared" si="104"/>
        <v>5</v>
      </c>
      <c r="G399" s="21">
        <v>4</v>
      </c>
      <c r="H399" s="21" t="str">
        <f t="shared" si="105"/>
        <v>Minggu</v>
      </c>
      <c r="I399" s="24">
        <f t="shared" si="109"/>
        <v>45830.416666666664</v>
      </c>
      <c r="J399" s="25">
        <f t="shared" si="110"/>
        <v>11.416666666666666</v>
      </c>
      <c r="K399" s="21" t="str">
        <f t="shared" si="106"/>
        <v>Minggu</v>
      </c>
      <c r="L399" s="24">
        <f t="shared" si="111"/>
        <v>45830.583333333328</v>
      </c>
      <c r="M399" s="25">
        <f t="shared" si="107"/>
        <v>11.583333333333332</v>
      </c>
    </row>
    <row r="400" spans="1:13" ht="15.75" x14ac:dyDescent="0.25">
      <c r="A400" s="21">
        <f t="shared" si="108"/>
        <v>19</v>
      </c>
      <c r="B400" s="22" t="s">
        <v>145</v>
      </c>
      <c r="C400" s="21">
        <v>432</v>
      </c>
      <c r="D400" s="23">
        <f t="shared" si="103"/>
        <v>27</v>
      </c>
      <c r="E400" s="23">
        <v>0</v>
      </c>
      <c r="F400" s="23">
        <f t="shared" si="104"/>
        <v>27</v>
      </c>
      <c r="G400" s="21">
        <v>3</v>
      </c>
      <c r="H400" s="21" t="str">
        <f t="shared" si="105"/>
        <v>Minggu</v>
      </c>
      <c r="I400" s="24">
        <f t="shared" si="109"/>
        <v>45830.833333333336</v>
      </c>
      <c r="J400" s="25">
        <f t="shared" si="110"/>
        <v>11.833333333333332</v>
      </c>
      <c r="K400" s="21" t="str">
        <f t="shared" si="106"/>
        <v>Minggu</v>
      </c>
      <c r="L400" s="24">
        <f t="shared" si="111"/>
        <v>45830.958333333336</v>
      </c>
      <c r="M400" s="25">
        <f t="shared" si="107"/>
        <v>11.958333333333332</v>
      </c>
    </row>
    <row r="401" spans="1:13" ht="15.75" x14ac:dyDescent="0.25">
      <c r="A401" s="21">
        <f t="shared" si="108"/>
        <v>20</v>
      </c>
      <c r="B401" s="22" t="s">
        <v>90</v>
      </c>
      <c r="C401" s="21">
        <v>250</v>
      </c>
      <c r="D401" s="23">
        <f t="shared" si="103"/>
        <v>16</v>
      </c>
      <c r="E401" s="23">
        <v>1</v>
      </c>
      <c r="F401" s="23">
        <f t="shared" si="104"/>
        <v>15</v>
      </c>
      <c r="G401" s="21">
        <v>2</v>
      </c>
      <c r="H401" s="21" t="str">
        <f t="shared" si="105"/>
        <v>Selasa</v>
      </c>
      <c r="I401" s="24">
        <f t="shared" si="109"/>
        <v>45832.083333333336</v>
      </c>
      <c r="J401" s="25">
        <f t="shared" si="110"/>
        <v>13.083333333333332</v>
      </c>
      <c r="K401" s="21" t="str">
        <f t="shared" si="106"/>
        <v>Selasa</v>
      </c>
      <c r="L401" s="24">
        <f t="shared" si="111"/>
        <v>45832.166666666672</v>
      </c>
      <c r="M401" s="25">
        <f t="shared" si="107"/>
        <v>13.166666666666666</v>
      </c>
    </row>
    <row r="402" spans="1:13" ht="15.75" x14ac:dyDescent="0.25">
      <c r="A402" s="21">
        <f t="shared" si="108"/>
        <v>21</v>
      </c>
      <c r="B402" s="22" t="s">
        <v>143</v>
      </c>
      <c r="C402" s="21">
        <v>128</v>
      </c>
      <c r="D402" s="23">
        <f t="shared" si="103"/>
        <v>5</v>
      </c>
      <c r="E402" s="23">
        <v>-3</v>
      </c>
      <c r="F402" s="23">
        <f t="shared" si="104"/>
        <v>8</v>
      </c>
      <c r="G402" s="21">
        <v>2</v>
      </c>
      <c r="H402" s="21" t="str">
        <f t="shared" si="105"/>
        <v>Selasa</v>
      </c>
      <c r="I402" s="24">
        <f t="shared" si="109"/>
        <v>45832.833333333336</v>
      </c>
      <c r="J402" s="25">
        <f t="shared" si="110"/>
        <v>13.833333333333332</v>
      </c>
      <c r="K402" s="21" t="str">
        <f t="shared" si="106"/>
        <v>Selasa</v>
      </c>
      <c r="L402" s="24">
        <f t="shared" si="111"/>
        <v>45832.916666666672</v>
      </c>
      <c r="M402" s="25">
        <f t="shared" si="107"/>
        <v>13.916666666666666</v>
      </c>
    </row>
    <row r="403" spans="1:13" ht="15.75" x14ac:dyDescent="0.25">
      <c r="A403" s="27">
        <f t="shared" si="108"/>
        <v>22</v>
      </c>
      <c r="B403" s="54" t="s">
        <v>19</v>
      </c>
      <c r="C403" s="27"/>
      <c r="D403" s="53"/>
      <c r="E403" s="53"/>
      <c r="F403" s="53"/>
      <c r="G403" s="21"/>
      <c r="H403" s="21" t="str">
        <f t="shared" si="105"/>
        <v>Rabu</v>
      </c>
      <c r="I403" s="24">
        <f t="shared" si="109"/>
        <v>45833.125</v>
      </c>
      <c r="J403" s="25">
        <f t="shared" si="110"/>
        <v>14.125</v>
      </c>
      <c r="K403" s="21"/>
      <c r="L403" s="24"/>
      <c r="M403" s="25"/>
    </row>
    <row r="404" spans="1:13" x14ac:dyDescent="0.25">
      <c r="A404" s="444" t="s">
        <v>31</v>
      </c>
      <c r="B404" s="444"/>
      <c r="C404" s="172">
        <f>SUM(C382:C403)</f>
        <v>4459</v>
      </c>
      <c r="D404" s="142">
        <f>SUM(D382:D403)</f>
        <v>275</v>
      </c>
      <c r="E404" s="142"/>
      <c r="F404" s="142"/>
      <c r="G404" s="142">
        <f>SUM(G382:G403)</f>
        <v>61</v>
      </c>
      <c r="H404" s="173">
        <f>D404+G404</f>
        <v>336</v>
      </c>
      <c r="I404" s="143"/>
      <c r="J404" s="144"/>
      <c r="K404" s="143"/>
      <c r="L404" s="143"/>
      <c r="M404" s="144"/>
    </row>
    <row r="405" spans="1:13" x14ac:dyDescent="0.25">
      <c r="A405" s="440" t="s">
        <v>32</v>
      </c>
      <c r="B405" s="440"/>
      <c r="C405" s="174"/>
      <c r="D405" s="175">
        <f>D404/24</f>
        <v>11.458333333333334</v>
      </c>
      <c r="E405" s="175"/>
      <c r="F405" s="175"/>
      <c r="G405" s="175">
        <f>G404/24</f>
        <v>2.5416666666666665</v>
      </c>
      <c r="H405" s="176">
        <f>H404/24</f>
        <v>14</v>
      </c>
      <c r="I405" s="148"/>
      <c r="J405" s="149" t="s">
        <v>33</v>
      </c>
      <c r="K405" s="150"/>
      <c r="L405" s="150"/>
      <c r="M405" s="150"/>
    </row>
    <row r="406" spans="1:13" x14ac:dyDescent="0.25">
      <c r="A406" s="177"/>
      <c r="B406" s="177"/>
      <c r="C406" s="177"/>
      <c r="D406" s="177"/>
      <c r="E406" s="177"/>
      <c r="F406" s="177"/>
      <c r="G406" s="177"/>
      <c r="H406" s="150"/>
      <c r="I406" s="150"/>
      <c r="J406" s="144" t="s">
        <v>34</v>
      </c>
      <c r="K406" s="144"/>
      <c r="L406" s="154">
        <v>2</v>
      </c>
      <c r="M406" s="150" t="s">
        <v>35</v>
      </c>
    </row>
    <row r="407" spans="1:13" x14ac:dyDescent="0.25">
      <c r="A407" s="177"/>
      <c r="B407" s="177"/>
      <c r="C407" s="177"/>
      <c r="D407" s="177"/>
      <c r="E407" s="177"/>
      <c r="F407" s="177"/>
      <c r="G407" s="177"/>
      <c r="H407" s="177"/>
      <c r="I407" s="150"/>
      <c r="J407" s="144" t="s">
        <v>36</v>
      </c>
      <c r="K407" s="144"/>
      <c r="L407" s="155">
        <f>D405</f>
        <v>11.458333333333334</v>
      </c>
      <c r="M407" s="150" t="s">
        <v>14</v>
      </c>
    </row>
    <row r="408" spans="1:13" x14ac:dyDescent="0.25">
      <c r="A408" s="177"/>
      <c r="B408" s="177"/>
      <c r="C408" s="177"/>
      <c r="D408" s="177"/>
      <c r="E408" s="177"/>
      <c r="F408" s="177"/>
      <c r="G408" s="177"/>
      <c r="H408" s="177"/>
      <c r="I408" s="150"/>
      <c r="J408" s="144" t="s">
        <v>37</v>
      </c>
      <c r="K408" s="144"/>
      <c r="L408" s="156">
        <f>G405</f>
        <v>2.5416666666666665</v>
      </c>
      <c r="M408" s="150" t="s">
        <v>14</v>
      </c>
    </row>
    <row r="409" spans="1:13" ht="15" customHeight="1" x14ac:dyDescent="0.25"/>
    <row r="411" spans="1:13" ht="15.75" x14ac:dyDescent="0.25">
      <c r="A411" s="437" t="s">
        <v>141</v>
      </c>
      <c r="B411" s="437"/>
      <c r="C411" s="437"/>
      <c r="D411" s="437"/>
      <c r="E411" s="437"/>
      <c r="F411" s="437"/>
      <c r="G411" s="437"/>
      <c r="H411" s="437"/>
      <c r="I411" s="437"/>
      <c r="J411" s="437"/>
      <c r="K411" s="437"/>
      <c r="L411" s="437"/>
      <c r="M411" s="437"/>
    </row>
    <row r="412" spans="1:13" ht="15.75" x14ac:dyDescent="0.25">
      <c r="A412" s="438" t="s">
        <v>142</v>
      </c>
      <c r="B412" s="438"/>
      <c r="C412" s="438"/>
      <c r="D412" s="438"/>
      <c r="E412" s="438"/>
      <c r="F412" s="438"/>
      <c r="G412" s="438"/>
      <c r="H412" s="438"/>
      <c r="I412" s="438"/>
      <c r="J412" s="438"/>
      <c r="K412" s="438"/>
      <c r="L412" s="438"/>
      <c r="M412" s="438"/>
    </row>
    <row r="413" spans="1:13" ht="15.75" x14ac:dyDescent="0.25">
      <c r="A413" s="169" t="s">
        <v>50</v>
      </c>
      <c r="B413" s="169"/>
      <c r="C413" s="169"/>
      <c r="D413" s="169"/>
      <c r="E413" s="169"/>
      <c r="F413" s="169"/>
      <c r="G413" s="169"/>
      <c r="H413" s="169"/>
      <c r="I413" s="169"/>
      <c r="J413" s="169"/>
      <c r="K413" s="170" t="s">
        <v>3</v>
      </c>
      <c r="L413" s="171">
        <v>16</v>
      </c>
      <c r="M413" s="170" t="s">
        <v>4</v>
      </c>
    </row>
    <row r="414" spans="1:13" ht="28.5" x14ac:dyDescent="0.25">
      <c r="A414" s="178" t="s">
        <v>5</v>
      </c>
      <c r="B414" s="178" t="s">
        <v>6</v>
      </c>
      <c r="C414" s="179" t="s">
        <v>7</v>
      </c>
      <c r="D414" s="179" t="s">
        <v>8</v>
      </c>
      <c r="E414" s="180" t="s">
        <v>66</v>
      </c>
      <c r="F414" s="180" t="s">
        <v>146</v>
      </c>
      <c r="G414" s="179" t="s">
        <v>11</v>
      </c>
      <c r="H414" s="181" t="s">
        <v>12</v>
      </c>
      <c r="I414" s="182"/>
      <c r="J414" s="183"/>
      <c r="K414" s="184" t="s">
        <v>13</v>
      </c>
      <c r="L414" s="185"/>
      <c r="M414" s="186"/>
    </row>
    <row r="415" spans="1:13" ht="15.75" x14ac:dyDescent="0.25">
      <c r="A415" s="187"/>
      <c r="B415" s="187"/>
      <c r="C415" s="188"/>
      <c r="D415" s="188"/>
      <c r="E415" s="189"/>
      <c r="F415" s="189"/>
      <c r="G415" s="188"/>
      <c r="H415" s="19" t="s">
        <v>14</v>
      </c>
      <c r="I415" s="19" t="s">
        <v>15</v>
      </c>
      <c r="J415" s="19" t="s">
        <v>16</v>
      </c>
      <c r="K415" s="96" t="s">
        <v>14</v>
      </c>
      <c r="L415" s="96" t="s">
        <v>15</v>
      </c>
      <c r="M415" s="96" t="s">
        <v>16</v>
      </c>
    </row>
    <row r="416" spans="1:13" ht="15.75" x14ac:dyDescent="0.25">
      <c r="A416" s="21">
        <v>1</v>
      </c>
      <c r="B416" s="22" t="s">
        <v>148</v>
      </c>
      <c r="C416" s="21">
        <v>128</v>
      </c>
      <c r="D416" s="23">
        <f t="shared" ref="D416:D436" si="112">F416+E416</f>
        <v>5</v>
      </c>
      <c r="E416" s="23">
        <v>-3</v>
      </c>
      <c r="F416" s="23">
        <f t="shared" ref="F416:F436" si="113">INT(C416/$L$4)</f>
        <v>8</v>
      </c>
      <c r="G416" s="21">
        <v>8</v>
      </c>
      <c r="H416" s="21" t="str">
        <f t="shared" ref="H416:H437" si="114">CHOOSE(WEEKDAY(I416),"Minggu","Senin","Selasa","Rabu","Kamis","Jum'at","Sabtu")</f>
        <v>Rabu</v>
      </c>
      <c r="I416" s="24">
        <v>45833</v>
      </c>
      <c r="J416" s="25">
        <v>0.125</v>
      </c>
      <c r="K416" s="21" t="str">
        <f t="shared" ref="K416:K436" si="115">CHOOSE(WEEKDAY(L416),"Minggu","Senin","Selasa","Rabu","Kamis","Jum'at","Sabtu")</f>
        <v>Rabu</v>
      </c>
      <c r="L416" s="24">
        <f>(I416+J416)+G416/24</f>
        <v>45833.458333333336</v>
      </c>
      <c r="M416" s="25">
        <f t="shared" ref="M416:M436" si="116">(J416+G416/24)</f>
        <v>0.45833333333333331</v>
      </c>
    </row>
    <row r="417" spans="1:13" ht="15.75" x14ac:dyDescent="0.25">
      <c r="A417" s="21">
        <f t="shared" ref="A417:A437" si="117">A416+1</f>
        <v>2</v>
      </c>
      <c r="B417" s="22" t="s">
        <v>149</v>
      </c>
      <c r="C417" s="21">
        <v>250</v>
      </c>
      <c r="D417" s="23">
        <f t="shared" si="112"/>
        <v>16</v>
      </c>
      <c r="E417" s="23">
        <v>1</v>
      </c>
      <c r="F417" s="23">
        <f t="shared" si="113"/>
        <v>15</v>
      </c>
      <c r="G417" s="21">
        <v>3</v>
      </c>
      <c r="H417" s="21" t="str">
        <f t="shared" si="114"/>
        <v>Rabu</v>
      </c>
      <c r="I417" s="24">
        <f t="shared" ref="I417:I437" si="118">$I$416+J417</f>
        <v>45833.666666666664</v>
      </c>
      <c r="J417" s="25">
        <f t="shared" ref="J417:J437" si="119">M416+D416/24</f>
        <v>0.66666666666666663</v>
      </c>
      <c r="K417" s="21" t="str">
        <f t="shared" si="115"/>
        <v>Rabu</v>
      </c>
      <c r="L417" s="24">
        <f t="shared" ref="L417:L436" si="120">($I$416+J417)+G417/24</f>
        <v>45833.791666666664</v>
      </c>
      <c r="M417" s="25">
        <f t="shared" si="116"/>
        <v>0.79166666666666663</v>
      </c>
    </row>
    <row r="418" spans="1:13" ht="15.75" x14ac:dyDescent="0.25">
      <c r="A418" s="21">
        <f t="shared" si="117"/>
        <v>3</v>
      </c>
      <c r="B418" s="22" t="s">
        <v>150</v>
      </c>
      <c r="C418" s="21">
        <v>388</v>
      </c>
      <c r="D418" s="23">
        <f t="shared" si="112"/>
        <v>26</v>
      </c>
      <c r="E418" s="23">
        <v>2</v>
      </c>
      <c r="F418" s="23">
        <f t="shared" si="113"/>
        <v>24</v>
      </c>
      <c r="G418" s="21">
        <v>2</v>
      </c>
      <c r="H418" s="21" t="str">
        <f t="shared" si="114"/>
        <v>Kamis</v>
      </c>
      <c r="I418" s="24">
        <f t="shared" si="118"/>
        <v>45834.458333333336</v>
      </c>
      <c r="J418" s="25">
        <f t="shared" si="119"/>
        <v>1.4583333333333333</v>
      </c>
      <c r="K418" s="21" t="str">
        <f t="shared" si="115"/>
        <v>Kamis</v>
      </c>
      <c r="L418" s="24">
        <f t="shared" si="120"/>
        <v>45834.541666666672</v>
      </c>
      <c r="M418" s="25">
        <f t="shared" si="116"/>
        <v>1.5416666666666665</v>
      </c>
    </row>
    <row r="419" spans="1:13" ht="15.75" x14ac:dyDescent="0.25">
      <c r="A419" s="21">
        <f t="shared" si="117"/>
        <v>4</v>
      </c>
      <c r="B419" s="22" t="s">
        <v>151</v>
      </c>
      <c r="C419" s="21">
        <v>91</v>
      </c>
      <c r="D419" s="23">
        <f t="shared" si="112"/>
        <v>6</v>
      </c>
      <c r="E419" s="23">
        <v>1</v>
      </c>
      <c r="F419" s="23">
        <f t="shared" si="113"/>
        <v>5</v>
      </c>
      <c r="G419" s="21">
        <v>3</v>
      </c>
      <c r="H419" s="21" t="str">
        <f t="shared" si="114"/>
        <v>Jum'at</v>
      </c>
      <c r="I419" s="24">
        <f t="shared" si="118"/>
        <v>45835.625</v>
      </c>
      <c r="J419" s="25">
        <f t="shared" si="119"/>
        <v>2.625</v>
      </c>
      <c r="K419" s="21" t="str">
        <f t="shared" si="115"/>
        <v>Jum'at</v>
      </c>
      <c r="L419" s="24">
        <f t="shared" si="120"/>
        <v>45835.75</v>
      </c>
      <c r="M419" s="25">
        <f t="shared" si="116"/>
        <v>2.75</v>
      </c>
    </row>
    <row r="420" spans="1:13" ht="15.75" x14ac:dyDescent="0.25">
      <c r="A420" s="21">
        <f t="shared" si="117"/>
        <v>5</v>
      </c>
      <c r="B420" s="22" t="s">
        <v>152</v>
      </c>
      <c r="C420" s="190">
        <v>330</v>
      </c>
      <c r="D420" s="23">
        <f t="shared" si="112"/>
        <v>21</v>
      </c>
      <c r="E420" s="23">
        <v>1</v>
      </c>
      <c r="F420" s="23">
        <f t="shared" si="113"/>
        <v>20</v>
      </c>
      <c r="G420" s="21">
        <v>3</v>
      </c>
      <c r="H420" s="21" t="str">
        <f t="shared" si="114"/>
        <v>Sabtu</v>
      </c>
      <c r="I420" s="24">
        <f t="shared" si="118"/>
        <v>45836</v>
      </c>
      <c r="J420" s="25">
        <f t="shared" si="119"/>
        <v>3</v>
      </c>
      <c r="K420" s="21" t="str">
        <f t="shared" si="115"/>
        <v>Sabtu</v>
      </c>
      <c r="L420" s="24">
        <f t="shared" si="120"/>
        <v>45836.125</v>
      </c>
      <c r="M420" s="25">
        <f t="shared" si="116"/>
        <v>3.125</v>
      </c>
    </row>
    <row r="421" spans="1:13" ht="15.75" x14ac:dyDescent="0.25">
      <c r="A421" s="21">
        <f t="shared" si="117"/>
        <v>6</v>
      </c>
      <c r="B421" s="22" t="s">
        <v>91</v>
      </c>
      <c r="C421" s="21">
        <v>188</v>
      </c>
      <c r="D421" s="23">
        <f t="shared" si="112"/>
        <v>13</v>
      </c>
      <c r="E421" s="23">
        <v>2</v>
      </c>
      <c r="F421" s="23">
        <f t="shared" si="113"/>
        <v>11</v>
      </c>
      <c r="G421" s="21">
        <v>2</v>
      </c>
      <c r="H421" s="21" t="str">
        <f t="shared" si="114"/>
        <v>Minggu</v>
      </c>
      <c r="I421" s="24">
        <f t="shared" si="118"/>
        <v>45837</v>
      </c>
      <c r="J421" s="25">
        <f t="shared" si="119"/>
        <v>4</v>
      </c>
      <c r="K421" s="21" t="str">
        <f t="shared" si="115"/>
        <v>Minggu</v>
      </c>
      <c r="L421" s="24">
        <f t="shared" si="120"/>
        <v>45837.083333333336</v>
      </c>
      <c r="M421" s="25">
        <f t="shared" si="116"/>
        <v>4.083333333333333</v>
      </c>
    </row>
    <row r="422" spans="1:13" ht="15.75" x14ac:dyDescent="0.25">
      <c r="A422" s="21">
        <f t="shared" si="117"/>
        <v>7</v>
      </c>
      <c r="B422" s="22" t="s">
        <v>150</v>
      </c>
      <c r="C422" s="21">
        <v>250</v>
      </c>
      <c r="D422" s="23">
        <f t="shared" si="112"/>
        <v>16</v>
      </c>
      <c r="E422" s="23">
        <v>1</v>
      </c>
      <c r="F422" s="23">
        <f t="shared" si="113"/>
        <v>15</v>
      </c>
      <c r="G422" s="21">
        <v>2</v>
      </c>
      <c r="H422" s="21" t="str">
        <f t="shared" si="114"/>
        <v>Minggu</v>
      </c>
      <c r="I422" s="24">
        <f t="shared" si="118"/>
        <v>45837.625</v>
      </c>
      <c r="J422" s="25">
        <f t="shared" si="119"/>
        <v>4.625</v>
      </c>
      <c r="K422" s="21" t="str">
        <f t="shared" si="115"/>
        <v>Minggu</v>
      </c>
      <c r="L422" s="24">
        <f t="shared" si="120"/>
        <v>45837.708333333336</v>
      </c>
      <c r="M422" s="25">
        <f t="shared" si="116"/>
        <v>4.708333333333333</v>
      </c>
    </row>
    <row r="423" spans="1:13" ht="15.75" x14ac:dyDescent="0.25">
      <c r="A423" s="21">
        <f t="shared" si="117"/>
        <v>8</v>
      </c>
      <c r="B423" s="22" t="s">
        <v>149</v>
      </c>
      <c r="C423" s="21">
        <v>128</v>
      </c>
      <c r="D423" s="23">
        <f t="shared" si="112"/>
        <v>5</v>
      </c>
      <c r="E423" s="23">
        <v>-3</v>
      </c>
      <c r="F423" s="23">
        <f t="shared" si="113"/>
        <v>8</v>
      </c>
      <c r="G423" s="21">
        <v>3</v>
      </c>
      <c r="H423" s="21" t="str">
        <f t="shared" si="114"/>
        <v>Senin</v>
      </c>
      <c r="I423" s="24">
        <f t="shared" si="118"/>
        <v>45838.375</v>
      </c>
      <c r="J423" s="25">
        <f t="shared" si="119"/>
        <v>5.375</v>
      </c>
      <c r="K423" s="21" t="str">
        <f t="shared" si="115"/>
        <v>Senin</v>
      </c>
      <c r="L423" s="24">
        <f t="shared" si="120"/>
        <v>45838.5</v>
      </c>
      <c r="M423" s="25">
        <f t="shared" si="116"/>
        <v>5.5</v>
      </c>
    </row>
    <row r="424" spans="1:13" ht="15.75" x14ac:dyDescent="0.25">
      <c r="A424" s="21">
        <f t="shared" si="117"/>
        <v>9</v>
      </c>
      <c r="B424" s="22" t="s">
        <v>148</v>
      </c>
      <c r="C424" s="21">
        <v>243</v>
      </c>
      <c r="D424" s="23">
        <f t="shared" si="112"/>
        <v>15</v>
      </c>
      <c r="E424" s="23">
        <v>0</v>
      </c>
      <c r="F424" s="23">
        <f t="shared" si="113"/>
        <v>15</v>
      </c>
      <c r="G424" s="21">
        <v>3</v>
      </c>
      <c r="H424" s="21" t="str">
        <f t="shared" si="114"/>
        <v>Senin</v>
      </c>
      <c r="I424" s="24">
        <f t="shared" si="118"/>
        <v>45838.708333333336</v>
      </c>
      <c r="J424" s="25">
        <f t="shared" si="119"/>
        <v>5.708333333333333</v>
      </c>
      <c r="K424" s="21" t="str">
        <f t="shared" si="115"/>
        <v>Senin</v>
      </c>
      <c r="L424" s="24">
        <f t="shared" si="120"/>
        <v>45838.833333333336</v>
      </c>
      <c r="M424" s="25">
        <f t="shared" si="116"/>
        <v>5.833333333333333</v>
      </c>
    </row>
    <row r="425" spans="1:13" ht="15.75" x14ac:dyDescent="0.25">
      <c r="A425" s="27">
        <f t="shared" si="117"/>
        <v>10</v>
      </c>
      <c r="B425" s="22" t="s">
        <v>153</v>
      </c>
      <c r="C425" s="21">
        <v>200</v>
      </c>
      <c r="D425" s="23">
        <f t="shared" si="112"/>
        <v>13</v>
      </c>
      <c r="E425" s="23">
        <v>1</v>
      </c>
      <c r="F425" s="23">
        <f t="shared" si="113"/>
        <v>12</v>
      </c>
      <c r="G425" s="21">
        <v>2</v>
      </c>
      <c r="H425" s="21" t="str">
        <f t="shared" si="114"/>
        <v>Selasa</v>
      </c>
      <c r="I425" s="24">
        <f t="shared" si="118"/>
        <v>45839.458333333336</v>
      </c>
      <c r="J425" s="25">
        <f t="shared" si="119"/>
        <v>6.458333333333333</v>
      </c>
      <c r="K425" s="21" t="str">
        <f t="shared" si="115"/>
        <v>Selasa</v>
      </c>
      <c r="L425" s="24">
        <f t="shared" si="120"/>
        <v>45839.541666666672</v>
      </c>
      <c r="M425" s="25">
        <f t="shared" si="116"/>
        <v>6.5416666666666661</v>
      </c>
    </row>
    <row r="426" spans="1:13" ht="15.75" x14ac:dyDescent="0.25">
      <c r="A426" s="27">
        <f t="shared" si="117"/>
        <v>11</v>
      </c>
      <c r="B426" s="22" t="s">
        <v>154</v>
      </c>
      <c r="C426" s="21">
        <v>81</v>
      </c>
      <c r="D426" s="23">
        <f t="shared" si="112"/>
        <v>5</v>
      </c>
      <c r="E426" s="23">
        <v>0</v>
      </c>
      <c r="F426" s="23">
        <f t="shared" si="113"/>
        <v>5</v>
      </c>
      <c r="G426" s="21">
        <v>2</v>
      </c>
      <c r="H426" s="21" t="str">
        <f t="shared" si="114"/>
        <v>Rabu</v>
      </c>
      <c r="I426" s="24">
        <f t="shared" si="118"/>
        <v>45840.083333333336</v>
      </c>
      <c r="J426" s="25">
        <f t="shared" si="119"/>
        <v>7.083333333333333</v>
      </c>
      <c r="K426" s="21" t="str">
        <f t="shared" si="115"/>
        <v>Rabu</v>
      </c>
      <c r="L426" s="24">
        <f t="shared" si="120"/>
        <v>45840.166666666672</v>
      </c>
      <c r="M426" s="25">
        <f t="shared" si="116"/>
        <v>7.1666666666666661</v>
      </c>
    </row>
    <row r="427" spans="1:13" ht="15.75" x14ac:dyDescent="0.25">
      <c r="A427" s="27">
        <f t="shared" si="117"/>
        <v>12</v>
      </c>
      <c r="B427" s="22" t="s">
        <v>155</v>
      </c>
      <c r="C427" s="21">
        <v>180</v>
      </c>
      <c r="D427" s="23">
        <f t="shared" si="112"/>
        <v>12</v>
      </c>
      <c r="E427" s="23">
        <v>1</v>
      </c>
      <c r="F427" s="23">
        <f t="shared" si="113"/>
        <v>11</v>
      </c>
      <c r="G427" s="21">
        <v>2</v>
      </c>
      <c r="H427" s="21" t="str">
        <f t="shared" si="114"/>
        <v>Rabu</v>
      </c>
      <c r="I427" s="24">
        <f t="shared" si="118"/>
        <v>45840.375</v>
      </c>
      <c r="J427" s="25">
        <f t="shared" si="119"/>
        <v>7.3749999999999991</v>
      </c>
      <c r="K427" s="21" t="str">
        <f t="shared" si="115"/>
        <v>Rabu</v>
      </c>
      <c r="L427" s="24">
        <f t="shared" si="120"/>
        <v>45840.458333333336</v>
      </c>
      <c r="M427" s="25">
        <f t="shared" si="116"/>
        <v>7.4583333333333321</v>
      </c>
    </row>
    <row r="428" spans="1:13" ht="15.75" x14ac:dyDescent="0.25">
      <c r="A428" s="27">
        <f t="shared" si="117"/>
        <v>13</v>
      </c>
      <c r="B428" s="22" t="s">
        <v>153</v>
      </c>
      <c r="C428" s="21">
        <v>243</v>
      </c>
      <c r="D428" s="23">
        <f t="shared" si="112"/>
        <v>15</v>
      </c>
      <c r="E428" s="23">
        <v>0</v>
      </c>
      <c r="F428" s="23">
        <f t="shared" si="113"/>
        <v>15</v>
      </c>
      <c r="G428" s="21">
        <v>2</v>
      </c>
      <c r="H428" s="21" t="str">
        <f t="shared" si="114"/>
        <v>Rabu</v>
      </c>
      <c r="I428" s="24">
        <f t="shared" si="118"/>
        <v>45840.958333333336</v>
      </c>
      <c r="J428" s="25">
        <f t="shared" si="119"/>
        <v>7.9583333333333321</v>
      </c>
      <c r="K428" s="21" t="str">
        <f t="shared" si="115"/>
        <v>Kamis</v>
      </c>
      <c r="L428" s="24">
        <f t="shared" si="120"/>
        <v>45841.041666666672</v>
      </c>
      <c r="M428" s="25">
        <f t="shared" si="116"/>
        <v>8.0416666666666661</v>
      </c>
    </row>
    <row r="429" spans="1:13" ht="15.75" x14ac:dyDescent="0.25">
      <c r="A429" s="27">
        <f t="shared" si="117"/>
        <v>14</v>
      </c>
      <c r="B429" s="22" t="s">
        <v>148</v>
      </c>
      <c r="C429" s="21">
        <v>128</v>
      </c>
      <c r="D429" s="23">
        <f t="shared" si="112"/>
        <v>5</v>
      </c>
      <c r="E429" s="23">
        <v>-3</v>
      </c>
      <c r="F429" s="23">
        <f t="shared" si="113"/>
        <v>8</v>
      </c>
      <c r="G429" s="21">
        <v>4</v>
      </c>
      <c r="H429" s="21" t="str">
        <f t="shared" si="114"/>
        <v>Kamis</v>
      </c>
      <c r="I429" s="24">
        <f t="shared" si="118"/>
        <v>45841.666666666664</v>
      </c>
      <c r="J429" s="25">
        <f t="shared" si="119"/>
        <v>8.6666666666666661</v>
      </c>
      <c r="K429" s="21" t="str">
        <f t="shared" si="115"/>
        <v>Kamis</v>
      </c>
      <c r="L429" s="24">
        <f t="shared" si="120"/>
        <v>45841.833333333328</v>
      </c>
      <c r="M429" s="25">
        <f t="shared" si="116"/>
        <v>8.8333333333333321</v>
      </c>
    </row>
    <row r="430" spans="1:13" ht="15.75" x14ac:dyDescent="0.25">
      <c r="A430" s="27">
        <f t="shared" si="117"/>
        <v>15</v>
      </c>
      <c r="B430" s="22" t="s">
        <v>149</v>
      </c>
      <c r="C430" s="21">
        <v>250</v>
      </c>
      <c r="D430" s="23">
        <f t="shared" si="112"/>
        <v>16</v>
      </c>
      <c r="E430" s="23">
        <v>1</v>
      </c>
      <c r="F430" s="23">
        <f t="shared" si="113"/>
        <v>15</v>
      </c>
      <c r="G430" s="21">
        <v>5</v>
      </c>
      <c r="H430" s="21" t="str">
        <f t="shared" si="114"/>
        <v>Jum'at</v>
      </c>
      <c r="I430" s="24">
        <f t="shared" si="118"/>
        <v>45842.041666666664</v>
      </c>
      <c r="J430" s="25">
        <f t="shared" si="119"/>
        <v>9.0416666666666661</v>
      </c>
      <c r="K430" s="21" t="str">
        <f t="shared" si="115"/>
        <v>Jum'at</v>
      </c>
      <c r="L430" s="24">
        <f t="shared" si="120"/>
        <v>45842.25</v>
      </c>
      <c r="M430" s="25">
        <f t="shared" si="116"/>
        <v>9.25</v>
      </c>
    </row>
    <row r="431" spans="1:13" ht="15.75" x14ac:dyDescent="0.25">
      <c r="A431" s="27">
        <f t="shared" si="117"/>
        <v>16</v>
      </c>
      <c r="B431" s="22" t="s">
        <v>150</v>
      </c>
      <c r="C431" s="21">
        <v>188</v>
      </c>
      <c r="D431" s="23">
        <f t="shared" si="112"/>
        <v>13</v>
      </c>
      <c r="E431" s="23">
        <v>2</v>
      </c>
      <c r="F431" s="23">
        <f t="shared" si="113"/>
        <v>11</v>
      </c>
      <c r="G431" s="21">
        <v>2</v>
      </c>
      <c r="H431" s="21" t="str">
        <f t="shared" si="114"/>
        <v>Jum'at</v>
      </c>
      <c r="I431" s="24">
        <f t="shared" si="118"/>
        <v>45842.916666666664</v>
      </c>
      <c r="J431" s="25">
        <f t="shared" si="119"/>
        <v>9.9166666666666661</v>
      </c>
      <c r="K431" s="21" t="str">
        <f t="shared" si="115"/>
        <v>Sabtu</v>
      </c>
      <c r="L431" s="24">
        <f t="shared" si="120"/>
        <v>45843</v>
      </c>
      <c r="M431" s="25">
        <f t="shared" si="116"/>
        <v>10</v>
      </c>
    </row>
    <row r="432" spans="1:13" ht="15.75" x14ac:dyDescent="0.25">
      <c r="A432" s="27">
        <f t="shared" si="117"/>
        <v>17</v>
      </c>
      <c r="B432" s="22" t="s">
        <v>91</v>
      </c>
      <c r="C432" s="190">
        <v>292</v>
      </c>
      <c r="D432" s="23">
        <f t="shared" si="112"/>
        <v>19</v>
      </c>
      <c r="E432" s="23">
        <v>1</v>
      </c>
      <c r="F432" s="23">
        <f t="shared" si="113"/>
        <v>18</v>
      </c>
      <c r="G432" s="21">
        <v>2</v>
      </c>
      <c r="H432" s="21" t="str">
        <f t="shared" si="114"/>
        <v>Sabtu</v>
      </c>
      <c r="I432" s="24">
        <f t="shared" si="118"/>
        <v>45843.541666666664</v>
      </c>
      <c r="J432" s="25">
        <f t="shared" si="119"/>
        <v>10.541666666666666</v>
      </c>
      <c r="K432" s="21" t="str">
        <f t="shared" si="115"/>
        <v>Sabtu</v>
      </c>
      <c r="L432" s="24">
        <f t="shared" si="120"/>
        <v>45843.625</v>
      </c>
      <c r="M432" s="25">
        <f t="shared" si="116"/>
        <v>10.625</v>
      </c>
    </row>
    <row r="433" spans="1:13" ht="15.75" x14ac:dyDescent="0.25">
      <c r="A433" s="21">
        <f t="shared" si="117"/>
        <v>18</v>
      </c>
      <c r="B433" s="22" t="s">
        <v>151</v>
      </c>
      <c r="C433" s="21">
        <v>91</v>
      </c>
      <c r="D433" s="23">
        <f t="shared" si="112"/>
        <v>6</v>
      </c>
      <c r="E433" s="23">
        <v>1</v>
      </c>
      <c r="F433" s="23">
        <f t="shared" si="113"/>
        <v>5</v>
      </c>
      <c r="G433" s="21">
        <v>4</v>
      </c>
      <c r="H433" s="21" t="str">
        <f t="shared" si="114"/>
        <v>Minggu</v>
      </c>
      <c r="I433" s="24">
        <f t="shared" si="118"/>
        <v>45844.416666666664</v>
      </c>
      <c r="J433" s="25">
        <f t="shared" si="119"/>
        <v>11.416666666666666</v>
      </c>
      <c r="K433" s="21" t="str">
        <f t="shared" si="115"/>
        <v>Minggu</v>
      </c>
      <c r="L433" s="24">
        <f t="shared" si="120"/>
        <v>45844.583333333328</v>
      </c>
      <c r="M433" s="25">
        <f t="shared" si="116"/>
        <v>11.583333333333332</v>
      </c>
    </row>
    <row r="434" spans="1:13" ht="15.75" x14ac:dyDescent="0.25">
      <c r="A434" s="21">
        <f t="shared" si="117"/>
        <v>19</v>
      </c>
      <c r="B434" s="22" t="s">
        <v>152</v>
      </c>
      <c r="C434" s="21">
        <v>432</v>
      </c>
      <c r="D434" s="23">
        <f t="shared" si="112"/>
        <v>27</v>
      </c>
      <c r="E434" s="23">
        <v>0</v>
      </c>
      <c r="F434" s="23">
        <f t="shared" si="113"/>
        <v>27</v>
      </c>
      <c r="G434" s="21">
        <v>3</v>
      </c>
      <c r="H434" s="21" t="str">
        <f t="shared" si="114"/>
        <v>Minggu</v>
      </c>
      <c r="I434" s="24">
        <f t="shared" si="118"/>
        <v>45844.833333333336</v>
      </c>
      <c r="J434" s="25">
        <f t="shared" si="119"/>
        <v>11.833333333333332</v>
      </c>
      <c r="K434" s="21" t="str">
        <f t="shared" si="115"/>
        <v>Minggu</v>
      </c>
      <c r="L434" s="24">
        <f t="shared" si="120"/>
        <v>45844.958333333336</v>
      </c>
      <c r="M434" s="25">
        <f t="shared" si="116"/>
        <v>11.958333333333332</v>
      </c>
    </row>
    <row r="435" spans="1:13" ht="15.75" x14ac:dyDescent="0.25">
      <c r="A435" s="21">
        <f t="shared" si="117"/>
        <v>20</v>
      </c>
      <c r="B435" s="22" t="s">
        <v>150</v>
      </c>
      <c r="C435" s="21">
        <v>250</v>
      </c>
      <c r="D435" s="23">
        <f t="shared" si="112"/>
        <v>16</v>
      </c>
      <c r="E435" s="23">
        <v>1</v>
      </c>
      <c r="F435" s="23">
        <f t="shared" si="113"/>
        <v>15</v>
      </c>
      <c r="G435" s="21">
        <v>2</v>
      </c>
      <c r="H435" s="21" t="str">
        <f t="shared" si="114"/>
        <v>Selasa</v>
      </c>
      <c r="I435" s="24">
        <f t="shared" si="118"/>
        <v>45846.083333333336</v>
      </c>
      <c r="J435" s="25">
        <f t="shared" si="119"/>
        <v>13.083333333333332</v>
      </c>
      <c r="K435" s="21" t="str">
        <f t="shared" si="115"/>
        <v>Selasa</v>
      </c>
      <c r="L435" s="24">
        <f t="shared" si="120"/>
        <v>45846.166666666672</v>
      </c>
      <c r="M435" s="25">
        <f t="shared" si="116"/>
        <v>13.166666666666666</v>
      </c>
    </row>
    <row r="436" spans="1:13" ht="15.75" x14ac:dyDescent="0.25">
      <c r="A436" s="21">
        <f t="shared" si="117"/>
        <v>21</v>
      </c>
      <c r="B436" s="22" t="s">
        <v>149</v>
      </c>
      <c r="C436" s="21">
        <v>128</v>
      </c>
      <c r="D436" s="23">
        <f t="shared" si="112"/>
        <v>5</v>
      </c>
      <c r="E436" s="23">
        <v>-3</v>
      </c>
      <c r="F436" s="23">
        <f t="shared" si="113"/>
        <v>8</v>
      </c>
      <c r="G436" s="21">
        <v>2</v>
      </c>
      <c r="H436" s="21" t="str">
        <f t="shared" si="114"/>
        <v>Selasa</v>
      </c>
      <c r="I436" s="24">
        <f t="shared" si="118"/>
        <v>45846.833333333336</v>
      </c>
      <c r="J436" s="25">
        <f t="shared" si="119"/>
        <v>13.833333333333332</v>
      </c>
      <c r="K436" s="21" t="str">
        <f t="shared" si="115"/>
        <v>Selasa</v>
      </c>
      <c r="L436" s="24">
        <f t="shared" si="120"/>
        <v>45846.916666666672</v>
      </c>
      <c r="M436" s="25">
        <f t="shared" si="116"/>
        <v>13.916666666666666</v>
      </c>
    </row>
    <row r="437" spans="1:13" ht="15.75" x14ac:dyDescent="0.25">
      <c r="A437" s="27">
        <f t="shared" si="117"/>
        <v>22</v>
      </c>
      <c r="B437" s="54" t="s">
        <v>148</v>
      </c>
      <c r="C437" s="27"/>
      <c r="D437" s="53"/>
      <c r="E437" s="53"/>
      <c r="F437" s="53"/>
      <c r="G437" s="21"/>
      <c r="H437" s="21" t="str">
        <f t="shared" si="114"/>
        <v>Rabu</v>
      </c>
      <c r="I437" s="24">
        <f t="shared" si="118"/>
        <v>45847.125</v>
      </c>
      <c r="J437" s="25">
        <f t="shared" si="119"/>
        <v>14.125</v>
      </c>
      <c r="K437" s="21"/>
      <c r="L437" s="24"/>
      <c r="M437" s="25"/>
    </row>
    <row r="438" spans="1:13" x14ac:dyDescent="0.25">
      <c r="A438" s="191" t="s">
        <v>31</v>
      </c>
      <c r="B438" s="192"/>
      <c r="C438" s="160">
        <f>SUM(C416:C437)</f>
        <v>4459</v>
      </c>
      <c r="D438" s="160">
        <f>SUM(D416:D437)</f>
        <v>275</v>
      </c>
      <c r="E438" s="160"/>
      <c r="F438" s="160"/>
      <c r="G438" s="160">
        <f>SUM(G416:G437)</f>
        <v>61</v>
      </c>
      <c r="H438" s="160">
        <f>D438+G438</f>
        <v>336</v>
      </c>
      <c r="I438" s="143"/>
      <c r="J438" s="144"/>
      <c r="K438" s="143"/>
      <c r="L438" s="143"/>
      <c r="M438" s="144"/>
    </row>
    <row r="439" spans="1:13" x14ac:dyDescent="0.25">
      <c r="A439" s="191" t="s">
        <v>32</v>
      </c>
      <c r="B439" s="192"/>
      <c r="C439" s="146"/>
      <c r="D439" s="147">
        <f>D438/24</f>
        <v>11.458333333333334</v>
      </c>
      <c r="E439" s="147"/>
      <c r="F439" s="147"/>
      <c r="G439" s="147">
        <f>G438/24</f>
        <v>2.5416666666666665</v>
      </c>
      <c r="H439" s="147">
        <f>H438/24</f>
        <v>14</v>
      </c>
      <c r="I439" s="148"/>
      <c r="J439" s="149" t="s">
        <v>33</v>
      </c>
      <c r="K439" s="150"/>
      <c r="L439" s="150"/>
      <c r="M439" s="150"/>
    </row>
    <row r="440" spans="1:13" x14ac:dyDescent="0.25">
      <c r="A440" s="177"/>
      <c r="B440" s="177"/>
      <c r="C440" s="177"/>
      <c r="D440" s="177"/>
      <c r="E440" s="177"/>
      <c r="F440" s="177"/>
      <c r="G440" s="177"/>
      <c r="H440" s="150"/>
      <c r="I440" s="150"/>
      <c r="J440" s="144" t="s">
        <v>34</v>
      </c>
      <c r="K440" s="144"/>
      <c r="L440" s="154">
        <f>C438</f>
        <v>4459</v>
      </c>
      <c r="M440" s="150" t="s">
        <v>35</v>
      </c>
    </row>
    <row r="441" spans="1:13" x14ac:dyDescent="0.25">
      <c r="A441" s="177"/>
      <c r="B441" s="177"/>
      <c r="C441" s="177"/>
      <c r="D441" s="177"/>
      <c r="E441" s="177"/>
      <c r="F441" s="177"/>
      <c r="G441" s="177"/>
      <c r="H441" s="177"/>
      <c r="I441" s="150"/>
      <c r="J441" s="144" t="s">
        <v>36</v>
      </c>
      <c r="K441" s="144"/>
      <c r="L441" s="155">
        <f>D439</f>
        <v>11.458333333333334</v>
      </c>
      <c r="M441" s="150" t="s">
        <v>14</v>
      </c>
    </row>
    <row r="442" spans="1:13" x14ac:dyDescent="0.25">
      <c r="A442" s="177"/>
      <c r="B442" s="177"/>
      <c r="C442" s="177"/>
      <c r="D442" s="177"/>
      <c r="E442" s="177"/>
      <c r="F442" s="177"/>
      <c r="G442" s="177"/>
      <c r="H442" s="177"/>
      <c r="I442" s="150"/>
      <c r="J442" s="144" t="s">
        <v>37</v>
      </c>
      <c r="K442" s="144"/>
      <c r="L442" s="156">
        <f>G439</f>
        <v>2.5416666666666665</v>
      </c>
      <c r="M442" s="150" t="s">
        <v>14</v>
      </c>
    </row>
    <row r="443" spans="1:13" ht="15" customHeight="1" x14ac:dyDescent="0.25"/>
    <row r="444" spans="1:13" ht="15.75" x14ac:dyDescent="0.25">
      <c r="A444" s="437" t="s">
        <v>141</v>
      </c>
      <c r="B444" s="437"/>
      <c r="C444" s="437"/>
      <c r="D444" s="437"/>
      <c r="E444" s="437"/>
      <c r="F444" s="437"/>
      <c r="G444" s="437"/>
      <c r="H444" s="437"/>
      <c r="I444" s="437"/>
      <c r="J444" s="437"/>
      <c r="K444" s="437"/>
      <c r="L444" s="437"/>
      <c r="M444" s="437"/>
    </row>
    <row r="445" spans="1:13" ht="15.75" x14ac:dyDescent="0.25">
      <c r="A445" s="438" t="s">
        <v>142</v>
      </c>
      <c r="B445" s="438"/>
      <c r="C445" s="438"/>
      <c r="D445" s="438"/>
      <c r="E445" s="438"/>
      <c r="F445" s="438"/>
      <c r="G445" s="438"/>
      <c r="H445" s="438"/>
      <c r="I445" s="438"/>
      <c r="J445" s="438"/>
      <c r="K445" s="438"/>
      <c r="L445" s="438"/>
      <c r="M445" s="438"/>
    </row>
    <row r="446" spans="1:13" x14ac:dyDescent="0.25">
      <c r="A446" s="166"/>
      <c r="B446" s="166"/>
      <c r="C446" s="166"/>
      <c r="D446" s="166"/>
      <c r="E446" s="166"/>
      <c r="F446" s="166"/>
      <c r="G446" s="166"/>
      <c r="H446" s="166"/>
      <c r="I446" s="167"/>
      <c r="J446" s="167"/>
      <c r="K446" s="168"/>
      <c r="L446" s="168"/>
      <c r="M446" s="168"/>
    </row>
    <row r="447" spans="1:13" ht="15.75" x14ac:dyDescent="0.25">
      <c r="A447" s="441" t="s">
        <v>51</v>
      </c>
      <c r="B447" s="441"/>
      <c r="C447" s="441"/>
      <c r="D447" s="441"/>
      <c r="E447" s="441"/>
      <c r="F447" s="441"/>
      <c r="G447" s="441"/>
      <c r="H447" s="441"/>
      <c r="I447" s="441"/>
      <c r="J447" s="441"/>
      <c r="K447" s="170" t="s">
        <v>3</v>
      </c>
      <c r="L447" s="171">
        <v>16</v>
      </c>
      <c r="M447" s="170" t="s">
        <v>4</v>
      </c>
    </row>
    <row r="448" spans="1:13" ht="15" customHeight="1" x14ac:dyDescent="0.25">
      <c r="A448" s="13" t="s">
        <v>5</v>
      </c>
      <c r="B448" s="13" t="s">
        <v>6</v>
      </c>
      <c r="C448" s="442" t="s">
        <v>7</v>
      </c>
      <c r="D448" s="442" t="s">
        <v>8</v>
      </c>
      <c r="E448" s="443" t="s">
        <v>66</v>
      </c>
      <c r="F448" s="443" t="s">
        <v>146</v>
      </c>
      <c r="G448" s="442" t="s">
        <v>11</v>
      </c>
      <c r="H448" s="10" t="s">
        <v>12</v>
      </c>
      <c r="I448" s="10"/>
      <c r="J448" s="10"/>
      <c r="K448" s="428" t="s">
        <v>13</v>
      </c>
      <c r="L448" s="428"/>
      <c r="M448" s="428"/>
    </row>
    <row r="449" spans="1:13" ht="15.75" x14ac:dyDescent="0.25">
      <c r="A449" s="13"/>
      <c r="B449" s="13"/>
      <c r="C449" s="442"/>
      <c r="D449" s="442"/>
      <c r="E449" s="443"/>
      <c r="F449" s="443"/>
      <c r="G449" s="442"/>
      <c r="H449" s="19" t="s">
        <v>14</v>
      </c>
      <c r="I449" s="19" t="s">
        <v>15</v>
      </c>
      <c r="J449" s="19" t="s">
        <v>16</v>
      </c>
      <c r="K449" s="96" t="s">
        <v>14</v>
      </c>
      <c r="L449" s="96" t="s">
        <v>15</v>
      </c>
      <c r="M449" s="96" t="s">
        <v>16</v>
      </c>
    </row>
    <row r="450" spans="1:13" ht="15.75" x14ac:dyDescent="0.25">
      <c r="A450" s="21">
        <v>1</v>
      </c>
      <c r="B450" s="22" t="s">
        <v>148</v>
      </c>
      <c r="C450" s="21">
        <v>128</v>
      </c>
      <c r="D450" s="23">
        <f t="shared" ref="D450:D470" si="121">F450+E450</f>
        <v>5</v>
      </c>
      <c r="E450" s="23">
        <v>-3</v>
      </c>
      <c r="F450" s="23">
        <f t="shared" ref="F450:F470" si="122">INT(C450/$L$4)</f>
        <v>8</v>
      </c>
      <c r="G450" s="21">
        <v>8</v>
      </c>
      <c r="H450" s="21" t="str">
        <f t="shared" ref="H450:H471" si="123">CHOOSE(WEEKDAY(I450),"Minggu","Senin","Selasa","Rabu","Kamis","Jum'at","Sabtu")</f>
        <v>Rabu</v>
      </c>
      <c r="I450" s="24">
        <v>45847</v>
      </c>
      <c r="J450" s="25">
        <v>0.125</v>
      </c>
      <c r="K450" s="21" t="str">
        <f t="shared" ref="K450:K470" si="124">CHOOSE(WEEKDAY(L450),"Minggu","Senin","Selasa","Rabu","Kamis","Jum'at","Sabtu")</f>
        <v>Rabu</v>
      </c>
      <c r="L450" s="24">
        <f>(I450+J450)+G450/24</f>
        <v>45847.458333333336</v>
      </c>
      <c r="M450" s="25">
        <f t="shared" ref="M450:M470" si="125">(J450+G450/24)</f>
        <v>0.45833333333333331</v>
      </c>
    </row>
    <row r="451" spans="1:13" ht="15.75" x14ac:dyDescent="0.25">
      <c r="A451" s="21">
        <f t="shared" ref="A451:A471" si="126">A450+1</f>
        <v>2</v>
      </c>
      <c r="B451" s="22" t="s">
        <v>149</v>
      </c>
      <c r="C451" s="21">
        <v>250</v>
      </c>
      <c r="D451" s="23">
        <f t="shared" si="121"/>
        <v>16</v>
      </c>
      <c r="E451" s="23">
        <v>1</v>
      </c>
      <c r="F451" s="23">
        <f t="shared" si="122"/>
        <v>15</v>
      </c>
      <c r="G451" s="21">
        <v>3</v>
      </c>
      <c r="H451" s="21" t="str">
        <f t="shared" si="123"/>
        <v>Rabu</v>
      </c>
      <c r="I451" s="24">
        <f t="shared" ref="I451:I471" si="127">$I$450+J451</f>
        <v>45847.666666666664</v>
      </c>
      <c r="J451" s="25">
        <f t="shared" ref="J451:J471" si="128">M450+D450/24</f>
        <v>0.66666666666666663</v>
      </c>
      <c r="K451" s="21" t="str">
        <f t="shared" si="124"/>
        <v>Rabu</v>
      </c>
      <c r="L451" s="24">
        <f t="shared" ref="L451:L470" si="129">($I$450+J451)+G451/24</f>
        <v>45847.791666666664</v>
      </c>
      <c r="M451" s="25">
        <f t="shared" si="125"/>
        <v>0.79166666666666663</v>
      </c>
    </row>
    <row r="452" spans="1:13" ht="15.75" x14ac:dyDescent="0.25">
      <c r="A452" s="21">
        <f t="shared" si="126"/>
        <v>3</v>
      </c>
      <c r="B452" s="22" t="s">
        <v>150</v>
      </c>
      <c r="C452" s="21">
        <v>388</v>
      </c>
      <c r="D452" s="23">
        <f t="shared" si="121"/>
        <v>26</v>
      </c>
      <c r="E452" s="23">
        <v>2</v>
      </c>
      <c r="F452" s="23">
        <f t="shared" si="122"/>
        <v>24</v>
      </c>
      <c r="G452" s="21">
        <v>2</v>
      </c>
      <c r="H452" s="21" t="str">
        <f t="shared" si="123"/>
        <v>Kamis</v>
      </c>
      <c r="I452" s="24">
        <f t="shared" si="127"/>
        <v>45848.458333333336</v>
      </c>
      <c r="J452" s="25">
        <f t="shared" si="128"/>
        <v>1.4583333333333333</v>
      </c>
      <c r="K452" s="21" t="str">
        <f t="shared" si="124"/>
        <v>Kamis</v>
      </c>
      <c r="L452" s="24">
        <f t="shared" si="129"/>
        <v>45848.541666666672</v>
      </c>
      <c r="M452" s="25">
        <f t="shared" si="125"/>
        <v>1.5416666666666665</v>
      </c>
    </row>
    <row r="453" spans="1:13" ht="15.75" x14ac:dyDescent="0.25">
      <c r="A453" s="21">
        <f t="shared" si="126"/>
        <v>4</v>
      </c>
      <c r="B453" s="22" t="s">
        <v>151</v>
      </c>
      <c r="C453" s="21">
        <v>91</v>
      </c>
      <c r="D453" s="23">
        <f t="shared" si="121"/>
        <v>6</v>
      </c>
      <c r="E453" s="23">
        <v>1</v>
      </c>
      <c r="F453" s="23">
        <f t="shared" si="122"/>
        <v>5</v>
      </c>
      <c r="G453" s="21">
        <v>3</v>
      </c>
      <c r="H453" s="21" t="str">
        <f t="shared" si="123"/>
        <v>Jum'at</v>
      </c>
      <c r="I453" s="24">
        <f t="shared" si="127"/>
        <v>45849.625</v>
      </c>
      <c r="J453" s="25">
        <f t="shared" si="128"/>
        <v>2.625</v>
      </c>
      <c r="K453" s="21" t="str">
        <f t="shared" si="124"/>
        <v>Jum'at</v>
      </c>
      <c r="L453" s="24">
        <f t="shared" si="129"/>
        <v>45849.75</v>
      </c>
      <c r="M453" s="25">
        <f t="shared" si="125"/>
        <v>2.75</v>
      </c>
    </row>
    <row r="454" spans="1:13" ht="15.75" x14ac:dyDescent="0.25">
      <c r="A454" s="21">
        <f t="shared" si="126"/>
        <v>5</v>
      </c>
      <c r="B454" s="22" t="s">
        <v>152</v>
      </c>
      <c r="C454" s="190">
        <v>330</v>
      </c>
      <c r="D454" s="23">
        <f t="shared" si="121"/>
        <v>21</v>
      </c>
      <c r="E454" s="23">
        <v>1</v>
      </c>
      <c r="F454" s="23">
        <f t="shared" si="122"/>
        <v>20</v>
      </c>
      <c r="G454" s="21">
        <v>3</v>
      </c>
      <c r="H454" s="21" t="str">
        <f t="shared" si="123"/>
        <v>Sabtu</v>
      </c>
      <c r="I454" s="24">
        <f t="shared" si="127"/>
        <v>45850</v>
      </c>
      <c r="J454" s="25">
        <f t="shared" si="128"/>
        <v>3</v>
      </c>
      <c r="K454" s="21" t="str">
        <f t="shared" si="124"/>
        <v>Sabtu</v>
      </c>
      <c r="L454" s="24">
        <f t="shared" si="129"/>
        <v>45850.125</v>
      </c>
      <c r="M454" s="25">
        <f t="shared" si="125"/>
        <v>3.125</v>
      </c>
    </row>
    <row r="455" spans="1:13" ht="15.75" x14ac:dyDescent="0.25">
      <c r="A455" s="21">
        <f t="shared" si="126"/>
        <v>6</v>
      </c>
      <c r="B455" s="22" t="s">
        <v>91</v>
      </c>
      <c r="C455" s="21">
        <v>188</v>
      </c>
      <c r="D455" s="23">
        <f t="shared" si="121"/>
        <v>13</v>
      </c>
      <c r="E455" s="23">
        <v>2</v>
      </c>
      <c r="F455" s="23">
        <f t="shared" si="122"/>
        <v>11</v>
      </c>
      <c r="G455" s="21">
        <v>2</v>
      </c>
      <c r="H455" s="21" t="str">
        <f t="shared" si="123"/>
        <v>Minggu</v>
      </c>
      <c r="I455" s="24">
        <f t="shared" si="127"/>
        <v>45851</v>
      </c>
      <c r="J455" s="25">
        <f t="shared" si="128"/>
        <v>4</v>
      </c>
      <c r="K455" s="21" t="str">
        <f t="shared" si="124"/>
        <v>Minggu</v>
      </c>
      <c r="L455" s="24">
        <f t="shared" si="129"/>
        <v>45851.083333333336</v>
      </c>
      <c r="M455" s="25">
        <f t="shared" si="125"/>
        <v>4.083333333333333</v>
      </c>
    </row>
    <row r="456" spans="1:13" ht="15.75" x14ac:dyDescent="0.25">
      <c r="A456" s="21">
        <f t="shared" si="126"/>
        <v>7</v>
      </c>
      <c r="B456" s="22" t="s">
        <v>150</v>
      </c>
      <c r="C456" s="21">
        <v>250</v>
      </c>
      <c r="D456" s="23">
        <f t="shared" si="121"/>
        <v>16</v>
      </c>
      <c r="E456" s="23">
        <v>1</v>
      </c>
      <c r="F456" s="23">
        <f t="shared" si="122"/>
        <v>15</v>
      </c>
      <c r="G456" s="21">
        <v>2</v>
      </c>
      <c r="H456" s="21" t="str">
        <f t="shared" si="123"/>
        <v>Minggu</v>
      </c>
      <c r="I456" s="24">
        <f t="shared" si="127"/>
        <v>45851.625</v>
      </c>
      <c r="J456" s="25">
        <f t="shared" si="128"/>
        <v>4.625</v>
      </c>
      <c r="K456" s="21" t="str">
        <f t="shared" si="124"/>
        <v>Minggu</v>
      </c>
      <c r="L456" s="24">
        <f t="shared" si="129"/>
        <v>45851.708333333336</v>
      </c>
      <c r="M456" s="25">
        <f t="shared" si="125"/>
        <v>4.708333333333333</v>
      </c>
    </row>
    <row r="457" spans="1:13" ht="15.75" x14ac:dyDescent="0.25">
      <c r="A457" s="21">
        <f t="shared" si="126"/>
        <v>8</v>
      </c>
      <c r="B457" s="22" t="s">
        <v>149</v>
      </c>
      <c r="C457" s="21">
        <v>128</v>
      </c>
      <c r="D457" s="23">
        <f t="shared" si="121"/>
        <v>5</v>
      </c>
      <c r="E457" s="23">
        <v>-3</v>
      </c>
      <c r="F457" s="23">
        <f t="shared" si="122"/>
        <v>8</v>
      </c>
      <c r="G457" s="21">
        <v>3</v>
      </c>
      <c r="H457" s="21" t="str">
        <f t="shared" si="123"/>
        <v>Senin</v>
      </c>
      <c r="I457" s="24">
        <f t="shared" si="127"/>
        <v>45852.375</v>
      </c>
      <c r="J457" s="25">
        <f t="shared" si="128"/>
        <v>5.375</v>
      </c>
      <c r="K457" s="21" t="str">
        <f t="shared" si="124"/>
        <v>Senin</v>
      </c>
      <c r="L457" s="24">
        <f t="shared" si="129"/>
        <v>45852.5</v>
      </c>
      <c r="M457" s="25">
        <f t="shared" si="125"/>
        <v>5.5</v>
      </c>
    </row>
    <row r="458" spans="1:13" ht="15.75" x14ac:dyDescent="0.25">
      <c r="A458" s="21">
        <f t="shared" si="126"/>
        <v>9</v>
      </c>
      <c r="B458" s="22" t="s">
        <v>148</v>
      </c>
      <c r="C458" s="21">
        <v>243</v>
      </c>
      <c r="D458" s="23">
        <f t="shared" si="121"/>
        <v>15</v>
      </c>
      <c r="E458" s="23">
        <v>0</v>
      </c>
      <c r="F458" s="23">
        <f t="shared" si="122"/>
        <v>15</v>
      </c>
      <c r="G458" s="21">
        <v>3</v>
      </c>
      <c r="H458" s="21" t="str">
        <f t="shared" si="123"/>
        <v>Senin</v>
      </c>
      <c r="I458" s="24">
        <f t="shared" si="127"/>
        <v>45852.708333333336</v>
      </c>
      <c r="J458" s="25">
        <f t="shared" si="128"/>
        <v>5.708333333333333</v>
      </c>
      <c r="K458" s="21" t="str">
        <f t="shared" si="124"/>
        <v>Senin</v>
      </c>
      <c r="L458" s="24">
        <f t="shared" si="129"/>
        <v>45852.833333333336</v>
      </c>
      <c r="M458" s="25">
        <f t="shared" si="125"/>
        <v>5.833333333333333</v>
      </c>
    </row>
    <row r="459" spans="1:13" ht="15.75" x14ac:dyDescent="0.25">
      <c r="A459" s="27">
        <f t="shared" si="126"/>
        <v>10</v>
      </c>
      <c r="B459" s="22" t="s">
        <v>153</v>
      </c>
      <c r="C459" s="21">
        <v>200</v>
      </c>
      <c r="D459" s="23">
        <f t="shared" si="121"/>
        <v>13</v>
      </c>
      <c r="E459" s="23">
        <v>1</v>
      </c>
      <c r="F459" s="23">
        <f t="shared" si="122"/>
        <v>12</v>
      </c>
      <c r="G459" s="21">
        <v>2</v>
      </c>
      <c r="H459" s="21" t="str">
        <f t="shared" si="123"/>
        <v>Selasa</v>
      </c>
      <c r="I459" s="24">
        <f t="shared" si="127"/>
        <v>45853.458333333336</v>
      </c>
      <c r="J459" s="25">
        <f t="shared" si="128"/>
        <v>6.458333333333333</v>
      </c>
      <c r="K459" s="21" t="str">
        <f t="shared" si="124"/>
        <v>Selasa</v>
      </c>
      <c r="L459" s="24">
        <f t="shared" si="129"/>
        <v>45853.541666666672</v>
      </c>
      <c r="M459" s="25">
        <f t="shared" si="125"/>
        <v>6.5416666666666661</v>
      </c>
    </row>
    <row r="460" spans="1:13" ht="15.75" x14ac:dyDescent="0.25">
      <c r="A460" s="27">
        <f t="shared" si="126"/>
        <v>11</v>
      </c>
      <c r="B460" s="22" t="s">
        <v>154</v>
      </c>
      <c r="C460" s="21">
        <v>81</v>
      </c>
      <c r="D460" s="23">
        <f t="shared" si="121"/>
        <v>5</v>
      </c>
      <c r="E460" s="23">
        <v>0</v>
      </c>
      <c r="F460" s="23">
        <f t="shared" si="122"/>
        <v>5</v>
      </c>
      <c r="G460" s="21">
        <v>2</v>
      </c>
      <c r="H460" s="21" t="str">
        <f t="shared" si="123"/>
        <v>Rabu</v>
      </c>
      <c r="I460" s="24">
        <f t="shared" si="127"/>
        <v>45854.083333333336</v>
      </c>
      <c r="J460" s="25">
        <f t="shared" si="128"/>
        <v>7.083333333333333</v>
      </c>
      <c r="K460" s="21" t="str">
        <f t="shared" si="124"/>
        <v>Rabu</v>
      </c>
      <c r="L460" s="24">
        <f t="shared" si="129"/>
        <v>45854.166666666672</v>
      </c>
      <c r="M460" s="25">
        <f t="shared" si="125"/>
        <v>7.1666666666666661</v>
      </c>
    </row>
    <row r="461" spans="1:13" ht="15.75" x14ac:dyDescent="0.25">
      <c r="A461" s="27">
        <f t="shared" si="126"/>
        <v>12</v>
      </c>
      <c r="B461" s="22" t="s">
        <v>155</v>
      </c>
      <c r="C461" s="21">
        <v>180</v>
      </c>
      <c r="D461" s="23">
        <f t="shared" si="121"/>
        <v>12</v>
      </c>
      <c r="E461" s="23">
        <v>1</v>
      </c>
      <c r="F461" s="23">
        <f t="shared" si="122"/>
        <v>11</v>
      </c>
      <c r="G461" s="21">
        <v>2</v>
      </c>
      <c r="H461" s="21" t="str">
        <f t="shared" si="123"/>
        <v>Rabu</v>
      </c>
      <c r="I461" s="24">
        <f t="shared" si="127"/>
        <v>45854.375</v>
      </c>
      <c r="J461" s="25">
        <f t="shared" si="128"/>
        <v>7.3749999999999991</v>
      </c>
      <c r="K461" s="21" t="str">
        <f t="shared" si="124"/>
        <v>Rabu</v>
      </c>
      <c r="L461" s="24">
        <f t="shared" si="129"/>
        <v>45854.458333333336</v>
      </c>
      <c r="M461" s="25">
        <f t="shared" si="125"/>
        <v>7.4583333333333321</v>
      </c>
    </row>
    <row r="462" spans="1:13" ht="15.75" x14ac:dyDescent="0.25">
      <c r="A462" s="27">
        <f t="shared" si="126"/>
        <v>13</v>
      </c>
      <c r="B462" s="22" t="s">
        <v>153</v>
      </c>
      <c r="C462" s="21">
        <v>243</v>
      </c>
      <c r="D462" s="23">
        <f t="shared" si="121"/>
        <v>15</v>
      </c>
      <c r="E462" s="23">
        <v>0</v>
      </c>
      <c r="F462" s="23">
        <f t="shared" si="122"/>
        <v>15</v>
      </c>
      <c r="G462" s="21">
        <v>2</v>
      </c>
      <c r="H462" s="21" t="str">
        <f t="shared" si="123"/>
        <v>Rabu</v>
      </c>
      <c r="I462" s="24">
        <f t="shared" si="127"/>
        <v>45854.958333333336</v>
      </c>
      <c r="J462" s="25">
        <f t="shared" si="128"/>
        <v>7.9583333333333321</v>
      </c>
      <c r="K462" s="21" t="str">
        <f t="shared" si="124"/>
        <v>Kamis</v>
      </c>
      <c r="L462" s="24">
        <f t="shared" si="129"/>
        <v>45855.041666666672</v>
      </c>
      <c r="M462" s="25">
        <f t="shared" si="125"/>
        <v>8.0416666666666661</v>
      </c>
    </row>
    <row r="463" spans="1:13" ht="15.75" x14ac:dyDescent="0.25">
      <c r="A463" s="27">
        <f t="shared" si="126"/>
        <v>14</v>
      </c>
      <c r="B463" s="22" t="s">
        <v>148</v>
      </c>
      <c r="C463" s="21">
        <v>128</v>
      </c>
      <c r="D463" s="23">
        <f t="shared" si="121"/>
        <v>5</v>
      </c>
      <c r="E463" s="23">
        <v>-3</v>
      </c>
      <c r="F463" s="23">
        <f t="shared" si="122"/>
        <v>8</v>
      </c>
      <c r="G463" s="21">
        <v>4</v>
      </c>
      <c r="H463" s="21" t="str">
        <f t="shared" si="123"/>
        <v>Kamis</v>
      </c>
      <c r="I463" s="24">
        <f t="shared" si="127"/>
        <v>45855.666666666664</v>
      </c>
      <c r="J463" s="25">
        <f t="shared" si="128"/>
        <v>8.6666666666666661</v>
      </c>
      <c r="K463" s="21" t="str">
        <f t="shared" si="124"/>
        <v>Kamis</v>
      </c>
      <c r="L463" s="24">
        <f t="shared" si="129"/>
        <v>45855.833333333328</v>
      </c>
      <c r="M463" s="25">
        <f t="shared" si="125"/>
        <v>8.8333333333333321</v>
      </c>
    </row>
    <row r="464" spans="1:13" ht="15.75" x14ac:dyDescent="0.25">
      <c r="A464" s="27">
        <f t="shared" si="126"/>
        <v>15</v>
      </c>
      <c r="B464" s="22" t="s">
        <v>149</v>
      </c>
      <c r="C464" s="21">
        <v>250</v>
      </c>
      <c r="D464" s="23">
        <f t="shared" si="121"/>
        <v>16</v>
      </c>
      <c r="E464" s="23">
        <v>1</v>
      </c>
      <c r="F464" s="23">
        <f t="shared" si="122"/>
        <v>15</v>
      </c>
      <c r="G464" s="21">
        <v>5</v>
      </c>
      <c r="H464" s="21" t="str">
        <f t="shared" si="123"/>
        <v>Jum'at</v>
      </c>
      <c r="I464" s="24">
        <f t="shared" si="127"/>
        <v>45856.041666666664</v>
      </c>
      <c r="J464" s="25">
        <f t="shared" si="128"/>
        <v>9.0416666666666661</v>
      </c>
      <c r="K464" s="21" t="str">
        <f t="shared" si="124"/>
        <v>Jum'at</v>
      </c>
      <c r="L464" s="24">
        <f t="shared" si="129"/>
        <v>45856.25</v>
      </c>
      <c r="M464" s="25">
        <f t="shared" si="125"/>
        <v>9.25</v>
      </c>
    </row>
    <row r="465" spans="1:13" ht="15.75" x14ac:dyDescent="0.25">
      <c r="A465" s="27">
        <f t="shared" si="126"/>
        <v>16</v>
      </c>
      <c r="B465" s="22" t="s">
        <v>150</v>
      </c>
      <c r="C465" s="21">
        <v>188</v>
      </c>
      <c r="D465" s="23">
        <f t="shared" si="121"/>
        <v>13</v>
      </c>
      <c r="E465" s="23">
        <v>2</v>
      </c>
      <c r="F465" s="23">
        <f t="shared" si="122"/>
        <v>11</v>
      </c>
      <c r="G465" s="21">
        <v>2</v>
      </c>
      <c r="H465" s="21" t="str">
        <f t="shared" si="123"/>
        <v>Jum'at</v>
      </c>
      <c r="I465" s="24">
        <f t="shared" si="127"/>
        <v>45856.916666666664</v>
      </c>
      <c r="J465" s="25">
        <f t="shared" si="128"/>
        <v>9.9166666666666661</v>
      </c>
      <c r="K465" s="21" t="str">
        <f t="shared" si="124"/>
        <v>Sabtu</v>
      </c>
      <c r="L465" s="24">
        <f t="shared" si="129"/>
        <v>45857</v>
      </c>
      <c r="M465" s="25">
        <f t="shared" si="125"/>
        <v>10</v>
      </c>
    </row>
    <row r="466" spans="1:13" ht="15.75" x14ac:dyDescent="0.25">
      <c r="A466" s="27">
        <f t="shared" si="126"/>
        <v>17</v>
      </c>
      <c r="B466" s="22" t="s">
        <v>91</v>
      </c>
      <c r="C466" s="190">
        <v>292</v>
      </c>
      <c r="D466" s="23">
        <f t="shared" si="121"/>
        <v>19</v>
      </c>
      <c r="E466" s="23">
        <v>1</v>
      </c>
      <c r="F466" s="23">
        <f t="shared" si="122"/>
        <v>18</v>
      </c>
      <c r="G466" s="21">
        <v>2</v>
      </c>
      <c r="H466" s="21" t="str">
        <f t="shared" si="123"/>
        <v>Sabtu</v>
      </c>
      <c r="I466" s="24">
        <f t="shared" si="127"/>
        <v>45857.541666666664</v>
      </c>
      <c r="J466" s="25">
        <f t="shared" si="128"/>
        <v>10.541666666666666</v>
      </c>
      <c r="K466" s="21" t="str">
        <f t="shared" si="124"/>
        <v>Sabtu</v>
      </c>
      <c r="L466" s="24">
        <f t="shared" si="129"/>
        <v>45857.625</v>
      </c>
      <c r="M466" s="25">
        <f t="shared" si="125"/>
        <v>10.625</v>
      </c>
    </row>
    <row r="467" spans="1:13" ht="15.75" x14ac:dyDescent="0.25">
      <c r="A467" s="21">
        <f t="shared" si="126"/>
        <v>18</v>
      </c>
      <c r="B467" s="22" t="s">
        <v>151</v>
      </c>
      <c r="C467" s="21">
        <v>91</v>
      </c>
      <c r="D467" s="23">
        <f t="shared" si="121"/>
        <v>6</v>
      </c>
      <c r="E467" s="23">
        <v>1</v>
      </c>
      <c r="F467" s="23">
        <f t="shared" si="122"/>
        <v>5</v>
      </c>
      <c r="G467" s="21">
        <v>4</v>
      </c>
      <c r="H467" s="21" t="str">
        <f t="shared" si="123"/>
        <v>Minggu</v>
      </c>
      <c r="I467" s="24">
        <f t="shared" si="127"/>
        <v>45858.416666666664</v>
      </c>
      <c r="J467" s="25">
        <f t="shared" si="128"/>
        <v>11.416666666666666</v>
      </c>
      <c r="K467" s="21" t="str">
        <f t="shared" si="124"/>
        <v>Minggu</v>
      </c>
      <c r="L467" s="24">
        <f t="shared" si="129"/>
        <v>45858.583333333328</v>
      </c>
      <c r="M467" s="25">
        <f t="shared" si="125"/>
        <v>11.583333333333332</v>
      </c>
    </row>
    <row r="468" spans="1:13" ht="15.75" x14ac:dyDescent="0.25">
      <c r="A468" s="21">
        <f t="shared" si="126"/>
        <v>19</v>
      </c>
      <c r="B468" s="22" t="s">
        <v>152</v>
      </c>
      <c r="C468" s="21">
        <v>432</v>
      </c>
      <c r="D468" s="23">
        <f t="shared" si="121"/>
        <v>27</v>
      </c>
      <c r="E468" s="23">
        <v>0</v>
      </c>
      <c r="F468" s="23">
        <f t="shared" si="122"/>
        <v>27</v>
      </c>
      <c r="G468" s="21">
        <v>3</v>
      </c>
      <c r="H468" s="21" t="str">
        <f t="shared" si="123"/>
        <v>Minggu</v>
      </c>
      <c r="I468" s="24">
        <f t="shared" si="127"/>
        <v>45858.833333333336</v>
      </c>
      <c r="J468" s="25">
        <f t="shared" si="128"/>
        <v>11.833333333333332</v>
      </c>
      <c r="K468" s="21" t="str">
        <f t="shared" si="124"/>
        <v>Minggu</v>
      </c>
      <c r="L468" s="24">
        <f t="shared" si="129"/>
        <v>45858.958333333336</v>
      </c>
      <c r="M468" s="25">
        <f t="shared" si="125"/>
        <v>11.958333333333332</v>
      </c>
    </row>
    <row r="469" spans="1:13" ht="15.75" x14ac:dyDescent="0.25">
      <c r="A469" s="21">
        <f t="shared" si="126"/>
        <v>20</v>
      </c>
      <c r="B469" s="22" t="s">
        <v>150</v>
      </c>
      <c r="C469" s="21">
        <v>250</v>
      </c>
      <c r="D469" s="23">
        <f t="shared" si="121"/>
        <v>16</v>
      </c>
      <c r="E469" s="23">
        <v>1</v>
      </c>
      <c r="F469" s="23">
        <f t="shared" si="122"/>
        <v>15</v>
      </c>
      <c r="G469" s="21">
        <v>2</v>
      </c>
      <c r="H469" s="21" t="str">
        <f t="shared" si="123"/>
        <v>Selasa</v>
      </c>
      <c r="I469" s="24">
        <f t="shared" si="127"/>
        <v>45860.083333333336</v>
      </c>
      <c r="J469" s="25">
        <f t="shared" si="128"/>
        <v>13.083333333333332</v>
      </c>
      <c r="K469" s="21" t="str">
        <f t="shared" si="124"/>
        <v>Selasa</v>
      </c>
      <c r="L469" s="24">
        <f t="shared" si="129"/>
        <v>45860.166666666672</v>
      </c>
      <c r="M469" s="25">
        <f t="shared" si="125"/>
        <v>13.166666666666666</v>
      </c>
    </row>
    <row r="470" spans="1:13" ht="15.75" x14ac:dyDescent="0.25">
      <c r="A470" s="21">
        <f t="shared" si="126"/>
        <v>21</v>
      </c>
      <c r="B470" s="22" t="s">
        <v>149</v>
      </c>
      <c r="C470" s="21">
        <v>128</v>
      </c>
      <c r="D470" s="23">
        <f t="shared" si="121"/>
        <v>5</v>
      </c>
      <c r="E470" s="23">
        <v>-3</v>
      </c>
      <c r="F470" s="23">
        <f t="shared" si="122"/>
        <v>8</v>
      </c>
      <c r="G470" s="21">
        <v>2</v>
      </c>
      <c r="H470" s="21" t="str">
        <f t="shared" si="123"/>
        <v>Selasa</v>
      </c>
      <c r="I470" s="24">
        <f t="shared" si="127"/>
        <v>45860.833333333336</v>
      </c>
      <c r="J470" s="25">
        <f t="shared" si="128"/>
        <v>13.833333333333332</v>
      </c>
      <c r="K470" s="21" t="str">
        <f t="shared" si="124"/>
        <v>Selasa</v>
      </c>
      <c r="L470" s="24">
        <f t="shared" si="129"/>
        <v>45860.916666666672</v>
      </c>
      <c r="M470" s="25">
        <f t="shared" si="125"/>
        <v>13.916666666666666</v>
      </c>
    </row>
    <row r="471" spans="1:13" ht="15.75" x14ac:dyDescent="0.25">
      <c r="A471" s="27">
        <f t="shared" si="126"/>
        <v>22</v>
      </c>
      <c r="B471" s="54" t="s">
        <v>148</v>
      </c>
      <c r="C471" s="27"/>
      <c r="D471" s="53"/>
      <c r="E471" s="53"/>
      <c r="F471" s="53"/>
      <c r="G471" s="21"/>
      <c r="H471" s="21" t="str">
        <f t="shared" si="123"/>
        <v>Rabu</v>
      </c>
      <c r="I471" s="24">
        <f t="shared" si="127"/>
        <v>45861.125</v>
      </c>
      <c r="J471" s="25">
        <f t="shared" si="128"/>
        <v>14.125</v>
      </c>
      <c r="K471" s="21"/>
      <c r="L471" s="24"/>
      <c r="M471" s="25"/>
    </row>
    <row r="472" spans="1:13" x14ac:dyDescent="0.25">
      <c r="A472" s="440" t="s">
        <v>31</v>
      </c>
      <c r="B472" s="440"/>
      <c r="C472" s="160">
        <f>SUM(C450:C471)</f>
        <v>4459</v>
      </c>
      <c r="D472" s="160">
        <f>SUM(D450:D471)</f>
        <v>275</v>
      </c>
      <c r="E472" s="160"/>
      <c r="F472" s="160"/>
      <c r="G472" s="160">
        <f>SUM(G450:G471)</f>
        <v>61</v>
      </c>
      <c r="H472" s="160">
        <f>D472+G472</f>
        <v>336</v>
      </c>
      <c r="I472" s="143"/>
      <c r="J472" s="144"/>
      <c r="K472" s="143"/>
      <c r="L472" s="143"/>
      <c r="M472" s="144"/>
    </row>
    <row r="473" spans="1:13" x14ac:dyDescent="0.25">
      <c r="A473" s="440" t="s">
        <v>32</v>
      </c>
      <c r="B473" s="440"/>
      <c r="C473" s="146"/>
      <c r="D473" s="147">
        <f>D472/24</f>
        <v>11.458333333333334</v>
      </c>
      <c r="E473" s="147"/>
      <c r="F473" s="147"/>
      <c r="G473" s="147">
        <f>G472/24</f>
        <v>2.5416666666666665</v>
      </c>
      <c r="H473" s="147">
        <f>H472/24</f>
        <v>14</v>
      </c>
      <c r="I473" s="148"/>
      <c r="J473" s="149" t="s">
        <v>33</v>
      </c>
      <c r="K473" s="150"/>
      <c r="L473" s="150"/>
      <c r="M473" s="150"/>
    </row>
    <row r="474" spans="1:13" x14ac:dyDescent="0.25">
      <c r="A474" s="177"/>
      <c r="B474" s="177"/>
      <c r="C474" s="177"/>
      <c r="D474" s="177"/>
      <c r="E474" s="177"/>
      <c r="F474" s="177"/>
      <c r="G474" s="177"/>
      <c r="H474" s="150"/>
      <c r="I474" s="150"/>
      <c r="J474" s="144" t="s">
        <v>34</v>
      </c>
      <c r="K474" s="144"/>
      <c r="L474" s="154">
        <f>C472</f>
        <v>4459</v>
      </c>
      <c r="M474" s="150" t="s">
        <v>35</v>
      </c>
    </row>
    <row r="475" spans="1:13" x14ac:dyDescent="0.25">
      <c r="A475" s="177"/>
      <c r="B475" s="177"/>
      <c r="C475" s="177"/>
      <c r="D475" s="177"/>
      <c r="E475" s="177"/>
      <c r="F475" s="177"/>
      <c r="G475" s="177"/>
      <c r="H475" s="177"/>
      <c r="I475" s="150"/>
      <c r="J475" s="144" t="s">
        <v>36</v>
      </c>
      <c r="K475" s="144"/>
      <c r="L475" s="155">
        <f>D473</f>
        <v>11.458333333333334</v>
      </c>
      <c r="M475" s="150" t="s">
        <v>14</v>
      </c>
    </row>
    <row r="476" spans="1:13" x14ac:dyDescent="0.25">
      <c r="A476" s="177"/>
      <c r="B476" s="177"/>
      <c r="C476" s="177"/>
      <c r="D476" s="177"/>
      <c r="E476" s="177"/>
      <c r="F476" s="177"/>
      <c r="G476" s="177"/>
      <c r="H476" s="177"/>
      <c r="I476" s="150"/>
      <c r="J476" s="144" t="s">
        <v>37</v>
      </c>
      <c r="K476" s="144"/>
      <c r="L476" s="156">
        <f>G473</f>
        <v>2.5416666666666665</v>
      </c>
      <c r="M476" s="150" t="s">
        <v>14</v>
      </c>
    </row>
    <row r="478" spans="1:13" ht="15" customHeight="1" x14ac:dyDescent="0.25"/>
    <row r="479" spans="1:13" ht="15.75" x14ac:dyDescent="0.25">
      <c r="A479" s="437" t="s">
        <v>141</v>
      </c>
      <c r="B479" s="437"/>
      <c r="C479" s="437"/>
      <c r="D479" s="437"/>
      <c r="E479" s="437"/>
      <c r="F479" s="437"/>
      <c r="G479" s="437"/>
      <c r="H479" s="437"/>
      <c r="I479" s="437"/>
      <c r="J479" s="437"/>
      <c r="K479" s="437"/>
      <c r="L479" s="437"/>
      <c r="M479" s="437"/>
    </row>
    <row r="480" spans="1:13" ht="15.75" x14ac:dyDescent="0.25">
      <c r="A480" s="438" t="s">
        <v>142</v>
      </c>
      <c r="B480" s="438"/>
      <c r="C480" s="438"/>
      <c r="D480" s="438"/>
      <c r="E480" s="438"/>
      <c r="F480" s="438"/>
      <c r="G480" s="438"/>
      <c r="H480" s="438"/>
      <c r="I480" s="438"/>
      <c r="J480" s="438"/>
      <c r="K480" s="438"/>
      <c r="L480" s="438"/>
      <c r="M480" s="438"/>
    </row>
    <row r="481" spans="1:13" x14ac:dyDescent="0.25">
      <c r="A481" s="166"/>
      <c r="B481" s="166"/>
      <c r="C481" s="166"/>
      <c r="D481" s="166"/>
      <c r="E481" s="166"/>
      <c r="F481" s="166"/>
      <c r="G481" s="166"/>
      <c r="H481" s="166"/>
      <c r="I481" s="167"/>
      <c r="J481" s="167"/>
      <c r="K481" s="168"/>
      <c r="L481" s="168"/>
      <c r="M481" s="168"/>
    </row>
    <row r="482" spans="1:13" ht="15.75" x14ac:dyDescent="0.25">
      <c r="A482" s="441" t="s">
        <v>52</v>
      </c>
      <c r="B482" s="441"/>
      <c r="C482" s="441"/>
      <c r="D482" s="441"/>
      <c r="E482" s="441"/>
      <c r="F482" s="441"/>
      <c r="G482" s="441"/>
      <c r="H482" s="441"/>
      <c r="I482" s="441"/>
      <c r="J482" s="441"/>
      <c r="K482" s="170" t="s">
        <v>3</v>
      </c>
      <c r="L482" s="171">
        <v>16</v>
      </c>
      <c r="M482" s="170" t="s">
        <v>4</v>
      </c>
    </row>
    <row r="483" spans="1:13" ht="15" customHeight="1" x14ac:dyDescent="0.25">
      <c r="A483" s="13" t="s">
        <v>5</v>
      </c>
      <c r="B483" s="13" t="s">
        <v>6</v>
      </c>
      <c r="C483" s="442" t="s">
        <v>7</v>
      </c>
      <c r="D483" s="442" t="s">
        <v>8</v>
      </c>
      <c r="E483" s="443" t="s">
        <v>66</v>
      </c>
      <c r="F483" s="443" t="s">
        <v>146</v>
      </c>
      <c r="G483" s="442" t="s">
        <v>11</v>
      </c>
      <c r="H483" s="10" t="s">
        <v>12</v>
      </c>
      <c r="I483" s="10"/>
      <c r="J483" s="10"/>
      <c r="K483" s="428" t="s">
        <v>13</v>
      </c>
      <c r="L483" s="428"/>
      <c r="M483" s="428"/>
    </row>
    <row r="484" spans="1:13" ht="15.75" x14ac:dyDescent="0.25">
      <c r="A484" s="13"/>
      <c r="B484" s="13"/>
      <c r="C484" s="442"/>
      <c r="D484" s="442"/>
      <c r="E484" s="443"/>
      <c r="F484" s="443"/>
      <c r="G484" s="442"/>
      <c r="H484" s="19" t="s">
        <v>14</v>
      </c>
      <c r="I484" s="19" t="s">
        <v>15</v>
      </c>
      <c r="J484" s="19" t="s">
        <v>16</v>
      </c>
      <c r="K484" s="96" t="s">
        <v>14</v>
      </c>
      <c r="L484" s="96" t="s">
        <v>15</v>
      </c>
      <c r="M484" s="96" t="s">
        <v>16</v>
      </c>
    </row>
    <row r="485" spans="1:13" ht="15.75" x14ac:dyDescent="0.25">
      <c r="A485" s="21">
        <v>1</v>
      </c>
      <c r="B485" s="22" t="s">
        <v>148</v>
      </c>
      <c r="C485" s="21">
        <v>128</v>
      </c>
      <c r="D485" s="23">
        <f t="shared" ref="D485:D505" si="130">F485+E485</f>
        <v>5</v>
      </c>
      <c r="E485" s="23">
        <v>-3</v>
      </c>
      <c r="F485" s="23">
        <f t="shared" ref="F485:F505" si="131">INT(C485/$L$4)</f>
        <v>8</v>
      </c>
      <c r="G485" s="21">
        <v>8</v>
      </c>
      <c r="H485" s="21" t="str">
        <f t="shared" ref="H485:H506" si="132">CHOOSE(WEEKDAY(I485),"Minggu","Senin","Selasa","Rabu","Kamis","Jum'at","Sabtu")</f>
        <v>Rabu</v>
      </c>
      <c r="I485" s="24">
        <v>45861</v>
      </c>
      <c r="J485" s="25">
        <v>0.125</v>
      </c>
      <c r="K485" s="21" t="str">
        <f t="shared" ref="K485:K505" si="133">CHOOSE(WEEKDAY(L485),"Minggu","Senin","Selasa","Rabu","Kamis","Jum'at","Sabtu")</f>
        <v>Rabu</v>
      </c>
      <c r="L485" s="24">
        <f>(I485+J485)+G485/24</f>
        <v>45861.458333333336</v>
      </c>
      <c r="M485" s="25">
        <f t="shared" ref="M485:M505" si="134">(J485+G485/24)</f>
        <v>0.45833333333333331</v>
      </c>
    </row>
    <row r="486" spans="1:13" ht="15.75" x14ac:dyDescent="0.25">
      <c r="A486" s="21">
        <f t="shared" ref="A486:A506" si="135">A485+1</f>
        <v>2</v>
      </c>
      <c r="B486" s="22" t="s">
        <v>149</v>
      </c>
      <c r="C486" s="21">
        <v>250</v>
      </c>
      <c r="D486" s="23">
        <f t="shared" si="130"/>
        <v>16</v>
      </c>
      <c r="E486" s="23">
        <v>1</v>
      </c>
      <c r="F486" s="23">
        <f t="shared" si="131"/>
        <v>15</v>
      </c>
      <c r="G486" s="21">
        <v>3</v>
      </c>
      <c r="H486" s="21" t="str">
        <f t="shared" si="132"/>
        <v>Rabu</v>
      </c>
      <c r="I486" s="24">
        <f t="shared" ref="I486:I506" si="136">$I$485+J486</f>
        <v>45861.666666666664</v>
      </c>
      <c r="J486" s="25">
        <f t="shared" ref="J486:J506" si="137">M485+D485/24</f>
        <v>0.66666666666666663</v>
      </c>
      <c r="K486" s="21" t="str">
        <f t="shared" si="133"/>
        <v>Rabu</v>
      </c>
      <c r="L486" s="24">
        <f t="shared" ref="L486:L505" si="138">($I$485+J486)+G486/24</f>
        <v>45861.791666666664</v>
      </c>
      <c r="M486" s="25">
        <f t="shared" si="134"/>
        <v>0.79166666666666663</v>
      </c>
    </row>
    <row r="487" spans="1:13" ht="15.75" x14ac:dyDescent="0.25">
      <c r="A487" s="21">
        <f t="shared" si="135"/>
        <v>3</v>
      </c>
      <c r="B487" s="22" t="s">
        <v>150</v>
      </c>
      <c r="C487" s="21">
        <v>388</v>
      </c>
      <c r="D487" s="23">
        <f t="shared" si="130"/>
        <v>26</v>
      </c>
      <c r="E487" s="23">
        <v>2</v>
      </c>
      <c r="F487" s="23">
        <f t="shared" si="131"/>
        <v>24</v>
      </c>
      <c r="G487" s="21">
        <v>2</v>
      </c>
      <c r="H487" s="21" t="str">
        <f t="shared" si="132"/>
        <v>Kamis</v>
      </c>
      <c r="I487" s="24">
        <f t="shared" si="136"/>
        <v>45862.458333333336</v>
      </c>
      <c r="J487" s="25">
        <f t="shared" si="137"/>
        <v>1.4583333333333333</v>
      </c>
      <c r="K487" s="21" t="str">
        <f t="shared" si="133"/>
        <v>Kamis</v>
      </c>
      <c r="L487" s="24">
        <f t="shared" si="138"/>
        <v>45862.541666666672</v>
      </c>
      <c r="M487" s="25">
        <f t="shared" si="134"/>
        <v>1.5416666666666665</v>
      </c>
    </row>
    <row r="488" spans="1:13" ht="15.75" x14ac:dyDescent="0.25">
      <c r="A488" s="21">
        <f t="shared" si="135"/>
        <v>4</v>
      </c>
      <c r="B488" s="22" t="s">
        <v>151</v>
      </c>
      <c r="C488" s="21">
        <v>91</v>
      </c>
      <c r="D488" s="23">
        <f t="shared" si="130"/>
        <v>6</v>
      </c>
      <c r="E488" s="23">
        <v>1</v>
      </c>
      <c r="F488" s="23">
        <f t="shared" si="131"/>
        <v>5</v>
      </c>
      <c r="G488" s="21">
        <v>3</v>
      </c>
      <c r="H488" s="21" t="str">
        <f t="shared" si="132"/>
        <v>Jum'at</v>
      </c>
      <c r="I488" s="24">
        <f t="shared" si="136"/>
        <v>45863.625</v>
      </c>
      <c r="J488" s="25">
        <f t="shared" si="137"/>
        <v>2.625</v>
      </c>
      <c r="K488" s="21" t="str">
        <f t="shared" si="133"/>
        <v>Jum'at</v>
      </c>
      <c r="L488" s="24">
        <f t="shared" si="138"/>
        <v>45863.75</v>
      </c>
      <c r="M488" s="25">
        <f t="shared" si="134"/>
        <v>2.75</v>
      </c>
    </row>
    <row r="489" spans="1:13" ht="15.75" x14ac:dyDescent="0.25">
      <c r="A489" s="21">
        <f t="shared" si="135"/>
        <v>5</v>
      </c>
      <c r="B489" s="22" t="s">
        <v>152</v>
      </c>
      <c r="C489" s="190">
        <v>330</v>
      </c>
      <c r="D489" s="23">
        <f t="shared" si="130"/>
        <v>21</v>
      </c>
      <c r="E489" s="23">
        <v>1</v>
      </c>
      <c r="F489" s="23">
        <f t="shared" si="131"/>
        <v>20</v>
      </c>
      <c r="G489" s="21">
        <v>3</v>
      </c>
      <c r="H489" s="21" t="str">
        <f t="shared" si="132"/>
        <v>Sabtu</v>
      </c>
      <c r="I489" s="24">
        <f t="shared" si="136"/>
        <v>45864</v>
      </c>
      <c r="J489" s="25">
        <f t="shared" si="137"/>
        <v>3</v>
      </c>
      <c r="K489" s="21" t="str">
        <f t="shared" si="133"/>
        <v>Sabtu</v>
      </c>
      <c r="L489" s="24">
        <f t="shared" si="138"/>
        <v>45864.125</v>
      </c>
      <c r="M489" s="25">
        <f t="shared" si="134"/>
        <v>3.125</v>
      </c>
    </row>
    <row r="490" spans="1:13" ht="15.75" x14ac:dyDescent="0.25">
      <c r="A490" s="21">
        <f t="shared" si="135"/>
        <v>6</v>
      </c>
      <c r="B490" s="22" t="s">
        <v>91</v>
      </c>
      <c r="C490" s="21">
        <v>188</v>
      </c>
      <c r="D490" s="23">
        <f t="shared" si="130"/>
        <v>13</v>
      </c>
      <c r="E490" s="23">
        <v>2</v>
      </c>
      <c r="F490" s="23">
        <f t="shared" si="131"/>
        <v>11</v>
      </c>
      <c r="G490" s="21">
        <v>2</v>
      </c>
      <c r="H490" s="21" t="str">
        <f t="shared" si="132"/>
        <v>Minggu</v>
      </c>
      <c r="I490" s="24">
        <f t="shared" si="136"/>
        <v>45865</v>
      </c>
      <c r="J490" s="25">
        <f t="shared" si="137"/>
        <v>4</v>
      </c>
      <c r="K490" s="21" t="str">
        <f t="shared" si="133"/>
        <v>Minggu</v>
      </c>
      <c r="L490" s="24">
        <f t="shared" si="138"/>
        <v>45865.083333333336</v>
      </c>
      <c r="M490" s="25">
        <f t="shared" si="134"/>
        <v>4.083333333333333</v>
      </c>
    </row>
    <row r="491" spans="1:13" ht="15.75" x14ac:dyDescent="0.25">
      <c r="A491" s="21">
        <f t="shared" si="135"/>
        <v>7</v>
      </c>
      <c r="B491" s="22" t="s">
        <v>150</v>
      </c>
      <c r="C491" s="21">
        <v>250</v>
      </c>
      <c r="D491" s="23">
        <f t="shared" si="130"/>
        <v>16</v>
      </c>
      <c r="E491" s="23">
        <v>1</v>
      </c>
      <c r="F491" s="23">
        <f t="shared" si="131"/>
        <v>15</v>
      </c>
      <c r="G491" s="21">
        <v>2</v>
      </c>
      <c r="H491" s="21" t="str">
        <f t="shared" si="132"/>
        <v>Minggu</v>
      </c>
      <c r="I491" s="24">
        <f t="shared" si="136"/>
        <v>45865.625</v>
      </c>
      <c r="J491" s="25">
        <f t="shared" si="137"/>
        <v>4.625</v>
      </c>
      <c r="K491" s="21" t="str">
        <f t="shared" si="133"/>
        <v>Minggu</v>
      </c>
      <c r="L491" s="24">
        <f t="shared" si="138"/>
        <v>45865.708333333336</v>
      </c>
      <c r="M491" s="25">
        <f t="shared" si="134"/>
        <v>4.708333333333333</v>
      </c>
    </row>
    <row r="492" spans="1:13" ht="15.75" x14ac:dyDescent="0.25">
      <c r="A492" s="21">
        <f t="shared" si="135"/>
        <v>8</v>
      </c>
      <c r="B492" s="22" t="s">
        <v>149</v>
      </c>
      <c r="C492" s="21">
        <v>128</v>
      </c>
      <c r="D492" s="23">
        <f t="shared" si="130"/>
        <v>5</v>
      </c>
      <c r="E492" s="23">
        <v>-3</v>
      </c>
      <c r="F492" s="23">
        <f t="shared" si="131"/>
        <v>8</v>
      </c>
      <c r="G492" s="21">
        <v>3</v>
      </c>
      <c r="H492" s="21" t="str">
        <f t="shared" si="132"/>
        <v>Senin</v>
      </c>
      <c r="I492" s="24">
        <f t="shared" si="136"/>
        <v>45866.375</v>
      </c>
      <c r="J492" s="25">
        <f t="shared" si="137"/>
        <v>5.375</v>
      </c>
      <c r="K492" s="21" t="str">
        <f t="shared" si="133"/>
        <v>Senin</v>
      </c>
      <c r="L492" s="24">
        <f t="shared" si="138"/>
        <v>45866.5</v>
      </c>
      <c r="M492" s="25">
        <f t="shared" si="134"/>
        <v>5.5</v>
      </c>
    </row>
    <row r="493" spans="1:13" ht="15.75" x14ac:dyDescent="0.25">
      <c r="A493" s="21">
        <f t="shared" si="135"/>
        <v>9</v>
      </c>
      <c r="B493" s="22" t="s">
        <v>148</v>
      </c>
      <c r="C493" s="21">
        <v>243</v>
      </c>
      <c r="D493" s="23">
        <f t="shared" si="130"/>
        <v>15</v>
      </c>
      <c r="E493" s="23">
        <v>0</v>
      </c>
      <c r="F493" s="23">
        <f t="shared" si="131"/>
        <v>15</v>
      </c>
      <c r="G493" s="21">
        <v>3</v>
      </c>
      <c r="H493" s="21" t="str">
        <f t="shared" si="132"/>
        <v>Senin</v>
      </c>
      <c r="I493" s="24">
        <f t="shared" si="136"/>
        <v>45866.708333333336</v>
      </c>
      <c r="J493" s="25">
        <f t="shared" si="137"/>
        <v>5.708333333333333</v>
      </c>
      <c r="K493" s="21" t="str">
        <f t="shared" si="133"/>
        <v>Senin</v>
      </c>
      <c r="L493" s="24">
        <f t="shared" si="138"/>
        <v>45866.833333333336</v>
      </c>
      <c r="M493" s="25">
        <f t="shared" si="134"/>
        <v>5.833333333333333</v>
      </c>
    </row>
    <row r="494" spans="1:13" ht="15.75" x14ac:dyDescent="0.25">
      <c r="A494" s="27">
        <f t="shared" si="135"/>
        <v>10</v>
      </c>
      <c r="B494" s="22" t="s">
        <v>153</v>
      </c>
      <c r="C494" s="21">
        <v>200</v>
      </c>
      <c r="D494" s="23">
        <f t="shared" si="130"/>
        <v>13</v>
      </c>
      <c r="E494" s="23">
        <v>1</v>
      </c>
      <c r="F494" s="23">
        <f t="shared" si="131"/>
        <v>12</v>
      </c>
      <c r="G494" s="21">
        <v>2</v>
      </c>
      <c r="H494" s="21" t="str">
        <f t="shared" si="132"/>
        <v>Selasa</v>
      </c>
      <c r="I494" s="24">
        <f t="shared" si="136"/>
        <v>45867.458333333336</v>
      </c>
      <c r="J494" s="25">
        <f t="shared" si="137"/>
        <v>6.458333333333333</v>
      </c>
      <c r="K494" s="21" t="str">
        <f t="shared" si="133"/>
        <v>Selasa</v>
      </c>
      <c r="L494" s="24">
        <f t="shared" si="138"/>
        <v>45867.541666666672</v>
      </c>
      <c r="M494" s="25">
        <f t="shared" si="134"/>
        <v>6.5416666666666661</v>
      </c>
    </row>
    <row r="495" spans="1:13" ht="15.75" x14ac:dyDescent="0.25">
      <c r="A495" s="27">
        <f t="shared" si="135"/>
        <v>11</v>
      </c>
      <c r="B495" s="22" t="s">
        <v>154</v>
      </c>
      <c r="C495" s="21">
        <v>81</v>
      </c>
      <c r="D495" s="23">
        <f t="shared" si="130"/>
        <v>5</v>
      </c>
      <c r="E495" s="23">
        <v>0</v>
      </c>
      <c r="F495" s="23">
        <f t="shared" si="131"/>
        <v>5</v>
      </c>
      <c r="G495" s="21">
        <v>2</v>
      </c>
      <c r="H495" s="21" t="str">
        <f t="shared" si="132"/>
        <v>Rabu</v>
      </c>
      <c r="I495" s="24">
        <f t="shared" si="136"/>
        <v>45868.083333333336</v>
      </c>
      <c r="J495" s="25">
        <f t="shared" si="137"/>
        <v>7.083333333333333</v>
      </c>
      <c r="K495" s="21" t="str">
        <f t="shared" si="133"/>
        <v>Rabu</v>
      </c>
      <c r="L495" s="24">
        <f t="shared" si="138"/>
        <v>45868.166666666672</v>
      </c>
      <c r="M495" s="25">
        <f t="shared" si="134"/>
        <v>7.1666666666666661</v>
      </c>
    </row>
    <row r="496" spans="1:13" ht="15.75" x14ac:dyDescent="0.25">
      <c r="A496" s="27">
        <f t="shared" si="135"/>
        <v>12</v>
      </c>
      <c r="B496" s="22" t="s">
        <v>155</v>
      </c>
      <c r="C496" s="21">
        <v>180</v>
      </c>
      <c r="D496" s="23">
        <f t="shared" si="130"/>
        <v>12</v>
      </c>
      <c r="E496" s="23">
        <v>1</v>
      </c>
      <c r="F496" s="23">
        <f t="shared" si="131"/>
        <v>11</v>
      </c>
      <c r="G496" s="21">
        <v>2</v>
      </c>
      <c r="H496" s="21" t="str">
        <f t="shared" si="132"/>
        <v>Rabu</v>
      </c>
      <c r="I496" s="24">
        <f t="shared" si="136"/>
        <v>45868.375</v>
      </c>
      <c r="J496" s="25">
        <f t="shared" si="137"/>
        <v>7.3749999999999991</v>
      </c>
      <c r="K496" s="21" t="str">
        <f t="shared" si="133"/>
        <v>Rabu</v>
      </c>
      <c r="L496" s="24">
        <f t="shared" si="138"/>
        <v>45868.458333333336</v>
      </c>
      <c r="M496" s="25">
        <f t="shared" si="134"/>
        <v>7.4583333333333321</v>
      </c>
    </row>
    <row r="497" spans="1:13" ht="15.75" x14ac:dyDescent="0.25">
      <c r="A497" s="27">
        <f t="shared" si="135"/>
        <v>13</v>
      </c>
      <c r="B497" s="22" t="s">
        <v>153</v>
      </c>
      <c r="C497" s="21">
        <v>243</v>
      </c>
      <c r="D497" s="23">
        <f t="shared" si="130"/>
        <v>15</v>
      </c>
      <c r="E497" s="23">
        <v>0</v>
      </c>
      <c r="F497" s="23">
        <f t="shared" si="131"/>
        <v>15</v>
      </c>
      <c r="G497" s="21">
        <v>2</v>
      </c>
      <c r="H497" s="21" t="str">
        <f t="shared" si="132"/>
        <v>Rabu</v>
      </c>
      <c r="I497" s="24">
        <f t="shared" si="136"/>
        <v>45868.958333333336</v>
      </c>
      <c r="J497" s="25">
        <f t="shared" si="137"/>
        <v>7.9583333333333321</v>
      </c>
      <c r="K497" s="21" t="str">
        <f t="shared" si="133"/>
        <v>Kamis</v>
      </c>
      <c r="L497" s="24">
        <f t="shared" si="138"/>
        <v>45869.041666666672</v>
      </c>
      <c r="M497" s="25">
        <f t="shared" si="134"/>
        <v>8.0416666666666661</v>
      </c>
    </row>
    <row r="498" spans="1:13" ht="15.75" x14ac:dyDescent="0.25">
      <c r="A498" s="27">
        <f t="shared" si="135"/>
        <v>14</v>
      </c>
      <c r="B498" s="22" t="s">
        <v>148</v>
      </c>
      <c r="C498" s="21">
        <v>128</v>
      </c>
      <c r="D498" s="23">
        <f t="shared" si="130"/>
        <v>5</v>
      </c>
      <c r="E498" s="23">
        <v>-3</v>
      </c>
      <c r="F498" s="23">
        <f t="shared" si="131"/>
        <v>8</v>
      </c>
      <c r="G498" s="21">
        <v>4</v>
      </c>
      <c r="H498" s="21" t="str">
        <f t="shared" si="132"/>
        <v>Kamis</v>
      </c>
      <c r="I498" s="24">
        <f t="shared" si="136"/>
        <v>45869.666666666664</v>
      </c>
      <c r="J498" s="25">
        <f t="shared" si="137"/>
        <v>8.6666666666666661</v>
      </c>
      <c r="K498" s="21" t="str">
        <f t="shared" si="133"/>
        <v>Kamis</v>
      </c>
      <c r="L498" s="24">
        <f t="shared" si="138"/>
        <v>45869.833333333328</v>
      </c>
      <c r="M498" s="25">
        <f t="shared" si="134"/>
        <v>8.8333333333333321</v>
      </c>
    </row>
    <row r="499" spans="1:13" ht="15.75" x14ac:dyDescent="0.25">
      <c r="A499" s="27">
        <f t="shared" si="135"/>
        <v>15</v>
      </c>
      <c r="B499" s="22" t="s">
        <v>149</v>
      </c>
      <c r="C499" s="21">
        <v>250</v>
      </c>
      <c r="D499" s="23">
        <f t="shared" si="130"/>
        <v>16</v>
      </c>
      <c r="E499" s="23">
        <v>1</v>
      </c>
      <c r="F499" s="23">
        <f t="shared" si="131"/>
        <v>15</v>
      </c>
      <c r="G499" s="21">
        <v>5</v>
      </c>
      <c r="H499" s="21" t="str">
        <f t="shared" si="132"/>
        <v>Jum'at</v>
      </c>
      <c r="I499" s="24">
        <f t="shared" si="136"/>
        <v>45870.041666666664</v>
      </c>
      <c r="J499" s="25">
        <f t="shared" si="137"/>
        <v>9.0416666666666661</v>
      </c>
      <c r="K499" s="21" t="str">
        <f t="shared" si="133"/>
        <v>Jum'at</v>
      </c>
      <c r="L499" s="24">
        <f t="shared" si="138"/>
        <v>45870.25</v>
      </c>
      <c r="M499" s="25">
        <f t="shared" si="134"/>
        <v>9.25</v>
      </c>
    </row>
    <row r="500" spans="1:13" ht="15.75" x14ac:dyDescent="0.25">
      <c r="A500" s="27">
        <f t="shared" si="135"/>
        <v>16</v>
      </c>
      <c r="B500" s="22" t="s">
        <v>150</v>
      </c>
      <c r="C500" s="21">
        <v>188</v>
      </c>
      <c r="D500" s="23">
        <f t="shared" si="130"/>
        <v>13</v>
      </c>
      <c r="E500" s="23">
        <v>2</v>
      </c>
      <c r="F500" s="23">
        <f t="shared" si="131"/>
        <v>11</v>
      </c>
      <c r="G500" s="21">
        <v>2</v>
      </c>
      <c r="H500" s="21" t="str">
        <f t="shared" si="132"/>
        <v>Jum'at</v>
      </c>
      <c r="I500" s="24">
        <f t="shared" si="136"/>
        <v>45870.916666666664</v>
      </c>
      <c r="J500" s="25">
        <f t="shared" si="137"/>
        <v>9.9166666666666661</v>
      </c>
      <c r="K500" s="21" t="str">
        <f t="shared" si="133"/>
        <v>Sabtu</v>
      </c>
      <c r="L500" s="24">
        <f t="shared" si="138"/>
        <v>45871</v>
      </c>
      <c r="M500" s="25">
        <f t="shared" si="134"/>
        <v>10</v>
      </c>
    </row>
    <row r="501" spans="1:13" ht="15.75" x14ac:dyDescent="0.25">
      <c r="A501" s="27">
        <f t="shared" si="135"/>
        <v>17</v>
      </c>
      <c r="B501" s="22" t="s">
        <v>91</v>
      </c>
      <c r="C501" s="190">
        <v>292</v>
      </c>
      <c r="D501" s="23">
        <f t="shared" si="130"/>
        <v>19</v>
      </c>
      <c r="E501" s="23">
        <v>1</v>
      </c>
      <c r="F501" s="23">
        <f t="shared" si="131"/>
        <v>18</v>
      </c>
      <c r="G501" s="21">
        <v>2</v>
      </c>
      <c r="H501" s="21" t="str">
        <f t="shared" si="132"/>
        <v>Sabtu</v>
      </c>
      <c r="I501" s="24">
        <f t="shared" si="136"/>
        <v>45871.541666666664</v>
      </c>
      <c r="J501" s="25">
        <f t="shared" si="137"/>
        <v>10.541666666666666</v>
      </c>
      <c r="K501" s="21" t="str">
        <f t="shared" si="133"/>
        <v>Sabtu</v>
      </c>
      <c r="L501" s="24">
        <f t="shared" si="138"/>
        <v>45871.625</v>
      </c>
      <c r="M501" s="25">
        <f t="shared" si="134"/>
        <v>10.625</v>
      </c>
    </row>
    <row r="502" spans="1:13" ht="15.75" x14ac:dyDescent="0.25">
      <c r="A502" s="21">
        <f t="shared" si="135"/>
        <v>18</v>
      </c>
      <c r="B502" s="22" t="s">
        <v>151</v>
      </c>
      <c r="C502" s="21">
        <v>91</v>
      </c>
      <c r="D502" s="23">
        <f t="shared" si="130"/>
        <v>6</v>
      </c>
      <c r="E502" s="23">
        <v>1</v>
      </c>
      <c r="F502" s="23">
        <f t="shared" si="131"/>
        <v>5</v>
      </c>
      <c r="G502" s="21">
        <v>4</v>
      </c>
      <c r="H502" s="21" t="str">
        <f t="shared" si="132"/>
        <v>Minggu</v>
      </c>
      <c r="I502" s="24">
        <f t="shared" si="136"/>
        <v>45872.416666666664</v>
      </c>
      <c r="J502" s="25">
        <f t="shared" si="137"/>
        <v>11.416666666666666</v>
      </c>
      <c r="K502" s="21" t="str">
        <f t="shared" si="133"/>
        <v>Minggu</v>
      </c>
      <c r="L502" s="24">
        <f t="shared" si="138"/>
        <v>45872.583333333328</v>
      </c>
      <c r="M502" s="25">
        <f t="shared" si="134"/>
        <v>11.583333333333332</v>
      </c>
    </row>
    <row r="503" spans="1:13" ht="15.75" x14ac:dyDescent="0.25">
      <c r="A503" s="21">
        <f t="shared" si="135"/>
        <v>19</v>
      </c>
      <c r="B503" s="22" t="s">
        <v>152</v>
      </c>
      <c r="C503" s="21">
        <v>432</v>
      </c>
      <c r="D503" s="23">
        <f t="shared" si="130"/>
        <v>27</v>
      </c>
      <c r="E503" s="23">
        <v>0</v>
      </c>
      <c r="F503" s="23">
        <f t="shared" si="131"/>
        <v>27</v>
      </c>
      <c r="G503" s="21">
        <v>3</v>
      </c>
      <c r="H503" s="21" t="str">
        <f t="shared" si="132"/>
        <v>Minggu</v>
      </c>
      <c r="I503" s="24">
        <f t="shared" si="136"/>
        <v>45872.833333333336</v>
      </c>
      <c r="J503" s="25">
        <f t="shared" si="137"/>
        <v>11.833333333333332</v>
      </c>
      <c r="K503" s="21" t="str">
        <f t="shared" si="133"/>
        <v>Minggu</v>
      </c>
      <c r="L503" s="24">
        <f t="shared" si="138"/>
        <v>45872.958333333336</v>
      </c>
      <c r="M503" s="25">
        <f t="shared" si="134"/>
        <v>11.958333333333332</v>
      </c>
    </row>
    <row r="504" spans="1:13" ht="15.75" x14ac:dyDescent="0.25">
      <c r="A504" s="21">
        <f t="shared" si="135"/>
        <v>20</v>
      </c>
      <c r="B504" s="22" t="s">
        <v>150</v>
      </c>
      <c r="C504" s="21">
        <v>250</v>
      </c>
      <c r="D504" s="23">
        <f t="shared" si="130"/>
        <v>16</v>
      </c>
      <c r="E504" s="23">
        <v>1</v>
      </c>
      <c r="F504" s="23">
        <f t="shared" si="131"/>
        <v>15</v>
      </c>
      <c r="G504" s="21">
        <v>2</v>
      </c>
      <c r="H504" s="21" t="str">
        <f t="shared" si="132"/>
        <v>Selasa</v>
      </c>
      <c r="I504" s="24">
        <f t="shared" si="136"/>
        <v>45874.083333333336</v>
      </c>
      <c r="J504" s="25">
        <f t="shared" si="137"/>
        <v>13.083333333333332</v>
      </c>
      <c r="K504" s="21" t="str">
        <f t="shared" si="133"/>
        <v>Selasa</v>
      </c>
      <c r="L504" s="24">
        <f t="shared" si="138"/>
        <v>45874.166666666672</v>
      </c>
      <c r="M504" s="25">
        <f t="shared" si="134"/>
        <v>13.166666666666666</v>
      </c>
    </row>
    <row r="505" spans="1:13" ht="15.75" x14ac:dyDescent="0.25">
      <c r="A505" s="21">
        <f t="shared" si="135"/>
        <v>21</v>
      </c>
      <c r="B505" s="22" t="s">
        <v>149</v>
      </c>
      <c r="C505" s="21">
        <v>128</v>
      </c>
      <c r="D505" s="23">
        <f t="shared" si="130"/>
        <v>5</v>
      </c>
      <c r="E505" s="23">
        <v>-3</v>
      </c>
      <c r="F505" s="23">
        <f t="shared" si="131"/>
        <v>8</v>
      </c>
      <c r="G505" s="21">
        <v>2</v>
      </c>
      <c r="H505" s="21" t="str">
        <f t="shared" si="132"/>
        <v>Selasa</v>
      </c>
      <c r="I505" s="24">
        <f t="shared" si="136"/>
        <v>45874.833333333336</v>
      </c>
      <c r="J505" s="25">
        <f t="shared" si="137"/>
        <v>13.833333333333332</v>
      </c>
      <c r="K505" s="21" t="str">
        <f t="shared" si="133"/>
        <v>Selasa</v>
      </c>
      <c r="L505" s="24">
        <f t="shared" si="138"/>
        <v>45874.916666666672</v>
      </c>
      <c r="M505" s="25">
        <f t="shared" si="134"/>
        <v>13.916666666666666</v>
      </c>
    </row>
    <row r="506" spans="1:13" ht="15.75" x14ac:dyDescent="0.25">
      <c r="A506" s="27">
        <f t="shared" si="135"/>
        <v>22</v>
      </c>
      <c r="B506" s="54" t="s">
        <v>148</v>
      </c>
      <c r="C506" s="27"/>
      <c r="D506" s="53"/>
      <c r="E506" s="53"/>
      <c r="F506" s="53"/>
      <c r="G506" s="21"/>
      <c r="H506" s="21" t="str">
        <f t="shared" si="132"/>
        <v>Rabu</v>
      </c>
      <c r="I506" s="24">
        <f t="shared" si="136"/>
        <v>45875.125</v>
      </c>
      <c r="J506" s="25">
        <f t="shared" si="137"/>
        <v>14.125</v>
      </c>
      <c r="K506" s="21"/>
      <c r="L506" s="24"/>
      <c r="M506" s="25"/>
    </row>
    <row r="507" spans="1:13" x14ac:dyDescent="0.25">
      <c r="A507" s="440" t="s">
        <v>31</v>
      </c>
      <c r="B507" s="440"/>
      <c r="C507" s="160">
        <f>SUM(C485:C506)</f>
        <v>4459</v>
      </c>
      <c r="D507" s="160">
        <f>SUM(D485:D506)</f>
        <v>275</v>
      </c>
      <c r="E507" s="160"/>
      <c r="F507" s="160"/>
      <c r="G507" s="160">
        <f>SUM(G485:G506)</f>
        <v>61</v>
      </c>
      <c r="H507" s="160">
        <f>D507+G507</f>
        <v>336</v>
      </c>
      <c r="I507" s="143"/>
      <c r="J507" s="144"/>
      <c r="K507" s="143"/>
      <c r="L507" s="143"/>
      <c r="M507" s="144"/>
    </row>
    <row r="508" spans="1:13" x14ac:dyDescent="0.25">
      <c r="A508" s="440" t="s">
        <v>32</v>
      </c>
      <c r="B508" s="440"/>
      <c r="C508" s="146"/>
      <c r="D508" s="147">
        <f>D507/24</f>
        <v>11.458333333333334</v>
      </c>
      <c r="E508" s="147"/>
      <c r="F508" s="147"/>
      <c r="G508" s="147">
        <f>G507/24</f>
        <v>2.5416666666666665</v>
      </c>
      <c r="H508" s="147">
        <f>H507/24</f>
        <v>14</v>
      </c>
      <c r="I508" s="148"/>
      <c r="J508" s="149" t="s">
        <v>33</v>
      </c>
      <c r="K508" s="150"/>
      <c r="L508" s="150"/>
      <c r="M508" s="150"/>
    </row>
    <row r="509" spans="1:13" x14ac:dyDescent="0.25">
      <c r="A509" s="177"/>
      <c r="B509" s="177"/>
      <c r="C509" s="177"/>
      <c r="D509" s="177"/>
      <c r="E509" s="177"/>
      <c r="F509" s="177"/>
      <c r="G509" s="177"/>
      <c r="H509" s="150"/>
      <c r="I509" s="150"/>
      <c r="J509" s="144" t="s">
        <v>34</v>
      </c>
      <c r="K509" s="144"/>
      <c r="L509" s="154">
        <f>C507</f>
        <v>4459</v>
      </c>
      <c r="M509" s="150" t="s">
        <v>35</v>
      </c>
    </row>
    <row r="510" spans="1:13" x14ac:dyDescent="0.25">
      <c r="A510" s="177"/>
      <c r="B510" s="177"/>
      <c r="C510" s="177"/>
      <c r="D510" s="177"/>
      <c r="E510" s="177"/>
      <c r="F510" s="177"/>
      <c r="G510" s="177"/>
      <c r="H510" s="177"/>
      <c r="I510" s="150"/>
      <c r="J510" s="144" t="s">
        <v>36</v>
      </c>
      <c r="K510" s="144"/>
      <c r="L510" s="155">
        <f>D508</f>
        <v>11.458333333333334</v>
      </c>
      <c r="M510" s="150" t="s">
        <v>14</v>
      </c>
    </row>
    <row r="511" spans="1:13" x14ac:dyDescent="0.25">
      <c r="A511" s="177"/>
      <c r="B511" s="177"/>
      <c r="C511" s="177"/>
      <c r="D511" s="177"/>
      <c r="E511" s="177"/>
      <c r="F511" s="177"/>
      <c r="G511" s="177"/>
      <c r="H511" s="177"/>
      <c r="I511" s="150"/>
      <c r="J511" s="144" t="s">
        <v>37</v>
      </c>
      <c r="K511" s="144"/>
      <c r="L511" s="156">
        <f>G508</f>
        <v>2.5416666666666665</v>
      </c>
      <c r="M511" s="150" t="s">
        <v>14</v>
      </c>
    </row>
    <row r="512" spans="1:13" ht="15" customHeight="1" x14ac:dyDescent="0.25"/>
    <row r="513" spans="1:13" ht="15.75" x14ac:dyDescent="0.25">
      <c r="A513" s="437" t="s">
        <v>141</v>
      </c>
      <c r="B513" s="437"/>
      <c r="C513" s="437"/>
      <c r="D513" s="437"/>
      <c r="E513" s="437"/>
      <c r="F513" s="437"/>
      <c r="G513" s="437"/>
      <c r="H513" s="437"/>
      <c r="I513" s="437"/>
      <c r="J513" s="437"/>
      <c r="K513" s="437"/>
      <c r="L513" s="437"/>
      <c r="M513" s="437"/>
    </row>
    <row r="514" spans="1:13" ht="15.75" x14ac:dyDescent="0.25">
      <c r="A514" s="438" t="s">
        <v>142</v>
      </c>
      <c r="B514" s="438"/>
      <c r="C514" s="438"/>
      <c r="D514" s="438"/>
      <c r="E514" s="438"/>
      <c r="F514" s="438"/>
      <c r="G514" s="438"/>
      <c r="H514" s="438"/>
      <c r="I514" s="438"/>
      <c r="J514" s="438"/>
      <c r="K514" s="438"/>
      <c r="L514" s="438"/>
      <c r="M514" s="438"/>
    </row>
    <row r="515" spans="1:13" x14ac:dyDescent="0.25">
      <c r="A515" s="166"/>
      <c r="B515" s="166"/>
      <c r="C515" s="166"/>
      <c r="D515" s="166"/>
      <c r="E515" s="166"/>
      <c r="F515" s="166"/>
      <c r="G515" s="166"/>
      <c r="H515" s="166"/>
      <c r="I515" s="167"/>
      <c r="J515" s="167"/>
      <c r="K515" s="168"/>
      <c r="L515" s="168"/>
      <c r="M515" s="168"/>
    </row>
    <row r="516" spans="1:13" ht="15.75" x14ac:dyDescent="0.25">
      <c r="A516" s="441" t="s">
        <v>70</v>
      </c>
      <c r="B516" s="441"/>
      <c r="C516" s="441"/>
      <c r="D516" s="441"/>
      <c r="E516" s="441"/>
      <c r="F516" s="441"/>
      <c r="G516" s="441"/>
      <c r="H516" s="441"/>
      <c r="I516" s="441"/>
      <c r="J516" s="441"/>
      <c r="K516" s="170" t="s">
        <v>3</v>
      </c>
      <c r="L516" s="171">
        <v>16</v>
      </c>
      <c r="M516" s="170" t="s">
        <v>4</v>
      </c>
    </row>
    <row r="517" spans="1:13" ht="15" customHeight="1" x14ac:dyDescent="0.25">
      <c r="A517" s="13" t="s">
        <v>5</v>
      </c>
      <c r="B517" s="13" t="s">
        <v>6</v>
      </c>
      <c r="C517" s="442" t="s">
        <v>7</v>
      </c>
      <c r="D517" s="442" t="s">
        <v>8</v>
      </c>
      <c r="E517" s="443" t="s">
        <v>66</v>
      </c>
      <c r="F517" s="443" t="s">
        <v>146</v>
      </c>
      <c r="G517" s="442" t="s">
        <v>11</v>
      </c>
      <c r="H517" s="10" t="s">
        <v>12</v>
      </c>
      <c r="I517" s="10"/>
      <c r="J517" s="10"/>
      <c r="K517" s="428" t="s">
        <v>13</v>
      </c>
      <c r="L517" s="428"/>
      <c r="M517" s="428"/>
    </row>
    <row r="518" spans="1:13" ht="15.75" customHeight="1" x14ac:dyDescent="0.25">
      <c r="A518" s="13"/>
      <c r="B518" s="13"/>
      <c r="C518" s="442"/>
      <c r="D518" s="442"/>
      <c r="E518" s="443"/>
      <c r="F518" s="443"/>
      <c r="G518" s="442"/>
      <c r="H518" s="19" t="s">
        <v>14</v>
      </c>
      <c r="I518" s="19" t="s">
        <v>15</v>
      </c>
      <c r="J518" s="19" t="s">
        <v>16</v>
      </c>
      <c r="K518" s="96" t="s">
        <v>14</v>
      </c>
      <c r="L518" s="96" t="s">
        <v>15</v>
      </c>
      <c r="M518" s="96" t="s">
        <v>16</v>
      </c>
    </row>
    <row r="519" spans="1:13" ht="15.75" x14ac:dyDescent="0.25">
      <c r="A519" s="21">
        <v>1</v>
      </c>
      <c r="B519" s="22" t="s">
        <v>148</v>
      </c>
      <c r="C519" s="21">
        <v>128</v>
      </c>
      <c r="D519" s="23">
        <f t="shared" ref="D519:D539" si="139">F519+E519</f>
        <v>5</v>
      </c>
      <c r="E519" s="23">
        <v>-3</v>
      </c>
      <c r="F519" s="23">
        <f t="shared" ref="F519:F539" si="140">INT(C519/$L$4)</f>
        <v>8</v>
      </c>
      <c r="G519" s="21">
        <v>8</v>
      </c>
      <c r="H519" s="21" t="str">
        <f t="shared" ref="H519:H540" si="141">CHOOSE(WEEKDAY(I519),"Minggu","Senin","Selasa","Rabu","Kamis","Jum'at","Sabtu")</f>
        <v>Rabu</v>
      </c>
      <c r="I519" s="24">
        <v>45875</v>
      </c>
      <c r="J519" s="25">
        <v>0.125</v>
      </c>
      <c r="K519" s="21" t="str">
        <f t="shared" ref="K519:K539" si="142">CHOOSE(WEEKDAY(L519),"Minggu","Senin","Selasa","Rabu","Kamis","Jum'at","Sabtu")</f>
        <v>Rabu</v>
      </c>
      <c r="L519" s="24">
        <f>(I519+J519)+G519/24</f>
        <v>45875.458333333336</v>
      </c>
      <c r="M519" s="25">
        <f t="shared" ref="M519:M539" si="143">(J519+G519/24)</f>
        <v>0.45833333333333331</v>
      </c>
    </row>
    <row r="520" spans="1:13" ht="15.75" x14ac:dyDescent="0.25">
      <c r="A520" s="21">
        <f t="shared" ref="A520:A540" si="144">A519+1</f>
        <v>2</v>
      </c>
      <c r="B520" s="22" t="s">
        <v>149</v>
      </c>
      <c r="C520" s="21">
        <v>250</v>
      </c>
      <c r="D520" s="23">
        <f t="shared" si="139"/>
        <v>16</v>
      </c>
      <c r="E520" s="23">
        <v>1</v>
      </c>
      <c r="F520" s="23">
        <f t="shared" si="140"/>
        <v>15</v>
      </c>
      <c r="G520" s="21">
        <v>3</v>
      </c>
      <c r="H520" s="21" t="str">
        <f t="shared" si="141"/>
        <v>Rabu</v>
      </c>
      <c r="I520" s="24">
        <f t="shared" ref="I520:I540" si="145">$I$519+J520</f>
        <v>45875.666666666664</v>
      </c>
      <c r="J520" s="25">
        <f t="shared" ref="J520:J540" si="146">M519+D519/24</f>
        <v>0.66666666666666663</v>
      </c>
      <c r="K520" s="21" t="str">
        <f t="shared" si="142"/>
        <v>Rabu</v>
      </c>
      <c r="L520" s="24">
        <f t="shared" ref="L520:L539" si="147">($I$519+J520)+G520/24</f>
        <v>45875.791666666664</v>
      </c>
      <c r="M520" s="25">
        <f t="shared" si="143"/>
        <v>0.79166666666666663</v>
      </c>
    </row>
    <row r="521" spans="1:13" ht="15.75" x14ac:dyDescent="0.25">
      <c r="A521" s="21">
        <f t="shared" si="144"/>
        <v>3</v>
      </c>
      <c r="B521" s="22" t="s">
        <v>150</v>
      </c>
      <c r="C521" s="21">
        <v>388</v>
      </c>
      <c r="D521" s="23">
        <f t="shared" si="139"/>
        <v>26</v>
      </c>
      <c r="E521" s="23">
        <v>2</v>
      </c>
      <c r="F521" s="23">
        <f t="shared" si="140"/>
        <v>24</v>
      </c>
      <c r="G521" s="21">
        <v>2</v>
      </c>
      <c r="H521" s="21" t="str">
        <f t="shared" si="141"/>
        <v>Kamis</v>
      </c>
      <c r="I521" s="24">
        <f t="shared" si="145"/>
        <v>45876.458333333336</v>
      </c>
      <c r="J521" s="25">
        <f t="shared" si="146"/>
        <v>1.4583333333333333</v>
      </c>
      <c r="K521" s="21" t="str">
        <f t="shared" si="142"/>
        <v>Kamis</v>
      </c>
      <c r="L521" s="24">
        <f t="shared" si="147"/>
        <v>45876.541666666672</v>
      </c>
      <c r="M521" s="25">
        <f t="shared" si="143"/>
        <v>1.5416666666666665</v>
      </c>
    </row>
    <row r="522" spans="1:13" ht="15.75" x14ac:dyDescent="0.25">
      <c r="A522" s="21">
        <f t="shared" si="144"/>
        <v>4</v>
      </c>
      <c r="B522" s="22" t="s">
        <v>151</v>
      </c>
      <c r="C522" s="21">
        <v>91</v>
      </c>
      <c r="D522" s="23">
        <f t="shared" si="139"/>
        <v>6</v>
      </c>
      <c r="E522" s="23">
        <v>1</v>
      </c>
      <c r="F522" s="23">
        <f t="shared" si="140"/>
        <v>5</v>
      </c>
      <c r="G522" s="21">
        <v>3</v>
      </c>
      <c r="H522" s="21" t="str">
        <f t="shared" si="141"/>
        <v>Jum'at</v>
      </c>
      <c r="I522" s="24">
        <f t="shared" si="145"/>
        <v>45877.625</v>
      </c>
      <c r="J522" s="25">
        <f t="shared" si="146"/>
        <v>2.625</v>
      </c>
      <c r="K522" s="21" t="str">
        <f t="shared" si="142"/>
        <v>Jum'at</v>
      </c>
      <c r="L522" s="24">
        <f t="shared" si="147"/>
        <v>45877.75</v>
      </c>
      <c r="M522" s="25">
        <f t="shared" si="143"/>
        <v>2.75</v>
      </c>
    </row>
    <row r="523" spans="1:13" ht="15.75" x14ac:dyDescent="0.25">
      <c r="A523" s="21">
        <f t="shared" si="144"/>
        <v>5</v>
      </c>
      <c r="B523" s="22" t="s">
        <v>152</v>
      </c>
      <c r="C523" s="190">
        <v>330</v>
      </c>
      <c r="D523" s="23">
        <f t="shared" si="139"/>
        <v>21</v>
      </c>
      <c r="E523" s="23">
        <v>1</v>
      </c>
      <c r="F523" s="23">
        <f t="shared" si="140"/>
        <v>20</v>
      </c>
      <c r="G523" s="21">
        <v>3</v>
      </c>
      <c r="H523" s="21" t="str">
        <f t="shared" si="141"/>
        <v>Sabtu</v>
      </c>
      <c r="I523" s="24">
        <f t="shared" si="145"/>
        <v>45878</v>
      </c>
      <c r="J523" s="25">
        <f t="shared" si="146"/>
        <v>3</v>
      </c>
      <c r="K523" s="21" t="str">
        <f t="shared" si="142"/>
        <v>Sabtu</v>
      </c>
      <c r="L523" s="24">
        <f t="shared" si="147"/>
        <v>45878.125</v>
      </c>
      <c r="M523" s="25">
        <f t="shared" si="143"/>
        <v>3.125</v>
      </c>
    </row>
    <row r="524" spans="1:13" ht="15.75" x14ac:dyDescent="0.25">
      <c r="A524" s="21">
        <f t="shared" si="144"/>
        <v>6</v>
      </c>
      <c r="B524" s="22" t="s">
        <v>91</v>
      </c>
      <c r="C524" s="21">
        <v>188</v>
      </c>
      <c r="D524" s="23">
        <f t="shared" si="139"/>
        <v>13</v>
      </c>
      <c r="E524" s="23">
        <v>2</v>
      </c>
      <c r="F524" s="23">
        <f t="shared" si="140"/>
        <v>11</v>
      </c>
      <c r="G524" s="21">
        <v>2</v>
      </c>
      <c r="H524" s="21" t="str">
        <f t="shared" si="141"/>
        <v>Minggu</v>
      </c>
      <c r="I524" s="24">
        <f t="shared" si="145"/>
        <v>45879</v>
      </c>
      <c r="J524" s="25">
        <f t="shared" si="146"/>
        <v>4</v>
      </c>
      <c r="K524" s="21" t="str">
        <f t="shared" si="142"/>
        <v>Minggu</v>
      </c>
      <c r="L524" s="24">
        <f t="shared" si="147"/>
        <v>45879.083333333336</v>
      </c>
      <c r="M524" s="25">
        <f t="shared" si="143"/>
        <v>4.083333333333333</v>
      </c>
    </row>
    <row r="525" spans="1:13" ht="15.75" x14ac:dyDescent="0.25">
      <c r="A525" s="21">
        <f t="shared" si="144"/>
        <v>7</v>
      </c>
      <c r="B525" s="22" t="s">
        <v>150</v>
      </c>
      <c r="C525" s="21">
        <v>250</v>
      </c>
      <c r="D525" s="23">
        <f t="shared" si="139"/>
        <v>16</v>
      </c>
      <c r="E525" s="23">
        <v>1</v>
      </c>
      <c r="F525" s="23">
        <f t="shared" si="140"/>
        <v>15</v>
      </c>
      <c r="G525" s="21">
        <v>2</v>
      </c>
      <c r="H525" s="21" t="str">
        <f t="shared" si="141"/>
        <v>Minggu</v>
      </c>
      <c r="I525" s="24">
        <f t="shared" si="145"/>
        <v>45879.625</v>
      </c>
      <c r="J525" s="25">
        <f t="shared" si="146"/>
        <v>4.625</v>
      </c>
      <c r="K525" s="21" t="str">
        <f t="shared" si="142"/>
        <v>Minggu</v>
      </c>
      <c r="L525" s="24">
        <f t="shared" si="147"/>
        <v>45879.708333333336</v>
      </c>
      <c r="M525" s="25">
        <f t="shared" si="143"/>
        <v>4.708333333333333</v>
      </c>
    </row>
    <row r="526" spans="1:13" ht="15.75" x14ac:dyDescent="0.25">
      <c r="A526" s="21">
        <f t="shared" si="144"/>
        <v>8</v>
      </c>
      <c r="B526" s="22" t="s">
        <v>149</v>
      </c>
      <c r="C526" s="21">
        <v>128</v>
      </c>
      <c r="D526" s="23">
        <f t="shared" si="139"/>
        <v>5</v>
      </c>
      <c r="E526" s="23">
        <v>-3</v>
      </c>
      <c r="F526" s="23">
        <f t="shared" si="140"/>
        <v>8</v>
      </c>
      <c r="G526" s="21">
        <v>3</v>
      </c>
      <c r="H526" s="21" t="str">
        <f t="shared" si="141"/>
        <v>Senin</v>
      </c>
      <c r="I526" s="24">
        <f t="shared" si="145"/>
        <v>45880.375</v>
      </c>
      <c r="J526" s="25">
        <f t="shared" si="146"/>
        <v>5.375</v>
      </c>
      <c r="K526" s="21" t="str">
        <f t="shared" si="142"/>
        <v>Senin</v>
      </c>
      <c r="L526" s="24">
        <f t="shared" si="147"/>
        <v>45880.5</v>
      </c>
      <c r="M526" s="25">
        <f t="shared" si="143"/>
        <v>5.5</v>
      </c>
    </row>
    <row r="527" spans="1:13" ht="15.75" x14ac:dyDescent="0.25">
      <c r="A527" s="21">
        <f t="shared" si="144"/>
        <v>9</v>
      </c>
      <c r="B527" s="22" t="s">
        <v>148</v>
      </c>
      <c r="C527" s="21">
        <v>243</v>
      </c>
      <c r="D527" s="23">
        <f t="shared" si="139"/>
        <v>15</v>
      </c>
      <c r="E527" s="23">
        <v>0</v>
      </c>
      <c r="F527" s="23">
        <f t="shared" si="140"/>
        <v>15</v>
      </c>
      <c r="G527" s="21">
        <v>3</v>
      </c>
      <c r="H527" s="21" t="str">
        <f t="shared" si="141"/>
        <v>Senin</v>
      </c>
      <c r="I527" s="24">
        <f t="shared" si="145"/>
        <v>45880.708333333336</v>
      </c>
      <c r="J527" s="25">
        <f t="shared" si="146"/>
        <v>5.708333333333333</v>
      </c>
      <c r="K527" s="21" t="str">
        <f t="shared" si="142"/>
        <v>Senin</v>
      </c>
      <c r="L527" s="24">
        <f t="shared" si="147"/>
        <v>45880.833333333336</v>
      </c>
      <c r="M527" s="25">
        <f t="shared" si="143"/>
        <v>5.833333333333333</v>
      </c>
    </row>
    <row r="528" spans="1:13" ht="15.75" x14ac:dyDescent="0.25">
      <c r="A528" s="27">
        <f t="shared" si="144"/>
        <v>10</v>
      </c>
      <c r="B528" s="22" t="s">
        <v>153</v>
      </c>
      <c r="C528" s="21">
        <v>200</v>
      </c>
      <c r="D528" s="23">
        <f t="shared" si="139"/>
        <v>13</v>
      </c>
      <c r="E528" s="23">
        <v>1</v>
      </c>
      <c r="F528" s="23">
        <f t="shared" si="140"/>
        <v>12</v>
      </c>
      <c r="G528" s="21">
        <v>2</v>
      </c>
      <c r="H528" s="21" t="str">
        <f t="shared" si="141"/>
        <v>Selasa</v>
      </c>
      <c r="I528" s="24">
        <f t="shared" si="145"/>
        <v>45881.458333333336</v>
      </c>
      <c r="J528" s="25">
        <f t="shared" si="146"/>
        <v>6.458333333333333</v>
      </c>
      <c r="K528" s="21" t="str">
        <f t="shared" si="142"/>
        <v>Selasa</v>
      </c>
      <c r="L528" s="24">
        <f t="shared" si="147"/>
        <v>45881.541666666672</v>
      </c>
      <c r="M528" s="25">
        <f t="shared" si="143"/>
        <v>6.5416666666666661</v>
      </c>
    </row>
    <row r="529" spans="1:13" ht="15.75" x14ac:dyDescent="0.25">
      <c r="A529" s="27">
        <f t="shared" si="144"/>
        <v>11</v>
      </c>
      <c r="B529" s="22" t="s">
        <v>154</v>
      </c>
      <c r="C529" s="21">
        <v>81</v>
      </c>
      <c r="D529" s="23">
        <f t="shared" si="139"/>
        <v>5</v>
      </c>
      <c r="E529" s="23">
        <v>0</v>
      </c>
      <c r="F529" s="23">
        <f t="shared" si="140"/>
        <v>5</v>
      </c>
      <c r="G529" s="21">
        <v>2</v>
      </c>
      <c r="H529" s="21" t="str">
        <f t="shared" si="141"/>
        <v>Rabu</v>
      </c>
      <c r="I529" s="24">
        <f t="shared" si="145"/>
        <v>45882.083333333336</v>
      </c>
      <c r="J529" s="25">
        <f t="shared" si="146"/>
        <v>7.083333333333333</v>
      </c>
      <c r="K529" s="21" t="str">
        <f t="shared" si="142"/>
        <v>Rabu</v>
      </c>
      <c r="L529" s="24">
        <f t="shared" si="147"/>
        <v>45882.166666666672</v>
      </c>
      <c r="M529" s="25">
        <f t="shared" si="143"/>
        <v>7.1666666666666661</v>
      </c>
    </row>
    <row r="530" spans="1:13" ht="15.75" x14ac:dyDescent="0.25">
      <c r="A530" s="27">
        <f t="shared" si="144"/>
        <v>12</v>
      </c>
      <c r="B530" s="22" t="s">
        <v>155</v>
      </c>
      <c r="C530" s="21">
        <v>180</v>
      </c>
      <c r="D530" s="23">
        <f t="shared" si="139"/>
        <v>12</v>
      </c>
      <c r="E530" s="23">
        <v>1</v>
      </c>
      <c r="F530" s="23">
        <f t="shared" si="140"/>
        <v>11</v>
      </c>
      <c r="G530" s="21">
        <v>2</v>
      </c>
      <c r="H530" s="21" t="str">
        <f t="shared" si="141"/>
        <v>Rabu</v>
      </c>
      <c r="I530" s="24">
        <f t="shared" si="145"/>
        <v>45882.375</v>
      </c>
      <c r="J530" s="25">
        <f t="shared" si="146"/>
        <v>7.3749999999999991</v>
      </c>
      <c r="K530" s="21" t="str">
        <f t="shared" si="142"/>
        <v>Rabu</v>
      </c>
      <c r="L530" s="24">
        <f t="shared" si="147"/>
        <v>45882.458333333336</v>
      </c>
      <c r="M530" s="25">
        <f t="shared" si="143"/>
        <v>7.4583333333333321</v>
      </c>
    </row>
    <row r="531" spans="1:13" ht="15.75" x14ac:dyDescent="0.25">
      <c r="A531" s="27">
        <f t="shared" si="144"/>
        <v>13</v>
      </c>
      <c r="B531" s="22" t="s">
        <v>153</v>
      </c>
      <c r="C531" s="21">
        <v>243</v>
      </c>
      <c r="D531" s="23">
        <f t="shared" si="139"/>
        <v>15</v>
      </c>
      <c r="E531" s="23">
        <v>0</v>
      </c>
      <c r="F531" s="23">
        <f t="shared" si="140"/>
        <v>15</v>
      </c>
      <c r="G531" s="21">
        <v>2</v>
      </c>
      <c r="H531" s="21" t="str">
        <f t="shared" si="141"/>
        <v>Rabu</v>
      </c>
      <c r="I531" s="24">
        <f t="shared" si="145"/>
        <v>45882.958333333336</v>
      </c>
      <c r="J531" s="25">
        <f t="shared" si="146"/>
        <v>7.9583333333333321</v>
      </c>
      <c r="K531" s="21" t="str">
        <f t="shared" si="142"/>
        <v>Kamis</v>
      </c>
      <c r="L531" s="24">
        <f t="shared" si="147"/>
        <v>45883.041666666672</v>
      </c>
      <c r="M531" s="25">
        <f t="shared" si="143"/>
        <v>8.0416666666666661</v>
      </c>
    </row>
    <row r="532" spans="1:13" ht="15.75" x14ac:dyDescent="0.25">
      <c r="A532" s="27">
        <f t="shared" si="144"/>
        <v>14</v>
      </c>
      <c r="B532" s="22" t="s">
        <v>148</v>
      </c>
      <c r="C532" s="21">
        <v>128</v>
      </c>
      <c r="D532" s="23">
        <f t="shared" si="139"/>
        <v>5</v>
      </c>
      <c r="E532" s="23">
        <v>-3</v>
      </c>
      <c r="F532" s="23">
        <f t="shared" si="140"/>
        <v>8</v>
      </c>
      <c r="G532" s="21">
        <v>4</v>
      </c>
      <c r="H532" s="21" t="str">
        <f t="shared" si="141"/>
        <v>Kamis</v>
      </c>
      <c r="I532" s="24">
        <f t="shared" si="145"/>
        <v>45883.666666666664</v>
      </c>
      <c r="J532" s="25">
        <f t="shared" si="146"/>
        <v>8.6666666666666661</v>
      </c>
      <c r="K532" s="21" t="str">
        <f t="shared" si="142"/>
        <v>Kamis</v>
      </c>
      <c r="L532" s="24">
        <f t="shared" si="147"/>
        <v>45883.833333333328</v>
      </c>
      <c r="M532" s="25">
        <f t="shared" si="143"/>
        <v>8.8333333333333321</v>
      </c>
    </row>
    <row r="533" spans="1:13" ht="15.75" x14ac:dyDescent="0.25">
      <c r="A533" s="27">
        <f t="shared" si="144"/>
        <v>15</v>
      </c>
      <c r="B533" s="22" t="s">
        <v>149</v>
      </c>
      <c r="C533" s="21">
        <v>250</v>
      </c>
      <c r="D533" s="23">
        <f t="shared" si="139"/>
        <v>16</v>
      </c>
      <c r="E533" s="23">
        <v>1</v>
      </c>
      <c r="F533" s="23">
        <f t="shared" si="140"/>
        <v>15</v>
      </c>
      <c r="G533" s="21">
        <v>5</v>
      </c>
      <c r="H533" s="21" t="str">
        <f t="shared" si="141"/>
        <v>Jum'at</v>
      </c>
      <c r="I533" s="24">
        <f t="shared" si="145"/>
        <v>45884.041666666664</v>
      </c>
      <c r="J533" s="25">
        <f t="shared" si="146"/>
        <v>9.0416666666666661</v>
      </c>
      <c r="K533" s="21" t="str">
        <f t="shared" si="142"/>
        <v>Jum'at</v>
      </c>
      <c r="L533" s="24">
        <f t="shared" si="147"/>
        <v>45884.25</v>
      </c>
      <c r="M533" s="25">
        <f t="shared" si="143"/>
        <v>9.25</v>
      </c>
    </row>
    <row r="534" spans="1:13" ht="15.75" x14ac:dyDescent="0.25">
      <c r="A534" s="27">
        <f t="shared" si="144"/>
        <v>16</v>
      </c>
      <c r="B534" s="22" t="s">
        <v>150</v>
      </c>
      <c r="C534" s="21">
        <v>188</v>
      </c>
      <c r="D534" s="23">
        <f t="shared" si="139"/>
        <v>13</v>
      </c>
      <c r="E534" s="23">
        <v>2</v>
      </c>
      <c r="F534" s="23">
        <f t="shared" si="140"/>
        <v>11</v>
      </c>
      <c r="G534" s="21">
        <v>2</v>
      </c>
      <c r="H534" s="21" t="str">
        <f t="shared" si="141"/>
        <v>Jum'at</v>
      </c>
      <c r="I534" s="24">
        <f t="shared" si="145"/>
        <v>45884.916666666664</v>
      </c>
      <c r="J534" s="25">
        <f t="shared" si="146"/>
        <v>9.9166666666666661</v>
      </c>
      <c r="K534" s="21" t="str">
        <f t="shared" si="142"/>
        <v>Sabtu</v>
      </c>
      <c r="L534" s="24">
        <f t="shared" si="147"/>
        <v>45885</v>
      </c>
      <c r="M534" s="25">
        <f t="shared" si="143"/>
        <v>10</v>
      </c>
    </row>
    <row r="535" spans="1:13" ht="15.75" x14ac:dyDescent="0.25">
      <c r="A535" s="27">
        <f t="shared" si="144"/>
        <v>17</v>
      </c>
      <c r="B535" s="22" t="s">
        <v>91</v>
      </c>
      <c r="C535" s="190">
        <v>292</v>
      </c>
      <c r="D535" s="23">
        <f t="shared" si="139"/>
        <v>19</v>
      </c>
      <c r="E535" s="23">
        <v>1</v>
      </c>
      <c r="F535" s="23">
        <f t="shared" si="140"/>
        <v>18</v>
      </c>
      <c r="G535" s="21">
        <v>2</v>
      </c>
      <c r="H535" s="21" t="str">
        <f t="shared" si="141"/>
        <v>Sabtu</v>
      </c>
      <c r="I535" s="24">
        <f t="shared" si="145"/>
        <v>45885.541666666664</v>
      </c>
      <c r="J535" s="25">
        <f t="shared" si="146"/>
        <v>10.541666666666666</v>
      </c>
      <c r="K535" s="21" t="str">
        <f t="shared" si="142"/>
        <v>Sabtu</v>
      </c>
      <c r="L535" s="24">
        <f t="shared" si="147"/>
        <v>45885.625</v>
      </c>
      <c r="M535" s="25">
        <f t="shared" si="143"/>
        <v>10.625</v>
      </c>
    </row>
    <row r="536" spans="1:13" ht="15.75" x14ac:dyDescent="0.25">
      <c r="A536" s="21">
        <f t="shared" si="144"/>
        <v>18</v>
      </c>
      <c r="B536" s="22" t="s">
        <v>151</v>
      </c>
      <c r="C536" s="21">
        <v>91</v>
      </c>
      <c r="D536" s="23">
        <f t="shared" si="139"/>
        <v>6</v>
      </c>
      <c r="E536" s="23">
        <v>1</v>
      </c>
      <c r="F536" s="23">
        <f t="shared" si="140"/>
        <v>5</v>
      </c>
      <c r="G536" s="21">
        <v>4</v>
      </c>
      <c r="H536" s="21" t="str">
        <f t="shared" si="141"/>
        <v>Minggu</v>
      </c>
      <c r="I536" s="24">
        <f t="shared" si="145"/>
        <v>45886.416666666664</v>
      </c>
      <c r="J536" s="25">
        <f t="shared" si="146"/>
        <v>11.416666666666666</v>
      </c>
      <c r="K536" s="21" t="str">
        <f t="shared" si="142"/>
        <v>Minggu</v>
      </c>
      <c r="L536" s="24">
        <f t="shared" si="147"/>
        <v>45886.583333333328</v>
      </c>
      <c r="M536" s="25">
        <f t="shared" si="143"/>
        <v>11.583333333333332</v>
      </c>
    </row>
    <row r="537" spans="1:13" ht="15.75" x14ac:dyDescent="0.25">
      <c r="A537" s="21">
        <f t="shared" si="144"/>
        <v>19</v>
      </c>
      <c r="B537" s="22" t="s">
        <v>152</v>
      </c>
      <c r="C537" s="21">
        <v>432</v>
      </c>
      <c r="D537" s="23">
        <f t="shared" si="139"/>
        <v>27</v>
      </c>
      <c r="E537" s="23">
        <v>0</v>
      </c>
      <c r="F537" s="23">
        <f t="shared" si="140"/>
        <v>27</v>
      </c>
      <c r="G537" s="21">
        <v>3</v>
      </c>
      <c r="H537" s="21" t="str">
        <f t="shared" si="141"/>
        <v>Minggu</v>
      </c>
      <c r="I537" s="24">
        <f t="shared" si="145"/>
        <v>45886.833333333336</v>
      </c>
      <c r="J537" s="25">
        <f t="shared" si="146"/>
        <v>11.833333333333332</v>
      </c>
      <c r="K537" s="21" t="str">
        <f t="shared" si="142"/>
        <v>Minggu</v>
      </c>
      <c r="L537" s="24">
        <f t="shared" si="147"/>
        <v>45886.958333333336</v>
      </c>
      <c r="M537" s="25">
        <f t="shared" si="143"/>
        <v>11.958333333333332</v>
      </c>
    </row>
    <row r="538" spans="1:13" ht="15.75" x14ac:dyDescent="0.25">
      <c r="A538" s="21">
        <f t="shared" si="144"/>
        <v>20</v>
      </c>
      <c r="B538" s="22" t="s">
        <v>150</v>
      </c>
      <c r="C538" s="21">
        <v>250</v>
      </c>
      <c r="D538" s="23">
        <f t="shared" si="139"/>
        <v>16</v>
      </c>
      <c r="E538" s="23">
        <v>1</v>
      </c>
      <c r="F538" s="23">
        <f t="shared" si="140"/>
        <v>15</v>
      </c>
      <c r="G538" s="21">
        <v>2</v>
      </c>
      <c r="H538" s="21" t="str">
        <f t="shared" si="141"/>
        <v>Selasa</v>
      </c>
      <c r="I538" s="24">
        <f t="shared" si="145"/>
        <v>45888.083333333336</v>
      </c>
      <c r="J538" s="25">
        <f t="shared" si="146"/>
        <v>13.083333333333332</v>
      </c>
      <c r="K538" s="21" t="str">
        <f t="shared" si="142"/>
        <v>Selasa</v>
      </c>
      <c r="L538" s="24">
        <f t="shared" si="147"/>
        <v>45888.166666666672</v>
      </c>
      <c r="M538" s="25">
        <f t="shared" si="143"/>
        <v>13.166666666666666</v>
      </c>
    </row>
    <row r="539" spans="1:13" ht="15.75" x14ac:dyDescent="0.25">
      <c r="A539" s="21">
        <f t="shared" si="144"/>
        <v>21</v>
      </c>
      <c r="B539" s="22" t="s">
        <v>149</v>
      </c>
      <c r="C539" s="21">
        <v>128</v>
      </c>
      <c r="D539" s="23">
        <f t="shared" si="139"/>
        <v>5</v>
      </c>
      <c r="E539" s="23">
        <v>-3</v>
      </c>
      <c r="F539" s="23">
        <f t="shared" si="140"/>
        <v>8</v>
      </c>
      <c r="G539" s="21">
        <v>2</v>
      </c>
      <c r="H539" s="21" t="str">
        <f t="shared" si="141"/>
        <v>Selasa</v>
      </c>
      <c r="I539" s="24">
        <f t="shared" si="145"/>
        <v>45888.833333333336</v>
      </c>
      <c r="J539" s="25">
        <f t="shared" si="146"/>
        <v>13.833333333333332</v>
      </c>
      <c r="K539" s="21" t="str">
        <f t="shared" si="142"/>
        <v>Selasa</v>
      </c>
      <c r="L539" s="24">
        <f t="shared" si="147"/>
        <v>45888.916666666672</v>
      </c>
      <c r="M539" s="25">
        <f t="shared" si="143"/>
        <v>13.916666666666666</v>
      </c>
    </row>
    <row r="540" spans="1:13" ht="15.75" x14ac:dyDescent="0.25">
      <c r="A540" s="27">
        <f t="shared" si="144"/>
        <v>22</v>
      </c>
      <c r="B540" s="54" t="s">
        <v>148</v>
      </c>
      <c r="C540" s="27"/>
      <c r="D540" s="53"/>
      <c r="E540" s="53"/>
      <c r="F540" s="53"/>
      <c r="G540" s="21"/>
      <c r="H540" s="21" t="str">
        <f t="shared" si="141"/>
        <v>Rabu</v>
      </c>
      <c r="I540" s="24">
        <f t="shared" si="145"/>
        <v>45889.125</v>
      </c>
      <c r="J540" s="25">
        <f t="shared" si="146"/>
        <v>14.125</v>
      </c>
      <c r="K540" s="21"/>
      <c r="L540" s="24"/>
      <c r="M540" s="25"/>
    </row>
    <row r="541" spans="1:13" x14ac:dyDescent="0.25">
      <c r="A541" s="440" t="s">
        <v>31</v>
      </c>
      <c r="B541" s="440"/>
      <c r="C541" s="160">
        <f>SUM(C519:C540)</f>
        <v>4459</v>
      </c>
      <c r="D541" s="160">
        <f>SUM(D519:D540)</f>
        <v>275</v>
      </c>
      <c r="E541" s="160"/>
      <c r="F541" s="160"/>
      <c r="G541" s="160">
        <f>SUM(G519:G540)</f>
        <v>61</v>
      </c>
      <c r="H541" s="160">
        <f>D541+G541</f>
        <v>336</v>
      </c>
      <c r="I541" s="143"/>
      <c r="J541" s="144"/>
      <c r="K541" s="143"/>
      <c r="L541" s="143"/>
      <c r="M541" s="144"/>
    </row>
    <row r="542" spans="1:13" x14ac:dyDescent="0.25">
      <c r="A542" s="440" t="s">
        <v>32</v>
      </c>
      <c r="B542" s="440"/>
      <c r="C542" s="146"/>
      <c r="D542" s="147">
        <f>D541/24</f>
        <v>11.458333333333334</v>
      </c>
      <c r="E542" s="147"/>
      <c r="F542" s="147"/>
      <c r="G542" s="147">
        <f>G541/24</f>
        <v>2.5416666666666665</v>
      </c>
      <c r="H542" s="147">
        <f>H541/24</f>
        <v>14</v>
      </c>
      <c r="I542" s="148"/>
      <c r="J542" s="149" t="s">
        <v>33</v>
      </c>
      <c r="K542" s="150"/>
      <c r="L542" s="150"/>
      <c r="M542" s="150"/>
    </row>
    <row r="543" spans="1:13" x14ac:dyDescent="0.25">
      <c r="A543" s="177"/>
      <c r="B543" s="177"/>
      <c r="C543" s="177"/>
      <c r="D543" s="177"/>
      <c r="E543" s="177"/>
      <c r="F543" s="177"/>
      <c r="G543" s="177"/>
      <c r="H543" s="150"/>
      <c r="I543" s="150"/>
      <c r="J543" s="144" t="s">
        <v>34</v>
      </c>
      <c r="K543" s="144"/>
      <c r="L543" s="154">
        <f>C541</f>
        <v>4459</v>
      </c>
      <c r="M543" s="150" t="s">
        <v>35</v>
      </c>
    </row>
    <row r="544" spans="1:13" x14ac:dyDescent="0.25">
      <c r="A544" s="177"/>
      <c r="B544" s="177"/>
      <c r="C544" s="177"/>
      <c r="D544" s="177"/>
      <c r="E544" s="177"/>
      <c r="F544" s="177"/>
      <c r="G544" s="177"/>
      <c r="H544" s="177"/>
      <c r="I544" s="150"/>
      <c r="J544" s="144" t="s">
        <v>36</v>
      </c>
      <c r="K544" s="144"/>
      <c r="L544" s="155">
        <f>D542</f>
        <v>11.458333333333334</v>
      </c>
      <c r="M544" s="150" t="s">
        <v>14</v>
      </c>
    </row>
    <row r="545" spans="1:13" x14ac:dyDescent="0.25">
      <c r="A545" s="177"/>
      <c r="B545" s="177"/>
      <c r="C545" s="177"/>
      <c r="D545" s="177"/>
      <c r="E545" s="177"/>
      <c r="F545" s="177"/>
      <c r="G545" s="177"/>
      <c r="H545" s="177"/>
      <c r="I545" s="150"/>
      <c r="J545" s="144" t="s">
        <v>37</v>
      </c>
      <c r="K545" s="144"/>
      <c r="L545" s="156">
        <f>G542</f>
        <v>2.5416666666666665</v>
      </c>
      <c r="M545" s="150" t="s">
        <v>14</v>
      </c>
    </row>
    <row r="547" spans="1:13" ht="15.75" customHeight="1" x14ac:dyDescent="0.25"/>
    <row r="552" spans="1:13" ht="15.75" customHeight="1" x14ac:dyDescent="0.25"/>
    <row r="593" spans="14:14" x14ac:dyDescent="0.25">
      <c r="N593" s="193"/>
    </row>
    <row r="594" spans="14:14" x14ac:dyDescent="0.25">
      <c r="N594" s="193"/>
    </row>
    <row r="595" spans="14:14" x14ac:dyDescent="0.25">
      <c r="N595" s="193"/>
    </row>
    <row r="596" spans="14:14" x14ac:dyDescent="0.25">
      <c r="N596" s="193"/>
    </row>
    <row r="597" spans="14:14" x14ac:dyDescent="0.25">
      <c r="N597" s="193"/>
    </row>
    <row r="598" spans="14:14" x14ac:dyDescent="0.25">
      <c r="N598" s="193"/>
    </row>
    <row r="599" spans="14:14" x14ac:dyDescent="0.25">
      <c r="N599" s="193"/>
    </row>
    <row r="601" spans="14:14" x14ac:dyDescent="0.25">
      <c r="N601" s="193"/>
    </row>
    <row r="602" spans="14:14" x14ac:dyDescent="0.25">
      <c r="N602" s="193"/>
    </row>
    <row r="603" spans="14:14" x14ac:dyDescent="0.25">
      <c r="N603" s="193"/>
    </row>
    <row r="604" spans="14:14" x14ac:dyDescent="0.25">
      <c r="N604" s="193"/>
    </row>
    <row r="605" spans="14:14" x14ac:dyDescent="0.25">
      <c r="N605" s="193"/>
    </row>
    <row r="606" spans="14:14" x14ac:dyDescent="0.25">
      <c r="N606" s="193"/>
    </row>
    <row r="607" spans="14:14" x14ac:dyDescent="0.25">
      <c r="N607" s="193"/>
    </row>
    <row r="608" spans="14:14" x14ac:dyDescent="0.25">
      <c r="N608" s="193"/>
    </row>
    <row r="609" spans="14:14" x14ac:dyDescent="0.25">
      <c r="N609" s="193"/>
    </row>
    <row r="610" spans="14:14" x14ac:dyDescent="0.25">
      <c r="N610" s="193"/>
    </row>
    <row r="611" spans="14:14" x14ac:dyDescent="0.25">
      <c r="N611" s="193"/>
    </row>
    <row r="612" spans="14:14" x14ac:dyDescent="0.25">
      <c r="N612" s="193"/>
    </row>
    <row r="613" spans="14:14" x14ac:dyDescent="0.25">
      <c r="N613" s="193"/>
    </row>
    <row r="626" spans="14:14" x14ac:dyDescent="0.25">
      <c r="N626" s="193"/>
    </row>
    <row r="627" spans="14:14" x14ac:dyDescent="0.25">
      <c r="N627" s="193"/>
    </row>
    <row r="628" spans="14:14" x14ac:dyDescent="0.25">
      <c r="N628" s="193"/>
    </row>
    <row r="629" spans="14:14" x14ac:dyDescent="0.25">
      <c r="N629" s="193"/>
    </row>
    <row r="630" spans="14:14" x14ac:dyDescent="0.25">
      <c r="N630" s="193"/>
    </row>
    <row r="631" spans="14:14" x14ac:dyDescent="0.25">
      <c r="N631" s="193"/>
    </row>
    <row r="632" spans="14:14" x14ac:dyDescent="0.25">
      <c r="N632" s="193"/>
    </row>
    <row r="633" spans="14:14" x14ac:dyDescent="0.25">
      <c r="N633" s="193"/>
    </row>
    <row r="635" spans="14:14" x14ac:dyDescent="0.25">
      <c r="N635" s="193"/>
    </row>
    <row r="636" spans="14:14" x14ac:dyDescent="0.25">
      <c r="N636" s="193"/>
    </row>
    <row r="637" spans="14:14" x14ac:dyDescent="0.25">
      <c r="N637" s="193"/>
    </row>
    <row r="638" spans="14:14" x14ac:dyDescent="0.25">
      <c r="N638" s="193"/>
    </row>
    <row r="639" spans="14:14" x14ac:dyDescent="0.25">
      <c r="N639" s="193"/>
    </row>
    <row r="640" spans="14:14" x14ac:dyDescent="0.25">
      <c r="N640" s="193"/>
    </row>
    <row r="641" spans="14:14" x14ac:dyDescent="0.25">
      <c r="N641" s="193"/>
    </row>
    <row r="642" spans="14:14" x14ac:dyDescent="0.25">
      <c r="N642" s="193"/>
    </row>
    <row r="643" spans="14:14" x14ac:dyDescent="0.25">
      <c r="N643" s="193"/>
    </row>
    <row r="644" spans="14:14" x14ac:dyDescent="0.25">
      <c r="N644" s="193"/>
    </row>
    <row r="645" spans="14:14" x14ac:dyDescent="0.25">
      <c r="N645" s="193"/>
    </row>
    <row r="646" spans="14:14" x14ac:dyDescent="0.25">
      <c r="N646" s="193"/>
    </row>
    <row r="647" spans="14:14" x14ac:dyDescent="0.25">
      <c r="N647" s="193"/>
    </row>
    <row r="661" spans="14:14" x14ac:dyDescent="0.25">
      <c r="N661" s="193"/>
    </row>
    <row r="662" spans="14:14" x14ac:dyDescent="0.25">
      <c r="N662" s="193"/>
    </row>
    <row r="663" spans="14:14" x14ac:dyDescent="0.25">
      <c r="N663" s="193"/>
    </row>
    <row r="664" spans="14:14" x14ac:dyDescent="0.25">
      <c r="N664" s="193"/>
    </row>
    <row r="665" spans="14:14" x14ac:dyDescent="0.25">
      <c r="N665" s="193"/>
    </row>
    <row r="666" spans="14:14" x14ac:dyDescent="0.25">
      <c r="N666" s="193"/>
    </row>
    <row r="667" spans="14:14" x14ac:dyDescent="0.25">
      <c r="N667" s="193"/>
    </row>
    <row r="668" spans="14:14" x14ac:dyDescent="0.25">
      <c r="N668" s="193"/>
    </row>
    <row r="669" spans="14:14" x14ac:dyDescent="0.25">
      <c r="N669" s="193"/>
    </row>
    <row r="670" spans="14:14" x14ac:dyDescent="0.25">
      <c r="N670" s="193"/>
    </row>
    <row r="671" spans="14:14" x14ac:dyDescent="0.25">
      <c r="N671" s="193"/>
    </row>
    <row r="672" spans="14:14" x14ac:dyDescent="0.25">
      <c r="N672" s="193"/>
    </row>
    <row r="673" spans="14:14" x14ac:dyDescent="0.25">
      <c r="N673" s="193"/>
    </row>
    <row r="674" spans="14:14" x14ac:dyDescent="0.25">
      <c r="N674" s="193"/>
    </row>
    <row r="675" spans="14:14" x14ac:dyDescent="0.25">
      <c r="N675" s="193"/>
    </row>
    <row r="676" spans="14:14" x14ac:dyDescent="0.25">
      <c r="N676" s="193"/>
    </row>
    <row r="677" spans="14:14" x14ac:dyDescent="0.25">
      <c r="N677" s="193"/>
    </row>
    <row r="678" spans="14:14" x14ac:dyDescent="0.25">
      <c r="N678" s="193"/>
    </row>
    <row r="679" spans="14:14" x14ac:dyDescent="0.25">
      <c r="N679" s="193"/>
    </row>
    <row r="680" spans="14:14" x14ac:dyDescent="0.25">
      <c r="N680" s="193"/>
    </row>
    <row r="681" spans="14:14" x14ac:dyDescent="0.25">
      <c r="N681" s="193"/>
    </row>
    <row r="682" spans="14:14" x14ac:dyDescent="0.25">
      <c r="N682" s="193"/>
    </row>
    <row r="695" spans="14:14" x14ac:dyDescent="0.25">
      <c r="N695" s="193"/>
    </row>
    <row r="696" spans="14:14" x14ac:dyDescent="0.25">
      <c r="N696" s="193"/>
    </row>
    <row r="697" spans="14:14" x14ac:dyDescent="0.25">
      <c r="N697" s="193"/>
    </row>
    <row r="698" spans="14:14" x14ac:dyDescent="0.25">
      <c r="N698" s="193"/>
    </row>
    <row r="699" spans="14:14" x14ac:dyDescent="0.25">
      <c r="N699" s="193"/>
    </row>
    <row r="700" spans="14:14" x14ac:dyDescent="0.25">
      <c r="N700" s="193"/>
    </row>
    <row r="701" spans="14:14" x14ac:dyDescent="0.25">
      <c r="N701" s="193"/>
    </row>
    <row r="702" spans="14:14" x14ac:dyDescent="0.25">
      <c r="N702" s="193"/>
    </row>
    <row r="703" spans="14:14" x14ac:dyDescent="0.25">
      <c r="N703" s="193"/>
    </row>
    <row r="704" spans="14:14" x14ac:dyDescent="0.25">
      <c r="N704" s="193"/>
    </row>
    <row r="705" spans="14:14" x14ac:dyDescent="0.25">
      <c r="N705" s="193"/>
    </row>
    <row r="706" spans="14:14" x14ac:dyDescent="0.25">
      <c r="N706" s="193"/>
    </row>
    <row r="707" spans="14:14" x14ac:dyDescent="0.25">
      <c r="N707" s="193"/>
    </row>
    <row r="708" spans="14:14" x14ac:dyDescent="0.25">
      <c r="N708" s="193"/>
    </row>
    <row r="709" spans="14:14" x14ac:dyDescent="0.25">
      <c r="N709" s="193"/>
    </row>
    <row r="710" spans="14:14" x14ac:dyDescent="0.25">
      <c r="N710" s="193"/>
    </row>
    <row r="711" spans="14:14" x14ac:dyDescent="0.25">
      <c r="N711" s="193"/>
    </row>
    <row r="712" spans="14:14" x14ac:dyDescent="0.25">
      <c r="N712" s="193"/>
    </row>
    <row r="713" spans="14:14" x14ac:dyDescent="0.25">
      <c r="N713" s="193"/>
    </row>
    <row r="714" spans="14:14" x14ac:dyDescent="0.25">
      <c r="N714" s="193"/>
    </row>
    <row r="715" spans="14:14" x14ac:dyDescent="0.25">
      <c r="N715" s="193"/>
    </row>
    <row r="716" spans="14:14" x14ac:dyDescent="0.25">
      <c r="N716" s="193"/>
    </row>
  </sheetData>
  <mergeCells count="226">
    <mergeCell ref="A541:B541"/>
    <mergeCell ref="A542:B542"/>
    <mergeCell ref="A507:B507"/>
    <mergeCell ref="A508:B508"/>
    <mergeCell ref="A513:M513"/>
    <mergeCell ref="A514:M514"/>
    <mergeCell ref="A516:J516"/>
    <mergeCell ref="A517:A518"/>
    <mergeCell ref="B517:B518"/>
    <mergeCell ref="C517:C518"/>
    <mergeCell ref="D517:D518"/>
    <mergeCell ref="E517:E518"/>
    <mergeCell ref="F517:F518"/>
    <mergeCell ref="G517:G518"/>
    <mergeCell ref="H517:J517"/>
    <mergeCell ref="K517:M517"/>
    <mergeCell ref="A472:B472"/>
    <mergeCell ref="A473:B473"/>
    <mergeCell ref="A479:M479"/>
    <mergeCell ref="A480:M480"/>
    <mergeCell ref="A482:J482"/>
    <mergeCell ref="A483:A484"/>
    <mergeCell ref="B483:B484"/>
    <mergeCell ref="C483:C484"/>
    <mergeCell ref="D483:D484"/>
    <mergeCell ref="E483:E484"/>
    <mergeCell ref="F483:F484"/>
    <mergeCell ref="G483:G484"/>
    <mergeCell ref="H483:J483"/>
    <mergeCell ref="K483:M483"/>
    <mergeCell ref="A404:B404"/>
    <mergeCell ref="A405:B405"/>
    <mergeCell ref="A411:M411"/>
    <mergeCell ref="A412:M412"/>
    <mergeCell ref="A444:M444"/>
    <mergeCell ref="A445:M445"/>
    <mergeCell ref="A447:J447"/>
    <mergeCell ref="A448:A449"/>
    <mergeCell ref="B448:B449"/>
    <mergeCell ref="C448:C449"/>
    <mergeCell ref="D448:D449"/>
    <mergeCell ref="E448:E449"/>
    <mergeCell ref="F448:F449"/>
    <mergeCell ref="G448:G449"/>
    <mergeCell ref="H448:J448"/>
    <mergeCell ref="K448:M448"/>
    <mergeCell ref="A370:B370"/>
    <mergeCell ref="A371:B371"/>
    <mergeCell ref="A376:M376"/>
    <mergeCell ref="A377:M377"/>
    <mergeCell ref="A379:J379"/>
    <mergeCell ref="A380:A381"/>
    <mergeCell ref="B380:B381"/>
    <mergeCell ref="C380:C381"/>
    <mergeCell ref="D380:D381"/>
    <mergeCell ref="E380:E381"/>
    <mergeCell ref="F380:F381"/>
    <mergeCell ref="G380:G381"/>
    <mergeCell ref="H380:J380"/>
    <mergeCell ref="K380:M380"/>
    <mergeCell ref="A336:B336"/>
    <mergeCell ref="A337:B337"/>
    <mergeCell ref="A342:M342"/>
    <mergeCell ref="A343:M343"/>
    <mergeCell ref="A345:J345"/>
    <mergeCell ref="A346:A347"/>
    <mergeCell ref="B346:B347"/>
    <mergeCell ref="C346:C347"/>
    <mergeCell ref="D346:D347"/>
    <mergeCell ref="E346:E347"/>
    <mergeCell ref="F346:F347"/>
    <mergeCell ref="G346:G347"/>
    <mergeCell ref="H346:J346"/>
    <mergeCell ref="K346:M346"/>
    <mergeCell ref="A313:B313"/>
    <mergeCell ref="A314:B314"/>
    <mergeCell ref="A319:M319"/>
    <mergeCell ref="A320:M320"/>
    <mergeCell ref="A322:J322"/>
    <mergeCell ref="A323:A324"/>
    <mergeCell ref="B323:B324"/>
    <mergeCell ref="C323:C324"/>
    <mergeCell ref="D323:D324"/>
    <mergeCell ref="E323:E324"/>
    <mergeCell ref="F323:F324"/>
    <mergeCell ref="G323:G324"/>
    <mergeCell ref="H323:J323"/>
    <mergeCell ref="K323:M323"/>
    <mergeCell ref="A290:B290"/>
    <mergeCell ref="A291:B291"/>
    <mergeCell ref="A296:M296"/>
    <mergeCell ref="A297:M297"/>
    <mergeCell ref="A299:J299"/>
    <mergeCell ref="A300:A301"/>
    <mergeCell ref="B300:B301"/>
    <mergeCell ref="C300:C301"/>
    <mergeCell ref="D300:D301"/>
    <mergeCell ref="E300:E301"/>
    <mergeCell ref="F300:F301"/>
    <mergeCell ref="G300:G301"/>
    <mergeCell ref="H300:J300"/>
    <mergeCell ref="K300:M300"/>
    <mergeCell ref="A270:B270"/>
    <mergeCell ref="A271:B271"/>
    <mergeCell ref="A276:M276"/>
    <mergeCell ref="A277:M277"/>
    <mergeCell ref="A279:J279"/>
    <mergeCell ref="A280:A281"/>
    <mergeCell ref="B280:B281"/>
    <mergeCell ref="C280:C281"/>
    <mergeCell ref="D280:D281"/>
    <mergeCell ref="E280:E281"/>
    <mergeCell ref="F280:F281"/>
    <mergeCell ref="G280:G281"/>
    <mergeCell ref="H280:J280"/>
    <mergeCell ref="K280:M280"/>
    <mergeCell ref="A236:B236"/>
    <mergeCell ref="A237:B237"/>
    <mergeCell ref="A242:M242"/>
    <mergeCell ref="A243:M243"/>
    <mergeCell ref="A245:J245"/>
    <mergeCell ref="A246:A247"/>
    <mergeCell ref="B246:B247"/>
    <mergeCell ref="C246:C247"/>
    <mergeCell ref="D246:D247"/>
    <mergeCell ref="E246:E247"/>
    <mergeCell ref="F246:F247"/>
    <mergeCell ref="G246:G247"/>
    <mergeCell ref="H246:J246"/>
    <mergeCell ref="K246:M246"/>
    <mergeCell ref="A196:B196"/>
    <mergeCell ref="A197:B197"/>
    <mergeCell ref="A202:M202"/>
    <mergeCell ref="A203:M203"/>
    <mergeCell ref="A205:J205"/>
    <mergeCell ref="A206:A207"/>
    <mergeCell ref="B206:B207"/>
    <mergeCell ref="C206:C207"/>
    <mergeCell ref="D206:D207"/>
    <mergeCell ref="E206:E207"/>
    <mergeCell ref="F206:F207"/>
    <mergeCell ref="G206:G207"/>
    <mergeCell ref="H206:J206"/>
    <mergeCell ref="K206:M206"/>
    <mergeCell ref="A162:B162"/>
    <mergeCell ref="A163:B163"/>
    <mergeCell ref="A168:M168"/>
    <mergeCell ref="A169:M169"/>
    <mergeCell ref="A171:J171"/>
    <mergeCell ref="A172:A173"/>
    <mergeCell ref="B172:B173"/>
    <mergeCell ref="C172:C173"/>
    <mergeCell ref="D172:D173"/>
    <mergeCell ref="E172:E173"/>
    <mergeCell ref="F172:F173"/>
    <mergeCell ref="G172:G173"/>
    <mergeCell ref="H172:J172"/>
    <mergeCell ref="K172:M172"/>
    <mergeCell ref="A128:B128"/>
    <mergeCell ref="A129:B129"/>
    <mergeCell ref="A134:M134"/>
    <mergeCell ref="A135:M135"/>
    <mergeCell ref="A137:J137"/>
    <mergeCell ref="A138:A139"/>
    <mergeCell ref="B138:B139"/>
    <mergeCell ref="C138:C139"/>
    <mergeCell ref="D138:D139"/>
    <mergeCell ref="E138:E139"/>
    <mergeCell ref="F138:F139"/>
    <mergeCell ref="G138:G139"/>
    <mergeCell ref="H138:J138"/>
    <mergeCell ref="K138:M138"/>
    <mergeCell ref="A94:B94"/>
    <mergeCell ref="A95:B95"/>
    <mergeCell ref="A100:M100"/>
    <mergeCell ref="A101:M101"/>
    <mergeCell ref="A103:J103"/>
    <mergeCell ref="A104:A105"/>
    <mergeCell ref="B104:B105"/>
    <mergeCell ref="C104:C105"/>
    <mergeCell ref="D104:D105"/>
    <mergeCell ref="E104:E105"/>
    <mergeCell ref="F104:F105"/>
    <mergeCell ref="G104:G105"/>
    <mergeCell ref="H104:J104"/>
    <mergeCell ref="K104:M104"/>
    <mergeCell ref="A60:B60"/>
    <mergeCell ref="A61:B61"/>
    <mergeCell ref="A66:M66"/>
    <mergeCell ref="A67:M67"/>
    <mergeCell ref="A69:J69"/>
    <mergeCell ref="A70:A71"/>
    <mergeCell ref="B70:B71"/>
    <mergeCell ref="C70:C71"/>
    <mergeCell ref="D70:D71"/>
    <mergeCell ref="E70:E71"/>
    <mergeCell ref="F70:F71"/>
    <mergeCell ref="G70:G71"/>
    <mergeCell ref="H70:J70"/>
    <mergeCell ref="K70:M70"/>
    <mergeCell ref="A30:B30"/>
    <mergeCell ref="A31:B31"/>
    <mergeCell ref="A36:M36"/>
    <mergeCell ref="A37:M37"/>
    <mergeCell ref="A39:J39"/>
    <mergeCell ref="A40:A41"/>
    <mergeCell ref="B40:B41"/>
    <mergeCell ref="C40:C41"/>
    <mergeCell ref="D40:D41"/>
    <mergeCell ref="E40:E41"/>
    <mergeCell ref="F40:F41"/>
    <mergeCell ref="G40:G41"/>
    <mergeCell ref="H40:J40"/>
    <mergeCell ref="K40:M40"/>
    <mergeCell ref="A1:M1"/>
    <mergeCell ref="A2:M2"/>
    <mergeCell ref="A4:J4"/>
    <mergeCell ref="A5:A6"/>
    <mergeCell ref="B5:B6"/>
    <mergeCell ref="C5:C6"/>
    <mergeCell ref="D5:D6"/>
    <mergeCell ref="E5:E6"/>
    <mergeCell ref="F5:F6"/>
    <mergeCell ref="G5:G6"/>
    <mergeCell ref="H5:J5"/>
    <mergeCell ref="K5:M5"/>
  </mergeCells>
  <printOptions horizontalCentered="1"/>
  <pageMargins left="0.70833333333333304" right="0.70833333333333304" top="0.74791666666666701" bottom="0.74791666666666701" header="0.511811023622047" footer="0.511811023622047"/>
  <pageSetup paperSize="9" scale="65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CO450"/>
  <sheetViews>
    <sheetView zoomScale="95" zoomScaleNormal="95" workbookViewId="0">
      <selection sqref="A1:M26"/>
    </sheetView>
  </sheetViews>
  <sheetFormatPr defaultColWidth="9.140625" defaultRowHeight="15" x14ac:dyDescent="0.25"/>
  <cols>
    <col min="1" max="1" width="5" style="194" customWidth="1"/>
    <col min="2" max="2" width="16.5703125" style="194" customWidth="1"/>
    <col min="3" max="3" width="8.42578125" style="194" customWidth="1"/>
    <col min="4" max="8" width="9.140625" style="194"/>
    <col min="9" max="9" width="12.140625" style="194" customWidth="1"/>
    <col min="10" max="11" width="9.140625" style="194"/>
    <col min="12" max="12" width="12.140625" style="194" customWidth="1"/>
    <col min="13" max="13" width="6.28515625" style="194" customWidth="1"/>
    <col min="14" max="14" width="12" style="194" customWidth="1"/>
    <col min="15" max="16" width="9.140625" style="194"/>
    <col min="17" max="17" width="12" style="194" customWidth="1"/>
    <col min="18" max="18" width="9.42578125" style="194" customWidth="1"/>
    <col min="19" max="19" width="10.42578125" style="194" customWidth="1"/>
    <col min="20" max="20" width="9.140625" style="194"/>
    <col min="21" max="21" width="22.85546875" style="194" customWidth="1"/>
    <col min="22" max="22" width="19.42578125" style="194" customWidth="1"/>
    <col min="23" max="23" width="20.5703125" style="194" customWidth="1"/>
    <col min="24" max="24" width="6.5703125" style="194" customWidth="1"/>
    <col min="25" max="25" width="14.85546875" style="194" customWidth="1"/>
    <col min="26" max="26" width="8.140625" style="194" customWidth="1"/>
    <col min="27" max="27" width="9.140625" style="194"/>
    <col min="28" max="28" width="8" style="194" customWidth="1"/>
    <col min="29" max="29" width="8.140625" style="194" customWidth="1"/>
    <col min="30" max="30" width="9.140625" style="194"/>
    <col min="31" max="31" width="10.5703125" style="194" customWidth="1"/>
    <col min="32" max="32" width="11.42578125" style="194" customWidth="1"/>
    <col min="33" max="33" width="8.42578125" style="194" customWidth="1"/>
    <col min="34" max="34" width="10.42578125" style="194" customWidth="1"/>
    <col min="35" max="35" width="12.140625" style="194" customWidth="1"/>
    <col min="36" max="38" width="9.140625" style="194"/>
    <col min="39" max="39" width="13.85546875" style="194" customWidth="1"/>
    <col min="40" max="41" width="9.140625" style="194"/>
    <col min="42" max="42" width="23.42578125" style="194" customWidth="1"/>
    <col min="43" max="47" width="9.140625" style="194"/>
    <col min="48" max="48" width="8.5703125" style="194" customWidth="1"/>
    <col min="49" max="49" width="10.5703125" style="194" customWidth="1"/>
    <col min="50" max="51" width="9.140625" style="194"/>
    <col min="52" max="52" width="10.5703125" style="194" customWidth="1"/>
    <col min="53" max="58" width="9.140625" style="194"/>
    <col min="59" max="59" width="22.140625" style="194" customWidth="1"/>
    <col min="60" max="65" width="9.140625" style="194"/>
    <col min="66" max="66" width="10.5703125" style="194" customWidth="1"/>
    <col min="67" max="68" width="9.140625" style="194"/>
    <col min="69" max="69" width="10.5703125" style="194" customWidth="1"/>
    <col min="70" max="73" width="9.140625" style="194"/>
    <col min="74" max="74" width="16.42578125" style="194" customWidth="1"/>
    <col min="75" max="80" width="9.140625" style="194"/>
    <col min="81" max="81" width="10.5703125" style="194" customWidth="1"/>
    <col min="82" max="83" width="9.140625" style="194"/>
    <col min="84" max="84" width="10.5703125" style="194" customWidth="1"/>
    <col min="85" max="86" width="9.140625" style="194"/>
    <col min="87" max="87" width="7.42578125" style="194" customWidth="1"/>
    <col min="88" max="88" width="18.42578125" style="194" customWidth="1"/>
    <col min="89" max="93" width="9.140625" style="194" hidden="1"/>
    <col min="94" max="94" width="9.140625" style="194"/>
    <col min="95" max="95" width="10.5703125" style="194" customWidth="1"/>
    <col min="96" max="97" width="9.140625" style="194"/>
    <col min="98" max="98" width="10.5703125" style="194" customWidth="1"/>
    <col min="99" max="103" width="9.140625" style="194"/>
    <col min="104" max="104" width="19" style="194" customWidth="1"/>
    <col min="105" max="110" width="9.140625" style="194"/>
    <col min="111" max="111" width="10.5703125" style="194" customWidth="1"/>
    <col min="112" max="113" width="9.140625" style="194"/>
    <col min="114" max="114" width="10.5703125" style="194" customWidth="1"/>
    <col min="115" max="16384" width="9.140625" style="194"/>
  </cols>
  <sheetData>
    <row r="1" spans="1:13" ht="15.75" x14ac:dyDescent="0.25">
      <c r="A1" s="445" t="s">
        <v>156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</row>
    <row r="2" spans="1:13" ht="16.5" customHeight="1" x14ac:dyDescent="0.25">
      <c r="A2" s="438"/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</row>
    <row r="3" spans="1:13" ht="15.75" x14ac:dyDescent="0.25">
      <c r="A3" s="195" t="s">
        <v>2</v>
      </c>
      <c r="B3" s="18"/>
      <c r="C3" s="18"/>
      <c r="D3" s="18"/>
      <c r="E3" s="18"/>
      <c r="F3" s="18"/>
      <c r="G3" s="16"/>
      <c r="H3" s="18"/>
      <c r="I3" s="18"/>
      <c r="J3" s="161"/>
      <c r="K3" s="139" t="s">
        <v>3</v>
      </c>
      <c r="L3" s="136">
        <v>15</v>
      </c>
      <c r="M3" s="139" t="s">
        <v>4</v>
      </c>
    </row>
    <row r="4" spans="1:13" ht="15" customHeight="1" x14ac:dyDescent="0.25">
      <c r="A4" s="446" t="s">
        <v>5</v>
      </c>
      <c r="B4" s="446" t="s">
        <v>6</v>
      </c>
      <c r="C4" s="442" t="s">
        <v>7</v>
      </c>
      <c r="D4" s="442" t="s">
        <v>8</v>
      </c>
      <c r="E4" s="443" t="s">
        <v>9</v>
      </c>
      <c r="F4" s="443" t="s">
        <v>10</v>
      </c>
      <c r="G4" s="442" t="s">
        <v>11</v>
      </c>
      <c r="H4" s="447" t="s">
        <v>12</v>
      </c>
      <c r="I4" s="447"/>
      <c r="J4" s="447"/>
      <c r="K4" s="448" t="s">
        <v>13</v>
      </c>
      <c r="L4" s="448"/>
      <c r="M4" s="448"/>
    </row>
    <row r="5" spans="1:13" x14ac:dyDescent="0.25">
      <c r="A5" s="446"/>
      <c r="B5" s="446"/>
      <c r="C5" s="442"/>
      <c r="D5" s="442"/>
      <c r="E5" s="443"/>
      <c r="F5" s="443"/>
      <c r="G5" s="442"/>
      <c r="H5" s="196" t="s">
        <v>14</v>
      </c>
      <c r="I5" s="196" t="s">
        <v>15</v>
      </c>
      <c r="J5" s="196" t="s">
        <v>16</v>
      </c>
      <c r="K5" s="197" t="s">
        <v>14</v>
      </c>
      <c r="L5" s="197" t="s">
        <v>15</v>
      </c>
      <c r="M5" s="197" t="s">
        <v>16</v>
      </c>
    </row>
    <row r="6" spans="1:13" x14ac:dyDescent="0.25">
      <c r="A6" s="198">
        <v>1</v>
      </c>
      <c r="B6" s="199" t="s">
        <v>19</v>
      </c>
      <c r="C6" s="198">
        <v>128</v>
      </c>
      <c r="D6" s="200">
        <f t="shared" ref="D6:D25" si="0">F6+E6</f>
        <v>5</v>
      </c>
      <c r="E6" s="200">
        <v>-3</v>
      </c>
      <c r="F6" s="200">
        <f t="shared" ref="F6:F25" si="1">INT(C6/$L$3)</f>
        <v>8</v>
      </c>
      <c r="G6" s="201">
        <v>17</v>
      </c>
      <c r="H6" s="198" t="str">
        <f t="shared" ref="H6:H26" si="2">CHOOSE(WEEKDAY(I6),"Minggu","Senin","Selasa","Rabu","Kamis","Jum'at","Sabtu")</f>
        <v>Sabtu</v>
      </c>
      <c r="I6" s="202">
        <v>45654</v>
      </c>
      <c r="J6" s="203">
        <v>0.29166666666666702</v>
      </c>
      <c r="K6" s="198" t="str">
        <f t="shared" ref="K6:K25" si="3">CHOOSE(WEEKDAY(L6),"Minggu","Senin","Selasa","Rabu","Kamis","Jum'at","Sabtu")</f>
        <v>Minggu</v>
      </c>
      <c r="L6" s="202">
        <f>(I6+J6)+G6/24</f>
        <v>45655</v>
      </c>
      <c r="M6" s="203">
        <f t="shared" ref="M6:M25" si="4">(J6+G6/24)</f>
        <v>1.0000000000000004</v>
      </c>
    </row>
    <row r="7" spans="1:13" x14ac:dyDescent="0.25">
      <c r="A7" s="201">
        <f t="shared" ref="A7:A26" si="5">A6+1</f>
        <v>2</v>
      </c>
      <c r="B7" s="204" t="s">
        <v>143</v>
      </c>
      <c r="C7" s="201">
        <v>250</v>
      </c>
      <c r="D7" s="205">
        <f t="shared" si="0"/>
        <v>15</v>
      </c>
      <c r="E7" s="200">
        <v>-1</v>
      </c>
      <c r="F7" s="200">
        <f t="shared" si="1"/>
        <v>16</v>
      </c>
      <c r="G7" s="201">
        <v>4</v>
      </c>
      <c r="H7" s="198" t="str">
        <f t="shared" si="2"/>
        <v>Minggu</v>
      </c>
      <c r="I7" s="202">
        <f t="shared" ref="I7:I26" si="6">$I$6+J7</f>
        <v>45655.208333333336</v>
      </c>
      <c r="J7" s="203">
        <f t="shared" ref="J7:J26" si="7">M6+D6/24</f>
        <v>1.2083333333333337</v>
      </c>
      <c r="K7" s="198" t="str">
        <f t="shared" si="3"/>
        <v>Minggu</v>
      </c>
      <c r="L7" s="202">
        <f t="shared" ref="L7:L25" si="8">($I$6+J7)+G7/24</f>
        <v>45655.375</v>
      </c>
      <c r="M7" s="203">
        <f t="shared" si="4"/>
        <v>1.3750000000000004</v>
      </c>
    </row>
    <row r="8" spans="1:13" x14ac:dyDescent="0.25">
      <c r="A8" s="201">
        <f t="shared" si="5"/>
        <v>3</v>
      </c>
      <c r="B8" s="204" t="s">
        <v>90</v>
      </c>
      <c r="C8" s="201">
        <v>388</v>
      </c>
      <c r="D8" s="205">
        <f t="shared" si="0"/>
        <v>25</v>
      </c>
      <c r="E8" s="200">
        <v>0</v>
      </c>
      <c r="F8" s="200">
        <f t="shared" si="1"/>
        <v>25</v>
      </c>
      <c r="G8" s="201">
        <v>2</v>
      </c>
      <c r="H8" s="198" t="str">
        <f t="shared" si="2"/>
        <v>Senin</v>
      </c>
      <c r="I8" s="202">
        <f t="shared" si="6"/>
        <v>45656</v>
      </c>
      <c r="J8" s="203">
        <f t="shared" si="7"/>
        <v>2.0000000000000004</v>
      </c>
      <c r="K8" s="198" t="str">
        <f t="shared" si="3"/>
        <v>Senin</v>
      </c>
      <c r="L8" s="202">
        <f t="shared" si="8"/>
        <v>45656.083333333336</v>
      </c>
      <c r="M8" s="203">
        <f t="shared" si="4"/>
        <v>2.0833333333333339</v>
      </c>
    </row>
    <row r="9" spans="1:13" x14ac:dyDescent="0.25">
      <c r="A9" s="201">
        <f t="shared" si="5"/>
        <v>4</v>
      </c>
      <c r="B9" s="204" t="s">
        <v>144</v>
      </c>
      <c r="C9" s="201">
        <v>91</v>
      </c>
      <c r="D9" s="205">
        <f t="shared" si="0"/>
        <v>6</v>
      </c>
      <c r="E9" s="200">
        <v>0</v>
      </c>
      <c r="F9" s="200">
        <f t="shared" si="1"/>
        <v>6</v>
      </c>
      <c r="G9" s="201">
        <v>4</v>
      </c>
      <c r="H9" s="198" t="str">
        <f t="shared" si="2"/>
        <v>Selasa</v>
      </c>
      <c r="I9" s="202">
        <f t="shared" si="6"/>
        <v>45657.125</v>
      </c>
      <c r="J9" s="203">
        <f t="shared" si="7"/>
        <v>3.1250000000000009</v>
      </c>
      <c r="K9" s="198" t="str">
        <f t="shared" si="3"/>
        <v>Selasa</v>
      </c>
      <c r="L9" s="202">
        <f t="shared" si="8"/>
        <v>45657.291666666664</v>
      </c>
      <c r="M9" s="203">
        <f t="shared" si="4"/>
        <v>3.2916666666666674</v>
      </c>
    </row>
    <row r="10" spans="1:13" x14ac:dyDescent="0.25">
      <c r="A10" s="201">
        <f t="shared" si="5"/>
        <v>5</v>
      </c>
      <c r="B10" s="204" t="s">
        <v>145</v>
      </c>
      <c r="C10" s="201">
        <v>432</v>
      </c>
      <c r="D10" s="205">
        <f t="shared" si="0"/>
        <v>27</v>
      </c>
      <c r="E10" s="200">
        <v>-1</v>
      </c>
      <c r="F10" s="200">
        <f t="shared" si="1"/>
        <v>28</v>
      </c>
      <c r="G10" s="198">
        <v>3</v>
      </c>
      <c r="H10" s="198" t="str">
        <f t="shared" si="2"/>
        <v>Selasa</v>
      </c>
      <c r="I10" s="202">
        <f t="shared" si="6"/>
        <v>45657.541666666664</v>
      </c>
      <c r="J10" s="203">
        <f t="shared" si="7"/>
        <v>3.5416666666666674</v>
      </c>
      <c r="K10" s="198" t="str">
        <f t="shared" si="3"/>
        <v>Selasa</v>
      </c>
      <c r="L10" s="202">
        <f t="shared" si="8"/>
        <v>45657.666666666664</v>
      </c>
      <c r="M10" s="203">
        <f t="shared" si="4"/>
        <v>3.6666666666666674</v>
      </c>
    </row>
    <row r="11" spans="1:13" x14ac:dyDescent="0.25">
      <c r="A11" s="201">
        <f t="shared" si="5"/>
        <v>6</v>
      </c>
      <c r="B11" s="199" t="s">
        <v>90</v>
      </c>
      <c r="C11" s="198">
        <v>250</v>
      </c>
      <c r="D11" s="200">
        <f t="shared" si="0"/>
        <v>15</v>
      </c>
      <c r="E11" s="200">
        <v>-1</v>
      </c>
      <c r="F11" s="200">
        <f t="shared" si="1"/>
        <v>16</v>
      </c>
      <c r="G11" s="198">
        <v>2</v>
      </c>
      <c r="H11" s="198" t="str">
        <f t="shared" si="2"/>
        <v>Rabu</v>
      </c>
      <c r="I11" s="202">
        <f t="shared" si="6"/>
        <v>45658.791666666664</v>
      </c>
      <c r="J11" s="203">
        <f t="shared" si="7"/>
        <v>4.7916666666666679</v>
      </c>
      <c r="K11" s="198" t="str">
        <f t="shared" si="3"/>
        <v>Rabu</v>
      </c>
      <c r="L11" s="202">
        <f t="shared" si="8"/>
        <v>45658.875</v>
      </c>
      <c r="M11" s="203">
        <f t="shared" si="4"/>
        <v>4.8750000000000009</v>
      </c>
    </row>
    <row r="12" spans="1:13" x14ac:dyDescent="0.25">
      <c r="A12" s="198">
        <f t="shared" si="5"/>
        <v>7</v>
      </c>
      <c r="B12" s="199" t="s">
        <v>143</v>
      </c>
      <c r="C12" s="198">
        <v>128</v>
      </c>
      <c r="D12" s="200">
        <f t="shared" si="0"/>
        <v>5</v>
      </c>
      <c r="E12" s="200">
        <v>-3</v>
      </c>
      <c r="F12" s="200">
        <f t="shared" si="1"/>
        <v>8</v>
      </c>
      <c r="G12" s="198">
        <v>4</v>
      </c>
      <c r="H12" s="198" t="str">
        <f t="shared" si="2"/>
        <v>Kamis</v>
      </c>
      <c r="I12" s="202">
        <f t="shared" si="6"/>
        <v>45659.5</v>
      </c>
      <c r="J12" s="203">
        <f t="shared" si="7"/>
        <v>5.5000000000000009</v>
      </c>
      <c r="K12" s="198" t="str">
        <f t="shared" si="3"/>
        <v>Kamis</v>
      </c>
      <c r="L12" s="202">
        <f t="shared" si="8"/>
        <v>45659.666666666664</v>
      </c>
      <c r="M12" s="203">
        <f t="shared" si="4"/>
        <v>5.6666666666666679</v>
      </c>
    </row>
    <row r="13" spans="1:13" x14ac:dyDescent="0.25">
      <c r="A13" s="198">
        <f t="shared" si="5"/>
        <v>8</v>
      </c>
      <c r="B13" s="199" t="s">
        <v>19</v>
      </c>
      <c r="C13" s="198">
        <v>296</v>
      </c>
      <c r="D13" s="200">
        <f t="shared" si="0"/>
        <v>18</v>
      </c>
      <c r="E13" s="200">
        <v>-1</v>
      </c>
      <c r="F13" s="200">
        <f t="shared" si="1"/>
        <v>19</v>
      </c>
      <c r="G13" s="198">
        <v>3</v>
      </c>
      <c r="H13" s="198" t="str">
        <f t="shared" si="2"/>
        <v>Kamis</v>
      </c>
      <c r="I13" s="202">
        <f t="shared" si="6"/>
        <v>45659.875</v>
      </c>
      <c r="J13" s="203">
        <f t="shared" si="7"/>
        <v>5.8750000000000009</v>
      </c>
      <c r="K13" s="198" t="str">
        <f t="shared" si="3"/>
        <v>Jum'at</v>
      </c>
      <c r="L13" s="202">
        <f t="shared" si="8"/>
        <v>45660</v>
      </c>
      <c r="M13" s="203">
        <f t="shared" si="4"/>
        <v>6.0000000000000009</v>
      </c>
    </row>
    <row r="14" spans="1:13" x14ac:dyDescent="0.25">
      <c r="A14" s="198">
        <f t="shared" si="5"/>
        <v>9</v>
      </c>
      <c r="B14" s="199" t="s">
        <v>57</v>
      </c>
      <c r="C14" s="198">
        <v>97</v>
      </c>
      <c r="D14" s="200">
        <f t="shared" si="0"/>
        <v>6</v>
      </c>
      <c r="E14" s="200">
        <v>0</v>
      </c>
      <c r="F14" s="200">
        <f t="shared" si="1"/>
        <v>6</v>
      </c>
      <c r="G14" s="198">
        <v>2</v>
      </c>
      <c r="H14" s="198" t="str">
        <f t="shared" si="2"/>
        <v>Jum'at</v>
      </c>
      <c r="I14" s="202">
        <f t="shared" si="6"/>
        <v>45660.75</v>
      </c>
      <c r="J14" s="203">
        <f t="shared" si="7"/>
        <v>6.7500000000000009</v>
      </c>
      <c r="K14" s="198" t="str">
        <f t="shared" si="3"/>
        <v>Jum'at</v>
      </c>
      <c r="L14" s="202">
        <f t="shared" si="8"/>
        <v>45660.833333333336</v>
      </c>
      <c r="M14" s="203">
        <f t="shared" si="4"/>
        <v>6.8333333333333339</v>
      </c>
    </row>
    <row r="15" spans="1:13" x14ac:dyDescent="0.25">
      <c r="A15" s="198">
        <f t="shared" si="5"/>
        <v>10</v>
      </c>
      <c r="B15" s="199" t="s">
        <v>59</v>
      </c>
      <c r="C15" s="198">
        <v>120</v>
      </c>
      <c r="D15" s="200">
        <f t="shared" si="0"/>
        <v>7</v>
      </c>
      <c r="E15" s="200">
        <v>-1</v>
      </c>
      <c r="F15" s="200">
        <f t="shared" si="1"/>
        <v>8</v>
      </c>
      <c r="G15" s="198">
        <v>2</v>
      </c>
      <c r="H15" s="198" t="str">
        <f t="shared" si="2"/>
        <v>Sabtu</v>
      </c>
      <c r="I15" s="202">
        <f t="shared" si="6"/>
        <v>45661.083333333336</v>
      </c>
      <c r="J15" s="203">
        <f t="shared" si="7"/>
        <v>7.0833333333333339</v>
      </c>
      <c r="K15" s="198" t="str">
        <f t="shared" si="3"/>
        <v>Sabtu</v>
      </c>
      <c r="L15" s="202">
        <f t="shared" si="8"/>
        <v>45661.166666666672</v>
      </c>
      <c r="M15" s="203">
        <f t="shared" si="4"/>
        <v>7.166666666666667</v>
      </c>
    </row>
    <row r="16" spans="1:13" x14ac:dyDescent="0.25">
      <c r="A16" s="198">
        <f t="shared" si="5"/>
        <v>11</v>
      </c>
      <c r="B16" s="199" t="s">
        <v>60</v>
      </c>
      <c r="C16" s="198">
        <v>120</v>
      </c>
      <c r="D16" s="200">
        <f t="shared" si="0"/>
        <v>7</v>
      </c>
      <c r="E16" s="200">
        <v>-1</v>
      </c>
      <c r="F16" s="200">
        <f t="shared" si="1"/>
        <v>8</v>
      </c>
      <c r="G16" s="198">
        <v>6</v>
      </c>
      <c r="H16" s="198" t="str">
        <f t="shared" si="2"/>
        <v>Sabtu</v>
      </c>
      <c r="I16" s="206">
        <f t="shared" si="6"/>
        <v>45661.458333333336</v>
      </c>
      <c r="J16" s="203">
        <f t="shared" si="7"/>
        <v>7.4583333333333339</v>
      </c>
      <c r="K16" s="198" t="str">
        <f t="shared" si="3"/>
        <v>Sabtu</v>
      </c>
      <c r="L16" s="202">
        <f t="shared" si="8"/>
        <v>45661.708333333336</v>
      </c>
      <c r="M16" s="203">
        <f t="shared" si="4"/>
        <v>7.7083333333333339</v>
      </c>
    </row>
    <row r="17" spans="1:13" x14ac:dyDescent="0.25">
      <c r="A17" s="198">
        <f t="shared" si="5"/>
        <v>12</v>
      </c>
      <c r="B17" s="199" t="s">
        <v>59</v>
      </c>
      <c r="C17" s="198">
        <v>97</v>
      </c>
      <c r="D17" s="200">
        <f t="shared" si="0"/>
        <v>6</v>
      </c>
      <c r="E17" s="200">
        <v>0</v>
      </c>
      <c r="F17" s="200">
        <f t="shared" si="1"/>
        <v>6</v>
      </c>
      <c r="G17" s="198">
        <v>2</v>
      </c>
      <c r="H17" s="198" t="str">
        <f t="shared" si="2"/>
        <v>Minggu</v>
      </c>
      <c r="I17" s="206">
        <f t="shared" si="6"/>
        <v>45662</v>
      </c>
      <c r="J17" s="203">
        <f t="shared" si="7"/>
        <v>8</v>
      </c>
      <c r="K17" s="198" t="str">
        <f t="shared" si="3"/>
        <v>Minggu</v>
      </c>
      <c r="L17" s="202">
        <f t="shared" si="8"/>
        <v>45662.083333333336</v>
      </c>
      <c r="M17" s="203">
        <f t="shared" si="4"/>
        <v>8.0833333333333339</v>
      </c>
    </row>
    <row r="18" spans="1:13" x14ac:dyDescent="0.25">
      <c r="A18" s="198">
        <f t="shared" si="5"/>
        <v>13</v>
      </c>
      <c r="B18" s="199" t="s">
        <v>57</v>
      </c>
      <c r="C18" s="198">
        <v>296</v>
      </c>
      <c r="D18" s="200">
        <f t="shared" si="0"/>
        <v>18</v>
      </c>
      <c r="E18" s="200">
        <v>-1</v>
      </c>
      <c r="F18" s="200">
        <f t="shared" si="1"/>
        <v>19</v>
      </c>
      <c r="G18" s="198">
        <v>2</v>
      </c>
      <c r="H18" s="198" t="str">
        <f t="shared" si="2"/>
        <v>Minggu</v>
      </c>
      <c r="I18" s="206">
        <f t="shared" si="6"/>
        <v>45662.333333333336</v>
      </c>
      <c r="J18" s="203">
        <f t="shared" si="7"/>
        <v>8.3333333333333339</v>
      </c>
      <c r="K18" s="198" t="str">
        <f t="shared" si="3"/>
        <v>Minggu</v>
      </c>
      <c r="L18" s="202">
        <f t="shared" si="8"/>
        <v>45662.416666666672</v>
      </c>
      <c r="M18" s="203">
        <f t="shared" si="4"/>
        <v>8.4166666666666679</v>
      </c>
    </row>
    <row r="19" spans="1:13" x14ac:dyDescent="0.25">
      <c r="A19" s="198">
        <f t="shared" si="5"/>
        <v>14</v>
      </c>
      <c r="B19" s="199" t="s">
        <v>19</v>
      </c>
      <c r="C19" s="198">
        <v>128</v>
      </c>
      <c r="D19" s="200">
        <f t="shared" si="0"/>
        <v>5</v>
      </c>
      <c r="E19" s="200">
        <v>-3</v>
      </c>
      <c r="F19" s="200">
        <f t="shared" si="1"/>
        <v>8</v>
      </c>
      <c r="G19" s="198">
        <v>6</v>
      </c>
      <c r="H19" s="198" t="str">
        <f t="shared" si="2"/>
        <v>Senin</v>
      </c>
      <c r="I19" s="206">
        <f t="shared" si="6"/>
        <v>45663.166666666664</v>
      </c>
      <c r="J19" s="203">
        <f t="shared" si="7"/>
        <v>9.1666666666666679</v>
      </c>
      <c r="K19" s="198" t="str">
        <f t="shared" si="3"/>
        <v>Senin</v>
      </c>
      <c r="L19" s="202">
        <f t="shared" si="8"/>
        <v>45663.416666666664</v>
      </c>
      <c r="M19" s="203">
        <f t="shared" si="4"/>
        <v>9.4166666666666679</v>
      </c>
    </row>
    <row r="20" spans="1:13" x14ac:dyDescent="0.25">
      <c r="A20" s="201">
        <f t="shared" si="5"/>
        <v>15</v>
      </c>
      <c r="B20" s="199" t="s">
        <v>143</v>
      </c>
      <c r="C20" s="198">
        <v>250</v>
      </c>
      <c r="D20" s="200">
        <f t="shared" si="0"/>
        <v>16</v>
      </c>
      <c r="E20" s="200">
        <v>0</v>
      </c>
      <c r="F20" s="200">
        <f t="shared" si="1"/>
        <v>16</v>
      </c>
      <c r="G20" s="198">
        <v>4</v>
      </c>
      <c r="H20" s="198" t="str">
        <f t="shared" si="2"/>
        <v>Senin</v>
      </c>
      <c r="I20" s="206">
        <f t="shared" si="6"/>
        <v>45663.625</v>
      </c>
      <c r="J20" s="203">
        <f t="shared" si="7"/>
        <v>9.6250000000000018</v>
      </c>
      <c r="K20" s="198" t="str">
        <f t="shared" si="3"/>
        <v>Senin</v>
      </c>
      <c r="L20" s="202">
        <f t="shared" si="8"/>
        <v>45663.791666666664</v>
      </c>
      <c r="M20" s="203">
        <f t="shared" si="4"/>
        <v>9.7916666666666679</v>
      </c>
    </row>
    <row r="21" spans="1:13" x14ac:dyDescent="0.25">
      <c r="A21" s="201">
        <f t="shared" si="5"/>
        <v>16</v>
      </c>
      <c r="B21" s="204" t="s">
        <v>90</v>
      </c>
      <c r="C21" s="201">
        <v>388</v>
      </c>
      <c r="D21" s="205">
        <f t="shared" si="0"/>
        <v>24</v>
      </c>
      <c r="E21" s="205">
        <v>-1</v>
      </c>
      <c r="F21" s="205">
        <f t="shared" si="1"/>
        <v>25</v>
      </c>
      <c r="G21" s="201">
        <v>2</v>
      </c>
      <c r="H21" s="201" t="str">
        <f t="shared" si="2"/>
        <v>Selasa</v>
      </c>
      <c r="I21" s="206">
        <f t="shared" si="6"/>
        <v>45664.458333333336</v>
      </c>
      <c r="J21" s="203">
        <f t="shared" si="7"/>
        <v>10.458333333333334</v>
      </c>
      <c r="K21" s="198" t="str">
        <f t="shared" si="3"/>
        <v>Selasa</v>
      </c>
      <c r="L21" s="202">
        <f t="shared" si="8"/>
        <v>45664.541666666672</v>
      </c>
      <c r="M21" s="203">
        <f t="shared" si="4"/>
        <v>10.541666666666668</v>
      </c>
    </row>
    <row r="22" spans="1:13" x14ac:dyDescent="0.25">
      <c r="A22" s="201">
        <f t="shared" si="5"/>
        <v>17</v>
      </c>
      <c r="B22" s="204" t="s">
        <v>144</v>
      </c>
      <c r="C22" s="201">
        <v>91</v>
      </c>
      <c r="D22" s="205">
        <f t="shared" si="0"/>
        <v>6</v>
      </c>
      <c r="E22" s="205">
        <v>0</v>
      </c>
      <c r="F22" s="205">
        <f t="shared" si="1"/>
        <v>6</v>
      </c>
      <c r="G22" s="201">
        <v>4</v>
      </c>
      <c r="H22" s="201" t="str">
        <f t="shared" si="2"/>
        <v>Rabu</v>
      </c>
      <c r="I22" s="206">
        <f t="shared" si="6"/>
        <v>45665.541666666664</v>
      </c>
      <c r="J22" s="203">
        <f t="shared" si="7"/>
        <v>11.541666666666668</v>
      </c>
      <c r="K22" s="198" t="str">
        <f t="shared" si="3"/>
        <v>Rabu</v>
      </c>
      <c r="L22" s="202">
        <f t="shared" si="8"/>
        <v>45665.708333333328</v>
      </c>
      <c r="M22" s="203">
        <f t="shared" si="4"/>
        <v>11.708333333333334</v>
      </c>
    </row>
    <row r="23" spans="1:13" x14ac:dyDescent="0.25">
      <c r="A23" s="201">
        <f t="shared" si="5"/>
        <v>18</v>
      </c>
      <c r="B23" s="204" t="s">
        <v>145</v>
      </c>
      <c r="C23" s="201">
        <v>432</v>
      </c>
      <c r="D23" s="205">
        <f t="shared" si="0"/>
        <v>27</v>
      </c>
      <c r="E23" s="205">
        <v>-1</v>
      </c>
      <c r="F23" s="205">
        <f t="shared" si="1"/>
        <v>28</v>
      </c>
      <c r="G23" s="201">
        <v>2</v>
      </c>
      <c r="H23" s="201" t="str">
        <f t="shared" si="2"/>
        <v>Rabu</v>
      </c>
      <c r="I23" s="206">
        <f t="shared" si="6"/>
        <v>45665.958333333336</v>
      </c>
      <c r="J23" s="203">
        <f t="shared" si="7"/>
        <v>11.958333333333334</v>
      </c>
      <c r="K23" s="198" t="str">
        <f t="shared" si="3"/>
        <v>Kamis</v>
      </c>
      <c r="L23" s="202">
        <f t="shared" si="8"/>
        <v>45666.041666666672</v>
      </c>
      <c r="M23" s="203">
        <f t="shared" si="4"/>
        <v>12.041666666666668</v>
      </c>
    </row>
    <row r="24" spans="1:13" x14ac:dyDescent="0.25">
      <c r="A24" s="201">
        <f t="shared" si="5"/>
        <v>19</v>
      </c>
      <c r="B24" s="204" t="s">
        <v>90</v>
      </c>
      <c r="C24" s="201">
        <v>250</v>
      </c>
      <c r="D24" s="205">
        <f t="shared" si="0"/>
        <v>16</v>
      </c>
      <c r="E24" s="205">
        <v>0</v>
      </c>
      <c r="F24" s="205">
        <f t="shared" si="1"/>
        <v>16</v>
      </c>
      <c r="G24" s="201">
        <v>2</v>
      </c>
      <c r="H24" s="201" t="str">
        <f t="shared" si="2"/>
        <v>Jum'at</v>
      </c>
      <c r="I24" s="206">
        <f t="shared" si="6"/>
        <v>45667.166666666664</v>
      </c>
      <c r="J24" s="203">
        <f t="shared" si="7"/>
        <v>13.166666666666668</v>
      </c>
      <c r="K24" s="198" t="str">
        <f t="shared" si="3"/>
        <v>Jum'at</v>
      </c>
      <c r="L24" s="202">
        <f t="shared" si="8"/>
        <v>45667.25</v>
      </c>
      <c r="M24" s="203">
        <f t="shared" si="4"/>
        <v>13.250000000000002</v>
      </c>
    </row>
    <row r="25" spans="1:13" x14ac:dyDescent="0.25">
      <c r="A25" s="201">
        <f t="shared" si="5"/>
        <v>20</v>
      </c>
      <c r="B25" s="204" t="s">
        <v>143</v>
      </c>
      <c r="C25" s="201">
        <v>128</v>
      </c>
      <c r="D25" s="205">
        <f t="shared" si="0"/>
        <v>5</v>
      </c>
      <c r="E25" s="205">
        <v>-3</v>
      </c>
      <c r="F25" s="205">
        <f t="shared" si="1"/>
        <v>8</v>
      </c>
      <c r="G25" s="201">
        <v>4</v>
      </c>
      <c r="H25" s="201" t="str">
        <f t="shared" si="2"/>
        <v>Jum'at</v>
      </c>
      <c r="I25" s="206">
        <f t="shared" si="6"/>
        <v>45667.916666666664</v>
      </c>
      <c r="J25" s="203">
        <f t="shared" si="7"/>
        <v>13.916666666666668</v>
      </c>
      <c r="K25" s="198" t="str">
        <f t="shared" si="3"/>
        <v>Sabtu</v>
      </c>
      <c r="L25" s="202">
        <f t="shared" si="8"/>
        <v>45668.083333333328</v>
      </c>
      <c r="M25" s="203">
        <f t="shared" si="4"/>
        <v>14.083333333333334</v>
      </c>
    </row>
    <row r="26" spans="1:13" x14ac:dyDescent="0.25">
      <c r="A26" s="201">
        <f t="shared" si="5"/>
        <v>21</v>
      </c>
      <c r="B26" s="204" t="s">
        <v>19</v>
      </c>
      <c r="C26" s="201"/>
      <c r="D26" s="205"/>
      <c r="E26" s="205"/>
      <c r="F26" s="205"/>
      <c r="G26" s="201"/>
      <c r="H26" s="201" t="str">
        <f t="shared" si="2"/>
        <v>Sabtu</v>
      </c>
      <c r="I26" s="206">
        <f t="shared" si="6"/>
        <v>45668.291666666664</v>
      </c>
      <c r="J26" s="203">
        <f t="shared" si="7"/>
        <v>14.291666666666668</v>
      </c>
      <c r="K26" s="198"/>
      <c r="L26" s="202"/>
      <c r="M26" s="203"/>
    </row>
    <row r="27" spans="1:13" x14ac:dyDescent="0.25">
      <c r="A27" s="440" t="s">
        <v>31</v>
      </c>
      <c r="B27" s="440"/>
      <c r="C27" s="160">
        <f>SUM(C6:C26)</f>
        <v>4360</v>
      </c>
      <c r="D27" s="160">
        <f>SUM(D6:D26)</f>
        <v>259</v>
      </c>
      <c r="E27" s="160"/>
      <c r="F27" s="160"/>
      <c r="G27" s="160">
        <f>SUM(G6:G26)</f>
        <v>77</v>
      </c>
      <c r="H27" s="160">
        <f>D27+G27</f>
        <v>336</v>
      </c>
      <c r="I27" s="143"/>
      <c r="J27" s="144"/>
      <c r="K27" s="143"/>
      <c r="L27" s="143"/>
      <c r="M27" s="144"/>
    </row>
    <row r="28" spans="1:13" x14ac:dyDescent="0.25">
      <c r="A28" s="440" t="s">
        <v>32</v>
      </c>
      <c r="B28" s="440"/>
      <c r="C28" s="146"/>
      <c r="D28" s="147">
        <f>D27/24</f>
        <v>10.791666666666666</v>
      </c>
      <c r="E28" s="147"/>
      <c r="F28" s="147"/>
      <c r="G28" s="147">
        <f>G27/24</f>
        <v>3.2083333333333335</v>
      </c>
      <c r="H28" s="147">
        <f>H27/24</f>
        <v>14</v>
      </c>
      <c r="I28" s="148"/>
      <c r="J28" s="149" t="s">
        <v>33</v>
      </c>
      <c r="K28" s="150"/>
      <c r="L28" s="150"/>
      <c r="M28" s="150"/>
    </row>
    <row r="29" spans="1:13" x14ac:dyDescent="0.25">
      <c r="A29" s="207"/>
      <c r="B29" s="207"/>
      <c r="C29" s="207"/>
      <c r="D29" s="207"/>
      <c r="E29" s="207"/>
      <c r="F29" s="207"/>
      <c r="G29" s="207"/>
      <c r="H29" s="150"/>
      <c r="I29" s="150"/>
      <c r="J29" s="144" t="s">
        <v>34</v>
      </c>
      <c r="K29" s="144"/>
      <c r="L29" s="154">
        <f>C27</f>
        <v>4360</v>
      </c>
      <c r="M29" s="150" t="s">
        <v>35</v>
      </c>
    </row>
    <row r="30" spans="1:13" x14ac:dyDescent="0.25">
      <c r="A30" s="207"/>
      <c r="B30" s="207"/>
      <c r="C30" s="207"/>
      <c r="D30" s="207"/>
      <c r="E30" s="207"/>
      <c r="F30" s="207"/>
      <c r="G30" s="207"/>
      <c r="H30" s="207"/>
      <c r="I30" s="150"/>
      <c r="J30" s="144" t="s">
        <v>36</v>
      </c>
      <c r="K30" s="144"/>
      <c r="L30" s="155">
        <f>D28</f>
        <v>10.791666666666666</v>
      </c>
      <c r="M30" s="150" t="s">
        <v>14</v>
      </c>
    </row>
    <row r="31" spans="1:13" x14ac:dyDescent="0.25">
      <c r="A31" s="207"/>
      <c r="B31" s="207"/>
      <c r="C31" s="207"/>
      <c r="D31" s="207"/>
      <c r="E31" s="207"/>
      <c r="F31" s="207"/>
      <c r="G31" s="207"/>
      <c r="H31" s="207"/>
      <c r="I31" s="163"/>
      <c r="J31" s="144" t="s">
        <v>37</v>
      </c>
      <c r="K31" s="144"/>
      <c r="L31" s="156">
        <f>G28</f>
        <v>3.2083333333333335</v>
      </c>
      <c r="M31" s="150" t="s">
        <v>14</v>
      </c>
    </row>
    <row r="33" spans="1:13" ht="15.75" x14ac:dyDescent="0.25">
      <c r="A33" s="445" t="s">
        <v>141</v>
      </c>
      <c r="B33" s="445"/>
      <c r="C33" s="445"/>
      <c r="D33" s="445"/>
      <c r="E33" s="445"/>
      <c r="F33" s="445"/>
      <c r="G33" s="445"/>
      <c r="H33" s="445"/>
      <c r="I33" s="445"/>
      <c r="J33" s="445"/>
      <c r="K33" s="445"/>
      <c r="L33" s="445"/>
      <c r="M33" s="445"/>
    </row>
    <row r="34" spans="1:13" ht="15.75" x14ac:dyDescent="0.25">
      <c r="A34" s="445" t="s">
        <v>156</v>
      </c>
      <c r="B34" s="445"/>
      <c r="C34" s="445"/>
      <c r="D34" s="445"/>
      <c r="E34" s="445"/>
      <c r="F34" s="445"/>
      <c r="G34" s="445"/>
      <c r="H34" s="445"/>
      <c r="I34" s="445"/>
      <c r="J34" s="445"/>
      <c r="K34" s="445"/>
      <c r="L34" s="445"/>
      <c r="M34" s="445"/>
    </row>
    <row r="35" spans="1:13" ht="16.5" customHeight="1" x14ac:dyDescent="0.25">
      <c r="A35" s="438"/>
      <c r="B35" s="438"/>
      <c r="C35" s="438"/>
      <c r="D35" s="438"/>
      <c r="E35" s="438"/>
      <c r="F35" s="438"/>
      <c r="G35" s="438"/>
      <c r="H35" s="438"/>
      <c r="I35" s="438"/>
      <c r="J35" s="438"/>
      <c r="K35" s="438"/>
      <c r="L35" s="438"/>
      <c r="M35" s="438"/>
    </row>
    <row r="36" spans="1:13" ht="15.75" x14ac:dyDescent="0.25">
      <c r="A36" s="195" t="s">
        <v>38</v>
      </c>
      <c r="B36" s="18"/>
      <c r="C36" s="18"/>
      <c r="D36" s="18"/>
      <c r="E36" s="18"/>
      <c r="F36" s="18"/>
      <c r="G36" s="16"/>
      <c r="H36" s="18"/>
      <c r="I36" s="18"/>
      <c r="J36" s="161"/>
      <c r="K36" s="139" t="s">
        <v>3</v>
      </c>
      <c r="L36" s="136">
        <v>15</v>
      </c>
      <c r="M36" s="139" t="s">
        <v>4</v>
      </c>
    </row>
    <row r="37" spans="1:13" ht="15" customHeight="1" x14ac:dyDescent="0.25">
      <c r="A37" s="446" t="s">
        <v>5</v>
      </c>
      <c r="B37" s="446" t="s">
        <v>6</v>
      </c>
      <c r="C37" s="442" t="s">
        <v>7</v>
      </c>
      <c r="D37" s="442" t="s">
        <v>8</v>
      </c>
      <c r="E37" s="443" t="s">
        <v>9</v>
      </c>
      <c r="F37" s="443" t="s">
        <v>10</v>
      </c>
      <c r="G37" s="442" t="s">
        <v>11</v>
      </c>
      <c r="H37" s="447" t="s">
        <v>12</v>
      </c>
      <c r="I37" s="447"/>
      <c r="J37" s="447"/>
      <c r="K37" s="448" t="s">
        <v>13</v>
      </c>
      <c r="L37" s="448"/>
      <c r="M37" s="448"/>
    </row>
    <row r="38" spans="1:13" x14ac:dyDescent="0.25">
      <c r="A38" s="446"/>
      <c r="B38" s="446"/>
      <c r="C38" s="442"/>
      <c r="D38" s="442"/>
      <c r="E38" s="443"/>
      <c r="F38" s="443"/>
      <c r="G38" s="442"/>
      <c r="H38" s="196" t="s">
        <v>14</v>
      </c>
      <c r="I38" s="196" t="s">
        <v>15</v>
      </c>
      <c r="J38" s="196" t="s">
        <v>16</v>
      </c>
      <c r="K38" s="197" t="s">
        <v>14</v>
      </c>
      <c r="L38" s="197" t="s">
        <v>15</v>
      </c>
      <c r="M38" s="197" t="s">
        <v>16</v>
      </c>
    </row>
    <row r="39" spans="1:13" x14ac:dyDescent="0.25">
      <c r="A39" s="198">
        <v>1</v>
      </c>
      <c r="B39" s="199" t="s">
        <v>19</v>
      </c>
      <c r="C39" s="198">
        <v>128</v>
      </c>
      <c r="D39" s="200">
        <f t="shared" ref="D39:D58" si="9">F39+E39</f>
        <v>5</v>
      </c>
      <c r="E39" s="200">
        <v>-3</v>
      </c>
      <c r="F39" s="200">
        <f t="shared" ref="F39:F58" si="10">INT(C39/$L$3)</f>
        <v>8</v>
      </c>
      <c r="G39" s="201">
        <v>17</v>
      </c>
      <c r="H39" s="198" t="str">
        <f t="shared" ref="H39:H59" si="11">CHOOSE(WEEKDAY(I39),"Minggu","Senin","Selasa","Rabu","Kamis","Jum'at","Sabtu")</f>
        <v>Sabtu</v>
      </c>
      <c r="I39" s="202">
        <v>45668</v>
      </c>
      <c r="J39" s="203">
        <v>0.29166666666666702</v>
      </c>
      <c r="K39" s="198" t="str">
        <f t="shared" ref="K39:K58" si="12">CHOOSE(WEEKDAY(L39),"Minggu","Senin","Selasa","Rabu","Kamis","Jum'at","Sabtu")</f>
        <v>Minggu</v>
      </c>
      <c r="L39" s="202">
        <f>(I39+J39)+G39/24</f>
        <v>45669</v>
      </c>
      <c r="M39" s="203">
        <f t="shared" ref="M39:M58" si="13">(J39+G39/24)</f>
        <v>1.0000000000000004</v>
      </c>
    </row>
    <row r="40" spans="1:13" x14ac:dyDescent="0.25">
      <c r="A40" s="201">
        <f t="shared" ref="A40:A59" si="14">A39+1</f>
        <v>2</v>
      </c>
      <c r="B40" s="204" t="s">
        <v>143</v>
      </c>
      <c r="C40" s="201">
        <v>250</v>
      </c>
      <c r="D40" s="205">
        <f t="shared" si="9"/>
        <v>15</v>
      </c>
      <c r="E40" s="200">
        <v>-1</v>
      </c>
      <c r="F40" s="200">
        <f t="shared" si="10"/>
        <v>16</v>
      </c>
      <c r="G40" s="201">
        <v>4</v>
      </c>
      <c r="H40" s="198" t="str">
        <f t="shared" si="11"/>
        <v>Minggu</v>
      </c>
      <c r="I40" s="202">
        <f t="shared" ref="I40:I59" si="15">$I$39+J40</f>
        <v>45669.208333333336</v>
      </c>
      <c r="J40" s="203">
        <f t="shared" ref="J40:J59" si="16">M39+D39/24</f>
        <v>1.2083333333333337</v>
      </c>
      <c r="K40" s="198" t="str">
        <f t="shared" si="12"/>
        <v>Minggu</v>
      </c>
      <c r="L40" s="202">
        <f t="shared" ref="L40:L58" si="17">($I$39+J40)+G40/24</f>
        <v>45669.375</v>
      </c>
      <c r="M40" s="203">
        <f t="shared" si="13"/>
        <v>1.3750000000000004</v>
      </c>
    </row>
    <row r="41" spans="1:13" x14ac:dyDescent="0.25">
      <c r="A41" s="201">
        <f t="shared" si="14"/>
        <v>3</v>
      </c>
      <c r="B41" s="204" t="s">
        <v>90</v>
      </c>
      <c r="C41" s="201">
        <v>388</v>
      </c>
      <c r="D41" s="205">
        <f t="shared" si="9"/>
        <v>25</v>
      </c>
      <c r="E41" s="200">
        <v>0</v>
      </c>
      <c r="F41" s="200">
        <f t="shared" si="10"/>
        <v>25</v>
      </c>
      <c r="G41" s="201">
        <v>2</v>
      </c>
      <c r="H41" s="198" t="str">
        <f t="shared" si="11"/>
        <v>Senin</v>
      </c>
      <c r="I41" s="202">
        <f t="shared" si="15"/>
        <v>45670</v>
      </c>
      <c r="J41" s="203">
        <f t="shared" si="16"/>
        <v>2.0000000000000004</v>
      </c>
      <c r="K41" s="198" t="str">
        <f t="shared" si="12"/>
        <v>Senin</v>
      </c>
      <c r="L41" s="202">
        <f t="shared" si="17"/>
        <v>45670.083333333336</v>
      </c>
      <c r="M41" s="203">
        <f t="shared" si="13"/>
        <v>2.0833333333333339</v>
      </c>
    </row>
    <row r="42" spans="1:13" x14ac:dyDescent="0.25">
      <c r="A42" s="201">
        <f t="shared" si="14"/>
        <v>4</v>
      </c>
      <c r="B42" s="204" t="s">
        <v>144</v>
      </c>
      <c r="C42" s="201">
        <v>91</v>
      </c>
      <c r="D42" s="205">
        <f t="shared" si="9"/>
        <v>6</v>
      </c>
      <c r="E42" s="200">
        <v>0</v>
      </c>
      <c r="F42" s="200">
        <f t="shared" si="10"/>
        <v>6</v>
      </c>
      <c r="G42" s="201">
        <v>4</v>
      </c>
      <c r="H42" s="198" t="str">
        <f t="shared" si="11"/>
        <v>Selasa</v>
      </c>
      <c r="I42" s="202">
        <f t="shared" si="15"/>
        <v>45671.125</v>
      </c>
      <c r="J42" s="203">
        <f t="shared" si="16"/>
        <v>3.1250000000000009</v>
      </c>
      <c r="K42" s="198" t="str">
        <f t="shared" si="12"/>
        <v>Selasa</v>
      </c>
      <c r="L42" s="202">
        <f t="shared" si="17"/>
        <v>45671.291666666664</v>
      </c>
      <c r="M42" s="203">
        <f t="shared" si="13"/>
        <v>3.2916666666666674</v>
      </c>
    </row>
    <row r="43" spans="1:13" x14ac:dyDescent="0.25">
      <c r="A43" s="201">
        <f t="shared" si="14"/>
        <v>5</v>
      </c>
      <c r="B43" s="204" t="s">
        <v>145</v>
      </c>
      <c r="C43" s="201">
        <v>432</v>
      </c>
      <c r="D43" s="205">
        <f t="shared" si="9"/>
        <v>27</v>
      </c>
      <c r="E43" s="200">
        <v>-1</v>
      </c>
      <c r="F43" s="200">
        <f t="shared" si="10"/>
        <v>28</v>
      </c>
      <c r="G43" s="198">
        <v>3</v>
      </c>
      <c r="H43" s="198" t="str">
        <f t="shared" si="11"/>
        <v>Selasa</v>
      </c>
      <c r="I43" s="202">
        <f t="shared" si="15"/>
        <v>45671.541666666664</v>
      </c>
      <c r="J43" s="203">
        <f t="shared" si="16"/>
        <v>3.5416666666666674</v>
      </c>
      <c r="K43" s="198" t="str">
        <f t="shared" si="12"/>
        <v>Selasa</v>
      </c>
      <c r="L43" s="202">
        <f t="shared" si="17"/>
        <v>45671.666666666664</v>
      </c>
      <c r="M43" s="203">
        <f t="shared" si="13"/>
        <v>3.6666666666666674</v>
      </c>
    </row>
    <row r="44" spans="1:13" x14ac:dyDescent="0.25">
      <c r="A44" s="201">
        <f t="shared" si="14"/>
        <v>6</v>
      </c>
      <c r="B44" s="199" t="s">
        <v>90</v>
      </c>
      <c r="C44" s="198">
        <v>250</v>
      </c>
      <c r="D44" s="200">
        <f t="shared" si="9"/>
        <v>15</v>
      </c>
      <c r="E44" s="200">
        <v>-1</v>
      </c>
      <c r="F44" s="200">
        <f t="shared" si="10"/>
        <v>16</v>
      </c>
      <c r="G44" s="198">
        <v>2</v>
      </c>
      <c r="H44" s="198" t="str">
        <f t="shared" si="11"/>
        <v>Rabu</v>
      </c>
      <c r="I44" s="202">
        <f t="shared" si="15"/>
        <v>45672.791666666664</v>
      </c>
      <c r="J44" s="203">
        <f t="shared" si="16"/>
        <v>4.7916666666666679</v>
      </c>
      <c r="K44" s="198" t="str">
        <f t="shared" si="12"/>
        <v>Rabu</v>
      </c>
      <c r="L44" s="202">
        <f t="shared" si="17"/>
        <v>45672.875</v>
      </c>
      <c r="M44" s="203">
        <f t="shared" si="13"/>
        <v>4.8750000000000009</v>
      </c>
    </row>
    <row r="45" spans="1:13" x14ac:dyDescent="0.25">
      <c r="A45" s="198">
        <f t="shared" si="14"/>
        <v>7</v>
      </c>
      <c r="B45" s="199" t="s">
        <v>143</v>
      </c>
      <c r="C45" s="198">
        <v>128</v>
      </c>
      <c r="D45" s="200">
        <f t="shared" si="9"/>
        <v>5</v>
      </c>
      <c r="E45" s="200">
        <v>-3</v>
      </c>
      <c r="F45" s="200">
        <f t="shared" si="10"/>
        <v>8</v>
      </c>
      <c r="G45" s="198">
        <v>4</v>
      </c>
      <c r="H45" s="198" t="str">
        <f t="shared" si="11"/>
        <v>Kamis</v>
      </c>
      <c r="I45" s="202">
        <f t="shared" si="15"/>
        <v>45673.5</v>
      </c>
      <c r="J45" s="203">
        <f t="shared" si="16"/>
        <v>5.5000000000000009</v>
      </c>
      <c r="K45" s="198" t="str">
        <f t="shared" si="12"/>
        <v>Kamis</v>
      </c>
      <c r="L45" s="202">
        <f t="shared" si="17"/>
        <v>45673.666666666664</v>
      </c>
      <c r="M45" s="203">
        <f t="shared" si="13"/>
        <v>5.6666666666666679</v>
      </c>
    </row>
    <row r="46" spans="1:13" x14ac:dyDescent="0.25">
      <c r="A46" s="198">
        <f t="shared" si="14"/>
        <v>8</v>
      </c>
      <c r="B46" s="199" t="s">
        <v>19</v>
      </c>
      <c r="C46" s="198">
        <v>296</v>
      </c>
      <c r="D46" s="200">
        <f t="shared" si="9"/>
        <v>18</v>
      </c>
      <c r="E46" s="200">
        <v>-1</v>
      </c>
      <c r="F46" s="200">
        <f t="shared" si="10"/>
        <v>19</v>
      </c>
      <c r="G46" s="198">
        <v>3</v>
      </c>
      <c r="H46" s="198" t="str">
        <f t="shared" si="11"/>
        <v>Kamis</v>
      </c>
      <c r="I46" s="202">
        <f t="shared" si="15"/>
        <v>45673.875</v>
      </c>
      <c r="J46" s="203">
        <f t="shared" si="16"/>
        <v>5.8750000000000009</v>
      </c>
      <c r="K46" s="198" t="str">
        <f t="shared" si="12"/>
        <v>Jum'at</v>
      </c>
      <c r="L46" s="202">
        <f t="shared" si="17"/>
        <v>45674</v>
      </c>
      <c r="M46" s="203">
        <f t="shared" si="13"/>
        <v>6.0000000000000009</v>
      </c>
    </row>
    <row r="47" spans="1:13" x14ac:dyDescent="0.25">
      <c r="A47" s="198">
        <f t="shared" si="14"/>
        <v>9</v>
      </c>
      <c r="B47" s="199" t="s">
        <v>57</v>
      </c>
      <c r="C47" s="198">
        <v>97</v>
      </c>
      <c r="D47" s="200">
        <f t="shared" si="9"/>
        <v>6</v>
      </c>
      <c r="E47" s="200">
        <v>0</v>
      </c>
      <c r="F47" s="200">
        <f t="shared" si="10"/>
        <v>6</v>
      </c>
      <c r="G47" s="198">
        <v>2</v>
      </c>
      <c r="H47" s="198" t="str">
        <f t="shared" si="11"/>
        <v>Jum'at</v>
      </c>
      <c r="I47" s="202">
        <f t="shared" si="15"/>
        <v>45674.75</v>
      </c>
      <c r="J47" s="203">
        <f t="shared" si="16"/>
        <v>6.7500000000000009</v>
      </c>
      <c r="K47" s="198" t="str">
        <f t="shared" si="12"/>
        <v>Jum'at</v>
      </c>
      <c r="L47" s="202">
        <f t="shared" si="17"/>
        <v>45674.833333333336</v>
      </c>
      <c r="M47" s="203">
        <f t="shared" si="13"/>
        <v>6.8333333333333339</v>
      </c>
    </row>
    <row r="48" spans="1:13" x14ac:dyDescent="0.25">
      <c r="A48" s="198">
        <f t="shared" si="14"/>
        <v>10</v>
      </c>
      <c r="B48" s="199" t="s">
        <v>59</v>
      </c>
      <c r="C48" s="198">
        <v>120</v>
      </c>
      <c r="D48" s="200">
        <f t="shared" si="9"/>
        <v>7</v>
      </c>
      <c r="E48" s="200">
        <v>-1</v>
      </c>
      <c r="F48" s="200">
        <f t="shared" si="10"/>
        <v>8</v>
      </c>
      <c r="G48" s="198">
        <v>2</v>
      </c>
      <c r="H48" s="198" t="str">
        <f t="shared" si="11"/>
        <v>Sabtu</v>
      </c>
      <c r="I48" s="202">
        <f t="shared" si="15"/>
        <v>45675.083333333336</v>
      </c>
      <c r="J48" s="203">
        <f t="shared" si="16"/>
        <v>7.0833333333333339</v>
      </c>
      <c r="K48" s="198" t="str">
        <f t="shared" si="12"/>
        <v>Sabtu</v>
      </c>
      <c r="L48" s="202">
        <f t="shared" si="17"/>
        <v>45675.166666666672</v>
      </c>
      <c r="M48" s="203">
        <f t="shared" si="13"/>
        <v>7.166666666666667</v>
      </c>
    </row>
    <row r="49" spans="1:13" x14ac:dyDescent="0.25">
      <c r="A49" s="198">
        <f t="shared" si="14"/>
        <v>11</v>
      </c>
      <c r="B49" s="199" t="s">
        <v>60</v>
      </c>
      <c r="C49" s="198">
        <v>120</v>
      </c>
      <c r="D49" s="200">
        <f t="shared" si="9"/>
        <v>7</v>
      </c>
      <c r="E49" s="200">
        <v>-1</v>
      </c>
      <c r="F49" s="200">
        <f t="shared" si="10"/>
        <v>8</v>
      </c>
      <c r="G49" s="198">
        <v>6</v>
      </c>
      <c r="H49" s="198" t="str">
        <f t="shared" si="11"/>
        <v>Sabtu</v>
      </c>
      <c r="I49" s="202">
        <f t="shared" si="15"/>
        <v>45675.458333333336</v>
      </c>
      <c r="J49" s="203">
        <f t="shared" si="16"/>
        <v>7.4583333333333339</v>
      </c>
      <c r="K49" s="198" t="str">
        <f t="shared" si="12"/>
        <v>Sabtu</v>
      </c>
      <c r="L49" s="202">
        <f t="shared" si="17"/>
        <v>45675.708333333336</v>
      </c>
      <c r="M49" s="203">
        <f t="shared" si="13"/>
        <v>7.7083333333333339</v>
      </c>
    </row>
    <row r="50" spans="1:13" x14ac:dyDescent="0.25">
      <c r="A50" s="198">
        <f t="shared" si="14"/>
        <v>12</v>
      </c>
      <c r="B50" s="199" t="s">
        <v>59</v>
      </c>
      <c r="C50" s="198">
        <v>97</v>
      </c>
      <c r="D50" s="200">
        <f t="shared" si="9"/>
        <v>6</v>
      </c>
      <c r="E50" s="200">
        <v>0</v>
      </c>
      <c r="F50" s="200">
        <f t="shared" si="10"/>
        <v>6</v>
      </c>
      <c r="G50" s="198">
        <v>2</v>
      </c>
      <c r="H50" s="198" t="str">
        <f t="shared" si="11"/>
        <v>Minggu</v>
      </c>
      <c r="I50" s="202">
        <f t="shared" si="15"/>
        <v>45676</v>
      </c>
      <c r="J50" s="203">
        <f t="shared" si="16"/>
        <v>8</v>
      </c>
      <c r="K50" s="198" t="str">
        <f t="shared" si="12"/>
        <v>Minggu</v>
      </c>
      <c r="L50" s="202">
        <f t="shared" si="17"/>
        <v>45676.083333333336</v>
      </c>
      <c r="M50" s="203">
        <f t="shared" si="13"/>
        <v>8.0833333333333339</v>
      </c>
    </row>
    <row r="51" spans="1:13" x14ac:dyDescent="0.25">
      <c r="A51" s="198">
        <f t="shared" si="14"/>
        <v>13</v>
      </c>
      <c r="B51" s="199" t="s">
        <v>57</v>
      </c>
      <c r="C51" s="198">
        <v>296</v>
      </c>
      <c r="D51" s="200">
        <f t="shared" si="9"/>
        <v>18</v>
      </c>
      <c r="E51" s="200">
        <v>-1</v>
      </c>
      <c r="F51" s="200">
        <f t="shared" si="10"/>
        <v>19</v>
      </c>
      <c r="G51" s="198">
        <v>2</v>
      </c>
      <c r="H51" s="198" t="str">
        <f t="shared" si="11"/>
        <v>Minggu</v>
      </c>
      <c r="I51" s="202">
        <f t="shared" si="15"/>
        <v>45676.333333333336</v>
      </c>
      <c r="J51" s="203">
        <f t="shared" si="16"/>
        <v>8.3333333333333339</v>
      </c>
      <c r="K51" s="198" t="str">
        <f t="shared" si="12"/>
        <v>Minggu</v>
      </c>
      <c r="L51" s="202">
        <f t="shared" si="17"/>
        <v>45676.416666666672</v>
      </c>
      <c r="M51" s="203">
        <f t="shared" si="13"/>
        <v>8.4166666666666679</v>
      </c>
    </row>
    <row r="52" spans="1:13" x14ac:dyDescent="0.25">
      <c r="A52" s="198">
        <f t="shared" si="14"/>
        <v>14</v>
      </c>
      <c r="B52" s="199" t="s">
        <v>19</v>
      </c>
      <c r="C52" s="198">
        <v>128</v>
      </c>
      <c r="D52" s="200">
        <f t="shared" si="9"/>
        <v>5</v>
      </c>
      <c r="E52" s="200">
        <v>-3</v>
      </c>
      <c r="F52" s="200">
        <f t="shared" si="10"/>
        <v>8</v>
      </c>
      <c r="G52" s="198">
        <v>6</v>
      </c>
      <c r="H52" s="198" t="str">
        <f t="shared" si="11"/>
        <v>Senin</v>
      </c>
      <c r="I52" s="202">
        <f t="shared" si="15"/>
        <v>45677.166666666664</v>
      </c>
      <c r="J52" s="203">
        <f t="shared" si="16"/>
        <v>9.1666666666666679</v>
      </c>
      <c r="K52" s="198" t="str">
        <f t="shared" si="12"/>
        <v>Senin</v>
      </c>
      <c r="L52" s="202">
        <f t="shared" si="17"/>
        <v>45677.416666666664</v>
      </c>
      <c r="M52" s="203">
        <f t="shared" si="13"/>
        <v>9.4166666666666679</v>
      </c>
    </row>
    <row r="53" spans="1:13" x14ac:dyDescent="0.25">
      <c r="A53" s="201">
        <f t="shared" si="14"/>
        <v>15</v>
      </c>
      <c r="B53" s="199" t="s">
        <v>143</v>
      </c>
      <c r="C53" s="198">
        <v>250</v>
      </c>
      <c r="D53" s="200">
        <f t="shared" si="9"/>
        <v>16</v>
      </c>
      <c r="E53" s="200">
        <v>0</v>
      </c>
      <c r="F53" s="200">
        <f t="shared" si="10"/>
        <v>16</v>
      </c>
      <c r="G53" s="198">
        <v>4</v>
      </c>
      <c r="H53" s="198" t="str">
        <f t="shared" si="11"/>
        <v>Senin</v>
      </c>
      <c r="I53" s="202">
        <f t="shared" si="15"/>
        <v>45677.625</v>
      </c>
      <c r="J53" s="203">
        <f t="shared" si="16"/>
        <v>9.6250000000000018</v>
      </c>
      <c r="K53" s="198" t="str">
        <f t="shared" si="12"/>
        <v>Senin</v>
      </c>
      <c r="L53" s="202">
        <f t="shared" si="17"/>
        <v>45677.791666666664</v>
      </c>
      <c r="M53" s="203">
        <f t="shared" si="13"/>
        <v>9.7916666666666679</v>
      </c>
    </row>
    <row r="54" spans="1:13" x14ac:dyDescent="0.25">
      <c r="A54" s="201">
        <f t="shared" si="14"/>
        <v>16</v>
      </c>
      <c r="B54" s="204" t="s">
        <v>90</v>
      </c>
      <c r="C54" s="201">
        <v>388</v>
      </c>
      <c r="D54" s="205">
        <f t="shared" si="9"/>
        <v>24</v>
      </c>
      <c r="E54" s="205">
        <v>-1</v>
      </c>
      <c r="F54" s="205">
        <f t="shared" si="10"/>
        <v>25</v>
      </c>
      <c r="G54" s="201">
        <v>2</v>
      </c>
      <c r="H54" s="198" t="str">
        <f t="shared" si="11"/>
        <v>Selasa</v>
      </c>
      <c r="I54" s="202">
        <f t="shared" si="15"/>
        <v>45678.458333333336</v>
      </c>
      <c r="J54" s="203">
        <f t="shared" si="16"/>
        <v>10.458333333333334</v>
      </c>
      <c r="K54" s="198" t="str">
        <f t="shared" si="12"/>
        <v>Selasa</v>
      </c>
      <c r="L54" s="202">
        <f t="shared" si="17"/>
        <v>45678.541666666672</v>
      </c>
      <c r="M54" s="203">
        <f t="shared" si="13"/>
        <v>10.541666666666668</v>
      </c>
    </row>
    <row r="55" spans="1:13" x14ac:dyDescent="0.25">
      <c r="A55" s="201">
        <f t="shared" si="14"/>
        <v>17</v>
      </c>
      <c r="B55" s="204" t="s">
        <v>144</v>
      </c>
      <c r="C55" s="201">
        <v>91</v>
      </c>
      <c r="D55" s="205">
        <f t="shared" si="9"/>
        <v>6</v>
      </c>
      <c r="E55" s="205">
        <v>0</v>
      </c>
      <c r="F55" s="205">
        <f t="shared" si="10"/>
        <v>6</v>
      </c>
      <c r="G55" s="201">
        <v>4</v>
      </c>
      <c r="H55" s="198" t="str">
        <f t="shared" si="11"/>
        <v>Rabu</v>
      </c>
      <c r="I55" s="202">
        <f t="shared" si="15"/>
        <v>45679.541666666664</v>
      </c>
      <c r="J55" s="203">
        <f t="shared" si="16"/>
        <v>11.541666666666668</v>
      </c>
      <c r="K55" s="198" t="str">
        <f t="shared" si="12"/>
        <v>Rabu</v>
      </c>
      <c r="L55" s="202">
        <f t="shared" si="17"/>
        <v>45679.708333333328</v>
      </c>
      <c r="M55" s="203">
        <f t="shared" si="13"/>
        <v>11.708333333333334</v>
      </c>
    </row>
    <row r="56" spans="1:13" x14ac:dyDescent="0.25">
      <c r="A56" s="201">
        <f t="shared" si="14"/>
        <v>18</v>
      </c>
      <c r="B56" s="204" t="s">
        <v>145</v>
      </c>
      <c r="C56" s="201">
        <v>432</v>
      </c>
      <c r="D56" s="205">
        <f t="shared" si="9"/>
        <v>27</v>
      </c>
      <c r="E56" s="205">
        <v>-1</v>
      </c>
      <c r="F56" s="205">
        <f t="shared" si="10"/>
        <v>28</v>
      </c>
      <c r="G56" s="201">
        <v>2</v>
      </c>
      <c r="H56" s="198" t="str">
        <f t="shared" si="11"/>
        <v>Rabu</v>
      </c>
      <c r="I56" s="202">
        <f t="shared" si="15"/>
        <v>45679.958333333336</v>
      </c>
      <c r="J56" s="203">
        <f t="shared" si="16"/>
        <v>11.958333333333334</v>
      </c>
      <c r="K56" s="198" t="str">
        <f t="shared" si="12"/>
        <v>Kamis</v>
      </c>
      <c r="L56" s="202">
        <f t="shared" si="17"/>
        <v>45680.041666666672</v>
      </c>
      <c r="M56" s="203">
        <f t="shared" si="13"/>
        <v>12.041666666666668</v>
      </c>
    </row>
    <row r="57" spans="1:13" x14ac:dyDescent="0.25">
      <c r="A57" s="201">
        <f t="shared" si="14"/>
        <v>19</v>
      </c>
      <c r="B57" s="204" t="s">
        <v>90</v>
      </c>
      <c r="C57" s="201">
        <v>250</v>
      </c>
      <c r="D57" s="205">
        <f t="shared" si="9"/>
        <v>16</v>
      </c>
      <c r="E57" s="205">
        <v>0</v>
      </c>
      <c r="F57" s="205">
        <f t="shared" si="10"/>
        <v>16</v>
      </c>
      <c r="G57" s="201">
        <v>2</v>
      </c>
      <c r="H57" s="198" t="str">
        <f t="shared" si="11"/>
        <v>Jum'at</v>
      </c>
      <c r="I57" s="202">
        <f t="shared" si="15"/>
        <v>45681.166666666664</v>
      </c>
      <c r="J57" s="203">
        <f t="shared" si="16"/>
        <v>13.166666666666668</v>
      </c>
      <c r="K57" s="198" t="str">
        <f t="shared" si="12"/>
        <v>Jum'at</v>
      </c>
      <c r="L57" s="202">
        <f t="shared" si="17"/>
        <v>45681.25</v>
      </c>
      <c r="M57" s="203">
        <f t="shared" si="13"/>
        <v>13.250000000000002</v>
      </c>
    </row>
    <row r="58" spans="1:13" x14ac:dyDescent="0.25">
      <c r="A58" s="201">
        <f t="shared" si="14"/>
        <v>20</v>
      </c>
      <c r="B58" s="204" t="s">
        <v>143</v>
      </c>
      <c r="C58" s="201">
        <v>128</v>
      </c>
      <c r="D58" s="205">
        <f t="shared" si="9"/>
        <v>5</v>
      </c>
      <c r="E58" s="205">
        <v>-3</v>
      </c>
      <c r="F58" s="205">
        <f t="shared" si="10"/>
        <v>8</v>
      </c>
      <c r="G58" s="201">
        <v>4</v>
      </c>
      <c r="H58" s="198" t="str">
        <f t="shared" si="11"/>
        <v>Jum'at</v>
      </c>
      <c r="I58" s="202">
        <f t="shared" si="15"/>
        <v>45681.916666666664</v>
      </c>
      <c r="J58" s="203">
        <f t="shared" si="16"/>
        <v>13.916666666666668</v>
      </c>
      <c r="K58" s="198" t="str">
        <f t="shared" si="12"/>
        <v>Sabtu</v>
      </c>
      <c r="L58" s="202">
        <f t="shared" si="17"/>
        <v>45682.083333333328</v>
      </c>
      <c r="M58" s="203">
        <f t="shared" si="13"/>
        <v>14.083333333333334</v>
      </c>
    </row>
    <row r="59" spans="1:13" x14ac:dyDescent="0.25">
      <c r="A59" s="201">
        <f t="shared" si="14"/>
        <v>21</v>
      </c>
      <c r="B59" s="204" t="s">
        <v>19</v>
      </c>
      <c r="C59" s="201"/>
      <c r="D59" s="205"/>
      <c r="E59" s="205"/>
      <c r="F59" s="205"/>
      <c r="G59" s="201"/>
      <c r="H59" s="198" t="str">
        <f t="shared" si="11"/>
        <v>Sabtu</v>
      </c>
      <c r="I59" s="202">
        <f t="shared" si="15"/>
        <v>45682.291666666664</v>
      </c>
      <c r="J59" s="203">
        <f t="shared" si="16"/>
        <v>14.291666666666668</v>
      </c>
      <c r="K59" s="198"/>
      <c r="L59" s="202"/>
      <c r="M59" s="203"/>
    </row>
    <row r="60" spans="1:13" x14ac:dyDescent="0.25">
      <c r="A60" s="440" t="s">
        <v>31</v>
      </c>
      <c r="B60" s="440"/>
      <c r="C60" s="160">
        <f>SUM(C39:C59)</f>
        <v>4360</v>
      </c>
      <c r="D60" s="160">
        <f>SUM(D39:D59)</f>
        <v>259</v>
      </c>
      <c r="E60" s="160"/>
      <c r="F60" s="160"/>
      <c r="G60" s="160">
        <f>SUM(G39:G59)</f>
        <v>77</v>
      </c>
      <c r="H60" s="160">
        <f>D60+G60</f>
        <v>336</v>
      </c>
      <c r="I60" s="143"/>
      <c r="J60" s="144"/>
      <c r="K60" s="143"/>
      <c r="L60" s="143"/>
      <c r="M60" s="144"/>
    </row>
    <row r="61" spans="1:13" x14ac:dyDescent="0.25">
      <c r="A61" s="440" t="s">
        <v>32</v>
      </c>
      <c r="B61" s="440"/>
      <c r="C61" s="146"/>
      <c r="D61" s="147">
        <f>D60/24</f>
        <v>10.791666666666666</v>
      </c>
      <c r="E61" s="147"/>
      <c r="F61" s="147"/>
      <c r="G61" s="147">
        <f>G60/24</f>
        <v>3.2083333333333335</v>
      </c>
      <c r="H61" s="147">
        <f>H60/24</f>
        <v>14</v>
      </c>
      <c r="I61" s="148"/>
      <c r="J61" s="149" t="s">
        <v>33</v>
      </c>
      <c r="K61" s="150"/>
      <c r="L61" s="150"/>
      <c r="M61" s="150"/>
    </row>
    <row r="62" spans="1:13" x14ac:dyDescent="0.25">
      <c r="A62" s="207"/>
      <c r="B62" s="207"/>
      <c r="C62" s="207"/>
      <c r="D62" s="207"/>
      <c r="E62" s="207"/>
      <c r="F62" s="207"/>
      <c r="G62" s="207"/>
      <c r="H62" s="150"/>
      <c r="I62" s="150"/>
      <c r="J62" s="144" t="s">
        <v>34</v>
      </c>
      <c r="K62" s="144"/>
      <c r="L62" s="154">
        <f>C60</f>
        <v>4360</v>
      </c>
      <c r="M62" s="150" t="s">
        <v>35</v>
      </c>
    </row>
    <row r="63" spans="1:13" x14ac:dyDescent="0.25">
      <c r="A63" s="207"/>
      <c r="B63" s="207"/>
      <c r="C63" s="207"/>
      <c r="D63" s="207"/>
      <c r="E63" s="207"/>
      <c r="F63" s="207"/>
      <c r="G63" s="207"/>
      <c r="H63" s="207"/>
      <c r="I63" s="150"/>
      <c r="J63" s="144" t="s">
        <v>36</v>
      </c>
      <c r="K63" s="144"/>
      <c r="L63" s="155">
        <f>D61</f>
        <v>10.791666666666666</v>
      </c>
      <c r="M63" s="150" t="s">
        <v>14</v>
      </c>
    </row>
    <row r="64" spans="1:13" x14ac:dyDescent="0.25">
      <c r="A64" s="207"/>
      <c r="B64" s="207"/>
      <c r="C64" s="207"/>
      <c r="D64" s="207"/>
      <c r="E64" s="207"/>
      <c r="F64" s="207"/>
      <c r="G64" s="207"/>
      <c r="H64" s="207"/>
      <c r="I64" s="163"/>
      <c r="J64" s="144" t="s">
        <v>37</v>
      </c>
      <c r="K64" s="144"/>
      <c r="L64" s="156">
        <f>G61</f>
        <v>3.2083333333333335</v>
      </c>
      <c r="M64" s="150" t="s">
        <v>14</v>
      </c>
    </row>
    <row r="66" spans="1:13" ht="15.75" x14ac:dyDescent="0.25">
      <c r="A66" s="445" t="s">
        <v>141</v>
      </c>
      <c r="B66" s="445"/>
      <c r="C66" s="445"/>
      <c r="D66" s="445"/>
      <c r="E66" s="445"/>
      <c r="F66" s="445"/>
      <c r="G66" s="445"/>
      <c r="H66" s="445"/>
      <c r="I66" s="445"/>
      <c r="J66" s="445"/>
      <c r="K66" s="445"/>
      <c r="L66" s="445"/>
      <c r="M66" s="445"/>
    </row>
    <row r="67" spans="1:13" ht="15.75" x14ac:dyDescent="0.25">
      <c r="A67" s="445" t="s">
        <v>156</v>
      </c>
      <c r="B67" s="445"/>
      <c r="C67" s="445"/>
      <c r="D67" s="445"/>
      <c r="E67" s="445"/>
      <c r="F67" s="445"/>
      <c r="G67" s="445"/>
      <c r="H67" s="445"/>
      <c r="I67" s="445"/>
      <c r="J67" s="445"/>
      <c r="K67" s="445"/>
      <c r="L67" s="445"/>
      <c r="M67" s="445"/>
    </row>
    <row r="68" spans="1:13" ht="15.75" x14ac:dyDescent="0.25">
      <c r="A68" s="438"/>
      <c r="B68" s="438"/>
      <c r="C68" s="438"/>
      <c r="D68" s="438"/>
      <c r="E68" s="438"/>
      <c r="F68" s="438"/>
      <c r="G68" s="438"/>
      <c r="H68" s="438"/>
      <c r="I68" s="438"/>
      <c r="J68" s="438"/>
      <c r="K68" s="438"/>
      <c r="L68" s="438"/>
      <c r="M68" s="438"/>
    </row>
    <row r="69" spans="1:13" ht="15.75" x14ac:dyDescent="0.25">
      <c r="A69" s="195" t="s">
        <v>39</v>
      </c>
      <c r="B69" s="18"/>
      <c r="C69" s="18"/>
      <c r="D69" s="18"/>
      <c r="E69" s="18"/>
      <c r="F69" s="18"/>
      <c r="G69" s="16"/>
      <c r="H69" s="18"/>
      <c r="I69" s="18"/>
      <c r="J69" s="161"/>
      <c r="K69" s="139" t="s">
        <v>3</v>
      </c>
      <c r="L69" s="136">
        <v>15</v>
      </c>
      <c r="M69" s="139" t="s">
        <v>4</v>
      </c>
    </row>
    <row r="70" spans="1:13" ht="15" customHeight="1" x14ac:dyDescent="0.25">
      <c r="A70" s="446" t="s">
        <v>5</v>
      </c>
      <c r="B70" s="446" t="s">
        <v>6</v>
      </c>
      <c r="C70" s="442" t="s">
        <v>7</v>
      </c>
      <c r="D70" s="442" t="s">
        <v>8</v>
      </c>
      <c r="E70" s="443" t="s">
        <v>9</v>
      </c>
      <c r="F70" s="443" t="s">
        <v>10</v>
      </c>
      <c r="G70" s="442" t="s">
        <v>11</v>
      </c>
      <c r="H70" s="447" t="s">
        <v>12</v>
      </c>
      <c r="I70" s="447"/>
      <c r="J70" s="447"/>
      <c r="K70" s="448" t="s">
        <v>13</v>
      </c>
      <c r="L70" s="448"/>
      <c r="M70" s="448"/>
    </row>
    <row r="71" spans="1:13" x14ac:dyDescent="0.25">
      <c r="A71" s="446"/>
      <c r="B71" s="446"/>
      <c r="C71" s="442"/>
      <c r="D71" s="442"/>
      <c r="E71" s="443"/>
      <c r="F71" s="443"/>
      <c r="G71" s="442"/>
      <c r="H71" s="196" t="s">
        <v>14</v>
      </c>
      <c r="I71" s="196" t="s">
        <v>15</v>
      </c>
      <c r="J71" s="196" t="s">
        <v>16</v>
      </c>
      <c r="K71" s="197" t="s">
        <v>14</v>
      </c>
      <c r="L71" s="197" t="s">
        <v>15</v>
      </c>
      <c r="M71" s="197" t="s">
        <v>16</v>
      </c>
    </row>
    <row r="72" spans="1:13" x14ac:dyDescent="0.25">
      <c r="A72" s="198">
        <v>1</v>
      </c>
      <c r="B72" s="199" t="s">
        <v>19</v>
      </c>
      <c r="C72" s="198">
        <v>128</v>
      </c>
      <c r="D72" s="200">
        <f t="shared" ref="D72:D91" si="18">F72+E72</f>
        <v>5</v>
      </c>
      <c r="E72" s="200">
        <v>-3</v>
      </c>
      <c r="F72" s="200">
        <f t="shared" ref="F72:F91" si="19">INT(C72/$L$3)</f>
        <v>8</v>
      </c>
      <c r="G72" s="201">
        <v>17</v>
      </c>
      <c r="H72" s="198" t="str">
        <f t="shared" ref="H72:H92" si="20">CHOOSE(WEEKDAY(I72),"Minggu","Senin","Selasa","Rabu","Kamis","Jum'at","Sabtu")</f>
        <v>Sabtu</v>
      </c>
      <c r="I72" s="202">
        <v>45682</v>
      </c>
      <c r="J72" s="203">
        <v>0.29166666666666702</v>
      </c>
      <c r="K72" s="198" t="str">
        <f t="shared" ref="K72:K91" si="21">CHOOSE(WEEKDAY(L72),"Minggu","Senin","Selasa","Rabu","Kamis","Jum'at","Sabtu")</f>
        <v>Minggu</v>
      </c>
      <c r="L72" s="202">
        <f>(I72+J72)+G72/24</f>
        <v>45683</v>
      </c>
      <c r="M72" s="203">
        <f t="shared" ref="M72:M91" si="22">(J72+G72/24)</f>
        <v>1.0000000000000004</v>
      </c>
    </row>
    <row r="73" spans="1:13" x14ac:dyDescent="0.25">
      <c r="A73" s="201">
        <f t="shared" ref="A73:A92" si="23">A72+1</f>
        <v>2</v>
      </c>
      <c r="B73" s="204" t="s">
        <v>143</v>
      </c>
      <c r="C73" s="201">
        <v>250</v>
      </c>
      <c r="D73" s="205">
        <f t="shared" si="18"/>
        <v>15</v>
      </c>
      <c r="E73" s="200">
        <v>-1</v>
      </c>
      <c r="F73" s="200">
        <f t="shared" si="19"/>
        <v>16</v>
      </c>
      <c r="G73" s="201">
        <v>4</v>
      </c>
      <c r="H73" s="198" t="str">
        <f t="shared" si="20"/>
        <v>Minggu</v>
      </c>
      <c r="I73" s="202">
        <f t="shared" ref="I73:I92" si="24">$I$72+J73</f>
        <v>45683.208333333336</v>
      </c>
      <c r="J73" s="203">
        <f t="shared" ref="J73:J92" si="25">M72+D72/24</f>
        <v>1.2083333333333337</v>
      </c>
      <c r="K73" s="198" t="str">
        <f t="shared" si="21"/>
        <v>Minggu</v>
      </c>
      <c r="L73" s="202">
        <f t="shared" ref="L73:L91" si="26">($I$72+J73)+G73/24</f>
        <v>45683.375</v>
      </c>
      <c r="M73" s="203">
        <f t="shared" si="22"/>
        <v>1.3750000000000004</v>
      </c>
    </row>
    <row r="74" spans="1:13" x14ac:dyDescent="0.25">
      <c r="A74" s="201">
        <f t="shared" si="23"/>
        <v>3</v>
      </c>
      <c r="B74" s="204" t="s">
        <v>90</v>
      </c>
      <c r="C74" s="201">
        <v>388</v>
      </c>
      <c r="D74" s="205">
        <f t="shared" si="18"/>
        <v>25</v>
      </c>
      <c r="E74" s="200">
        <v>0</v>
      </c>
      <c r="F74" s="200">
        <f t="shared" si="19"/>
        <v>25</v>
      </c>
      <c r="G74" s="201">
        <v>2</v>
      </c>
      <c r="H74" s="198" t="str">
        <f t="shared" si="20"/>
        <v>Senin</v>
      </c>
      <c r="I74" s="202">
        <f t="shared" si="24"/>
        <v>45684</v>
      </c>
      <c r="J74" s="203">
        <f t="shared" si="25"/>
        <v>2.0000000000000004</v>
      </c>
      <c r="K74" s="198" t="str">
        <f t="shared" si="21"/>
        <v>Senin</v>
      </c>
      <c r="L74" s="202">
        <f t="shared" si="26"/>
        <v>45684.083333333336</v>
      </c>
      <c r="M74" s="203">
        <f t="shared" si="22"/>
        <v>2.0833333333333339</v>
      </c>
    </row>
    <row r="75" spans="1:13" x14ac:dyDescent="0.25">
      <c r="A75" s="201">
        <f t="shared" si="23"/>
        <v>4</v>
      </c>
      <c r="B75" s="204" t="s">
        <v>144</v>
      </c>
      <c r="C75" s="201">
        <v>91</v>
      </c>
      <c r="D75" s="205">
        <f t="shared" si="18"/>
        <v>6</v>
      </c>
      <c r="E75" s="200">
        <v>0</v>
      </c>
      <c r="F75" s="200">
        <f t="shared" si="19"/>
        <v>6</v>
      </c>
      <c r="G75" s="201">
        <v>4</v>
      </c>
      <c r="H75" s="198" t="str">
        <f t="shared" si="20"/>
        <v>Selasa</v>
      </c>
      <c r="I75" s="202">
        <f t="shared" si="24"/>
        <v>45685.125</v>
      </c>
      <c r="J75" s="203">
        <f t="shared" si="25"/>
        <v>3.1250000000000009</v>
      </c>
      <c r="K75" s="198" t="str">
        <f t="shared" si="21"/>
        <v>Selasa</v>
      </c>
      <c r="L75" s="202">
        <f t="shared" si="26"/>
        <v>45685.291666666664</v>
      </c>
      <c r="M75" s="203">
        <f t="shared" si="22"/>
        <v>3.2916666666666674</v>
      </c>
    </row>
    <row r="76" spans="1:13" x14ac:dyDescent="0.25">
      <c r="A76" s="201">
        <f t="shared" si="23"/>
        <v>5</v>
      </c>
      <c r="B76" s="204" t="s">
        <v>145</v>
      </c>
      <c r="C76" s="201">
        <v>432</v>
      </c>
      <c r="D76" s="205">
        <f t="shared" si="18"/>
        <v>27</v>
      </c>
      <c r="E76" s="200">
        <v>-1</v>
      </c>
      <c r="F76" s="200">
        <f t="shared" si="19"/>
        <v>28</v>
      </c>
      <c r="G76" s="198">
        <v>3</v>
      </c>
      <c r="H76" s="198" t="str">
        <f t="shared" si="20"/>
        <v>Selasa</v>
      </c>
      <c r="I76" s="202">
        <f t="shared" si="24"/>
        <v>45685.541666666664</v>
      </c>
      <c r="J76" s="203">
        <f t="shared" si="25"/>
        <v>3.5416666666666674</v>
      </c>
      <c r="K76" s="198" t="str">
        <f t="shared" si="21"/>
        <v>Selasa</v>
      </c>
      <c r="L76" s="202">
        <f t="shared" si="26"/>
        <v>45685.666666666664</v>
      </c>
      <c r="M76" s="203">
        <f t="shared" si="22"/>
        <v>3.6666666666666674</v>
      </c>
    </row>
    <row r="77" spans="1:13" x14ac:dyDescent="0.25">
      <c r="A77" s="201">
        <f t="shared" si="23"/>
        <v>6</v>
      </c>
      <c r="B77" s="199" t="s">
        <v>90</v>
      </c>
      <c r="C77" s="198">
        <v>250</v>
      </c>
      <c r="D77" s="200">
        <f t="shared" si="18"/>
        <v>15</v>
      </c>
      <c r="E77" s="200">
        <v>-1</v>
      </c>
      <c r="F77" s="200">
        <f t="shared" si="19"/>
        <v>16</v>
      </c>
      <c r="G77" s="198">
        <v>2</v>
      </c>
      <c r="H77" s="198" t="str">
        <f t="shared" si="20"/>
        <v>Rabu</v>
      </c>
      <c r="I77" s="202">
        <f t="shared" si="24"/>
        <v>45686.791666666664</v>
      </c>
      <c r="J77" s="203">
        <f t="shared" si="25"/>
        <v>4.7916666666666679</v>
      </c>
      <c r="K77" s="198" t="str">
        <f t="shared" si="21"/>
        <v>Rabu</v>
      </c>
      <c r="L77" s="202">
        <f t="shared" si="26"/>
        <v>45686.875</v>
      </c>
      <c r="M77" s="203">
        <f t="shared" si="22"/>
        <v>4.8750000000000009</v>
      </c>
    </row>
    <row r="78" spans="1:13" x14ac:dyDescent="0.25">
      <c r="A78" s="198">
        <f t="shared" si="23"/>
        <v>7</v>
      </c>
      <c r="B78" s="199" t="s">
        <v>143</v>
      </c>
      <c r="C78" s="198">
        <v>128</v>
      </c>
      <c r="D78" s="200">
        <f t="shared" si="18"/>
        <v>5</v>
      </c>
      <c r="E78" s="200">
        <v>-3</v>
      </c>
      <c r="F78" s="200">
        <f t="shared" si="19"/>
        <v>8</v>
      </c>
      <c r="G78" s="198">
        <v>4</v>
      </c>
      <c r="H78" s="198" t="str">
        <f t="shared" si="20"/>
        <v>Kamis</v>
      </c>
      <c r="I78" s="202">
        <f t="shared" si="24"/>
        <v>45687.5</v>
      </c>
      <c r="J78" s="203">
        <f t="shared" si="25"/>
        <v>5.5000000000000009</v>
      </c>
      <c r="K78" s="198" t="str">
        <f t="shared" si="21"/>
        <v>Kamis</v>
      </c>
      <c r="L78" s="202">
        <f t="shared" si="26"/>
        <v>45687.666666666664</v>
      </c>
      <c r="M78" s="203">
        <f t="shared" si="22"/>
        <v>5.6666666666666679</v>
      </c>
    </row>
    <row r="79" spans="1:13" x14ac:dyDescent="0.25">
      <c r="A79" s="198">
        <f t="shared" si="23"/>
        <v>8</v>
      </c>
      <c r="B79" s="199" t="s">
        <v>19</v>
      </c>
      <c r="C79" s="198">
        <v>296</v>
      </c>
      <c r="D79" s="200">
        <f t="shared" si="18"/>
        <v>18</v>
      </c>
      <c r="E79" s="200">
        <v>-1</v>
      </c>
      <c r="F79" s="200">
        <f t="shared" si="19"/>
        <v>19</v>
      </c>
      <c r="G79" s="198">
        <v>3</v>
      </c>
      <c r="H79" s="198" t="str">
        <f t="shared" si="20"/>
        <v>Kamis</v>
      </c>
      <c r="I79" s="202">
        <f t="shared" si="24"/>
        <v>45687.875</v>
      </c>
      <c r="J79" s="203">
        <f t="shared" si="25"/>
        <v>5.8750000000000009</v>
      </c>
      <c r="K79" s="198" t="str">
        <f t="shared" si="21"/>
        <v>Jum'at</v>
      </c>
      <c r="L79" s="202">
        <f t="shared" si="26"/>
        <v>45688</v>
      </c>
      <c r="M79" s="203">
        <f t="shared" si="22"/>
        <v>6.0000000000000009</v>
      </c>
    </row>
    <row r="80" spans="1:13" x14ac:dyDescent="0.25">
      <c r="A80" s="198">
        <f t="shared" si="23"/>
        <v>9</v>
      </c>
      <c r="B80" s="199" t="s">
        <v>57</v>
      </c>
      <c r="C80" s="198">
        <v>97</v>
      </c>
      <c r="D80" s="200">
        <f t="shared" si="18"/>
        <v>6</v>
      </c>
      <c r="E80" s="200">
        <v>0</v>
      </c>
      <c r="F80" s="200">
        <f t="shared" si="19"/>
        <v>6</v>
      </c>
      <c r="G80" s="198">
        <v>2</v>
      </c>
      <c r="H80" s="198" t="str">
        <f t="shared" si="20"/>
        <v>Jum'at</v>
      </c>
      <c r="I80" s="202">
        <f t="shared" si="24"/>
        <v>45688.75</v>
      </c>
      <c r="J80" s="203">
        <f t="shared" si="25"/>
        <v>6.7500000000000009</v>
      </c>
      <c r="K80" s="198" t="str">
        <f t="shared" si="21"/>
        <v>Jum'at</v>
      </c>
      <c r="L80" s="202">
        <f t="shared" si="26"/>
        <v>45688.833333333336</v>
      </c>
      <c r="M80" s="203">
        <f t="shared" si="22"/>
        <v>6.8333333333333339</v>
      </c>
    </row>
    <row r="81" spans="1:13" x14ac:dyDescent="0.25">
      <c r="A81" s="198">
        <f t="shared" si="23"/>
        <v>10</v>
      </c>
      <c r="B81" s="199" t="s">
        <v>59</v>
      </c>
      <c r="C81" s="198">
        <v>120</v>
      </c>
      <c r="D81" s="200">
        <f t="shared" si="18"/>
        <v>7</v>
      </c>
      <c r="E81" s="200">
        <v>-1</v>
      </c>
      <c r="F81" s="200">
        <f t="shared" si="19"/>
        <v>8</v>
      </c>
      <c r="G81" s="198">
        <v>2</v>
      </c>
      <c r="H81" s="198" t="str">
        <f t="shared" si="20"/>
        <v>Sabtu</v>
      </c>
      <c r="I81" s="202">
        <f t="shared" si="24"/>
        <v>45689.083333333336</v>
      </c>
      <c r="J81" s="203">
        <f t="shared" si="25"/>
        <v>7.0833333333333339</v>
      </c>
      <c r="K81" s="198" t="str">
        <f t="shared" si="21"/>
        <v>Sabtu</v>
      </c>
      <c r="L81" s="202">
        <f t="shared" si="26"/>
        <v>45689.166666666672</v>
      </c>
      <c r="M81" s="203">
        <f t="shared" si="22"/>
        <v>7.166666666666667</v>
      </c>
    </row>
    <row r="82" spans="1:13" x14ac:dyDescent="0.25">
      <c r="A82" s="198">
        <f t="shared" si="23"/>
        <v>11</v>
      </c>
      <c r="B82" s="199" t="s">
        <v>60</v>
      </c>
      <c r="C82" s="198">
        <v>120</v>
      </c>
      <c r="D82" s="200">
        <f t="shared" si="18"/>
        <v>7</v>
      </c>
      <c r="E82" s="200">
        <v>-1</v>
      </c>
      <c r="F82" s="200">
        <f t="shared" si="19"/>
        <v>8</v>
      </c>
      <c r="G82" s="198">
        <v>6</v>
      </c>
      <c r="H82" s="198" t="str">
        <f t="shared" si="20"/>
        <v>Sabtu</v>
      </c>
      <c r="I82" s="202">
        <f t="shared" si="24"/>
        <v>45689.458333333336</v>
      </c>
      <c r="J82" s="203">
        <f t="shared" si="25"/>
        <v>7.4583333333333339</v>
      </c>
      <c r="K82" s="198" t="str">
        <f t="shared" si="21"/>
        <v>Sabtu</v>
      </c>
      <c r="L82" s="202">
        <f t="shared" si="26"/>
        <v>45689.708333333336</v>
      </c>
      <c r="M82" s="203">
        <f t="shared" si="22"/>
        <v>7.7083333333333339</v>
      </c>
    </row>
    <row r="83" spans="1:13" x14ac:dyDescent="0.25">
      <c r="A83" s="198">
        <f t="shared" si="23"/>
        <v>12</v>
      </c>
      <c r="B83" s="199" t="s">
        <v>59</v>
      </c>
      <c r="C83" s="198">
        <v>97</v>
      </c>
      <c r="D83" s="200">
        <f t="shared" si="18"/>
        <v>7</v>
      </c>
      <c r="E83" s="200">
        <v>1</v>
      </c>
      <c r="F83" s="200">
        <f t="shared" si="19"/>
        <v>6</v>
      </c>
      <c r="G83" s="198">
        <v>2</v>
      </c>
      <c r="H83" s="198" t="str">
        <f t="shared" si="20"/>
        <v>Minggu</v>
      </c>
      <c r="I83" s="202">
        <f t="shared" si="24"/>
        <v>45690</v>
      </c>
      <c r="J83" s="203">
        <f t="shared" si="25"/>
        <v>8</v>
      </c>
      <c r="K83" s="198" t="str">
        <f t="shared" si="21"/>
        <v>Minggu</v>
      </c>
      <c r="L83" s="202">
        <f t="shared" si="26"/>
        <v>45690.083333333336</v>
      </c>
      <c r="M83" s="203">
        <f t="shared" si="22"/>
        <v>8.0833333333333339</v>
      </c>
    </row>
    <row r="84" spans="1:13" x14ac:dyDescent="0.25">
      <c r="A84" s="198">
        <f t="shared" si="23"/>
        <v>13</v>
      </c>
      <c r="B84" s="199" t="s">
        <v>57</v>
      </c>
      <c r="C84" s="198">
        <v>296</v>
      </c>
      <c r="D84" s="200">
        <f t="shared" si="18"/>
        <v>18</v>
      </c>
      <c r="E84" s="200">
        <v>-1</v>
      </c>
      <c r="F84" s="200">
        <f t="shared" si="19"/>
        <v>19</v>
      </c>
      <c r="G84" s="198">
        <v>1</v>
      </c>
      <c r="H84" s="198" t="str">
        <f t="shared" si="20"/>
        <v>Minggu</v>
      </c>
      <c r="I84" s="202">
        <f t="shared" si="24"/>
        <v>45690.375</v>
      </c>
      <c r="J84" s="203">
        <f t="shared" si="25"/>
        <v>8.375</v>
      </c>
      <c r="K84" s="198" t="str">
        <f t="shared" si="21"/>
        <v>Minggu</v>
      </c>
      <c r="L84" s="202">
        <f t="shared" si="26"/>
        <v>45690.416666666664</v>
      </c>
      <c r="M84" s="203">
        <f t="shared" si="22"/>
        <v>8.4166666666666661</v>
      </c>
    </row>
    <row r="85" spans="1:13" x14ac:dyDescent="0.25">
      <c r="A85" s="198">
        <f t="shared" si="23"/>
        <v>14</v>
      </c>
      <c r="B85" s="199" t="s">
        <v>19</v>
      </c>
      <c r="C85" s="198">
        <v>128</v>
      </c>
      <c r="D85" s="200">
        <f t="shared" si="18"/>
        <v>5</v>
      </c>
      <c r="E85" s="200">
        <v>-3</v>
      </c>
      <c r="F85" s="200">
        <f t="shared" si="19"/>
        <v>8</v>
      </c>
      <c r="G85" s="198">
        <v>6</v>
      </c>
      <c r="H85" s="198" t="str">
        <f t="shared" si="20"/>
        <v>Senin</v>
      </c>
      <c r="I85" s="202">
        <f t="shared" si="24"/>
        <v>45691.166666666664</v>
      </c>
      <c r="J85" s="203">
        <f t="shared" si="25"/>
        <v>9.1666666666666661</v>
      </c>
      <c r="K85" s="198" t="str">
        <f t="shared" si="21"/>
        <v>Senin</v>
      </c>
      <c r="L85" s="202">
        <f t="shared" si="26"/>
        <v>45691.416666666664</v>
      </c>
      <c r="M85" s="203">
        <f t="shared" si="22"/>
        <v>9.4166666666666661</v>
      </c>
    </row>
    <row r="86" spans="1:13" x14ac:dyDescent="0.25">
      <c r="A86" s="201">
        <f t="shared" si="23"/>
        <v>15</v>
      </c>
      <c r="B86" s="199" t="s">
        <v>143</v>
      </c>
      <c r="C86" s="198">
        <v>250</v>
      </c>
      <c r="D86" s="200">
        <f t="shared" si="18"/>
        <v>16</v>
      </c>
      <c r="E86" s="200">
        <v>0</v>
      </c>
      <c r="F86" s="200">
        <f t="shared" si="19"/>
        <v>16</v>
      </c>
      <c r="G86" s="198">
        <v>4</v>
      </c>
      <c r="H86" s="198" t="str">
        <f t="shared" si="20"/>
        <v>Senin</v>
      </c>
      <c r="I86" s="202">
        <f t="shared" si="24"/>
        <v>45691.625</v>
      </c>
      <c r="J86" s="203">
        <f t="shared" si="25"/>
        <v>9.625</v>
      </c>
      <c r="K86" s="198" t="str">
        <f t="shared" si="21"/>
        <v>Senin</v>
      </c>
      <c r="L86" s="202">
        <f t="shared" si="26"/>
        <v>45691.791666666664</v>
      </c>
      <c r="M86" s="203">
        <f t="shared" si="22"/>
        <v>9.7916666666666661</v>
      </c>
    </row>
    <row r="87" spans="1:13" x14ac:dyDescent="0.25">
      <c r="A87" s="201">
        <f t="shared" si="23"/>
        <v>16</v>
      </c>
      <c r="B87" s="204" t="s">
        <v>90</v>
      </c>
      <c r="C87" s="201">
        <v>388</v>
      </c>
      <c r="D87" s="205">
        <f t="shared" si="18"/>
        <v>24</v>
      </c>
      <c r="E87" s="205">
        <v>-1</v>
      </c>
      <c r="F87" s="205">
        <f t="shared" si="19"/>
        <v>25</v>
      </c>
      <c r="G87" s="201">
        <v>2</v>
      </c>
      <c r="H87" s="198" t="str">
        <f t="shared" si="20"/>
        <v>Selasa</v>
      </c>
      <c r="I87" s="202">
        <f t="shared" si="24"/>
        <v>45692.458333333336</v>
      </c>
      <c r="J87" s="203">
        <f t="shared" si="25"/>
        <v>10.458333333333332</v>
      </c>
      <c r="K87" s="198" t="str">
        <f t="shared" si="21"/>
        <v>Selasa</v>
      </c>
      <c r="L87" s="202">
        <f t="shared" si="26"/>
        <v>45692.541666666672</v>
      </c>
      <c r="M87" s="203">
        <f t="shared" si="22"/>
        <v>10.541666666666666</v>
      </c>
    </row>
    <row r="88" spans="1:13" x14ac:dyDescent="0.25">
      <c r="A88" s="201">
        <f t="shared" si="23"/>
        <v>17</v>
      </c>
      <c r="B88" s="204" t="s">
        <v>144</v>
      </c>
      <c r="C88" s="201">
        <v>91</v>
      </c>
      <c r="D88" s="205">
        <f t="shared" si="18"/>
        <v>6</v>
      </c>
      <c r="E88" s="205">
        <v>0</v>
      </c>
      <c r="F88" s="205">
        <f t="shared" si="19"/>
        <v>6</v>
      </c>
      <c r="G88" s="201">
        <v>4</v>
      </c>
      <c r="H88" s="198" t="str">
        <f t="shared" si="20"/>
        <v>Rabu</v>
      </c>
      <c r="I88" s="202">
        <f t="shared" si="24"/>
        <v>45693.541666666664</v>
      </c>
      <c r="J88" s="203">
        <f t="shared" si="25"/>
        <v>11.541666666666666</v>
      </c>
      <c r="K88" s="198" t="str">
        <f t="shared" si="21"/>
        <v>Rabu</v>
      </c>
      <c r="L88" s="202">
        <f t="shared" si="26"/>
        <v>45693.708333333328</v>
      </c>
      <c r="M88" s="203">
        <f t="shared" si="22"/>
        <v>11.708333333333332</v>
      </c>
    </row>
    <row r="89" spans="1:13" x14ac:dyDescent="0.25">
      <c r="A89" s="201">
        <f t="shared" si="23"/>
        <v>18</v>
      </c>
      <c r="B89" s="204" t="s">
        <v>145</v>
      </c>
      <c r="C89" s="201">
        <v>432</v>
      </c>
      <c r="D89" s="205">
        <f t="shared" si="18"/>
        <v>27</v>
      </c>
      <c r="E89" s="205">
        <v>-1</v>
      </c>
      <c r="F89" s="205">
        <f t="shared" si="19"/>
        <v>28</v>
      </c>
      <c r="G89" s="201">
        <v>2</v>
      </c>
      <c r="H89" s="198" t="str">
        <f t="shared" si="20"/>
        <v>Rabu</v>
      </c>
      <c r="I89" s="202">
        <f t="shared" si="24"/>
        <v>45693.958333333336</v>
      </c>
      <c r="J89" s="203">
        <f t="shared" si="25"/>
        <v>11.958333333333332</v>
      </c>
      <c r="K89" s="198" t="str">
        <f t="shared" si="21"/>
        <v>Kamis</v>
      </c>
      <c r="L89" s="202">
        <f t="shared" si="26"/>
        <v>45694.041666666672</v>
      </c>
      <c r="M89" s="203">
        <f t="shared" si="22"/>
        <v>12.041666666666666</v>
      </c>
    </row>
    <row r="90" spans="1:13" x14ac:dyDescent="0.25">
      <c r="A90" s="201">
        <f t="shared" si="23"/>
        <v>19</v>
      </c>
      <c r="B90" s="204" t="s">
        <v>90</v>
      </c>
      <c r="C90" s="201">
        <v>250</v>
      </c>
      <c r="D90" s="205">
        <f t="shared" si="18"/>
        <v>16</v>
      </c>
      <c r="E90" s="205">
        <v>0</v>
      </c>
      <c r="F90" s="205">
        <f t="shared" si="19"/>
        <v>16</v>
      </c>
      <c r="G90" s="201">
        <v>2</v>
      </c>
      <c r="H90" s="198" t="str">
        <f t="shared" si="20"/>
        <v>Jum'at</v>
      </c>
      <c r="I90" s="202">
        <f t="shared" si="24"/>
        <v>45695.166666666664</v>
      </c>
      <c r="J90" s="203">
        <f t="shared" si="25"/>
        <v>13.166666666666666</v>
      </c>
      <c r="K90" s="198" t="str">
        <f t="shared" si="21"/>
        <v>Jum'at</v>
      </c>
      <c r="L90" s="202">
        <f t="shared" si="26"/>
        <v>45695.25</v>
      </c>
      <c r="M90" s="203">
        <f t="shared" si="22"/>
        <v>13.25</v>
      </c>
    </row>
    <row r="91" spans="1:13" x14ac:dyDescent="0.25">
      <c r="A91" s="201">
        <f t="shared" si="23"/>
        <v>20</v>
      </c>
      <c r="B91" s="204" t="s">
        <v>143</v>
      </c>
      <c r="C91" s="201">
        <v>128</v>
      </c>
      <c r="D91" s="205">
        <f t="shared" si="18"/>
        <v>5</v>
      </c>
      <c r="E91" s="205">
        <v>-3</v>
      </c>
      <c r="F91" s="205">
        <f t="shared" si="19"/>
        <v>8</v>
      </c>
      <c r="G91" s="201">
        <v>4</v>
      </c>
      <c r="H91" s="198" t="str">
        <f t="shared" si="20"/>
        <v>Jum'at</v>
      </c>
      <c r="I91" s="202">
        <f t="shared" si="24"/>
        <v>45695.916666666664</v>
      </c>
      <c r="J91" s="203">
        <f t="shared" si="25"/>
        <v>13.916666666666666</v>
      </c>
      <c r="K91" s="198" t="str">
        <f t="shared" si="21"/>
        <v>Sabtu</v>
      </c>
      <c r="L91" s="202">
        <f t="shared" si="26"/>
        <v>45696.083333333328</v>
      </c>
      <c r="M91" s="203">
        <f t="shared" si="22"/>
        <v>14.083333333333332</v>
      </c>
    </row>
    <row r="92" spans="1:13" x14ac:dyDescent="0.25">
      <c r="A92" s="201">
        <f t="shared" si="23"/>
        <v>21</v>
      </c>
      <c r="B92" s="204" t="s">
        <v>19</v>
      </c>
      <c r="C92" s="201"/>
      <c r="D92" s="205"/>
      <c r="E92" s="205"/>
      <c r="F92" s="205"/>
      <c r="G92" s="201"/>
      <c r="H92" s="198" t="str">
        <f t="shared" si="20"/>
        <v>Sabtu</v>
      </c>
      <c r="I92" s="202">
        <f t="shared" si="24"/>
        <v>45696.291666666664</v>
      </c>
      <c r="J92" s="203">
        <f t="shared" si="25"/>
        <v>14.291666666666666</v>
      </c>
      <c r="K92" s="198"/>
      <c r="L92" s="202"/>
      <c r="M92" s="203"/>
    </row>
    <row r="93" spans="1:13" x14ac:dyDescent="0.25">
      <c r="A93" s="440" t="s">
        <v>31</v>
      </c>
      <c r="B93" s="440"/>
      <c r="C93" s="160">
        <f>SUM(C72:C92)</f>
        <v>4360</v>
      </c>
      <c r="D93" s="160">
        <f>SUM(D72:D92)</f>
        <v>260</v>
      </c>
      <c r="E93" s="160"/>
      <c r="F93" s="160"/>
      <c r="G93" s="160">
        <f>SUM(G72:G92)</f>
        <v>76</v>
      </c>
      <c r="H93" s="160">
        <f>D93+G93</f>
        <v>336</v>
      </c>
      <c r="I93" s="143"/>
      <c r="J93" s="144"/>
      <c r="K93" s="143"/>
      <c r="L93" s="143"/>
      <c r="M93" s="144"/>
    </row>
    <row r="94" spans="1:13" x14ac:dyDescent="0.25">
      <c r="A94" s="440" t="s">
        <v>32</v>
      </c>
      <c r="B94" s="440"/>
      <c r="C94" s="146"/>
      <c r="D94" s="147">
        <f>D93/24</f>
        <v>10.833333333333334</v>
      </c>
      <c r="E94" s="147"/>
      <c r="F94" s="147"/>
      <c r="G94" s="147">
        <f>G93/24</f>
        <v>3.1666666666666665</v>
      </c>
      <c r="H94" s="147">
        <f>H93/24</f>
        <v>14</v>
      </c>
      <c r="I94" s="148"/>
      <c r="J94" s="149" t="s">
        <v>33</v>
      </c>
      <c r="K94" s="150"/>
      <c r="L94" s="150"/>
      <c r="M94" s="150"/>
    </row>
    <row r="95" spans="1:13" x14ac:dyDescent="0.25">
      <c r="A95" s="207"/>
      <c r="B95" s="207"/>
      <c r="C95" s="207"/>
      <c r="D95" s="207"/>
      <c r="E95" s="207"/>
      <c r="F95" s="207"/>
      <c r="G95" s="207"/>
      <c r="H95" s="150"/>
      <c r="I95" s="150"/>
      <c r="J95" s="144" t="s">
        <v>34</v>
      </c>
      <c r="K95" s="144"/>
      <c r="L95" s="154">
        <f>C93</f>
        <v>4360</v>
      </c>
      <c r="M95" s="150" t="s">
        <v>35</v>
      </c>
    </row>
    <row r="96" spans="1:13" x14ac:dyDescent="0.25">
      <c r="A96" s="207"/>
      <c r="B96" s="207"/>
      <c r="C96" s="207"/>
      <c r="D96" s="207"/>
      <c r="E96" s="207"/>
      <c r="F96" s="207"/>
      <c r="G96" s="207"/>
      <c r="H96" s="207"/>
      <c r="I96" s="150"/>
      <c r="J96" s="144" t="s">
        <v>36</v>
      </c>
      <c r="K96" s="144"/>
      <c r="L96" s="155">
        <f>D94</f>
        <v>10.833333333333334</v>
      </c>
      <c r="M96" s="150" t="s">
        <v>14</v>
      </c>
    </row>
    <row r="97" spans="1:13" x14ac:dyDescent="0.25">
      <c r="A97" s="207"/>
      <c r="B97" s="207"/>
      <c r="C97" s="207"/>
      <c r="D97" s="207"/>
      <c r="E97" s="207"/>
      <c r="F97" s="207"/>
      <c r="G97" s="207"/>
      <c r="H97" s="207"/>
      <c r="I97" s="163"/>
      <c r="J97" s="144" t="s">
        <v>37</v>
      </c>
      <c r="K97" s="144"/>
      <c r="L97" s="156">
        <f>G94</f>
        <v>3.1666666666666665</v>
      </c>
      <c r="M97" s="150" t="s">
        <v>14</v>
      </c>
    </row>
    <row r="99" spans="1:13" ht="15.75" x14ac:dyDescent="0.25">
      <c r="A99" s="445" t="s">
        <v>141</v>
      </c>
      <c r="B99" s="445"/>
      <c r="C99" s="445"/>
      <c r="D99" s="445"/>
      <c r="E99" s="445"/>
      <c r="F99" s="445"/>
      <c r="G99" s="445"/>
      <c r="H99" s="445"/>
      <c r="I99" s="445"/>
      <c r="J99" s="445"/>
      <c r="K99" s="445"/>
      <c r="L99" s="445"/>
      <c r="M99" s="445"/>
    </row>
    <row r="100" spans="1:13" ht="15.75" x14ac:dyDescent="0.25">
      <c r="A100" s="445" t="s">
        <v>156</v>
      </c>
      <c r="B100" s="445"/>
      <c r="C100" s="445"/>
      <c r="D100" s="445"/>
      <c r="E100" s="445"/>
      <c r="F100" s="445"/>
      <c r="G100" s="445"/>
      <c r="H100" s="445"/>
      <c r="I100" s="445"/>
      <c r="J100" s="445"/>
      <c r="K100" s="445"/>
      <c r="L100" s="445"/>
      <c r="M100" s="445"/>
    </row>
    <row r="101" spans="1:13" ht="15.75" x14ac:dyDescent="0.25">
      <c r="A101" s="438"/>
      <c r="B101" s="438"/>
      <c r="C101" s="438"/>
      <c r="D101" s="438"/>
      <c r="E101" s="438"/>
      <c r="F101" s="438"/>
      <c r="G101" s="438"/>
      <c r="H101" s="438"/>
      <c r="I101" s="438"/>
      <c r="J101" s="438"/>
      <c r="K101" s="438"/>
      <c r="L101" s="438"/>
      <c r="M101" s="438"/>
    </row>
    <row r="102" spans="1:13" ht="15.75" x14ac:dyDescent="0.25">
      <c r="A102" s="195" t="s">
        <v>40</v>
      </c>
      <c r="B102" s="18"/>
      <c r="C102" s="18"/>
      <c r="D102" s="18"/>
      <c r="E102" s="18"/>
      <c r="F102" s="18"/>
      <c r="G102" s="16"/>
      <c r="H102" s="18"/>
      <c r="I102" s="18"/>
      <c r="J102" s="161"/>
      <c r="K102" s="139" t="s">
        <v>3</v>
      </c>
      <c r="L102" s="136">
        <v>15</v>
      </c>
      <c r="M102" s="139" t="s">
        <v>4</v>
      </c>
    </row>
    <row r="103" spans="1:13" ht="15" customHeight="1" x14ac:dyDescent="0.25">
      <c r="A103" s="446" t="s">
        <v>5</v>
      </c>
      <c r="B103" s="446" t="s">
        <v>6</v>
      </c>
      <c r="C103" s="442" t="s">
        <v>7</v>
      </c>
      <c r="D103" s="442" t="s">
        <v>8</v>
      </c>
      <c r="E103" s="443" t="s">
        <v>9</v>
      </c>
      <c r="F103" s="443" t="s">
        <v>10</v>
      </c>
      <c r="G103" s="442" t="s">
        <v>11</v>
      </c>
      <c r="H103" s="447" t="s">
        <v>12</v>
      </c>
      <c r="I103" s="447"/>
      <c r="J103" s="447"/>
      <c r="K103" s="448" t="s">
        <v>13</v>
      </c>
      <c r="L103" s="448"/>
      <c r="M103" s="448"/>
    </row>
    <row r="104" spans="1:13" x14ac:dyDescent="0.25">
      <c r="A104" s="446"/>
      <c r="B104" s="446"/>
      <c r="C104" s="442"/>
      <c r="D104" s="442"/>
      <c r="E104" s="443"/>
      <c r="F104" s="443"/>
      <c r="G104" s="442"/>
      <c r="H104" s="196" t="s">
        <v>14</v>
      </c>
      <c r="I104" s="196" t="s">
        <v>15</v>
      </c>
      <c r="J104" s="196" t="s">
        <v>16</v>
      </c>
      <c r="K104" s="197" t="s">
        <v>14</v>
      </c>
      <c r="L104" s="197" t="s">
        <v>15</v>
      </c>
      <c r="M104" s="197" t="s">
        <v>16</v>
      </c>
    </row>
    <row r="105" spans="1:13" x14ac:dyDescent="0.25">
      <c r="A105" s="198">
        <v>1</v>
      </c>
      <c r="B105" s="199" t="s">
        <v>19</v>
      </c>
      <c r="C105" s="198">
        <v>128</v>
      </c>
      <c r="D105" s="200">
        <f t="shared" ref="D105:D124" si="27">F105+E105</f>
        <v>5</v>
      </c>
      <c r="E105" s="200">
        <v>-3</v>
      </c>
      <c r="F105" s="200">
        <f t="shared" ref="F105:F124" si="28">INT(C105/$L$3)</f>
        <v>8</v>
      </c>
      <c r="G105" s="201">
        <v>17</v>
      </c>
      <c r="H105" s="198" t="str">
        <f t="shared" ref="H105:H125" si="29">CHOOSE(WEEKDAY(I105),"Minggu","Senin","Selasa","Rabu","Kamis","Jum'at","Sabtu")</f>
        <v>Sabtu</v>
      </c>
      <c r="I105" s="202">
        <v>45696</v>
      </c>
      <c r="J105" s="203">
        <v>0.29166666666666702</v>
      </c>
      <c r="K105" s="198" t="str">
        <f t="shared" ref="K105:K124" si="30">CHOOSE(WEEKDAY(L105),"Minggu","Senin","Selasa","Rabu","Kamis","Jum'at","Sabtu")</f>
        <v>Minggu</v>
      </c>
      <c r="L105" s="202">
        <f>(I105+J105)+G105/24</f>
        <v>45697</v>
      </c>
      <c r="M105" s="203">
        <f t="shared" ref="M105:M124" si="31">(J105+G105/24)</f>
        <v>1.0000000000000004</v>
      </c>
    </row>
    <row r="106" spans="1:13" x14ac:dyDescent="0.25">
      <c r="A106" s="201">
        <f t="shared" ref="A106:A125" si="32">A105+1</f>
        <v>2</v>
      </c>
      <c r="B106" s="204" t="s">
        <v>143</v>
      </c>
      <c r="C106" s="201">
        <v>250</v>
      </c>
      <c r="D106" s="205">
        <f t="shared" si="27"/>
        <v>15</v>
      </c>
      <c r="E106" s="200">
        <v>-1</v>
      </c>
      <c r="F106" s="200">
        <f t="shared" si="28"/>
        <v>16</v>
      </c>
      <c r="G106" s="201">
        <v>4</v>
      </c>
      <c r="H106" s="198" t="str">
        <f t="shared" si="29"/>
        <v>Minggu</v>
      </c>
      <c r="I106" s="202">
        <f t="shared" ref="I106:I125" si="33">$I$105+J106</f>
        <v>45697.208333333336</v>
      </c>
      <c r="J106" s="203">
        <f t="shared" ref="J106:J125" si="34">M105+D105/24</f>
        <v>1.2083333333333337</v>
      </c>
      <c r="K106" s="198" t="str">
        <f t="shared" si="30"/>
        <v>Minggu</v>
      </c>
      <c r="L106" s="202">
        <f t="shared" ref="L106:L124" si="35">($I$105+J106)+G106/24</f>
        <v>45697.375</v>
      </c>
      <c r="M106" s="203">
        <f t="shared" si="31"/>
        <v>1.3750000000000004</v>
      </c>
    </row>
    <row r="107" spans="1:13" x14ac:dyDescent="0.25">
      <c r="A107" s="201">
        <f t="shared" si="32"/>
        <v>3</v>
      </c>
      <c r="B107" s="204" t="s">
        <v>90</v>
      </c>
      <c r="C107" s="201">
        <v>388</v>
      </c>
      <c r="D107" s="205">
        <f t="shared" si="27"/>
        <v>25</v>
      </c>
      <c r="E107" s="200">
        <v>0</v>
      </c>
      <c r="F107" s="200">
        <f t="shared" si="28"/>
        <v>25</v>
      </c>
      <c r="G107" s="201">
        <v>2</v>
      </c>
      <c r="H107" s="198" t="str">
        <f t="shared" si="29"/>
        <v>Senin</v>
      </c>
      <c r="I107" s="202">
        <f t="shared" si="33"/>
        <v>45698</v>
      </c>
      <c r="J107" s="203">
        <f t="shared" si="34"/>
        <v>2.0000000000000004</v>
      </c>
      <c r="K107" s="198" t="str">
        <f t="shared" si="30"/>
        <v>Senin</v>
      </c>
      <c r="L107" s="202">
        <f t="shared" si="35"/>
        <v>45698.083333333336</v>
      </c>
      <c r="M107" s="203">
        <f t="shared" si="31"/>
        <v>2.0833333333333339</v>
      </c>
    </row>
    <row r="108" spans="1:13" x14ac:dyDescent="0.25">
      <c r="A108" s="201">
        <f t="shared" si="32"/>
        <v>4</v>
      </c>
      <c r="B108" s="204" t="s">
        <v>144</v>
      </c>
      <c r="C108" s="201">
        <v>91</v>
      </c>
      <c r="D108" s="205">
        <f t="shared" si="27"/>
        <v>6</v>
      </c>
      <c r="E108" s="200">
        <v>0</v>
      </c>
      <c r="F108" s="200">
        <f t="shared" si="28"/>
        <v>6</v>
      </c>
      <c r="G108" s="201">
        <v>4</v>
      </c>
      <c r="H108" s="198" t="str">
        <f t="shared" si="29"/>
        <v>Selasa</v>
      </c>
      <c r="I108" s="202">
        <f t="shared" si="33"/>
        <v>45699.125</v>
      </c>
      <c r="J108" s="203">
        <f t="shared" si="34"/>
        <v>3.1250000000000009</v>
      </c>
      <c r="K108" s="198" t="str">
        <f t="shared" si="30"/>
        <v>Selasa</v>
      </c>
      <c r="L108" s="202">
        <f t="shared" si="35"/>
        <v>45699.291666666664</v>
      </c>
      <c r="M108" s="203">
        <f t="shared" si="31"/>
        <v>3.2916666666666674</v>
      </c>
    </row>
    <row r="109" spans="1:13" x14ac:dyDescent="0.25">
      <c r="A109" s="201">
        <f t="shared" si="32"/>
        <v>5</v>
      </c>
      <c r="B109" s="204" t="s">
        <v>145</v>
      </c>
      <c r="C109" s="201">
        <v>432</v>
      </c>
      <c r="D109" s="205">
        <f t="shared" si="27"/>
        <v>27</v>
      </c>
      <c r="E109" s="200">
        <v>-1</v>
      </c>
      <c r="F109" s="200">
        <f t="shared" si="28"/>
        <v>28</v>
      </c>
      <c r="G109" s="198">
        <v>3</v>
      </c>
      <c r="H109" s="198" t="str">
        <f t="shared" si="29"/>
        <v>Selasa</v>
      </c>
      <c r="I109" s="202">
        <f t="shared" si="33"/>
        <v>45699.541666666664</v>
      </c>
      <c r="J109" s="203">
        <f t="shared" si="34"/>
        <v>3.5416666666666674</v>
      </c>
      <c r="K109" s="198" t="str">
        <f t="shared" si="30"/>
        <v>Selasa</v>
      </c>
      <c r="L109" s="202">
        <f t="shared" si="35"/>
        <v>45699.666666666664</v>
      </c>
      <c r="M109" s="203">
        <f t="shared" si="31"/>
        <v>3.6666666666666674</v>
      </c>
    </row>
    <row r="110" spans="1:13" x14ac:dyDescent="0.25">
      <c r="A110" s="201">
        <f t="shared" si="32"/>
        <v>6</v>
      </c>
      <c r="B110" s="199" t="s">
        <v>90</v>
      </c>
      <c r="C110" s="198">
        <v>250</v>
      </c>
      <c r="D110" s="200">
        <f t="shared" si="27"/>
        <v>15</v>
      </c>
      <c r="E110" s="200">
        <v>-1</v>
      </c>
      <c r="F110" s="200">
        <f t="shared" si="28"/>
        <v>16</v>
      </c>
      <c r="G110" s="198">
        <v>2</v>
      </c>
      <c r="H110" s="198" t="str">
        <f t="shared" si="29"/>
        <v>Rabu</v>
      </c>
      <c r="I110" s="202">
        <f t="shared" si="33"/>
        <v>45700.791666666664</v>
      </c>
      <c r="J110" s="203">
        <f t="shared" si="34"/>
        <v>4.7916666666666679</v>
      </c>
      <c r="K110" s="198" t="str">
        <f t="shared" si="30"/>
        <v>Rabu</v>
      </c>
      <c r="L110" s="202">
        <f t="shared" si="35"/>
        <v>45700.875</v>
      </c>
      <c r="M110" s="203">
        <f t="shared" si="31"/>
        <v>4.8750000000000009</v>
      </c>
    </row>
    <row r="111" spans="1:13" x14ac:dyDescent="0.25">
      <c r="A111" s="198">
        <f t="shared" si="32"/>
        <v>7</v>
      </c>
      <c r="B111" s="199" t="s">
        <v>143</v>
      </c>
      <c r="C111" s="198">
        <v>128</v>
      </c>
      <c r="D111" s="200">
        <f t="shared" si="27"/>
        <v>5</v>
      </c>
      <c r="E111" s="200">
        <v>-3</v>
      </c>
      <c r="F111" s="200">
        <f t="shared" si="28"/>
        <v>8</v>
      </c>
      <c r="G111" s="198">
        <v>4</v>
      </c>
      <c r="H111" s="198" t="str">
        <f t="shared" si="29"/>
        <v>Kamis</v>
      </c>
      <c r="I111" s="202">
        <f t="shared" si="33"/>
        <v>45701.5</v>
      </c>
      <c r="J111" s="203">
        <f t="shared" si="34"/>
        <v>5.5000000000000009</v>
      </c>
      <c r="K111" s="198" t="str">
        <f t="shared" si="30"/>
        <v>Kamis</v>
      </c>
      <c r="L111" s="202">
        <f t="shared" si="35"/>
        <v>45701.666666666664</v>
      </c>
      <c r="M111" s="203">
        <f t="shared" si="31"/>
        <v>5.6666666666666679</v>
      </c>
    </row>
    <row r="112" spans="1:13" x14ac:dyDescent="0.25">
      <c r="A112" s="198">
        <f t="shared" si="32"/>
        <v>8</v>
      </c>
      <c r="B112" s="199" t="s">
        <v>19</v>
      </c>
      <c r="C112" s="198">
        <v>296</v>
      </c>
      <c r="D112" s="200">
        <f t="shared" si="27"/>
        <v>18</v>
      </c>
      <c r="E112" s="200">
        <v>-1</v>
      </c>
      <c r="F112" s="200">
        <f t="shared" si="28"/>
        <v>19</v>
      </c>
      <c r="G112" s="198">
        <v>3</v>
      </c>
      <c r="H112" s="198" t="str">
        <f t="shared" si="29"/>
        <v>Kamis</v>
      </c>
      <c r="I112" s="202">
        <f t="shared" si="33"/>
        <v>45701.875</v>
      </c>
      <c r="J112" s="203">
        <f t="shared" si="34"/>
        <v>5.8750000000000009</v>
      </c>
      <c r="K112" s="198" t="str">
        <f t="shared" si="30"/>
        <v>Jum'at</v>
      </c>
      <c r="L112" s="202">
        <f t="shared" si="35"/>
        <v>45702</v>
      </c>
      <c r="M112" s="203">
        <f t="shared" si="31"/>
        <v>6.0000000000000009</v>
      </c>
    </row>
    <row r="113" spans="1:13" x14ac:dyDescent="0.25">
      <c r="A113" s="198">
        <f t="shared" si="32"/>
        <v>9</v>
      </c>
      <c r="B113" s="199" t="s">
        <v>57</v>
      </c>
      <c r="C113" s="198">
        <v>97</v>
      </c>
      <c r="D113" s="200">
        <f t="shared" si="27"/>
        <v>6</v>
      </c>
      <c r="E113" s="200">
        <v>0</v>
      </c>
      <c r="F113" s="200">
        <f t="shared" si="28"/>
        <v>6</v>
      </c>
      <c r="G113" s="198">
        <v>2</v>
      </c>
      <c r="H113" s="198" t="str">
        <f t="shared" si="29"/>
        <v>Jum'at</v>
      </c>
      <c r="I113" s="202">
        <f t="shared" si="33"/>
        <v>45702.75</v>
      </c>
      <c r="J113" s="203">
        <f t="shared" si="34"/>
        <v>6.7500000000000009</v>
      </c>
      <c r="K113" s="198" t="str">
        <f t="shared" si="30"/>
        <v>Jum'at</v>
      </c>
      <c r="L113" s="202">
        <f t="shared" si="35"/>
        <v>45702.833333333336</v>
      </c>
      <c r="M113" s="203">
        <f t="shared" si="31"/>
        <v>6.8333333333333339</v>
      </c>
    </row>
    <row r="114" spans="1:13" x14ac:dyDescent="0.25">
      <c r="A114" s="198">
        <f t="shared" si="32"/>
        <v>10</v>
      </c>
      <c r="B114" s="199" t="s">
        <v>59</v>
      </c>
      <c r="C114" s="198">
        <v>120</v>
      </c>
      <c r="D114" s="200">
        <f t="shared" si="27"/>
        <v>7</v>
      </c>
      <c r="E114" s="200">
        <v>-1</v>
      </c>
      <c r="F114" s="200">
        <f t="shared" si="28"/>
        <v>8</v>
      </c>
      <c r="G114" s="198">
        <v>2</v>
      </c>
      <c r="H114" s="198" t="str">
        <f t="shared" si="29"/>
        <v>Sabtu</v>
      </c>
      <c r="I114" s="202">
        <f t="shared" si="33"/>
        <v>45703.083333333336</v>
      </c>
      <c r="J114" s="203">
        <f t="shared" si="34"/>
        <v>7.0833333333333339</v>
      </c>
      <c r="K114" s="198" t="str">
        <f t="shared" si="30"/>
        <v>Sabtu</v>
      </c>
      <c r="L114" s="202">
        <f t="shared" si="35"/>
        <v>45703.166666666672</v>
      </c>
      <c r="M114" s="203">
        <f t="shared" si="31"/>
        <v>7.166666666666667</v>
      </c>
    </row>
    <row r="115" spans="1:13" x14ac:dyDescent="0.25">
      <c r="A115" s="198">
        <f t="shared" si="32"/>
        <v>11</v>
      </c>
      <c r="B115" s="199" t="s">
        <v>60</v>
      </c>
      <c r="C115" s="198">
        <v>120</v>
      </c>
      <c r="D115" s="200">
        <f t="shared" si="27"/>
        <v>7</v>
      </c>
      <c r="E115" s="200">
        <v>-1</v>
      </c>
      <c r="F115" s="200">
        <f t="shared" si="28"/>
        <v>8</v>
      </c>
      <c r="G115" s="198">
        <v>6</v>
      </c>
      <c r="H115" s="198" t="str">
        <f t="shared" si="29"/>
        <v>Sabtu</v>
      </c>
      <c r="I115" s="202">
        <f t="shared" si="33"/>
        <v>45703.458333333336</v>
      </c>
      <c r="J115" s="203">
        <f t="shared" si="34"/>
        <v>7.4583333333333339</v>
      </c>
      <c r="K115" s="198" t="str">
        <f t="shared" si="30"/>
        <v>Sabtu</v>
      </c>
      <c r="L115" s="202">
        <f t="shared" si="35"/>
        <v>45703.708333333336</v>
      </c>
      <c r="M115" s="203">
        <f t="shared" si="31"/>
        <v>7.7083333333333339</v>
      </c>
    </row>
    <row r="116" spans="1:13" x14ac:dyDescent="0.25">
      <c r="A116" s="198">
        <f t="shared" si="32"/>
        <v>12</v>
      </c>
      <c r="B116" s="199" t="s">
        <v>59</v>
      </c>
      <c r="C116" s="198">
        <v>97</v>
      </c>
      <c r="D116" s="200">
        <f t="shared" si="27"/>
        <v>7</v>
      </c>
      <c r="E116" s="200">
        <v>1</v>
      </c>
      <c r="F116" s="200">
        <f t="shared" si="28"/>
        <v>6</v>
      </c>
      <c r="G116" s="198">
        <v>2</v>
      </c>
      <c r="H116" s="198" t="str">
        <f t="shared" si="29"/>
        <v>Minggu</v>
      </c>
      <c r="I116" s="202">
        <f t="shared" si="33"/>
        <v>45704</v>
      </c>
      <c r="J116" s="203">
        <f t="shared" si="34"/>
        <v>8</v>
      </c>
      <c r="K116" s="198" t="str">
        <f t="shared" si="30"/>
        <v>Minggu</v>
      </c>
      <c r="L116" s="202">
        <f t="shared" si="35"/>
        <v>45704.083333333336</v>
      </c>
      <c r="M116" s="203">
        <f t="shared" si="31"/>
        <v>8.0833333333333339</v>
      </c>
    </row>
    <row r="117" spans="1:13" x14ac:dyDescent="0.25">
      <c r="A117" s="198">
        <f t="shared" si="32"/>
        <v>13</v>
      </c>
      <c r="B117" s="199" t="s">
        <v>57</v>
      </c>
      <c r="C117" s="198">
        <v>296</v>
      </c>
      <c r="D117" s="200">
        <f t="shared" si="27"/>
        <v>18</v>
      </c>
      <c r="E117" s="200">
        <v>-1</v>
      </c>
      <c r="F117" s="200">
        <f t="shared" si="28"/>
        <v>19</v>
      </c>
      <c r="G117" s="198">
        <v>1</v>
      </c>
      <c r="H117" s="198" t="str">
        <f t="shared" si="29"/>
        <v>Minggu</v>
      </c>
      <c r="I117" s="202">
        <f t="shared" si="33"/>
        <v>45704.375</v>
      </c>
      <c r="J117" s="203">
        <f t="shared" si="34"/>
        <v>8.375</v>
      </c>
      <c r="K117" s="198" t="str">
        <f t="shared" si="30"/>
        <v>Minggu</v>
      </c>
      <c r="L117" s="202">
        <f t="shared" si="35"/>
        <v>45704.416666666664</v>
      </c>
      <c r="M117" s="203">
        <f t="shared" si="31"/>
        <v>8.4166666666666661</v>
      </c>
    </row>
    <row r="118" spans="1:13" x14ac:dyDescent="0.25">
      <c r="A118" s="198">
        <f t="shared" si="32"/>
        <v>14</v>
      </c>
      <c r="B118" s="199" t="s">
        <v>19</v>
      </c>
      <c r="C118" s="198">
        <v>128</v>
      </c>
      <c r="D118" s="200">
        <f t="shared" si="27"/>
        <v>5</v>
      </c>
      <c r="E118" s="200">
        <v>-3</v>
      </c>
      <c r="F118" s="200">
        <f t="shared" si="28"/>
        <v>8</v>
      </c>
      <c r="G118" s="198">
        <v>6</v>
      </c>
      <c r="H118" s="198" t="str">
        <f t="shared" si="29"/>
        <v>Senin</v>
      </c>
      <c r="I118" s="202">
        <f t="shared" si="33"/>
        <v>45705.166666666664</v>
      </c>
      <c r="J118" s="203">
        <f t="shared" si="34"/>
        <v>9.1666666666666661</v>
      </c>
      <c r="K118" s="198" t="str">
        <f t="shared" si="30"/>
        <v>Senin</v>
      </c>
      <c r="L118" s="202">
        <f t="shared" si="35"/>
        <v>45705.416666666664</v>
      </c>
      <c r="M118" s="203">
        <f t="shared" si="31"/>
        <v>9.4166666666666661</v>
      </c>
    </row>
    <row r="119" spans="1:13" x14ac:dyDescent="0.25">
      <c r="A119" s="201">
        <f t="shared" si="32"/>
        <v>15</v>
      </c>
      <c r="B119" s="199" t="s">
        <v>143</v>
      </c>
      <c r="C119" s="198">
        <v>250</v>
      </c>
      <c r="D119" s="200">
        <f t="shared" si="27"/>
        <v>16</v>
      </c>
      <c r="E119" s="200">
        <v>0</v>
      </c>
      <c r="F119" s="200">
        <f t="shared" si="28"/>
        <v>16</v>
      </c>
      <c r="G119" s="198">
        <v>4</v>
      </c>
      <c r="H119" s="198" t="str">
        <f t="shared" si="29"/>
        <v>Senin</v>
      </c>
      <c r="I119" s="202">
        <f t="shared" si="33"/>
        <v>45705.625</v>
      </c>
      <c r="J119" s="203">
        <f t="shared" si="34"/>
        <v>9.625</v>
      </c>
      <c r="K119" s="198" t="str">
        <f t="shared" si="30"/>
        <v>Senin</v>
      </c>
      <c r="L119" s="202">
        <f t="shared" si="35"/>
        <v>45705.791666666664</v>
      </c>
      <c r="M119" s="203">
        <f t="shared" si="31"/>
        <v>9.7916666666666661</v>
      </c>
    </row>
    <row r="120" spans="1:13" x14ac:dyDescent="0.25">
      <c r="A120" s="201">
        <f t="shared" si="32"/>
        <v>16</v>
      </c>
      <c r="B120" s="204" t="s">
        <v>90</v>
      </c>
      <c r="C120" s="201">
        <v>388</v>
      </c>
      <c r="D120" s="205">
        <f t="shared" si="27"/>
        <v>24</v>
      </c>
      <c r="E120" s="205">
        <v>-1</v>
      </c>
      <c r="F120" s="205">
        <f t="shared" si="28"/>
        <v>25</v>
      </c>
      <c r="G120" s="201">
        <v>2</v>
      </c>
      <c r="H120" s="198" t="str">
        <f t="shared" si="29"/>
        <v>Selasa</v>
      </c>
      <c r="I120" s="202">
        <f t="shared" si="33"/>
        <v>45706.458333333336</v>
      </c>
      <c r="J120" s="203">
        <f t="shared" si="34"/>
        <v>10.458333333333332</v>
      </c>
      <c r="K120" s="198" t="str">
        <f t="shared" si="30"/>
        <v>Selasa</v>
      </c>
      <c r="L120" s="202">
        <f t="shared" si="35"/>
        <v>45706.541666666672</v>
      </c>
      <c r="M120" s="203">
        <f t="shared" si="31"/>
        <v>10.541666666666666</v>
      </c>
    </row>
    <row r="121" spans="1:13" x14ac:dyDescent="0.25">
      <c r="A121" s="201">
        <f t="shared" si="32"/>
        <v>17</v>
      </c>
      <c r="B121" s="204" t="s">
        <v>144</v>
      </c>
      <c r="C121" s="201">
        <v>91</v>
      </c>
      <c r="D121" s="205">
        <f t="shared" si="27"/>
        <v>6</v>
      </c>
      <c r="E121" s="205">
        <v>0</v>
      </c>
      <c r="F121" s="205">
        <f t="shared" si="28"/>
        <v>6</v>
      </c>
      <c r="G121" s="201">
        <v>4</v>
      </c>
      <c r="H121" s="198" t="str">
        <f t="shared" si="29"/>
        <v>Rabu</v>
      </c>
      <c r="I121" s="202">
        <f t="shared" si="33"/>
        <v>45707.541666666664</v>
      </c>
      <c r="J121" s="203">
        <f t="shared" si="34"/>
        <v>11.541666666666666</v>
      </c>
      <c r="K121" s="198" t="str">
        <f t="shared" si="30"/>
        <v>Rabu</v>
      </c>
      <c r="L121" s="202">
        <f t="shared" si="35"/>
        <v>45707.708333333328</v>
      </c>
      <c r="M121" s="203">
        <f t="shared" si="31"/>
        <v>11.708333333333332</v>
      </c>
    </row>
    <row r="122" spans="1:13" x14ac:dyDescent="0.25">
      <c r="A122" s="201">
        <f t="shared" si="32"/>
        <v>18</v>
      </c>
      <c r="B122" s="204" t="s">
        <v>145</v>
      </c>
      <c r="C122" s="201">
        <v>432</v>
      </c>
      <c r="D122" s="205">
        <f t="shared" si="27"/>
        <v>27</v>
      </c>
      <c r="E122" s="205">
        <v>-1</v>
      </c>
      <c r="F122" s="205">
        <f t="shared" si="28"/>
        <v>28</v>
      </c>
      <c r="G122" s="201">
        <v>2</v>
      </c>
      <c r="H122" s="198" t="str">
        <f t="shared" si="29"/>
        <v>Rabu</v>
      </c>
      <c r="I122" s="202">
        <f t="shared" si="33"/>
        <v>45707.958333333336</v>
      </c>
      <c r="J122" s="203">
        <f t="shared" si="34"/>
        <v>11.958333333333332</v>
      </c>
      <c r="K122" s="198" t="str">
        <f t="shared" si="30"/>
        <v>Kamis</v>
      </c>
      <c r="L122" s="202">
        <f t="shared" si="35"/>
        <v>45708.041666666672</v>
      </c>
      <c r="M122" s="203">
        <f t="shared" si="31"/>
        <v>12.041666666666666</v>
      </c>
    </row>
    <row r="123" spans="1:13" x14ac:dyDescent="0.25">
      <c r="A123" s="201">
        <f t="shared" si="32"/>
        <v>19</v>
      </c>
      <c r="B123" s="204" t="s">
        <v>90</v>
      </c>
      <c r="C123" s="201">
        <v>250</v>
      </c>
      <c r="D123" s="205">
        <f t="shared" si="27"/>
        <v>16</v>
      </c>
      <c r="E123" s="205">
        <v>0</v>
      </c>
      <c r="F123" s="205">
        <f t="shared" si="28"/>
        <v>16</v>
      </c>
      <c r="G123" s="201">
        <v>2</v>
      </c>
      <c r="H123" s="198" t="str">
        <f t="shared" si="29"/>
        <v>Jum'at</v>
      </c>
      <c r="I123" s="202">
        <f t="shared" si="33"/>
        <v>45709.166666666664</v>
      </c>
      <c r="J123" s="203">
        <f t="shared" si="34"/>
        <v>13.166666666666666</v>
      </c>
      <c r="K123" s="198" t="str">
        <f t="shared" si="30"/>
        <v>Jum'at</v>
      </c>
      <c r="L123" s="202">
        <f t="shared" si="35"/>
        <v>45709.25</v>
      </c>
      <c r="M123" s="203">
        <f t="shared" si="31"/>
        <v>13.25</v>
      </c>
    </row>
    <row r="124" spans="1:13" x14ac:dyDescent="0.25">
      <c r="A124" s="201">
        <f t="shared" si="32"/>
        <v>20</v>
      </c>
      <c r="B124" s="204" t="s">
        <v>143</v>
      </c>
      <c r="C124" s="201">
        <v>128</v>
      </c>
      <c r="D124" s="205">
        <f t="shared" si="27"/>
        <v>5</v>
      </c>
      <c r="E124" s="205">
        <v>-3</v>
      </c>
      <c r="F124" s="205">
        <f t="shared" si="28"/>
        <v>8</v>
      </c>
      <c r="G124" s="201">
        <v>4</v>
      </c>
      <c r="H124" s="198" t="str">
        <f t="shared" si="29"/>
        <v>Jum'at</v>
      </c>
      <c r="I124" s="202">
        <f t="shared" si="33"/>
        <v>45709.916666666664</v>
      </c>
      <c r="J124" s="203">
        <f t="shared" si="34"/>
        <v>13.916666666666666</v>
      </c>
      <c r="K124" s="198" t="str">
        <f t="shared" si="30"/>
        <v>Sabtu</v>
      </c>
      <c r="L124" s="202">
        <f t="shared" si="35"/>
        <v>45710.083333333328</v>
      </c>
      <c r="M124" s="203">
        <f t="shared" si="31"/>
        <v>14.083333333333332</v>
      </c>
    </row>
    <row r="125" spans="1:13" x14ac:dyDescent="0.25">
      <c r="A125" s="201">
        <f t="shared" si="32"/>
        <v>21</v>
      </c>
      <c r="B125" s="204" t="s">
        <v>19</v>
      </c>
      <c r="C125" s="201"/>
      <c r="D125" s="205"/>
      <c r="E125" s="205"/>
      <c r="F125" s="205"/>
      <c r="G125" s="201"/>
      <c r="H125" s="198" t="str">
        <f t="shared" si="29"/>
        <v>Sabtu</v>
      </c>
      <c r="I125" s="202">
        <f t="shared" si="33"/>
        <v>45710.291666666664</v>
      </c>
      <c r="J125" s="203">
        <f t="shared" si="34"/>
        <v>14.291666666666666</v>
      </c>
      <c r="K125" s="198"/>
      <c r="L125" s="202"/>
      <c r="M125" s="203"/>
    </row>
    <row r="126" spans="1:13" x14ac:dyDescent="0.25">
      <c r="A126" s="440" t="s">
        <v>31</v>
      </c>
      <c r="B126" s="440"/>
      <c r="C126" s="160">
        <f>SUM(C105:C125)</f>
        <v>4360</v>
      </c>
      <c r="D126" s="160">
        <f>SUM(D105:D125)</f>
        <v>260</v>
      </c>
      <c r="E126" s="160"/>
      <c r="F126" s="160"/>
      <c r="G126" s="160">
        <f>SUM(G105:G125)</f>
        <v>76</v>
      </c>
      <c r="H126" s="160">
        <f>D126+G126</f>
        <v>336</v>
      </c>
      <c r="I126" s="143"/>
      <c r="J126" s="144"/>
      <c r="K126" s="143"/>
      <c r="L126" s="143"/>
      <c r="M126" s="144"/>
    </row>
    <row r="127" spans="1:13" x14ac:dyDescent="0.25">
      <c r="A127" s="440" t="s">
        <v>32</v>
      </c>
      <c r="B127" s="440"/>
      <c r="C127" s="146"/>
      <c r="D127" s="147">
        <f>D126/24</f>
        <v>10.833333333333334</v>
      </c>
      <c r="E127" s="147"/>
      <c r="F127" s="147"/>
      <c r="G127" s="147">
        <f>G126/24</f>
        <v>3.1666666666666665</v>
      </c>
      <c r="H127" s="147">
        <f>H126/24</f>
        <v>14</v>
      </c>
      <c r="I127" s="148"/>
      <c r="J127" s="149" t="s">
        <v>33</v>
      </c>
      <c r="K127" s="150"/>
      <c r="L127" s="150"/>
      <c r="M127" s="150"/>
    </row>
    <row r="128" spans="1:13" x14ac:dyDescent="0.25">
      <c r="A128" s="207"/>
      <c r="B128" s="207"/>
      <c r="C128" s="207"/>
      <c r="D128" s="207"/>
      <c r="E128" s="207"/>
      <c r="F128" s="207"/>
      <c r="G128" s="207"/>
      <c r="H128" s="150"/>
      <c r="I128" s="150"/>
      <c r="J128" s="144" t="s">
        <v>34</v>
      </c>
      <c r="K128" s="144"/>
      <c r="L128" s="154">
        <f>C126</f>
        <v>4360</v>
      </c>
      <c r="M128" s="150" t="s">
        <v>35</v>
      </c>
    </row>
    <row r="129" spans="1:13" x14ac:dyDescent="0.25">
      <c r="A129" s="207"/>
      <c r="B129" s="207"/>
      <c r="C129" s="207"/>
      <c r="D129" s="207"/>
      <c r="E129" s="207"/>
      <c r="F129" s="207"/>
      <c r="G129" s="207"/>
      <c r="H129" s="207"/>
      <c r="I129" s="150"/>
      <c r="J129" s="144" t="s">
        <v>36</v>
      </c>
      <c r="K129" s="144"/>
      <c r="L129" s="155">
        <f>D127</f>
        <v>10.833333333333334</v>
      </c>
      <c r="M129" s="150" t="s">
        <v>14</v>
      </c>
    </row>
    <row r="130" spans="1:13" x14ac:dyDescent="0.25">
      <c r="A130" s="207"/>
      <c r="B130" s="207"/>
      <c r="C130" s="207"/>
      <c r="D130" s="207"/>
      <c r="E130" s="207"/>
      <c r="F130" s="207"/>
      <c r="G130" s="207"/>
      <c r="H130" s="207"/>
      <c r="I130" s="163"/>
      <c r="J130" s="144" t="s">
        <v>37</v>
      </c>
      <c r="K130" s="144"/>
      <c r="L130" s="156">
        <f>G127</f>
        <v>3.1666666666666665</v>
      </c>
      <c r="M130" s="150" t="s">
        <v>14</v>
      </c>
    </row>
    <row r="132" spans="1:13" ht="15.75" x14ac:dyDescent="0.25">
      <c r="A132" s="445" t="s">
        <v>141</v>
      </c>
      <c r="B132" s="445"/>
      <c r="C132" s="445"/>
      <c r="D132" s="445"/>
      <c r="E132" s="445"/>
      <c r="F132" s="445"/>
      <c r="G132" s="445"/>
      <c r="H132" s="445"/>
      <c r="I132" s="445"/>
      <c r="J132" s="445"/>
      <c r="K132" s="445"/>
      <c r="L132" s="445"/>
      <c r="M132" s="445"/>
    </row>
    <row r="133" spans="1:13" ht="15.75" x14ac:dyDescent="0.25">
      <c r="A133" s="445" t="s">
        <v>156</v>
      </c>
      <c r="B133" s="445"/>
      <c r="C133" s="445"/>
      <c r="D133" s="445"/>
      <c r="E133" s="445"/>
      <c r="F133" s="445"/>
      <c r="G133" s="445"/>
      <c r="H133" s="445"/>
      <c r="I133" s="445"/>
      <c r="J133" s="445"/>
      <c r="K133" s="445"/>
      <c r="L133" s="445"/>
      <c r="M133" s="445"/>
    </row>
    <row r="134" spans="1:13" ht="15.75" x14ac:dyDescent="0.25">
      <c r="A134" s="438"/>
      <c r="B134" s="438"/>
      <c r="C134" s="438"/>
      <c r="D134" s="438"/>
      <c r="E134" s="438"/>
      <c r="F134" s="438"/>
      <c r="G134" s="438"/>
      <c r="H134" s="438"/>
      <c r="I134" s="438"/>
      <c r="J134" s="438"/>
      <c r="K134" s="438"/>
      <c r="L134" s="438"/>
      <c r="M134" s="438"/>
    </row>
    <row r="135" spans="1:13" ht="15.75" x14ac:dyDescent="0.25">
      <c r="A135" s="195" t="s">
        <v>41</v>
      </c>
      <c r="B135" s="18"/>
      <c r="C135" s="18"/>
      <c r="D135" s="18"/>
      <c r="E135" s="18"/>
      <c r="F135" s="18"/>
      <c r="G135" s="16"/>
      <c r="H135" s="18"/>
      <c r="I135" s="18"/>
      <c r="J135" s="161"/>
      <c r="K135" s="139" t="s">
        <v>3</v>
      </c>
      <c r="L135" s="136">
        <v>15</v>
      </c>
      <c r="M135" s="139" t="s">
        <v>4</v>
      </c>
    </row>
    <row r="136" spans="1:13" ht="15" customHeight="1" x14ac:dyDescent="0.25">
      <c r="A136" s="446" t="s">
        <v>5</v>
      </c>
      <c r="B136" s="446" t="s">
        <v>6</v>
      </c>
      <c r="C136" s="442" t="s">
        <v>7</v>
      </c>
      <c r="D136" s="442" t="s">
        <v>8</v>
      </c>
      <c r="E136" s="443" t="s">
        <v>9</v>
      </c>
      <c r="F136" s="443" t="s">
        <v>10</v>
      </c>
      <c r="G136" s="442" t="s">
        <v>11</v>
      </c>
      <c r="H136" s="447" t="s">
        <v>12</v>
      </c>
      <c r="I136" s="447"/>
      <c r="J136" s="447"/>
      <c r="K136" s="448" t="s">
        <v>13</v>
      </c>
      <c r="L136" s="448"/>
      <c r="M136" s="448"/>
    </row>
    <row r="137" spans="1:13" x14ac:dyDescent="0.25">
      <c r="A137" s="446"/>
      <c r="B137" s="446"/>
      <c r="C137" s="442"/>
      <c r="D137" s="442"/>
      <c r="E137" s="443"/>
      <c r="F137" s="443"/>
      <c r="G137" s="442"/>
      <c r="H137" s="196" t="s">
        <v>14</v>
      </c>
      <c r="I137" s="196" t="s">
        <v>15</v>
      </c>
      <c r="J137" s="196" t="s">
        <v>16</v>
      </c>
      <c r="K137" s="197" t="s">
        <v>14</v>
      </c>
      <c r="L137" s="197" t="s">
        <v>15</v>
      </c>
      <c r="M137" s="197" t="s">
        <v>16</v>
      </c>
    </row>
    <row r="138" spans="1:13" x14ac:dyDescent="0.25">
      <c r="A138" s="198">
        <v>1</v>
      </c>
      <c r="B138" s="199" t="s">
        <v>19</v>
      </c>
      <c r="C138" s="198">
        <v>128</v>
      </c>
      <c r="D138" s="200">
        <f t="shared" ref="D138:D157" si="36">F138+E138</f>
        <v>5</v>
      </c>
      <c r="E138" s="200">
        <v>-3</v>
      </c>
      <c r="F138" s="200">
        <f t="shared" ref="F138:F157" si="37">INT(C138/$L$3)</f>
        <v>8</v>
      </c>
      <c r="G138" s="201">
        <v>17</v>
      </c>
      <c r="H138" s="198" t="str">
        <f t="shared" ref="H138:H158" si="38">CHOOSE(WEEKDAY(I138),"Minggu","Senin","Selasa","Rabu","Kamis","Jum'at","Sabtu")</f>
        <v>Sabtu</v>
      </c>
      <c r="I138" s="202">
        <v>45710</v>
      </c>
      <c r="J138" s="203">
        <v>0.29166666666666702</v>
      </c>
      <c r="K138" s="198" t="str">
        <f t="shared" ref="K138:K157" si="39">CHOOSE(WEEKDAY(L138),"Minggu","Senin","Selasa","Rabu","Kamis","Jum'at","Sabtu")</f>
        <v>Minggu</v>
      </c>
      <c r="L138" s="202">
        <f>(I138+J138)+G138/24</f>
        <v>45711</v>
      </c>
      <c r="M138" s="203">
        <f t="shared" ref="M138:M157" si="40">(J138+G138/24)</f>
        <v>1.0000000000000004</v>
      </c>
    </row>
    <row r="139" spans="1:13" x14ac:dyDescent="0.25">
      <c r="A139" s="201">
        <f t="shared" ref="A139:A158" si="41">A138+1</f>
        <v>2</v>
      </c>
      <c r="B139" s="204" t="s">
        <v>143</v>
      </c>
      <c r="C139" s="201">
        <v>250</v>
      </c>
      <c r="D139" s="205">
        <f t="shared" si="36"/>
        <v>15</v>
      </c>
      <c r="E139" s="200">
        <v>-1</v>
      </c>
      <c r="F139" s="200">
        <f t="shared" si="37"/>
        <v>16</v>
      </c>
      <c r="G139" s="201">
        <v>4</v>
      </c>
      <c r="H139" s="198" t="str">
        <f t="shared" si="38"/>
        <v>Minggu</v>
      </c>
      <c r="I139" s="202">
        <f t="shared" ref="I139:I158" si="42">$I$138+J139</f>
        <v>45711.208333333336</v>
      </c>
      <c r="J139" s="203">
        <f t="shared" ref="J139:J158" si="43">M138+D138/24</f>
        <v>1.2083333333333337</v>
      </c>
      <c r="K139" s="198" t="str">
        <f t="shared" si="39"/>
        <v>Minggu</v>
      </c>
      <c r="L139" s="202">
        <f t="shared" ref="L139:L157" si="44">($I$138+J139)+G139/24</f>
        <v>45711.375</v>
      </c>
      <c r="M139" s="203">
        <f t="shared" si="40"/>
        <v>1.3750000000000004</v>
      </c>
    </row>
    <row r="140" spans="1:13" x14ac:dyDescent="0.25">
      <c r="A140" s="201">
        <f t="shared" si="41"/>
        <v>3</v>
      </c>
      <c r="B140" s="204" t="s">
        <v>90</v>
      </c>
      <c r="C140" s="201">
        <v>388</v>
      </c>
      <c r="D140" s="205">
        <f t="shared" si="36"/>
        <v>25</v>
      </c>
      <c r="E140" s="200">
        <v>0</v>
      </c>
      <c r="F140" s="200">
        <f t="shared" si="37"/>
        <v>25</v>
      </c>
      <c r="G140" s="201">
        <v>2</v>
      </c>
      <c r="H140" s="198" t="str">
        <f t="shared" si="38"/>
        <v>Senin</v>
      </c>
      <c r="I140" s="202">
        <f t="shared" si="42"/>
        <v>45712</v>
      </c>
      <c r="J140" s="203">
        <f t="shared" si="43"/>
        <v>2.0000000000000004</v>
      </c>
      <c r="K140" s="198" t="str">
        <f t="shared" si="39"/>
        <v>Senin</v>
      </c>
      <c r="L140" s="202">
        <f t="shared" si="44"/>
        <v>45712.083333333336</v>
      </c>
      <c r="M140" s="203">
        <f t="shared" si="40"/>
        <v>2.0833333333333339</v>
      </c>
    </row>
    <row r="141" spans="1:13" x14ac:dyDescent="0.25">
      <c r="A141" s="201">
        <f t="shared" si="41"/>
        <v>4</v>
      </c>
      <c r="B141" s="204" t="s">
        <v>144</v>
      </c>
      <c r="C141" s="201">
        <v>91</v>
      </c>
      <c r="D141" s="205">
        <f t="shared" si="36"/>
        <v>6</v>
      </c>
      <c r="E141" s="200">
        <v>0</v>
      </c>
      <c r="F141" s="200">
        <f t="shared" si="37"/>
        <v>6</v>
      </c>
      <c r="G141" s="201">
        <v>4</v>
      </c>
      <c r="H141" s="198" t="str">
        <f t="shared" si="38"/>
        <v>Selasa</v>
      </c>
      <c r="I141" s="202">
        <f t="shared" si="42"/>
        <v>45713.125</v>
      </c>
      <c r="J141" s="203">
        <f t="shared" si="43"/>
        <v>3.1250000000000009</v>
      </c>
      <c r="K141" s="198" t="str">
        <f t="shared" si="39"/>
        <v>Selasa</v>
      </c>
      <c r="L141" s="202">
        <f t="shared" si="44"/>
        <v>45713.291666666664</v>
      </c>
      <c r="M141" s="203">
        <f t="shared" si="40"/>
        <v>3.2916666666666674</v>
      </c>
    </row>
    <row r="142" spans="1:13" x14ac:dyDescent="0.25">
      <c r="A142" s="201">
        <f t="shared" si="41"/>
        <v>5</v>
      </c>
      <c r="B142" s="204" t="s">
        <v>145</v>
      </c>
      <c r="C142" s="201">
        <v>432</v>
      </c>
      <c r="D142" s="205">
        <f t="shared" si="36"/>
        <v>27</v>
      </c>
      <c r="E142" s="200">
        <v>-1</v>
      </c>
      <c r="F142" s="200">
        <f t="shared" si="37"/>
        <v>28</v>
      </c>
      <c r="G142" s="198">
        <v>3</v>
      </c>
      <c r="H142" s="198" t="str">
        <f t="shared" si="38"/>
        <v>Selasa</v>
      </c>
      <c r="I142" s="202">
        <f t="shared" si="42"/>
        <v>45713.541666666664</v>
      </c>
      <c r="J142" s="203">
        <f t="shared" si="43"/>
        <v>3.5416666666666674</v>
      </c>
      <c r="K142" s="198" t="str">
        <f t="shared" si="39"/>
        <v>Selasa</v>
      </c>
      <c r="L142" s="202">
        <f t="shared" si="44"/>
        <v>45713.666666666664</v>
      </c>
      <c r="M142" s="203">
        <f t="shared" si="40"/>
        <v>3.6666666666666674</v>
      </c>
    </row>
    <row r="143" spans="1:13" x14ac:dyDescent="0.25">
      <c r="A143" s="201">
        <f t="shared" si="41"/>
        <v>6</v>
      </c>
      <c r="B143" s="199" t="s">
        <v>90</v>
      </c>
      <c r="C143" s="198">
        <v>250</v>
      </c>
      <c r="D143" s="200">
        <f t="shared" si="36"/>
        <v>15</v>
      </c>
      <c r="E143" s="200">
        <v>-1</v>
      </c>
      <c r="F143" s="200">
        <f t="shared" si="37"/>
        <v>16</v>
      </c>
      <c r="G143" s="198">
        <v>2</v>
      </c>
      <c r="H143" s="198" t="str">
        <f t="shared" si="38"/>
        <v>Rabu</v>
      </c>
      <c r="I143" s="202">
        <f t="shared" si="42"/>
        <v>45714.791666666664</v>
      </c>
      <c r="J143" s="203">
        <f t="shared" si="43"/>
        <v>4.7916666666666679</v>
      </c>
      <c r="K143" s="198" t="str">
        <f t="shared" si="39"/>
        <v>Rabu</v>
      </c>
      <c r="L143" s="202">
        <f t="shared" si="44"/>
        <v>45714.875</v>
      </c>
      <c r="M143" s="203">
        <f t="shared" si="40"/>
        <v>4.8750000000000009</v>
      </c>
    </row>
    <row r="144" spans="1:13" x14ac:dyDescent="0.25">
      <c r="A144" s="198">
        <f t="shared" si="41"/>
        <v>7</v>
      </c>
      <c r="B144" s="199" t="s">
        <v>143</v>
      </c>
      <c r="C144" s="198">
        <v>128</v>
      </c>
      <c r="D144" s="200">
        <f t="shared" si="36"/>
        <v>5</v>
      </c>
      <c r="E144" s="200">
        <v>-3</v>
      </c>
      <c r="F144" s="200">
        <f t="shared" si="37"/>
        <v>8</v>
      </c>
      <c r="G144" s="198">
        <v>4</v>
      </c>
      <c r="H144" s="198" t="str">
        <f t="shared" si="38"/>
        <v>Kamis</v>
      </c>
      <c r="I144" s="202">
        <f t="shared" si="42"/>
        <v>45715.5</v>
      </c>
      <c r="J144" s="203">
        <f t="shared" si="43"/>
        <v>5.5000000000000009</v>
      </c>
      <c r="K144" s="198" t="str">
        <f t="shared" si="39"/>
        <v>Kamis</v>
      </c>
      <c r="L144" s="202">
        <f t="shared" si="44"/>
        <v>45715.666666666664</v>
      </c>
      <c r="M144" s="203">
        <f t="shared" si="40"/>
        <v>5.6666666666666679</v>
      </c>
    </row>
    <row r="145" spans="1:13" x14ac:dyDescent="0.25">
      <c r="A145" s="198">
        <f t="shared" si="41"/>
        <v>8</v>
      </c>
      <c r="B145" s="199" t="s">
        <v>19</v>
      </c>
      <c r="C145" s="198">
        <v>296</v>
      </c>
      <c r="D145" s="200">
        <f t="shared" si="36"/>
        <v>18</v>
      </c>
      <c r="E145" s="200">
        <v>-1</v>
      </c>
      <c r="F145" s="200">
        <f t="shared" si="37"/>
        <v>19</v>
      </c>
      <c r="G145" s="198">
        <v>3</v>
      </c>
      <c r="H145" s="198" t="str">
        <f t="shared" si="38"/>
        <v>Kamis</v>
      </c>
      <c r="I145" s="202">
        <f t="shared" si="42"/>
        <v>45715.875</v>
      </c>
      <c r="J145" s="203">
        <f t="shared" si="43"/>
        <v>5.8750000000000009</v>
      </c>
      <c r="K145" s="198" t="str">
        <f t="shared" si="39"/>
        <v>Jum'at</v>
      </c>
      <c r="L145" s="202">
        <f t="shared" si="44"/>
        <v>45716</v>
      </c>
      <c r="M145" s="203">
        <f t="shared" si="40"/>
        <v>6.0000000000000009</v>
      </c>
    </row>
    <row r="146" spans="1:13" x14ac:dyDescent="0.25">
      <c r="A146" s="198">
        <f t="shared" si="41"/>
        <v>9</v>
      </c>
      <c r="B146" s="199" t="s">
        <v>57</v>
      </c>
      <c r="C146" s="198">
        <v>97</v>
      </c>
      <c r="D146" s="200">
        <f t="shared" si="36"/>
        <v>6</v>
      </c>
      <c r="E146" s="200">
        <v>0</v>
      </c>
      <c r="F146" s="200">
        <f t="shared" si="37"/>
        <v>6</v>
      </c>
      <c r="G146" s="198">
        <v>2</v>
      </c>
      <c r="H146" s="198" t="str">
        <f t="shared" si="38"/>
        <v>Jum'at</v>
      </c>
      <c r="I146" s="202">
        <f t="shared" si="42"/>
        <v>45716.75</v>
      </c>
      <c r="J146" s="203">
        <f t="shared" si="43"/>
        <v>6.7500000000000009</v>
      </c>
      <c r="K146" s="198" t="str">
        <f t="shared" si="39"/>
        <v>Jum'at</v>
      </c>
      <c r="L146" s="202">
        <f t="shared" si="44"/>
        <v>45716.833333333336</v>
      </c>
      <c r="M146" s="203">
        <f t="shared" si="40"/>
        <v>6.8333333333333339</v>
      </c>
    </row>
    <row r="147" spans="1:13" x14ac:dyDescent="0.25">
      <c r="A147" s="198">
        <f t="shared" si="41"/>
        <v>10</v>
      </c>
      <c r="B147" s="199" t="s">
        <v>59</v>
      </c>
      <c r="C147" s="198">
        <v>120</v>
      </c>
      <c r="D147" s="200">
        <f t="shared" si="36"/>
        <v>7</v>
      </c>
      <c r="E147" s="200">
        <v>-1</v>
      </c>
      <c r="F147" s="200">
        <f t="shared" si="37"/>
        <v>8</v>
      </c>
      <c r="G147" s="198">
        <v>2</v>
      </c>
      <c r="H147" s="198" t="str">
        <f t="shared" si="38"/>
        <v>Sabtu</v>
      </c>
      <c r="I147" s="202">
        <f t="shared" si="42"/>
        <v>45717.083333333336</v>
      </c>
      <c r="J147" s="203">
        <f t="shared" si="43"/>
        <v>7.0833333333333339</v>
      </c>
      <c r="K147" s="198" t="str">
        <f t="shared" si="39"/>
        <v>Sabtu</v>
      </c>
      <c r="L147" s="202">
        <f t="shared" si="44"/>
        <v>45717.166666666672</v>
      </c>
      <c r="M147" s="203">
        <f t="shared" si="40"/>
        <v>7.166666666666667</v>
      </c>
    </row>
    <row r="148" spans="1:13" x14ac:dyDescent="0.25">
      <c r="A148" s="198">
        <f t="shared" si="41"/>
        <v>11</v>
      </c>
      <c r="B148" s="199" t="s">
        <v>60</v>
      </c>
      <c r="C148" s="198">
        <v>120</v>
      </c>
      <c r="D148" s="200">
        <f t="shared" si="36"/>
        <v>7</v>
      </c>
      <c r="E148" s="200">
        <v>-1</v>
      </c>
      <c r="F148" s="200">
        <f t="shared" si="37"/>
        <v>8</v>
      </c>
      <c r="G148" s="198">
        <v>6</v>
      </c>
      <c r="H148" s="198" t="str">
        <f t="shared" si="38"/>
        <v>Sabtu</v>
      </c>
      <c r="I148" s="202">
        <f t="shared" si="42"/>
        <v>45717.458333333336</v>
      </c>
      <c r="J148" s="203">
        <f t="shared" si="43"/>
        <v>7.4583333333333339</v>
      </c>
      <c r="K148" s="198" t="str">
        <f t="shared" si="39"/>
        <v>Sabtu</v>
      </c>
      <c r="L148" s="202">
        <f t="shared" si="44"/>
        <v>45717.708333333336</v>
      </c>
      <c r="M148" s="203">
        <f t="shared" si="40"/>
        <v>7.7083333333333339</v>
      </c>
    </row>
    <row r="149" spans="1:13" x14ac:dyDescent="0.25">
      <c r="A149" s="198">
        <f t="shared" si="41"/>
        <v>12</v>
      </c>
      <c r="B149" s="199" t="s">
        <v>59</v>
      </c>
      <c r="C149" s="198">
        <v>97</v>
      </c>
      <c r="D149" s="200">
        <f t="shared" si="36"/>
        <v>7</v>
      </c>
      <c r="E149" s="200">
        <v>1</v>
      </c>
      <c r="F149" s="200">
        <f t="shared" si="37"/>
        <v>6</v>
      </c>
      <c r="G149" s="198">
        <v>2</v>
      </c>
      <c r="H149" s="198" t="str">
        <f t="shared" si="38"/>
        <v>Minggu</v>
      </c>
      <c r="I149" s="202">
        <f t="shared" si="42"/>
        <v>45718</v>
      </c>
      <c r="J149" s="203">
        <f t="shared" si="43"/>
        <v>8</v>
      </c>
      <c r="K149" s="198" t="str">
        <f t="shared" si="39"/>
        <v>Minggu</v>
      </c>
      <c r="L149" s="202">
        <f t="shared" si="44"/>
        <v>45718.083333333336</v>
      </c>
      <c r="M149" s="203">
        <f t="shared" si="40"/>
        <v>8.0833333333333339</v>
      </c>
    </row>
    <row r="150" spans="1:13" x14ac:dyDescent="0.25">
      <c r="A150" s="198">
        <f t="shared" si="41"/>
        <v>13</v>
      </c>
      <c r="B150" s="199" t="s">
        <v>57</v>
      </c>
      <c r="C150" s="198">
        <v>296</v>
      </c>
      <c r="D150" s="200">
        <f t="shared" si="36"/>
        <v>18</v>
      </c>
      <c r="E150" s="200">
        <v>-1</v>
      </c>
      <c r="F150" s="200">
        <f t="shared" si="37"/>
        <v>19</v>
      </c>
      <c r="G150" s="198">
        <v>1</v>
      </c>
      <c r="H150" s="198" t="str">
        <f t="shared" si="38"/>
        <v>Minggu</v>
      </c>
      <c r="I150" s="202">
        <f t="shared" si="42"/>
        <v>45718.375</v>
      </c>
      <c r="J150" s="203">
        <f t="shared" si="43"/>
        <v>8.375</v>
      </c>
      <c r="K150" s="198" t="str">
        <f t="shared" si="39"/>
        <v>Minggu</v>
      </c>
      <c r="L150" s="202">
        <f t="shared" si="44"/>
        <v>45718.416666666664</v>
      </c>
      <c r="M150" s="203">
        <f t="shared" si="40"/>
        <v>8.4166666666666661</v>
      </c>
    </row>
    <row r="151" spans="1:13" x14ac:dyDescent="0.25">
      <c r="A151" s="198">
        <f t="shared" si="41"/>
        <v>14</v>
      </c>
      <c r="B151" s="199" t="s">
        <v>19</v>
      </c>
      <c r="C151" s="198">
        <v>128</v>
      </c>
      <c r="D151" s="200">
        <f t="shared" si="36"/>
        <v>5</v>
      </c>
      <c r="E151" s="200">
        <v>-3</v>
      </c>
      <c r="F151" s="200">
        <f t="shared" si="37"/>
        <v>8</v>
      </c>
      <c r="G151" s="198">
        <v>6</v>
      </c>
      <c r="H151" s="198" t="str">
        <f t="shared" si="38"/>
        <v>Senin</v>
      </c>
      <c r="I151" s="202">
        <f t="shared" si="42"/>
        <v>45719.166666666664</v>
      </c>
      <c r="J151" s="203">
        <f t="shared" si="43"/>
        <v>9.1666666666666661</v>
      </c>
      <c r="K151" s="198" t="str">
        <f t="shared" si="39"/>
        <v>Senin</v>
      </c>
      <c r="L151" s="202">
        <f t="shared" si="44"/>
        <v>45719.416666666664</v>
      </c>
      <c r="M151" s="203">
        <f t="shared" si="40"/>
        <v>9.4166666666666661</v>
      </c>
    </row>
    <row r="152" spans="1:13" x14ac:dyDescent="0.25">
      <c r="A152" s="201">
        <f t="shared" si="41"/>
        <v>15</v>
      </c>
      <c r="B152" s="199" t="s">
        <v>143</v>
      </c>
      <c r="C152" s="198">
        <v>250</v>
      </c>
      <c r="D152" s="200">
        <f t="shared" si="36"/>
        <v>16</v>
      </c>
      <c r="E152" s="200">
        <v>0</v>
      </c>
      <c r="F152" s="200">
        <f t="shared" si="37"/>
        <v>16</v>
      </c>
      <c r="G152" s="198">
        <v>4</v>
      </c>
      <c r="H152" s="198" t="str">
        <f t="shared" si="38"/>
        <v>Senin</v>
      </c>
      <c r="I152" s="202">
        <f t="shared" si="42"/>
        <v>45719.625</v>
      </c>
      <c r="J152" s="203">
        <f t="shared" si="43"/>
        <v>9.625</v>
      </c>
      <c r="K152" s="198" t="str">
        <f t="shared" si="39"/>
        <v>Senin</v>
      </c>
      <c r="L152" s="202">
        <f t="shared" si="44"/>
        <v>45719.791666666664</v>
      </c>
      <c r="M152" s="203">
        <f t="shared" si="40"/>
        <v>9.7916666666666661</v>
      </c>
    </row>
    <row r="153" spans="1:13" x14ac:dyDescent="0.25">
      <c r="A153" s="201">
        <f t="shared" si="41"/>
        <v>16</v>
      </c>
      <c r="B153" s="204" t="s">
        <v>90</v>
      </c>
      <c r="C153" s="201">
        <v>388</v>
      </c>
      <c r="D153" s="205">
        <f t="shared" si="36"/>
        <v>24</v>
      </c>
      <c r="E153" s="205">
        <v>-1</v>
      </c>
      <c r="F153" s="205">
        <f t="shared" si="37"/>
        <v>25</v>
      </c>
      <c r="G153" s="201">
        <v>2</v>
      </c>
      <c r="H153" s="198" t="str">
        <f t="shared" si="38"/>
        <v>Selasa</v>
      </c>
      <c r="I153" s="202">
        <f t="shared" si="42"/>
        <v>45720.458333333336</v>
      </c>
      <c r="J153" s="203">
        <f t="shared" si="43"/>
        <v>10.458333333333332</v>
      </c>
      <c r="K153" s="198" t="str">
        <f t="shared" si="39"/>
        <v>Selasa</v>
      </c>
      <c r="L153" s="202">
        <f t="shared" si="44"/>
        <v>45720.541666666672</v>
      </c>
      <c r="M153" s="203">
        <f t="shared" si="40"/>
        <v>10.541666666666666</v>
      </c>
    </row>
    <row r="154" spans="1:13" x14ac:dyDescent="0.25">
      <c r="A154" s="201">
        <f t="shared" si="41"/>
        <v>17</v>
      </c>
      <c r="B154" s="204" t="s">
        <v>144</v>
      </c>
      <c r="C154" s="201">
        <v>91</v>
      </c>
      <c r="D154" s="205">
        <f t="shared" si="36"/>
        <v>6</v>
      </c>
      <c r="E154" s="205">
        <v>0</v>
      </c>
      <c r="F154" s="205">
        <f t="shared" si="37"/>
        <v>6</v>
      </c>
      <c r="G154" s="201">
        <v>4</v>
      </c>
      <c r="H154" s="198" t="str">
        <f t="shared" si="38"/>
        <v>Rabu</v>
      </c>
      <c r="I154" s="202">
        <f t="shared" si="42"/>
        <v>45721.541666666664</v>
      </c>
      <c r="J154" s="203">
        <f t="shared" si="43"/>
        <v>11.541666666666666</v>
      </c>
      <c r="K154" s="198" t="str">
        <f t="shared" si="39"/>
        <v>Rabu</v>
      </c>
      <c r="L154" s="202">
        <f t="shared" si="44"/>
        <v>45721.708333333328</v>
      </c>
      <c r="M154" s="203">
        <f t="shared" si="40"/>
        <v>11.708333333333332</v>
      </c>
    </row>
    <row r="155" spans="1:13" x14ac:dyDescent="0.25">
      <c r="A155" s="201">
        <f t="shared" si="41"/>
        <v>18</v>
      </c>
      <c r="B155" s="204" t="s">
        <v>145</v>
      </c>
      <c r="C155" s="201">
        <v>432</v>
      </c>
      <c r="D155" s="205">
        <f t="shared" si="36"/>
        <v>27</v>
      </c>
      <c r="E155" s="205">
        <v>-1</v>
      </c>
      <c r="F155" s="205">
        <f t="shared" si="37"/>
        <v>28</v>
      </c>
      <c r="G155" s="201">
        <v>2</v>
      </c>
      <c r="H155" s="198" t="str">
        <f t="shared" si="38"/>
        <v>Rabu</v>
      </c>
      <c r="I155" s="202">
        <f t="shared" si="42"/>
        <v>45721.958333333336</v>
      </c>
      <c r="J155" s="203">
        <f t="shared" si="43"/>
        <v>11.958333333333332</v>
      </c>
      <c r="K155" s="198" t="str">
        <f t="shared" si="39"/>
        <v>Kamis</v>
      </c>
      <c r="L155" s="202">
        <f t="shared" si="44"/>
        <v>45722.041666666672</v>
      </c>
      <c r="M155" s="203">
        <f t="shared" si="40"/>
        <v>12.041666666666666</v>
      </c>
    </row>
    <row r="156" spans="1:13" x14ac:dyDescent="0.25">
      <c r="A156" s="201">
        <f t="shared" si="41"/>
        <v>19</v>
      </c>
      <c r="B156" s="204" t="s">
        <v>90</v>
      </c>
      <c r="C156" s="201">
        <v>250</v>
      </c>
      <c r="D156" s="205">
        <f t="shared" si="36"/>
        <v>16</v>
      </c>
      <c r="E156" s="205">
        <v>0</v>
      </c>
      <c r="F156" s="205">
        <f t="shared" si="37"/>
        <v>16</v>
      </c>
      <c r="G156" s="201">
        <v>2</v>
      </c>
      <c r="H156" s="198" t="str">
        <f t="shared" si="38"/>
        <v>Jum'at</v>
      </c>
      <c r="I156" s="202">
        <f t="shared" si="42"/>
        <v>45723.166666666664</v>
      </c>
      <c r="J156" s="203">
        <f t="shared" si="43"/>
        <v>13.166666666666666</v>
      </c>
      <c r="K156" s="198" t="str">
        <f t="shared" si="39"/>
        <v>Jum'at</v>
      </c>
      <c r="L156" s="202">
        <f t="shared" si="44"/>
        <v>45723.25</v>
      </c>
      <c r="M156" s="203">
        <f t="shared" si="40"/>
        <v>13.25</v>
      </c>
    </row>
    <row r="157" spans="1:13" x14ac:dyDescent="0.25">
      <c r="A157" s="201">
        <f t="shared" si="41"/>
        <v>20</v>
      </c>
      <c r="B157" s="204" t="s">
        <v>143</v>
      </c>
      <c r="C157" s="201">
        <v>128</v>
      </c>
      <c r="D157" s="205">
        <f t="shared" si="36"/>
        <v>5</v>
      </c>
      <c r="E157" s="205">
        <v>-3</v>
      </c>
      <c r="F157" s="205">
        <f t="shared" si="37"/>
        <v>8</v>
      </c>
      <c r="G157" s="201">
        <v>4</v>
      </c>
      <c r="H157" s="198" t="str">
        <f t="shared" si="38"/>
        <v>Jum'at</v>
      </c>
      <c r="I157" s="202">
        <f t="shared" si="42"/>
        <v>45723.916666666664</v>
      </c>
      <c r="J157" s="203">
        <f t="shared" si="43"/>
        <v>13.916666666666666</v>
      </c>
      <c r="K157" s="198" t="str">
        <f t="shared" si="39"/>
        <v>Sabtu</v>
      </c>
      <c r="L157" s="202">
        <f t="shared" si="44"/>
        <v>45724.083333333328</v>
      </c>
      <c r="M157" s="203">
        <f t="shared" si="40"/>
        <v>14.083333333333332</v>
      </c>
    </row>
    <row r="158" spans="1:13" x14ac:dyDescent="0.25">
      <c r="A158" s="201">
        <f t="shared" si="41"/>
        <v>21</v>
      </c>
      <c r="B158" s="204" t="s">
        <v>19</v>
      </c>
      <c r="C158" s="201"/>
      <c r="D158" s="205"/>
      <c r="E158" s="205"/>
      <c r="F158" s="205"/>
      <c r="G158" s="201"/>
      <c r="H158" s="198" t="str">
        <f t="shared" si="38"/>
        <v>Sabtu</v>
      </c>
      <c r="I158" s="202">
        <f t="shared" si="42"/>
        <v>45724.291666666664</v>
      </c>
      <c r="J158" s="203">
        <f t="shared" si="43"/>
        <v>14.291666666666666</v>
      </c>
      <c r="K158" s="198"/>
      <c r="L158" s="202"/>
      <c r="M158" s="203"/>
    </row>
    <row r="159" spans="1:13" x14ac:dyDescent="0.25">
      <c r="A159" s="440" t="s">
        <v>31</v>
      </c>
      <c r="B159" s="440"/>
      <c r="C159" s="160">
        <f>SUM(C138:C158)</f>
        <v>4360</v>
      </c>
      <c r="D159" s="160">
        <f>SUM(D138:D158)</f>
        <v>260</v>
      </c>
      <c r="E159" s="160"/>
      <c r="F159" s="160"/>
      <c r="G159" s="160">
        <f>SUM(G138:G158)</f>
        <v>76</v>
      </c>
      <c r="H159" s="160">
        <f>D159+G159</f>
        <v>336</v>
      </c>
      <c r="I159" s="143"/>
      <c r="J159" s="144"/>
      <c r="K159" s="143"/>
      <c r="L159" s="143"/>
      <c r="M159" s="144"/>
    </row>
    <row r="160" spans="1:13" x14ac:dyDescent="0.25">
      <c r="A160" s="440" t="s">
        <v>32</v>
      </c>
      <c r="B160" s="440"/>
      <c r="C160" s="146"/>
      <c r="D160" s="147">
        <f>D159/24</f>
        <v>10.833333333333334</v>
      </c>
      <c r="E160" s="147"/>
      <c r="F160" s="147"/>
      <c r="G160" s="147">
        <f>G159/24</f>
        <v>3.1666666666666665</v>
      </c>
      <c r="H160" s="147">
        <f>H159/24</f>
        <v>14</v>
      </c>
      <c r="I160" s="148"/>
      <c r="J160" s="149" t="s">
        <v>33</v>
      </c>
      <c r="K160" s="150"/>
      <c r="L160" s="150"/>
      <c r="M160" s="150"/>
    </row>
    <row r="161" spans="1:13" x14ac:dyDescent="0.25">
      <c r="A161" s="207"/>
      <c r="B161" s="207"/>
      <c r="C161" s="207"/>
      <c r="D161" s="207"/>
      <c r="E161" s="207"/>
      <c r="F161" s="207"/>
      <c r="G161" s="207"/>
      <c r="H161" s="150"/>
      <c r="I161" s="150"/>
      <c r="J161" s="144" t="s">
        <v>34</v>
      </c>
      <c r="K161" s="144"/>
      <c r="L161" s="154">
        <f>C159</f>
        <v>4360</v>
      </c>
      <c r="M161" s="150" t="s">
        <v>35</v>
      </c>
    </row>
    <row r="162" spans="1:13" x14ac:dyDescent="0.25">
      <c r="A162" s="207"/>
      <c r="B162" s="207"/>
      <c r="C162" s="207"/>
      <c r="D162" s="207"/>
      <c r="E162" s="207"/>
      <c r="F162" s="207"/>
      <c r="G162" s="207"/>
      <c r="H162" s="207"/>
      <c r="I162" s="150"/>
      <c r="J162" s="144" t="s">
        <v>36</v>
      </c>
      <c r="K162" s="144"/>
      <c r="L162" s="155">
        <f>D160</f>
        <v>10.833333333333334</v>
      </c>
      <c r="M162" s="150" t="s">
        <v>14</v>
      </c>
    </row>
    <row r="163" spans="1:13" x14ac:dyDescent="0.25">
      <c r="A163" s="207"/>
      <c r="B163" s="207"/>
      <c r="C163" s="207"/>
      <c r="D163" s="207"/>
      <c r="E163" s="207"/>
      <c r="F163" s="207"/>
      <c r="G163" s="207"/>
      <c r="H163" s="207"/>
      <c r="I163" s="163"/>
      <c r="J163" s="144" t="s">
        <v>37</v>
      </c>
      <c r="K163" s="144"/>
      <c r="L163" s="156">
        <f>G160</f>
        <v>3.1666666666666665</v>
      </c>
      <c r="M163" s="150" t="s">
        <v>14</v>
      </c>
    </row>
    <row r="165" spans="1:13" ht="15.75" x14ac:dyDescent="0.25">
      <c r="A165" s="445" t="s">
        <v>141</v>
      </c>
      <c r="B165" s="445"/>
      <c r="C165" s="445"/>
      <c r="D165" s="445"/>
      <c r="E165" s="445"/>
      <c r="F165" s="445"/>
      <c r="G165" s="445"/>
      <c r="H165" s="445"/>
      <c r="I165" s="445"/>
      <c r="J165" s="445"/>
      <c r="K165" s="445"/>
      <c r="L165" s="445"/>
      <c r="M165" s="445"/>
    </row>
    <row r="166" spans="1:13" ht="15.75" x14ac:dyDescent="0.25">
      <c r="A166" s="445" t="s">
        <v>156</v>
      </c>
      <c r="B166" s="445"/>
      <c r="C166" s="445"/>
      <c r="D166" s="445"/>
      <c r="E166" s="445"/>
      <c r="F166" s="445"/>
      <c r="G166" s="445"/>
      <c r="H166" s="445"/>
      <c r="I166" s="445"/>
      <c r="J166" s="445"/>
      <c r="K166" s="445"/>
      <c r="L166" s="445"/>
      <c r="M166" s="445"/>
    </row>
    <row r="167" spans="1:13" ht="15.75" x14ac:dyDescent="0.25">
      <c r="A167" s="438"/>
      <c r="B167" s="438"/>
      <c r="C167" s="438"/>
      <c r="D167" s="438"/>
      <c r="E167" s="438"/>
      <c r="F167" s="438"/>
      <c r="G167" s="438"/>
      <c r="H167" s="438"/>
      <c r="I167" s="438"/>
      <c r="J167" s="438"/>
      <c r="K167" s="438"/>
      <c r="L167" s="438"/>
      <c r="M167" s="438"/>
    </row>
    <row r="168" spans="1:13" ht="15.75" x14ac:dyDescent="0.25">
      <c r="A168" s="195" t="s">
        <v>42</v>
      </c>
      <c r="B168" s="18"/>
      <c r="C168" s="18"/>
      <c r="D168" s="18"/>
      <c r="E168" s="18"/>
      <c r="F168" s="18"/>
      <c r="G168" s="16"/>
      <c r="H168" s="18"/>
      <c r="I168" s="18"/>
      <c r="J168" s="161"/>
      <c r="K168" s="139" t="s">
        <v>3</v>
      </c>
      <c r="L168" s="136">
        <v>15</v>
      </c>
      <c r="M168" s="139" t="s">
        <v>4</v>
      </c>
    </row>
    <row r="169" spans="1:13" ht="15" customHeight="1" x14ac:dyDescent="0.25">
      <c r="A169" s="446" t="s">
        <v>5</v>
      </c>
      <c r="B169" s="446" t="s">
        <v>6</v>
      </c>
      <c r="C169" s="442" t="s">
        <v>7</v>
      </c>
      <c r="D169" s="442" t="s">
        <v>8</v>
      </c>
      <c r="E169" s="443" t="s">
        <v>9</v>
      </c>
      <c r="F169" s="443" t="s">
        <v>10</v>
      </c>
      <c r="G169" s="442" t="s">
        <v>11</v>
      </c>
      <c r="H169" s="447" t="s">
        <v>12</v>
      </c>
      <c r="I169" s="447"/>
      <c r="J169" s="447"/>
      <c r="K169" s="448" t="s">
        <v>13</v>
      </c>
      <c r="L169" s="448"/>
      <c r="M169" s="448"/>
    </row>
    <row r="170" spans="1:13" x14ac:dyDescent="0.25">
      <c r="A170" s="446"/>
      <c r="B170" s="446"/>
      <c r="C170" s="442"/>
      <c r="D170" s="442"/>
      <c r="E170" s="443"/>
      <c r="F170" s="443"/>
      <c r="G170" s="442"/>
      <c r="H170" s="196" t="s">
        <v>14</v>
      </c>
      <c r="I170" s="196" t="s">
        <v>15</v>
      </c>
      <c r="J170" s="196" t="s">
        <v>16</v>
      </c>
      <c r="K170" s="197" t="s">
        <v>14</v>
      </c>
      <c r="L170" s="197" t="s">
        <v>15</v>
      </c>
      <c r="M170" s="197" t="s">
        <v>16</v>
      </c>
    </row>
    <row r="171" spans="1:13" x14ac:dyDescent="0.25">
      <c r="A171" s="198">
        <v>1</v>
      </c>
      <c r="B171" s="199" t="s">
        <v>19</v>
      </c>
      <c r="C171" s="198">
        <v>128</v>
      </c>
      <c r="D171" s="200">
        <f t="shared" ref="D171:D190" si="45">F171+E171</f>
        <v>5</v>
      </c>
      <c r="E171" s="200">
        <v>-3</v>
      </c>
      <c r="F171" s="200">
        <f t="shared" ref="F171:F190" si="46">INT(C171/$L$3)</f>
        <v>8</v>
      </c>
      <c r="G171" s="201">
        <v>19</v>
      </c>
      <c r="H171" s="198" t="str">
        <f t="shared" ref="H171:H191" si="47">CHOOSE(WEEKDAY(I171),"Minggu","Senin","Selasa","Rabu","Kamis","Jum'at","Sabtu")</f>
        <v>Sabtu</v>
      </c>
      <c r="I171" s="202">
        <v>45724</v>
      </c>
      <c r="J171" s="203">
        <v>0.29166666666666702</v>
      </c>
      <c r="K171" s="198" t="str">
        <f t="shared" ref="K171:K190" si="48">CHOOSE(WEEKDAY(L171),"Minggu","Senin","Selasa","Rabu","Kamis","Jum'at","Sabtu")</f>
        <v>Minggu</v>
      </c>
      <c r="L171" s="202">
        <f>(I171+J171)+G171/24</f>
        <v>45725.083333333328</v>
      </c>
      <c r="M171" s="203">
        <f t="shared" ref="M171:M190" si="49">(J171+G171/24)</f>
        <v>1.0833333333333337</v>
      </c>
    </row>
    <row r="172" spans="1:13" x14ac:dyDescent="0.25">
      <c r="A172" s="201">
        <f t="shared" ref="A172:A191" si="50">A171+1</f>
        <v>2</v>
      </c>
      <c r="B172" s="204" t="s">
        <v>143</v>
      </c>
      <c r="C172" s="201">
        <v>250</v>
      </c>
      <c r="D172" s="205">
        <f t="shared" si="45"/>
        <v>15</v>
      </c>
      <c r="E172" s="200">
        <v>-1</v>
      </c>
      <c r="F172" s="200">
        <f t="shared" si="46"/>
        <v>16</v>
      </c>
      <c r="G172" s="201">
        <v>4</v>
      </c>
      <c r="H172" s="198" t="str">
        <f t="shared" si="47"/>
        <v>Minggu</v>
      </c>
      <c r="I172" s="202">
        <f t="shared" ref="I172:I191" si="51">$I$171+J172</f>
        <v>45725.291666666664</v>
      </c>
      <c r="J172" s="203">
        <f t="shared" ref="J172:J191" si="52">M171+D171/24</f>
        <v>1.291666666666667</v>
      </c>
      <c r="K172" s="198" t="str">
        <f t="shared" si="48"/>
        <v>Minggu</v>
      </c>
      <c r="L172" s="202">
        <f t="shared" ref="L172:L190" si="53">($I$171+J172)+G172/24</f>
        <v>45725.458333333328</v>
      </c>
      <c r="M172" s="203">
        <f t="shared" si="49"/>
        <v>1.4583333333333337</v>
      </c>
    </row>
    <row r="173" spans="1:13" x14ac:dyDescent="0.25">
      <c r="A173" s="201">
        <f t="shared" si="50"/>
        <v>3</v>
      </c>
      <c r="B173" s="204" t="s">
        <v>90</v>
      </c>
      <c r="C173" s="201">
        <v>388</v>
      </c>
      <c r="D173" s="205">
        <f t="shared" si="45"/>
        <v>25</v>
      </c>
      <c r="E173" s="200">
        <v>0</v>
      </c>
      <c r="F173" s="200">
        <f t="shared" si="46"/>
        <v>25</v>
      </c>
      <c r="G173" s="201">
        <v>2</v>
      </c>
      <c r="H173" s="198" t="str">
        <f t="shared" si="47"/>
        <v>Senin</v>
      </c>
      <c r="I173" s="202">
        <f t="shared" si="51"/>
        <v>45726.083333333336</v>
      </c>
      <c r="J173" s="203">
        <f t="shared" si="52"/>
        <v>2.0833333333333339</v>
      </c>
      <c r="K173" s="198" t="str">
        <f t="shared" si="48"/>
        <v>Senin</v>
      </c>
      <c r="L173" s="202">
        <f t="shared" si="53"/>
        <v>45726.166666666672</v>
      </c>
      <c r="M173" s="203">
        <f t="shared" si="49"/>
        <v>2.1666666666666674</v>
      </c>
    </row>
    <row r="174" spans="1:13" x14ac:dyDescent="0.25">
      <c r="A174" s="201">
        <f t="shared" si="50"/>
        <v>4</v>
      </c>
      <c r="B174" s="204" t="s">
        <v>144</v>
      </c>
      <c r="C174" s="201">
        <v>91</v>
      </c>
      <c r="D174" s="205">
        <f t="shared" si="45"/>
        <v>6</v>
      </c>
      <c r="E174" s="200">
        <v>0</v>
      </c>
      <c r="F174" s="200">
        <f t="shared" si="46"/>
        <v>6</v>
      </c>
      <c r="G174" s="201">
        <v>4</v>
      </c>
      <c r="H174" s="198" t="str">
        <f t="shared" si="47"/>
        <v>Selasa</v>
      </c>
      <c r="I174" s="202">
        <f t="shared" si="51"/>
        <v>45727.208333333336</v>
      </c>
      <c r="J174" s="203">
        <f t="shared" si="52"/>
        <v>3.2083333333333339</v>
      </c>
      <c r="K174" s="198" t="str">
        <f t="shared" si="48"/>
        <v>Selasa</v>
      </c>
      <c r="L174" s="202">
        <f t="shared" si="53"/>
        <v>45727.375</v>
      </c>
      <c r="M174" s="203">
        <f t="shared" si="49"/>
        <v>3.3750000000000004</v>
      </c>
    </row>
    <row r="175" spans="1:13" x14ac:dyDescent="0.25">
      <c r="A175" s="201">
        <f t="shared" si="50"/>
        <v>5</v>
      </c>
      <c r="B175" s="204" t="s">
        <v>145</v>
      </c>
      <c r="C175" s="201">
        <v>432</v>
      </c>
      <c r="D175" s="205">
        <f t="shared" si="45"/>
        <v>27</v>
      </c>
      <c r="E175" s="200">
        <v>-1</v>
      </c>
      <c r="F175" s="200">
        <f t="shared" si="46"/>
        <v>28</v>
      </c>
      <c r="G175" s="198">
        <v>3</v>
      </c>
      <c r="H175" s="198" t="str">
        <f t="shared" si="47"/>
        <v>Selasa</v>
      </c>
      <c r="I175" s="202">
        <f t="shared" si="51"/>
        <v>45727.625</v>
      </c>
      <c r="J175" s="203">
        <f t="shared" si="52"/>
        <v>3.6250000000000004</v>
      </c>
      <c r="K175" s="198" t="str">
        <f t="shared" si="48"/>
        <v>Selasa</v>
      </c>
      <c r="L175" s="202">
        <f t="shared" si="53"/>
        <v>45727.75</v>
      </c>
      <c r="M175" s="203">
        <f t="shared" si="49"/>
        <v>3.7500000000000004</v>
      </c>
    </row>
    <row r="176" spans="1:13" x14ac:dyDescent="0.25">
      <c r="A176" s="201">
        <f t="shared" si="50"/>
        <v>6</v>
      </c>
      <c r="B176" s="199" t="s">
        <v>90</v>
      </c>
      <c r="C176" s="198">
        <v>250</v>
      </c>
      <c r="D176" s="200">
        <f t="shared" si="45"/>
        <v>15</v>
      </c>
      <c r="E176" s="200">
        <v>-1</v>
      </c>
      <c r="F176" s="200">
        <f t="shared" si="46"/>
        <v>16</v>
      </c>
      <c r="G176" s="198">
        <v>2</v>
      </c>
      <c r="H176" s="198" t="str">
        <f t="shared" si="47"/>
        <v>Rabu</v>
      </c>
      <c r="I176" s="202">
        <f t="shared" si="51"/>
        <v>45728.875</v>
      </c>
      <c r="J176" s="203">
        <f t="shared" si="52"/>
        <v>4.875</v>
      </c>
      <c r="K176" s="198" t="str">
        <f t="shared" si="48"/>
        <v>Rabu</v>
      </c>
      <c r="L176" s="202">
        <f t="shared" si="53"/>
        <v>45728.958333333336</v>
      </c>
      <c r="M176" s="203">
        <f t="shared" si="49"/>
        <v>4.958333333333333</v>
      </c>
    </row>
    <row r="177" spans="1:13" x14ac:dyDescent="0.25">
      <c r="A177" s="198">
        <f t="shared" si="50"/>
        <v>7</v>
      </c>
      <c r="B177" s="199" t="s">
        <v>143</v>
      </c>
      <c r="C177" s="198">
        <v>128</v>
      </c>
      <c r="D177" s="200">
        <f t="shared" si="45"/>
        <v>5</v>
      </c>
      <c r="E177" s="200">
        <v>-3</v>
      </c>
      <c r="F177" s="200">
        <f t="shared" si="46"/>
        <v>8</v>
      </c>
      <c r="G177" s="198">
        <v>4</v>
      </c>
      <c r="H177" s="198" t="str">
        <f t="shared" si="47"/>
        <v>Kamis</v>
      </c>
      <c r="I177" s="202">
        <f t="shared" si="51"/>
        <v>45729.583333333336</v>
      </c>
      <c r="J177" s="203">
        <f t="shared" si="52"/>
        <v>5.583333333333333</v>
      </c>
      <c r="K177" s="198" t="str">
        <f t="shared" si="48"/>
        <v>Kamis</v>
      </c>
      <c r="L177" s="202">
        <f t="shared" si="53"/>
        <v>45729.75</v>
      </c>
      <c r="M177" s="203">
        <f t="shared" si="49"/>
        <v>5.75</v>
      </c>
    </row>
    <row r="178" spans="1:13" x14ac:dyDescent="0.25">
      <c r="A178" s="198">
        <f t="shared" si="50"/>
        <v>8</v>
      </c>
      <c r="B178" s="199" t="s">
        <v>19</v>
      </c>
      <c r="C178" s="198">
        <v>296</v>
      </c>
      <c r="D178" s="200">
        <f t="shared" si="45"/>
        <v>18</v>
      </c>
      <c r="E178" s="200">
        <v>-1</v>
      </c>
      <c r="F178" s="200">
        <f t="shared" si="46"/>
        <v>19</v>
      </c>
      <c r="G178" s="198">
        <v>3</v>
      </c>
      <c r="H178" s="198" t="str">
        <f t="shared" si="47"/>
        <v>Kamis</v>
      </c>
      <c r="I178" s="202">
        <f t="shared" si="51"/>
        <v>45729.958333333336</v>
      </c>
      <c r="J178" s="203">
        <f t="shared" si="52"/>
        <v>5.958333333333333</v>
      </c>
      <c r="K178" s="198" t="str">
        <f t="shared" si="48"/>
        <v>Jum'at</v>
      </c>
      <c r="L178" s="202">
        <f t="shared" si="53"/>
        <v>45730.083333333336</v>
      </c>
      <c r="M178" s="203">
        <f t="shared" si="49"/>
        <v>6.083333333333333</v>
      </c>
    </row>
    <row r="179" spans="1:13" x14ac:dyDescent="0.25">
      <c r="A179" s="198">
        <f t="shared" si="50"/>
        <v>9</v>
      </c>
      <c r="B179" s="199" t="s">
        <v>57</v>
      </c>
      <c r="C179" s="198">
        <v>97</v>
      </c>
      <c r="D179" s="200">
        <f t="shared" si="45"/>
        <v>6</v>
      </c>
      <c r="E179" s="200">
        <v>0</v>
      </c>
      <c r="F179" s="200">
        <f t="shared" si="46"/>
        <v>6</v>
      </c>
      <c r="G179" s="198">
        <v>2</v>
      </c>
      <c r="H179" s="198" t="str">
        <f t="shared" si="47"/>
        <v>Jum'at</v>
      </c>
      <c r="I179" s="202">
        <f t="shared" si="51"/>
        <v>45730.833333333336</v>
      </c>
      <c r="J179" s="203">
        <f t="shared" si="52"/>
        <v>6.833333333333333</v>
      </c>
      <c r="K179" s="198" t="str">
        <f t="shared" si="48"/>
        <v>Jum'at</v>
      </c>
      <c r="L179" s="202">
        <f t="shared" si="53"/>
        <v>45730.916666666672</v>
      </c>
      <c r="M179" s="203">
        <f t="shared" si="49"/>
        <v>6.9166666666666661</v>
      </c>
    </row>
    <row r="180" spans="1:13" x14ac:dyDescent="0.25">
      <c r="A180" s="198">
        <f t="shared" si="50"/>
        <v>10</v>
      </c>
      <c r="B180" s="199" t="s">
        <v>59</v>
      </c>
      <c r="C180" s="198">
        <v>120</v>
      </c>
      <c r="D180" s="200">
        <f t="shared" si="45"/>
        <v>7</v>
      </c>
      <c r="E180" s="200">
        <v>-1</v>
      </c>
      <c r="F180" s="200">
        <f t="shared" si="46"/>
        <v>8</v>
      </c>
      <c r="G180" s="198">
        <v>2</v>
      </c>
      <c r="H180" s="198" t="str">
        <f t="shared" si="47"/>
        <v>Sabtu</v>
      </c>
      <c r="I180" s="202">
        <f t="shared" si="51"/>
        <v>45731.166666666664</v>
      </c>
      <c r="J180" s="203">
        <f t="shared" si="52"/>
        <v>7.1666666666666661</v>
      </c>
      <c r="K180" s="198" t="str">
        <f t="shared" si="48"/>
        <v>Sabtu</v>
      </c>
      <c r="L180" s="202">
        <f t="shared" si="53"/>
        <v>45731.25</v>
      </c>
      <c r="M180" s="203">
        <f t="shared" si="49"/>
        <v>7.2499999999999991</v>
      </c>
    </row>
    <row r="181" spans="1:13" x14ac:dyDescent="0.25">
      <c r="A181" s="198">
        <f t="shared" si="50"/>
        <v>11</v>
      </c>
      <c r="B181" s="199" t="s">
        <v>60</v>
      </c>
      <c r="C181" s="198">
        <v>120</v>
      </c>
      <c r="D181" s="200">
        <f t="shared" si="45"/>
        <v>7</v>
      </c>
      <c r="E181" s="200">
        <v>-1</v>
      </c>
      <c r="F181" s="200">
        <f t="shared" si="46"/>
        <v>8</v>
      </c>
      <c r="G181" s="198">
        <v>5</v>
      </c>
      <c r="H181" s="198" t="str">
        <f t="shared" si="47"/>
        <v>Sabtu</v>
      </c>
      <c r="I181" s="202">
        <f t="shared" si="51"/>
        <v>45731.541666666664</v>
      </c>
      <c r="J181" s="203">
        <f t="shared" si="52"/>
        <v>7.5416666666666661</v>
      </c>
      <c r="K181" s="198" t="str">
        <f t="shared" si="48"/>
        <v>Sabtu</v>
      </c>
      <c r="L181" s="202">
        <f t="shared" si="53"/>
        <v>45731.75</v>
      </c>
      <c r="M181" s="203">
        <f t="shared" si="49"/>
        <v>7.7499999999999991</v>
      </c>
    </row>
    <row r="182" spans="1:13" x14ac:dyDescent="0.25">
      <c r="A182" s="198">
        <f t="shared" si="50"/>
        <v>12</v>
      </c>
      <c r="B182" s="199" t="s">
        <v>59</v>
      </c>
      <c r="C182" s="198">
        <v>97</v>
      </c>
      <c r="D182" s="200">
        <f t="shared" si="45"/>
        <v>6</v>
      </c>
      <c r="E182" s="200">
        <v>0</v>
      </c>
      <c r="F182" s="200">
        <f t="shared" si="46"/>
        <v>6</v>
      </c>
      <c r="G182" s="198">
        <v>2</v>
      </c>
      <c r="H182" s="198" t="str">
        <f t="shared" si="47"/>
        <v>Minggu</v>
      </c>
      <c r="I182" s="202">
        <f t="shared" si="51"/>
        <v>45732.041666666664</v>
      </c>
      <c r="J182" s="203">
        <f t="shared" si="52"/>
        <v>8.0416666666666661</v>
      </c>
      <c r="K182" s="198" t="str">
        <f t="shared" si="48"/>
        <v>Minggu</v>
      </c>
      <c r="L182" s="202">
        <f t="shared" si="53"/>
        <v>45732.125</v>
      </c>
      <c r="M182" s="203">
        <f t="shared" si="49"/>
        <v>8.125</v>
      </c>
    </row>
    <row r="183" spans="1:13" x14ac:dyDescent="0.25">
      <c r="A183" s="198">
        <f t="shared" si="50"/>
        <v>13</v>
      </c>
      <c r="B183" s="199" t="s">
        <v>57</v>
      </c>
      <c r="C183" s="198">
        <v>296</v>
      </c>
      <c r="D183" s="200">
        <f t="shared" si="45"/>
        <v>18</v>
      </c>
      <c r="E183" s="200">
        <v>-1</v>
      </c>
      <c r="F183" s="200">
        <f t="shared" si="46"/>
        <v>19</v>
      </c>
      <c r="G183" s="198">
        <v>2</v>
      </c>
      <c r="H183" s="198" t="str">
        <f t="shared" si="47"/>
        <v>Minggu</v>
      </c>
      <c r="I183" s="202">
        <f t="shared" si="51"/>
        <v>45732.375</v>
      </c>
      <c r="J183" s="203">
        <f t="shared" si="52"/>
        <v>8.375</v>
      </c>
      <c r="K183" s="198" t="str">
        <f t="shared" si="48"/>
        <v>Minggu</v>
      </c>
      <c r="L183" s="202">
        <f t="shared" si="53"/>
        <v>45732.458333333336</v>
      </c>
      <c r="M183" s="203">
        <f t="shared" si="49"/>
        <v>8.4583333333333339</v>
      </c>
    </row>
    <row r="184" spans="1:13" x14ac:dyDescent="0.25">
      <c r="A184" s="198">
        <f t="shared" si="50"/>
        <v>14</v>
      </c>
      <c r="B184" s="199" t="s">
        <v>19</v>
      </c>
      <c r="C184" s="198">
        <v>128</v>
      </c>
      <c r="D184" s="200">
        <f t="shared" si="45"/>
        <v>5</v>
      </c>
      <c r="E184" s="200">
        <v>-3</v>
      </c>
      <c r="F184" s="200">
        <f t="shared" si="46"/>
        <v>8</v>
      </c>
      <c r="G184" s="198">
        <v>6</v>
      </c>
      <c r="H184" s="198" t="str">
        <f t="shared" si="47"/>
        <v>Senin</v>
      </c>
      <c r="I184" s="202">
        <f t="shared" si="51"/>
        <v>45733.208333333336</v>
      </c>
      <c r="J184" s="203">
        <f t="shared" si="52"/>
        <v>9.2083333333333339</v>
      </c>
      <c r="K184" s="198" t="str">
        <f t="shared" si="48"/>
        <v>Senin</v>
      </c>
      <c r="L184" s="202">
        <f t="shared" si="53"/>
        <v>45733.458333333336</v>
      </c>
      <c r="M184" s="203">
        <f t="shared" si="49"/>
        <v>9.4583333333333339</v>
      </c>
    </row>
    <row r="185" spans="1:13" x14ac:dyDescent="0.25">
      <c r="A185" s="201">
        <f t="shared" si="50"/>
        <v>15</v>
      </c>
      <c r="B185" s="199" t="s">
        <v>143</v>
      </c>
      <c r="C185" s="198">
        <v>250</v>
      </c>
      <c r="D185" s="200">
        <f t="shared" si="45"/>
        <v>16</v>
      </c>
      <c r="E185" s="200">
        <v>0</v>
      </c>
      <c r="F185" s="200">
        <f t="shared" si="46"/>
        <v>16</v>
      </c>
      <c r="G185" s="198">
        <v>4</v>
      </c>
      <c r="H185" s="198" t="str">
        <f t="shared" si="47"/>
        <v>Senin</v>
      </c>
      <c r="I185" s="202">
        <f t="shared" si="51"/>
        <v>45733.666666666664</v>
      </c>
      <c r="J185" s="203">
        <f t="shared" si="52"/>
        <v>9.6666666666666679</v>
      </c>
      <c r="K185" s="198" t="str">
        <f t="shared" si="48"/>
        <v>Senin</v>
      </c>
      <c r="L185" s="202">
        <f t="shared" si="53"/>
        <v>45733.833333333328</v>
      </c>
      <c r="M185" s="203">
        <f t="shared" si="49"/>
        <v>9.8333333333333339</v>
      </c>
    </row>
    <row r="186" spans="1:13" x14ac:dyDescent="0.25">
      <c r="A186" s="201">
        <f t="shared" si="50"/>
        <v>16</v>
      </c>
      <c r="B186" s="204" t="s">
        <v>90</v>
      </c>
      <c r="C186" s="201">
        <v>388</v>
      </c>
      <c r="D186" s="205">
        <f t="shared" si="45"/>
        <v>24</v>
      </c>
      <c r="E186" s="205">
        <v>-1</v>
      </c>
      <c r="F186" s="205">
        <f t="shared" si="46"/>
        <v>25</v>
      </c>
      <c r="G186" s="201">
        <v>2</v>
      </c>
      <c r="H186" s="198" t="str">
        <f t="shared" si="47"/>
        <v>Selasa</v>
      </c>
      <c r="I186" s="202">
        <f t="shared" si="51"/>
        <v>45734.5</v>
      </c>
      <c r="J186" s="203">
        <f t="shared" si="52"/>
        <v>10.5</v>
      </c>
      <c r="K186" s="198" t="str">
        <f t="shared" si="48"/>
        <v>Selasa</v>
      </c>
      <c r="L186" s="202">
        <f t="shared" si="53"/>
        <v>45734.583333333336</v>
      </c>
      <c r="M186" s="203">
        <f t="shared" si="49"/>
        <v>10.583333333333334</v>
      </c>
    </row>
    <row r="187" spans="1:13" x14ac:dyDescent="0.25">
      <c r="A187" s="201">
        <f t="shared" si="50"/>
        <v>17</v>
      </c>
      <c r="B187" s="204" t="s">
        <v>144</v>
      </c>
      <c r="C187" s="201">
        <v>91</v>
      </c>
      <c r="D187" s="205">
        <f t="shared" si="45"/>
        <v>6</v>
      </c>
      <c r="E187" s="205">
        <v>0</v>
      </c>
      <c r="F187" s="205">
        <f t="shared" si="46"/>
        <v>6</v>
      </c>
      <c r="G187" s="201">
        <v>4</v>
      </c>
      <c r="H187" s="198" t="str">
        <f t="shared" si="47"/>
        <v>Rabu</v>
      </c>
      <c r="I187" s="202">
        <f t="shared" si="51"/>
        <v>45735.583333333336</v>
      </c>
      <c r="J187" s="203">
        <f t="shared" si="52"/>
        <v>11.583333333333334</v>
      </c>
      <c r="K187" s="198" t="str">
        <f t="shared" si="48"/>
        <v>Rabu</v>
      </c>
      <c r="L187" s="202">
        <f t="shared" si="53"/>
        <v>45735.75</v>
      </c>
      <c r="M187" s="203">
        <f t="shared" si="49"/>
        <v>11.75</v>
      </c>
    </row>
    <row r="188" spans="1:13" x14ac:dyDescent="0.25">
      <c r="A188" s="201">
        <f t="shared" si="50"/>
        <v>18</v>
      </c>
      <c r="B188" s="204" t="s">
        <v>145</v>
      </c>
      <c r="C188" s="201">
        <v>432</v>
      </c>
      <c r="D188" s="205">
        <f t="shared" si="45"/>
        <v>27</v>
      </c>
      <c r="E188" s="205">
        <v>-1</v>
      </c>
      <c r="F188" s="205">
        <f t="shared" si="46"/>
        <v>28</v>
      </c>
      <c r="G188" s="201">
        <v>2</v>
      </c>
      <c r="H188" s="198" t="str">
        <f t="shared" si="47"/>
        <v>Kamis</v>
      </c>
      <c r="I188" s="202">
        <f t="shared" si="51"/>
        <v>45736</v>
      </c>
      <c r="J188" s="203">
        <f t="shared" si="52"/>
        <v>12</v>
      </c>
      <c r="K188" s="198" t="str">
        <f t="shared" si="48"/>
        <v>Kamis</v>
      </c>
      <c r="L188" s="202">
        <f t="shared" si="53"/>
        <v>45736.083333333336</v>
      </c>
      <c r="M188" s="203">
        <f t="shared" si="49"/>
        <v>12.083333333333334</v>
      </c>
    </row>
    <row r="189" spans="1:13" x14ac:dyDescent="0.25">
      <c r="A189" s="201">
        <f t="shared" si="50"/>
        <v>19</v>
      </c>
      <c r="B189" s="204" t="s">
        <v>90</v>
      </c>
      <c r="C189" s="201">
        <v>250</v>
      </c>
      <c r="D189" s="205">
        <f t="shared" si="45"/>
        <v>16</v>
      </c>
      <c r="E189" s="205">
        <v>0</v>
      </c>
      <c r="F189" s="205">
        <f t="shared" si="46"/>
        <v>16</v>
      </c>
      <c r="G189" s="201">
        <v>2</v>
      </c>
      <c r="H189" s="198" t="str">
        <f t="shared" si="47"/>
        <v>Jum'at</v>
      </c>
      <c r="I189" s="202">
        <f t="shared" si="51"/>
        <v>45737.208333333336</v>
      </c>
      <c r="J189" s="203">
        <f t="shared" si="52"/>
        <v>13.208333333333334</v>
      </c>
      <c r="K189" s="198" t="str">
        <f t="shared" si="48"/>
        <v>Jum'at</v>
      </c>
      <c r="L189" s="202">
        <f t="shared" si="53"/>
        <v>45737.291666666672</v>
      </c>
      <c r="M189" s="203">
        <f t="shared" si="49"/>
        <v>13.291666666666668</v>
      </c>
    </row>
    <row r="190" spans="1:13" x14ac:dyDescent="0.25">
      <c r="A190" s="201">
        <f t="shared" si="50"/>
        <v>20</v>
      </c>
      <c r="B190" s="204" t="s">
        <v>143</v>
      </c>
      <c r="C190" s="201">
        <v>128</v>
      </c>
      <c r="D190" s="205">
        <f t="shared" si="45"/>
        <v>5</v>
      </c>
      <c r="E190" s="205">
        <v>-3</v>
      </c>
      <c r="F190" s="205">
        <f t="shared" si="46"/>
        <v>8</v>
      </c>
      <c r="G190" s="201">
        <v>3</v>
      </c>
      <c r="H190" s="198" t="str">
        <f t="shared" si="47"/>
        <v>Jum'at</v>
      </c>
      <c r="I190" s="202">
        <f t="shared" si="51"/>
        <v>45737.958333333336</v>
      </c>
      <c r="J190" s="203">
        <f t="shared" si="52"/>
        <v>13.958333333333334</v>
      </c>
      <c r="K190" s="198" t="str">
        <f t="shared" si="48"/>
        <v>Sabtu</v>
      </c>
      <c r="L190" s="202">
        <f t="shared" si="53"/>
        <v>45738.083333333336</v>
      </c>
      <c r="M190" s="203">
        <f t="shared" si="49"/>
        <v>14.083333333333334</v>
      </c>
    </row>
    <row r="191" spans="1:13" x14ac:dyDescent="0.25">
      <c r="A191" s="201">
        <f t="shared" si="50"/>
        <v>21</v>
      </c>
      <c r="B191" s="204" t="s">
        <v>19</v>
      </c>
      <c r="C191" s="201"/>
      <c r="D191" s="205"/>
      <c r="E191" s="205"/>
      <c r="F191" s="205"/>
      <c r="G191" s="201"/>
      <c r="H191" s="198" t="str">
        <f t="shared" si="47"/>
        <v>Sabtu</v>
      </c>
      <c r="I191" s="202">
        <f t="shared" si="51"/>
        <v>45738.291666666664</v>
      </c>
      <c r="J191" s="203">
        <f t="shared" si="52"/>
        <v>14.291666666666668</v>
      </c>
      <c r="K191" s="198"/>
      <c r="L191" s="202"/>
      <c r="M191" s="203"/>
    </row>
    <row r="192" spans="1:13" x14ac:dyDescent="0.25">
      <c r="A192" s="440" t="s">
        <v>31</v>
      </c>
      <c r="B192" s="440"/>
      <c r="C192" s="160">
        <f>SUM(C171:C191)</f>
        <v>4360</v>
      </c>
      <c r="D192" s="160">
        <f>SUM(D171:D191)</f>
        <v>259</v>
      </c>
      <c r="E192" s="160"/>
      <c r="F192" s="160"/>
      <c r="G192" s="160">
        <f>SUM(G171:G191)</f>
        <v>77</v>
      </c>
      <c r="H192" s="160">
        <f>D192+G192</f>
        <v>336</v>
      </c>
      <c r="I192" s="143"/>
      <c r="J192" s="144"/>
      <c r="K192" s="143"/>
      <c r="L192" s="143"/>
      <c r="M192" s="144"/>
    </row>
    <row r="193" spans="1:13" x14ac:dyDescent="0.25">
      <c r="A193" s="440" t="s">
        <v>32</v>
      </c>
      <c r="B193" s="440"/>
      <c r="C193" s="146"/>
      <c r="D193" s="147">
        <f>D192/24</f>
        <v>10.791666666666666</v>
      </c>
      <c r="E193" s="147"/>
      <c r="F193" s="147"/>
      <c r="G193" s="147">
        <f>G192/24</f>
        <v>3.2083333333333335</v>
      </c>
      <c r="H193" s="147">
        <f>H192/24</f>
        <v>14</v>
      </c>
      <c r="I193" s="148"/>
      <c r="J193" s="149" t="s">
        <v>33</v>
      </c>
      <c r="K193" s="150"/>
      <c r="L193" s="150"/>
      <c r="M193" s="150"/>
    </row>
    <row r="194" spans="1:13" x14ac:dyDescent="0.25">
      <c r="A194" s="207"/>
      <c r="B194" s="207"/>
      <c r="C194" s="207"/>
      <c r="D194" s="207"/>
      <c r="E194" s="207"/>
      <c r="F194" s="207"/>
      <c r="G194" s="207"/>
      <c r="H194" s="150"/>
      <c r="I194" s="150"/>
      <c r="J194" s="144" t="s">
        <v>34</v>
      </c>
      <c r="K194" s="144"/>
      <c r="L194" s="154">
        <f>C192</f>
        <v>4360</v>
      </c>
      <c r="M194" s="150" t="s">
        <v>35</v>
      </c>
    </row>
    <row r="195" spans="1:13" x14ac:dyDescent="0.25">
      <c r="A195" s="207"/>
      <c r="B195" s="207"/>
      <c r="C195" s="207"/>
      <c r="D195" s="207"/>
      <c r="E195" s="207"/>
      <c r="F195" s="207"/>
      <c r="G195" s="207"/>
      <c r="H195" s="207"/>
      <c r="I195" s="150"/>
      <c r="J195" s="144" t="s">
        <v>36</v>
      </c>
      <c r="K195" s="144"/>
      <c r="L195" s="155">
        <f>D193</f>
        <v>10.791666666666666</v>
      </c>
      <c r="M195" s="150" t="s">
        <v>14</v>
      </c>
    </row>
    <row r="196" spans="1:13" x14ac:dyDescent="0.25">
      <c r="A196" s="207"/>
      <c r="B196" s="207"/>
      <c r="C196" s="207"/>
      <c r="D196" s="207"/>
      <c r="E196" s="207"/>
      <c r="F196" s="207"/>
      <c r="G196" s="207"/>
      <c r="H196" s="207"/>
      <c r="I196" s="163"/>
      <c r="J196" s="144" t="s">
        <v>37</v>
      </c>
      <c r="K196" s="144"/>
      <c r="L196" s="156">
        <f>G193</f>
        <v>3.2083333333333335</v>
      </c>
      <c r="M196" s="150" t="s">
        <v>14</v>
      </c>
    </row>
    <row r="198" spans="1:13" ht="15.75" x14ac:dyDescent="0.25">
      <c r="A198" s="445" t="s">
        <v>141</v>
      </c>
      <c r="B198" s="445"/>
      <c r="C198" s="445"/>
      <c r="D198" s="445"/>
      <c r="E198" s="445"/>
      <c r="F198" s="445"/>
      <c r="G198" s="445"/>
      <c r="H198" s="445"/>
      <c r="I198" s="445"/>
      <c r="J198" s="445"/>
      <c r="K198" s="445"/>
      <c r="L198" s="445"/>
      <c r="M198" s="445"/>
    </row>
    <row r="199" spans="1:13" ht="15.75" x14ac:dyDescent="0.25">
      <c r="A199" s="445" t="s">
        <v>156</v>
      </c>
      <c r="B199" s="445"/>
      <c r="C199" s="445"/>
      <c r="D199" s="445"/>
      <c r="E199" s="445"/>
      <c r="F199" s="445"/>
      <c r="G199" s="445"/>
      <c r="H199" s="445"/>
      <c r="I199" s="445"/>
      <c r="J199" s="445"/>
      <c r="K199" s="445"/>
      <c r="L199" s="445"/>
      <c r="M199" s="445"/>
    </row>
    <row r="200" spans="1:13" ht="15.75" x14ac:dyDescent="0.25">
      <c r="A200" s="438"/>
      <c r="B200" s="438"/>
      <c r="C200" s="438"/>
      <c r="D200" s="438"/>
      <c r="E200" s="438"/>
      <c r="F200" s="438"/>
      <c r="G200" s="438"/>
      <c r="H200" s="438"/>
      <c r="I200" s="438"/>
      <c r="J200" s="438"/>
      <c r="K200" s="438"/>
      <c r="L200" s="438"/>
      <c r="M200" s="438"/>
    </row>
    <row r="201" spans="1:13" ht="15.75" x14ac:dyDescent="0.25">
      <c r="A201" s="195" t="s">
        <v>44</v>
      </c>
      <c r="B201" s="18"/>
      <c r="C201" s="18"/>
      <c r="D201" s="18"/>
      <c r="E201" s="18"/>
      <c r="F201" s="18"/>
      <c r="G201" s="16"/>
      <c r="H201" s="18"/>
      <c r="I201" s="18"/>
      <c r="J201" s="161"/>
      <c r="K201" s="139" t="s">
        <v>3</v>
      </c>
      <c r="L201" s="136">
        <v>15</v>
      </c>
      <c r="M201" s="139" t="s">
        <v>4</v>
      </c>
    </row>
    <row r="202" spans="1:13" ht="15" customHeight="1" x14ac:dyDescent="0.25">
      <c r="A202" s="446" t="s">
        <v>5</v>
      </c>
      <c r="B202" s="446" t="s">
        <v>6</v>
      </c>
      <c r="C202" s="442" t="s">
        <v>7</v>
      </c>
      <c r="D202" s="442" t="s">
        <v>8</v>
      </c>
      <c r="E202" s="443" t="s">
        <v>9</v>
      </c>
      <c r="F202" s="443" t="s">
        <v>10</v>
      </c>
      <c r="G202" s="442" t="s">
        <v>11</v>
      </c>
      <c r="H202" s="447" t="s">
        <v>12</v>
      </c>
      <c r="I202" s="447"/>
      <c r="J202" s="447"/>
      <c r="K202" s="448" t="s">
        <v>13</v>
      </c>
      <c r="L202" s="448"/>
      <c r="M202" s="448"/>
    </row>
    <row r="203" spans="1:13" x14ac:dyDescent="0.25">
      <c r="A203" s="446"/>
      <c r="B203" s="446"/>
      <c r="C203" s="442"/>
      <c r="D203" s="442"/>
      <c r="E203" s="443"/>
      <c r="F203" s="443"/>
      <c r="G203" s="442"/>
      <c r="H203" s="196" t="s">
        <v>14</v>
      </c>
      <c r="I203" s="196" t="s">
        <v>15</v>
      </c>
      <c r="J203" s="196" t="s">
        <v>16</v>
      </c>
      <c r="K203" s="197" t="s">
        <v>14</v>
      </c>
      <c r="L203" s="197" t="s">
        <v>15</v>
      </c>
      <c r="M203" s="197" t="s">
        <v>16</v>
      </c>
    </row>
    <row r="204" spans="1:13" x14ac:dyDescent="0.25">
      <c r="A204" s="198">
        <v>1</v>
      </c>
      <c r="B204" s="199" t="s">
        <v>19</v>
      </c>
      <c r="C204" s="198">
        <v>128</v>
      </c>
      <c r="D204" s="200">
        <f t="shared" ref="D204:D223" si="54">F204+E204</f>
        <v>5</v>
      </c>
      <c r="E204" s="200">
        <v>-3</v>
      </c>
      <c r="F204" s="200">
        <f t="shared" ref="F204:F223" si="55">INT(C204/$L$3)</f>
        <v>8</v>
      </c>
      <c r="G204" s="201">
        <v>19</v>
      </c>
      <c r="H204" s="198" t="str">
        <f t="shared" ref="H204:H224" si="56">CHOOSE(WEEKDAY(I204),"Minggu","Senin","Selasa","Rabu","Kamis","Jum'at","Sabtu")</f>
        <v>Sabtu</v>
      </c>
      <c r="I204" s="202">
        <v>45738</v>
      </c>
      <c r="J204" s="203">
        <v>0.29166666666666702</v>
      </c>
      <c r="K204" s="198" t="str">
        <f t="shared" ref="K204:K223" si="57">CHOOSE(WEEKDAY(L204),"Minggu","Senin","Selasa","Rabu","Kamis","Jum'at","Sabtu")</f>
        <v>Minggu</v>
      </c>
      <c r="L204" s="202">
        <f>(I204+J204)+G204/24</f>
        <v>45739.083333333328</v>
      </c>
      <c r="M204" s="203">
        <f t="shared" ref="M204:M223" si="58">(J204+G204/24)</f>
        <v>1.0833333333333337</v>
      </c>
    </row>
    <row r="205" spans="1:13" x14ac:dyDescent="0.25">
      <c r="A205" s="201">
        <f t="shared" ref="A205:A224" si="59">A204+1</f>
        <v>2</v>
      </c>
      <c r="B205" s="204" t="s">
        <v>143</v>
      </c>
      <c r="C205" s="201">
        <v>250</v>
      </c>
      <c r="D205" s="205">
        <f t="shared" si="54"/>
        <v>15</v>
      </c>
      <c r="E205" s="200">
        <v>-1</v>
      </c>
      <c r="F205" s="200">
        <f t="shared" si="55"/>
        <v>16</v>
      </c>
      <c r="G205" s="201">
        <v>4</v>
      </c>
      <c r="H205" s="198" t="str">
        <f t="shared" si="56"/>
        <v>Minggu</v>
      </c>
      <c r="I205" s="202">
        <f t="shared" ref="I205:I224" si="60">$I$204+J205</f>
        <v>45739.291666666664</v>
      </c>
      <c r="J205" s="203">
        <f t="shared" ref="J205:J224" si="61">M204+D204/24</f>
        <v>1.291666666666667</v>
      </c>
      <c r="K205" s="198" t="str">
        <f t="shared" si="57"/>
        <v>Minggu</v>
      </c>
      <c r="L205" s="202">
        <f t="shared" ref="L205:L223" si="62">($I$204+J205)+G205/24</f>
        <v>45739.458333333328</v>
      </c>
      <c r="M205" s="203">
        <f t="shared" si="58"/>
        <v>1.4583333333333337</v>
      </c>
    </row>
    <row r="206" spans="1:13" x14ac:dyDescent="0.25">
      <c r="A206" s="201">
        <f t="shared" si="59"/>
        <v>3</v>
      </c>
      <c r="B206" s="204" t="s">
        <v>90</v>
      </c>
      <c r="C206" s="201">
        <v>388</v>
      </c>
      <c r="D206" s="205">
        <f t="shared" si="54"/>
        <v>25</v>
      </c>
      <c r="E206" s="200">
        <v>0</v>
      </c>
      <c r="F206" s="200">
        <f t="shared" si="55"/>
        <v>25</v>
      </c>
      <c r="G206" s="201">
        <v>2</v>
      </c>
      <c r="H206" s="198" t="str">
        <f t="shared" si="56"/>
        <v>Senin</v>
      </c>
      <c r="I206" s="202">
        <f t="shared" si="60"/>
        <v>45740.083333333336</v>
      </c>
      <c r="J206" s="203">
        <f t="shared" si="61"/>
        <v>2.0833333333333339</v>
      </c>
      <c r="K206" s="198" t="str">
        <f t="shared" si="57"/>
        <v>Senin</v>
      </c>
      <c r="L206" s="202">
        <f t="shared" si="62"/>
        <v>45740.166666666672</v>
      </c>
      <c r="M206" s="203">
        <f t="shared" si="58"/>
        <v>2.1666666666666674</v>
      </c>
    </row>
    <row r="207" spans="1:13" x14ac:dyDescent="0.25">
      <c r="A207" s="201">
        <f t="shared" si="59"/>
        <v>4</v>
      </c>
      <c r="B207" s="204" t="s">
        <v>144</v>
      </c>
      <c r="C207" s="201">
        <v>91</v>
      </c>
      <c r="D207" s="205">
        <f t="shared" si="54"/>
        <v>6</v>
      </c>
      <c r="E207" s="200">
        <v>0</v>
      </c>
      <c r="F207" s="200">
        <f t="shared" si="55"/>
        <v>6</v>
      </c>
      <c r="G207" s="201">
        <v>4</v>
      </c>
      <c r="H207" s="198" t="str">
        <f t="shared" si="56"/>
        <v>Selasa</v>
      </c>
      <c r="I207" s="202">
        <f t="shared" si="60"/>
        <v>45741.208333333336</v>
      </c>
      <c r="J207" s="203">
        <f t="shared" si="61"/>
        <v>3.2083333333333339</v>
      </c>
      <c r="K207" s="198" t="str">
        <f t="shared" si="57"/>
        <v>Selasa</v>
      </c>
      <c r="L207" s="202">
        <f t="shared" si="62"/>
        <v>45741.375</v>
      </c>
      <c r="M207" s="203">
        <f t="shared" si="58"/>
        <v>3.3750000000000004</v>
      </c>
    </row>
    <row r="208" spans="1:13" x14ac:dyDescent="0.25">
      <c r="A208" s="201">
        <f t="shared" si="59"/>
        <v>5</v>
      </c>
      <c r="B208" s="204" t="s">
        <v>145</v>
      </c>
      <c r="C208" s="201">
        <v>432</v>
      </c>
      <c r="D208" s="205">
        <f t="shared" si="54"/>
        <v>27</v>
      </c>
      <c r="E208" s="200">
        <v>-1</v>
      </c>
      <c r="F208" s="200">
        <f t="shared" si="55"/>
        <v>28</v>
      </c>
      <c r="G208" s="198">
        <v>3</v>
      </c>
      <c r="H208" s="198" t="str">
        <f t="shared" si="56"/>
        <v>Selasa</v>
      </c>
      <c r="I208" s="202">
        <f t="shared" si="60"/>
        <v>45741.625</v>
      </c>
      <c r="J208" s="203">
        <f t="shared" si="61"/>
        <v>3.6250000000000004</v>
      </c>
      <c r="K208" s="198" t="str">
        <f t="shared" si="57"/>
        <v>Selasa</v>
      </c>
      <c r="L208" s="202">
        <f t="shared" si="62"/>
        <v>45741.75</v>
      </c>
      <c r="M208" s="203">
        <f t="shared" si="58"/>
        <v>3.7500000000000004</v>
      </c>
    </row>
    <row r="209" spans="1:13" x14ac:dyDescent="0.25">
      <c r="A209" s="201">
        <f t="shared" si="59"/>
        <v>6</v>
      </c>
      <c r="B209" s="199" t="s">
        <v>90</v>
      </c>
      <c r="C209" s="198">
        <v>250</v>
      </c>
      <c r="D209" s="200">
        <f t="shared" si="54"/>
        <v>15</v>
      </c>
      <c r="E209" s="200">
        <v>-1</v>
      </c>
      <c r="F209" s="200">
        <f t="shared" si="55"/>
        <v>16</v>
      </c>
      <c r="G209" s="198">
        <v>2</v>
      </c>
      <c r="H209" s="198" t="str">
        <f t="shared" si="56"/>
        <v>Rabu</v>
      </c>
      <c r="I209" s="202">
        <f t="shared" si="60"/>
        <v>45742.875</v>
      </c>
      <c r="J209" s="203">
        <f t="shared" si="61"/>
        <v>4.875</v>
      </c>
      <c r="K209" s="198" t="str">
        <f t="shared" si="57"/>
        <v>Rabu</v>
      </c>
      <c r="L209" s="202">
        <f t="shared" si="62"/>
        <v>45742.958333333336</v>
      </c>
      <c r="M209" s="203">
        <f t="shared" si="58"/>
        <v>4.958333333333333</v>
      </c>
    </row>
    <row r="210" spans="1:13" x14ac:dyDescent="0.25">
      <c r="A210" s="198">
        <f t="shared" si="59"/>
        <v>7</v>
      </c>
      <c r="B210" s="199" t="s">
        <v>143</v>
      </c>
      <c r="C210" s="198">
        <v>128</v>
      </c>
      <c r="D210" s="200">
        <f t="shared" si="54"/>
        <v>5</v>
      </c>
      <c r="E210" s="200">
        <v>-3</v>
      </c>
      <c r="F210" s="200">
        <f t="shared" si="55"/>
        <v>8</v>
      </c>
      <c r="G210" s="198">
        <v>4</v>
      </c>
      <c r="H210" s="198" t="str">
        <f t="shared" si="56"/>
        <v>Kamis</v>
      </c>
      <c r="I210" s="202">
        <f t="shared" si="60"/>
        <v>45743.583333333336</v>
      </c>
      <c r="J210" s="203">
        <f t="shared" si="61"/>
        <v>5.583333333333333</v>
      </c>
      <c r="K210" s="198" t="str">
        <f t="shared" si="57"/>
        <v>Kamis</v>
      </c>
      <c r="L210" s="202">
        <f t="shared" si="62"/>
        <v>45743.75</v>
      </c>
      <c r="M210" s="203">
        <f t="shared" si="58"/>
        <v>5.75</v>
      </c>
    </row>
    <row r="211" spans="1:13" x14ac:dyDescent="0.25">
      <c r="A211" s="198">
        <f t="shared" si="59"/>
        <v>8</v>
      </c>
      <c r="B211" s="199" t="s">
        <v>19</v>
      </c>
      <c r="C211" s="198">
        <v>296</v>
      </c>
      <c r="D211" s="200">
        <f t="shared" si="54"/>
        <v>18</v>
      </c>
      <c r="E211" s="200">
        <v>-1</v>
      </c>
      <c r="F211" s="200">
        <f t="shared" si="55"/>
        <v>19</v>
      </c>
      <c r="G211" s="198">
        <v>3</v>
      </c>
      <c r="H211" s="198" t="str">
        <f t="shared" si="56"/>
        <v>Kamis</v>
      </c>
      <c r="I211" s="202">
        <f t="shared" si="60"/>
        <v>45743.958333333336</v>
      </c>
      <c r="J211" s="203">
        <f t="shared" si="61"/>
        <v>5.958333333333333</v>
      </c>
      <c r="K211" s="198" t="str">
        <f t="shared" si="57"/>
        <v>Jum'at</v>
      </c>
      <c r="L211" s="202">
        <f t="shared" si="62"/>
        <v>45744.083333333336</v>
      </c>
      <c r="M211" s="203">
        <f t="shared" si="58"/>
        <v>6.083333333333333</v>
      </c>
    </row>
    <row r="212" spans="1:13" x14ac:dyDescent="0.25">
      <c r="A212" s="198">
        <f t="shared" si="59"/>
        <v>9</v>
      </c>
      <c r="B212" s="199" t="s">
        <v>57</v>
      </c>
      <c r="C212" s="198">
        <v>97</v>
      </c>
      <c r="D212" s="200">
        <f t="shared" si="54"/>
        <v>6</v>
      </c>
      <c r="E212" s="200">
        <v>0</v>
      </c>
      <c r="F212" s="200">
        <f t="shared" si="55"/>
        <v>6</v>
      </c>
      <c r="G212" s="198">
        <v>2</v>
      </c>
      <c r="H212" s="198" t="str">
        <f t="shared" si="56"/>
        <v>Jum'at</v>
      </c>
      <c r="I212" s="202">
        <f t="shared" si="60"/>
        <v>45744.833333333336</v>
      </c>
      <c r="J212" s="203">
        <f t="shared" si="61"/>
        <v>6.833333333333333</v>
      </c>
      <c r="K212" s="198" t="str">
        <f t="shared" si="57"/>
        <v>Jum'at</v>
      </c>
      <c r="L212" s="202">
        <f t="shared" si="62"/>
        <v>45744.916666666672</v>
      </c>
      <c r="M212" s="203">
        <f t="shared" si="58"/>
        <v>6.9166666666666661</v>
      </c>
    </row>
    <row r="213" spans="1:13" x14ac:dyDescent="0.25">
      <c r="A213" s="198">
        <f t="shared" si="59"/>
        <v>10</v>
      </c>
      <c r="B213" s="199" t="s">
        <v>59</v>
      </c>
      <c r="C213" s="198">
        <v>120</v>
      </c>
      <c r="D213" s="200">
        <f t="shared" si="54"/>
        <v>7</v>
      </c>
      <c r="E213" s="200">
        <v>-1</v>
      </c>
      <c r="F213" s="200">
        <f t="shared" si="55"/>
        <v>8</v>
      </c>
      <c r="G213" s="198">
        <v>2</v>
      </c>
      <c r="H213" s="198" t="str">
        <f t="shared" si="56"/>
        <v>Sabtu</v>
      </c>
      <c r="I213" s="202">
        <f t="shared" si="60"/>
        <v>45745.166666666664</v>
      </c>
      <c r="J213" s="203">
        <f t="shared" si="61"/>
        <v>7.1666666666666661</v>
      </c>
      <c r="K213" s="198" t="str">
        <f t="shared" si="57"/>
        <v>Sabtu</v>
      </c>
      <c r="L213" s="202">
        <f t="shared" si="62"/>
        <v>45745.25</v>
      </c>
      <c r="M213" s="203">
        <f t="shared" si="58"/>
        <v>7.2499999999999991</v>
      </c>
    </row>
    <row r="214" spans="1:13" x14ac:dyDescent="0.25">
      <c r="A214" s="198">
        <f t="shared" si="59"/>
        <v>11</v>
      </c>
      <c r="B214" s="199" t="s">
        <v>60</v>
      </c>
      <c r="C214" s="198">
        <v>120</v>
      </c>
      <c r="D214" s="200">
        <f t="shared" si="54"/>
        <v>7</v>
      </c>
      <c r="E214" s="200">
        <v>-1</v>
      </c>
      <c r="F214" s="200">
        <f t="shared" si="55"/>
        <v>8</v>
      </c>
      <c r="G214" s="198">
        <v>5</v>
      </c>
      <c r="H214" s="198" t="str">
        <f t="shared" si="56"/>
        <v>Sabtu</v>
      </c>
      <c r="I214" s="202">
        <f t="shared" si="60"/>
        <v>45745.541666666664</v>
      </c>
      <c r="J214" s="203">
        <f t="shared" si="61"/>
        <v>7.5416666666666661</v>
      </c>
      <c r="K214" s="198" t="str">
        <f t="shared" si="57"/>
        <v>Sabtu</v>
      </c>
      <c r="L214" s="202">
        <f t="shared" si="62"/>
        <v>45745.75</v>
      </c>
      <c r="M214" s="203">
        <f t="shared" si="58"/>
        <v>7.7499999999999991</v>
      </c>
    </row>
    <row r="215" spans="1:13" x14ac:dyDescent="0.25">
      <c r="A215" s="198">
        <f t="shared" si="59"/>
        <v>12</v>
      </c>
      <c r="B215" s="199" t="s">
        <v>59</v>
      </c>
      <c r="C215" s="198">
        <v>97</v>
      </c>
      <c r="D215" s="200">
        <f t="shared" si="54"/>
        <v>6</v>
      </c>
      <c r="E215" s="200">
        <v>0</v>
      </c>
      <c r="F215" s="200">
        <f t="shared" si="55"/>
        <v>6</v>
      </c>
      <c r="G215" s="198">
        <v>2</v>
      </c>
      <c r="H215" s="198" t="str">
        <f t="shared" si="56"/>
        <v>Minggu</v>
      </c>
      <c r="I215" s="202">
        <f t="shared" si="60"/>
        <v>45746.041666666664</v>
      </c>
      <c r="J215" s="203">
        <f t="shared" si="61"/>
        <v>8.0416666666666661</v>
      </c>
      <c r="K215" s="198" t="str">
        <f t="shared" si="57"/>
        <v>Minggu</v>
      </c>
      <c r="L215" s="202">
        <f t="shared" si="62"/>
        <v>45746.125</v>
      </c>
      <c r="M215" s="203">
        <f t="shared" si="58"/>
        <v>8.125</v>
      </c>
    </row>
    <row r="216" spans="1:13" x14ac:dyDescent="0.25">
      <c r="A216" s="198">
        <f t="shared" si="59"/>
        <v>13</v>
      </c>
      <c r="B216" s="199" t="s">
        <v>57</v>
      </c>
      <c r="C216" s="198">
        <v>296</v>
      </c>
      <c r="D216" s="200">
        <f t="shared" si="54"/>
        <v>18</v>
      </c>
      <c r="E216" s="200">
        <v>-1</v>
      </c>
      <c r="F216" s="200">
        <f t="shared" si="55"/>
        <v>19</v>
      </c>
      <c r="G216" s="198">
        <v>2</v>
      </c>
      <c r="H216" s="198" t="str">
        <f t="shared" si="56"/>
        <v>Minggu</v>
      </c>
      <c r="I216" s="202">
        <f t="shared" si="60"/>
        <v>45746.375</v>
      </c>
      <c r="J216" s="203">
        <f t="shared" si="61"/>
        <v>8.375</v>
      </c>
      <c r="K216" s="198" t="str">
        <f t="shared" si="57"/>
        <v>Minggu</v>
      </c>
      <c r="L216" s="202">
        <f t="shared" si="62"/>
        <v>45746.458333333336</v>
      </c>
      <c r="M216" s="203">
        <f t="shared" si="58"/>
        <v>8.4583333333333339</v>
      </c>
    </row>
    <row r="217" spans="1:13" x14ac:dyDescent="0.25">
      <c r="A217" s="198">
        <f t="shared" si="59"/>
        <v>14</v>
      </c>
      <c r="B217" s="199" t="s">
        <v>19</v>
      </c>
      <c r="C217" s="198">
        <v>128</v>
      </c>
      <c r="D217" s="200">
        <f t="shared" si="54"/>
        <v>5</v>
      </c>
      <c r="E217" s="200">
        <v>-3</v>
      </c>
      <c r="F217" s="200">
        <f t="shared" si="55"/>
        <v>8</v>
      </c>
      <c r="G217" s="198">
        <v>6</v>
      </c>
      <c r="H217" s="198" t="str">
        <f t="shared" si="56"/>
        <v>Senin</v>
      </c>
      <c r="I217" s="202">
        <f t="shared" si="60"/>
        <v>45747.208333333336</v>
      </c>
      <c r="J217" s="203">
        <f t="shared" si="61"/>
        <v>9.2083333333333339</v>
      </c>
      <c r="K217" s="198" t="str">
        <f t="shared" si="57"/>
        <v>Senin</v>
      </c>
      <c r="L217" s="202">
        <f t="shared" si="62"/>
        <v>45747.458333333336</v>
      </c>
      <c r="M217" s="203">
        <f t="shared" si="58"/>
        <v>9.4583333333333339</v>
      </c>
    </row>
    <row r="218" spans="1:13" x14ac:dyDescent="0.25">
      <c r="A218" s="201">
        <f t="shared" si="59"/>
        <v>15</v>
      </c>
      <c r="B218" s="199" t="s">
        <v>143</v>
      </c>
      <c r="C218" s="198">
        <v>250</v>
      </c>
      <c r="D218" s="200">
        <f t="shared" si="54"/>
        <v>16</v>
      </c>
      <c r="E218" s="200">
        <v>0</v>
      </c>
      <c r="F218" s="200">
        <f t="shared" si="55"/>
        <v>16</v>
      </c>
      <c r="G218" s="198">
        <v>4</v>
      </c>
      <c r="H218" s="198" t="str">
        <f t="shared" si="56"/>
        <v>Senin</v>
      </c>
      <c r="I218" s="202">
        <f t="shared" si="60"/>
        <v>45747.666666666664</v>
      </c>
      <c r="J218" s="203">
        <f t="shared" si="61"/>
        <v>9.6666666666666679</v>
      </c>
      <c r="K218" s="198" t="str">
        <f t="shared" si="57"/>
        <v>Senin</v>
      </c>
      <c r="L218" s="202">
        <f t="shared" si="62"/>
        <v>45747.833333333328</v>
      </c>
      <c r="M218" s="203">
        <f t="shared" si="58"/>
        <v>9.8333333333333339</v>
      </c>
    </row>
    <row r="219" spans="1:13" x14ac:dyDescent="0.25">
      <c r="A219" s="201">
        <f t="shared" si="59"/>
        <v>16</v>
      </c>
      <c r="B219" s="204" t="s">
        <v>90</v>
      </c>
      <c r="C219" s="201">
        <v>388</v>
      </c>
      <c r="D219" s="205">
        <f t="shared" si="54"/>
        <v>24</v>
      </c>
      <c r="E219" s="205">
        <v>-1</v>
      </c>
      <c r="F219" s="205">
        <f t="shared" si="55"/>
        <v>25</v>
      </c>
      <c r="G219" s="201">
        <v>2</v>
      </c>
      <c r="H219" s="198" t="str">
        <f t="shared" si="56"/>
        <v>Selasa</v>
      </c>
      <c r="I219" s="202">
        <f t="shared" si="60"/>
        <v>45748.5</v>
      </c>
      <c r="J219" s="203">
        <f t="shared" si="61"/>
        <v>10.5</v>
      </c>
      <c r="K219" s="198" t="str">
        <f t="shared" si="57"/>
        <v>Selasa</v>
      </c>
      <c r="L219" s="202">
        <f t="shared" si="62"/>
        <v>45748.583333333336</v>
      </c>
      <c r="M219" s="203">
        <f t="shared" si="58"/>
        <v>10.583333333333334</v>
      </c>
    </row>
    <row r="220" spans="1:13" x14ac:dyDescent="0.25">
      <c r="A220" s="201">
        <f t="shared" si="59"/>
        <v>17</v>
      </c>
      <c r="B220" s="204" t="s">
        <v>144</v>
      </c>
      <c r="C220" s="201">
        <v>91</v>
      </c>
      <c r="D220" s="205">
        <f t="shared" si="54"/>
        <v>6</v>
      </c>
      <c r="E220" s="205">
        <v>0</v>
      </c>
      <c r="F220" s="205">
        <f t="shared" si="55"/>
        <v>6</v>
      </c>
      <c r="G220" s="201">
        <v>4</v>
      </c>
      <c r="H220" s="198" t="str">
        <f t="shared" si="56"/>
        <v>Rabu</v>
      </c>
      <c r="I220" s="202">
        <f t="shared" si="60"/>
        <v>45749.583333333336</v>
      </c>
      <c r="J220" s="203">
        <f t="shared" si="61"/>
        <v>11.583333333333334</v>
      </c>
      <c r="K220" s="198" t="str">
        <f t="shared" si="57"/>
        <v>Rabu</v>
      </c>
      <c r="L220" s="202">
        <f t="shared" si="62"/>
        <v>45749.75</v>
      </c>
      <c r="M220" s="203">
        <f t="shared" si="58"/>
        <v>11.75</v>
      </c>
    </row>
    <row r="221" spans="1:13" x14ac:dyDescent="0.25">
      <c r="A221" s="201">
        <f t="shared" si="59"/>
        <v>18</v>
      </c>
      <c r="B221" s="204" t="s">
        <v>145</v>
      </c>
      <c r="C221" s="201">
        <v>432</v>
      </c>
      <c r="D221" s="205">
        <f t="shared" si="54"/>
        <v>27</v>
      </c>
      <c r="E221" s="205">
        <v>-1</v>
      </c>
      <c r="F221" s="205">
        <f t="shared" si="55"/>
        <v>28</v>
      </c>
      <c r="G221" s="201">
        <v>2</v>
      </c>
      <c r="H221" s="198" t="str">
        <f t="shared" si="56"/>
        <v>Kamis</v>
      </c>
      <c r="I221" s="202">
        <f t="shared" si="60"/>
        <v>45750</v>
      </c>
      <c r="J221" s="203">
        <f t="shared" si="61"/>
        <v>12</v>
      </c>
      <c r="K221" s="198" t="str">
        <f t="shared" si="57"/>
        <v>Kamis</v>
      </c>
      <c r="L221" s="202">
        <f t="shared" si="62"/>
        <v>45750.083333333336</v>
      </c>
      <c r="M221" s="203">
        <f t="shared" si="58"/>
        <v>12.083333333333334</v>
      </c>
    </row>
    <row r="222" spans="1:13" x14ac:dyDescent="0.25">
      <c r="A222" s="201">
        <f t="shared" si="59"/>
        <v>19</v>
      </c>
      <c r="B222" s="204" t="s">
        <v>90</v>
      </c>
      <c r="C222" s="201">
        <v>250</v>
      </c>
      <c r="D222" s="205">
        <f t="shared" si="54"/>
        <v>16</v>
      </c>
      <c r="E222" s="205">
        <v>0</v>
      </c>
      <c r="F222" s="205">
        <f t="shared" si="55"/>
        <v>16</v>
      </c>
      <c r="G222" s="201">
        <v>2</v>
      </c>
      <c r="H222" s="198" t="str">
        <f t="shared" si="56"/>
        <v>Jum'at</v>
      </c>
      <c r="I222" s="202">
        <f t="shared" si="60"/>
        <v>45751.208333333336</v>
      </c>
      <c r="J222" s="203">
        <f t="shared" si="61"/>
        <v>13.208333333333334</v>
      </c>
      <c r="K222" s="198" t="str">
        <f t="shared" si="57"/>
        <v>Jum'at</v>
      </c>
      <c r="L222" s="202">
        <f t="shared" si="62"/>
        <v>45751.291666666672</v>
      </c>
      <c r="M222" s="203">
        <f t="shared" si="58"/>
        <v>13.291666666666668</v>
      </c>
    </row>
    <row r="223" spans="1:13" x14ac:dyDescent="0.25">
      <c r="A223" s="201">
        <f t="shared" si="59"/>
        <v>20</v>
      </c>
      <c r="B223" s="204" t="s">
        <v>143</v>
      </c>
      <c r="C223" s="201">
        <v>128</v>
      </c>
      <c r="D223" s="205">
        <f t="shared" si="54"/>
        <v>5</v>
      </c>
      <c r="E223" s="205">
        <v>-3</v>
      </c>
      <c r="F223" s="205">
        <f t="shared" si="55"/>
        <v>8</v>
      </c>
      <c r="G223" s="201">
        <v>3</v>
      </c>
      <c r="H223" s="198" t="str">
        <f t="shared" si="56"/>
        <v>Jum'at</v>
      </c>
      <c r="I223" s="202">
        <f t="shared" si="60"/>
        <v>45751.958333333336</v>
      </c>
      <c r="J223" s="203">
        <f t="shared" si="61"/>
        <v>13.958333333333334</v>
      </c>
      <c r="K223" s="198" t="str">
        <f t="shared" si="57"/>
        <v>Sabtu</v>
      </c>
      <c r="L223" s="202">
        <f t="shared" si="62"/>
        <v>45752.083333333336</v>
      </c>
      <c r="M223" s="203">
        <f t="shared" si="58"/>
        <v>14.083333333333334</v>
      </c>
    </row>
    <row r="224" spans="1:13" x14ac:dyDescent="0.25">
      <c r="A224" s="201">
        <f t="shared" si="59"/>
        <v>21</v>
      </c>
      <c r="B224" s="204" t="s">
        <v>19</v>
      </c>
      <c r="C224" s="201"/>
      <c r="D224" s="205"/>
      <c r="E224" s="205"/>
      <c r="F224" s="205"/>
      <c r="G224" s="201"/>
      <c r="H224" s="198" t="str">
        <f t="shared" si="56"/>
        <v>Sabtu</v>
      </c>
      <c r="I224" s="202">
        <f t="shared" si="60"/>
        <v>45752.291666666664</v>
      </c>
      <c r="J224" s="203">
        <f t="shared" si="61"/>
        <v>14.291666666666668</v>
      </c>
      <c r="K224" s="198"/>
      <c r="L224" s="202"/>
      <c r="M224" s="203"/>
    </row>
    <row r="225" spans="1:13" x14ac:dyDescent="0.25">
      <c r="A225" s="440" t="s">
        <v>31</v>
      </c>
      <c r="B225" s="440"/>
      <c r="C225" s="160">
        <f>SUM(C204:C224)</f>
        <v>4360</v>
      </c>
      <c r="D225" s="160">
        <f>SUM(D204:D224)</f>
        <v>259</v>
      </c>
      <c r="E225" s="160"/>
      <c r="F225" s="160"/>
      <c r="G225" s="160">
        <f>SUM(G204:G224)</f>
        <v>77</v>
      </c>
      <c r="H225" s="160">
        <f>D225+G225</f>
        <v>336</v>
      </c>
      <c r="I225" s="143"/>
      <c r="J225" s="144"/>
      <c r="K225" s="143"/>
      <c r="L225" s="143"/>
      <c r="M225" s="144"/>
    </row>
    <row r="226" spans="1:13" x14ac:dyDescent="0.25">
      <c r="A226" s="440" t="s">
        <v>32</v>
      </c>
      <c r="B226" s="440"/>
      <c r="C226" s="146"/>
      <c r="D226" s="147">
        <f>D225/24</f>
        <v>10.791666666666666</v>
      </c>
      <c r="E226" s="147"/>
      <c r="F226" s="147"/>
      <c r="G226" s="147">
        <f>G225/24</f>
        <v>3.2083333333333335</v>
      </c>
      <c r="H226" s="147">
        <f>H225/24</f>
        <v>14</v>
      </c>
      <c r="I226" s="148"/>
      <c r="J226" s="149" t="s">
        <v>33</v>
      </c>
      <c r="K226" s="150"/>
      <c r="L226" s="150"/>
      <c r="M226" s="150"/>
    </row>
    <row r="227" spans="1:13" x14ac:dyDescent="0.25">
      <c r="A227" s="207"/>
      <c r="B227" s="207"/>
      <c r="C227" s="207"/>
      <c r="D227" s="207"/>
      <c r="E227" s="207"/>
      <c r="F227" s="207"/>
      <c r="G227" s="207"/>
      <c r="H227" s="150"/>
      <c r="I227" s="150"/>
      <c r="J227" s="144" t="s">
        <v>34</v>
      </c>
      <c r="K227" s="144"/>
      <c r="L227" s="154">
        <f>C225</f>
        <v>4360</v>
      </c>
      <c r="M227" s="150" t="s">
        <v>35</v>
      </c>
    </row>
    <row r="228" spans="1:13" x14ac:dyDescent="0.25">
      <c r="A228" s="207"/>
      <c r="B228" s="207"/>
      <c r="C228" s="207"/>
      <c r="D228" s="207"/>
      <c r="E228" s="207"/>
      <c r="F228" s="207"/>
      <c r="G228" s="207"/>
      <c r="H228" s="207"/>
      <c r="I228" s="150"/>
      <c r="J228" s="144" t="s">
        <v>36</v>
      </c>
      <c r="K228" s="144"/>
      <c r="L228" s="155">
        <f>D226</f>
        <v>10.791666666666666</v>
      </c>
      <c r="M228" s="150" t="s">
        <v>14</v>
      </c>
    </row>
    <row r="229" spans="1:13" x14ac:dyDescent="0.25">
      <c r="A229" s="207"/>
      <c r="B229" s="207"/>
      <c r="C229" s="207"/>
      <c r="D229" s="207"/>
      <c r="E229" s="207"/>
      <c r="F229" s="207"/>
      <c r="G229" s="207"/>
      <c r="H229" s="207"/>
      <c r="I229" s="163"/>
      <c r="J229" s="144" t="s">
        <v>37</v>
      </c>
      <c r="K229" s="144"/>
      <c r="L229" s="156">
        <f>G226</f>
        <v>3.2083333333333335</v>
      </c>
      <c r="M229" s="150" t="s">
        <v>14</v>
      </c>
    </row>
    <row r="231" spans="1:13" ht="15.75" x14ac:dyDescent="0.25">
      <c r="A231" s="445" t="s">
        <v>141</v>
      </c>
      <c r="B231" s="445"/>
      <c r="C231" s="445"/>
      <c r="D231" s="445"/>
      <c r="E231" s="445"/>
      <c r="F231" s="445"/>
      <c r="G231" s="445"/>
      <c r="H231" s="445"/>
      <c r="I231" s="445"/>
      <c r="J231" s="445"/>
      <c r="K231" s="445"/>
      <c r="L231" s="445"/>
      <c r="M231" s="445"/>
    </row>
    <row r="232" spans="1:13" ht="15.75" x14ac:dyDescent="0.25">
      <c r="A232" s="445" t="s">
        <v>156</v>
      </c>
      <c r="B232" s="445"/>
      <c r="C232" s="445"/>
      <c r="D232" s="445"/>
      <c r="E232" s="445"/>
      <c r="F232" s="445"/>
      <c r="G232" s="445"/>
      <c r="H232" s="445"/>
      <c r="I232" s="445"/>
      <c r="J232" s="445"/>
      <c r="K232" s="445"/>
      <c r="L232" s="445"/>
      <c r="M232" s="445"/>
    </row>
    <row r="233" spans="1:13" ht="15.75" x14ac:dyDescent="0.25">
      <c r="A233" s="438"/>
      <c r="B233" s="438"/>
      <c r="C233" s="438"/>
      <c r="D233" s="438"/>
      <c r="E233" s="438"/>
      <c r="F233" s="438"/>
      <c r="G233" s="438"/>
      <c r="H233" s="438"/>
      <c r="I233" s="438"/>
      <c r="J233" s="438"/>
      <c r="K233" s="438"/>
      <c r="L233" s="438"/>
      <c r="M233" s="438"/>
    </row>
    <row r="234" spans="1:13" ht="15.75" x14ac:dyDescent="0.25">
      <c r="A234" s="195" t="s">
        <v>45</v>
      </c>
      <c r="B234" s="18"/>
      <c r="C234" s="18"/>
      <c r="D234" s="18"/>
      <c r="E234" s="18"/>
      <c r="F234" s="18"/>
      <c r="G234" s="16"/>
      <c r="H234" s="18"/>
      <c r="I234" s="18"/>
      <c r="J234" s="161"/>
      <c r="K234" s="139" t="s">
        <v>3</v>
      </c>
      <c r="L234" s="136">
        <v>15</v>
      </c>
      <c r="M234" s="139" t="s">
        <v>4</v>
      </c>
    </row>
    <row r="235" spans="1:13" ht="15" customHeight="1" x14ac:dyDescent="0.25">
      <c r="A235" s="446" t="s">
        <v>5</v>
      </c>
      <c r="B235" s="446" t="s">
        <v>6</v>
      </c>
      <c r="C235" s="442" t="s">
        <v>7</v>
      </c>
      <c r="D235" s="442" t="s">
        <v>8</v>
      </c>
      <c r="E235" s="443" t="s">
        <v>9</v>
      </c>
      <c r="F235" s="443" t="s">
        <v>10</v>
      </c>
      <c r="G235" s="442" t="s">
        <v>11</v>
      </c>
      <c r="H235" s="447" t="s">
        <v>12</v>
      </c>
      <c r="I235" s="447"/>
      <c r="J235" s="447"/>
      <c r="K235" s="448" t="s">
        <v>13</v>
      </c>
      <c r="L235" s="448"/>
      <c r="M235" s="448"/>
    </row>
    <row r="236" spans="1:13" x14ac:dyDescent="0.25">
      <c r="A236" s="446"/>
      <c r="B236" s="446"/>
      <c r="C236" s="442"/>
      <c r="D236" s="442"/>
      <c r="E236" s="443"/>
      <c r="F236" s="443"/>
      <c r="G236" s="442"/>
      <c r="H236" s="196" t="s">
        <v>14</v>
      </c>
      <c r="I236" s="196" t="s">
        <v>15</v>
      </c>
      <c r="J236" s="196" t="s">
        <v>16</v>
      </c>
      <c r="K236" s="197" t="s">
        <v>14</v>
      </c>
      <c r="L236" s="197" t="s">
        <v>15</v>
      </c>
      <c r="M236" s="197" t="s">
        <v>16</v>
      </c>
    </row>
    <row r="237" spans="1:13" x14ac:dyDescent="0.25">
      <c r="A237" s="198">
        <v>1</v>
      </c>
      <c r="B237" s="199" t="s">
        <v>19</v>
      </c>
      <c r="C237" s="198">
        <v>128</v>
      </c>
      <c r="D237" s="200">
        <f t="shared" ref="D237:D256" si="63">F237+E237</f>
        <v>5</v>
      </c>
      <c r="E237" s="200">
        <v>-3</v>
      </c>
      <c r="F237" s="200">
        <f t="shared" ref="F237:F256" si="64">INT(C237/$L$3)</f>
        <v>8</v>
      </c>
      <c r="G237" s="201">
        <v>19</v>
      </c>
      <c r="H237" s="198" t="str">
        <f t="shared" ref="H237:H257" si="65">CHOOSE(WEEKDAY(I237),"Minggu","Senin","Selasa","Rabu","Kamis","Jum'at","Sabtu")</f>
        <v>Sabtu</v>
      </c>
      <c r="I237" s="202">
        <v>45752</v>
      </c>
      <c r="J237" s="203">
        <v>0.29166666666666702</v>
      </c>
      <c r="K237" s="198" t="str">
        <f t="shared" ref="K237:K256" si="66">CHOOSE(WEEKDAY(L237),"Minggu","Senin","Selasa","Rabu","Kamis","Jum'at","Sabtu")</f>
        <v>Minggu</v>
      </c>
      <c r="L237" s="202">
        <f>(I237+J237)+G237/24</f>
        <v>45753.083333333328</v>
      </c>
      <c r="M237" s="203">
        <f t="shared" ref="M237:M256" si="67">(J237+G237/24)</f>
        <v>1.0833333333333337</v>
      </c>
    </row>
    <row r="238" spans="1:13" x14ac:dyDescent="0.25">
      <c r="A238" s="201">
        <f t="shared" ref="A238:A257" si="68">A237+1</f>
        <v>2</v>
      </c>
      <c r="B238" s="204" t="s">
        <v>143</v>
      </c>
      <c r="C238" s="201">
        <v>250</v>
      </c>
      <c r="D238" s="205">
        <f t="shared" si="63"/>
        <v>15</v>
      </c>
      <c r="E238" s="200">
        <v>-1</v>
      </c>
      <c r="F238" s="200">
        <f t="shared" si="64"/>
        <v>16</v>
      </c>
      <c r="G238" s="201">
        <v>4</v>
      </c>
      <c r="H238" s="198" t="str">
        <f t="shared" si="65"/>
        <v>Minggu</v>
      </c>
      <c r="I238" s="202">
        <f t="shared" ref="I238:I257" si="69">$I$237+J238</f>
        <v>45753.291666666664</v>
      </c>
      <c r="J238" s="203">
        <f t="shared" ref="J238:J257" si="70">M237+D237/24</f>
        <v>1.291666666666667</v>
      </c>
      <c r="K238" s="198" t="str">
        <f t="shared" si="66"/>
        <v>Minggu</v>
      </c>
      <c r="L238" s="202">
        <f t="shared" ref="L238:L256" si="71">($I$237+J238)+G238/24</f>
        <v>45753.458333333328</v>
      </c>
      <c r="M238" s="203">
        <f t="shared" si="67"/>
        <v>1.4583333333333337</v>
      </c>
    </row>
    <row r="239" spans="1:13" x14ac:dyDescent="0.25">
      <c r="A239" s="201">
        <f t="shared" si="68"/>
        <v>3</v>
      </c>
      <c r="B239" s="204" t="s">
        <v>90</v>
      </c>
      <c r="C239" s="201">
        <v>388</v>
      </c>
      <c r="D239" s="205">
        <f t="shared" si="63"/>
        <v>25</v>
      </c>
      <c r="E239" s="200">
        <v>0</v>
      </c>
      <c r="F239" s="200">
        <f t="shared" si="64"/>
        <v>25</v>
      </c>
      <c r="G239" s="201">
        <v>2</v>
      </c>
      <c r="H239" s="198" t="str">
        <f t="shared" si="65"/>
        <v>Senin</v>
      </c>
      <c r="I239" s="202">
        <f t="shared" si="69"/>
        <v>45754.083333333336</v>
      </c>
      <c r="J239" s="203">
        <f t="shared" si="70"/>
        <v>2.0833333333333339</v>
      </c>
      <c r="K239" s="198" t="str">
        <f t="shared" si="66"/>
        <v>Senin</v>
      </c>
      <c r="L239" s="202">
        <f t="shared" si="71"/>
        <v>45754.166666666672</v>
      </c>
      <c r="M239" s="203">
        <f t="shared" si="67"/>
        <v>2.1666666666666674</v>
      </c>
    </row>
    <row r="240" spans="1:13" x14ac:dyDescent="0.25">
      <c r="A240" s="201">
        <f t="shared" si="68"/>
        <v>4</v>
      </c>
      <c r="B240" s="204" t="s">
        <v>144</v>
      </c>
      <c r="C240" s="201">
        <v>91</v>
      </c>
      <c r="D240" s="205">
        <f t="shared" si="63"/>
        <v>6</v>
      </c>
      <c r="E240" s="200">
        <v>0</v>
      </c>
      <c r="F240" s="200">
        <f t="shared" si="64"/>
        <v>6</v>
      </c>
      <c r="G240" s="201">
        <v>4</v>
      </c>
      <c r="H240" s="198" t="str">
        <f t="shared" si="65"/>
        <v>Selasa</v>
      </c>
      <c r="I240" s="202">
        <f t="shared" si="69"/>
        <v>45755.208333333336</v>
      </c>
      <c r="J240" s="203">
        <f t="shared" si="70"/>
        <v>3.2083333333333339</v>
      </c>
      <c r="K240" s="198" t="str">
        <f t="shared" si="66"/>
        <v>Selasa</v>
      </c>
      <c r="L240" s="202">
        <f t="shared" si="71"/>
        <v>45755.375</v>
      </c>
      <c r="M240" s="203">
        <f t="shared" si="67"/>
        <v>3.3750000000000004</v>
      </c>
    </row>
    <row r="241" spans="1:13" x14ac:dyDescent="0.25">
      <c r="A241" s="201">
        <f t="shared" si="68"/>
        <v>5</v>
      </c>
      <c r="B241" s="204" t="s">
        <v>145</v>
      </c>
      <c r="C241" s="201">
        <v>432</v>
      </c>
      <c r="D241" s="205">
        <f t="shared" si="63"/>
        <v>27</v>
      </c>
      <c r="E241" s="200">
        <v>-1</v>
      </c>
      <c r="F241" s="200">
        <f t="shared" si="64"/>
        <v>28</v>
      </c>
      <c r="G241" s="198">
        <v>3</v>
      </c>
      <c r="H241" s="198" t="str">
        <f t="shared" si="65"/>
        <v>Selasa</v>
      </c>
      <c r="I241" s="202">
        <f t="shared" si="69"/>
        <v>45755.625</v>
      </c>
      <c r="J241" s="203">
        <f t="shared" si="70"/>
        <v>3.6250000000000004</v>
      </c>
      <c r="K241" s="198" t="str">
        <f t="shared" si="66"/>
        <v>Selasa</v>
      </c>
      <c r="L241" s="202">
        <f t="shared" si="71"/>
        <v>45755.75</v>
      </c>
      <c r="M241" s="203">
        <f t="shared" si="67"/>
        <v>3.7500000000000004</v>
      </c>
    </row>
    <row r="242" spans="1:13" x14ac:dyDescent="0.25">
      <c r="A242" s="201">
        <f t="shared" si="68"/>
        <v>6</v>
      </c>
      <c r="B242" s="199" t="s">
        <v>90</v>
      </c>
      <c r="C242" s="198">
        <v>250</v>
      </c>
      <c r="D242" s="200">
        <f t="shared" si="63"/>
        <v>15</v>
      </c>
      <c r="E242" s="200">
        <v>-1</v>
      </c>
      <c r="F242" s="200">
        <f t="shared" si="64"/>
        <v>16</v>
      </c>
      <c r="G242" s="198">
        <v>2</v>
      </c>
      <c r="H242" s="198" t="str">
        <f t="shared" si="65"/>
        <v>Rabu</v>
      </c>
      <c r="I242" s="202">
        <f t="shared" si="69"/>
        <v>45756.875</v>
      </c>
      <c r="J242" s="203">
        <f t="shared" si="70"/>
        <v>4.875</v>
      </c>
      <c r="K242" s="198" t="str">
        <f t="shared" si="66"/>
        <v>Rabu</v>
      </c>
      <c r="L242" s="202">
        <f t="shared" si="71"/>
        <v>45756.958333333336</v>
      </c>
      <c r="M242" s="203">
        <f t="shared" si="67"/>
        <v>4.958333333333333</v>
      </c>
    </row>
    <row r="243" spans="1:13" x14ac:dyDescent="0.25">
      <c r="A243" s="198">
        <f t="shared" si="68"/>
        <v>7</v>
      </c>
      <c r="B243" s="199" t="s">
        <v>143</v>
      </c>
      <c r="C243" s="198">
        <v>128</v>
      </c>
      <c r="D243" s="200">
        <f t="shared" si="63"/>
        <v>5</v>
      </c>
      <c r="E243" s="200">
        <v>-3</v>
      </c>
      <c r="F243" s="200">
        <f t="shared" si="64"/>
        <v>8</v>
      </c>
      <c r="G243" s="198">
        <v>4</v>
      </c>
      <c r="H243" s="198" t="str">
        <f t="shared" si="65"/>
        <v>Kamis</v>
      </c>
      <c r="I243" s="202">
        <f t="shared" si="69"/>
        <v>45757.583333333336</v>
      </c>
      <c r="J243" s="203">
        <f t="shared" si="70"/>
        <v>5.583333333333333</v>
      </c>
      <c r="K243" s="198" t="str">
        <f t="shared" si="66"/>
        <v>Kamis</v>
      </c>
      <c r="L243" s="202">
        <f t="shared" si="71"/>
        <v>45757.75</v>
      </c>
      <c r="M243" s="203">
        <f t="shared" si="67"/>
        <v>5.75</v>
      </c>
    </row>
    <row r="244" spans="1:13" x14ac:dyDescent="0.25">
      <c r="A244" s="198">
        <f t="shared" si="68"/>
        <v>8</v>
      </c>
      <c r="B244" s="199" t="s">
        <v>19</v>
      </c>
      <c r="C244" s="198">
        <v>296</v>
      </c>
      <c r="D244" s="200">
        <f t="shared" si="63"/>
        <v>18</v>
      </c>
      <c r="E244" s="200">
        <v>-1</v>
      </c>
      <c r="F244" s="200">
        <f t="shared" si="64"/>
        <v>19</v>
      </c>
      <c r="G244" s="198">
        <v>3</v>
      </c>
      <c r="H244" s="198" t="str">
        <f t="shared" si="65"/>
        <v>Kamis</v>
      </c>
      <c r="I244" s="202">
        <f t="shared" si="69"/>
        <v>45757.958333333336</v>
      </c>
      <c r="J244" s="203">
        <f t="shared" si="70"/>
        <v>5.958333333333333</v>
      </c>
      <c r="K244" s="198" t="str">
        <f t="shared" si="66"/>
        <v>Jum'at</v>
      </c>
      <c r="L244" s="202">
        <f t="shared" si="71"/>
        <v>45758.083333333336</v>
      </c>
      <c r="M244" s="203">
        <f t="shared" si="67"/>
        <v>6.083333333333333</v>
      </c>
    </row>
    <row r="245" spans="1:13" x14ac:dyDescent="0.25">
      <c r="A245" s="198">
        <f t="shared" si="68"/>
        <v>9</v>
      </c>
      <c r="B245" s="199" t="s">
        <v>57</v>
      </c>
      <c r="C245" s="198">
        <v>97</v>
      </c>
      <c r="D245" s="200">
        <f t="shared" si="63"/>
        <v>6</v>
      </c>
      <c r="E245" s="200">
        <v>0</v>
      </c>
      <c r="F245" s="200">
        <f t="shared" si="64"/>
        <v>6</v>
      </c>
      <c r="G245" s="198">
        <v>2</v>
      </c>
      <c r="H245" s="198" t="str">
        <f t="shared" si="65"/>
        <v>Jum'at</v>
      </c>
      <c r="I245" s="202">
        <f t="shared" si="69"/>
        <v>45758.833333333336</v>
      </c>
      <c r="J245" s="203">
        <f t="shared" si="70"/>
        <v>6.833333333333333</v>
      </c>
      <c r="K245" s="198" t="str">
        <f t="shared" si="66"/>
        <v>Jum'at</v>
      </c>
      <c r="L245" s="202">
        <f t="shared" si="71"/>
        <v>45758.916666666672</v>
      </c>
      <c r="M245" s="203">
        <f t="shared" si="67"/>
        <v>6.9166666666666661</v>
      </c>
    </row>
    <row r="246" spans="1:13" x14ac:dyDescent="0.25">
      <c r="A246" s="198">
        <f t="shared" si="68"/>
        <v>10</v>
      </c>
      <c r="B246" s="199" t="s">
        <v>59</v>
      </c>
      <c r="C246" s="198">
        <v>120</v>
      </c>
      <c r="D246" s="200">
        <f t="shared" si="63"/>
        <v>7</v>
      </c>
      <c r="E246" s="200">
        <v>-1</v>
      </c>
      <c r="F246" s="200">
        <f t="shared" si="64"/>
        <v>8</v>
      </c>
      <c r="G246" s="198">
        <v>2</v>
      </c>
      <c r="H246" s="198" t="str">
        <f t="shared" si="65"/>
        <v>Sabtu</v>
      </c>
      <c r="I246" s="202">
        <f t="shared" si="69"/>
        <v>45759.166666666664</v>
      </c>
      <c r="J246" s="203">
        <f t="shared" si="70"/>
        <v>7.1666666666666661</v>
      </c>
      <c r="K246" s="198" t="str">
        <f t="shared" si="66"/>
        <v>Sabtu</v>
      </c>
      <c r="L246" s="202">
        <f t="shared" si="71"/>
        <v>45759.25</v>
      </c>
      <c r="M246" s="203">
        <f t="shared" si="67"/>
        <v>7.2499999999999991</v>
      </c>
    </row>
    <row r="247" spans="1:13" x14ac:dyDescent="0.25">
      <c r="A247" s="198">
        <f t="shared" si="68"/>
        <v>11</v>
      </c>
      <c r="B247" s="199" t="s">
        <v>60</v>
      </c>
      <c r="C247" s="198">
        <v>120</v>
      </c>
      <c r="D247" s="200">
        <f t="shared" si="63"/>
        <v>7</v>
      </c>
      <c r="E247" s="200">
        <v>-1</v>
      </c>
      <c r="F247" s="200">
        <f t="shared" si="64"/>
        <v>8</v>
      </c>
      <c r="G247" s="198">
        <v>5</v>
      </c>
      <c r="H247" s="198" t="str">
        <f t="shared" si="65"/>
        <v>Sabtu</v>
      </c>
      <c r="I247" s="202">
        <f t="shared" si="69"/>
        <v>45759.541666666664</v>
      </c>
      <c r="J247" s="203">
        <f t="shared" si="70"/>
        <v>7.5416666666666661</v>
      </c>
      <c r="K247" s="198" t="str">
        <f t="shared" si="66"/>
        <v>Sabtu</v>
      </c>
      <c r="L247" s="202">
        <f t="shared" si="71"/>
        <v>45759.75</v>
      </c>
      <c r="M247" s="203">
        <f t="shared" si="67"/>
        <v>7.7499999999999991</v>
      </c>
    </row>
    <row r="248" spans="1:13" x14ac:dyDescent="0.25">
      <c r="A248" s="198">
        <f t="shared" si="68"/>
        <v>12</v>
      </c>
      <c r="B248" s="199" t="s">
        <v>59</v>
      </c>
      <c r="C248" s="198">
        <v>97</v>
      </c>
      <c r="D248" s="200">
        <f t="shared" si="63"/>
        <v>6</v>
      </c>
      <c r="E248" s="200">
        <v>0</v>
      </c>
      <c r="F248" s="200">
        <f t="shared" si="64"/>
        <v>6</v>
      </c>
      <c r="G248" s="198">
        <v>2</v>
      </c>
      <c r="H248" s="198" t="str">
        <f t="shared" si="65"/>
        <v>Minggu</v>
      </c>
      <c r="I248" s="202">
        <f t="shared" si="69"/>
        <v>45760.041666666664</v>
      </c>
      <c r="J248" s="203">
        <f t="shared" si="70"/>
        <v>8.0416666666666661</v>
      </c>
      <c r="K248" s="198" t="str">
        <f t="shared" si="66"/>
        <v>Minggu</v>
      </c>
      <c r="L248" s="202">
        <f t="shared" si="71"/>
        <v>45760.125</v>
      </c>
      <c r="M248" s="203">
        <f t="shared" si="67"/>
        <v>8.125</v>
      </c>
    </row>
    <row r="249" spans="1:13" x14ac:dyDescent="0.25">
      <c r="A249" s="198">
        <f t="shared" si="68"/>
        <v>13</v>
      </c>
      <c r="B249" s="199" t="s">
        <v>57</v>
      </c>
      <c r="C249" s="198">
        <v>296</v>
      </c>
      <c r="D249" s="200">
        <f t="shared" si="63"/>
        <v>18</v>
      </c>
      <c r="E249" s="200">
        <v>-1</v>
      </c>
      <c r="F249" s="200">
        <f t="shared" si="64"/>
        <v>19</v>
      </c>
      <c r="G249" s="198">
        <v>2</v>
      </c>
      <c r="H249" s="198" t="str">
        <f t="shared" si="65"/>
        <v>Minggu</v>
      </c>
      <c r="I249" s="202">
        <f t="shared" si="69"/>
        <v>45760.375</v>
      </c>
      <c r="J249" s="203">
        <f t="shared" si="70"/>
        <v>8.375</v>
      </c>
      <c r="K249" s="198" t="str">
        <f t="shared" si="66"/>
        <v>Minggu</v>
      </c>
      <c r="L249" s="202">
        <f t="shared" si="71"/>
        <v>45760.458333333336</v>
      </c>
      <c r="M249" s="203">
        <f t="shared" si="67"/>
        <v>8.4583333333333339</v>
      </c>
    </row>
    <row r="250" spans="1:13" x14ac:dyDescent="0.25">
      <c r="A250" s="198">
        <f t="shared" si="68"/>
        <v>14</v>
      </c>
      <c r="B250" s="199" t="s">
        <v>19</v>
      </c>
      <c r="C250" s="198">
        <v>128</v>
      </c>
      <c r="D250" s="200">
        <f t="shared" si="63"/>
        <v>5</v>
      </c>
      <c r="E250" s="200">
        <v>-3</v>
      </c>
      <c r="F250" s="200">
        <f t="shared" si="64"/>
        <v>8</v>
      </c>
      <c r="G250" s="198">
        <v>6</v>
      </c>
      <c r="H250" s="198" t="str">
        <f t="shared" si="65"/>
        <v>Senin</v>
      </c>
      <c r="I250" s="202">
        <f t="shared" si="69"/>
        <v>45761.208333333336</v>
      </c>
      <c r="J250" s="203">
        <f t="shared" si="70"/>
        <v>9.2083333333333339</v>
      </c>
      <c r="K250" s="198" t="str">
        <f t="shared" si="66"/>
        <v>Senin</v>
      </c>
      <c r="L250" s="202">
        <f t="shared" si="71"/>
        <v>45761.458333333336</v>
      </c>
      <c r="M250" s="203">
        <f t="shared" si="67"/>
        <v>9.4583333333333339</v>
      </c>
    </row>
    <row r="251" spans="1:13" x14ac:dyDescent="0.25">
      <c r="A251" s="201">
        <f t="shared" si="68"/>
        <v>15</v>
      </c>
      <c r="B251" s="199" t="s">
        <v>143</v>
      </c>
      <c r="C251" s="198">
        <v>250</v>
      </c>
      <c r="D251" s="200">
        <f t="shared" si="63"/>
        <v>16</v>
      </c>
      <c r="E251" s="200">
        <v>0</v>
      </c>
      <c r="F251" s="200">
        <f t="shared" si="64"/>
        <v>16</v>
      </c>
      <c r="G251" s="198">
        <v>4</v>
      </c>
      <c r="H251" s="198" t="str">
        <f t="shared" si="65"/>
        <v>Senin</v>
      </c>
      <c r="I251" s="202">
        <f t="shared" si="69"/>
        <v>45761.666666666664</v>
      </c>
      <c r="J251" s="203">
        <f t="shared" si="70"/>
        <v>9.6666666666666679</v>
      </c>
      <c r="K251" s="198" t="str">
        <f t="shared" si="66"/>
        <v>Senin</v>
      </c>
      <c r="L251" s="202">
        <f t="shared" si="71"/>
        <v>45761.833333333328</v>
      </c>
      <c r="M251" s="203">
        <f t="shared" si="67"/>
        <v>9.8333333333333339</v>
      </c>
    </row>
    <row r="252" spans="1:13" x14ac:dyDescent="0.25">
      <c r="A252" s="201">
        <f t="shared" si="68"/>
        <v>16</v>
      </c>
      <c r="B252" s="204" t="s">
        <v>90</v>
      </c>
      <c r="C252" s="201">
        <v>388</v>
      </c>
      <c r="D252" s="205">
        <f t="shared" si="63"/>
        <v>24</v>
      </c>
      <c r="E252" s="205">
        <v>-1</v>
      </c>
      <c r="F252" s="205">
        <f t="shared" si="64"/>
        <v>25</v>
      </c>
      <c r="G252" s="201">
        <v>2</v>
      </c>
      <c r="H252" s="198" t="str">
        <f t="shared" si="65"/>
        <v>Selasa</v>
      </c>
      <c r="I252" s="202">
        <f t="shared" si="69"/>
        <v>45762.5</v>
      </c>
      <c r="J252" s="203">
        <f t="shared" si="70"/>
        <v>10.5</v>
      </c>
      <c r="K252" s="198" t="str">
        <f t="shared" si="66"/>
        <v>Selasa</v>
      </c>
      <c r="L252" s="202">
        <f t="shared" si="71"/>
        <v>45762.583333333336</v>
      </c>
      <c r="M252" s="203">
        <f t="shared" si="67"/>
        <v>10.583333333333334</v>
      </c>
    </row>
    <row r="253" spans="1:13" x14ac:dyDescent="0.25">
      <c r="A253" s="201">
        <f t="shared" si="68"/>
        <v>17</v>
      </c>
      <c r="B253" s="204" t="s">
        <v>144</v>
      </c>
      <c r="C253" s="201">
        <v>91</v>
      </c>
      <c r="D253" s="205">
        <f t="shared" si="63"/>
        <v>6</v>
      </c>
      <c r="E253" s="205">
        <v>0</v>
      </c>
      <c r="F253" s="205">
        <f t="shared" si="64"/>
        <v>6</v>
      </c>
      <c r="G253" s="201">
        <v>4</v>
      </c>
      <c r="H253" s="198" t="str">
        <f t="shared" si="65"/>
        <v>Rabu</v>
      </c>
      <c r="I253" s="202">
        <f t="shared" si="69"/>
        <v>45763.583333333336</v>
      </c>
      <c r="J253" s="203">
        <f t="shared" si="70"/>
        <v>11.583333333333334</v>
      </c>
      <c r="K253" s="198" t="str">
        <f t="shared" si="66"/>
        <v>Rabu</v>
      </c>
      <c r="L253" s="202">
        <f t="shared" si="71"/>
        <v>45763.75</v>
      </c>
      <c r="M253" s="203">
        <f t="shared" si="67"/>
        <v>11.75</v>
      </c>
    </row>
    <row r="254" spans="1:13" x14ac:dyDescent="0.25">
      <c r="A254" s="201">
        <f t="shared" si="68"/>
        <v>18</v>
      </c>
      <c r="B254" s="204" t="s">
        <v>145</v>
      </c>
      <c r="C254" s="201">
        <v>432</v>
      </c>
      <c r="D254" s="205">
        <f t="shared" si="63"/>
        <v>27</v>
      </c>
      <c r="E254" s="205">
        <v>-1</v>
      </c>
      <c r="F254" s="205">
        <f t="shared" si="64"/>
        <v>28</v>
      </c>
      <c r="G254" s="201">
        <v>2</v>
      </c>
      <c r="H254" s="198" t="str">
        <f t="shared" si="65"/>
        <v>Kamis</v>
      </c>
      <c r="I254" s="202">
        <f t="shared" si="69"/>
        <v>45764</v>
      </c>
      <c r="J254" s="203">
        <f t="shared" si="70"/>
        <v>12</v>
      </c>
      <c r="K254" s="198" t="str">
        <f t="shared" si="66"/>
        <v>Kamis</v>
      </c>
      <c r="L254" s="202">
        <f t="shared" si="71"/>
        <v>45764.083333333336</v>
      </c>
      <c r="M254" s="203">
        <f t="shared" si="67"/>
        <v>12.083333333333334</v>
      </c>
    </row>
    <row r="255" spans="1:13" x14ac:dyDescent="0.25">
      <c r="A255" s="201">
        <f t="shared" si="68"/>
        <v>19</v>
      </c>
      <c r="B255" s="204" t="s">
        <v>90</v>
      </c>
      <c r="C255" s="201">
        <v>250</v>
      </c>
      <c r="D255" s="205">
        <f t="shared" si="63"/>
        <v>16</v>
      </c>
      <c r="E255" s="205">
        <v>0</v>
      </c>
      <c r="F255" s="205">
        <f t="shared" si="64"/>
        <v>16</v>
      </c>
      <c r="G255" s="201">
        <v>2</v>
      </c>
      <c r="H255" s="198" t="str">
        <f t="shared" si="65"/>
        <v>Jum'at</v>
      </c>
      <c r="I255" s="202">
        <f t="shared" si="69"/>
        <v>45765.208333333336</v>
      </c>
      <c r="J255" s="203">
        <f t="shared" si="70"/>
        <v>13.208333333333334</v>
      </c>
      <c r="K255" s="198" t="str">
        <f t="shared" si="66"/>
        <v>Jum'at</v>
      </c>
      <c r="L255" s="202">
        <f t="shared" si="71"/>
        <v>45765.291666666672</v>
      </c>
      <c r="M255" s="203">
        <f t="shared" si="67"/>
        <v>13.291666666666668</v>
      </c>
    </row>
    <row r="256" spans="1:13" x14ac:dyDescent="0.25">
      <c r="A256" s="201">
        <f t="shared" si="68"/>
        <v>20</v>
      </c>
      <c r="B256" s="204" t="s">
        <v>143</v>
      </c>
      <c r="C256" s="201">
        <v>128</v>
      </c>
      <c r="D256" s="205">
        <f t="shared" si="63"/>
        <v>5</v>
      </c>
      <c r="E256" s="205">
        <v>-3</v>
      </c>
      <c r="F256" s="205">
        <f t="shared" si="64"/>
        <v>8</v>
      </c>
      <c r="G256" s="201">
        <v>3</v>
      </c>
      <c r="H256" s="198" t="str">
        <f t="shared" si="65"/>
        <v>Jum'at</v>
      </c>
      <c r="I256" s="202">
        <f t="shared" si="69"/>
        <v>45765.958333333336</v>
      </c>
      <c r="J256" s="203">
        <f t="shared" si="70"/>
        <v>13.958333333333334</v>
      </c>
      <c r="K256" s="198" t="str">
        <f t="shared" si="66"/>
        <v>Sabtu</v>
      </c>
      <c r="L256" s="202">
        <f t="shared" si="71"/>
        <v>45766.083333333336</v>
      </c>
      <c r="M256" s="203">
        <f t="shared" si="67"/>
        <v>14.083333333333334</v>
      </c>
    </row>
    <row r="257" spans="1:13" x14ac:dyDescent="0.25">
      <c r="A257" s="201">
        <f t="shared" si="68"/>
        <v>21</v>
      </c>
      <c r="B257" s="204" t="s">
        <v>19</v>
      </c>
      <c r="C257" s="201"/>
      <c r="D257" s="205"/>
      <c r="E257" s="205"/>
      <c r="F257" s="205"/>
      <c r="G257" s="201"/>
      <c r="H257" s="198" t="str">
        <f t="shared" si="65"/>
        <v>Sabtu</v>
      </c>
      <c r="I257" s="202">
        <f t="shared" si="69"/>
        <v>45766.291666666664</v>
      </c>
      <c r="J257" s="203">
        <f t="shared" si="70"/>
        <v>14.291666666666668</v>
      </c>
      <c r="K257" s="198"/>
      <c r="L257" s="202"/>
      <c r="M257" s="203"/>
    </row>
    <row r="258" spans="1:13" x14ac:dyDescent="0.25">
      <c r="A258" s="440" t="s">
        <v>31</v>
      </c>
      <c r="B258" s="440"/>
      <c r="C258" s="160">
        <f>SUM(C237:C257)</f>
        <v>4360</v>
      </c>
      <c r="D258" s="160">
        <f>SUM(D237:D257)</f>
        <v>259</v>
      </c>
      <c r="E258" s="160"/>
      <c r="F258" s="160"/>
      <c r="G258" s="160">
        <f>SUM(G237:G257)</f>
        <v>77</v>
      </c>
      <c r="H258" s="160">
        <f>D258+G258</f>
        <v>336</v>
      </c>
      <c r="I258" s="143"/>
      <c r="J258" s="144"/>
      <c r="K258" s="143"/>
      <c r="L258" s="143"/>
      <c r="M258" s="144"/>
    </row>
    <row r="259" spans="1:13" x14ac:dyDescent="0.25">
      <c r="A259" s="440" t="s">
        <v>32</v>
      </c>
      <c r="B259" s="440"/>
      <c r="C259" s="146"/>
      <c r="D259" s="147">
        <f>D258/24</f>
        <v>10.791666666666666</v>
      </c>
      <c r="E259" s="147"/>
      <c r="F259" s="147"/>
      <c r="G259" s="147">
        <f>G258/24</f>
        <v>3.2083333333333335</v>
      </c>
      <c r="H259" s="147">
        <f>H258/24</f>
        <v>14</v>
      </c>
      <c r="I259" s="148"/>
      <c r="J259" s="149" t="s">
        <v>33</v>
      </c>
      <c r="K259" s="150"/>
      <c r="L259" s="150"/>
      <c r="M259" s="150"/>
    </row>
    <row r="260" spans="1:13" x14ac:dyDescent="0.25">
      <c r="A260" s="207"/>
      <c r="B260" s="207"/>
      <c r="C260" s="207"/>
      <c r="D260" s="207"/>
      <c r="E260" s="207"/>
      <c r="F260" s="207"/>
      <c r="G260" s="207"/>
      <c r="H260" s="150"/>
      <c r="I260" s="150"/>
      <c r="J260" s="144" t="s">
        <v>34</v>
      </c>
      <c r="K260" s="144"/>
      <c r="L260" s="154">
        <f>C258</f>
        <v>4360</v>
      </c>
      <c r="M260" s="150" t="s">
        <v>35</v>
      </c>
    </row>
    <row r="261" spans="1:13" x14ac:dyDescent="0.25">
      <c r="A261" s="207"/>
      <c r="B261" s="207"/>
      <c r="C261" s="207"/>
      <c r="D261" s="207"/>
      <c r="E261" s="207"/>
      <c r="F261" s="207"/>
      <c r="G261" s="207"/>
      <c r="H261" s="207"/>
      <c r="I261" s="150"/>
      <c r="J261" s="144" t="s">
        <v>36</v>
      </c>
      <c r="K261" s="144"/>
      <c r="L261" s="155">
        <f>D259</f>
        <v>10.791666666666666</v>
      </c>
      <c r="M261" s="150" t="s">
        <v>14</v>
      </c>
    </row>
    <row r="262" spans="1:13" x14ac:dyDescent="0.25">
      <c r="A262" s="207"/>
      <c r="B262" s="207"/>
      <c r="C262" s="207"/>
      <c r="D262" s="207"/>
      <c r="E262" s="207"/>
      <c r="F262" s="207"/>
      <c r="G262" s="207"/>
      <c r="H262" s="207"/>
      <c r="I262" s="163"/>
      <c r="J262" s="144" t="s">
        <v>37</v>
      </c>
      <c r="K262" s="144"/>
      <c r="L262" s="156">
        <f>G259</f>
        <v>3.2083333333333335</v>
      </c>
      <c r="M262" s="150" t="s">
        <v>14</v>
      </c>
    </row>
    <row r="264" spans="1:13" ht="15.75" x14ac:dyDescent="0.25">
      <c r="A264" s="445" t="s">
        <v>141</v>
      </c>
      <c r="B264" s="445"/>
      <c r="C264" s="445"/>
      <c r="D264" s="445"/>
      <c r="E264" s="445"/>
      <c r="F264" s="445"/>
      <c r="G264" s="445"/>
      <c r="H264" s="445"/>
      <c r="I264" s="445"/>
      <c r="J264" s="445"/>
      <c r="K264" s="445"/>
      <c r="L264" s="445"/>
      <c r="M264" s="445"/>
    </row>
    <row r="265" spans="1:13" ht="15.75" x14ac:dyDescent="0.25">
      <c r="A265" s="445" t="s">
        <v>156</v>
      </c>
      <c r="B265" s="445"/>
      <c r="C265" s="445"/>
      <c r="D265" s="445"/>
      <c r="E265" s="445"/>
      <c r="F265" s="445"/>
      <c r="G265" s="445"/>
      <c r="H265" s="445"/>
      <c r="I265" s="445"/>
      <c r="J265" s="445"/>
      <c r="K265" s="445"/>
      <c r="L265" s="445"/>
      <c r="M265" s="445"/>
    </row>
    <row r="266" spans="1:13" ht="15.75" x14ac:dyDescent="0.25">
      <c r="A266" s="438"/>
      <c r="B266" s="438"/>
      <c r="C266" s="438"/>
      <c r="D266" s="438"/>
      <c r="E266" s="438"/>
      <c r="F266" s="438"/>
      <c r="G266" s="438"/>
      <c r="H266" s="438"/>
      <c r="I266" s="438"/>
      <c r="J266" s="438"/>
      <c r="K266" s="438"/>
      <c r="L266" s="438"/>
      <c r="M266" s="438"/>
    </row>
    <row r="267" spans="1:13" ht="15.75" x14ac:dyDescent="0.25">
      <c r="A267" s="195" t="s">
        <v>46</v>
      </c>
      <c r="B267" s="18"/>
      <c r="C267" s="18"/>
      <c r="D267" s="18"/>
      <c r="E267" s="18"/>
      <c r="F267" s="18"/>
      <c r="G267" s="16"/>
      <c r="H267" s="18"/>
      <c r="I267" s="18"/>
      <c r="J267" s="161"/>
      <c r="K267" s="139" t="s">
        <v>3</v>
      </c>
      <c r="L267" s="136">
        <v>15</v>
      </c>
      <c r="M267" s="139" t="s">
        <v>4</v>
      </c>
    </row>
    <row r="268" spans="1:13" ht="15" customHeight="1" x14ac:dyDescent="0.25">
      <c r="A268" s="446" t="s">
        <v>5</v>
      </c>
      <c r="B268" s="446" t="s">
        <v>6</v>
      </c>
      <c r="C268" s="442" t="s">
        <v>7</v>
      </c>
      <c r="D268" s="442" t="s">
        <v>8</v>
      </c>
      <c r="E268" s="443" t="s">
        <v>9</v>
      </c>
      <c r="F268" s="443" t="s">
        <v>10</v>
      </c>
      <c r="G268" s="442" t="s">
        <v>11</v>
      </c>
      <c r="H268" s="447" t="s">
        <v>12</v>
      </c>
      <c r="I268" s="447"/>
      <c r="J268" s="447"/>
      <c r="K268" s="448" t="s">
        <v>13</v>
      </c>
      <c r="L268" s="448"/>
      <c r="M268" s="448"/>
    </row>
    <row r="269" spans="1:13" x14ac:dyDescent="0.25">
      <c r="A269" s="446"/>
      <c r="B269" s="446"/>
      <c r="C269" s="442"/>
      <c r="D269" s="442"/>
      <c r="E269" s="443"/>
      <c r="F269" s="443"/>
      <c r="G269" s="442"/>
      <c r="H269" s="196" t="s">
        <v>14</v>
      </c>
      <c r="I269" s="196" t="s">
        <v>15</v>
      </c>
      <c r="J269" s="196" t="s">
        <v>16</v>
      </c>
      <c r="K269" s="197" t="s">
        <v>14</v>
      </c>
      <c r="L269" s="197" t="s">
        <v>15</v>
      </c>
      <c r="M269" s="197" t="s">
        <v>16</v>
      </c>
    </row>
    <row r="270" spans="1:13" x14ac:dyDescent="0.25">
      <c r="A270" s="198">
        <v>1</v>
      </c>
      <c r="B270" s="199" t="s">
        <v>19</v>
      </c>
      <c r="C270" s="198">
        <v>128</v>
      </c>
      <c r="D270" s="200">
        <f t="shared" ref="D270:D289" si="72">F270+E270</f>
        <v>5</v>
      </c>
      <c r="E270" s="200">
        <v>-3</v>
      </c>
      <c r="F270" s="200">
        <f t="shared" ref="F270:F289" si="73">INT(C270/$L$3)</f>
        <v>8</v>
      </c>
      <c r="G270" s="201">
        <v>19</v>
      </c>
      <c r="H270" s="198" t="str">
        <f t="shared" ref="H270:H290" si="74">CHOOSE(WEEKDAY(I270),"Minggu","Senin","Selasa","Rabu","Kamis","Jum'at","Sabtu")</f>
        <v>Sabtu</v>
      </c>
      <c r="I270" s="202">
        <v>45766</v>
      </c>
      <c r="J270" s="203">
        <v>0.29166666666666702</v>
      </c>
      <c r="K270" s="198" t="str">
        <f t="shared" ref="K270:K289" si="75">CHOOSE(WEEKDAY(L270),"Minggu","Senin","Selasa","Rabu","Kamis","Jum'at","Sabtu")</f>
        <v>Minggu</v>
      </c>
      <c r="L270" s="202">
        <f>(I270+J270)+G270/24</f>
        <v>45767.083333333328</v>
      </c>
      <c r="M270" s="203">
        <f t="shared" ref="M270:M289" si="76">(J270+G270/24)</f>
        <v>1.0833333333333337</v>
      </c>
    </row>
    <row r="271" spans="1:13" x14ac:dyDescent="0.25">
      <c r="A271" s="201">
        <f t="shared" ref="A271:A290" si="77">A270+1</f>
        <v>2</v>
      </c>
      <c r="B271" s="204" t="s">
        <v>143</v>
      </c>
      <c r="C271" s="201">
        <v>250</v>
      </c>
      <c r="D271" s="205">
        <f t="shared" si="72"/>
        <v>15</v>
      </c>
      <c r="E271" s="200">
        <v>-1</v>
      </c>
      <c r="F271" s="200">
        <f t="shared" si="73"/>
        <v>16</v>
      </c>
      <c r="G271" s="201">
        <v>4</v>
      </c>
      <c r="H271" s="198" t="str">
        <f t="shared" si="74"/>
        <v>Minggu</v>
      </c>
      <c r="I271" s="202">
        <f t="shared" ref="I271:I290" si="78">$I$270+J271</f>
        <v>45767.291666666664</v>
      </c>
      <c r="J271" s="203">
        <f t="shared" ref="J271:J290" si="79">M270+D270/24</f>
        <v>1.291666666666667</v>
      </c>
      <c r="K271" s="198" t="str">
        <f t="shared" si="75"/>
        <v>Minggu</v>
      </c>
      <c r="L271" s="202">
        <f t="shared" ref="L271:L289" si="80">($I$270+J271)+G271/24</f>
        <v>45767.458333333328</v>
      </c>
      <c r="M271" s="203">
        <f t="shared" si="76"/>
        <v>1.4583333333333337</v>
      </c>
    </row>
    <row r="272" spans="1:13" x14ac:dyDescent="0.25">
      <c r="A272" s="201">
        <f t="shared" si="77"/>
        <v>3</v>
      </c>
      <c r="B272" s="204" t="s">
        <v>90</v>
      </c>
      <c r="C272" s="201">
        <v>388</v>
      </c>
      <c r="D272" s="205">
        <f t="shared" si="72"/>
        <v>25</v>
      </c>
      <c r="E272" s="200">
        <v>0</v>
      </c>
      <c r="F272" s="200">
        <f t="shared" si="73"/>
        <v>25</v>
      </c>
      <c r="G272" s="201">
        <v>2</v>
      </c>
      <c r="H272" s="198" t="str">
        <f t="shared" si="74"/>
        <v>Senin</v>
      </c>
      <c r="I272" s="202">
        <f t="shared" si="78"/>
        <v>45768.083333333336</v>
      </c>
      <c r="J272" s="203">
        <f t="shared" si="79"/>
        <v>2.0833333333333339</v>
      </c>
      <c r="K272" s="198" t="str">
        <f t="shared" si="75"/>
        <v>Senin</v>
      </c>
      <c r="L272" s="202">
        <f t="shared" si="80"/>
        <v>45768.166666666672</v>
      </c>
      <c r="M272" s="203">
        <f t="shared" si="76"/>
        <v>2.1666666666666674</v>
      </c>
    </row>
    <row r="273" spans="1:13" x14ac:dyDescent="0.25">
      <c r="A273" s="201">
        <f t="shared" si="77"/>
        <v>4</v>
      </c>
      <c r="B273" s="204" t="s">
        <v>144</v>
      </c>
      <c r="C273" s="201">
        <v>91</v>
      </c>
      <c r="D273" s="205">
        <f t="shared" si="72"/>
        <v>6</v>
      </c>
      <c r="E273" s="200">
        <v>0</v>
      </c>
      <c r="F273" s="200">
        <f t="shared" si="73"/>
        <v>6</v>
      </c>
      <c r="G273" s="201">
        <v>4</v>
      </c>
      <c r="H273" s="198" t="str">
        <f t="shared" si="74"/>
        <v>Selasa</v>
      </c>
      <c r="I273" s="202">
        <f t="shared" si="78"/>
        <v>45769.208333333336</v>
      </c>
      <c r="J273" s="203">
        <f t="shared" si="79"/>
        <v>3.2083333333333339</v>
      </c>
      <c r="K273" s="198" t="str">
        <f t="shared" si="75"/>
        <v>Selasa</v>
      </c>
      <c r="L273" s="202">
        <f t="shared" si="80"/>
        <v>45769.375</v>
      </c>
      <c r="M273" s="203">
        <f t="shared" si="76"/>
        <v>3.3750000000000004</v>
      </c>
    </row>
    <row r="274" spans="1:13" x14ac:dyDescent="0.25">
      <c r="A274" s="201">
        <f t="shared" si="77"/>
        <v>5</v>
      </c>
      <c r="B274" s="204" t="s">
        <v>145</v>
      </c>
      <c r="C274" s="201">
        <v>432</v>
      </c>
      <c r="D274" s="205">
        <f t="shared" si="72"/>
        <v>27</v>
      </c>
      <c r="E274" s="200">
        <v>-1</v>
      </c>
      <c r="F274" s="200">
        <f t="shared" si="73"/>
        <v>28</v>
      </c>
      <c r="G274" s="198">
        <v>3</v>
      </c>
      <c r="H274" s="198" t="str">
        <f t="shared" si="74"/>
        <v>Selasa</v>
      </c>
      <c r="I274" s="202">
        <f t="shared" si="78"/>
        <v>45769.625</v>
      </c>
      <c r="J274" s="203">
        <f t="shared" si="79"/>
        <v>3.6250000000000004</v>
      </c>
      <c r="K274" s="198" t="str">
        <f t="shared" si="75"/>
        <v>Selasa</v>
      </c>
      <c r="L274" s="202">
        <f t="shared" si="80"/>
        <v>45769.75</v>
      </c>
      <c r="M274" s="203">
        <f t="shared" si="76"/>
        <v>3.7500000000000004</v>
      </c>
    </row>
    <row r="275" spans="1:13" x14ac:dyDescent="0.25">
      <c r="A275" s="201">
        <f t="shared" si="77"/>
        <v>6</v>
      </c>
      <c r="B275" s="199" t="s">
        <v>90</v>
      </c>
      <c r="C275" s="198">
        <v>250</v>
      </c>
      <c r="D275" s="200">
        <f t="shared" si="72"/>
        <v>15</v>
      </c>
      <c r="E275" s="200">
        <v>-1</v>
      </c>
      <c r="F275" s="200">
        <f t="shared" si="73"/>
        <v>16</v>
      </c>
      <c r="G275" s="198">
        <v>2</v>
      </c>
      <c r="H275" s="198" t="str">
        <f t="shared" si="74"/>
        <v>Rabu</v>
      </c>
      <c r="I275" s="202">
        <f t="shared" si="78"/>
        <v>45770.875</v>
      </c>
      <c r="J275" s="203">
        <f t="shared" si="79"/>
        <v>4.875</v>
      </c>
      <c r="K275" s="198" t="str">
        <f t="shared" si="75"/>
        <v>Rabu</v>
      </c>
      <c r="L275" s="202">
        <f t="shared" si="80"/>
        <v>45770.958333333336</v>
      </c>
      <c r="M275" s="203">
        <f t="shared" si="76"/>
        <v>4.958333333333333</v>
      </c>
    </row>
    <row r="276" spans="1:13" x14ac:dyDescent="0.25">
      <c r="A276" s="198">
        <f t="shared" si="77"/>
        <v>7</v>
      </c>
      <c r="B276" s="199" t="s">
        <v>143</v>
      </c>
      <c r="C276" s="198">
        <v>128</v>
      </c>
      <c r="D276" s="200">
        <f t="shared" si="72"/>
        <v>5</v>
      </c>
      <c r="E276" s="200">
        <v>-3</v>
      </c>
      <c r="F276" s="200">
        <f t="shared" si="73"/>
        <v>8</v>
      </c>
      <c r="G276" s="198">
        <v>4</v>
      </c>
      <c r="H276" s="198" t="str">
        <f t="shared" si="74"/>
        <v>Kamis</v>
      </c>
      <c r="I276" s="202">
        <f t="shared" si="78"/>
        <v>45771.583333333336</v>
      </c>
      <c r="J276" s="203">
        <f t="shared" si="79"/>
        <v>5.583333333333333</v>
      </c>
      <c r="K276" s="198" t="str">
        <f t="shared" si="75"/>
        <v>Kamis</v>
      </c>
      <c r="L276" s="202">
        <f t="shared" si="80"/>
        <v>45771.75</v>
      </c>
      <c r="M276" s="203">
        <f t="shared" si="76"/>
        <v>5.75</v>
      </c>
    </row>
    <row r="277" spans="1:13" x14ac:dyDescent="0.25">
      <c r="A277" s="198">
        <f t="shared" si="77"/>
        <v>8</v>
      </c>
      <c r="B277" s="199" t="s">
        <v>19</v>
      </c>
      <c r="C277" s="198">
        <v>296</v>
      </c>
      <c r="D277" s="200">
        <f t="shared" si="72"/>
        <v>18</v>
      </c>
      <c r="E277" s="200">
        <v>-1</v>
      </c>
      <c r="F277" s="200">
        <f t="shared" si="73"/>
        <v>19</v>
      </c>
      <c r="G277" s="198">
        <v>3</v>
      </c>
      <c r="H277" s="198" t="str">
        <f t="shared" si="74"/>
        <v>Kamis</v>
      </c>
      <c r="I277" s="202">
        <f t="shared" si="78"/>
        <v>45771.958333333336</v>
      </c>
      <c r="J277" s="203">
        <f t="shared" si="79"/>
        <v>5.958333333333333</v>
      </c>
      <c r="K277" s="198" t="str">
        <f t="shared" si="75"/>
        <v>Jum'at</v>
      </c>
      <c r="L277" s="202">
        <f t="shared" si="80"/>
        <v>45772.083333333336</v>
      </c>
      <c r="M277" s="203">
        <f t="shared" si="76"/>
        <v>6.083333333333333</v>
      </c>
    </row>
    <row r="278" spans="1:13" x14ac:dyDescent="0.25">
      <c r="A278" s="198">
        <f t="shared" si="77"/>
        <v>9</v>
      </c>
      <c r="B278" s="199" t="s">
        <v>57</v>
      </c>
      <c r="C278" s="198">
        <v>97</v>
      </c>
      <c r="D278" s="200">
        <f t="shared" si="72"/>
        <v>6</v>
      </c>
      <c r="E278" s="200">
        <v>0</v>
      </c>
      <c r="F278" s="200">
        <f t="shared" si="73"/>
        <v>6</v>
      </c>
      <c r="G278" s="198">
        <v>2</v>
      </c>
      <c r="H278" s="198" t="str">
        <f t="shared" si="74"/>
        <v>Jum'at</v>
      </c>
      <c r="I278" s="202">
        <f t="shared" si="78"/>
        <v>45772.833333333336</v>
      </c>
      <c r="J278" s="203">
        <f t="shared" si="79"/>
        <v>6.833333333333333</v>
      </c>
      <c r="K278" s="198" t="str">
        <f t="shared" si="75"/>
        <v>Jum'at</v>
      </c>
      <c r="L278" s="202">
        <f t="shared" si="80"/>
        <v>45772.916666666672</v>
      </c>
      <c r="M278" s="203">
        <f t="shared" si="76"/>
        <v>6.9166666666666661</v>
      </c>
    </row>
    <row r="279" spans="1:13" x14ac:dyDescent="0.25">
      <c r="A279" s="198">
        <f t="shared" si="77"/>
        <v>10</v>
      </c>
      <c r="B279" s="199" t="s">
        <v>59</v>
      </c>
      <c r="C279" s="198">
        <v>120</v>
      </c>
      <c r="D279" s="200">
        <f t="shared" si="72"/>
        <v>7</v>
      </c>
      <c r="E279" s="200">
        <v>-1</v>
      </c>
      <c r="F279" s="200">
        <f t="shared" si="73"/>
        <v>8</v>
      </c>
      <c r="G279" s="198">
        <v>2</v>
      </c>
      <c r="H279" s="198" t="str">
        <f t="shared" si="74"/>
        <v>Sabtu</v>
      </c>
      <c r="I279" s="202">
        <f t="shared" si="78"/>
        <v>45773.166666666664</v>
      </c>
      <c r="J279" s="203">
        <f t="shared" si="79"/>
        <v>7.1666666666666661</v>
      </c>
      <c r="K279" s="198" t="str">
        <f t="shared" si="75"/>
        <v>Sabtu</v>
      </c>
      <c r="L279" s="202">
        <f t="shared" si="80"/>
        <v>45773.25</v>
      </c>
      <c r="M279" s="203">
        <f t="shared" si="76"/>
        <v>7.2499999999999991</v>
      </c>
    </row>
    <row r="280" spans="1:13" x14ac:dyDescent="0.25">
      <c r="A280" s="198">
        <f t="shared" si="77"/>
        <v>11</v>
      </c>
      <c r="B280" s="199" t="s">
        <v>60</v>
      </c>
      <c r="C280" s="198">
        <v>120</v>
      </c>
      <c r="D280" s="200">
        <f t="shared" si="72"/>
        <v>7</v>
      </c>
      <c r="E280" s="200">
        <v>-1</v>
      </c>
      <c r="F280" s="200">
        <f t="shared" si="73"/>
        <v>8</v>
      </c>
      <c r="G280" s="198">
        <v>5</v>
      </c>
      <c r="H280" s="198" t="str">
        <f t="shared" si="74"/>
        <v>Sabtu</v>
      </c>
      <c r="I280" s="202">
        <f t="shared" si="78"/>
        <v>45773.541666666664</v>
      </c>
      <c r="J280" s="203">
        <f t="shared" si="79"/>
        <v>7.5416666666666661</v>
      </c>
      <c r="K280" s="198" t="str">
        <f t="shared" si="75"/>
        <v>Sabtu</v>
      </c>
      <c r="L280" s="202">
        <f t="shared" si="80"/>
        <v>45773.75</v>
      </c>
      <c r="M280" s="203">
        <f t="shared" si="76"/>
        <v>7.7499999999999991</v>
      </c>
    </row>
    <row r="281" spans="1:13" x14ac:dyDescent="0.25">
      <c r="A281" s="198">
        <f t="shared" si="77"/>
        <v>12</v>
      </c>
      <c r="B281" s="199" t="s">
        <v>59</v>
      </c>
      <c r="C281" s="198">
        <v>97</v>
      </c>
      <c r="D281" s="200">
        <f t="shared" si="72"/>
        <v>6</v>
      </c>
      <c r="E281" s="200">
        <v>0</v>
      </c>
      <c r="F281" s="200">
        <f t="shared" si="73"/>
        <v>6</v>
      </c>
      <c r="G281" s="198">
        <v>2</v>
      </c>
      <c r="H281" s="198" t="str">
        <f t="shared" si="74"/>
        <v>Minggu</v>
      </c>
      <c r="I281" s="202">
        <f t="shared" si="78"/>
        <v>45774.041666666664</v>
      </c>
      <c r="J281" s="203">
        <f t="shared" si="79"/>
        <v>8.0416666666666661</v>
      </c>
      <c r="K281" s="198" t="str">
        <f t="shared" si="75"/>
        <v>Minggu</v>
      </c>
      <c r="L281" s="202">
        <f t="shared" si="80"/>
        <v>45774.125</v>
      </c>
      <c r="M281" s="203">
        <f t="shared" si="76"/>
        <v>8.125</v>
      </c>
    </row>
    <row r="282" spans="1:13" x14ac:dyDescent="0.25">
      <c r="A282" s="198">
        <f t="shared" si="77"/>
        <v>13</v>
      </c>
      <c r="B282" s="199" t="s">
        <v>57</v>
      </c>
      <c r="C282" s="198">
        <v>296</v>
      </c>
      <c r="D282" s="200">
        <f t="shared" si="72"/>
        <v>18</v>
      </c>
      <c r="E282" s="200">
        <v>-1</v>
      </c>
      <c r="F282" s="200">
        <f t="shared" si="73"/>
        <v>19</v>
      </c>
      <c r="G282" s="198">
        <v>2</v>
      </c>
      <c r="H282" s="198" t="str">
        <f t="shared" si="74"/>
        <v>Minggu</v>
      </c>
      <c r="I282" s="202">
        <f t="shared" si="78"/>
        <v>45774.375</v>
      </c>
      <c r="J282" s="203">
        <f t="shared" si="79"/>
        <v>8.375</v>
      </c>
      <c r="K282" s="198" t="str">
        <f t="shared" si="75"/>
        <v>Minggu</v>
      </c>
      <c r="L282" s="202">
        <f t="shared" si="80"/>
        <v>45774.458333333336</v>
      </c>
      <c r="M282" s="203">
        <f t="shared" si="76"/>
        <v>8.4583333333333339</v>
      </c>
    </row>
    <row r="283" spans="1:13" x14ac:dyDescent="0.25">
      <c r="A283" s="198">
        <f t="shared" si="77"/>
        <v>14</v>
      </c>
      <c r="B283" s="199" t="s">
        <v>19</v>
      </c>
      <c r="C283" s="198">
        <v>128</v>
      </c>
      <c r="D283" s="200">
        <f t="shared" si="72"/>
        <v>5</v>
      </c>
      <c r="E283" s="200">
        <v>-3</v>
      </c>
      <c r="F283" s="200">
        <f t="shared" si="73"/>
        <v>8</v>
      </c>
      <c r="G283" s="198">
        <v>6</v>
      </c>
      <c r="H283" s="198" t="str">
        <f t="shared" si="74"/>
        <v>Senin</v>
      </c>
      <c r="I283" s="202">
        <f t="shared" si="78"/>
        <v>45775.208333333336</v>
      </c>
      <c r="J283" s="203">
        <f t="shared" si="79"/>
        <v>9.2083333333333339</v>
      </c>
      <c r="K283" s="198" t="str">
        <f t="shared" si="75"/>
        <v>Senin</v>
      </c>
      <c r="L283" s="202">
        <f t="shared" si="80"/>
        <v>45775.458333333336</v>
      </c>
      <c r="M283" s="203">
        <f t="shared" si="76"/>
        <v>9.4583333333333339</v>
      </c>
    </row>
    <row r="284" spans="1:13" x14ac:dyDescent="0.25">
      <c r="A284" s="201">
        <f t="shared" si="77"/>
        <v>15</v>
      </c>
      <c r="B284" s="199" t="s">
        <v>143</v>
      </c>
      <c r="C284" s="198">
        <v>250</v>
      </c>
      <c r="D284" s="200">
        <f t="shared" si="72"/>
        <v>16</v>
      </c>
      <c r="E284" s="200">
        <v>0</v>
      </c>
      <c r="F284" s="200">
        <f t="shared" si="73"/>
        <v>16</v>
      </c>
      <c r="G284" s="198">
        <v>4</v>
      </c>
      <c r="H284" s="198" t="str">
        <f t="shared" si="74"/>
        <v>Senin</v>
      </c>
      <c r="I284" s="202">
        <f t="shared" si="78"/>
        <v>45775.666666666664</v>
      </c>
      <c r="J284" s="203">
        <f t="shared" si="79"/>
        <v>9.6666666666666679</v>
      </c>
      <c r="K284" s="198" t="str">
        <f t="shared" si="75"/>
        <v>Senin</v>
      </c>
      <c r="L284" s="202">
        <f t="shared" si="80"/>
        <v>45775.833333333328</v>
      </c>
      <c r="M284" s="203">
        <f t="shared" si="76"/>
        <v>9.8333333333333339</v>
      </c>
    </row>
    <row r="285" spans="1:13" x14ac:dyDescent="0.25">
      <c r="A285" s="201">
        <f t="shared" si="77"/>
        <v>16</v>
      </c>
      <c r="B285" s="204" t="s">
        <v>90</v>
      </c>
      <c r="C285" s="201">
        <v>388</v>
      </c>
      <c r="D285" s="205">
        <f t="shared" si="72"/>
        <v>24</v>
      </c>
      <c r="E285" s="205">
        <v>-1</v>
      </c>
      <c r="F285" s="205">
        <f t="shared" si="73"/>
        <v>25</v>
      </c>
      <c r="G285" s="201">
        <v>2</v>
      </c>
      <c r="H285" s="198" t="str">
        <f t="shared" si="74"/>
        <v>Selasa</v>
      </c>
      <c r="I285" s="202">
        <f t="shared" si="78"/>
        <v>45776.5</v>
      </c>
      <c r="J285" s="203">
        <f t="shared" si="79"/>
        <v>10.5</v>
      </c>
      <c r="K285" s="198" t="str">
        <f t="shared" si="75"/>
        <v>Selasa</v>
      </c>
      <c r="L285" s="202">
        <f t="shared" si="80"/>
        <v>45776.583333333336</v>
      </c>
      <c r="M285" s="203">
        <f t="shared" si="76"/>
        <v>10.583333333333334</v>
      </c>
    </row>
    <row r="286" spans="1:13" x14ac:dyDescent="0.25">
      <c r="A286" s="201">
        <f t="shared" si="77"/>
        <v>17</v>
      </c>
      <c r="B286" s="204" t="s">
        <v>144</v>
      </c>
      <c r="C286" s="201">
        <v>91</v>
      </c>
      <c r="D286" s="205">
        <f t="shared" si="72"/>
        <v>6</v>
      </c>
      <c r="E286" s="205">
        <v>0</v>
      </c>
      <c r="F286" s="205">
        <f t="shared" si="73"/>
        <v>6</v>
      </c>
      <c r="G286" s="201">
        <v>4</v>
      </c>
      <c r="H286" s="198" t="str">
        <f t="shared" si="74"/>
        <v>Rabu</v>
      </c>
      <c r="I286" s="202">
        <f t="shared" si="78"/>
        <v>45777.583333333336</v>
      </c>
      <c r="J286" s="203">
        <f t="shared" si="79"/>
        <v>11.583333333333334</v>
      </c>
      <c r="K286" s="198" t="str">
        <f t="shared" si="75"/>
        <v>Rabu</v>
      </c>
      <c r="L286" s="202">
        <f t="shared" si="80"/>
        <v>45777.75</v>
      </c>
      <c r="M286" s="203">
        <f t="shared" si="76"/>
        <v>11.75</v>
      </c>
    </row>
    <row r="287" spans="1:13" x14ac:dyDescent="0.25">
      <c r="A287" s="201">
        <f t="shared" si="77"/>
        <v>18</v>
      </c>
      <c r="B287" s="204" t="s">
        <v>145</v>
      </c>
      <c r="C287" s="201">
        <v>432</v>
      </c>
      <c r="D287" s="205">
        <f t="shared" si="72"/>
        <v>27</v>
      </c>
      <c r="E287" s="205">
        <v>-1</v>
      </c>
      <c r="F287" s="205">
        <f t="shared" si="73"/>
        <v>28</v>
      </c>
      <c r="G287" s="201">
        <v>2</v>
      </c>
      <c r="H287" s="198" t="str">
        <f t="shared" si="74"/>
        <v>Kamis</v>
      </c>
      <c r="I287" s="202">
        <f t="shared" si="78"/>
        <v>45778</v>
      </c>
      <c r="J287" s="203">
        <f t="shared" si="79"/>
        <v>12</v>
      </c>
      <c r="K287" s="198" t="str">
        <f t="shared" si="75"/>
        <v>Kamis</v>
      </c>
      <c r="L287" s="202">
        <f t="shared" si="80"/>
        <v>45778.083333333336</v>
      </c>
      <c r="M287" s="203">
        <f t="shared" si="76"/>
        <v>12.083333333333334</v>
      </c>
    </row>
    <row r="288" spans="1:13" x14ac:dyDescent="0.25">
      <c r="A288" s="201">
        <f t="shared" si="77"/>
        <v>19</v>
      </c>
      <c r="B288" s="204" t="s">
        <v>90</v>
      </c>
      <c r="C288" s="201">
        <v>250</v>
      </c>
      <c r="D288" s="205">
        <f t="shared" si="72"/>
        <v>16</v>
      </c>
      <c r="E288" s="205">
        <v>0</v>
      </c>
      <c r="F288" s="205">
        <f t="shared" si="73"/>
        <v>16</v>
      </c>
      <c r="G288" s="201">
        <v>2</v>
      </c>
      <c r="H288" s="198" t="str">
        <f t="shared" si="74"/>
        <v>Jum'at</v>
      </c>
      <c r="I288" s="202">
        <f t="shared" si="78"/>
        <v>45779.208333333336</v>
      </c>
      <c r="J288" s="203">
        <f t="shared" si="79"/>
        <v>13.208333333333334</v>
      </c>
      <c r="K288" s="198" t="str">
        <f t="shared" si="75"/>
        <v>Jum'at</v>
      </c>
      <c r="L288" s="202">
        <f t="shared" si="80"/>
        <v>45779.291666666672</v>
      </c>
      <c r="M288" s="203">
        <f t="shared" si="76"/>
        <v>13.291666666666668</v>
      </c>
    </row>
    <row r="289" spans="1:13" x14ac:dyDescent="0.25">
      <c r="A289" s="201">
        <f t="shared" si="77"/>
        <v>20</v>
      </c>
      <c r="B289" s="204" t="s">
        <v>143</v>
      </c>
      <c r="C289" s="201">
        <v>128</v>
      </c>
      <c r="D289" s="205">
        <f t="shared" si="72"/>
        <v>5</v>
      </c>
      <c r="E289" s="205">
        <v>-3</v>
      </c>
      <c r="F289" s="205">
        <f t="shared" si="73"/>
        <v>8</v>
      </c>
      <c r="G289" s="201">
        <v>3</v>
      </c>
      <c r="H289" s="198" t="str">
        <f t="shared" si="74"/>
        <v>Jum'at</v>
      </c>
      <c r="I289" s="202">
        <f t="shared" si="78"/>
        <v>45779.958333333336</v>
      </c>
      <c r="J289" s="203">
        <f t="shared" si="79"/>
        <v>13.958333333333334</v>
      </c>
      <c r="K289" s="198" t="str">
        <f t="shared" si="75"/>
        <v>Sabtu</v>
      </c>
      <c r="L289" s="202">
        <f t="shared" si="80"/>
        <v>45780.083333333336</v>
      </c>
      <c r="M289" s="203">
        <f t="shared" si="76"/>
        <v>14.083333333333334</v>
      </c>
    </row>
    <row r="290" spans="1:13" x14ac:dyDescent="0.25">
      <c r="A290" s="201">
        <f t="shared" si="77"/>
        <v>21</v>
      </c>
      <c r="B290" s="204" t="s">
        <v>19</v>
      </c>
      <c r="C290" s="201"/>
      <c r="D290" s="205"/>
      <c r="E290" s="205"/>
      <c r="F290" s="205"/>
      <c r="G290" s="201"/>
      <c r="H290" s="198" t="str">
        <f t="shared" si="74"/>
        <v>Sabtu</v>
      </c>
      <c r="I290" s="202">
        <f t="shared" si="78"/>
        <v>45780.291666666664</v>
      </c>
      <c r="J290" s="203">
        <f t="shared" si="79"/>
        <v>14.291666666666668</v>
      </c>
      <c r="K290" s="198"/>
      <c r="L290" s="202"/>
      <c r="M290" s="203"/>
    </row>
    <row r="291" spans="1:13" x14ac:dyDescent="0.25">
      <c r="A291" s="440" t="s">
        <v>31</v>
      </c>
      <c r="B291" s="440"/>
      <c r="C291" s="160">
        <f>SUM(C270:C290)</f>
        <v>4360</v>
      </c>
      <c r="D291" s="160">
        <f>SUM(D270:D290)</f>
        <v>259</v>
      </c>
      <c r="E291" s="160"/>
      <c r="F291" s="160"/>
      <c r="G291" s="160">
        <f>SUM(G270:G290)</f>
        <v>77</v>
      </c>
      <c r="H291" s="160">
        <f>D291+G291</f>
        <v>336</v>
      </c>
      <c r="I291" s="143"/>
      <c r="J291" s="144"/>
      <c r="K291" s="143"/>
      <c r="L291" s="143"/>
      <c r="M291" s="144"/>
    </row>
    <row r="292" spans="1:13" x14ac:dyDescent="0.25">
      <c r="A292" s="440" t="s">
        <v>32</v>
      </c>
      <c r="B292" s="440"/>
      <c r="C292" s="146"/>
      <c r="D292" s="147">
        <f>D291/24</f>
        <v>10.791666666666666</v>
      </c>
      <c r="E292" s="147"/>
      <c r="F292" s="147"/>
      <c r="G292" s="147">
        <f>G291/24</f>
        <v>3.2083333333333335</v>
      </c>
      <c r="H292" s="147">
        <f>H291/24</f>
        <v>14</v>
      </c>
      <c r="I292" s="148"/>
      <c r="J292" s="149" t="s">
        <v>33</v>
      </c>
      <c r="K292" s="150"/>
      <c r="L292" s="150"/>
      <c r="M292" s="150"/>
    </row>
    <row r="293" spans="1:13" x14ac:dyDescent="0.25">
      <c r="A293" s="207"/>
      <c r="B293" s="207"/>
      <c r="C293" s="207"/>
      <c r="D293" s="207"/>
      <c r="E293" s="207"/>
      <c r="F293" s="207"/>
      <c r="G293" s="207"/>
      <c r="H293" s="150"/>
      <c r="I293" s="150"/>
      <c r="J293" s="144" t="s">
        <v>34</v>
      </c>
      <c r="K293" s="144"/>
      <c r="L293" s="154">
        <f>C291</f>
        <v>4360</v>
      </c>
      <c r="M293" s="150" t="s">
        <v>35</v>
      </c>
    </row>
    <row r="294" spans="1:13" x14ac:dyDescent="0.25">
      <c r="A294" s="207"/>
      <c r="B294" s="207"/>
      <c r="C294" s="207"/>
      <c r="D294" s="207"/>
      <c r="E294" s="207"/>
      <c r="F294" s="207"/>
      <c r="G294" s="207"/>
      <c r="H294" s="207"/>
      <c r="I294" s="150"/>
      <c r="J294" s="144" t="s">
        <v>36</v>
      </c>
      <c r="K294" s="144"/>
      <c r="L294" s="155">
        <f>D292</f>
        <v>10.791666666666666</v>
      </c>
      <c r="M294" s="150" t="s">
        <v>14</v>
      </c>
    </row>
    <row r="295" spans="1:13" x14ac:dyDescent="0.25">
      <c r="A295" s="207"/>
      <c r="B295" s="207"/>
      <c r="C295" s="207"/>
      <c r="D295" s="207"/>
      <c r="E295" s="207"/>
      <c r="F295" s="207"/>
      <c r="G295" s="207"/>
      <c r="H295" s="207"/>
      <c r="I295" s="163"/>
      <c r="J295" s="144" t="s">
        <v>37</v>
      </c>
      <c r="K295" s="144"/>
      <c r="L295" s="156">
        <f>G292</f>
        <v>3.2083333333333335</v>
      </c>
      <c r="M295" s="150" t="s">
        <v>14</v>
      </c>
    </row>
    <row r="297" spans="1:13" ht="15.75" x14ac:dyDescent="0.25">
      <c r="A297" s="445" t="s">
        <v>141</v>
      </c>
      <c r="B297" s="445"/>
      <c r="C297" s="445"/>
      <c r="D297" s="445"/>
      <c r="E297" s="445"/>
      <c r="F297" s="445"/>
      <c r="G297" s="445"/>
      <c r="H297" s="445"/>
      <c r="I297" s="445"/>
      <c r="J297" s="445"/>
      <c r="K297" s="445"/>
      <c r="L297" s="445"/>
      <c r="M297" s="445"/>
    </row>
    <row r="298" spans="1:13" ht="15.75" x14ac:dyDescent="0.25">
      <c r="A298" s="445" t="s">
        <v>156</v>
      </c>
      <c r="B298" s="445"/>
      <c r="C298" s="445"/>
      <c r="D298" s="445"/>
      <c r="E298" s="445"/>
      <c r="F298" s="445"/>
      <c r="G298" s="445"/>
      <c r="H298" s="445"/>
      <c r="I298" s="445"/>
      <c r="J298" s="445"/>
      <c r="K298" s="445"/>
      <c r="L298" s="445"/>
      <c r="M298" s="445"/>
    </row>
    <row r="299" spans="1:13" ht="15.75" x14ac:dyDescent="0.25">
      <c r="A299" s="438"/>
      <c r="B299" s="438"/>
      <c r="C299" s="438"/>
      <c r="D299" s="438"/>
      <c r="E299" s="438"/>
      <c r="F299" s="438"/>
      <c r="G299" s="438"/>
      <c r="H299" s="438"/>
      <c r="I299" s="438"/>
      <c r="J299" s="438"/>
      <c r="K299" s="438"/>
      <c r="L299" s="438"/>
      <c r="M299" s="438"/>
    </row>
    <row r="300" spans="1:13" ht="15.75" x14ac:dyDescent="0.25">
      <c r="A300" s="195" t="s">
        <v>47</v>
      </c>
      <c r="B300" s="18"/>
      <c r="C300" s="18"/>
      <c r="D300" s="18"/>
      <c r="E300" s="18"/>
      <c r="F300" s="18"/>
      <c r="G300" s="16"/>
      <c r="H300" s="18"/>
      <c r="I300" s="18"/>
      <c r="J300" s="161"/>
      <c r="K300" s="139" t="s">
        <v>3</v>
      </c>
      <c r="L300" s="136">
        <v>15</v>
      </c>
      <c r="M300" s="139" t="s">
        <v>4</v>
      </c>
    </row>
    <row r="301" spans="1:13" ht="15" customHeight="1" x14ac:dyDescent="0.25">
      <c r="A301" s="446" t="s">
        <v>5</v>
      </c>
      <c r="B301" s="446" t="s">
        <v>6</v>
      </c>
      <c r="C301" s="442" t="s">
        <v>7</v>
      </c>
      <c r="D301" s="442" t="s">
        <v>8</v>
      </c>
      <c r="E301" s="443" t="s">
        <v>9</v>
      </c>
      <c r="F301" s="443" t="s">
        <v>10</v>
      </c>
      <c r="G301" s="442" t="s">
        <v>11</v>
      </c>
      <c r="H301" s="447" t="s">
        <v>12</v>
      </c>
      <c r="I301" s="447"/>
      <c r="J301" s="447"/>
      <c r="K301" s="448" t="s">
        <v>13</v>
      </c>
      <c r="L301" s="448"/>
      <c r="M301" s="448"/>
    </row>
    <row r="302" spans="1:13" x14ac:dyDescent="0.25">
      <c r="A302" s="446"/>
      <c r="B302" s="446"/>
      <c r="C302" s="442"/>
      <c r="D302" s="442"/>
      <c r="E302" s="443"/>
      <c r="F302" s="443"/>
      <c r="G302" s="442"/>
      <c r="H302" s="196" t="s">
        <v>14</v>
      </c>
      <c r="I302" s="196" t="s">
        <v>15</v>
      </c>
      <c r="J302" s="196" t="s">
        <v>16</v>
      </c>
      <c r="K302" s="197" t="s">
        <v>14</v>
      </c>
      <c r="L302" s="197" t="s">
        <v>15</v>
      </c>
      <c r="M302" s="197" t="s">
        <v>16</v>
      </c>
    </row>
    <row r="303" spans="1:13" x14ac:dyDescent="0.25">
      <c r="A303" s="198">
        <v>1</v>
      </c>
      <c r="B303" s="199" t="s">
        <v>19</v>
      </c>
      <c r="C303" s="198">
        <v>128</v>
      </c>
      <c r="D303" s="200">
        <f t="shared" ref="D303:D322" si="81">F303+E303</f>
        <v>5</v>
      </c>
      <c r="E303" s="200">
        <v>-3</v>
      </c>
      <c r="F303" s="200">
        <f t="shared" ref="F303:F322" si="82">INT(C303/$L$3)</f>
        <v>8</v>
      </c>
      <c r="G303" s="201">
        <v>19</v>
      </c>
      <c r="H303" s="198" t="str">
        <f t="shared" ref="H303:H323" si="83">CHOOSE(WEEKDAY(I303),"Minggu","Senin","Selasa","Rabu","Kamis","Jum'at","Sabtu")</f>
        <v>Sabtu</v>
      </c>
      <c r="I303" s="202">
        <v>45780</v>
      </c>
      <c r="J303" s="203">
        <v>0.29166666666666702</v>
      </c>
      <c r="K303" s="198" t="str">
        <f t="shared" ref="K303:K322" si="84">CHOOSE(WEEKDAY(L303),"Minggu","Senin","Selasa","Rabu","Kamis","Jum'at","Sabtu")</f>
        <v>Minggu</v>
      </c>
      <c r="L303" s="202">
        <f>(I303+J303)+G303/24</f>
        <v>45781.083333333328</v>
      </c>
      <c r="M303" s="203">
        <f t="shared" ref="M303:M322" si="85">(J303+G303/24)</f>
        <v>1.0833333333333337</v>
      </c>
    </row>
    <row r="304" spans="1:13" x14ac:dyDescent="0.25">
      <c r="A304" s="198">
        <v>2</v>
      </c>
      <c r="B304" s="204" t="s">
        <v>143</v>
      </c>
      <c r="C304" s="201">
        <v>250</v>
      </c>
      <c r="D304" s="205">
        <f t="shared" si="81"/>
        <v>15</v>
      </c>
      <c r="E304" s="200">
        <v>-1</v>
      </c>
      <c r="F304" s="200">
        <f t="shared" si="82"/>
        <v>16</v>
      </c>
      <c r="G304" s="201">
        <v>4</v>
      </c>
      <c r="H304" s="198" t="str">
        <f t="shared" si="83"/>
        <v>Minggu</v>
      </c>
      <c r="I304" s="202">
        <f t="shared" ref="I304:I323" si="86">$I$303+J304</f>
        <v>45781.291666666664</v>
      </c>
      <c r="J304" s="203">
        <f t="shared" ref="J304:J323" si="87">M303+D303/24</f>
        <v>1.291666666666667</v>
      </c>
      <c r="K304" s="198" t="str">
        <f t="shared" si="84"/>
        <v>Minggu</v>
      </c>
      <c r="L304" s="202">
        <f t="shared" ref="L304:L322" si="88">($I$303+J304)+G304/24</f>
        <v>45781.458333333328</v>
      </c>
      <c r="M304" s="203">
        <f t="shared" si="85"/>
        <v>1.4583333333333337</v>
      </c>
    </row>
    <row r="305" spans="1:13" x14ac:dyDescent="0.25">
      <c r="A305" s="198">
        <v>3</v>
      </c>
      <c r="B305" s="204" t="s">
        <v>90</v>
      </c>
      <c r="C305" s="201">
        <v>388</v>
      </c>
      <c r="D305" s="205">
        <f t="shared" si="81"/>
        <v>25</v>
      </c>
      <c r="E305" s="200">
        <v>0</v>
      </c>
      <c r="F305" s="200">
        <f t="shared" si="82"/>
        <v>25</v>
      </c>
      <c r="G305" s="201">
        <v>2</v>
      </c>
      <c r="H305" s="198" t="str">
        <f t="shared" si="83"/>
        <v>Senin</v>
      </c>
      <c r="I305" s="202">
        <f t="shared" si="86"/>
        <v>45782.083333333336</v>
      </c>
      <c r="J305" s="203">
        <f t="shared" si="87"/>
        <v>2.0833333333333339</v>
      </c>
      <c r="K305" s="198" t="str">
        <f t="shared" si="84"/>
        <v>Senin</v>
      </c>
      <c r="L305" s="202">
        <f t="shared" si="88"/>
        <v>45782.166666666672</v>
      </c>
      <c r="M305" s="203">
        <f t="shared" si="85"/>
        <v>2.1666666666666674</v>
      </c>
    </row>
    <row r="306" spans="1:13" x14ac:dyDescent="0.25">
      <c r="A306" s="198">
        <v>4</v>
      </c>
      <c r="B306" s="204" t="s">
        <v>144</v>
      </c>
      <c r="C306" s="201">
        <v>91</v>
      </c>
      <c r="D306" s="205">
        <f t="shared" si="81"/>
        <v>6</v>
      </c>
      <c r="E306" s="200">
        <v>0</v>
      </c>
      <c r="F306" s="200">
        <f t="shared" si="82"/>
        <v>6</v>
      </c>
      <c r="G306" s="201">
        <v>4</v>
      </c>
      <c r="H306" s="198" t="str">
        <f t="shared" si="83"/>
        <v>Selasa</v>
      </c>
      <c r="I306" s="202">
        <f t="shared" si="86"/>
        <v>45783.208333333336</v>
      </c>
      <c r="J306" s="203">
        <f t="shared" si="87"/>
        <v>3.2083333333333339</v>
      </c>
      <c r="K306" s="198" t="str">
        <f t="shared" si="84"/>
        <v>Selasa</v>
      </c>
      <c r="L306" s="202">
        <f t="shared" si="88"/>
        <v>45783.375</v>
      </c>
      <c r="M306" s="203">
        <f t="shared" si="85"/>
        <v>3.3750000000000004</v>
      </c>
    </row>
    <row r="307" spans="1:13" x14ac:dyDescent="0.25">
      <c r="A307" s="198">
        <v>5</v>
      </c>
      <c r="B307" s="204" t="s">
        <v>145</v>
      </c>
      <c r="C307" s="201">
        <v>432</v>
      </c>
      <c r="D307" s="205">
        <f t="shared" si="81"/>
        <v>27</v>
      </c>
      <c r="E307" s="200">
        <v>-1</v>
      </c>
      <c r="F307" s="200">
        <f t="shared" si="82"/>
        <v>28</v>
      </c>
      <c r="G307" s="198">
        <v>3</v>
      </c>
      <c r="H307" s="198" t="str">
        <f t="shared" si="83"/>
        <v>Selasa</v>
      </c>
      <c r="I307" s="202">
        <f t="shared" si="86"/>
        <v>45783.625</v>
      </c>
      <c r="J307" s="203">
        <f t="shared" si="87"/>
        <v>3.6250000000000004</v>
      </c>
      <c r="K307" s="198" t="str">
        <f t="shared" si="84"/>
        <v>Selasa</v>
      </c>
      <c r="L307" s="202">
        <f t="shared" si="88"/>
        <v>45783.75</v>
      </c>
      <c r="M307" s="203">
        <f t="shared" si="85"/>
        <v>3.7500000000000004</v>
      </c>
    </row>
    <row r="308" spans="1:13" x14ac:dyDescent="0.25">
      <c r="A308" s="198">
        <v>6</v>
      </c>
      <c r="B308" s="199" t="s">
        <v>90</v>
      </c>
      <c r="C308" s="198">
        <v>250</v>
      </c>
      <c r="D308" s="200">
        <f t="shared" si="81"/>
        <v>15</v>
      </c>
      <c r="E308" s="200">
        <v>-1</v>
      </c>
      <c r="F308" s="200">
        <f t="shared" si="82"/>
        <v>16</v>
      </c>
      <c r="G308" s="198">
        <v>2</v>
      </c>
      <c r="H308" s="198" t="str">
        <f t="shared" si="83"/>
        <v>Rabu</v>
      </c>
      <c r="I308" s="202">
        <f t="shared" si="86"/>
        <v>45784.875</v>
      </c>
      <c r="J308" s="203">
        <f t="shared" si="87"/>
        <v>4.875</v>
      </c>
      <c r="K308" s="198" t="str">
        <f t="shared" si="84"/>
        <v>Rabu</v>
      </c>
      <c r="L308" s="202">
        <f t="shared" si="88"/>
        <v>45784.958333333336</v>
      </c>
      <c r="M308" s="203">
        <f t="shared" si="85"/>
        <v>4.958333333333333</v>
      </c>
    </row>
    <row r="309" spans="1:13" x14ac:dyDescent="0.25">
      <c r="A309" s="198">
        <v>7</v>
      </c>
      <c r="B309" s="199" t="s">
        <v>143</v>
      </c>
      <c r="C309" s="198">
        <v>128</v>
      </c>
      <c r="D309" s="200">
        <f t="shared" si="81"/>
        <v>5</v>
      </c>
      <c r="E309" s="200">
        <v>-3</v>
      </c>
      <c r="F309" s="200">
        <f t="shared" si="82"/>
        <v>8</v>
      </c>
      <c r="G309" s="198">
        <v>4</v>
      </c>
      <c r="H309" s="198" t="str">
        <f t="shared" si="83"/>
        <v>Kamis</v>
      </c>
      <c r="I309" s="202">
        <f t="shared" si="86"/>
        <v>45785.583333333336</v>
      </c>
      <c r="J309" s="203">
        <f t="shared" si="87"/>
        <v>5.583333333333333</v>
      </c>
      <c r="K309" s="198" t="str">
        <f t="shared" si="84"/>
        <v>Kamis</v>
      </c>
      <c r="L309" s="202">
        <f t="shared" si="88"/>
        <v>45785.75</v>
      </c>
      <c r="M309" s="203">
        <f t="shared" si="85"/>
        <v>5.75</v>
      </c>
    </row>
    <row r="310" spans="1:13" x14ac:dyDescent="0.25">
      <c r="A310" s="198">
        <v>8</v>
      </c>
      <c r="B310" s="199" t="s">
        <v>19</v>
      </c>
      <c r="C310" s="198">
        <v>296</v>
      </c>
      <c r="D310" s="200">
        <f t="shared" si="81"/>
        <v>18</v>
      </c>
      <c r="E310" s="200">
        <v>-1</v>
      </c>
      <c r="F310" s="200">
        <f t="shared" si="82"/>
        <v>19</v>
      </c>
      <c r="G310" s="198">
        <v>3</v>
      </c>
      <c r="H310" s="198" t="str">
        <f t="shared" si="83"/>
        <v>Kamis</v>
      </c>
      <c r="I310" s="202">
        <f t="shared" si="86"/>
        <v>45785.958333333336</v>
      </c>
      <c r="J310" s="203">
        <f t="shared" si="87"/>
        <v>5.958333333333333</v>
      </c>
      <c r="K310" s="198" t="str">
        <f t="shared" si="84"/>
        <v>Jum'at</v>
      </c>
      <c r="L310" s="202">
        <f t="shared" si="88"/>
        <v>45786.083333333336</v>
      </c>
      <c r="M310" s="203">
        <f t="shared" si="85"/>
        <v>6.083333333333333</v>
      </c>
    </row>
    <row r="311" spans="1:13" x14ac:dyDescent="0.25">
      <c r="A311" s="198">
        <v>9</v>
      </c>
      <c r="B311" s="199" t="s">
        <v>57</v>
      </c>
      <c r="C311" s="198">
        <v>97</v>
      </c>
      <c r="D311" s="200">
        <f t="shared" si="81"/>
        <v>6</v>
      </c>
      <c r="E311" s="200">
        <v>0</v>
      </c>
      <c r="F311" s="200">
        <f t="shared" si="82"/>
        <v>6</v>
      </c>
      <c r="G311" s="198">
        <v>2</v>
      </c>
      <c r="H311" s="198" t="str">
        <f t="shared" si="83"/>
        <v>Jum'at</v>
      </c>
      <c r="I311" s="202">
        <f t="shared" si="86"/>
        <v>45786.833333333336</v>
      </c>
      <c r="J311" s="203">
        <f t="shared" si="87"/>
        <v>6.833333333333333</v>
      </c>
      <c r="K311" s="198" t="str">
        <f t="shared" si="84"/>
        <v>Jum'at</v>
      </c>
      <c r="L311" s="202">
        <f t="shared" si="88"/>
        <v>45786.916666666672</v>
      </c>
      <c r="M311" s="203">
        <f t="shared" si="85"/>
        <v>6.9166666666666661</v>
      </c>
    </row>
    <row r="312" spans="1:13" x14ac:dyDescent="0.25">
      <c r="A312" s="198">
        <v>10</v>
      </c>
      <c r="B312" s="199" t="s">
        <v>59</v>
      </c>
      <c r="C312" s="198">
        <v>120</v>
      </c>
      <c r="D312" s="200">
        <f t="shared" si="81"/>
        <v>7</v>
      </c>
      <c r="E312" s="200">
        <v>-1</v>
      </c>
      <c r="F312" s="200">
        <f t="shared" si="82"/>
        <v>8</v>
      </c>
      <c r="G312" s="198">
        <v>2</v>
      </c>
      <c r="H312" s="198" t="str">
        <f t="shared" si="83"/>
        <v>Sabtu</v>
      </c>
      <c r="I312" s="202">
        <f t="shared" si="86"/>
        <v>45787.166666666664</v>
      </c>
      <c r="J312" s="203">
        <f t="shared" si="87"/>
        <v>7.1666666666666661</v>
      </c>
      <c r="K312" s="198" t="str">
        <f t="shared" si="84"/>
        <v>Sabtu</v>
      </c>
      <c r="L312" s="202">
        <f t="shared" si="88"/>
        <v>45787.25</v>
      </c>
      <c r="M312" s="203">
        <f t="shared" si="85"/>
        <v>7.2499999999999991</v>
      </c>
    </row>
    <row r="313" spans="1:13" x14ac:dyDescent="0.25">
      <c r="A313" s="198">
        <v>11</v>
      </c>
      <c r="B313" s="199" t="s">
        <v>60</v>
      </c>
      <c r="C313" s="198">
        <v>120</v>
      </c>
      <c r="D313" s="200">
        <f t="shared" si="81"/>
        <v>7</v>
      </c>
      <c r="E313" s="200">
        <v>-1</v>
      </c>
      <c r="F313" s="200">
        <f t="shared" si="82"/>
        <v>8</v>
      </c>
      <c r="G313" s="198">
        <v>5</v>
      </c>
      <c r="H313" s="198" t="str">
        <f t="shared" si="83"/>
        <v>Sabtu</v>
      </c>
      <c r="I313" s="202">
        <f t="shared" si="86"/>
        <v>45787.541666666664</v>
      </c>
      <c r="J313" s="203">
        <f t="shared" si="87"/>
        <v>7.5416666666666661</v>
      </c>
      <c r="K313" s="198" t="str">
        <f t="shared" si="84"/>
        <v>Sabtu</v>
      </c>
      <c r="L313" s="202">
        <f t="shared" si="88"/>
        <v>45787.75</v>
      </c>
      <c r="M313" s="203">
        <f t="shared" si="85"/>
        <v>7.7499999999999991</v>
      </c>
    </row>
    <row r="314" spans="1:13" x14ac:dyDescent="0.25">
      <c r="A314" s="198">
        <v>12</v>
      </c>
      <c r="B314" s="199" t="s">
        <v>59</v>
      </c>
      <c r="C314" s="198">
        <v>97</v>
      </c>
      <c r="D314" s="200">
        <f t="shared" si="81"/>
        <v>6</v>
      </c>
      <c r="E314" s="200">
        <v>0</v>
      </c>
      <c r="F314" s="200">
        <f t="shared" si="82"/>
        <v>6</v>
      </c>
      <c r="G314" s="198">
        <v>2</v>
      </c>
      <c r="H314" s="198" t="str">
        <f t="shared" si="83"/>
        <v>Minggu</v>
      </c>
      <c r="I314" s="202">
        <f t="shared" si="86"/>
        <v>45788.041666666664</v>
      </c>
      <c r="J314" s="203">
        <f t="shared" si="87"/>
        <v>8.0416666666666661</v>
      </c>
      <c r="K314" s="198" t="str">
        <f t="shared" si="84"/>
        <v>Minggu</v>
      </c>
      <c r="L314" s="202">
        <f t="shared" si="88"/>
        <v>45788.125</v>
      </c>
      <c r="M314" s="203">
        <f t="shared" si="85"/>
        <v>8.125</v>
      </c>
    </row>
    <row r="315" spans="1:13" x14ac:dyDescent="0.25">
      <c r="A315" s="198">
        <v>13</v>
      </c>
      <c r="B315" s="199" t="s">
        <v>57</v>
      </c>
      <c r="C315" s="198">
        <v>296</v>
      </c>
      <c r="D315" s="200">
        <f t="shared" si="81"/>
        <v>18</v>
      </c>
      <c r="E315" s="200">
        <v>-1</v>
      </c>
      <c r="F315" s="200">
        <f t="shared" si="82"/>
        <v>19</v>
      </c>
      <c r="G315" s="198">
        <v>2</v>
      </c>
      <c r="H315" s="198" t="str">
        <f t="shared" si="83"/>
        <v>Minggu</v>
      </c>
      <c r="I315" s="202">
        <f t="shared" si="86"/>
        <v>45788.375</v>
      </c>
      <c r="J315" s="203">
        <f t="shared" si="87"/>
        <v>8.375</v>
      </c>
      <c r="K315" s="198" t="str">
        <f t="shared" si="84"/>
        <v>Minggu</v>
      </c>
      <c r="L315" s="202">
        <f t="shared" si="88"/>
        <v>45788.458333333336</v>
      </c>
      <c r="M315" s="203">
        <f t="shared" si="85"/>
        <v>8.4583333333333339</v>
      </c>
    </row>
    <row r="316" spans="1:13" x14ac:dyDescent="0.25">
      <c r="A316" s="198">
        <v>14</v>
      </c>
      <c r="B316" s="199" t="s">
        <v>19</v>
      </c>
      <c r="C316" s="198">
        <v>128</v>
      </c>
      <c r="D316" s="200">
        <f t="shared" si="81"/>
        <v>5</v>
      </c>
      <c r="E316" s="200">
        <v>-3</v>
      </c>
      <c r="F316" s="200">
        <f t="shared" si="82"/>
        <v>8</v>
      </c>
      <c r="G316" s="198">
        <v>6</v>
      </c>
      <c r="H316" s="198" t="str">
        <f t="shared" si="83"/>
        <v>Senin</v>
      </c>
      <c r="I316" s="202">
        <f t="shared" si="86"/>
        <v>45789.208333333336</v>
      </c>
      <c r="J316" s="203">
        <f t="shared" si="87"/>
        <v>9.2083333333333339</v>
      </c>
      <c r="K316" s="198" t="str">
        <f t="shared" si="84"/>
        <v>Senin</v>
      </c>
      <c r="L316" s="202">
        <f t="shared" si="88"/>
        <v>45789.458333333336</v>
      </c>
      <c r="M316" s="203">
        <f t="shared" si="85"/>
        <v>9.4583333333333339</v>
      </c>
    </row>
    <row r="317" spans="1:13" x14ac:dyDescent="0.25">
      <c r="A317" s="198">
        <v>15</v>
      </c>
      <c r="B317" s="199" t="s">
        <v>143</v>
      </c>
      <c r="C317" s="198">
        <v>250</v>
      </c>
      <c r="D317" s="200">
        <f t="shared" si="81"/>
        <v>16</v>
      </c>
      <c r="E317" s="200">
        <v>0</v>
      </c>
      <c r="F317" s="200">
        <f t="shared" si="82"/>
        <v>16</v>
      </c>
      <c r="G317" s="198">
        <v>4</v>
      </c>
      <c r="H317" s="198" t="str">
        <f t="shared" si="83"/>
        <v>Senin</v>
      </c>
      <c r="I317" s="202">
        <f t="shared" si="86"/>
        <v>45789.666666666664</v>
      </c>
      <c r="J317" s="203">
        <f t="shared" si="87"/>
        <v>9.6666666666666679</v>
      </c>
      <c r="K317" s="198" t="str">
        <f t="shared" si="84"/>
        <v>Senin</v>
      </c>
      <c r="L317" s="202">
        <f t="shared" si="88"/>
        <v>45789.833333333328</v>
      </c>
      <c r="M317" s="203">
        <f t="shared" si="85"/>
        <v>9.8333333333333339</v>
      </c>
    </row>
    <row r="318" spans="1:13" x14ac:dyDescent="0.25">
      <c r="A318" s="198">
        <v>16</v>
      </c>
      <c r="B318" s="204" t="s">
        <v>90</v>
      </c>
      <c r="C318" s="201">
        <v>388</v>
      </c>
      <c r="D318" s="205">
        <f t="shared" si="81"/>
        <v>24</v>
      </c>
      <c r="E318" s="205">
        <v>-1</v>
      </c>
      <c r="F318" s="205">
        <f t="shared" si="82"/>
        <v>25</v>
      </c>
      <c r="G318" s="201">
        <v>2</v>
      </c>
      <c r="H318" s="198" t="str">
        <f t="shared" si="83"/>
        <v>Selasa</v>
      </c>
      <c r="I318" s="202">
        <f t="shared" si="86"/>
        <v>45790.5</v>
      </c>
      <c r="J318" s="203">
        <f t="shared" si="87"/>
        <v>10.5</v>
      </c>
      <c r="K318" s="198" t="str">
        <f t="shared" si="84"/>
        <v>Selasa</v>
      </c>
      <c r="L318" s="202">
        <f t="shared" si="88"/>
        <v>45790.583333333336</v>
      </c>
      <c r="M318" s="203">
        <f t="shared" si="85"/>
        <v>10.583333333333334</v>
      </c>
    </row>
    <row r="319" spans="1:13" x14ac:dyDescent="0.25">
      <c r="A319" s="198">
        <v>17</v>
      </c>
      <c r="B319" s="204" t="s">
        <v>144</v>
      </c>
      <c r="C319" s="201">
        <v>91</v>
      </c>
      <c r="D319" s="205">
        <f t="shared" si="81"/>
        <v>6</v>
      </c>
      <c r="E319" s="205">
        <v>0</v>
      </c>
      <c r="F319" s="205">
        <f t="shared" si="82"/>
        <v>6</v>
      </c>
      <c r="G319" s="201">
        <v>4</v>
      </c>
      <c r="H319" s="198" t="str">
        <f t="shared" si="83"/>
        <v>Rabu</v>
      </c>
      <c r="I319" s="202">
        <f t="shared" si="86"/>
        <v>45791.583333333336</v>
      </c>
      <c r="J319" s="203">
        <f t="shared" si="87"/>
        <v>11.583333333333334</v>
      </c>
      <c r="K319" s="198" t="str">
        <f t="shared" si="84"/>
        <v>Rabu</v>
      </c>
      <c r="L319" s="202">
        <f t="shared" si="88"/>
        <v>45791.75</v>
      </c>
      <c r="M319" s="203">
        <f t="shared" si="85"/>
        <v>11.75</v>
      </c>
    </row>
    <row r="320" spans="1:13" x14ac:dyDescent="0.25">
      <c r="A320" s="198">
        <v>18</v>
      </c>
      <c r="B320" s="204" t="s">
        <v>145</v>
      </c>
      <c r="C320" s="201">
        <v>432</v>
      </c>
      <c r="D320" s="205">
        <f t="shared" si="81"/>
        <v>27</v>
      </c>
      <c r="E320" s="205">
        <v>-1</v>
      </c>
      <c r="F320" s="205">
        <f t="shared" si="82"/>
        <v>28</v>
      </c>
      <c r="G320" s="201">
        <v>2</v>
      </c>
      <c r="H320" s="198" t="str">
        <f t="shared" si="83"/>
        <v>Kamis</v>
      </c>
      <c r="I320" s="202">
        <f t="shared" si="86"/>
        <v>45792</v>
      </c>
      <c r="J320" s="203">
        <f t="shared" si="87"/>
        <v>12</v>
      </c>
      <c r="K320" s="198" t="str">
        <f t="shared" si="84"/>
        <v>Kamis</v>
      </c>
      <c r="L320" s="202">
        <f t="shared" si="88"/>
        <v>45792.083333333336</v>
      </c>
      <c r="M320" s="203">
        <f t="shared" si="85"/>
        <v>12.083333333333334</v>
      </c>
    </row>
    <row r="321" spans="1:13" x14ac:dyDescent="0.25">
      <c r="A321" s="198">
        <v>19</v>
      </c>
      <c r="B321" s="204" t="s">
        <v>90</v>
      </c>
      <c r="C321" s="201">
        <v>250</v>
      </c>
      <c r="D321" s="205">
        <f t="shared" si="81"/>
        <v>16</v>
      </c>
      <c r="E321" s="205">
        <v>0</v>
      </c>
      <c r="F321" s="205">
        <f t="shared" si="82"/>
        <v>16</v>
      </c>
      <c r="G321" s="201">
        <v>2</v>
      </c>
      <c r="H321" s="198" t="str">
        <f t="shared" si="83"/>
        <v>Jum'at</v>
      </c>
      <c r="I321" s="202">
        <f t="shared" si="86"/>
        <v>45793.208333333336</v>
      </c>
      <c r="J321" s="203">
        <f t="shared" si="87"/>
        <v>13.208333333333334</v>
      </c>
      <c r="K321" s="198" t="str">
        <f t="shared" si="84"/>
        <v>Jum'at</v>
      </c>
      <c r="L321" s="202">
        <f t="shared" si="88"/>
        <v>45793.291666666672</v>
      </c>
      <c r="M321" s="203">
        <f t="shared" si="85"/>
        <v>13.291666666666668</v>
      </c>
    </row>
    <row r="322" spans="1:13" x14ac:dyDescent="0.25">
      <c r="A322" s="198">
        <v>20</v>
      </c>
      <c r="B322" s="204" t="s">
        <v>143</v>
      </c>
      <c r="C322" s="201">
        <v>128</v>
      </c>
      <c r="D322" s="205">
        <f t="shared" si="81"/>
        <v>5</v>
      </c>
      <c r="E322" s="205">
        <v>-3</v>
      </c>
      <c r="F322" s="205">
        <f t="shared" si="82"/>
        <v>8</v>
      </c>
      <c r="G322" s="201">
        <v>3</v>
      </c>
      <c r="H322" s="198" t="str">
        <f t="shared" si="83"/>
        <v>Jum'at</v>
      </c>
      <c r="I322" s="202">
        <f t="shared" si="86"/>
        <v>45793.958333333336</v>
      </c>
      <c r="J322" s="203">
        <f t="shared" si="87"/>
        <v>13.958333333333334</v>
      </c>
      <c r="K322" s="198" t="str">
        <f t="shared" si="84"/>
        <v>Sabtu</v>
      </c>
      <c r="L322" s="202">
        <f t="shared" si="88"/>
        <v>45794.083333333336</v>
      </c>
      <c r="M322" s="203">
        <f t="shared" si="85"/>
        <v>14.083333333333334</v>
      </c>
    </row>
    <row r="323" spans="1:13" x14ac:dyDescent="0.25">
      <c r="A323" s="198">
        <v>21</v>
      </c>
      <c r="B323" s="204" t="s">
        <v>19</v>
      </c>
      <c r="C323" s="201"/>
      <c r="D323" s="205"/>
      <c r="E323" s="205"/>
      <c r="F323" s="205"/>
      <c r="G323" s="201"/>
      <c r="H323" s="198" t="str">
        <f t="shared" si="83"/>
        <v>Sabtu</v>
      </c>
      <c r="I323" s="202">
        <f t="shared" si="86"/>
        <v>45794.291666666664</v>
      </c>
      <c r="J323" s="203">
        <f t="shared" si="87"/>
        <v>14.291666666666668</v>
      </c>
      <c r="K323" s="198"/>
      <c r="L323" s="202"/>
      <c r="M323" s="203"/>
    </row>
    <row r="324" spans="1:13" x14ac:dyDescent="0.25">
      <c r="A324" s="440" t="s">
        <v>31</v>
      </c>
      <c r="B324" s="440"/>
      <c r="C324" s="160">
        <f>SUM(C303:C323)</f>
        <v>4360</v>
      </c>
      <c r="D324" s="160">
        <f>SUM(D303:D323)</f>
        <v>259</v>
      </c>
      <c r="E324" s="160"/>
      <c r="F324" s="160"/>
      <c r="G324" s="160">
        <f>SUM(G303:G323)</f>
        <v>77</v>
      </c>
      <c r="H324" s="160">
        <f>D324+G324</f>
        <v>336</v>
      </c>
      <c r="I324" s="143"/>
      <c r="J324" s="144"/>
      <c r="K324" s="143"/>
      <c r="L324" s="143"/>
      <c r="M324" s="144"/>
    </row>
    <row r="325" spans="1:13" x14ac:dyDescent="0.25">
      <c r="A325" s="440" t="s">
        <v>32</v>
      </c>
      <c r="B325" s="440"/>
      <c r="C325" s="146"/>
      <c r="D325" s="147">
        <f>D324/24</f>
        <v>10.791666666666666</v>
      </c>
      <c r="E325" s="147"/>
      <c r="F325" s="147"/>
      <c r="G325" s="147">
        <f>G324/24</f>
        <v>3.2083333333333335</v>
      </c>
      <c r="H325" s="147">
        <f>H324/24</f>
        <v>14</v>
      </c>
      <c r="I325" s="148"/>
      <c r="J325" s="149" t="s">
        <v>33</v>
      </c>
      <c r="K325" s="150"/>
      <c r="L325" s="150"/>
      <c r="M325" s="150"/>
    </row>
    <row r="326" spans="1:13" x14ac:dyDescent="0.25">
      <c r="A326" s="207"/>
      <c r="B326" s="207"/>
      <c r="C326" s="207"/>
      <c r="D326" s="207"/>
      <c r="E326" s="207"/>
      <c r="F326" s="207"/>
      <c r="G326" s="207"/>
      <c r="H326" s="150"/>
      <c r="I326" s="150"/>
      <c r="J326" s="144" t="s">
        <v>34</v>
      </c>
      <c r="K326" s="144"/>
      <c r="L326" s="154">
        <f>C324</f>
        <v>4360</v>
      </c>
      <c r="M326" s="150" t="s">
        <v>35</v>
      </c>
    </row>
    <row r="327" spans="1:13" x14ac:dyDescent="0.25">
      <c r="A327" s="207"/>
      <c r="B327" s="207"/>
      <c r="C327" s="207"/>
      <c r="D327" s="207"/>
      <c r="E327" s="207"/>
      <c r="F327" s="207"/>
      <c r="G327" s="207"/>
      <c r="H327" s="207"/>
      <c r="I327" s="150"/>
      <c r="J327" s="144" t="s">
        <v>36</v>
      </c>
      <c r="K327" s="144"/>
      <c r="L327" s="155">
        <f>D325</f>
        <v>10.791666666666666</v>
      </c>
      <c r="M327" s="150" t="s">
        <v>14</v>
      </c>
    </row>
    <row r="328" spans="1:13" x14ac:dyDescent="0.25">
      <c r="A328" s="207"/>
      <c r="B328" s="207"/>
      <c r="C328" s="207"/>
      <c r="D328" s="207"/>
      <c r="E328" s="207"/>
      <c r="F328" s="207"/>
      <c r="G328" s="207"/>
      <c r="H328" s="207"/>
      <c r="I328" s="163"/>
      <c r="J328" s="144" t="s">
        <v>37</v>
      </c>
      <c r="K328" s="144"/>
      <c r="L328" s="156">
        <f>G325</f>
        <v>3.2083333333333335</v>
      </c>
      <c r="M328" s="150" t="s">
        <v>14</v>
      </c>
    </row>
    <row r="330" spans="1:13" ht="15.75" x14ac:dyDescent="0.25">
      <c r="A330" s="445" t="s">
        <v>141</v>
      </c>
      <c r="B330" s="445"/>
      <c r="C330" s="445"/>
      <c r="D330" s="445"/>
      <c r="E330" s="445"/>
      <c r="F330" s="445"/>
      <c r="G330" s="445"/>
      <c r="H330" s="445"/>
      <c r="I330" s="445"/>
      <c r="J330" s="445"/>
      <c r="K330" s="445"/>
      <c r="L330" s="445"/>
      <c r="M330" s="445"/>
    </row>
    <row r="331" spans="1:13" ht="15.75" x14ac:dyDescent="0.25">
      <c r="A331" s="445" t="s">
        <v>156</v>
      </c>
      <c r="B331" s="445"/>
      <c r="C331" s="445"/>
      <c r="D331" s="445"/>
      <c r="E331" s="445"/>
      <c r="F331" s="445"/>
      <c r="G331" s="445"/>
      <c r="H331" s="445"/>
      <c r="I331" s="445"/>
      <c r="J331" s="445"/>
      <c r="K331" s="445"/>
      <c r="L331" s="445"/>
      <c r="M331" s="445"/>
    </row>
    <row r="332" spans="1:13" ht="15.75" x14ac:dyDescent="0.25">
      <c r="A332" s="438"/>
      <c r="B332" s="438"/>
      <c r="C332" s="438"/>
      <c r="D332" s="438"/>
      <c r="E332" s="438"/>
      <c r="F332" s="438"/>
      <c r="G332" s="438"/>
      <c r="H332" s="438"/>
      <c r="I332" s="438"/>
      <c r="J332" s="438"/>
      <c r="K332" s="438"/>
      <c r="L332" s="438"/>
      <c r="M332" s="438"/>
    </row>
    <row r="333" spans="1:13" ht="15.75" x14ac:dyDescent="0.25">
      <c r="A333" s="195" t="s">
        <v>48</v>
      </c>
      <c r="B333" s="18"/>
      <c r="C333" s="18"/>
      <c r="D333" s="18"/>
      <c r="E333" s="18"/>
      <c r="F333" s="18"/>
      <c r="G333" s="16"/>
      <c r="H333" s="18"/>
      <c r="I333" s="18"/>
      <c r="J333" s="161"/>
      <c r="K333" s="139" t="s">
        <v>3</v>
      </c>
      <c r="L333" s="136">
        <v>15</v>
      </c>
      <c r="M333" s="139" t="s">
        <v>4</v>
      </c>
    </row>
    <row r="334" spans="1:13" ht="15" customHeight="1" x14ac:dyDescent="0.25">
      <c r="A334" s="446" t="s">
        <v>5</v>
      </c>
      <c r="B334" s="446" t="s">
        <v>6</v>
      </c>
      <c r="C334" s="442" t="s">
        <v>7</v>
      </c>
      <c r="D334" s="442" t="s">
        <v>8</v>
      </c>
      <c r="E334" s="443" t="s">
        <v>9</v>
      </c>
      <c r="F334" s="443" t="s">
        <v>10</v>
      </c>
      <c r="G334" s="442" t="s">
        <v>11</v>
      </c>
      <c r="H334" s="447" t="s">
        <v>12</v>
      </c>
      <c r="I334" s="447"/>
      <c r="J334" s="447"/>
      <c r="K334" s="448" t="s">
        <v>13</v>
      </c>
      <c r="L334" s="448"/>
      <c r="M334" s="448"/>
    </row>
    <row r="335" spans="1:13" x14ac:dyDescent="0.25">
      <c r="A335" s="446"/>
      <c r="B335" s="446"/>
      <c r="C335" s="442"/>
      <c r="D335" s="442"/>
      <c r="E335" s="443"/>
      <c r="F335" s="443"/>
      <c r="G335" s="442"/>
      <c r="H335" s="196" t="s">
        <v>14</v>
      </c>
      <c r="I335" s="196" t="s">
        <v>15</v>
      </c>
      <c r="J335" s="196" t="s">
        <v>16</v>
      </c>
      <c r="K335" s="197" t="s">
        <v>14</v>
      </c>
      <c r="L335" s="197" t="s">
        <v>15</v>
      </c>
      <c r="M335" s="197" t="s">
        <v>16</v>
      </c>
    </row>
    <row r="336" spans="1:13" x14ac:dyDescent="0.25">
      <c r="A336" s="198">
        <v>1</v>
      </c>
      <c r="B336" s="199" t="s">
        <v>19</v>
      </c>
      <c r="C336" s="198">
        <v>128</v>
      </c>
      <c r="D336" s="200">
        <f t="shared" ref="D336:D354" si="89">F336+E336</f>
        <v>5</v>
      </c>
      <c r="E336" s="200">
        <v>-3</v>
      </c>
      <c r="F336" s="200">
        <f t="shared" ref="F336:F354" si="90">INT(C336/$L$3)</f>
        <v>8</v>
      </c>
      <c r="G336" s="201">
        <v>19</v>
      </c>
      <c r="H336" s="198" t="str">
        <f t="shared" ref="H336:H355" si="91">CHOOSE(WEEKDAY(I336),"Minggu","Senin","Selasa","Rabu","Kamis","Jum'at","Sabtu")</f>
        <v>Sabtu</v>
      </c>
      <c r="I336" s="202">
        <v>45794</v>
      </c>
      <c r="J336" s="203">
        <v>0.29166666666666702</v>
      </c>
      <c r="K336" s="198" t="str">
        <f t="shared" ref="K336:K354" si="92">CHOOSE(WEEKDAY(L336),"Minggu","Senin","Selasa","Rabu","Kamis","Jum'at","Sabtu")</f>
        <v>Minggu</v>
      </c>
      <c r="L336" s="202">
        <f>(I336+J336)+G336/24</f>
        <v>45795.083333333328</v>
      </c>
      <c r="M336" s="203">
        <f t="shared" ref="M336:M354" si="93">(J336+G336/24)</f>
        <v>1.0833333333333337</v>
      </c>
    </row>
    <row r="337" spans="1:13" x14ac:dyDescent="0.25">
      <c r="A337" s="198">
        <v>2</v>
      </c>
      <c r="B337" s="204" t="s">
        <v>143</v>
      </c>
      <c r="C337" s="201">
        <v>250</v>
      </c>
      <c r="D337" s="205">
        <f t="shared" si="89"/>
        <v>15</v>
      </c>
      <c r="E337" s="200">
        <v>-1</v>
      </c>
      <c r="F337" s="200">
        <f t="shared" si="90"/>
        <v>16</v>
      </c>
      <c r="G337" s="201">
        <v>4</v>
      </c>
      <c r="H337" s="198" t="str">
        <f t="shared" si="91"/>
        <v>Minggu</v>
      </c>
      <c r="I337" s="202">
        <f t="shared" ref="I337:I355" si="94">$I$336+J337</f>
        <v>45795.291666666664</v>
      </c>
      <c r="J337" s="203">
        <f t="shared" ref="J337:J355" si="95">M336+D336/24</f>
        <v>1.291666666666667</v>
      </c>
      <c r="K337" s="198" t="str">
        <f t="shared" si="92"/>
        <v>Minggu</v>
      </c>
      <c r="L337" s="202">
        <f t="shared" ref="L337:L354" si="96">($I$336+J337)+G337/24</f>
        <v>45795.458333333328</v>
      </c>
      <c r="M337" s="203">
        <f t="shared" si="93"/>
        <v>1.4583333333333337</v>
      </c>
    </row>
    <row r="338" spans="1:13" x14ac:dyDescent="0.25">
      <c r="A338" s="198">
        <v>3</v>
      </c>
      <c r="B338" s="204" t="s">
        <v>90</v>
      </c>
      <c r="C338" s="198">
        <v>250</v>
      </c>
      <c r="D338" s="205">
        <f t="shared" si="89"/>
        <v>15</v>
      </c>
      <c r="E338" s="200">
        <v>-1</v>
      </c>
      <c r="F338" s="200">
        <f t="shared" si="90"/>
        <v>16</v>
      </c>
      <c r="G338" s="201">
        <v>2</v>
      </c>
      <c r="H338" s="198" t="str">
        <f t="shared" si="91"/>
        <v>Senin</v>
      </c>
      <c r="I338" s="202">
        <f t="shared" si="94"/>
        <v>45796.083333333336</v>
      </c>
      <c r="J338" s="203">
        <f t="shared" si="95"/>
        <v>2.0833333333333339</v>
      </c>
      <c r="K338" s="198" t="str">
        <f t="shared" si="92"/>
        <v>Senin</v>
      </c>
      <c r="L338" s="202">
        <f t="shared" si="96"/>
        <v>45796.166666666672</v>
      </c>
      <c r="M338" s="203">
        <f t="shared" si="93"/>
        <v>2.1666666666666674</v>
      </c>
    </row>
    <row r="339" spans="1:13" x14ac:dyDescent="0.25">
      <c r="A339" s="198">
        <v>4</v>
      </c>
      <c r="B339" s="199" t="s">
        <v>143</v>
      </c>
      <c r="C339" s="198">
        <v>128</v>
      </c>
      <c r="D339" s="200">
        <f t="shared" si="89"/>
        <v>5</v>
      </c>
      <c r="E339" s="200">
        <v>-3</v>
      </c>
      <c r="F339" s="200">
        <f t="shared" si="90"/>
        <v>8</v>
      </c>
      <c r="G339" s="198">
        <v>4</v>
      </c>
      <c r="H339" s="198" t="str">
        <f t="shared" si="91"/>
        <v>Senin</v>
      </c>
      <c r="I339" s="202">
        <f t="shared" si="94"/>
        <v>45796.791666666664</v>
      </c>
      <c r="J339" s="203">
        <f t="shared" si="95"/>
        <v>2.7916666666666674</v>
      </c>
      <c r="K339" s="198" t="str">
        <f t="shared" si="92"/>
        <v>Senin</v>
      </c>
      <c r="L339" s="202">
        <f t="shared" si="96"/>
        <v>45796.958333333328</v>
      </c>
      <c r="M339" s="203">
        <f t="shared" si="93"/>
        <v>2.9583333333333339</v>
      </c>
    </row>
    <row r="340" spans="1:13" x14ac:dyDescent="0.25">
      <c r="A340" s="198">
        <v>5</v>
      </c>
      <c r="B340" s="199" t="s">
        <v>19</v>
      </c>
      <c r="C340" s="198">
        <v>296</v>
      </c>
      <c r="D340" s="200">
        <f t="shared" si="89"/>
        <v>18</v>
      </c>
      <c r="E340" s="200">
        <v>-1</v>
      </c>
      <c r="F340" s="200">
        <f t="shared" si="90"/>
        <v>19</v>
      </c>
      <c r="G340" s="198">
        <v>3</v>
      </c>
      <c r="H340" s="198" t="str">
        <f t="shared" si="91"/>
        <v>Selasa</v>
      </c>
      <c r="I340" s="202">
        <f t="shared" si="94"/>
        <v>45797.166666666664</v>
      </c>
      <c r="J340" s="203">
        <f t="shared" si="95"/>
        <v>3.1666666666666674</v>
      </c>
      <c r="K340" s="198" t="str">
        <f t="shared" si="92"/>
        <v>Selasa</v>
      </c>
      <c r="L340" s="202">
        <f t="shared" si="96"/>
        <v>45797.291666666664</v>
      </c>
      <c r="M340" s="203">
        <f t="shared" si="93"/>
        <v>3.2916666666666674</v>
      </c>
    </row>
    <row r="341" spans="1:13" x14ac:dyDescent="0.25">
      <c r="A341" s="198">
        <v>6</v>
      </c>
      <c r="B341" s="199" t="s">
        <v>57</v>
      </c>
      <c r="C341" s="198">
        <v>97</v>
      </c>
      <c r="D341" s="200">
        <f t="shared" si="89"/>
        <v>6</v>
      </c>
      <c r="E341" s="200">
        <v>0</v>
      </c>
      <c r="F341" s="200">
        <f t="shared" si="90"/>
        <v>6</v>
      </c>
      <c r="G341" s="198">
        <v>2</v>
      </c>
      <c r="H341" s="198" t="str">
        <f t="shared" si="91"/>
        <v>Rabu</v>
      </c>
      <c r="I341" s="202">
        <f t="shared" si="94"/>
        <v>45798.041666666664</v>
      </c>
      <c r="J341" s="203">
        <f t="shared" si="95"/>
        <v>4.0416666666666679</v>
      </c>
      <c r="K341" s="198" t="str">
        <f t="shared" si="92"/>
        <v>Rabu</v>
      </c>
      <c r="L341" s="202">
        <f t="shared" si="96"/>
        <v>45798.125</v>
      </c>
      <c r="M341" s="203">
        <f t="shared" si="93"/>
        <v>4.1250000000000009</v>
      </c>
    </row>
    <row r="342" spans="1:13" x14ac:dyDescent="0.25">
      <c r="A342" s="198">
        <v>7</v>
      </c>
      <c r="B342" s="199" t="s">
        <v>59</v>
      </c>
      <c r="C342" s="198">
        <v>120</v>
      </c>
      <c r="D342" s="200">
        <f t="shared" si="89"/>
        <v>7</v>
      </c>
      <c r="E342" s="200">
        <v>-1</v>
      </c>
      <c r="F342" s="200">
        <f t="shared" si="90"/>
        <v>8</v>
      </c>
      <c r="G342" s="198">
        <v>2</v>
      </c>
      <c r="H342" s="198" t="str">
        <f t="shared" si="91"/>
        <v>Rabu</v>
      </c>
      <c r="I342" s="202">
        <f t="shared" si="94"/>
        <v>45798.375</v>
      </c>
      <c r="J342" s="203">
        <f t="shared" si="95"/>
        <v>4.3750000000000009</v>
      </c>
      <c r="K342" s="198" t="str">
        <f t="shared" si="92"/>
        <v>Rabu</v>
      </c>
      <c r="L342" s="202">
        <f t="shared" si="96"/>
        <v>45798.458333333336</v>
      </c>
      <c r="M342" s="203">
        <f t="shared" si="93"/>
        <v>4.4583333333333339</v>
      </c>
    </row>
    <row r="343" spans="1:13" x14ac:dyDescent="0.25">
      <c r="A343" s="198">
        <v>8</v>
      </c>
      <c r="B343" s="199" t="s">
        <v>60</v>
      </c>
      <c r="C343" s="198">
        <v>120</v>
      </c>
      <c r="D343" s="200">
        <f t="shared" si="89"/>
        <v>7</v>
      </c>
      <c r="E343" s="200">
        <v>-1</v>
      </c>
      <c r="F343" s="200">
        <f t="shared" si="90"/>
        <v>8</v>
      </c>
      <c r="G343" s="198">
        <v>6</v>
      </c>
      <c r="H343" s="198" t="str">
        <f t="shared" si="91"/>
        <v>Rabu</v>
      </c>
      <c r="I343" s="202">
        <f t="shared" si="94"/>
        <v>45798.75</v>
      </c>
      <c r="J343" s="203">
        <f t="shared" si="95"/>
        <v>4.7500000000000009</v>
      </c>
      <c r="K343" s="198" t="str">
        <f t="shared" si="92"/>
        <v>Kamis</v>
      </c>
      <c r="L343" s="202">
        <f t="shared" si="96"/>
        <v>45799</v>
      </c>
      <c r="M343" s="203">
        <f t="shared" si="93"/>
        <v>5.0000000000000009</v>
      </c>
    </row>
    <row r="344" spans="1:13" x14ac:dyDescent="0.25">
      <c r="A344" s="198">
        <v>9</v>
      </c>
      <c r="B344" s="199" t="s">
        <v>59</v>
      </c>
      <c r="C344" s="198">
        <v>97</v>
      </c>
      <c r="D344" s="200">
        <f t="shared" si="89"/>
        <v>6</v>
      </c>
      <c r="E344" s="200">
        <v>0</v>
      </c>
      <c r="F344" s="200">
        <f t="shared" si="90"/>
        <v>6</v>
      </c>
      <c r="G344" s="198">
        <v>2</v>
      </c>
      <c r="H344" s="198" t="str">
        <f t="shared" si="91"/>
        <v>Kamis</v>
      </c>
      <c r="I344" s="202">
        <f t="shared" si="94"/>
        <v>45799.291666666664</v>
      </c>
      <c r="J344" s="203">
        <f t="shared" si="95"/>
        <v>5.2916666666666679</v>
      </c>
      <c r="K344" s="198" t="str">
        <f t="shared" si="92"/>
        <v>Kamis</v>
      </c>
      <c r="L344" s="202">
        <f t="shared" si="96"/>
        <v>45799.375</v>
      </c>
      <c r="M344" s="203">
        <f t="shared" si="93"/>
        <v>5.3750000000000009</v>
      </c>
    </row>
    <row r="345" spans="1:13" x14ac:dyDescent="0.25">
      <c r="A345" s="198">
        <v>10</v>
      </c>
      <c r="B345" s="199" t="s">
        <v>57</v>
      </c>
      <c r="C345" s="198">
        <v>296</v>
      </c>
      <c r="D345" s="200">
        <f t="shared" si="89"/>
        <v>18</v>
      </c>
      <c r="E345" s="200">
        <v>-1</v>
      </c>
      <c r="F345" s="200">
        <f t="shared" si="90"/>
        <v>19</v>
      </c>
      <c r="G345" s="198">
        <v>2</v>
      </c>
      <c r="H345" s="198" t="str">
        <f t="shared" si="91"/>
        <v>Kamis</v>
      </c>
      <c r="I345" s="202">
        <f t="shared" si="94"/>
        <v>45799.625</v>
      </c>
      <c r="J345" s="203">
        <f t="shared" si="95"/>
        <v>5.6250000000000009</v>
      </c>
      <c r="K345" s="198" t="str">
        <f t="shared" si="92"/>
        <v>Kamis</v>
      </c>
      <c r="L345" s="202">
        <f t="shared" si="96"/>
        <v>45799.708333333336</v>
      </c>
      <c r="M345" s="203">
        <f t="shared" si="93"/>
        <v>5.7083333333333339</v>
      </c>
    </row>
    <row r="346" spans="1:13" x14ac:dyDescent="0.25">
      <c r="A346" s="198">
        <v>11</v>
      </c>
      <c r="B346" s="199" t="s">
        <v>19</v>
      </c>
      <c r="C346" s="198">
        <v>128</v>
      </c>
      <c r="D346" s="200">
        <f t="shared" si="89"/>
        <v>5</v>
      </c>
      <c r="E346" s="200">
        <v>-3</v>
      </c>
      <c r="F346" s="200">
        <f t="shared" si="90"/>
        <v>8</v>
      </c>
      <c r="G346" s="198">
        <v>6</v>
      </c>
      <c r="H346" s="198" t="str">
        <f t="shared" si="91"/>
        <v>Jum'at</v>
      </c>
      <c r="I346" s="202">
        <f t="shared" si="94"/>
        <v>45800.458333333336</v>
      </c>
      <c r="J346" s="203">
        <f t="shared" si="95"/>
        <v>6.4583333333333339</v>
      </c>
      <c r="K346" s="198" t="str">
        <f t="shared" si="92"/>
        <v>Jum'at</v>
      </c>
      <c r="L346" s="202">
        <f t="shared" si="96"/>
        <v>45800.708333333336</v>
      </c>
      <c r="M346" s="203">
        <f t="shared" si="93"/>
        <v>6.7083333333333339</v>
      </c>
    </row>
    <row r="347" spans="1:13" x14ac:dyDescent="0.25">
      <c r="A347" s="198">
        <v>12</v>
      </c>
      <c r="B347" s="199" t="s">
        <v>143</v>
      </c>
      <c r="C347" s="198">
        <v>250</v>
      </c>
      <c r="D347" s="200">
        <f t="shared" si="89"/>
        <v>16</v>
      </c>
      <c r="E347" s="200">
        <v>0</v>
      </c>
      <c r="F347" s="200">
        <f t="shared" si="90"/>
        <v>16</v>
      </c>
      <c r="G347" s="198">
        <v>4</v>
      </c>
      <c r="H347" s="198" t="str">
        <f t="shared" si="91"/>
        <v>Jum'at</v>
      </c>
      <c r="I347" s="202">
        <f t="shared" si="94"/>
        <v>45800.916666666664</v>
      </c>
      <c r="J347" s="203">
        <f t="shared" si="95"/>
        <v>6.916666666666667</v>
      </c>
      <c r="K347" s="198" t="str">
        <f t="shared" si="92"/>
        <v>Sabtu</v>
      </c>
      <c r="L347" s="202">
        <f t="shared" si="96"/>
        <v>45801.083333333328</v>
      </c>
      <c r="M347" s="203">
        <f t="shared" si="93"/>
        <v>7.0833333333333339</v>
      </c>
    </row>
    <row r="348" spans="1:13" x14ac:dyDescent="0.25">
      <c r="A348" s="198">
        <v>13</v>
      </c>
      <c r="B348" s="204" t="s">
        <v>90</v>
      </c>
      <c r="C348" s="201">
        <v>388</v>
      </c>
      <c r="D348" s="205">
        <f t="shared" si="89"/>
        <v>24</v>
      </c>
      <c r="E348" s="205">
        <v>-1</v>
      </c>
      <c r="F348" s="205">
        <f t="shared" si="90"/>
        <v>25</v>
      </c>
      <c r="G348" s="201">
        <v>2</v>
      </c>
      <c r="H348" s="198" t="str">
        <f t="shared" si="91"/>
        <v>Sabtu</v>
      </c>
      <c r="I348" s="202">
        <f t="shared" si="94"/>
        <v>45801.75</v>
      </c>
      <c r="J348" s="203">
        <f t="shared" si="95"/>
        <v>7.7500000000000009</v>
      </c>
      <c r="K348" s="198" t="str">
        <f t="shared" si="92"/>
        <v>Sabtu</v>
      </c>
      <c r="L348" s="202">
        <f t="shared" si="96"/>
        <v>45801.833333333336</v>
      </c>
      <c r="M348" s="203">
        <f t="shared" si="93"/>
        <v>7.8333333333333339</v>
      </c>
    </row>
    <row r="349" spans="1:13" x14ac:dyDescent="0.25">
      <c r="A349" s="198">
        <v>14</v>
      </c>
      <c r="B349" s="204" t="s">
        <v>144</v>
      </c>
      <c r="C349" s="201">
        <v>91</v>
      </c>
      <c r="D349" s="205">
        <f t="shared" si="89"/>
        <v>6</v>
      </c>
      <c r="E349" s="205">
        <v>0</v>
      </c>
      <c r="F349" s="205">
        <f t="shared" si="90"/>
        <v>6</v>
      </c>
      <c r="G349" s="201">
        <v>4</v>
      </c>
      <c r="H349" s="198" t="str">
        <f t="shared" si="91"/>
        <v>Minggu</v>
      </c>
      <c r="I349" s="202">
        <f t="shared" si="94"/>
        <v>45802.833333333336</v>
      </c>
      <c r="J349" s="203">
        <f t="shared" si="95"/>
        <v>8.8333333333333339</v>
      </c>
      <c r="K349" s="198" t="str">
        <f t="shared" si="92"/>
        <v>Senin</v>
      </c>
      <c r="L349" s="202">
        <f t="shared" si="96"/>
        <v>45803</v>
      </c>
      <c r="M349" s="203">
        <f t="shared" si="93"/>
        <v>9</v>
      </c>
    </row>
    <row r="350" spans="1:13" x14ac:dyDescent="0.25">
      <c r="A350" s="198">
        <v>15</v>
      </c>
      <c r="B350" s="204" t="s">
        <v>145</v>
      </c>
      <c r="C350" s="201">
        <v>432</v>
      </c>
      <c r="D350" s="205">
        <f t="shared" si="89"/>
        <v>27</v>
      </c>
      <c r="E350" s="205">
        <v>-1</v>
      </c>
      <c r="F350" s="205">
        <f t="shared" si="90"/>
        <v>28</v>
      </c>
      <c r="G350" s="201">
        <v>2</v>
      </c>
      <c r="H350" s="198" t="str">
        <f t="shared" si="91"/>
        <v>Senin</v>
      </c>
      <c r="I350" s="202">
        <f t="shared" si="94"/>
        <v>45803.25</v>
      </c>
      <c r="J350" s="203">
        <f t="shared" si="95"/>
        <v>9.25</v>
      </c>
      <c r="K350" s="198" t="str">
        <f t="shared" si="92"/>
        <v>Senin</v>
      </c>
      <c r="L350" s="202">
        <f t="shared" si="96"/>
        <v>45803.333333333336</v>
      </c>
      <c r="M350" s="203">
        <f t="shared" si="93"/>
        <v>9.3333333333333339</v>
      </c>
    </row>
    <row r="351" spans="1:13" x14ac:dyDescent="0.25">
      <c r="A351" s="198">
        <v>16</v>
      </c>
      <c r="B351" s="204" t="s">
        <v>90</v>
      </c>
      <c r="C351" s="201">
        <v>250</v>
      </c>
      <c r="D351" s="205">
        <f t="shared" si="89"/>
        <v>16</v>
      </c>
      <c r="E351" s="205">
        <v>0</v>
      </c>
      <c r="F351" s="205">
        <f t="shared" si="90"/>
        <v>16</v>
      </c>
      <c r="G351" s="201">
        <v>2</v>
      </c>
      <c r="H351" s="198" t="str">
        <f t="shared" si="91"/>
        <v>Selasa</v>
      </c>
      <c r="I351" s="202">
        <f t="shared" si="94"/>
        <v>45804.458333333336</v>
      </c>
      <c r="J351" s="203">
        <f t="shared" si="95"/>
        <v>10.458333333333334</v>
      </c>
      <c r="K351" s="198" t="str">
        <f t="shared" si="92"/>
        <v>Selasa</v>
      </c>
      <c r="L351" s="202">
        <f t="shared" si="96"/>
        <v>45804.541666666672</v>
      </c>
      <c r="M351" s="203">
        <f t="shared" si="93"/>
        <v>10.541666666666668</v>
      </c>
    </row>
    <row r="352" spans="1:13" x14ac:dyDescent="0.25">
      <c r="A352" s="198">
        <v>17</v>
      </c>
      <c r="B352" s="204" t="s">
        <v>143</v>
      </c>
      <c r="C352" s="201">
        <v>128</v>
      </c>
      <c r="D352" s="205">
        <f t="shared" si="89"/>
        <v>5</v>
      </c>
      <c r="E352" s="205">
        <v>-3</v>
      </c>
      <c r="F352" s="205">
        <f t="shared" si="90"/>
        <v>8</v>
      </c>
      <c r="G352" s="201">
        <v>4</v>
      </c>
      <c r="H352" s="198" t="str">
        <f t="shared" si="91"/>
        <v>Rabu</v>
      </c>
      <c r="I352" s="202">
        <f t="shared" si="94"/>
        <v>45805.208333333336</v>
      </c>
      <c r="J352" s="203">
        <f t="shared" si="95"/>
        <v>11.208333333333334</v>
      </c>
      <c r="K352" s="198" t="str">
        <f t="shared" si="92"/>
        <v>Rabu</v>
      </c>
      <c r="L352" s="202">
        <f t="shared" si="96"/>
        <v>45805.375</v>
      </c>
      <c r="M352" s="203">
        <f t="shared" si="93"/>
        <v>11.375</v>
      </c>
    </row>
    <row r="353" spans="1:13" x14ac:dyDescent="0.25">
      <c r="A353" s="198">
        <v>18</v>
      </c>
      <c r="B353" s="204" t="s">
        <v>19</v>
      </c>
      <c r="C353" s="198">
        <v>458</v>
      </c>
      <c r="D353" s="205">
        <f t="shared" si="89"/>
        <v>32</v>
      </c>
      <c r="E353" s="205">
        <v>2</v>
      </c>
      <c r="F353" s="205">
        <f t="shared" si="90"/>
        <v>30</v>
      </c>
      <c r="G353" s="201">
        <v>6</v>
      </c>
      <c r="H353" s="198" t="str">
        <f t="shared" si="91"/>
        <v>Rabu</v>
      </c>
      <c r="I353" s="202">
        <f t="shared" si="94"/>
        <v>45805.583333333336</v>
      </c>
      <c r="J353" s="203">
        <f t="shared" si="95"/>
        <v>11.583333333333334</v>
      </c>
      <c r="K353" s="198" t="str">
        <f t="shared" si="92"/>
        <v>Rabu</v>
      </c>
      <c r="L353" s="202">
        <f t="shared" si="96"/>
        <v>45805.833333333336</v>
      </c>
      <c r="M353" s="203">
        <f t="shared" si="93"/>
        <v>11.833333333333334</v>
      </c>
    </row>
    <row r="354" spans="1:13" x14ac:dyDescent="0.25">
      <c r="A354" s="198">
        <v>19</v>
      </c>
      <c r="B354" s="208" t="s">
        <v>18</v>
      </c>
      <c r="C354" s="198">
        <v>396</v>
      </c>
      <c r="D354" s="205">
        <f t="shared" si="89"/>
        <v>27</v>
      </c>
      <c r="E354" s="205">
        <v>1</v>
      </c>
      <c r="F354" s="205">
        <f t="shared" si="90"/>
        <v>26</v>
      </c>
      <c r="G354" s="201">
        <v>4</v>
      </c>
      <c r="H354" s="198" t="str">
        <f t="shared" si="91"/>
        <v>Jum'at</v>
      </c>
      <c r="I354" s="202">
        <f t="shared" si="94"/>
        <v>45807.166666666664</v>
      </c>
      <c r="J354" s="203">
        <f t="shared" si="95"/>
        <v>13.166666666666668</v>
      </c>
      <c r="K354" s="198" t="str">
        <f t="shared" si="92"/>
        <v>Jum'at</v>
      </c>
      <c r="L354" s="202">
        <f t="shared" si="96"/>
        <v>45807.333333333328</v>
      </c>
      <c r="M354" s="203">
        <f t="shared" si="93"/>
        <v>13.333333333333334</v>
      </c>
    </row>
    <row r="355" spans="1:13" x14ac:dyDescent="0.25">
      <c r="A355" s="198">
        <v>20</v>
      </c>
      <c r="B355" s="208" t="s">
        <v>147</v>
      </c>
      <c r="C355" s="201"/>
      <c r="D355" s="205"/>
      <c r="E355" s="205"/>
      <c r="F355" s="205"/>
      <c r="G355" s="201"/>
      <c r="H355" s="198" t="str">
        <f t="shared" si="91"/>
        <v>Sabtu</v>
      </c>
      <c r="I355" s="202">
        <f t="shared" si="94"/>
        <v>45808.458333333336</v>
      </c>
      <c r="J355" s="203">
        <f t="shared" si="95"/>
        <v>14.458333333333334</v>
      </c>
      <c r="K355" s="198"/>
      <c r="L355" s="202"/>
      <c r="M355" s="203"/>
    </row>
    <row r="356" spans="1:13" x14ac:dyDescent="0.25">
      <c r="A356" s="440" t="s">
        <v>31</v>
      </c>
      <c r="B356" s="440"/>
      <c r="C356" s="160">
        <f>SUM(C336:C355)</f>
        <v>4303</v>
      </c>
      <c r="D356" s="160">
        <f>SUM(D336:D355)</f>
        <v>260</v>
      </c>
      <c r="E356" s="160"/>
      <c r="F356" s="160"/>
      <c r="G356" s="160">
        <f>SUM(G336:G355)</f>
        <v>80</v>
      </c>
      <c r="H356" s="160">
        <f>D356+G356</f>
        <v>340</v>
      </c>
      <c r="I356" s="143"/>
      <c r="J356" s="144"/>
      <c r="K356" s="143"/>
      <c r="L356" s="143"/>
      <c r="M356" s="144"/>
    </row>
    <row r="357" spans="1:13" x14ac:dyDescent="0.25">
      <c r="A357" s="440" t="s">
        <v>32</v>
      </c>
      <c r="B357" s="440"/>
      <c r="C357" s="146"/>
      <c r="D357" s="147">
        <f>D356/24</f>
        <v>10.833333333333334</v>
      </c>
      <c r="E357" s="147"/>
      <c r="F357" s="147"/>
      <c r="G357" s="147">
        <f>G356/24</f>
        <v>3.3333333333333335</v>
      </c>
      <c r="H357" s="147">
        <f>H356/24</f>
        <v>14.166666666666666</v>
      </c>
      <c r="I357" s="148"/>
      <c r="J357" s="149" t="s">
        <v>33</v>
      </c>
      <c r="K357" s="150"/>
      <c r="L357" s="150"/>
      <c r="M357" s="150"/>
    </row>
    <row r="358" spans="1:13" x14ac:dyDescent="0.25">
      <c r="A358" s="207"/>
      <c r="B358" s="207"/>
      <c r="C358" s="207"/>
      <c r="D358" s="207"/>
      <c r="E358" s="207"/>
      <c r="F358" s="207"/>
      <c r="G358" s="207"/>
      <c r="H358" s="150"/>
      <c r="I358" s="150"/>
      <c r="J358" s="144" t="s">
        <v>34</v>
      </c>
      <c r="K358" s="144"/>
      <c r="L358" s="154">
        <f>C356</f>
        <v>4303</v>
      </c>
      <c r="M358" s="150" t="s">
        <v>35</v>
      </c>
    </row>
    <row r="359" spans="1:13" x14ac:dyDescent="0.25">
      <c r="A359" s="207"/>
      <c r="B359" s="207"/>
      <c r="C359" s="207"/>
      <c r="D359" s="207"/>
      <c r="E359" s="207"/>
      <c r="F359" s="207"/>
      <c r="G359" s="207"/>
      <c r="H359" s="207"/>
      <c r="I359" s="150"/>
      <c r="J359" s="144" t="s">
        <v>36</v>
      </c>
      <c r="K359" s="144"/>
      <c r="L359" s="155">
        <f>D357</f>
        <v>10.833333333333334</v>
      </c>
      <c r="M359" s="150" t="s">
        <v>14</v>
      </c>
    </row>
    <row r="360" spans="1:13" x14ac:dyDescent="0.25">
      <c r="A360" s="207"/>
      <c r="B360" s="207"/>
      <c r="C360" s="207"/>
      <c r="D360" s="207"/>
      <c r="E360" s="207"/>
      <c r="F360" s="207"/>
      <c r="G360" s="207"/>
      <c r="H360" s="207"/>
      <c r="I360" s="163"/>
      <c r="J360" s="144" t="s">
        <v>37</v>
      </c>
      <c r="K360" s="144"/>
      <c r="L360" s="156">
        <f>G357</f>
        <v>3.3333333333333335</v>
      </c>
      <c r="M360" s="150" t="s">
        <v>14</v>
      </c>
    </row>
    <row r="362" spans="1:13" ht="15.75" x14ac:dyDescent="0.25">
      <c r="A362" s="445" t="s">
        <v>141</v>
      </c>
      <c r="B362" s="445"/>
      <c r="C362" s="445"/>
      <c r="D362" s="445"/>
      <c r="E362" s="445"/>
      <c r="F362" s="445"/>
      <c r="G362" s="445"/>
      <c r="H362" s="445"/>
      <c r="I362" s="445"/>
      <c r="J362" s="445"/>
      <c r="K362" s="445"/>
      <c r="L362" s="445"/>
      <c r="M362" s="445"/>
    </row>
    <row r="363" spans="1:13" ht="15.75" x14ac:dyDescent="0.25">
      <c r="A363" s="445" t="s">
        <v>156</v>
      </c>
      <c r="B363" s="445"/>
      <c r="C363" s="445"/>
      <c r="D363" s="445"/>
      <c r="E363" s="445"/>
      <c r="F363" s="445"/>
      <c r="G363" s="445"/>
      <c r="H363" s="445"/>
      <c r="I363" s="445"/>
      <c r="J363" s="445"/>
      <c r="K363" s="445"/>
      <c r="L363" s="445"/>
      <c r="M363" s="445"/>
    </row>
    <row r="364" spans="1:13" ht="15.75" x14ac:dyDescent="0.25">
      <c r="A364" s="438"/>
      <c r="B364" s="438"/>
      <c r="C364" s="438"/>
      <c r="D364" s="438"/>
      <c r="E364" s="438"/>
      <c r="F364" s="438"/>
      <c r="G364" s="438"/>
      <c r="H364" s="438"/>
      <c r="I364" s="438"/>
      <c r="J364" s="438"/>
      <c r="K364" s="438"/>
      <c r="L364" s="438"/>
      <c r="M364" s="438"/>
    </row>
    <row r="365" spans="1:13" ht="15.75" x14ac:dyDescent="0.25">
      <c r="A365" s="195" t="s">
        <v>49</v>
      </c>
      <c r="B365" s="18"/>
      <c r="C365" s="18"/>
      <c r="D365" s="18"/>
      <c r="E365" s="18"/>
      <c r="F365" s="18"/>
      <c r="G365" s="16"/>
      <c r="H365" s="18"/>
      <c r="I365" s="18"/>
      <c r="J365" s="161"/>
      <c r="K365" s="139" t="s">
        <v>3</v>
      </c>
      <c r="L365" s="136">
        <v>15</v>
      </c>
      <c r="M365" s="139" t="s">
        <v>4</v>
      </c>
    </row>
    <row r="366" spans="1:13" ht="15" customHeight="1" x14ac:dyDescent="0.25">
      <c r="A366" s="446" t="s">
        <v>5</v>
      </c>
      <c r="B366" s="446" t="s">
        <v>6</v>
      </c>
      <c r="C366" s="442" t="s">
        <v>7</v>
      </c>
      <c r="D366" s="442" t="s">
        <v>8</v>
      </c>
      <c r="E366" s="443" t="s">
        <v>9</v>
      </c>
      <c r="F366" s="443" t="s">
        <v>10</v>
      </c>
      <c r="G366" s="442" t="s">
        <v>11</v>
      </c>
      <c r="H366" s="447" t="s">
        <v>12</v>
      </c>
      <c r="I366" s="447"/>
      <c r="J366" s="447"/>
      <c r="K366" s="448" t="s">
        <v>13</v>
      </c>
      <c r="L366" s="448"/>
      <c r="M366" s="448"/>
    </row>
    <row r="367" spans="1:13" x14ac:dyDescent="0.25">
      <c r="A367" s="446"/>
      <c r="B367" s="446"/>
      <c r="C367" s="442"/>
      <c r="D367" s="442"/>
      <c r="E367" s="443"/>
      <c r="F367" s="443"/>
      <c r="G367" s="442"/>
      <c r="H367" s="196" t="s">
        <v>14</v>
      </c>
      <c r="I367" s="196" t="s">
        <v>15</v>
      </c>
      <c r="J367" s="196" t="s">
        <v>16</v>
      </c>
      <c r="K367" s="197" t="s">
        <v>14</v>
      </c>
      <c r="L367" s="197" t="s">
        <v>15</v>
      </c>
      <c r="M367" s="197" t="s">
        <v>16</v>
      </c>
    </row>
    <row r="368" spans="1:13" ht="15.75" x14ac:dyDescent="0.25">
      <c r="A368" s="198">
        <v>1</v>
      </c>
      <c r="B368" s="209" t="s">
        <v>147</v>
      </c>
      <c r="C368" s="21">
        <v>794</v>
      </c>
      <c r="D368" s="200">
        <f t="shared" ref="D368:D384" si="97">F368+E368</f>
        <v>56</v>
      </c>
      <c r="E368" s="200">
        <v>4</v>
      </c>
      <c r="F368" s="200">
        <f t="shared" ref="F368:F384" si="98">INT(C368/$L$3)</f>
        <v>52</v>
      </c>
      <c r="G368" s="201">
        <v>511</v>
      </c>
      <c r="H368" s="198" t="str">
        <f t="shared" ref="H368:H385" si="99">CHOOSE(WEEKDAY(I368),"Minggu","Senin","Selasa","Rabu","Kamis","Jum'at","Sabtu")</f>
        <v>Sabtu</v>
      </c>
      <c r="I368" s="202">
        <v>45808</v>
      </c>
      <c r="J368" s="203">
        <v>0.54166666666666696</v>
      </c>
      <c r="K368" s="198" t="str">
        <f t="shared" ref="K368:K384" si="100">CHOOSE(WEEKDAY(L368),"Minggu","Senin","Selasa","Rabu","Kamis","Jum'at","Sabtu")</f>
        <v>Sabtu</v>
      </c>
      <c r="L368" s="202">
        <f>(I368+J368)+G368/24</f>
        <v>45829.833333333328</v>
      </c>
      <c r="M368" s="203">
        <f t="shared" ref="M368:M384" si="101">(J368+G368/24)</f>
        <v>21.833333333333336</v>
      </c>
    </row>
    <row r="369" spans="1:13" x14ac:dyDescent="0.25">
      <c r="A369" s="198">
        <v>2</v>
      </c>
      <c r="B369" s="199" t="s">
        <v>19</v>
      </c>
      <c r="C369" s="198">
        <v>128</v>
      </c>
      <c r="D369" s="200">
        <f t="shared" si="97"/>
        <v>5</v>
      </c>
      <c r="E369" s="200">
        <v>-3</v>
      </c>
      <c r="F369" s="200">
        <f t="shared" si="98"/>
        <v>8</v>
      </c>
      <c r="G369" s="201">
        <v>13</v>
      </c>
      <c r="H369" s="198" t="str">
        <f t="shared" si="99"/>
        <v>Selasa</v>
      </c>
      <c r="I369" s="202">
        <f t="shared" ref="I369:I385" si="102">$I$368+J369</f>
        <v>45832.166666666664</v>
      </c>
      <c r="J369" s="203">
        <f t="shared" ref="J369:J385" si="103">M368+D368/24</f>
        <v>24.166666666666668</v>
      </c>
      <c r="K369" s="198" t="str">
        <f t="shared" si="100"/>
        <v>Selasa</v>
      </c>
      <c r="L369" s="202">
        <f t="shared" ref="L369:L384" si="104">($I$368+J369)+G369/24</f>
        <v>45832.708333333328</v>
      </c>
      <c r="M369" s="203">
        <f t="shared" si="101"/>
        <v>24.708333333333336</v>
      </c>
    </row>
    <row r="370" spans="1:13" x14ac:dyDescent="0.25">
      <c r="A370" s="198">
        <v>3</v>
      </c>
      <c r="B370" s="204" t="s">
        <v>143</v>
      </c>
      <c r="C370" s="201">
        <v>250</v>
      </c>
      <c r="D370" s="200">
        <f t="shared" si="97"/>
        <v>15</v>
      </c>
      <c r="E370" s="200">
        <v>-1</v>
      </c>
      <c r="F370" s="200">
        <f t="shared" si="98"/>
        <v>16</v>
      </c>
      <c r="G370" s="201">
        <v>3</v>
      </c>
      <c r="H370" s="198" t="str">
        <f t="shared" si="99"/>
        <v>Selasa</v>
      </c>
      <c r="I370" s="202">
        <f t="shared" si="102"/>
        <v>45832.916666666664</v>
      </c>
      <c r="J370" s="203">
        <f t="shared" si="103"/>
        <v>24.916666666666668</v>
      </c>
      <c r="K370" s="198" t="str">
        <f t="shared" si="100"/>
        <v>Rabu</v>
      </c>
      <c r="L370" s="202">
        <f t="shared" si="104"/>
        <v>45833.041666666664</v>
      </c>
      <c r="M370" s="203">
        <f t="shared" si="101"/>
        <v>25.041666666666668</v>
      </c>
    </row>
    <row r="371" spans="1:13" x14ac:dyDescent="0.25">
      <c r="A371" s="198">
        <v>4</v>
      </c>
      <c r="B371" s="204" t="s">
        <v>90</v>
      </c>
      <c r="C371" s="201">
        <v>250</v>
      </c>
      <c r="D371" s="200">
        <f t="shared" si="97"/>
        <v>16</v>
      </c>
      <c r="E371" s="200">
        <v>0</v>
      </c>
      <c r="F371" s="200">
        <f t="shared" si="98"/>
        <v>16</v>
      </c>
      <c r="G371" s="201">
        <v>4</v>
      </c>
      <c r="H371" s="198" t="str">
        <f t="shared" si="99"/>
        <v>Rabu</v>
      </c>
      <c r="I371" s="202">
        <f t="shared" si="102"/>
        <v>45833.666666666664</v>
      </c>
      <c r="J371" s="203">
        <f t="shared" si="103"/>
        <v>25.666666666666668</v>
      </c>
      <c r="K371" s="198" t="str">
        <f t="shared" si="100"/>
        <v>Rabu</v>
      </c>
      <c r="L371" s="202">
        <f t="shared" si="104"/>
        <v>45833.833333333328</v>
      </c>
      <c r="M371" s="203">
        <f t="shared" si="101"/>
        <v>25.833333333333336</v>
      </c>
    </row>
    <row r="372" spans="1:13" x14ac:dyDescent="0.25">
      <c r="A372" s="198">
        <v>5</v>
      </c>
      <c r="B372" s="199" t="s">
        <v>143</v>
      </c>
      <c r="C372" s="198">
        <v>128</v>
      </c>
      <c r="D372" s="200">
        <f t="shared" si="97"/>
        <v>5</v>
      </c>
      <c r="E372" s="200">
        <v>-3</v>
      </c>
      <c r="F372" s="200">
        <f t="shared" si="98"/>
        <v>8</v>
      </c>
      <c r="G372" s="198">
        <v>3</v>
      </c>
      <c r="H372" s="198" t="str">
        <f t="shared" si="99"/>
        <v>Kamis</v>
      </c>
      <c r="I372" s="202">
        <f t="shared" si="102"/>
        <v>45834.5</v>
      </c>
      <c r="J372" s="203">
        <f t="shared" si="103"/>
        <v>26.500000000000004</v>
      </c>
      <c r="K372" s="198" t="str">
        <f t="shared" si="100"/>
        <v>Kamis</v>
      </c>
      <c r="L372" s="202">
        <f t="shared" si="104"/>
        <v>45834.625</v>
      </c>
      <c r="M372" s="203">
        <f t="shared" si="101"/>
        <v>26.625000000000004</v>
      </c>
    </row>
    <row r="373" spans="1:13" ht="15.75" x14ac:dyDescent="0.25">
      <c r="A373" s="198">
        <v>6</v>
      </c>
      <c r="B373" s="199" t="s">
        <v>19</v>
      </c>
      <c r="C373" s="21">
        <v>243</v>
      </c>
      <c r="D373" s="200">
        <f t="shared" si="97"/>
        <v>16</v>
      </c>
      <c r="E373" s="200">
        <v>0</v>
      </c>
      <c r="F373" s="200">
        <f t="shared" si="98"/>
        <v>16</v>
      </c>
      <c r="G373" s="198">
        <v>4</v>
      </c>
      <c r="H373" s="198" t="str">
        <f t="shared" si="99"/>
        <v>Kamis</v>
      </c>
      <c r="I373" s="202">
        <f t="shared" si="102"/>
        <v>45834.833333333336</v>
      </c>
      <c r="J373" s="203">
        <f t="shared" si="103"/>
        <v>26.833333333333336</v>
      </c>
      <c r="K373" s="198" t="str">
        <f t="shared" si="100"/>
        <v>Jum'at</v>
      </c>
      <c r="L373" s="202">
        <f t="shared" si="104"/>
        <v>45835</v>
      </c>
      <c r="M373" s="203">
        <f t="shared" si="101"/>
        <v>27.000000000000004</v>
      </c>
    </row>
    <row r="374" spans="1:13" ht="15.75" x14ac:dyDescent="0.25">
      <c r="A374" s="198">
        <v>7</v>
      </c>
      <c r="B374" s="209" t="s">
        <v>20</v>
      </c>
      <c r="C374" s="21">
        <v>200</v>
      </c>
      <c r="D374" s="200">
        <f t="shared" si="97"/>
        <v>14</v>
      </c>
      <c r="E374" s="200">
        <v>1</v>
      </c>
      <c r="F374" s="200">
        <f t="shared" si="98"/>
        <v>13</v>
      </c>
      <c r="G374" s="198">
        <v>3</v>
      </c>
      <c r="H374" s="198" t="str">
        <f t="shared" si="99"/>
        <v>Jum'at</v>
      </c>
      <c r="I374" s="202">
        <f t="shared" si="102"/>
        <v>45835.666666666664</v>
      </c>
      <c r="J374" s="203">
        <f t="shared" si="103"/>
        <v>27.666666666666671</v>
      </c>
      <c r="K374" s="198" t="str">
        <f t="shared" si="100"/>
        <v>Jum'at</v>
      </c>
      <c r="L374" s="202">
        <f t="shared" si="104"/>
        <v>45835.791666666664</v>
      </c>
      <c r="M374" s="203">
        <f t="shared" si="101"/>
        <v>27.791666666666671</v>
      </c>
    </row>
    <row r="375" spans="1:13" x14ac:dyDescent="0.25">
      <c r="A375" s="198">
        <v>8</v>
      </c>
      <c r="B375" s="199" t="s">
        <v>57</v>
      </c>
      <c r="C375" s="198">
        <v>97</v>
      </c>
      <c r="D375" s="200">
        <f t="shared" si="97"/>
        <v>6</v>
      </c>
      <c r="E375" s="200">
        <v>0</v>
      </c>
      <c r="F375" s="200">
        <f t="shared" si="98"/>
        <v>6</v>
      </c>
      <c r="G375" s="198">
        <v>2</v>
      </c>
      <c r="H375" s="198" t="str">
        <f t="shared" si="99"/>
        <v>Sabtu</v>
      </c>
      <c r="I375" s="202">
        <f t="shared" si="102"/>
        <v>45836.375</v>
      </c>
      <c r="J375" s="203">
        <f t="shared" si="103"/>
        <v>28.375000000000004</v>
      </c>
      <c r="K375" s="198" t="str">
        <f t="shared" si="100"/>
        <v>Sabtu</v>
      </c>
      <c r="L375" s="202">
        <f t="shared" si="104"/>
        <v>45836.458333333336</v>
      </c>
      <c r="M375" s="203">
        <f t="shared" si="101"/>
        <v>28.458333333333336</v>
      </c>
    </row>
    <row r="376" spans="1:13" x14ac:dyDescent="0.25">
      <c r="A376" s="198">
        <v>9</v>
      </c>
      <c r="B376" s="199" t="s">
        <v>59</v>
      </c>
      <c r="C376" s="198">
        <v>120</v>
      </c>
      <c r="D376" s="200">
        <f t="shared" si="97"/>
        <v>7</v>
      </c>
      <c r="E376" s="200">
        <v>-1</v>
      </c>
      <c r="F376" s="200">
        <f t="shared" si="98"/>
        <v>8</v>
      </c>
      <c r="G376" s="198">
        <v>2</v>
      </c>
      <c r="H376" s="198" t="str">
        <f t="shared" si="99"/>
        <v>Sabtu</v>
      </c>
      <c r="I376" s="202">
        <f t="shared" si="102"/>
        <v>45836.708333333336</v>
      </c>
      <c r="J376" s="203">
        <f t="shared" si="103"/>
        <v>28.708333333333336</v>
      </c>
      <c r="K376" s="198" t="str">
        <f t="shared" si="100"/>
        <v>Sabtu</v>
      </c>
      <c r="L376" s="202">
        <f t="shared" si="104"/>
        <v>45836.791666666672</v>
      </c>
      <c r="M376" s="203">
        <f t="shared" si="101"/>
        <v>28.791666666666668</v>
      </c>
    </row>
    <row r="377" spans="1:13" x14ac:dyDescent="0.25">
      <c r="A377" s="198">
        <v>10</v>
      </c>
      <c r="B377" s="199" t="s">
        <v>60</v>
      </c>
      <c r="C377" s="198">
        <v>120</v>
      </c>
      <c r="D377" s="200">
        <f t="shared" si="97"/>
        <v>7</v>
      </c>
      <c r="E377" s="200">
        <v>-1</v>
      </c>
      <c r="F377" s="200">
        <f t="shared" si="98"/>
        <v>8</v>
      </c>
      <c r="G377" s="198">
        <v>5</v>
      </c>
      <c r="H377" s="198" t="str">
        <f t="shared" si="99"/>
        <v>Minggu</v>
      </c>
      <c r="I377" s="202">
        <f t="shared" si="102"/>
        <v>45837.083333333336</v>
      </c>
      <c r="J377" s="203">
        <f t="shared" si="103"/>
        <v>29.083333333333336</v>
      </c>
      <c r="K377" s="198" t="str">
        <f t="shared" si="100"/>
        <v>Minggu</v>
      </c>
      <c r="L377" s="202">
        <f t="shared" si="104"/>
        <v>45837.291666666672</v>
      </c>
      <c r="M377" s="203">
        <f t="shared" si="101"/>
        <v>29.291666666666668</v>
      </c>
    </row>
    <row r="378" spans="1:13" x14ac:dyDescent="0.25">
      <c r="A378" s="198">
        <v>11</v>
      </c>
      <c r="B378" s="199" t="s">
        <v>59</v>
      </c>
      <c r="C378" s="198">
        <v>97</v>
      </c>
      <c r="D378" s="200">
        <f t="shared" si="97"/>
        <v>6</v>
      </c>
      <c r="E378" s="200">
        <v>0</v>
      </c>
      <c r="F378" s="200">
        <f t="shared" si="98"/>
        <v>6</v>
      </c>
      <c r="G378" s="198">
        <v>2</v>
      </c>
      <c r="H378" s="198" t="str">
        <f t="shared" si="99"/>
        <v>Minggu</v>
      </c>
      <c r="I378" s="202">
        <f t="shared" si="102"/>
        <v>45837.583333333336</v>
      </c>
      <c r="J378" s="203">
        <f t="shared" si="103"/>
        <v>29.583333333333336</v>
      </c>
      <c r="K378" s="198" t="str">
        <f t="shared" si="100"/>
        <v>Minggu</v>
      </c>
      <c r="L378" s="202">
        <f t="shared" si="104"/>
        <v>45837.666666666672</v>
      </c>
      <c r="M378" s="203">
        <f t="shared" si="101"/>
        <v>29.666666666666668</v>
      </c>
    </row>
    <row r="379" spans="1:13" ht="15.75" x14ac:dyDescent="0.25">
      <c r="A379" s="198">
        <v>12</v>
      </c>
      <c r="B379" s="199" t="s">
        <v>57</v>
      </c>
      <c r="C379" s="21">
        <v>200</v>
      </c>
      <c r="D379" s="200">
        <f t="shared" si="97"/>
        <v>14</v>
      </c>
      <c r="E379" s="200">
        <v>1</v>
      </c>
      <c r="F379" s="200">
        <f t="shared" si="98"/>
        <v>13</v>
      </c>
      <c r="G379" s="198">
        <v>2</v>
      </c>
      <c r="H379" s="198" t="str">
        <f t="shared" si="99"/>
        <v>Minggu</v>
      </c>
      <c r="I379" s="202">
        <f t="shared" si="102"/>
        <v>45837.916666666664</v>
      </c>
      <c r="J379" s="203">
        <f t="shared" si="103"/>
        <v>29.916666666666668</v>
      </c>
      <c r="K379" s="198" t="str">
        <f t="shared" si="100"/>
        <v>Senin</v>
      </c>
      <c r="L379" s="202">
        <f t="shared" si="104"/>
        <v>45838</v>
      </c>
      <c r="M379" s="203">
        <f t="shared" si="101"/>
        <v>30</v>
      </c>
    </row>
    <row r="380" spans="1:13" ht="15.75" x14ac:dyDescent="0.25">
      <c r="A380" s="198">
        <v>13</v>
      </c>
      <c r="B380" s="209" t="s">
        <v>20</v>
      </c>
      <c r="C380" s="21">
        <v>243</v>
      </c>
      <c r="D380" s="200">
        <f t="shared" si="97"/>
        <v>16</v>
      </c>
      <c r="E380" s="200">
        <v>0</v>
      </c>
      <c r="F380" s="200">
        <f t="shared" si="98"/>
        <v>16</v>
      </c>
      <c r="G380" s="198">
        <v>3</v>
      </c>
      <c r="H380" s="198" t="str">
        <f t="shared" si="99"/>
        <v>Senin</v>
      </c>
      <c r="I380" s="202">
        <f t="shared" si="102"/>
        <v>45838.583333333336</v>
      </c>
      <c r="J380" s="203">
        <f t="shared" si="103"/>
        <v>30.583333333333332</v>
      </c>
      <c r="K380" s="198" t="str">
        <f t="shared" si="100"/>
        <v>Senin</v>
      </c>
      <c r="L380" s="202">
        <f t="shared" si="104"/>
        <v>45838.708333333336</v>
      </c>
      <c r="M380" s="203">
        <f t="shared" si="101"/>
        <v>30.708333333333332</v>
      </c>
    </row>
    <row r="381" spans="1:13" x14ac:dyDescent="0.25">
      <c r="A381" s="198">
        <v>14</v>
      </c>
      <c r="B381" s="199" t="s">
        <v>19</v>
      </c>
      <c r="C381" s="198">
        <v>128</v>
      </c>
      <c r="D381" s="200">
        <f t="shared" si="97"/>
        <v>5</v>
      </c>
      <c r="E381" s="200">
        <v>-3</v>
      </c>
      <c r="F381" s="200">
        <f t="shared" si="98"/>
        <v>8</v>
      </c>
      <c r="G381" s="198">
        <v>5</v>
      </c>
      <c r="H381" s="198" t="str">
        <f t="shared" si="99"/>
        <v>Selasa</v>
      </c>
      <c r="I381" s="202">
        <f t="shared" si="102"/>
        <v>45839.375</v>
      </c>
      <c r="J381" s="203">
        <f t="shared" si="103"/>
        <v>31.375</v>
      </c>
      <c r="K381" s="198" t="str">
        <f t="shared" si="100"/>
        <v>Selasa</v>
      </c>
      <c r="L381" s="202">
        <f t="shared" si="104"/>
        <v>45839.583333333336</v>
      </c>
      <c r="M381" s="203">
        <f t="shared" si="101"/>
        <v>31.583333333333332</v>
      </c>
    </row>
    <row r="382" spans="1:13" x14ac:dyDescent="0.25">
      <c r="A382" s="198">
        <v>15</v>
      </c>
      <c r="B382" s="199" t="s">
        <v>143</v>
      </c>
      <c r="C382" s="198">
        <v>250</v>
      </c>
      <c r="D382" s="200">
        <f t="shared" si="97"/>
        <v>15</v>
      </c>
      <c r="E382" s="200">
        <v>-1</v>
      </c>
      <c r="F382" s="200">
        <f t="shared" si="98"/>
        <v>16</v>
      </c>
      <c r="G382" s="198">
        <v>3</v>
      </c>
      <c r="H382" s="198" t="str">
        <f t="shared" si="99"/>
        <v>Selasa</v>
      </c>
      <c r="I382" s="202">
        <f t="shared" si="102"/>
        <v>45839.791666666664</v>
      </c>
      <c r="J382" s="203">
        <f t="shared" si="103"/>
        <v>31.791666666666664</v>
      </c>
      <c r="K382" s="198" t="str">
        <f t="shared" si="100"/>
        <v>Selasa</v>
      </c>
      <c r="L382" s="202">
        <f t="shared" si="104"/>
        <v>45839.916666666664</v>
      </c>
      <c r="M382" s="203">
        <f t="shared" si="101"/>
        <v>31.916666666666664</v>
      </c>
    </row>
    <row r="383" spans="1:13" x14ac:dyDescent="0.25">
      <c r="A383" s="198">
        <v>16</v>
      </c>
      <c r="B383" s="204" t="s">
        <v>90</v>
      </c>
      <c r="C383" s="198">
        <v>250</v>
      </c>
      <c r="D383" s="200">
        <f t="shared" si="97"/>
        <v>15</v>
      </c>
      <c r="E383" s="205">
        <v>-1</v>
      </c>
      <c r="F383" s="200">
        <f t="shared" si="98"/>
        <v>16</v>
      </c>
      <c r="G383" s="201">
        <v>2</v>
      </c>
      <c r="H383" s="198" t="str">
        <f t="shared" si="99"/>
        <v>Rabu</v>
      </c>
      <c r="I383" s="202">
        <f t="shared" si="102"/>
        <v>45840.541666666664</v>
      </c>
      <c r="J383" s="203">
        <f t="shared" si="103"/>
        <v>32.541666666666664</v>
      </c>
      <c r="K383" s="198" t="str">
        <f t="shared" si="100"/>
        <v>Rabu</v>
      </c>
      <c r="L383" s="202">
        <f t="shared" si="104"/>
        <v>45840.625</v>
      </c>
      <c r="M383" s="203">
        <f t="shared" si="101"/>
        <v>32.625</v>
      </c>
    </row>
    <row r="384" spans="1:13" x14ac:dyDescent="0.25">
      <c r="A384" s="198">
        <v>17</v>
      </c>
      <c r="B384" s="204" t="s">
        <v>143</v>
      </c>
      <c r="C384" s="201">
        <v>128</v>
      </c>
      <c r="D384" s="200">
        <f t="shared" si="97"/>
        <v>5</v>
      </c>
      <c r="E384" s="205">
        <v>-3</v>
      </c>
      <c r="F384" s="200">
        <f t="shared" si="98"/>
        <v>8</v>
      </c>
      <c r="G384" s="201">
        <v>3</v>
      </c>
      <c r="H384" s="198" t="str">
        <f t="shared" si="99"/>
        <v>Kamis</v>
      </c>
      <c r="I384" s="202">
        <f t="shared" si="102"/>
        <v>45841.25</v>
      </c>
      <c r="J384" s="203">
        <f t="shared" si="103"/>
        <v>33.25</v>
      </c>
      <c r="K384" s="198" t="str">
        <f t="shared" si="100"/>
        <v>Kamis</v>
      </c>
      <c r="L384" s="202">
        <f t="shared" si="104"/>
        <v>45841.375</v>
      </c>
      <c r="M384" s="203">
        <f t="shared" si="101"/>
        <v>33.375</v>
      </c>
    </row>
    <row r="385" spans="1:13" x14ac:dyDescent="0.25">
      <c r="A385" s="198">
        <v>18</v>
      </c>
      <c r="B385" s="204" t="s">
        <v>19</v>
      </c>
      <c r="C385" s="201"/>
      <c r="D385" s="205"/>
      <c r="E385" s="205"/>
      <c r="F385" s="205"/>
      <c r="G385" s="201"/>
      <c r="H385" s="198" t="str">
        <f t="shared" si="99"/>
        <v>Kamis</v>
      </c>
      <c r="I385" s="202">
        <f t="shared" si="102"/>
        <v>45841.583333333336</v>
      </c>
      <c r="J385" s="203">
        <f t="shared" si="103"/>
        <v>33.583333333333336</v>
      </c>
      <c r="K385" s="198"/>
      <c r="L385" s="202"/>
      <c r="M385" s="203"/>
    </row>
    <row r="386" spans="1:13" x14ac:dyDescent="0.25">
      <c r="A386" s="440" t="s">
        <v>31</v>
      </c>
      <c r="B386" s="440"/>
      <c r="C386" s="160">
        <f>SUM(C368:C385)</f>
        <v>3626</v>
      </c>
      <c r="D386" s="160">
        <f>SUM(D368:D385)</f>
        <v>223</v>
      </c>
      <c r="E386" s="160"/>
      <c r="F386" s="160"/>
      <c r="G386" s="160">
        <f>SUM(G368:G385)</f>
        <v>570</v>
      </c>
      <c r="H386" s="160">
        <f>D386+G386</f>
        <v>793</v>
      </c>
      <c r="I386" s="143"/>
      <c r="J386" s="144"/>
      <c r="K386" s="143"/>
      <c r="L386" s="143"/>
      <c r="M386" s="144"/>
    </row>
    <row r="387" spans="1:13" x14ac:dyDescent="0.25">
      <c r="A387" s="440" t="s">
        <v>32</v>
      </c>
      <c r="B387" s="440"/>
      <c r="C387" s="146"/>
      <c r="D387" s="147">
        <f>D386/24</f>
        <v>9.2916666666666661</v>
      </c>
      <c r="E387" s="147"/>
      <c r="F387" s="147"/>
      <c r="G387" s="147">
        <f>G386/24</f>
        <v>23.75</v>
      </c>
      <c r="H387" s="147">
        <f>H386/24</f>
        <v>33.041666666666664</v>
      </c>
      <c r="I387" s="148"/>
      <c r="J387" s="149" t="s">
        <v>33</v>
      </c>
      <c r="K387" s="150"/>
      <c r="L387" s="150"/>
      <c r="M387" s="150"/>
    </row>
    <row r="388" spans="1:13" x14ac:dyDescent="0.25">
      <c r="A388" s="207"/>
      <c r="B388" s="207"/>
      <c r="C388" s="207"/>
      <c r="D388" s="207"/>
      <c r="E388" s="207"/>
      <c r="F388" s="207"/>
      <c r="G388" s="207"/>
      <c r="H388" s="150"/>
      <c r="I388" s="150"/>
      <c r="J388" s="144" t="s">
        <v>34</v>
      </c>
      <c r="K388" s="144"/>
      <c r="L388" s="154">
        <f>C386</f>
        <v>3626</v>
      </c>
      <c r="M388" s="150" t="s">
        <v>35</v>
      </c>
    </row>
    <row r="389" spans="1:13" x14ac:dyDescent="0.25">
      <c r="A389" s="207"/>
      <c r="B389" s="207"/>
      <c r="C389" s="207"/>
      <c r="D389" s="207"/>
      <c r="E389" s="207"/>
      <c r="F389" s="207"/>
      <c r="G389" s="207"/>
      <c r="H389" s="207"/>
      <c r="I389" s="150"/>
      <c r="J389" s="144" t="s">
        <v>36</v>
      </c>
      <c r="K389" s="144"/>
      <c r="L389" s="155">
        <f>D387</f>
        <v>9.2916666666666661</v>
      </c>
      <c r="M389" s="150" t="s">
        <v>14</v>
      </c>
    </row>
    <row r="390" spans="1:13" x14ac:dyDescent="0.25">
      <c r="A390" s="207"/>
      <c r="B390" s="207"/>
      <c r="C390" s="207"/>
      <c r="D390" s="207"/>
      <c r="E390" s="207"/>
      <c r="F390" s="207"/>
      <c r="G390" s="207"/>
      <c r="H390" s="207"/>
      <c r="I390" s="163"/>
      <c r="J390" s="144" t="s">
        <v>37</v>
      </c>
      <c r="K390" s="144"/>
      <c r="L390" s="156">
        <f>G387</f>
        <v>23.75</v>
      </c>
      <c r="M390" s="150" t="s">
        <v>14</v>
      </c>
    </row>
    <row r="392" spans="1:13" ht="15.75" x14ac:dyDescent="0.25">
      <c r="A392" s="445" t="s">
        <v>141</v>
      </c>
      <c r="B392" s="445"/>
      <c r="C392" s="445"/>
      <c r="D392" s="445"/>
      <c r="E392" s="445"/>
      <c r="F392" s="445"/>
      <c r="G392" s="445"/>
      <c r="H392" s="445"/>
      <c r="I392" s="445"/>
      <c r="J392" s="445"/>
      <c r="K392" s="445"/>
      <c r="L392" s="445"/>
      <c r="M392" s="445"/>
    </row>
    <row r="393" spans="1:13" ht="15.75" x14ac:dyDescent="0.25">
      <c r="A393" s="445" t="s">
        <v>156</v>
      </c>
      <c r="B393" s="445"/>
      <c r="C393" s="445"/>
      <c r="D393" s="445"/>
      <c r="E393" s="445"/>
      <c r="F393" s="445"/>
      <c r="G393" s="445"/>
      <c r="H393" s="445"/>
      <c r="I393" s="445"/>
      <c r="J393" s="445"/>
      <c r="K393" s="445"/>
      <c r="L393" s="445"/>
      <c r="M393" s="445"/>
    </row>
    <row r="394" spans="1:13" ht="15.75" x14ac:dyDescent="0.25">
      <c r="A394" s="438"/>
      <c r="B394" s="438"/>
      <c r="C394" s="438"/>
      <c r="D394" s="438"/>
      <c r="E394" s="438"/>
      <c r="F394" s="438"/>
      <c r="G394" s="438"/>
      <c r="H394" s="438"/>
      <c r="I394" s="438"/>
      <c r="J394" s="438"/>
      <c r="K394" s="438"/>
      <c r="L394" s="438"/>
      <c r="M394" s="438"/>
    </row>
    <row r="395" spans="1:13" ht="15.75" x14ac:dyDescent="0.25">
      <c r="A395" s="195" t="s">
        <v>50</v>
      </c>
      <c r="B395" s="18"/>
      <c r="C395" s="18"/>
      <c r="D395" s="18"/>
      <c r="E395" s="18"/>
      <c r="F395" s="18"/>
      <c r="G395" s="16"/>
      <c r="H395" s="18"/>
      <c r="I395" s="18"/>
      <c r="J395" s="161"/>
      <c r="K395" s="139" t="s">
        <v>3</v>
      </c>
      <c r="L395" s="136">
        <v>15</v>
      </c>
      <c r="M395" s="139" t="s">
        <v>4</v>
      </c>
    </row>
    <row r="396" spans="1:13" ht="15" customHeight="1" x14ac:dyDescent="0.25">
      <c r="A396" s="446" t="s">
        <v>5</v>
      </c>
      <c r="B396" s="446" t="s">
        <v>6</v>
      </c>
      <c r="C396" s="442" t="s">
        <v>7</v>
      </c>
      <c r="D396" s="442" t="s">
        <v>8</v>
      </c>
      <c r="E396" s="443" t="s">
        <v>9</v>
      </c>
      <c r="F396" s="443" t="s">
        <v>10</v>
      </c>
      <c r="G396" s="442" t="s">
        <v>11</v>
      </c>
      <c r="H396" s="447" t="s">
        <v>12</v>
      </c>
      <c r="I396" s="447"/>
      <c r="J396" s="447"/>
      <c r="K396" s="448" t="s">
        <v>13</v>
      </c>
      <c r="L396" s="448"/>
      <c r="M396" s="448"/>
    </row>
    <row r="397" spans="1:13" x14ac:dyDescent="0.25">
      <c r="A397" s="446"/>
      <c r="B397" s="446"/>
      <c r="C397" s="442"/>
      <c r="D397" s="442"/>
      <c r="E397" s="443"/>
      <c r="F397" s="443"/>
      <c r="G397" s="442"/>
      <c r="H397" s="196" t="s">
        <v>14</v>
      </c>
      <c r="I397" s="196" t="s">
        <v>15</v>
      </c>
      <c r="J397" s="196" t="s">
        <v>16</v>
      </c>
      <c r="K397" s="197" t="s">
        <v>14</v>
      </c>
      <c r="L397" s="197" t="s">
        <v>15</v>
      </c>
      <c r="M397" s="197" t="s">
        <v>16</v>
      </c>
    </row>
    <row r="398" spans="1:13" x14ac:dyDescent="0.25">
      <c r="A398" s="198">
        <v>1</v>
      </c>
      <c r="B398" s="199" t="s">
        <v>19</v>
      </c>
      <c r="C398" s="198">
        <v>276</v>
      </c>
      <c r="D398" s="200">
        <f t="shared" ref="D398:D411" si="105">F398+E398</f>
        <v>18</v>
      </c>
      <c r="E398" s="200">
        <v>0</v>
      </c>
      <c r="F398" s="200">
        <f t="shared" ref="F398:F411" si="106">INT(C398/$L$3)</f>
        <v>18</v>
      </c>
      <c r="G398" s="201">
        <v>16</v>
      </c>
      <c r="H398" s="198" t="str">
        <f t="shared" ref="H398:H412" si="107">CHOOSE(WEEKDAY(I398),"Minggu","Senin","Selasa","Rabu","Kamis","Jum'at","Sabtu")</f>
        <v>Kamis</v>
      </c>
      <c r="I398" s="202">
        <v>45841</v>
      </c>
      <c r="J398" s="203">
        <v>0.58333333333333304</v>
      </c>
      <c r="K398" s="198" t="str">
        <f t="shared" ref="K398:K411" si="108">CHOOSE(WEEKDAY(L398),"Minggu","Senin","Selasa","Rabu","Kamis","Jum'at","Sabtu")</f>
        <v>Jum'at</v>
      </c>
      <c r="L398" s="202">
        <f>(I398+J398)+G398/24</f>
        <v>45842.25</v>
      </c>
      <c r="M398" s="203">
        <f t="shared" ref="M398:M411" si="109">(J398+G398/24)</f>
        <v>1.2499999999999996</v>
      </c>
    </row>
    <row r="399" spans="1:13" x14ac:dyDescent="0.25">
      <c r="A399" s="198">
        <v>2</v>
      </c>
      <c r="B399" s="199" t="s">
        <v>57</v>
      </c>
      <c r="C399" s="198">
        <v>97</v>
      </c>
      <c r="D399" s="200">
        <f t="shared" si="105"/>
        <v>6</v>
      </c>
      <c r="E399" s="200">
        <v>0</v>
      </c>
      <c r="F399" s="200">
        <f t="shared" si="106"/>
        <v>6</v>
      </c>
      <c r="G399" s="198">
        <v>3</v>
      </c>
      <c r="H399" s="198" t="str">
        <f t="shared" si="107"/>
        <v>Sabtu</v>
      </c>
      <c r="I399" s="202">
        <f t="shared" ref="I399:I412" si="110">$I$398+J399</f>
        <v>45843</v>
      </c>
      <c r="J399" s="203">
        <f t="shared" ref="J399:J412" si="111">M398+D398/24</f>
        <v>1.9999999999999996</v>
      </c>
      <c r="K399" s="198" t="str">
        <f t="shared" si="108"/>
        <v>Sabtu</v>
      </c>
      <c r="L399" s="202">
        <f t="shared" ref="L399:L411" si="112">($I$398+J399)+G399/24</f>
        <v>45843.125</v>
      </c>
      <c r="M399" s="203">
        <f t="shared" si="109"/>
        <v>2.1249999999999996</v>
      </c>
    </row>
    <row r="400" spans="1:13" x14ac:dyDescent="0.25">
      <c r="A400" s="198">
        <v>3</v>
      </c>
      <c r="B400" s="199" t="s">
        <v>59</v>
      </c>
      <c r="C400" s="198">
        <v>120</v>
      </c>
      <c r="D400" s="200">
        <f t="shared" si="105"/>
        <v>7</v>
      </c>
      <c r="E400" s="200">
        <v>-1</v>
      </c>
      <c r="F400" s="200">
        <f t="shared" si="106"/>
        <v>8</v>
      </c>
      <c r="G400" s="198">
        <v>3</v>
      </c>
      <c r="H400" s="198" t="str">
        <f t="shared" si="107"/>
        <v>Sabtu</v>
      </c>
      <c r="I400" s="202">
        <f t="shared" si="110"/>
        <v>45843.375</v>
      </c>
      <c r="J400" s="203">
        <f t="shared" si="111"/>
        <v>2.3749999999999996</v>
      </c>
      <c r="K400" s="198" t="str">
        <f t="shared" si="108"/>
        <v>Sabtu</v>
      </c>
      <c r="L400" s="202">
        <f t="shared" si="112"/>
        <v>45843.5</v>
      </c>
      <c r="M400" s="203">
        <f t="shared" si="109"/>
        <v>2.4999999999999996</v>
      </c>
    </row>
    <row r="401" spans="1:13" x14ac:dyDescent="0.25">
      <c r="A401" s="198">
        <v>4</v>
      </c>
      <c r="B401" s="199" t="s">
        <v>60</v>
      </c>
      <c r="C401" s="198">
        <v>120</v>
      </c>
      <c r="D401" s="200">
        <f t="shared" si="105"/>
        <v>7</v>
      </c>
      <c r="E401" s="200">
        <v>-1</v>
      </c>
      <c r="F401" s="200">
        <f t="shared" si="106"/>
        <v>8</v>
      </c>
      <c r="G401" s="198">
        <v>4</v>
      </c>
      <c r="H401" s="198" t="str">
        <f t="shared" si="107"/>
        <v>Sabtu</v>
      </c>
      <c r="I401" s="202">
        <f t="shared" si="110"/>
        <v>45843.791666666664</v>
      </c>
      <c r="J401" s="203">
        <f t="shared" si="111"/>
        <v>2.7916666666666661</v>
      </c>
      <c r="K401" s="198" t="str">
        <f t="shared" si="108"/>
        <v>Sabtu</v>
      </c>
      <c r="L401" s="202">
        <f t="shared" si="112"/>
        <v>45843.958333333328</v>
      </c>
      <c r="M401" s="203">
        <f t="shared" si="109"/>
        <v>2.9583333333333326</v>
      </c>
    </row>
    <row r="402" spans="1:13" x14ac:dyDescent="0.25">
      <c r="A402" s="198">
        <v>5</v>
      </c>
      <c r="B402" s="199" t="s">
        <v>59</v>
      </c>
      <c r="C402" s="198">
        <v>97</v>
      </c>
      <c r="D402" s="200">
        <f t="shared" si="105"/>
        <v>6</v>
      </c>
      <c r="E402" s="200">
        <v>0</v>
      </c>
      <c r="F402" s="200">
        <f t="shared" si="106"/>
        <v>6</v>
      </c>
      <c r="G402" s="198">
        <v>2</v>
      </c>
      <c r="H402" s="198" t="str">
        <f t="shared" si="107"/>
        <v>Minggu</v>
      </c>
      <c r="I402" s="202">
        <f t="shared" si="110"/>
        <v>45844.25</v>
      </c>
      <c r="J402" s="203">
        <f t="shared" si="111"/>
        <v>3.2499999999999991</v>
      </c>
      <c r="K402" s="198" t="str">
        <f t="shared" si="108"/>
        <v>Minggu</v>
      </c>
      <c r="L402" s="202">
        <f t="shared" si="112"/>
        <v>45844.333333333336</v>
      </c>
      <c r="M402" s="203">
        <f t="shared" si="109"/>
        <v>3.3333333333333326</v>
      </c>
    </row>
    <row r="403" spans="1:13" ht="15.75" x14ac:dyDescent="0.25">
      <c r="A403" s="198">
        <v>6</v>
      </c>
      <c r="B403" s="199" t="s">
        <v>57</v>
      </c>
      <c r="C403" s="21">
        <v>200</v>
      </c>
      <c r="D403" s="200">
        <f t="shared" si="105"/>
        <v>14</v>
      </c>
      <c r="E403" s="200">
        <v>1</v>
      </c>
      <c r="F403" s="200">
        <f t="shared" si="106"/>
        <v>13</v>
      </c>
      <c r="G403" s="198">
        <v>2</v>
      </c>
      <c r="H403" s="198" t="str">
        <f t="shared" si="107"/>
        <v>Minggu</v>
      </c>
      <c r="I403" s="202">
        <f t="shared" si="110"/>
        <v>45844.583333333336</v>
      </c>
      <c r="J403" s="203">
        <f t="shared" si="111"/>
        <v>3.5833333333333326</v>
      </c>
      <c r="K403" s="198" t="str">
        <f t="shared" si="108"/>
        <v>Minggu</v>
      </c>
      <c r="L403" s="202">
        <f t="shared" si="112"/>
        <v>45844.666666666672</v>
      </c>
      <c r="M403" s="203">
        <f t="shared" si="109"/>
        <v>3.6666666666666661</v>
      </c>
    </row>
    <row r="404" spans="1:13" ht="15.75" x14ac:dyDescent="0.25">
      <c r="A404" s="198">
        <v>7</v>
      </c>
      <c r="B404" s="209" t="s">
        <v>20</v>
      </c>
      <c r="C404" s="21">
        <v>243</v>
      </c>
      <c r="D404" s="200">
        <f t="shared" si="105"/>
        <v>16</v>
      </c>
      <c r="E404" s="200">
        <v>0</v>
      </c>
      <c r="F404" s="200">
        <f t="shared" si="106"/>
        <v>16</v>
      </c>
      <c r="G404" s="198">
        <v>2</v>
      </c>
      <c r="H404" s="198" t="str">
        <f t="shared" si="107"/>
        <v>Senin</v>
      </c>
      <c r="I404" s="202">
        <f t="shared" si="110"/>
        <v>45845.25</v>
      </c>
      <c r="J404" s="203">
        <f t="shared" si="111"/>
        <v>4.2499999999999991</v>
      </c>
      <c r="K404" s="198" t="str">
        <f t="shared" si="108"/>
        <v>Senin</v>
      </c>
      <c r="L404" s="202">
        <f t="shared" si="112"/>
        <v>45845.333333333336</v>
      </c>
      <c r="M404" s="203">
        <f t="shared" si="109"/>
        <v>4.3333333333333321</v>
      </c>
    </row>
    <row r="405" spans="1:13" x14ac:dyDescent="0.25">
      <c r="A405" s="198">
        <v>8</v>
      </c>
      <c r="B405" s="199" t="s">
        <v>19</v>
      </c>
      <c r="C405" s="198">
        <v>128</v>
      </c>
      <c r="D405" s="200">
        <f t="shared" si="105"/>
        <v>5</v>
      </c>
      <c r="E405" s="200">
        <v>-3</v>
      </c>
      <c r="F405" s="200">
        <f t="shared" si="106"/>
        <v>8</v>
      </c>
      <c r="G405" s="198">
        <v>5</v>
      </c>
      <c r="H405" s="198" t="str">
        <f t="shared" si="107"/>
        <v>Selasa</v>
      </c>
      <c r="I405" s="202">
        <f t="shared" si="110"/>
        <v>45846</v>
      </c>
      <c r="J405" s="203">
        <f t="shared" si="111"/>
        <v>4.9999999999999991</v>
      </c>
      <c r="K405" s="198" t="str">
        <f t="shared" si="108"/>
        <v>Selasa</v>
      </c>
      <c r="L405" s="202">
        <f t="shared" si="112"/>
        <v>45846.208333333336</v>
      </c>
      <c r="M405" s="203">
        <f t="shared" si="109"/>
        <v>5.2083333333333321</v>
      </c>
    </row>
    <row r="406" spans="1:13" x14ac:dyDescent="0.25">
      <c r="A406" s="198">
        <v>9</v>
      </c>
      <c r="B406" s="199" t="s">
        <v>143</v>
      </c>
      <c r="C406" s="198">
        <v>250</v>
      </c>
      <c r="D406" s="200">
        <f t="shared" si="105"/>
        <v>16</v>
      </c>
      <c r="E406" s="200">
        <v>0</v>
      </c>
      <c r="F406" s="200">
        <f t="shared" si="106"/>
        <v>16</v>
      </c>
      <c r="G406" s="198">
        <v>4</v>
      </c>
      <c r="H406" s="198" t="str">
        <f t="shared" si="107"/>
        <v>Selasa</v>
      </c>
      <c r="I406" s="202">
        <f t="shared" si="110"/>
        <v>45846.416666666664</v>
      </c>
      <c r="J406" s="203">
        <f t="shared" si="111"/>
        <v>5.4166666666666652</v>
      </c>
      <c r="K406" s="198" t="str">
        <f t="shared" si="108"/>
        <v>Selasa</v>
      </c>
      <c r="L406" s="202">
        <f t="shared" si="112"/>
        <v>45846.583333333328</v>
      </c>
      <c r="M406" s="203">
        <f t="shared" si="109"/>
        <v>5.5833333333333321</v>
      </c>
    </row>
    <row r="407" spans="1:13" x14ac:dyDescent="0.25">
      <c r="A407" s="198">
        <v>10</v>
      </c>
      <c r="B407" s="204" t="s">
        <v>90</v>
      </c>
      <c r="C407" s="201">
        <v>388</v>
      </c>
      <c r="D407" s="200">
        <f t="shared" si="105"/>
        <v>24</v>
      </c>
      <c r="E407" s="205">
        <v>-1</v>
      </c>
      <c r="F407" s="200">
        <f t="shared" si="106"/>
        <v>25</v>
      </c>
      <c r="G407" s="201">
        <v>2</v>
      </c>
      <c r="H407" s="198" t="str">
        <f t="shared" si="107"/>
        <v>Rabu</v>
      </c>
      <c r="I407" s="202">
        <f t="shared" si="110"/>
        <v>45847.25</v>
      </c>
      <c r="J407" s="203">
        <f t="shared" si="111"/>
        <v>6.2499999999999991</v>
      </c>
      <c r="K407" s="198" t="str">
        <f t="shared" si="108"/>
        <v>Rabu</v>
      </c>
      <c r="L407" s="202">
        <f t="shared" si="112"/>
        <v>45847.333333333336</v>
      </c>
      <c r="M407" s="203">
        <f t="shared" si="109"/>
        <v>6.3333333333333321</v>
      </c>
    </row>
    <row r="408" spans="1:13" x14ac:dyDescent="0.25">
      <c r="A408" s="198">
        <v>11</v>
      </c>
      <c r="B408" s="204" t="s">
        <v>144</v>
      </c>
      <c r="C408" s="201">
        <v>91</v>
      </c>
      <c r="D408" s="200">
        <f t="shared" si="105"/>
        <v>6</v>
      </c>
      <c r="E408" s="205">
        <v>0</v>
      </c>
      <c r="F408" s="200">
        <f t="shared" si="106"/>
        <v>6</v>
      </c>
      <c r="G408" s="201">
        <v>4</v>
      </c>
      <c r="H408" s="198" t="str">
        <f t="shared" si="107"/>
        <v>Kamis</v>
      </c>
      <c r="I408" s="202">
        <f t="shared" si="110"/>
        <v>45848.333333333336</v>
      </c>
      <c r="J408" s="203">
        <f t="shared" si="111"/>
        <v>7.3333333333333321</v>
      </c>
      <c r="K408" s="198" t="str">
        <f t="shared" si="108"/>
        <v>Kamis</v>
      </c>
      <c r="L408" s="202">
        <f t="shared" si="112"/>
        <v>45848.5</v>
      </c>
      <c r="M408" s="203">
        <f t="shared" si="109"/>
        <v>7.4999999999999991</v>
      </c>
    </row>
    <row r="409" spans="1:13" x14ac:dyDescent="0.25">
      <c r="A409" s="198">
        <v>12</v>
      </c>
      <c r="B409" s="204" t="s">
        <v>145</v>
      </c>
      <c r="C409" s="201">
        <v>432</v>
      </c>
      <c r="D409" s="200">
        <f t="shared" si="105"/>
        <v>27</v>
      </c>
      <c r="E409" s="205">
        <v>-1</v>
      </c>
      <c r="F409" s="200">
        <f t="shared" si="106"/>
        <v>28</v>
      </c>
      <c r="G409" s="201">
        <v>2</v>
      </c>
      <c r="H409" s="198" t="str">
        <f t="shared" si="107"/>
        <v>Kamis</v>
      </c>
      <c r="I409" s="202">
        <f t="shared" si="110"/>
        <v>45848.75</v>
      </c>
      <c r="J409" s="203">
        <f t="shared" si="111"/>
        <v>7.7499999999999991</v>
      </c>
      <c r="K409" s="198" t="str">
        <f t="shared" si="108"/>
        <v>Kamis</v>
      </c>
      <c r="L409" s="202">
        <f t="shared" si="112"/>
        <v>45848.833333333336</v>
      </c>
      <c r="M409" s="203">
        <f t="shared" si="109"/>
        <v>7.8333333333333321</v>
      </c>
    </row>
    <row r="410" spans="1:13" x14ac:dyDescent="0.25">
      <c r="A410" s="198">
        <v>13</v>
      </c>
      <c r="B410" s="204" t="s">
        <v>90</v>
      </c>
      <c r="C410" s="201">
        <v>250</v>
      </c>
      <c r="D410" s="200">
        <f t="shared" si="105"/>
        <v>16</v>
      </c>
      <c r="E410" s="205">
        <v>0</v>
      </c>
      <c r="F410" s="200">
        <f t="shared" si="106"/>
        <v>16</v>
      </c>
      <c r="G410" s="201">
        <v>2</v>
      </c>
      <c r="H410" s="198" t="str">
        <f t="shared" si="107"/>
        <v>Jum'at</v>
      </c>
      <c r="I410" s="202">
        <f t="shared" si="110"/>
        <v>45849.958333333336</v>
      </c>
      <c r="J410" s="203">
        <f t="shared" si="111"/>
        <v>8.9583333333333321</v>
      </c>
      <c r="K410" s="198" t="str">
        <f t="shared" si="108"/>
        <v>Sabtu</v>
      </c>
      <c r="L410" s="202">
        <f t="shared" si="112"/>
        <v>45850.041666666672</v>
      </c>
      <c r="M410" s="203">
        <f t="shared" si="109"/>
        <v>9.0416666666666661</v>
      </c>
    </row>
    <row r="411" spans="1:13" x14ac:dyDescent="0.25">
      <c r="A411" s="198">
        <v>14</v>
      </c>
      <c r="B411" s="204" t="s">
        <v>143</v>
      </c>
      <c r="C411" s="201">
        <v>128</v>
      </c>
      <c r="D411" s="200">
        <f t="shared" si="105"/>
        <v>5</v>
      </c>
      <c r="E411" s="205">
        <v>-3</v>
      </c>
      <c r="F411" s="200">
        <f t="shared" si="106"/>
        <v>8</v>
      </c>
      <c r="G411" s="201">
        <v>4</v>
      </c>
      <c r="H411" s="198" t="str">
        <f t="shared" si="107"/>
        <v>Sabtu</v>
      </c>
      <c r="I411" s="202">
        <f t="shared" si="110"/>
        <v>45850.708333333336</v>
      </c>
      <c r="J411" s="203">
        <f t="shared" si="111"/>
        <v>9.7083333333333321</v>
      </c>
      <c r="K411" s="198" t="str">
        <f t="shared" si="108"/>
        <v>Sabtu</v>
      </c>
      <c r="L411" s="202">
        <f t="shared" si="112"/>
        <v>45850.875</v>
      </c>
      <c r="M411" s="203">
        <f t="shared" si="109"/>
        <v>9.8749999999999982</v>
      </c>
    </row>
    <row r="412" spans="1:13" x14ac:dyDescent="0.25">
      <c r="A412" s="198">
        <v>15</v>
      </c>
      <c r="B412" s="204" t="s">
        <v>19</v>
      </c>
      <c r="C412" s="201"/>
      <c r="D412" s="205"/>
      <c r="E412" s="205"/>
      <c r="F412" s="205"/>
      <c r="G412" s="201"/>
      <c r="H412" s="198" t="str">
        <f t="shared" si="107"/>
        <v>Minggu</v>
      </c>
      <c r="I412" s="202">
        <f t="shared" si="110"/>
        <v>45851.083333333336</v>
      </c>
      <c r="J412" s="203">
        <f t="shared" si="111"/>
        <v>10.083333333333332</v>
      </c>
      <c r="K412" s="198"/>
      <c r="L412" s="202"/>
      <c r="M412" s="203"/>
    </row>
    <row r="413" spans="1:13" x14ac:dyDescent="0.25">
      <c r="A413" s="440" t="s">
        <v>31</v>
      </c>
      <c r="B413" s="440"/>
      <c r="C413" s="160">
        <f>SUM(C398:C412)</f>
        <v>2820</v>
      </c>
      <c r="D413" s="160">
        <f>SUM(D398:D412)</f>
        <v>173</v>
      </c>
      <c r="E413" s="160"/>
      <c r="F413" s="160"/>
      <c r="G413" s="160">
        <f>SUM(G398:G412)</f>
        <v>55</v>
      </c>
      <c r="H413" s="160">
        <f>D413+G413</f>
        <v>228</v>
      </c>
      <c r="I413" s="143"/>
      <c r="J413" s="144"/>
      <c r="K413" s="143"/>
      <c r="L413" s="143"/>
      <c r="M413" s="144"/>
    </row>
    <row r="414" spans="1:13" x14ac:dyDescent="0.25">
      <c r="A414" s="440" t="s">
        <v>32</v>
      </c>
      <c r="B414" s="440"/>
      <c r="C414" s="146"/>
      <c r="D414" s="147">
        <f>D413/24</f>
        <v>7.208333333333333</v>
      </c>
      <c r="E414" s="147"/>
      <c r="F414" s="147"/>
      <c r="G414" s="147">
        <f>G413/24</f>
        <v>2.2916666666666665</v>
      </c>
      <c r="H414" s="147">
        <f>H413/24</f>
        <v>9.5</v>
      </c>
      <c r="I414" s="148"/>
      <c r="J414" s="149" t="s">
        <v>33</v>
      </c>
      <c r="K414" s="150"/>
      <c r="L414" s="150"/>
      <c r="M414" s="150"/>
    </row>
    <row r="415" spans="1:13" x14ac:dyDescent="0.25">
      <c r="A415" s="207"/>
      <c r="B415" s="207"/>
      <c r="C415" s="207"/>
      <c r="D415" s="207"/>
      <c r="E415" s="207"/>
      <c r="F415" s="207"/>
      <c r="G415" s="207"/>
      <c r="H415" s="150"/>
      <c r="I415" s="150"/>
      <c r="J415" s="144" t="s">
        <v>34</v>
      </c>
      <c r="K415" s="144"/>
      <c r="L415" s="154">
        <f>C413</f>
        <v>2820</v>
      </c>
      <c r="M415" s="150" t="s">
        <v>35</v>
      </c>
    </row>
    <row r="416" spans="1:13" x14ac:dyDescent="0.25">
      <c r="A416" s="207"/>
      <c r="B416" s="207"/>
      <c r="C416" s="207"/>
      <c r="D416" s="207"/>
      <c r="E416" s="207"/>
      <c r="F416" s="207"/>
      <c r="G416" s="207"/>
      <c r="H416" s="207"/>
      <c r="I416" s="150"/>
      <c r="J416" s="144" t="s">
        <v>36</v>
      </c>
      <c r="K416" s="144"/>
      <c r="L416" s="155">
        <f>D414</f>
        <v>7.208333333333333</v>
      </c>
      <c r="M416" s="150" t="s">
        <v>14</v>
      </c>
    </row>
    <row r="417" spans="1:13" x14ac:dyDescent="0.25">
      <c r="A417" s="207"/>
      <c r="B417" s="207"/>
      <c r="C417" s="207"/>
      <c r="D417" s="207"/>
      <c r="E417" s="207"/>
      <c r="F417" s="207"/>
      <c r="G417" s="207"/>
      <c r="H417" s="207"/>
      <c r="I417" s="163"/>
      <c r="J417" s="144" t="s">
        <v>37</v>
      </c>
      <c r="K417" s="144"/>
      <c r="L417" s="156">
        <f>G414</f>
        <v>2.2916666666666665</v>
      </c>
      <c r="M417" s="150" t="s">
        <v>14</v>
      </c>
    </row>
    <row r="419" spans="1:13" ht="15.75" x14ac:dyDescent="0.25">
      <c r="A419" s="445" t="s">
        <v>141</v>
      </c>
      <c r="B419" s="445"/>
      <c r="C419" s="445"/>
      <c r="D419" s="445"/>
      <c r="E419" s="445"/>
      <c r="F419" s="445"/>
      <c r="G419" s="445"/>
      <c r="H419" s="445"/>
      <c r="I419" s="445"/>
      <c r="J419" s="445"/>
      <c r="K419" s="445"/>
      <c r="L419" s="445"/>
      <c r="M419" s="445"/>
    </row>
    <row r="420" spans="1:13" ht="15.75" x14ac:dyDescent="0.25">
      <c r="A420" s="445" t="s">
        <v>156</v>
      </c>
      <c r="B420" s="445"/>
      <c r="C420" s="445"/>
      <c r="D420" s="445"/>
      <c r="E420" s="445"/>
      <c r="F420" s="445"/>
      <c r="G420" s="445"/>
      <c r="H420" s="445"/>
      <c r="I420" s="445"/>
      <c r="J420" s="445"/>
      <c r="K420" s="445"/>
      <c r="L420" s="445"/>
      <c r="M420" s="445"/>
    </row>
    <row r="421" spans="1:13" ht="15.75" x14ac:dyDescent="0.25">
      <c r="A421" s="438"/>
      <c r="B421" s="438"/>
      <c r="C421" s="438"/>
      <c r="D421" s="438"/>
      <c r="E421" s="438"/>
      <c r="F421" s="438"/>
      <c r="G421" s="438"/>
      <c r="H421" s="438"/>
      <c r="I421" s="438"/>
      <c r="J421" s="438"/>
      <c r="K421" s="438"/>
      <c r="L421" s="438"/>
      <c r="M421" s="438"/>
    </row>
    <row r="422" spans="1:13" ht="15.75" x14ac:dyDescent="0.25">
      <c r="A422" s="195" t="s">
        <v>51</v>
      </c>
      <c r="B422" s="18"/>
      <c r="C422" s="18"/>
      <c r="D422" s="18"/>
      <c r="E422" s="18"/>
      <c r="F422" s="18"/>
      <c r="G422" s="16"/>
      <c r="H422" s="18"/>
      <c r="I422" s="18"/>
      <c r="J422" s="161"/>
      <c r="K422" s="139" t="s">
        <v>3</v>
      </c>
      <c r="L422" s="136">
        <v>15</v>
      </c>
      <c r="M422" s="139" t="s">
        <v>4</v>
      </c>
    </row>
    <row r="423" spans="1:13" ht="15" customHeight="1" x14ac:dyDescent="0.25">
      <c r="A423" s="446" t="s">
        <v>5</v>
      </c>
      <c r="B423" s="446" t="s">
        <v>6</v>
      </c>
      <c r="C423" s="442" t="s">
        <v>7</v>
      </c>
      <c r="D423" s="442" t="s">
        <v>8</v>
      </c>
      <c r="E423" s="443" t="s">
        <v>9</v>
      </c>
      <c r="F423" s="443" t="s">
        <v>10</v>
      </c>
      <c r="G423" s="442" t="s">
        <v>11</v>
      </c>
      <c r="H423" s="447" t="s">
        <v>12</v>
      </c>
      <c r="I423" s="447"/>
      <c r="J423" s="447"/>
      <c r="K423" s="448" t="s">
        <v>13</v>
      </c>
      <c r="L423" s="448"/>
      <c r="M423" s="448"/>
    </row>
    <row r="424" spans="1:13" x14ac:dyDescent="0.25">
      <c r="A424" s="446"/>
      <c r="B424" s="446"/>
      <c r="C424" s="442"/>
      <c r="D424" s="442"/>
      <c r="E424" s="443"/>
      <c r="F424" s="443"/>
      <c r="G424" s="442"/>
      <c r="H424" s="196" t="s">
        <v>14</v>
      </c>
      <c r="I424" s="196" t="s">
        <v>15</v>
      </c>
      <c r="J424" s="196" t="s">
        <v>16</v>
      </c>
      <c r="K424" s="197" t="s">
        <v>14</v>
      </c>
      <c r="L424" s="197" t="s">
        <v>15</v>
      </c>
      <c r="M424" s="197" t="s">
        <v>16</v>
      </c>
    </row>
    <row r="425" spans="1:13" x14ac:dyDescent="0.25">
      <c r="A425" s="198">
        <v>1</v>
      </c>
      <c r="B425" s="199" t="s">
        <v>19</v>
      </c>
      <c r="C425" s="198">
        <v>128</v>
      </c>
      <c r="D425" s="200">
        <f t="shared" ref="D425:D444" si="113">F425+E425</f>
        <v>5</v>
      </c>
      <c r="E425" s="200">
        <v>-3</v>
      </c>
      <c r="F425" s="200">
        <f t="shared" ref="F425:F444" si="114">INT(C425/$L$3)</f>
        <v>8</v>
      </c>
      <c r="G425" s="201">
        <v>10</v>
      </c>
      <c r="H425" s="198" t="str">
        <f t="shared" ref="H425:H445" si="115">CHOOSE(WEEKDAY(I425),"Minggu","Senin","Selasa","Rabu","Kamis","Jum'at","Sabtu")</f>
        <v>Minggu</v>
      </c>
      <c r="I425" s="202">
        <v>45851</v>
      </c>
      <c r="J425" s="203">
        <v>8.3333333333333301E-2</v>
      </c>
      <c r="K425" s="198" t="str">
        <f t="shared" ref="K425:K444" si="116">CHOOSE(WEEKDAY(L425),"Minggu","Senin","Selasa","Rabu","Kamis","Jum'at","Sabtu")</f>
        <v>Minggu</v>
      </c>
      <c r="L425" s="202">
        <f>(I425+J425)+G425/24</f>
        <v>45851.5</v>
      </c>
      <c r="M425" s="203">
        <f t="shared" ref="M425:M444" si="117">(J425+G425/24)</f>
        <v>0.5</v>
      </c>
    </row>
    <row r="426" spans="1:13" x14ac:dyDescent="0.25">
      <c r="A426" s="198">
        <v>2</v>
      </c>
      <c r="B426" s="204" t="s">
        <v>143</v>
      </c>
      <c r="C426" s="201">
        <v>250</v>
      </c>
      <c r="D426" s="205">
        <f t="shared" si="113"/>
        <v>15</v>
      </c>
      <c r="E426" s="200">
        <v>-1</v>
      </c>
      <c r="F426" s="200">
        <f t="shared" si="114"/>
        <v>16</v>
      </c>
      <c r="G426" s="201">
        <v>3</v>
      </c>
      <c r="H426" s="198" t="str">
        <f t="shared" si="115"/>
        <v>Minggu</v>
      </c>
      <c r="I426" s="202">
        <f t="shared" ref="I426:I445" si="118">$I$425+J426</f>
        <v>45851.708333333336</v>
      </c>
      <c r="J426" s="203">
        <f t="shared" ref="J426:J445" si="119">M425+D425/24</f>
        <v>0.70833333333333337</v>
      </c>
      <c r="K426" s="198" t="str">
        <f t="shared" si="116"/>
        <v>Minggu</v>
      </c>
      <c r="L426" s="202">
        <f t="shared" ref="L426:L444" si="120">($I$425+J426)+G426/24</f>
        <v>45851.833333333336</v>
      </c>
      <c r="M426" s="203">
        <f t="shared" si="117"/>
        <v>0.83333333333333337</v>
      </c>
    </row>
    <row r="427" spans="1:13" x14ac:dyDescent="0.25">
      <c r="A427" s="198">
        <v>3</v>
      </c>
      <c r="B427" s="204" t="s">
        <v>90</v>
      </c>
      <c r="C427" s="201">
        <v>388</v>
      </c>
      <c r="D427" s="205">
        <f t="shared" si="113"/>
        <v>25</v>
      </c>
      <c r="E427" s="200">
        <v>0</v>
      </c>
      <c r="F427" s="200">
        <f t="shared" si="114"/>
        <v>25</v>
      </c>
      <c r="G427" s="201">
        <v>2</v>
      </c>
      <c r="H427" s="198" t="str">
        <f t="shared" si="115"/>
        <v>Senin</v>
      </c>
      <c r="I427" s="202">
        <f t="shared" si="118"/>
        <v>45852.458333333336</v>
      </c>
      <c r="J427" s="203">
        <f t="shared" si="119"/>
        <v>1.4583333333333335</v>
      </c>
      <c r="K427" s="198" t="str">
        <f t="shared" si="116"/>
        <v>Senin</v>
      </c>
      <c r="L427" s="202">
        <f t="shared" si="120"/>
        <v>45852.541666666672</v>
      </c>
      <c r="M427" s="203">
        <f t="shared" si="117"/>
        <v>1.5416666666666667</v>
      </c>
    </row>
    <row r="428" spans="1:13" x14ac:dyDescent="0.25">
      <c r="A428" s="198">
        <v>4</v>
      </c>
      <c r="B428" s="204" t="s">
        <v>144</v>
      </c>
      <c r="C428" s="201">
        <v>91</v>
      </c>
      <c r="D428" s="205">
        <f t="shared" si="113"/>
        <v>6</v>
      </c>
      <c r="E428" s="200">
        <v>0</v>
      </c>
      <c r="F428" s="200">
        <f t="shared" si="114"/>
        <v>6</v>
      </c>
      <c r="G428" s="201">
        <v>4</v>
      </c>
      <c r="H428" s="198" t="str">
        <f t="shared" si="115"/>
        <v>Selasa</v>
      </c>
      <c r="I428" s="202">
        <f t="shared" si="118"/>
        <v>45853.583333333336</v>
      </c>
      <c r="J428" s="203">
        <f t="shared" si="119"/>
        <v>2.5833333333333335</v>
      </c>
      <c r="K428" s="198" t="str">
        <f t="shared" si="116"/>
        <v>Selasa</v>
      </c>
      <c r="L428" s="202">
        <f t="shared" si="120"/>
        <v>45853.75</v>
      </c>
      <c r="M428" s="203">
        <f t="shared" si="117"/>
        <v>2.75</v>
      </c>
    </row>
    <row r="429" spans="1:13" x14ac:dyDescent="0.25">
      <c r="A429" s="198">
        <v>5</v>
      </c>
      <c r="B429" s="204" t="s">
        <v>145</v>
      </c>
      <c r="C429" s="201">
        <v>432</v>
      </c>
      <c r="D429" s="205">
        <f t="shared" si="113"/>
        <v>27</v>
      </c>
      <c r="E429" s="200">
        <v>-1</v>
      </c>
      <c r="F429" s="200">
        <f t="shared" si="114"/>
        <v>28</v>
      </c>
      <c r="G429" s="198">
        <v>2</v>
      </c>
      <c r="H429" s="198" t="str">
        <f t="shared" si="115"/>
        <v>Rabu</v>
      </c>
      <c r="I429" s="202">
        <f t="shared" si="118"/>
        <v>45854</v>
      </c>
      <c r="J429" s="203">
        <f t="shared" si="119"/>
        <v>3</v>
      </c>
      <c r="K429" s="198" t="str">
        <f t="shared" si="116"/>
        <v>Rabu</v>
      </c>
      <c r="L429" s="202">
        <f t="shared" si="120"/>
        <v>45854.083333333336</v>
      </c>
      <c r="M429" s="203">
        <f t="shared" si="117"/>
        <v>3.0833333333333335</v>
      </c>
    </row>
    <row r="430" spans="1:13" x14ac:dyDescent="0.25">
      <c r="A430" s="198">
        <v>6</v>
      </c>
      <c r="B430" s="199" t="s">
        <v>90</v>
      </c>
      <c r="C430" s="198">
        <v>250</v>
      </c>
      <c r="D430" s="200">
        <f t="shared" si="113"/>
        <v>15</v>
      </c>
      <c r="E430" s="200">
        <v>-1</v>
      </c>
      <c r="F430" s="200">
        <f t="shared" si="114"/>
        <v>16</v>
      </c>
      <c r="G430" s="198">
        <v>2</v>
      </c>
      <c r="H430" s="198" t="str">
        <f t="shared" si="115"/>
        <v>Kamis</v>
      </c>
      <c r="I430" s="202">
        <f t="shared" si="118"/>
        <v>45855.208333333336</v>
      </c>
      <c r="J430" s="203">
        <f t="shared" si="119"/>
        <v>4.2083333333333339</v>
      </c>
      <c r="K430" s="198" t="str">
        <f t="shared" si="116"/>
        <v>Kamis</v>
      </c>
      <c r="L430" s="202">
        <f t="shared" si="120"/>
        <v>45855.291666666672</v>
      </c>
      <c r="M430" s="203">
        <f t="shared" si="117"/>
        <v>4.291666666666667</v>
      </c>
    </row>
    <row r="431" spans="1:13" x14ac:dyDescent="0.25">
      <c r="A431" s="198">
        <v>7</v>
      </c>
      <c r="B431" s="199" t="s">
        <v>143</v>
      </c>
      <c r="C431" s="198">
        <v>128</v>
      </c>
      <c r="D431" s="200">
        <f t="shared" si="113"/>
        <v>5</v>
      </c>
      <c r="E431" s="200">
        <v>-3</v>
      </c>
      <c r="F431" s="200">
        <f t="shared" si="114"/>
        <v>8</v>
      </c>
      <c r="G431" s="198">
        <v>3</v>
      </c>
      <c r="H431" s="198" t="str">
        <f t="shared" si="115"/>
        <v>Kamis</v>
      </c>
      <c r="I431" s="202">
        <f t="shared" si="118"/>
        <v>45855.916666666664</v>
      </c>
      <c r="J431" s="203">
        <f t="shared" si="119"/>
        <v>4.916666666666667</v>
      </c>
      <c r="K431" s="198" t="str">
        <f t="shared" si="116"/>
        <v>Jum'at</v>
      </c>
      <c r="L431" s="202">
        <f t="shared" si="120"/>
        <v>45856.041666666664</v>
      </c>
      <c r="M431" s="203">
        <f t="shared" si="117"/>
        <v>5.041666666666667</v>
      </c>
    </row>
    <row r="432" spans="1:13" x14ac:dyDescent="0.25">
      <c r="A432" s="198">
        <v>8</v>
      </c>
      <c r="B432" s="199" t="s">
        <v>19</v>
      </c>
      <c r="C432" s="198">
        <v>296</v>
      </c>
      <c r="D432" s="200">
        <f t="shared" si="113"/>
        <v>18</v>
      </c>
      <c r="E432" s="200">
        <v>-1</v>
      </c>
      <c r="F432" s="200">
        <f t="shared" si="114"/>
        <v>19</v>
      </c>
      <c r="G432" s="198">
        <v>5</v>
      </c>
      <c r="H432" s="198" t="str">
        <f t="shared" si="115"/>
        <v>Jum'at</v>
      </c>
      <c r="I432" s="202">
        <f t="shared" si="118"/>
        <v>45856.25</v>
      </c>
      <c r="J432" s="203">
        <f t="shared" si="119"/>
        <v>5.25</v>
      </c>
      <c r="K432" s="198" t="str">
        <f t="shared" si="116"/>
        <v>Jum'at</v>
      </c>
      <c r="L432" s="202">
        <f t="shared" si="120"/>
        <v>45856.458333333336</v>
      </c>
      <c r="M432" s="203">
        <f t="shared" si="117"/>
        <v>5.458333333333333</v>
      </c>
    </row>
    <row r="433" spans="1:13" x14ac:dyDescent="0.25">
      <c r="A433" s="198">
        <v>9</v>
      </c>
      <c r="B433" s="199" t="s">
        <v>57</v>
      </c>
      <c r="C433" s="198">
        <v>97</v>
      </c>
      <c r="D433" s="200">
        <f t="shared" si="113"/>
        <v>6</v>
      </c>
      <c r="E433" s="200">
        <v>0</v>
      </c>
      <c r="F433" s="200">
        <f t="shared" si="114"/>
        <v>6</v>
      </c>
      <c r="G433" s="198">
        <v>2</v>
      </c>
      <c r="H433" s="198" t="str">
        <f t="shared" si="115"/>
        <v>Sabtu</v>
      </c>
      <c r="I433" s="202">
        <f t="shared" si="118"/>
        <v>45857.208333333336</v>
      </c>
      <c r="J433" s="203">
        <f t="shared" si="119"/>
        <v>6.208333333333333</v>
      </c>
      <c r="K433" s="198" t="str">
        <f t="shared" si="116"/>
        <v>Sabtu</v>
      </c>
      <c r="L433" s="202">
        <f t="shared" si="120"/>
        <v>45857.291666666672</v>
      </c>
      <c r="M433" s="203">
        <f t="shared" si="117"/>
        <v>6.2916666666666661</v>
      </c>
    </row>
    <row r="434" spans="1:13" x14ac:dyDescent="0.25">
      <c r="A434" s="198">
        <v>10</v>
      </c>
      <c r="B434" s="199" t="s">
        <v>59</v>
      </c>
      <c r="C434" s="198">
        <v>120</v>
      </c>
      <c r="D434" s="200">
        <f t="shared" si="113"/>
        <v>7</v>
      </c>
      <c r="E434" s="200">
        <v>-1</v>
      </c>
      <c r="F434" s="200">
        <f t="shared" si="114"/>
        <v>8</v>
      </c>
      <c r="G434" s="198">
        <v>2</v>
      </c>
      <c r="H434" s="198" t="str">
        <f t="shared" si="115"/>
        <v>Sabtu</v>
      </c>
      <c r="I434" s="202">
        <f t="shared" si="118"/>
        <v>45857.541666666664</v>
      </c>
      <c r="J434" s="203">
        <f t="shared" si="119"/>
        <v>6.5416666666666661</v>
      </c>
      <c r="K434" s="198" t="str">
        <f t="shared" si="116"/>
        <v>Sabtu</v>
      </c>
      <c r="L434" s="202">
        <f t="shared" si="120"/>
        <v>45857.625</v>
      </c>
      <c r="M434" s="203">
        <f t="shared" si="117"/>
        <v>6.6249999999999991</v>
      </c>
    </row>
    <row r="435" spans="1:13" x14ac:dyDescent="0.25">
      <c r="A435" s="198">
        <v>11</v>
      </c>
      <c r="B435" s="199" t="s">
        <v>60</v>
      </c>
      <c r="C435" s="198">
        <v>120</v>
      </c>
      <c r="D435" s="200">
        <f t="shared" si="113"/>
        <v>7</v>
      </c>
      <c r="E435" s="200">
        <v>-1</v>
      </c>
      <c r="F435" s="200">
        <f t="shared" si="114"/>
        <v>8</v>
      </c>
      <c r="G435" s="198">
        <v>4</v>
      </c>
      <c r="H435" s="198" t="str">
        <f t="shared" si="115"/>
        <v>Sabtu</v>
      </c>
      <c r="I435" s="202">
        <f t="shared" si="118"/>
        <v>45857.916666666664</v>
      </c>
      <c r="J435" s="203">
        <f t="shared" si="119"/>
        <v>6.9166666666666661</v>
      </c>
      <c r="K435" s="198" t="str">
        <f t="shared" si="116"/>
        <v>Minggu</v>
      </c>
      <c r="L435" s="202">
        <f t="shared" si="120"/>
        <v>45858.083333333328</v>
      </c>
      <c r="M435" s="203">
        <f t="shared" si="117"/>
        <v>7.083333333333333</v>
      </c>
    </row>
    <row r="436" spans="1:13" x14ac:dyDescent="0.25">
      <c r="A436" s="198">
        <v>12</v>
      </c>
      <c r="B436" s="199" t="s">
        <v>59</v>
      </c>
      <c r="C436" s="198">
        <v>97</v>
      </c>
      <c r="D436" s="200">
        <f t="shared" si="113"/>
        <v>6</v>
      </c>
      <c r="E436" s="200">
        <v>0</v>
      </c>
      <c r="F436" s="200">
        <f t="shared" si="114"/>
        <v>6</v>
      </c>
      <c r="G436" s="198">
        <v>2</v>
      </c>
      <c r="H436" s="198" t="str">
        <f t="shared" si="115"/>
        <v>Minggu</v>
      </c>
      <c r="I436" s="202">
        <f t="shared" si="118"/>
        <v>45858.375</v>
      </c>
      <c r="J436" s="203">
        <f t="shared" si="119"/>
        <v>7.375</v>
      </c>
      <c r="K436" s="198" t="str">
        <f t="shared" si="116"/>
        <v>Minggu</v>
      </c>
      <c r="L436" s="202">
        <f t="shared" si="120"/>
        <v>45858.458333333336</v>
      </c>
      <c r="M436" s="203">
        <f t="shared" si="117"/>
        <v>7.458333333333333</v>
      </c>
    </row>
    <row r="437" spans="1:13" x14ac:dyDescent="0.25">
      <c r="A437" s="198">
        <v>13</v>
      </c>
      <c r="B437" s="199" t="s">
        <v>57</v>
      </c>
      <c r="C437" s="198">
        <v>296</v>
      </c>
      <c r="D437" s="200">
        <f t="shared" si="113"/>
        <v>18</v>
      </c>
      <c r="E437" s="200">
        <v>-1</v>
      </c>
      <c r="F437" s="200">
        <f t="shared" si="114"/>
        <v>19</v>
      </c>
      <c r="G437" s="198">
        <v>2</v>
      </c>
      <c r="H437" s="198" t="str">
        <f t="shared" si="115"/>
        <v>Minggu</v>
      </c>
      <c r="I437" s="202">
        <f t="shared" si="118"/>
        <v>45858.708333333336</v>
      </c>
      <c r="J437" s="203">
        <f t="shared" si="119"/>
        <v>7.708333333333333</v>
      </c>
      <c r="K437" s="198" t="str">
        <f t="shared" si="116"/>
        <v>Minggu</v>
      </c>
      <c r="L437" s="202">
        <f t="shared" si="120"/>
        <v>45858.791666666672</v>
      </c>
      <c r="M437" s="203">
        <f t="shared" si="117"/>
        <v>7.7916666666666661</v>
      </c>
    </row>
    <row r="438" spans="1:13" x14ac:dyDescent="0.25">
      <c r="A438" s="198">
        <v>14</v>
      </c>
      <c r="B438" s="199" t="s">
        <v>19</v>
      </c>
      <c r="C438" s="198">
        <v>128</v>
      </c>
      <c r="D438" s="200">
        <f t="shared" si="113"/>
        <v>5</v>
      </c>
      <c r="E438" s="200">
        <v>-3</v>
      </c>
      <c r="F438" s="200">
        <f t="shared" si="114"/>
        <v>8</v>
      </c>
      <c r="G438" s="198">
        <v>5</v>
      </c>
      <c r="H438" s="198" t="str">
        <f t="shared" si="115"/>
        <v>Senin</v>
      </c>
      <c r="I438" s="202">
        <f t="shared" si="118"/>
        <v>45859.541666666664</v>
      </c>
      <c r="J438" s="203">
        <f t="shared" si="119"/>
        <v>8.5416666666666661</v>
      </c>
      <c r="K438" s="198" t="str">
        <f t="shared" si="116"/>
        <v>Senin</v>
      </c>
      <c r="L438" s="202">
        <f t="shared" si="120"/>
        <v>45859.75</v>
      </c>
      <c r="M438" s="203">
        <f t="shared" si="117"/>
        <v>8.75</v>
      </c>
    </row>
    <row r="439" spans="1:13" x14ac:dyDescent="0.25">
      <c r="A439" s="198">
        <v>15</v>
      </c>
      <c r="B439" s="199" t="s">
        <v>143</v>
      </c>
      <c r="C439" s="198">
        <v>250</v>
      </c>
      <c r="D439" s="200">
        <f t="shared" si="113"/>
        <v>16</v>
      </c>
      <c r="E439" s="200">
        <v>0</v>
      </c>
      <c r="F439" s="200">
        <f t="shared" si="114"/>
        <v>16</v>
      </c>
      <c r="G439" s="198">
        <v>3</v>
      </c>
      <c r="H439" s="198" t="str">
        <f t="shared" si="115"/>
        <v>Senin</v>
      </c>
      <c r="I439" s="202">
        <f t="shared" si="118"/>
        <v>45859.958333333336</v>
      </c>
      <c r="J439" s="203">
        <f t="shared" si="119"/>
        <v>8.9583333333333339</v>
      </c>
      <c r="K439" s="198" t="str">
        <f t="shared" si="116"/>
        <v>Selasa</v>
      </c>
      <c r="L439" s="202">
        <f t="shared" si="120"/>
        <v>45860.083333333336</v>
      </c>
      <c r="M439" s="203">
        <f t="shared" si="117"/>
        <v>9.0833333333333339</v>
      </c>
    </row>
    <row r="440" spans="1:13" x14ac:dyDescent="0.25">
      <c r="A440" s="198">
        <v>16</v>
      </c>
      <c r="B440" s="204" t="s">
        <v>90</v>
      </c>
      <c r="C440" s="201">
        <v>388</v>
      </c>
      <c r="D440" s="205">
        <f t="shared" si="113"/>
        <v>24</v>
      </c>
      <c r="E440" s="205">
        <v>-1</v>
      </c>
      <c r="F440" s="205">
        <f t="shared" si="114"/>
        <v>25</v>
      </c>
      <c r="G440" s="201">
        <v>2</v>
      </c>
      <c r="H440" s="198" t="str">
        <f t="shared" si="115"/>
        <v>Selasa</v>
      </c>
      <c r="I440" s="202">
        <f t="shared" si="118"/>
        <v>45860.75</v>
      </c>
      <c r="J440" s="203">
        <f t="shared" si="119"/>
        <v>9.75</v>
      </c>
      <c r="K440" s="198" t="str">
        <f t="shared" si="116"/>
        <v>Selasa</v>
      </c>
      <c r="L440" s="202">
        <f t="shared" si="120"/>
        <v>45860.833333333336</v>
      </c>
      <c r="M440" s="203">
        <f t="shared" si="117"/>
        <v>9.8333333333333339</v>
      </c>
    </row>
    <row r="441" spans="1:13" x14ac:dyDescent="0.25">
      <c r="A441" s="198">
        <v>17</v>
      </c>
      <c r="B441" s="204" t="s">
        <v>144</v>
      </c>
      <c r="C441" s="201">
        <v>91</v>
      </c>
      <c r="D441" s="205">
        <f t="shared" si="113"/>
        <v>6</v>
      </c>
      <c r="E441" s="205">
        <v>0</v>
      </c>
      <c r="F441" s="205">
        <f t="shared" si="114"/>
        <v>6</v>
      </c>
      <c r="G441" s="201">
        <v>4</v>
      </c>
      <c r="H441" s="198" t="str">
        <f t="shared" si="115"/>
        <v>Rabu</v>
      </c>
      <c r="I441" s="202">
        <f t="shared" si="118"/>
        <v>45861.833333333336</v>
      </c>
      <c r="J441" s="203">
        <f t="shared" si="119"/>
        <v>10.833333333333334</v>
      </c>
      <c r="K441" s="198" t="str">
        <f t="shared" si="116"/>
        <v>Kamis</v>
      </c>
      <c r="L441" s="202">
        <f t="shared" si="120"/>
        <v>45862</v>
      </c>
      <c r="M441" s="203">
        <f t="shared" si="117"/>
        <v>11</v>
      </c>
    </row>
    <row r="442" spans="1:13" x14ac:dyDescent="0.25">
      <c r="A442" s="198">
        <v>18</v>
      </c>
      <c r="B442" s="204" t="s">
        <v>145</v>
      </c>
      <c r="C442" s="201">
        <v>432</v>
      </c>
      <c r="D442" s="205">
        <f t="shared" si="113"/>
        <v>27</v>
      </c>
      <c r="E442" s="205">
        <v>-1</v>
      </c>
      <c r="F442" s="205">
        <f t="shared" si="114"/>
        <v>28</v>
      </c>
      <c r="G442" s="201">
        <v>2</v>
      </c>
      <c r="H442" s="198" t="str">
        <f t="shared" si="115"/>
        <v>Kamis</v>
      </c>
      <c r="I442" s="202">
        <f t="shared" si="118"/>
        <v>45862.25</v>
      </c>
      <c r="J442" s="203">
        <f t="shared" si="119"/>
        <v>11.25</v>
      </c>
      <c r="K442" s="198" t="str">
        <f t="shared" si="116"/>
        <v>Kamis</v>
      </c>
      <c r="L442" s="202">
        <f t="shared" si="120"/>
        <v>45862.333333333336</v>
      </c>
      <c r="M442" s="203">
        <f t="shared" si="117"/>
        <v>11.333333333333334</v>
      </c>
    </row>
    <row r="443" spans="1:13" x14ac:dyDescent="0.25">
      <c r="A443" s="198">
        <v>19</v>
      </c>
      <c r="B443" s="204" t="s">
        <v>90</v>
      </c>
      <c r="C443" s="201">
        <v>250</v>
      </c>
      <c r="D443" s="205">
        <f t="shared" si="113"/>
        <v>16</v>
      </c>
      <c r="E443" s="205">
        <v>0</v>
      </c>
      <c r="F443" s="205">
        <f t="shared" si="114"/>
        <v>16</v>
      </c>
      <c r="G443" s="201">
        <v>2</v>
      </c>
      <c r="H443" s="198" t="str">
        <f t="shared" si="115"/>
        <v>Jum'at</v>
      </c>
      <c r="I443" s="202">
        <f t="shared" si="118"/>
        <v>45863.458333333336</v>
      </c>
      <c r="J443" s="203">
        <f t="shared" si="119"/>
        <v>12.458333333333334</v>
      </c>
      <c r="K443" s="198" t="str">
        <f t="shared" si="116"/>
        <v>Jum'at</v>
      </c>
      <c r="L443" s="202">
        <f t="shared" si="120"/>
        <v>45863.541666666672</v>
      </c>
      <c r="M443" s="203">
        <f t="shared" si="117"/>
        <v>12.541666666666668</v>
      </c>
    </row>
    <row r="444" spans="1:13" x14ac:dyDescent="0.25">
      <c r="A444" s="198">
        <v>20</v>
      </c>
      <c r="B444" s="204" t="s">
        <v>143</v>
      </c>
      <c r="C444" s="201">
        <v>128</v>
      </c>
      <c r="D444" s="205">
        <f t="shared" si="113"/>
        <v>5</v>
      </c>
      <c r="E444" s="205">
        <v>-3</v>
      </c>
      <c r="F444" s="205">
        <f t="shared" si="114"/>
        <v>8</v>
      </c>
      <c r="G444" s="201">
        <v>3</v>
      </c>
      <c r="H444" s="198" t="str">
        <f t="shared" si="115"/>
        <v>Sabtu</v>
      </c>
      <c r="I444" s="202">
        <f t="shared" si="118"/>
        <v>45864.208333333336</v>
      </c>
      <c r="J444" s="203">
        <f t="shared" si="119"/>
        <v>13.208333333333334</v>
      </c>
      <c r="K444" s="198" t="str">
        <f t="shared" si="116"/>
        <v>Sabtu</v>
      </c>
      <c r="L444" s="202">
        <f t="shared" si="120"/>
        <v>45864.333333333336</v>
      </c>
      <c r="M444" s="203">
        <f t="shared" si="117"/>
        <v>13.333333333333334</v>
      </c>
    </row>
    <row r="445" spans="1:13" x14ac:dyDescent="0.25">
      <c r="A445" s="198">
        <v>21</v>
      </c>
      <c r="B445" s="204" t="s">
        <v>19</v>
      </c>
      <c r="C445" s="201"/>
      <c r="D445" s="205"/>
      <c r="E445" s="205"/>
      <c r="F445" s="205"/>
      <c r="G445" s="201"/>
      <c r="H445" s="198" t="str">
        <f t="shared" si="115"/>
        <v>Sabtu</v>
      </c>
      <c r="I445" s="202">
        <f t="shared" si="118"/>
        <v>45864.541666666664</v>
      </c>
      <c r="J445" s="203">
        <f t="shared" si="119"/>
        <v>13.541666666666668</v>
      </c>
      <c r="K445" s="198"/>
      <c r="L445" s="202"/>
      <c r="M445" s="203"/>
    </row>
    <row r="446" spans="1:13" x14ac:dyDescent="0.25">
      <c r="A446" s="440" t="s">
        <v>31</v>
      </c>
      <c r="B446" s="440"/>
      <c r="C446" s="160">
        <f>SUM(C425:C445)</f>
        <v>4360</v>
      </c>
      <c r="D446" s="160">
        <f>SUM(D425:D445)</f>
        <v>259</v>
      </c>
      <c r="E446" s="160"/>
      <c r="F446" s="160"/>
      <c r="G446" s="160">
        <f>SUM(G425:G445)</f>
        <v>64</v>
      </c>
      <c r="H446" s="160">
        <f>D446+G446</f>
        <v>323</v>
      </c>
      <c r="I446" s="143"/>
      <c r="J446" s="144"/>
      <c r="K446" s="143"/>
      <c r="L446" s="143"/>
      <c r="M446" s="144"/>
    </row>
    <row r="447" spans="1:13" x14ac:dyDescent="0.25">
      <c r="A447" s="440" t="s">
        <v>32</v>
      </c>
      <c r="B447" s="440"/>
      <c r="C447" s="146"/>
      <c r="D447" s="147">
        <f>D446/24</f>
        <v>10.791666666666666</v>
      </c>
      <c r="E447" s="147"/>
      <c r="F447" s="147"/>
      <c r="G447" s="147">
        <f>G446/24</f>
        <v>2.6666666666666665</v>
      </c>
      <c r="H447" s="147">
        <f>H446/24</f>
        <v>13.458333333333334</v>
      </c>
      <c r="I447" s="148"/>
      <c r="J447" s="149" t="s">
        <v>33</v>
      </c>
      <c r="K447" s="150"/>
      <c r="L447" s="150"/>
      <c r="M447" s="150"/>
    </row>
    <row r="448" spans="1:13" x14ac:dyDescent="0.25">
      <c r="A448" s="207"/>
      <c r="B448" s="207"/>
      <c r="C448" s="207"/>
      <c r="D448" s="207"/>
      <c r="E448" s="207"/>
      <c r="F448" s="207"/>
      <c r="G448" s="207"/>
      <c r="H448" s="150"/>
      <c r="I448" s="150"/>
      <c r="J448" s="144" t="s">
        <v>34</v>
      </c>
      <c r="K448" s="144"/>
      <c r="L448" s="154">
        <f>C446</f>
        <v>4360</v>
      </c>
      <c r="M448" s="150" t="s">
        <v>35</v>
      </c>
    </row>
    <row r="449" spans="1:13" x14ac:dyDescent="0.25">
      <c r="A449" s="207"/>
      <c r="B449" s="207"/>
      <c r="C449" s="207"/>
      <c r="D449" s="207"/>
      <c r="E449" s="207"/>
      <c r="F449" s="207"/>
      <c r="G449" s="207"/>
      <c r="H449" s="207"/>
      <c r="I449" s="150"/>
      <c r="J449" s="144" t="s">
        <v>36</v>
      </c>
      <c r="K449" s="144"/>
      <c r="L449" s="155">
        <f>D447</f>
        <v>10.791666666666666</v>
      </c>
      <c r="M449" s="150" t="s">
        <v>14</v>
      </c>
    </row>
    <row r="450" spans="1:13" x14ac:dyDescent="0.25">
      <c r="A450" s="207"/>
      <c r="B450" s="207"/>
      <c r="C450" s="207"/>
      <c r="D450" s="207"/>
      <c r="E450" s="207"/>
      <c r="F450" s="207"/>
      <c r="G450" s="207"/>
      <c r="H450" s="207"/>
      <c r="I450" s="163"/>
      <c r="J450" s="144" t="s">
        <v>37</v>
      </c>
      <c r="K450" s="144"/>
      <c r="L450" s="156">
        <f>G447</f>
        <v>2.6666666666666665</v>
      </c>
      <c r="M450" s="150" t="s">
        <v>14</v>
      </c>
    </row>
  </sheetData>
  <mergeCells count="195">
    <mergeCell ref="A446:B446"/>
    <mergeCell ref="A447:B447"/>
    <mergeCell ref="A413:B413"/>
    <mergeCell ref="A414:B414"/>
    <mergeCell ref="A419:M419"/>
    <mergeCell ref="A420:M420"/>
    <mergeCell ref="A421:M421"/>
    <mergeCell ref="A423:A424"/>
    <mergeCell ref="B423:B424"/>
    <mergeCell ref="C423:C424"/>
    <mergeCell ref="D423:D424"/>
    <mergeCell ref="E423:E424"/>
    <mergeCell ref="F423:F424"/>
    <mergeCell ref="G423:G424"/>
    <mergeCell ref="H423:J423"/>
    <mergeCell ref="K423:M423"/>
    <mergeCell ref="A386:B386"/>
    <mergeCell ref="A387:B387"/>
    <mergeCell ref="A392:M392"/>
    <mergeCell ref="A393:M393"/>
    <mergeCell ref="A394:M394"/>
    <mergeCell ref="A396:A397"/>
    <mergeCell ref="B396:B397"/>
    <mergeCell ref="C396:C397"/>
    <mergeCell ref="D396:D397"/>
    <mergeCell ref="E396:E397"/>
    <mergeCell ref="F396:F397"/>
    <mergeCell ref="G396:G397"/>
    <mergeCell ref="H396:J396"/>
    <mergeCell ref="K396:M396"/>
    <mergeCell ref="A356:B356"/>
    <mergeCell ref="A357:B357"/>
    <mergeCell ref="A362:M362"/>
    <mergeCell ref="A363:M363"/>
    <mergeCell ref="A364:M364"/>
    <mergeCell ref="A366:A367"/>
    <mergeCell ref="B366:B367"/>
    <mergeCell ref="C366:C367"/>
    <mergeCell ref="D366:D367"/>
    <mergeCell ref="E366:E367"/>
    <mergeCell ref="F366:F367"/>
    <mergeCell ref="G366:G367"/>
    <mergeCell ref="H366:J366"/>
    <mergeCell ref="K366:M366"/>
    <mergeCell ref="A324:B324"/>
    <mergeCell ref="A325:B325"/>
    <mergeCell ref="A330:M330"/>
    <mergeCell ref="A331:M331"/>
    <mergeCell ref="A332:M332"/>
    <mergeCell ref="A334:A335"/>
    <mergeCell ref="B334:B335"/>
    <mergeCell ref="C334:C335"/>
    <mergeCell ref="D334:D335"/>
    <mergeCell ref="E334:E335"/>
    <mergeCell ref="F334:F335"/>
    <mergeCell ref="G334:G335"/>
    <mergeCell ref="H334:J334"/>
    <mergeCell ref="K334:M334"/>
    <mergeCell ref="A291:B291"/>
    <mergeCell ref="A292:B292"/>
    <mergeCell ref="A297:M297"/>
    <mergeCell ref="A298:M298"/>
    <mergeCell ref="A299:M299"/>
    <mergeCell ref="A301:A302"/>
    <mergeCell ref="B301:B302"/>
    <mergeCell ref="C301:C302"/>
    <mergeCell ref="D301:D302"/>
    <mergeCell ref="E301:E302"/>
    <mergeCell ref="F301:F302"/>
    <mergeCell ref="G301:G302"/>
    <mergeCell ref="H301:J301"/>
    <mergeCell ref="K301:M301"/>
    <mergeCell ref="A258:B258"/>
    <mergeCell ref="A259:B259"/>
    <mergeCell ref="A264:M264"/>
    <mergeCell ref="A265:M265"/>
    <mergeCell ref="A266:M266"/>
    <mergeCell ref="A268:A269"/>
    <mergeCell ref="B268:B269"/>
    <mergeCell ref="C268:C269"/>
    <mergeCell ref="D268:D269"/>
    <mergeCell ref="E268:E269"/>
    <mergeCell ref="F268:F269"/>
    <mergeCell ref="G268:G269"/>
    <mergeCell ref="H268:J268"/>
    <mergeCell ref="K268:M268"/>
    <mergeCell ref="A225:B225"/>
    <mergeCell ref="A226:B226"/>
    <mergeCell ref="A231:M231"/>
    <mergeCell ref="A232:M232"/>
    <mergeCell ref="A233:M233"/>
    <mergeCell ref="A235:A236"/>
    <mergeCell ref="B235:B236"/>
    <mergeCell ref="C235:C236"/>
    <mergeCell ref="D235:D236"/>
    <mergeCell ref="E235:E236"/>
    <mergeCell ref="F235:F236"/>
    <mergeCell ref="G235:G236"/>
    <mergeCell ref="H235:J235"/>
    <mergeCell ref="K235:M235"/>
    <mergeCell ref="A192:B192"/>
    <mergeCell ref="A193:B193"/>
    <mergeCell ref="A198:M198"/>
    <mergeCell ref="A199:M199"/>
    <mergeCell ref="A200:M200"/>
    <mergeCell ref="A202:A203"/>
    <mergeCell ref="B202:B203"/>
    <mergeCell ref="C202:C203"/>
    <mergeCell ref="D202:D203"/>
    <mergeCell ref="E202:E203"/>
    <mergeCell ref="F202:F203"/>
    <mergeCell ref="G202:G203"/>
    <mergeCell ref="H202:J202"/>
    <mergeCell ref="K202:M202"/>
    <mergeCell ref="A159:B159"/>
    <mergeCell ref="A160:B160"/>
    <mergeCell ref="A165:M165"/>
    <mergeCell ref="A166:M166"/>
    <mergeCell ref="A167:M167"/>
    <mergeCell ref="A169:A170"/>
    <mergeCell ref="B169:B170"/>
    <mergeCell ref="C169:C170"/>
    <mergeCell ref="D169:D170"/>
    <mergeCell ref="E169:E170"/>
    <mergeCell ref="F169:F170"/>
    <mergeCell ref="G169:G170"/>
    <mergeCell ref="H169:J169"/>
    <mergeCell ref="K169:M169"/>
    <mergeCell ref="A126:B126"/>
    <mergeCell ref="A127:B127"/>
    <mergeCell ref="A132:M132"/>
    <mergeCell ref="A133:M133"/>
    <mergeCell ref="A134:M134"/>
    <mergeCell ref="A136:A137"/>
    <mergeCell ref="B136:B137"/>
    <mergeCell ref="C136:C137"/>
    <mergeCell ref="D136:D137"/>
    <mergeCell ref="E136:E137"/>
    <mergeCell ref="F136:F137"/>
    <mergeCell ref="G136:G137"/>
    <mergeCell ref="H136:J136"/>
    <mergeCell ref="K136:M136"/>
    <mergeCell ref="A93:B93"/>
    <mergeCell ref="A94:B94"/>
    <mergeCell ref="A99:M99"/>
    <mergeCell ref="A100:M100"/>
    <mergeCell ref="A101:M101"/>
    <mergeCell ref="A103:A104"/>
    <mergeCell ref="B103:B104"/>
    <mergeCell ref="C103:C104"/>
    <mergeCell ref="D103:D104"/>
    <mergeCell ref="E103:E104"/>
    <mergeCell ref="F103:F104"/>
    <mergeCell ref="G103:G104"/>
    <mergeCell ref="H103:J103"/>
    <mergeCell ref="K103:M103"/>
    <mergeCell ref="A60:B60"/>
    <mergeCell ref="A61:B61"/>
    <mergeCell ref="A66:M66"/>
    <mergeCell ref="A67:M67"/>
    <mergeCell ref="A68:M68"/>
    <mergeCell ref="A70:A71"/>
    <mergeCell ref="B70:B71"/>
    <mergeCell ref="C70:C71"/>
    <mergeCell ref="D70:D71"/>
    <mergeCell ref="E70:E71"/>
    <mergeCell ref="F70:F71"/>
    <mergeCell ref="G70:G71"/>
    <mergeCell ref="H70:J70"/>
    <mergeCell ref="K70:M70"/>
    <mergeCell ref="A27:B27"/>
    <mergeCell ref="A28:B28"/>
    <mergeCell ref="A33:M33"/>
    <mergeCell ref="A34:M34"/>
    <mergeCell ref="A35:M35"/>
    <mergeCell ref="A37:A38"/>
    <mergeCell ref="B37:B38"/>
    <mergeCell ref="C37:C38"/>
    <mergeCell ref="D37:D38"/>
    <mergeCell ref="E37:E38"/>
    <mergeCell ref="F37:F38"/>
    <mergeCell ref="G37:G38"/>
    <mergeCell ref="H37:J37"/>
    <mergeCell ref="K37:M37"/>
    <mergeCell ref="A1:M1"/>
    <mergeCell ref="A2:M2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paperSize="9" scale="7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M306"/>
  <sheetViews>
    <sheetView topLeftCell="A16" zoomScale="95" zoomScaleNormal="95" workbookViewId="0">
      <selection activeCell="G28" sqref="G28"/>
    </sheetView>
  </sheetViews>
  <sheetFormatPr defaultColWidth="9.140625" defaultRowHeight="15.75" x14ac:dyDescent="0.25"/>
  <cols>
    <col min="1" max="1" width="5.85546875" style="15" customWidth="1"/>
    <col min="2" max="2" width="20" style="15" customWidth="1"/>
    <col min="3" max="4" width="9.42578125" style="15" customWidth="1"/>
    <col min="5" max="8" width="9.140625" style="15"/>
    <col min="9" max="9" width="13.140625" style="15" customWidth="1"/>
    <col min="10" max="11" width="9.140625" style="15"/>
    <col min="12" max="12" width="12.85546875" style="15" customWidth="1"/>
    <col min="13" max="13" width="11" style="15" customWidth="1"/>
    <col min="14" max="14" width="10.140625" style="15" customWidth="1"/>
    <col min="15" max="15" width="11.42578125" style="15" customWidth="1"/>
    <col min="16" max="17" width="8.140625" style="15" customWidth="1"/>
    <col min="18" max="18" width="11.140625" style="15" customWidth="1"/>
    <col min="19" max="19" width="9.42578125" style="15" customWidth="1"/>
    <col min="20" max="20" width="8.5703125" style="15" customWidth="1"/>
    <col min="21" max="22" width="9.140625" style="15"/>
    <col min="23" max="23" width="5.85546875" style="15" customWidth="1"/>
    <col min="24" max="24" width="13.42578125" style="15" customWidth="1"/>
    <col min="25" max="25" width="7.42578125" style="15" customWidth="1"/>
    <col min="26" max="26" width="7.140625" style="15" customWidth="1"/>
    <col min="27" max="27" width="7.42578125" style="15" customWidth="1"/>
    <col min="28" max="28" width="8" style="15" customWidth="1"/>
    <col min="29" max="29" width="7.140625" style="15" customWidth="1"/>
    <col min="30" max="30" width="9.140625" style="15"/>
    <col min="31" max="31" width="11.85546875" style="15" customWidth="1"/>
    <col min="32" max="32" width="8.5703125" style="15" customWidth="1"/>
    <col min="33" max="33" width="9.140625" style="15"/>
    <col min="34" max="34" width="11" style="15" customWidth="1"/>
    <col min="35" max="38" width="9.140625" style="15"/>
    <col min="39" max="39" width="10.42578125" style="15" customWidth="1"/>
    <col min="40" max="41" width="9.140625" style="15"/>
    <col min="42" max="42" width="10.42578125" style="15" customWidth="1"/>
    <col min="43" max="45" width="9.140625" style="15"/>
    <col min="46" max="46" width="10.42578125" style="15" customWidth="1"/>
    <col min="47" max="48" width="9.140625" style="15"/>
    <col min="49" max="49" width="10.42578125" style="15" customWidth="1"/>
    <col min="50" max="16384" width="9.140625" style="15"/>
  </cols>
  <sheetData>
    <row r="1" spans="1:13" x14ac:dyDescent="0.25">
      <c r="A1" s="437" t="s">
        <v>0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</row>
    <row r="2" spans="1:13" x14ac:dyDescent="0.25">
      <c r="A2" s="438" t="s">
        <v>157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</row>
    <row r="3" spans="1:13" x14ac:dyDescent="0.25">
      <c r="A3" s="449" t="s">
        <v>158</v>
      </c>
      <c r="B3" s="449"/>
      <c r="C3" s="449"/>
      <c r="D3" s="449"/>
      <c r="E3" s="449"/>
      <c r="F3" s="449"/>
      <c r="G3" s="449"/>
      <c r="H3" s="449"/>
      <c r="I3" s="449"/>
      <c r="J3" s="449"/>
      <c r="K3" s="18" t="s">
        <v>3</v>
      </c>
      <c r="L3" s="66">
        <v>15.5</v>
      </c>
      <c r="M3" s="18" t="s">
        <v>4</v>
      </c>
    </row>
    <row r="4" spans="1:13" ht="15" customHeight="1" x14ac:dyDescent="0.25">
      <c r="A4" s="13" t="s">
        <v>5</v>
      </c>
      <c r="B4" s="13" t="s">
        <v>6</v>
      </c>
      <c r="C4" s="12" t="s">
        <v>7</v>
      </c>
      <c r="D4" s="12" t="s">
        <v>8</v>
      </c>
      <c r="E4" s="11" t="s">
        <v>9</v>
      </c>
      <c r="F4" s="11" t="s">
        <v>10</v>
      </c>
      <c r="G4" s="12" t="s">
        <v>11</v>
      </c>
      <c r="H4" s="10" t="s">
        <v>12</v>
      </c>
      <c r="I4" s="10"/>
      <c r="J4" s="10"/>
      <c r="K4" s="9" t="s">
        <v>13</v>
      </c>
      <c r="L4" s="9"/>
      <c r="M4" s="9"/>
    </row>
    <row r="5" spans="1:13" x14ac:dyDescent="0.25">
      <c r="A5" s="13"/>
      <c r="B5" s="13"/>
      <c r="C5" s="12"/>
      <c r="D5" s="12"/>
      <c r="E5" s="11"/>
      <c r="F5" s="11"/>
      <c r="G5" s="12"/>
      <c r="H5" s="19" t="s">
        <v>14</v>
      </c>
      <c r="I5" s="19" t="s">
        <v>15</v>
      </c>
      <c r="J5" s="19" t="s">
        <v>16</v>
      </c>
      <c r="K5" s="20" t="s">
        <v>14</v>
      </c>
      <c r="L5" s="20" t="s">
        <v>15</v>
      </c>
      <c r="M5" s="20" t="s">
        <v>16</v>
      </c>
    </row>
    <row r="6" spans="1:13" x14ac:dyDescent="0.25">
      <c r="A6" s="21">
        <v>1</v>
      </c>
      <c r="B6" s="22" t="s">
        <v>17</v>
      </c>
      <c r="C6" s="21">
        <v>396</v>
      </c>
      <c r="D6" s="23">
        <f t="shared" ref="D6:D15" si="0">F6+E6</f>
        <v>27</v>
      </c>
      <c r="E6" s="23">
        <v>2</v>
      </c>
      <c r="F6" s="23">
        <f t="shared" ref="F6:F15" si="1">INT(C6/$L$3)</f>
        <v>25</v>
      </c>
      <c r="G6" s="21">
        <v>20</v>
      </c>
      <c r="H6" s="21" t="str">
        <f t="shared" ref="H6:H16" si="2">CHOOSE(WEEKDAY(I6),"Minggu","Senin","Selasa","Rabu","Kamis","Jum'at","Sabtu")</f>
        <v>Selasa</v>
      </c>
      <c r="I6" s="24">
        <v>45664</v>
      </c>
      <c r="J6" s="25">
        <v>0.58333333333333304</v>
      </c>
      <c r="K6" s="21" t="str">
        <f t="shared" ref="K6:K15" si="3">CHOOSE(WEEKDAY(L6),"Minggu","Senin","Selasa","Rabu","Kamis","Jum'at","Sabtu")</f>
        <v>Rabu</v>
      </c>
      <c r="L6" s="24">
        <f>(I6+J6)+G6/24</f>
        <v>45665.416666666672</v>
      </c>
      <c r="M6" s="25">
        <f t="shared" ref="M6:M15" si="4">(J6+G6/24)</f>
        <v>1.4166666666666665</v>
      </c>
    </row>
    <row r="7" spans="1:13" x14ac:dyDescent="0.25">
      <c r="A7" s="21">
        <f t="shared" ref="A7:A16" si="5">A6+1</f>
        <v>2</v>
      </c>
      <c r="B7" s="22" t="s">
        <v>18</v>
      </c>
      <c r="C7" s="21">
        <v>458</v>
      </c>
      <c r="D7" s="23">
        <f t="shared" si="0"/>
        <v>28</v>
      </c>
      <c r="E7" s="23">
        <v>-1</v>
      </c>
      <c r="F7" s="23">
        <f t="shared" si="1"/>
        <v>29</v>
      </c>
      <c r="G7" s="21">
        <v>4</v>
      </c>
      <c r="H7" s="21" t="str">
        <f t="shared" si="2"/>
        <v>Kamis</v>
      </c>
      <c r="I7" s="24">
        <f t="shared" ref="I7:I16" si="6">$I$6+J7</f>
        <v>45666.541666666664</v>
      </c>
      <c r="J7" s="25">
        <f t="shared" ref="J7:J16" si="7">M6+D6/24</f>
        <v>2.5416666666666665</v>
      </c>
      <c r="K7" s="21" t="str">
        <f t="shared" si="3"/>
        <v>Kamis</v>
      </c>
      <c r="L7" s="24">
        <f t="shared" ref="L7:L15" si="8">($I$6+J7)+G7/24</f>
        <v>45666.708333333328</v>
      </c>
      <c r="M7" s="25">
        <f t="shared" si="4"/>
        <v>2.708333333333333</v>
      </c>
    </row>
    <row r="8" spans="1:13" x14ac:dyDescent="0.25">
      <c r="A8" s="21">
        <f t="shared" si="5"/>
        <v>3</v>
      </c>
      <c r="B8" s="22" t="s">
        <v>19</v>
      </c>
      <c r="C8" s="21">
        <v>243</v>
      </c>
      <c r="D8" s="23">
        <f t="shared" si="0"/>
        <v>16</v>
      </c>
      <c r="E8" s="23">
        <v>1</v>
      </c>
      <c r="F8" s="23">
        <f t="shared" si="1"/>
        <v>15</v>
      </c>
      <c r="G8" s="21">
        <v>3</v>
      </c>
      <c r="H8" s="21" t="str">
        <f t="shared" si="2"/>
        <v>Jum'at</v>
      </c>
      <c r="I8" s="24">
        <f t="shared" si="6"/>
        <v>45667.875</v>
      </c>
      <c r="J8" s="25">
        <f t="shared" si="7"/>
        <v>3.875</v>
      </c>
      <c r="K8" s="21" t="str">
        <f t="shared" si="3"/>
        <v>Sabtu</v>
      </c>
      <c r="L8" s="24">
        <f t="shared" si="8"/>
        <v>45668</v>
      </c>
      <c r="M8" s="25">
        <f t="shared" si="4"/>
        <v>4</v>
      </c>
    </row>
    <row r="9" spans="1:13" x14ac:dyDescent="0.25">
      <c r="A9" s="21">
        <f t="shared" si="5"/>
        <v>4</v>
      </c>
      <c r="B9" s="22" t="s">
        <v>20</v>
      </c>
      <c r="C9" s="21">
        <v>634</v>
      </c>
      <c r="D9" s="23">
        <f t="shared" si="0"/>
        <v>42</v>
      </c>
      <c r="E9" s="23">
        <v>2</v>
      </c>
      <c r="F9" s="23">
        <f t="shared" si="1"/>
        <v>40</v>
      </c>
      <c r="G9" s="21">
        <v>2</v>
      </c>
      <c r="H9" s="21" t="str">
        <f t="shared" si="2"/>
        <v>Sabtu</v>
      </c>
      <c r="I9" s="24">
        <f t="shared" si="6"/>
        <v>45668.666666666664</v>
      </c>
      <c r="J9" s="25">
        <f t="shared" si="7"/>
        <v>4.666666666666667</v>
      </c>
      <c r="K9" s="21" t="str">
        <f t="shared" si="3"/>
        <v>Sabtu</v>
      </c>
      <c r="L9" s="24">
        <f t="shared" si="8"/>
        <v>45668.75</v>
      </c>
      <c r="M9" s="25">
        <f t="shared" si="4"/>
        <v>4.75</v>
      </c>
    </row>
    <row r="10" spans="1:13" x14ac:dyDescent="0.25">
      <c r="A10" s="21">
        <f t="shared" si="5"/>
        <v>5</v>
      </c>
      <c r="B10" s="22" t="s">
        <v>28</v>
      </c>
      <c r="C10" s="21">
        <v>220</v>
      </c>
      <c r="D10" s="23">
        <f t="shared" si="0"/>
        <v>16</v>
      </c>
      <c r="E10" s="23">
        <v>2</v>
      </c>
      <c r="F10" s="23">
        <f t="shared" si="1"/>
        <v>14</v>
      </c>
      <c r="G10" s="21">
        <v>3</v>
      </c>
      <c r="H10" s="21" t="str">
        <f t="shared" si="2"/>
        <v>Senin</v>
      </c>
      <c r="I10" s="24">
        <f t="shared" si="6"/>
        <v>45670.5</v>
      </c>
      <c r="J10" s="25">
        <f t="shared" si="7"/>
        <v>6.5</v>
      </c>
      <c r="K10" s="21" t="str">
        <f t="shared" si="3"/>
        <v>Senin</v>
      </c>
      <c r="L10" s="24">
        <f t="shared" si="8"/>
        <v>45670.625</v>
      </c>
      <c r="M10" s="25">
        <f t="shared" si="4"/>
        <v>6.625</v>
      </c>
    </row>
    <row r="11" spans="1:13" x14ac:dyDescent="0.25">
      <c r="A11" s="21">
        <f t="shared" si="5"/>
        <v>6</v>
      </c>
      <c r="B11" s="22" t="s">
        <v>29</v>
      </c>
      <c r="C11" s="21">
        <v>220</v>
      </c>
      <c r="D11" s="23">
        <f t="shared" si="0"/>
        <v>16</v>
      </c>
      <c r="E11" s="23">
        <v>2</v>
      </c>
      <c r="F11" s="23">
        <f t="shared" si="1"/>
        <v>14</v>
      </c>
      <c r="G11" s="21">
        <v>3</v>
      </c>
      <c r="H11" s="21" t="str">
        <f t="shared" si="2"/>
        <v>Selasa</v>
      </c>
      <c r="I11" s="24">
        <f t="shared" si="6"/>
        <v>45671.291666666664</v>
      </c>
      <c r="J11" s="25">
        <f t="shared" si="7"/>
        <v>7.291666666666667</v>
      </c>
      <c r="K11" s="21" t="str">
        <f t="shared" si="3"/>
        <v>Selasa</v>
      </c>
      <c r="L11" s="24">
        <f t="shared" si="8"/>
        <v>45671.416666666664</v>
      </c>
      <c r="M11" s="25">
        <f t="shared" si="4"/>
        <v>7.416666666666667</v>
      </c>
    </row>
    <row r="12" spans="1:13" x14ac:dyDescent="0.25">
      <c r="A12" s="21">
        <f t="shared" si="5"/>
        <v>7</v>
      </c>
      <c r="B12" s="22" t="s">
        <v>28</v>
      </c>
      <c r="C12" s="21">
        <v>634</v>
      </c>
      <c r="D12" s="23">
        <f t="shared" si="0"/>
        <v>41</v>
      </c>
      <c r="E12" s="23">
        <v>1</v>
      </c>
      <c r="F12" s="23">
        <f t="shared" si="1"/>
        <v>40</v>
      </c>
      <c r="G12" s="21">
        <v>3</v>
      </c>
      <c r="H12" s="21" t="str">
        <f t="shared" si="2"/>
        <v>Rabu</v>
      </c>
      <c r="I12" s="24">
        <f t="shared" si="6"/>
        <v>45672.083333333336</v>
      </c>
      <c r="J12" s="25">
        <f t="shared" si="7"/>
        <v>8.0833333333333339</v>
      </c>
      <c r="K12" s="21" t="str">
        <f t="shared" si="3"/>
        <v>Rabu</v>
      </c>
      <c r="L12" s="24">
        <f t="shared" si="8"/>
        <v>45672.208333333336</v>
      </c>
      <c r="M12" s="25">
        <f t="shared" si="4"/>
        <v>8.2083333333333339</v>
      </c>
    </row>
    <row r="13" spans="1:13" x14ac:dyDescent="0.25">
      <c r="A13" s="21">
        <f t="shared" si="5"/>
        <v>8</v>
      </c>
      <c r="B13" s="22" t="s">
        <v>20</v>
      </c>
      <c r="C13" s="21">
        <v>243</v>
      </c>
      <c r="D13" s="23">
        <f t="shared" si="0"/>
        <v>16</v>
      </c>
      <c r="E13" s="23">
        <v>1</v>
      </c>
      <c r="F13" s="23">
        <f t="shared" si="1"/>
        <v>15</v>
      </c>
      <c r="G13" s="21">
        <v>2</v>
      </c>
      <c r="H13" s="21" t="str">
        <f t="shared" si="2"/>
        <v>Kamis</v>
      </c>
      <c r="I13" s="24">
        <f t="shared" si="6"/>
        <v>45673.916666666664</v>
      </c>
      <c r="J13" s="25">
        <f t="shared" si="7"/>
        <v>9.9166666666666679</v>
      </c>
      <c r="K13" s="21" t="str">
        <f t="shared" si="3"/>
        <v>Jum'at</v>
      </c>
      <c r="L13" s="24">
        <f t="shared" si="8"/>
        <v>45674</v>
      </c>
      <c r="M13" s="25">
        <f t="shared" si="4"/>
        <v>10.000000000000002</v>
      </c>
    </row>
    <row r="14" spans="1:13" x14ac:dyDescent="0.25">
      <c r="A14" s="21">
        <f t="shared" si="5"/>
        <v>9</v>
      </c>
      <c r="B14" s="22" t="s">
        <v>19</v>
      </c>
      <c r="C14" s="21">
        <v>458</v>
      </c>
      <c r="D14" s="23">
        <f t="shared" si="0"/>
        <v>31</v>
      </c>
      <c r="E14" s="23">
        <v>2</v>
      </c>
      <c r="F14" s="23">
        <f t="shared" si="1"/>
        <v>29</v>
      </c>
      <c r="G14" s="21">
        <v>3</v>
      </c>
      <c r="H14" s="21" t="str">
        <f t="shared" si="2"/>
        <v>Jum'at</v>
      </c>
      <c r="I14" s="24">
        <f t="shared" si="6"/>
        <v>45674.666666666664</v>
      </c>
      <c r="J14" s="25">
        <f t="shared" si="7"/>
        <v>10.666666666666668</v>
      </c>
      <c r="K14" s="21" t="str">
        <f t="shared" si="3"/>
        <v>Jum'at</v>
      </c>
      <c r="L14" s="24">
        <f t="shared" si="8"/>
        <v>45674.791666666664</v>
      </c>
      <c r="M14" s="25">
        <f t="shared" si="4"/>
        <v>10.791666666666668</v>
      </c>
    </row>
    <row r="15" spans="1:13" x14ac:dyDescent="0.25">
      <c r="A15" s="21">
        <f t="shared" si="5"/>
        <v>10</v>
      </c>
      <c r="B15" s="22" t="s">
        <v>18</v>
      </c>
      <c r="C15" s="21">
        <v>396</v>
      </c>
      <c r="D15" s="23">
        <f t="shared" si="0"/>
        <v>32</v>
      </c>
      <c r="E15" s="23">
        <v>7</v>
      </c>
      <c r="F15" s="23">
        <f t="shared" si="1"/>
        <v>25</v>
      </c>
      <c r="G15" s="21">
        <v>2</v>
      </c>
      <c r="H15" s="21" t="str">
        <f t="shared" si="2"/>
        <v>Minggu</v>
      </c>
      <c r="I15" s="24">
        <f t="shared" si="6"/>
        <v>45676.083333333336</v>
      </c>
      <c r="J15" s="25">
        <f t="shared" si="7"/>
        <v>12.083333333333334</v>
      </c>
      <c r="K15" s="21" t="str">
        <f t="shared" si="3"/>
        <v>Minggu</v>
      </c>
      <c r="L15" s="24">
        <f t="shared" si="8"/>
        <v>45676.166666666672</v>
      </c>
      <c r="M15" s="25">
        <f t="shared" si="4"/>
        <v>12.166666666666668</v>
      </c>
    </row>
    <row r="16" spans="1:13" x14ac:dyDescent="0.25">
      <c r="A16" s="21">
        <f t="shared" si="5"/>
        <v>11</v>
      </c>
      <c r="B16" s="22" t="s">
        <v>17</v>
      </c>
      <c r="C16" s="21"/>
      <c r="D16" s="23"/>
      <c r="E16" s="23"/>
      <c r="F16" s="23"/>
      <c r="G16" s="21"/>
      <c r="H16" s="21" t="str">
        <f t="shared" si="2"/>
        <v>Senin</v>
      </c>
      <c r="I16" s="24">
        <f t="shared" si="6"/>
        <v>45677.5</v>
      </c>
      <c r="J16" s="25">
        <f t="shared" si="7"/>
        <v>13.500000000000002</v>
      </c>
      <c r="K16" s="21"/>
      <c r="L16" s="24"/>
      <c r="M16" s="25"/>
    </row>
    <row r="17" spans="1:13" x14ac:dyDescent="0.25">
      <c r="A17" s="8" t="s">
        <v>31</v>
      </c>
      <c r="B17" s="8"/>
      <c r="C17" s="28">
        <f>SUM(C6:C15)</f>
        <v>3902</v>
      </c>
      <c r="D17" s="28">
        <f>SUM(D6:D15)</f>
        <v>265</v>
      </c>
      <c r="E17" s="28"/>
      <c r="F17" s="28"/>
      <c r="G17" s="28">
        <f>SUM(G6:G15)</f>
        <v>45</v>
      </c>
      <c r="H17" s="28">
        <f>D17+G17</f>
        <v>310</v>
      </c>
      <c r="I17" s="29"/>
      <c r="J17" s="30"/>
      <c r="K17" s="29"/>
      <c r="L17" s="29"/>
      <c r="M17" s="30"/>
    </row>
    <row r="18" spans="1:13" x14ac:dyDescent="0.25">
      <c r="A18" s="8" t="s">
        <v>32</v>
      </c>
      <c r="B18" s="8"/>
      <c r="C18" s="31"/>
      <c r="D18" s="32">
        <f>D17/24</f>
        <v>11.041666666666666</v>
      </c>
      <c r="E18" s="32"/>
      <c r="F18" s="32"/>
      <c r="G18" s="32">
        <f>G17/24</f>
        <v>1.875</v>
      </c>
      <c r="H18" s="32">
        <f>H17/24</f>
        <v>12.916666666666666</v>
      </c>
      <c r="I18" s="33"/>
      <c r="J18" s="34" t="s">
        <v>33</v>
      </c>
      <c r="K18" s="35"/>
      <c r="L18" s="35"/>
      <c r="M18" s="35"/>
    </row>
    <row r="19" spans="1:13" x14ac:dyDescent="0.25">
      <c r="A19" s="36"/>
      <c r="B19" s="36"/>
      <c r="C19" s="36"/>
      <c r="D19" s="36"/>
      <c r="E19" s="36"/>
      <c r="F19" s="36"/>
      <c r="G19" s="36"/>
      <c r="H19" s="35"/>
      <c r="I19" s="35"/>
      <c r="J19" s="30" t="s">
        <v>34</v>
      </c>
      <c r="K19" s="30"/>
      <c r="L19" s="38">
        <f>C17</f>
        <v>3902</v>
      </c>
      <c r="M19" s="35" t="s">
        <v>35</v>
      </c>
    </row>
    <row r="20" spans="1:13" x14ac:dyDescent="0.25">
      <c r="A20" s="36"/>
      <c r="B20" s="36"/>
      <c r="C20" s="36"/>
      <c r="D20" s="36"/>
      <c r="E20" s="36"/>
      <c r="F20" s="36"/>
      <c r="G20" s="36"/>
      <c r="H20" s="36"/>
      <c r="I20" s="35"/>
      <c r="J20" s="30" t="s">
        <v>36</v>
      </c>
      <c r="K20" s="30"/>
      <c r="L20" s="40">
        <f>D18</f>
        <v>11.041666666666666</v>
      </c>
      <c r="M20" s="35" t="s">
        <v>14</v>
      </c>
    </row>
    <row r="21" spans="1:13" x14ac:dyDescent="0.25">
      <c r="A21" s="36"/>
      <c r="B21" s="36"/>
      <c r="C21" s="36"/>
      <c r="D21" s="36"/>
      <c r="E21" s="36"/>
      <c r="F21" s="36"/>
      <c r="G21" s="36"/>
      <c r="H21" s="36"/>
      <c r="I21" s="35"/>
      <c r="J21" s="30" t="s">
        <v>37</v>
      </c>
      <c r="K21" s="30"/>
      <c r="L21" s="41">
        <f>G18</f>
        <v>1.875</v>
      </c>
      <c r="M21" s="35" t="s">
        <v>14</v>
      </c>
    </row>
    <row r="23" spans="1:13" x14ac:dyDescent="0.25">
      <c r="A23" s="437" t="s">
        <v>0</v>
      </c>
      <c r="B23" s="437"/>
      <c r="C23" s="437"/>
      <c r="D23" s="437"/>
      <c r="E23" s="437"/>
      <c r="F23" s="437"/>
      <c r="G23" s="437"/>
      <c r="H23" s="437"/>
      <c r="I23" s="437"/>
      <c r="J23" s="437"/>
      <c r="K23" s="437"/>
      <c r="L23" s="437"/>
      <c r="M23" s="437"/>
    </row>
    <row r="24" spans="1:13" x14ac:dyDescent="0.25">
      <c r="A24" s="438" t="s">
        <v>157</v>
      </c>
      <c r="B24" s="438"/>
      <c r="C24" s="438"/>
      <c r="D24" s="438"/>
      <c r="E24" s="438"/>
      <c r="F24" s="438"/>
      <c r="G24" s="438"/>
      <c r="H24" s="438"/>
      <c r="I24" s="438"/>
      <c r="J24" s="438"/>
      <c r="K24" s="438"/>
      <c r="L24" s="438"/>
      <c r="M24" s="438"/>
    </row>
    <row r="25" spans="1:13" x14ac:dyDescent="0.25">
      <c r="A25" s="449" t="s">
        <v>159</v>
      </c>
      <c r="B25" s="449"/>
      <c r="C25" s="449"/>
      <c r="D25" s="449"/>
      <c r="E25" s="449"/>
      <c r="F25" s="449"/>
      <c r="G25" s="449"/>
      <c r="H25" s="449"/>
      <c r="I25" s="449"/>
      <c r="J25" s="449"/>
      <c r="K25" s="18" t="s">
        <v>3</v>
      </c>
      <c r="L25" s="66">
        <v>15.5</v>
      </c>
      <c r="M25" s="18" t="s">
        <v>4</v>
      </c>
    </row>
    <row r="26" spans="1:13" ht="15.75" customHeight="1" x14ac:dyDescent="0.25">
      <c r="A26" s="13" t="s">
        <v>5</v>
      </c>
      <c r="B26" s="13" t="s">
        <v>6</v>
      </c>
      <c r="C26" s="12" t="s">
        <v>7</v>
      </c>
      <c r="D26" s="12" t="s">
        <v>8</v>
      </c>
      <c r="E26" s="11" t="s">
        <v>9</v>
      </c>
      <c r="F26" s="11" t="s">
        <v>10</v>
      </c>
      <c r="G26" s="12" t="s">
        <v>11</v>
      </c>
      <c r="H26" s="10" t="s">
        <v>12</v>
      </c>
      <c r="I26" s="10"/>
      <c r="J26" s="10"/>
      <c r="K26" s="9" t="s">
        <v>13</v>
      </c>
      <c r="L26" s="9"/>
      <c r="M26" s="9"/>
    </row>
    <row r="27" spans="1:13" x14ac:dyDescent="0.25">
      <c r="A27" s="13"/>
      <c r="B27" s="13"/>
      <c r="C27" s="12"/>
      <c r="D27" s="12"/>
      <c r="E27" s="11"/>
      <c r="F27" s="11"/>
      <c r="G27" s="12"/>
      <c r="H27" s="19" t="s">
        <v>14</v>
      </c>
      <c r="I27" s="19" t="s">
        <v>15</v>
      </c>
      <c r="J27" s="19" t="s">
        <v>16</v>
      </c>
      <c r="K27" s="20" t="s">
        <v>14</v>
      </c>
      <c r="L27" s="20" t="s">
        <v>15</v>
      </c>
      <c r="M27" s="20" t="s">
        <v>16</v>
      </c>
    </row>
    <row r="28" spans="1:13" x14ac:dyDescent="0.25">
      <c r="A28" s="21">
        <v>1</v>
      </c>
      <c r="B28" s="22" t="s">
        <v>17</v>
      </c>
      <c r="C28" s="21">
        <v>396</v>
      </c>
      <c r="D28" s="23">
        <f t="shared" ref="D28:D41" si="9">F28+E28</f>
        <v>27</v>
      </c>
      <c r="E28" s="23">
        <v>2</v>
      </c>
      <c r="F28" s="23">
        <f t="shared" ref="F28:F41" si="10">INT(C28/$L$3)</f>
        <v>25</v>
      </c>
      <c r="G28" s="21">
        <v>756</v>
      </c>
      <c r="H28" s="21" t="str">
        <f t="shared" ref="H28:H42" si="11">CHOOSE(WEEKDAY(I28),"Minggu","Senin","Selasa","Rabu","Kamis","Jum'at","Sabtu")</f>
        <v>Senin</v>
      </c>
      <c r="I28" s="24">
        <v>45677</v>
      </c>
      <c r="J28" s="25">
        <v>0.5</v>
      </c>
      <c r="K28" s="21" t="str">
        <f t="shared" ref="K28:K41" si="12">CHOOSE(WEEKDAY(L28),"Minggu","Senin","Selasa","Rabu","Kamis","Jum'at","Sabtu")</f>
        <v>Jum'at</v>
      </c>
      <c r="L28" s="24">
        <f>(I28+J28)+G28/24</f>
        <v>45709</v>
      </c>
      <c r="M28" s="25">
        <f t="shared" ref="M28:M41" si="13">(J28+G28/24)</f>
        <v>32</v>
      </c>
    </row>
    <row r="29" spans="1:13" ht="15.75" customHeight="1" x14ac:dyDescent="0.25">
      <c r="A29" s="21">
        <f t="shared" ref="A29:A42" si="14">A28+1</f>
        <v>2</v>
      </c>
      <c r="B29" s="22" t="s">
        <v>18</v>
      </c>
      <c r="C29" s="21">
        <v>458</v>
      </c>
      <c r="D29" s="23">
        <f t="shared" si="9"/>
        <v>30</v>
      </c>
      <c r="E29" s="23">
        <v>1</v>
      </c>
      <c r="F29" s="23">
        <f t="shared" si="10"/>
        <v>29</v>
      </c>
      <c r="G29" s="21">
        <v>4</v>
      </c>
      <c r="H29" s="21" t="str">
        <f t="shared" si="11"/>
        <v>Sabtu</v>
      </c>
      <c r="I29" s="24">
        <f t="shared" ref="I29:I42" si="15">$I$28+J29</f>
        <v>45710.125</v>
      </c>
      <c r="J29" s="25">
        <f t="shared" ref="J29:J42" si="16">M28+D28/24</f>
        <v>33.125</v>
      </c>
      <c r="K29" s="21" t="str">
        <f t="shared" si="12"/>
        <v>Sabtu</v>
      </c>
      <c r="L29" s="24">
        <f t="shared" ref="L29:L41" si="17">($I$28+J29)+G29/24</f>
        <v>45710.291666666664</v>
      </c>
      <c r="M29" s="25">
        <f t="shared" si="13"/>
        <v>33.291666666666664</v>
      </c>
    </row>
    <row r="30" spans="1:13" ht="15.75" customHeight="1" x14ac:dyDescent="0.25">
      <c r="A30" s="21">
        <f t="shared" si="14"/>
        <v>3</v>
      </c>
      <c r="B30" s="22" t="s">
        <v>19</v>
      </c>
      <c r="C30" s="21">
        <v>243</v>
      </c>
      <c r="D30" s="23">
        <f t="shared" si="9"/>
        <v>16</v>
      </c>
      <c r="E30" s="23">
        <v>1</v>
      </c>
      <c r="F30" s="23">
        <f t="shared" si="10"/>
        <v>15</v>
      </c>
      <c r="G30" s="21">
        <v>4</v>
      </c>
      <c r="H30" s="21" t="str">
        <f t="shared" si="11"/>
        <v>Minggu</v>
      </c>
      <c r="I30" s="24">
        <f t="shared" si="15"/>
        <v>45711.541666666664</v>
      </c>
      <c r="J30" s="25">
        <f t="shared" si="16"/>
        <v>34.541666666666664</v>
      </c>
      <c r="K30" s="21" t="str">
        <f t="shared" si="12"/>
        <v>Minggu</v>
      </c>
      <c r="L30" s="24">
        <f t="shared" si="17"/>
        <v>45711.708333333328</v>
      </c>
      <c r="M30" s="25">
        <f t="shared" si="13"/>
        <v>34.708333333333329</v>
      </c>
    </row>
    <row r="31" spans="1:13" x14ac:dyDescent="0.25">
      <c r="A31" s="21">
        <f t="shared" si="14"/>
        <v>4</v>
      </c>
      <c r="B31" s="22" t="s">
        <v>160</v>
      </c>
      <c r="C31" s="21">
        <v>634</v>
      </c>
      <c r="D31" s="23">
        <f t="shared" si="9"/>
        <v>42</v>
      </c>
      <c r="E31" s="23">
        <v>2</v>
      </c>
      <c r="F31" s="23">
        <f t="shared" si="10"/>
        <v>40</v>
      </c>
      <c r="G31" s="21">
        <v>3</v>
      </c>
      <c r="H31" s="21" t="str">
        <f t="shared" si="11"/>
        <v>Senin</v>
      </c>
      <c r="I31" s="24">
        <f t="shared" si="15"/>
        <v>45712.375</v>
      </c>
      <c r="J31" s="25">
        <f t="shared" si="16"/>
        <v>35.374999999999993</v>
      </c>
      <c r="K31" s="21" t="str">
        <f t="shared" si="12"/>
        <v>Senin</v>
      </c>
      <c r="L31" s="24">
        <f t="shared" si="17"/>
        <v>45712.5</v>
      </c>
      <c r="M31" s="25">
        <f t="shared" si="13"/>
        <v>35.499999999999993</v>
      </c>
    </row>
    <row r="32" spans="1:13" x14ac:dyDescent="0.25">
      <c r="A32" s="21">
        <f t="shared" si="14"/>
        <v>5</v>
      </c>
      <c r="B32" s="22" t="s">
        <v>28</v>
      </c>
      <c r="C32" s="21">
        <v>220</v>
      </c>
      <c r="D32" s="23">
        <f t="shared" si="9"/>
        <v>16</v>
      </c>
      <c r="E32" s="23">
        <v>2</v>
      </c>
      <c r="F32" s="23">
        <f t="shared" si="10"/>
        <v>14</v>
      </c>
      <c r="G32" s="21">
        <v>4</v>
      </c>
      <c r="H32" s="21" t="str">
        <f t="shared" si="11"/>
        <v>Rabu</v>
      </c>
      <c r="I32" s="24">
        <f t="shared" si="15"/>
        <v>45714.25</v>
      </c>
      <c r="J32" s="25">
        <f t="shared" si="16"/>
        <v>37.249999999999993</v>
      </c>
      <c r="K32" s="21" t="str">
        <f t="shared" si="12"/>
        <v>Rabu</v>
      </c>
      <c r="L32" s="24">
        <f t="shared" si="17"/>
        <v>45714.416666666664</v>
      </c>
      <c r="M32" s="25">
        <f t="shared" si="13"/>
        <v>37.416666666666657</v>
      </c>
    </row>
    <row r="33" spans="1:13" x14ac:dyDescent="0.25">
      <c r="A33" s="21">
        <f t="shared" si="14"/>
        <v>6</v>
      </c>
      <c r="B33" s="22" t="s">
        <v>29</v>
      </c>
      <c r="C33" s="21">
        <v>140</v>
      </c>
      <c r="D33" s="23">
        <f t="shared" si="9"/>
        <v>10</v>
      </c>
      <c r="E33" s="23">
        <v>1</v>
      </c>
      <c r="F33" s="23">
        <f t="shared" si="10"/>
        <v>9</v>
      </c>
      <c r="G33" s="21">
        <v>3</v>
      </c>
      <c r="H33" s="21" t="str">
        <f t="shared" si="11"/>
        <v>Kamis</v>
      </c>
      <c r="I33" s="24">
        <f t="shared" si="15"/>
        <v>45715.083333333336</v>
      </c>
      <c r="J33" s="25">
        <f t="shared" si="16"/>
        <v>38.083333333333321</v>
      </c>
      <c r="K33" s="21" t="str">
        <f t="shared" si="12"/>
        <v>Kamis</v>
      </c>
      <c r="L33" s="24">
        <f t="shared" si="17"/>
        <v>45715.208333333336</v>
      </c>
      <c r="M33" s="25">
        <f t="shared" si="13"/>
        <v>38.208333333333321</v>
      </c>
    </row>
    <row r="34" spans="1:13" x14ac:dyDescent="0.25">
      <c r="A34" s="21">
        <f t="shared" si="14"/>
        <v>7</v>
      </c>
      <c r="B34" s="22" t="s">
        <v>128</v>
      </c>
      <c r="C34" s="21">
        <v>310</v>
      </c>
      <c r="D34" s="23">
        <f t="shared" si="9"/>
        <v>22</v>
      </c>
      <c r="E34" s="23">
        <v>2</v>
      </c>
      <c r="F34" s="23">
        <f t="shared" si="10"/>
        <v>20</v>
      </c>
      <c r="G34" s="21">
        <v>3</v>
      </c>
      <c r="H34" s="21" t="str">
        <f t="shared" si="11"/>
        <v>Kamis</v>
      </c>
      <c r="I34" s="24">
        <f t="shared" si="15"/>
        <v>45715.625</v>
      </c>
      <c r="J34" s="25">
        <f t="shared" si="16"/>
        <v>38.624999999999986</v>
      </c>
      <c r="K34" s="21" t="str">
        <f t="shared" si="12"/>
        <v>Kamis</v>
      </c>
      <c r="L34" s="24">
        <f t="shared" si="17"/>
        <v>45715.75</v>
      </c>
      <c r="M34" s="25">
        <f t="shared" si="13"/>
        <v>38.749999999999986</v>
      </c>
    </row>
    <row r="35" spans="1:13" x14ac:dyDescent="0.25">
      <c r="A35" s="21">
        <f t="shared" si="14"/>
        <v>8</v>
      </c>
      <c r="B35" s="22" t="s">
        <v>62</v>
      </c>
      <c r="C35" s="21">
        <v>310</v>
      </c>
      <c r="D35" s="23">
        <f t="shared" si="9"/>
        <v>22</v>
      </c>
      <c r="E35" s="23">
        <v>2</v>
      </c>
      <c r="F35" s="23">
        <f t="shared" si="10"/>
        <v>20</v>
      </c>
      <c r="G35" s="21">
        <v>6</v>
      </c>
      <c r="H35" s="21" t="str">
        <f t="shared" si="11"/>
        <v>Jum'at</v>
      </c>
      <c r="I35" s="24">
        <f t="shared" si="15"/>
        <v>45716.666666666664</v>
      </c>
      <c r="J35" s="25">
        <f t="shared" si="16"/>
        <v>39.66666666666665</v>
      </c>
      <c r="K35" s="21" t="str">
        <f t="shared" si="12"/>
        <v>Jum'at</v>
      </c>
      <c r="L35" s="24">
        <f t="shared" si="17"/>
        <v>45716.916666666664</v>
      </c>
      <c r="M35" s="25">
        <f t="shared" si="13"/>
        <v>39.91666666666665</v>
      </c>
    </row>
    <row r="36" spans="1:13" x14ac:dyDescent="0.25">
      <c r="A36" s="21">
        <f t="shared" si="14"/>
        <v>9</v>
      </c>
      <c r="B36" s="22" t="s">
        <v>128</v>
      </c>
      <c r="C36" s="21">
        <v>140</v>
      </c>
      <c r="D36" s="23">
        <f t="shared" si="9"/>
        <v>11</v>
      </c>
      <c r="E36" s="23">
        <v>2</v>
      </c>
      <c r="F36" s="23">
        <f t="shared" si="10"/>
        <v>9</v>
      </c>
      <c r="G36" s="21">
        <v>3</v>
      </c>
      <c r="H36" s="21" t="str">
        <f t="shared" si="11"/>
        <v>Sabtu</v>
      </c>
      <c r="I36" s="24">
        <f t="shared" si="15"/>
        <v>45717.833333333336</v>
      </c>
      <c r="J36" s="25">
        <f t="shared" si="16"/>
        <v>40.833333333333314</v>
      </c>
      <c r="K36" s="21" t="str">
        <f t="shared" si="12"/>
        <v>Sabtu</v>
      </c>
      <c r="L36" s="24">
        <f t="shared" si="17"/>
        <v>45717.958333333336</v>
      </c>
      <c r="M36" s="25">
        <f t="shared" si="13"/>
        <v>40.958333333333314</v>
      </c>
    </row>
    <row r="37" spans="1:13" x14ac:dyDescent="0.25">
      <c r="A37" s="21">
        <f t="shared" si="14"/>
        <v>10</v>
      </c>
      <c r="B37" s="22" t="s">
        <v>29</v>
      </c>
      <c r="C37" s="21">
        <v>220</v>
      </c>
      <c r="D37" s="23">
        <f t="shared" si="9"/>
        <v>16</v>
      </c>
      <c r="E37" s="23">
        <v>2</v>
      </c>
      <c r="F37" s="23">
        <f t="shared" si="10"/>
        <v>14</v>
      </c>
      <c r="G37" s="21">
        <v>3</v>
      </c>
      <c r="H37" s="21" t="str">
        <f t="shared" si="11"/>
        <v>Minggu</v>
      </c>
      <c r="I37" s="24">
        <f t="shared" si="15"/>
        <v>45718.416666666664</v>
      </c>
      <c r="J37" s="25">
        <f t="shared" si="16"/>
        <v>41.41666666666665</v>
      </c>
      <c r="K37" s="21" t="str">
        <f t="shared" si="12"/>
        <v>Minggu</v>
      </c>
      <c r="L37" s="24">
        <f t="shared" si="17"/>
        <v>45718.541666666664</v>
      </c>
      <c r="M37" s="25">
        <f t="shared" si="13"/>
        <v>41.54166666666665</v>
      </c>
    </row>
    <row r="38" spans="1:13" x14ac:dyDescent="0.25">
      <c r="A38" s="21">
        <f t="shared" si="14"/>
        <v>11</v>
      </c>
      <c r="B38" s="22" t="s">
        <v>28</v>
      </c>
      <c r="C38" s="21">
        <v>634</v>
      </c>
      <c r="D38" s="23">
        <f t="shared" si="9"/>
        <v>44</v>
      </c>
      <c r="E38" s="23">
        <v>4</v>
      </c>
      <c r="F38" s="23">
        <f t="shared" si="10"/>
        <v>40</v>
      </c>
      <c r="G38" s="21">
        <v>4</v>
      </c>
      <c r="H38" s="21" t="str">
        <f t="shared" si="11"/>
        <v>Senin</v>
      </c>
      <c r="I38" s="24">
        <f t="shared" si="15"/>
        <v>45719.208333333336</v>
      </c>
      <c r="J38" s="25">
        <f t="shared" si="16"/>
        <v>42.208333333333314</v>
      </c>
      <c r="K38" s="21" t="str">
        <f t="shared" si="12"/>
        <v>Senin</v>
      </c>
      <c r="L38" s="24">
        <f t="shared" si="17"/>
        <v>45719.375</v>
      </c>
      <c r="M38" s="25">
        <f t="shared" si="13"/>
        <v>42.374999999999979</v>
      </c>
    </row>
    <row r="39" spans="1:13" x14ac:dyDescent="0.25">
      <c r="A39" s="21">
        <f t="shared" si="14"/>
        <v>12</v>
      </c>
      <c r="B39" s="22" t="s">
        <v>160</v>
      </c>
      <c r="C39" s="21">
        <v>243</v>
      </c>
      <c r="D39" s="23">
        <f t="shared" si="9"/>
        <v>17</v>
      </c>
      <c r="E39" s="23">
        <v>2</v>
      </c>
      <c r="F39" s="23">
        <f t="shared" si="10"/>
        <v>15</v>
      </c>
      <c r="G39" s="21">
        <v>3</v>
      </c>
      <c r="H39" s="21" t="str">
        <f t="shared" si="11"/>
        <v>Rabu</v>
      </c>
      <c r="I39" s="24">
        <f t="shared" si="15"/>
        <v>45721.208333333336</v>
      </c>
      <c r="J39" s="25">
        <f t="shared" si="16"/>
        <v>44.208333333333314</v>
      </c>
      <c r="K39" s="21" t="str">
        <f t="shared" si="12"/>
        <v>Rabu</v>
      </c>
      <c r="L39" s="24">
        <f t="shared" si="17"/>
        <v>45721.333333333336</v>
      </c>
      <c r="M39" s="25">
        <f t="shared" si="13"/>
        <v>44.333333333333314</v>
      </c>
    </row>
    <row r="40" spans="1:13" x14ac:dyDescent="0.25">
      <c r="A40" s="21">
        <f t="shared" si="14"/>
        <v>13</v>
      </c>
      <c r="B40" s="22" t="s">
        <v>19</v>
      </c>
      <c r="C40" s="21">
        <v>458</v>
      </c>
      <c r="D40" s="23">
        <f t="shared" si="9"/>
        <v>32</v>
      </c>
      <c r="E40" s="23">
        <v>3</v>
      </c>
      <c r="F40" s="23">
        <f t="shared" si="10"/>
        <v>29</v>
      </c>
      <c r="G40" s="21">
        <v>3</v>
      </c>
      <c r="H40" s="21" t="str">
        <f t="shared" si="11"/>
        <v>Kamis</v>
      </c>
      <c r="I40" s="24">
        <f t="shared" si="15"/>
        <v>45722.041666666664</v>
      </c>
      <c r="J40" s="25">
        <f t="shared" si="16"/>
        <v>45.04166666666665</v>
      </c>
      <c r="K40" s="21" t="str">
        <f t="shared" si="12"/>
        <v>Kamis</v>
      </c>
      <c r="L40" s="24">
        <f t="shared" si="17"/>
        <v>45722.166666666664</v>
      </c>
      <c r="M40" s="25">
        <f t="shared" si="13"/>
        <v>45.16666666666665</v>
      </c>
    </row>
    <row r="41" spans="1:13" x14ac:dyDescent="0.25">
      <c r="A41" s="21">
        <f t="shared" si="14"/>
        <v>14</v>
      </c>
      <c r="B41" s="22" t="s">
        <v>18</v>
      </c>
      <c r="C41" s="21">
        <v>396</v>
      </c>
      <c r="D41" s="23">
        <f t="shared" si="9"/>
        <v>28</v>
      </c>
      <c r="E41" s="23">
        <v>3</v>
      </c>
      <c r="F41" s="23">
        <f t="shared" si="10"/>
        <v>25</v>
      </c>
      <c r="G41" s="21">
        <v>2</v>
      </c>
      <c r="H41" s="21" t="str">
        <f t="shared" si="11"/>
        <v>Jum'at</v>
      </c>
      <c r="I41" s="24">
        <f t="shared" si="15"/>
        <v>45723.5</v>
      </c>
      <c r="J41" s="25">
        <f t="shared" si="16"/>
        <v>46.499999999999986</v>
      </c>
      <c r="K41" s="21" t="str">
        <f t="shared" si="12"/>
        <v>Jum'at</v>
      </c>
      <c r="L41" s="24">
        <f t="shared" si="17"/>
        <v>45723.583333333336</v>
      </c>
      <c r="M41" s="25">
        <f t="shared" si="13"/>
        <v>46.583333333333321</v>
      </c>
    </row>
    <row r="42" spans="1:13" x14ac:dyDescent="0.25">
      <c r="A42" s="21">
        <f t="shared" si="14"/>
        <v>15</v>
      </c>
      <c r="B42" s="22" t="s">
        <v>17</v>
      </c>
      <c r="C42" s="21"/>
      <c r="D42" s="23"/>
      <c r="E42" s="23"/>
      <c r="F42" s="23"/>
      <c r="G42" s="21"/>
      <c r="H42" s="21" t="str">
        <f t="shared" si="11"/>
        <v>Sabtu</v>
      </c>
      <c r="I42" s="24">
        <f t="shared" si="15"/>
        <v>45724.75</v>
      </c>
      <c r="J42" s="25">
        <f t="shared" si="16"/>
        <v>47.749999999999986</v>
      </c>
      <c r="K42" s="21"/>
      <c r="L42" s="24"/>
      <c r="M42" s="25"/>
    </row>
    <row r="43" spans="1:13" x14ac:dyDescent="0.25">
      <c r="A43" s="8" t="s">
        <v>31</v>
      </c>
      <c r="B43" s="8"/>
      <c r="C43" s="28">
        <f>SUM(C28:C42)</f>
        <v>4802</v>
      </c>
      <c r="D43" s="28">
        <f>SUM(D28:D42)</f>
        <v>333</v>
      </c>
      <c r="E43" s="28"/>
      <c r="F43" s="28"/>
      <c r="G43" s="28">
        <f>SUM(G28:G42)</f>
        <v>801</v>
      </c>
      <c r="H43" s="28">
        <f>D43+G43</f>
        <v>1134</v>
      </c>
      <c r="I43" s="29"/>
      <c r="J43" s="30"/>
      <c r="K43" s="29"/>
      <c r="L43" s="29"/>
      <c r="M43" s="30"/>
    </row>
    <row r="44" spans="1:13" x14ac:dyDescent="0.25">
      <c r="A44" s="8" t="s">
        <v>32</v>
      </c>
      <c r="B44" s="8"/>
      <c r="C44" s="31"/>
      <c r="D44" s="32">
        <f>D43/24</f>
        <v>13.875</v>
      </c>
      <c r="E44" s="32"/>
      <c r="F44" s="32"/>
      <c r="G44" s="32">
        <f>G43/24</f>
        <v>33.375</v>
      </c>
      <c r="H44" s="32">
        <f>H43/24</f>
        <v>47.25</v>
      </c>
      <c r="I44" s="33"/>
      <c r="J44" s="34" t="s">
        <v>33</v>
      </c>
      <c r="K44" s="35"/>
      <c r="L44" s="35"/>
      <c r="M44" s="35"/>
    </row>
    <row r="45" spans="1:13" x14ac:dyDescent="0.25">
      <c r="A45" s="36"/>
      <c r="B45" s="36"/>
      <c r="C45" s="36"/>
      <c r="D45" s="36"/>
      <c r="E45" s="36"/>
      <c r="F45" s="36"/>
      <c r="G45" s="36"/>
      <c r="H45" s="35"/>
      <c r="I45" s="35"/>
      <c r="J45" s="30" t="s">
        <v>34</v>
      </c>
      <c r="K45" s="30"/>
      <c r="L45" s="38">
        <f>C43</f>
        <v>4802</v>
      </c>
      <c r="M45" s="35" t="s">
        <v>35</v>
      </c>
    </row>
    <row r="46" spans="1:13" x14ac:dyDescent="0.25">
      <c r="A46" s="36"/>
      <c r="B46" s="36"/>
      <c r="C46" s="36"/>
      <c r="D46" s="36"/>
      <c r="E46" s="36"/>
      <c r="F46" s="36"/>
      <c r="G46" s="36"/>
      <c r="H46" s="36"/>
      <c r="I46" s="35"/>
      <c r="J46" s="30" t="s">
        <v>36</v>
      </c>
      <c r="K46" s="30"/>
      <c r="L46" s="40">
        <f>D44</f>
        <v>13.875</v>
      </c>
      <c r="M46" s="35" t="s">
        <v>14</v>
      </c>
    </row>
    <row r="47" spans="1:13" x14ac:dyDescent="0.25">
      <c r="A47" s="36"/>
      <c r="B47" s="36"/>
      <c r="C47" s="36"/>
      <c r="D47" s="36"/>
      <c r="E47" s="36"/>
      <c r="F47" s="36"/>
      <c r="G47" s="36"/>
      <c r="H47" s="36"/>
      <c r="I47" s="35"/>
      <c r="J47" s="30" t="s">
        <v>37</v>
      </c>
      <c r="K47" s="30"/>
      <c r="L47" s="41">
        <f>G44</f>
        <v>33.375</v>
      </c>
      <c r="M47" s="35" t="s">
        <v>14</v>
      </c>
    </row>
    <row r="49" spans="1:13" x14ac:dyDescent="0.25">
      <c r="A49" s="437" t="s">
        <v>0</v>
      </c>
      <c r="B49" s="437"/>
      <c r="C49" s="437"/>
      <c r="D49" s="437"/>
      <c r="E49" s="437"/>
      <c r="F49" s="437"/>
      <c r="G49" s="437"/>
      <c r="H49" s="437"/>
      <c r="I49" s="437"/>
      <c r="J49" s="437"/>
      <c r="K49" s="437"/>
      <c r="L49" s="437"/>
      <c r="M49" s="437"/>
    </row>
    <row r="50" spans="1:13" x14ac:dyDescent="0.25">
      <c r="A50" s="438" t="s">
        <v>157</v>
      </c>
      <c r="B50" s="438"/>
      <c r="C50" s="438"/>
      <c r="D50" s="438"/>
      <c r="E50" s="438"/>
      <c r="F50" s="438"/>
      <c r="G50" s="438"/>
      <c r="H50" s="438"/>
      <c r="I50" s="438"/>
      <c r="J50" s="438"/>
      <c r="K50" s="438"/>
      <c r="L50" s="438"/>
      <c r="M50" s="438"/>
    </row>
    <row r="51" spans="1:13" x14ac:dyDescent="0.25">
      <c r="A51" s="449" t="s">
        <v>96</v>
      </c>
      <c r="B51" s="449"/>
      <c r="C51" s="449"/>
      <c r="D51" s="449"/>
      <c r="E51" s="449"/>
      <c r="F51" s="449"/>
      <c r="G51" s="449"/>
      <c r="H51" s="449"/>
      <c r="I51" s="449"/>
      <c r="J51" s="449"/>
      <c r="K51" s="18" t="s">
        <v>3</v>
      </c>
      <c r="L51" s="66">
        <v>15.5</v>
      </c>
      <c r="M51" s="18" t="s">
        <v>4</v>
      </c>
    </row>
    <row r="52" spans="1:13" ht="15.75" customHeight="1" x14ac:dyDescent="0.25">
      <c r="A52" s="13" t="s">
        <v>5</v>
      </c>
      <c r="B52" s="13" t="s">
        <v>6</v>
      </c>
      <c r="C52" s="12" t="s">
        <v>7</v>
      </c>
      <c r="D52" s="12" t="s">
        <v>8</v>
      </c>
      <c r="E52" s="11" t="s">
        <v>9</v>
      </c>
      <c r="F52" s="11" t="s">
        <v>10</v>
      </c>
      <c r="G52" s="12" t="s">
        <v>11</v>
      </c>
      <c r="H52" s="10" t="s">
        <v>12</v>
      </c>
      <c r="I52" s="10"/>
      <c r="J52" s="10"/>
      <c r="K52" s="9" t="s">
        <v>13</v>
      </c>
      <c r="L52" s="9"/>
      <c r="M52" s="9"/>
    </row>
    <row r="53" spans="1:13" x14ac:dyDescent="0.25">
      <c r="A53" s="13"/>
      <c r="B53" s="13"/>
      <c r="C53" s="12"/>
      <c r="D53" s="12"/>
      <c r="E53" s="11"/>
      <c r="F53" s="11"/>
      <c r="G53" s="12"/>
      <c r="H53" s="19" t="s">
        <v>14</v>
      </c>
      <c r="I53" s="19" t="s">
        <v>15</v>
      </c>
      <c r="J53" s="19" t="s">
        <v>16</v>
      </c>
      <c r="K53" s="20" t="s">
        <v>14</v>
      </c>
      <c r="L53" s="20" t="s">
        <v>15</v>
      </c>
      <c r="M53" s="20" t="s">
        <v>16</v>
      </c>
    </row>
    <row r="54" spans="1:13" x14ac:dyDescent="0.25">
      <c r="A54" s="21">
        <v>1</v>
      </c>
      <c r="B54" s="22" t="s">
        <v>17</v>
      </c>
      <c r="C54" s="21">
        <v>396</v>
      </c>
      <c r="D54" s="23">
        <f t="shared" ref="D54:D69" si="18">F54+E54</f>
        <v>26</v>
      </c>
      <c r="E54" s="23">
        <v>1</v>
      </c>
      <c r="F54" s="23">
        <f t="shared" ref="F54:F69" si="19">INT(C54/$L$3)</f>
        <v>25</v>
      </c>
      <c r="G54" s="21">
        <v>13</v>
      </c>
      <c r="H54" s="21" t="str">
        <f t="shared" ref="H54:H70" si="20">CHOOSE(WEEKDAY(I54),"Minggu","Senin","Selasa","Rabu","Kamis","Jum'at","Sabtu")</f>
        <v>Sabtu</v>
      </c>
      <c r="I54" s="24">
        <v>45724</v>
      </c>
      <c r="J54" s="25">
        <v>0.75</v>
      </c>
      <c r="K54" s="21" t="str">
        <f t="shared" ref="K54:K69" si="21">CHOOSE(WEEKDAY(L54),"Minggu","Senin","Selasa","Rabu","Kamis","Jum'at","Sabtu")</f>
        <v>Minggu</v>
      </c>
      <c r="L54" s="24">
        <f>(I54+J54)+G54/24</f>
        <v>45725.291666666664</v>
      </c>
      <c r="M54" s="25">
        <f t="shared" ref="M54:M69" si="22">(J54+G54/24)</f>
        <v>1.2916666666666665</v>
      </c>
    </row>
    <row r="55" spans="1:13" x14ac:dyDescent="0.25">
      <c r="A55" s="21">
        <f t="shared" ref="A55:A70" si="23">A54+1</f>
        <v>2</v>
      </c>
      <c r="B55" s="22" t="s">
        <v>18</v>
      </c>
      <c r="C55" s="21">
        <v>458</v>
      </c>
      <c r="D55" s="23">
        <f t="shared" si="18"/>
        <v>30</v>
      </c>
      <c r="E55" s="23">
        <v>1</v>
      </c>
      <c r="F55" s="23">
        <f t="shared" si="19"/>
        <v>29</v>
      </c>
      <c r="G55" s="21">
        <v>4</v>
      </c>
      <c r="H55" s="21" t="str">
        <f t="shared" si="20"/>
        <v>Senin</v>
      </c>
      <c r="I55" s="24">
        <f t="shared" ref="I55:I70" si="24">$I$54+J55</f>
        <v>45726.375</v>
      </c>
      <c r="J55" s="25">
        <f t="shared" ref="J55:J70" si="25">M54+D54/24</f>
        <v>2.375</v>
      </c>
      <c r="K55" s="21" t="str">
        <f t="shared" si="21"/>
        <v>Senin</v>
      </c>
      <c r="L55" s="24">
        <f t="shared" ref="L55:L69" si="26">($I$54+J55)+G55/24</f>
        <v>45726.541666666664</v>
      </c>
      <c r="M55" s="25">
        <f t="shared" si="22"/>
        <v>2.5416666666666665</v>
      </c>
    </row>
    <row r="56" spans="1:13" x14ac:dyDescent="0.25">
      <c r="A56" s="21">
        <f t="shared" si="23"/>
        <v>3</v>
      </c>
      <c r="B56" s="22" t="s">
        <v>19</v>
      </c>
      <c r="C56" s="21">
        <v>243</v>
      </c>
      <c r="D56" s="23">
        <f t="shared" si="18"/>
        <v>14</v>
      </c>
      <c r="E56" s="23">
        <v>-1</v>
      </c>
      <c r="F56" s="23">
        <f t="shared" si="19"/>
        <v>15</v>
      </c>
      <c r="G56" s="21">
        <v>3</v>
      </c>
      <c r="H56" s="21" t="str">
        <f t="shared" si="20"/>
        <v>Selasa</v>
      </c>
      <c r="I56" s="24">
        <f t="shared" si="24"/>
        <v>45727.791666666664</v>
      </c>
      <c r="J56" s="25">
        <f t="shared" si="25"/>
        <v>3.7916666666666665</v>
      </c>
      <c r="K56" s="21" t="str">
        <f t="shared" si="21"/>
        <v>Selasa</v>
      </c>
      <c r="L56" s="24">
        <f t="shared" si="26"/>
        <v>45727.916666666664</v>
      </c>
      <c r="M56" s="25">
        <f t="shared" si="22"/>
        <v>3.9166666666666665</v>
      </c>
    </row>
    <row r="57" spans="1:13" x14ac:dyDescent="0.25">
      <c r="A57" s="21">
        <f t="shared" si="23"/>
        <v>4</v>
      </c>
      <c r="B57" s="22" t="s">
        <v>160</v>
      </c>
      <c r="C57" s="21">
        <v>407</v>
      </c>
      <c r="D57" s="23">
        <f t="shared" si="18"/>
        <v>26</v>
      </c>
      <c r="E57" s="23">
        <v>0</v>
      </c>
      <c r="F57" s="23">
        <f t="shared" si="19"/>
        <v>26</v>
      </c>
      <c r="G57" s="21">
        <v>2</v>
      </c>
      <c r="H57" s="21" t="str">
        <f t="shared" si="20"/>
        <v>Rabu</v>
      </c>
      <c r="I57" s="24">
        <f t="shared" si="24"/>
        <v>45728.5</v>
      </c>
      <c r="J57" s="25">
        <f t="shared" si="25"/>
        <v>4.5</v>
      </c>
      <c r="K57" s="21" t="str">
        <f t="shared" si="21"/>
        <v>Rabu</v>
      </c>
      <c r="L57" s="24">
        <f t="shared" si="26"/>
        <v>45728.583333333336</v>
      </c>
      <c r="M57" s="25">
        <f t="shared" si="22"/>
        <v>4.583333333333333</v>
      </c>
    </row>
    <row r="58" spans="1:13" x14ac:dyDescent="0.25">
      <c r="A58" s="21">
        <f t="shared" si="23"/>
        <v>5</v>
      </c>
      <c r="B58" s="26" t="s">
        <v>22</v>
      </c>
      <c r="C58" s="21">
        <v>345</v>
      </c>
      <c r="D58" s="23">
        <f t="shared" si="18"/>
        <v>22</v>
      </c>
      <c r="E58" s="23">
        <v>0</v>
      </c>
      <c r="F58" s="23">
        <f t="shared" si="19"/>
        <v>22</v>
      </c>
      <c r="G58" s="21">
        <v>3</v>
      </c>
      <c r="H58" s="21" t="str">
        <f t="shared" si="20"/>
        <v>Kamis</v>
      </c>
      <c r="I58" s="24">
        <f t="shared" si="24"/>
        <v>45729.666666666664</v>
      </c>
      <c r="J58" s="25">
        <f t="shared" si="25"/>
        <v>5.6666666666666661</v>
      </c>
      <c r="K58" s="21" t="str">
        <f t="shared" si="21"/>
        <v>Kamis</v>
      </c>
      <c r="L58" s="24">
        <f t="shared" si="26"/>
        <v>45729.791666666664</v>
      </c>
      <c r="M58" s="25">
        <f t="shared" si="22"/>
        <v>5.7916666666666661</v>
      </c>
    </row>
    <row r="59" spans="1:13" x14ac:dyDescent="0.25">
      <c r="A59" s="21">
        <f t="shared" si="23"/>
        <v>6</v>
      </c>
      <c r="B59" s="22" t="s">
        <v>28</v>
      </c>
      <c r="C59" s="109">
        <v>360</v>
      </c>
      <c r="D59" s="23">
        <f t="shared" si="18"/>
        <v>24</v>
      </c>
      <c r="E59" s="23">
        <v>1</v>
      </c>
      <c r="F59" s="23">
        <f t="shared" si="19"/>
        <v>23</v>
      </c>
      <c r="G59" s="21">
        <v>3</v>
      </c>
      <c r="H59" s="21" t="str">
        <f t="shared" si="20"/>
        <v>Jum'at</v>
      </c>
      <c r="I59" s="24">
        <f t="shared" si="24"/>
        <v>45730.708333333336</v>
      </c>
      <c r="J59" s="25">
        <f t="shared" si="25"/>
        <v>6.708333333333333</v>
      </c>
      <c r="K59" s="21" t="str">
        <f t="shared" si="21"/>
        <v>Jum'at</v>
      </c>
      <c r="L59" s="24">
        <f t="shared" si="26"/>
        <v>45730.833333333336</v>
      </c>
      <c r="M59" s="25">
        <f t="shared" si="22"/>
        <v>6.833333333333333</v>
      </c>
    </row>
    <row r="60" spans="1:13" x14ac:dyDescent="0.25">
      <c r="A60" s="21">
        <f t="shared" si="23"/>
        <v>7</v>
      </c>
      <c r="B60" s="26" t="s">
        <v>94</v>
      </c>
      <c r="C60" s="21">
        <v>310</v>
      </c>
      <c r="D60" s="23">
        <f t="shared" si="18"/>
        <v>20</v>
      </c>
      <c r="E60" s="23">
        <v>0</v>
      </c>
      <c r="F60" s="23">
        <f t="shared" si="19"/>
        <v>20</v>
      </c>
      <c r="G60" s="21">
        <v>2</v>
      </c>
      <c r="H60" s="21" t="str">
        <f t="shared" si="20"/>
        <v>Sabtu</v>
      </c>
      <c r="I60" s="24">
        <f t="shared" si="24"/>
        <v>45731.833333333336</v>
      </c>
      <c r="J60" s="25">
        <f t="shared" si="25"/>
        <v>7.833333333333333</v>
      </c>
      <c r="K60" s="21" t="str">
        <f t="shared" si="21"/>
        <v>Sabtu</v>
      </c>
      <c r="L60" s="24">
        <f t="shared" si="26"/>
        <v>45731.916666666672</v>
      </c>
      <c r="M60" s="25">
        <f t="shared" si="22"/>
        <v>7.9166666666666661</v>
      </c>
    </row>
    <row r="61" spans="1:13" x14ac:dyDescent="0.25">
      <c r="A61" s="21">
        <f t="shared" si="23"/>
        <v>8</v>
      </c>
      <c r="B61" s="22" t="s">
        <v>62</v>
      </c>
      <c r="C61" s="21">
        <v>310</v>
      </c>
      <c r="D61" s="23">
        <f t="shared" si="18"/>
        <v>21</v>
      </c>
      <c r="E61" s="23">
        <v>1</v>
      </c>
      <c r="F61" s="23">
        <f t="shared" si="19"/>
        <v>20</v>
      </c>
      <c r="G61" s="21">
        <v>6</v>
      </c>
      <c r="H61" s="21" t="str">
        <f t="shared" si="20"/>
        <v>Minggu</v>
      </c>
      <c r="I61" s="24">
        <f t="shared" si="24"/>
        <v>45732.75</v>
      </c>
      <c r="J61" s="25">
        <f t="shared" si="25"/>
        <v>8.75</v>
      </c>
      <c r="K61" s="21" t="str">
        <f t="shared" si="21"/>
        <v>Senin</v>
      </c>
      <c r="L61" s="24">
        <f t="shared" si="26"/>
        <v>45733</v>
      </c>
      <c r="M61" s="25">
        <f t="shared" si="22"/>
        <v>9</v>
      </c>
    </row>
    <row r="62" spans="1:13" x14ac:dyDescent="0.25">
      <c r="A62" s="21">
        <f t="shared" si="23"/>
        <v>9</v>
      </c>
      <c r="B62" s="26" t="s">
        <v>94</v>
      </c>
      <c r="C62" s="21">
        <v>100</v>
      </c>
      <c r="D62" s="23">
        <f t="shared" si="18"/>
        <v>7</v>
      </c>
      <c r="E62" s="23">
        <v>1</v>
      </c>
      <c r="F62" s="23">
        <f t="shared" si="19"/>
        <v>6</v>
      </c>
      <c r="G62" s="21">
        <v>2</v>
      </c>
      <c r="H62" s="21" t="str">
        <f t="shared" si="20"/>
        <v>Senin</v>
      </c>
      <c r="I62" s="24">
        <f t="shared" si="24"/>
        <v>45733.875</v>
      </c>
      <c r="J62" s="25">
        <f t="shared" si="25"/>
        <v>9.875</v>
      </c>
      <c r="K62" s="21" t="str">
        <f t="shared" si="21"/>
        <v>Senin</v>
      </c>
      <c r="L62" s="24">
        <f t="shared" si="26"/>
        <v>45733.958333333336</v>
      </c>
      <c r="M62" s="25">
        <f t="shared" si="22"/>
        <v>9.9583333333333339</v>
      </c>
    </row>
    <row r="63" spans="1:13" x14ac:dyDescent="0.25">
      <c r="A63" s="21">
        <f t="shared" si="23"/>
        <v>10</v>
      </c>
      <c r="B63" s="26" t="s">
        <v>30</v>
      </c>
      <c r="C63" s="21">
        <v>169</v>
      </c>
      <c r="D63" s="23">
        <f t="shared" si="18"/>
        <v>11</v>
      </c>
      <c r="E63" s="23">
        <v>1</v>
      </c>
      <c r="F63" s="23">
        <f t="shared" si="19"/>
        <v>10</v>
      </c>
      <c r="G63" s="21">
        <v>2</v>
      </c>
      <c r="H63" s="21" t="str">
        <f t="shared" si="20"/>
        <v>Selasa</v>
      </c>
      <c r="I63" s="24">
        <f t="shared" si="24"/>
        <v>45734.25</v>
      </c>
      <c r="J63" s="25">
        <f t="shared" si="25"/>
        <v>10.25</v>
      </c>
      <c r="K63" s="21" t="str">
        <f t="shared" si="21"/>
        <v>Selasa</v>
      </c>
      <c r="L63" s="24">
        <f t="shared" si="26"/>
        <v>45734.333333333336</v>
      </c>
      <c r="M63" s="25">
        <f t="shared" si="22"/>
        <v>10.333333333333334</v>
      </c>
    </row>
    <row r="64" spans="1:13" x14ac:dyDescent="0.25">
      <c r="A64" s="21">
        <f t="shared" si="23"/>
        <v>11</v>
      </c>
      <c r="B64" s="22" t="s">
        <v>29</v>
      </c>
      <c r="C64" s="21">
        <v>220</v>
      </c>
      <c r="D64" s="23">
        <f t="shared" si="18"/>
        <v>14</v>
      </c>
      <c r="E64" s="23">
        <v>0</v>
      </c>
      <c r="F64" s="23">
        <f t="shared" si="19"/>
        <v>14</v>
      </c>
      <c r="G64" s="21">
        <v>2</v>
      </c>
      <c r="H64" s="21" t="str">
        <f t="shared" si="20"/>
        <v>Selasa</v>
      </c>
      <c r="I64" s="24">
        <f t="shared" si="24"/>
        <v>45734.791666666664</v>
      </c>
      <c r="J64" s="25">
        <f t="shared" si="25"/>
        <v>10.791666666666668</v>
      </c>
      <c r="K64" s="21" t="str">
        <f t="shared" si="21"/>
        <v>Selasa</v>
      </c>
      <c r="L64" s="24">
        <f t="shared" si="26"/>
        <v>45734.875</v>
      </c>
      <c r="M64" s="25">
        <f t="shared" si="22"/>
        <v>10.875000000000002</v>
      </c>
    </row>
    <row r="65" spans="1:13" x14ac:dyDescent="0.25">
      <c r="A65" s="21">
        <f t="shared" si="23"/>
        <v>12</v>
      </c>
      <c r="B65" s="22" t="s">
        <v>28</v>
      </c>
      <c r="C65" s="21">
        <v>345</v>
      </c>
      <c r="D65" s="23">
        <f t="shared" si="18"/>
        <v>23</v>
      </c>
      <c r="E65" s="23">
        <v>1</v>
      </c>
      <c r="F65" s="23">
        <f t="shared" si="19"/>
        <v>22</v>
      </c>
      <c r="G65" s="21">
        <v>3</v>
      </c>
      <c r="H65" s="21" t="str">
        <f t="shared" si="20"/>
        <v>Rabu</v>
      </c>
      <c r="I65" s="24">
        <f t="shared" si="24"/>
        <v>45735.458333333336</v>
      </c>
      <c r="J65" s="25">
        <f t="shared" si="25"/>
        <v>11.458333333333336</v>
      </c>
      <c r="K65" s="21" t="str">
        <f t="shared" si="21"/>
        <v>Rabu</v>
      </c>
      <c r="L65" s="24">
        <f t="shared" si="26"/>
        <v>45735.583333333336</v>
      </c>
      <c r="M65" s="25">
        <f t="shared" si="22"/>
        <v>11.583333333333336</v>
      </c>
    </row>
    <row r="66" spans="1:13" x14ac:dyDescent="0.25">
      <c r="A66" s="21">
        <f t="shared" si="23"/>
        <v>13</v>
      </c>
      <c r="B66" s="26" t="s">
        <v>22</v>
      </c>
      <c r="C66" s="21">
        <v>407</v>
      </c>
      <c r="D66" s="23">
        <f t="shared" si="18"/>
        <v>27</v>
      </c>
      <c r="E66" s="23">
        <v>1</v>
      </c>
      <c r="F66" s="23">
        <f t="shared" si="19"/>
        <v>26</v>
      </c>
      <c r="G66" s="21">
        <v>3</v>
      </c>
      <c r="H66" s="21" t="str">
        <f t="shared" si="20"/>
        <v>Kamis</v>
      </c>
      <c r="I66" s="24">
        <f t="shared" si="24"/>
        <v>45736.541666666664</v>
      </c>
      <c r="J66" s="25">
        <f t="shared" si="25"/>
        <v>12.54166666666667</v>
      </c>
      <c r="K66" s="21" t="str">
        <f t="shared" si="21"/>
        <v>Kamis</v>
      </c>
      <c r="L66" s="24">
        <f t="shared" si="26"/>
        <v>45736.666666666664</v>
      </c>
      <c r="M66" s="25">
        <f t="shared" si="22"/>
        <v>12.66666666666667</v>
      </c>
    </row>
    <row r="67" spans="1:13" x14ac:dyDescent="0.25">
      <c r="A67" s="21">
        <f t="shared" si="23"/>
        <v>14</v>
      </c>
      <c r="B67" s="22" t="s">
        <v>160</v>
      </c>
      <c r="C67" s="21">
        <v>243</v>
      </c>
      <c r="D67" s="23">
        <f t="shared" si="18"/>
        <v>15</v>
      </c>
      <c r="E67" s="23">
        <v>0</v>
      </c>
      <c r="F67" s="23">
        <f t="shared" si="19"/>
        <v>15</v>
      </c>
      <c r="G67" s="21">
        <v>2</v>
      </c>
      <c r="H67" s="21" t="str">
        <f t="shared" si="20"/>
        <v>Jum'at</v>
      </c>
      <c r="I67" s="24">
        <f t="shared" si="24"/>
        <v>45737.791666666664</v>
      </c>
      <c r="J67" s="25">
        <f t="shared" si="25"/>
        <v>13.79166666666667</v>
      </c>
      <c r="K67" s="21" t="str">
        <f t="shared" si="21"/>
        <v>Jum'at</v>
      </c>
      <c r="L67" s="24">
        <f t="shared" si="26"/>
        <v>45737.875</v>
      </c>
      <c r="M67" s="25">
        <f t="shared" si="22"/>
        <v>13.875000000000004</v>
      </c>
    </row>
    <row r="68" spans="1:13" x14ac:dyDescent="0.25">
      <c r="A68" s="21">
        <f t="shared" si="23"/>
        <v>15</v>
      </c>
      <c r="B68" s="22" t="s">
        <v>19</v>
      </c>
      <c r="C68" s="21">
        <v>458</v>
      </c>
      <c r="D68" s="23">
        <f t="shared" si="18"/>
        <v>31</v>
      </c>
      <c r="E68" s="23">
        <v>2</v>
      </c>
      <c r="F68" s="23">
        <f t="shared" si="19"/>
        <v>29</v>
      </c>
      <c r="G68" s="21">
        <v>2</v>
      </c>
      <c r="H68" s="21" t="str">
        <f t="shared" si="20"/>
        <v>Sabtu</v>
      </c>
      <c r="I68" s="24">
        <f t="shared" si="24"/>
        <v>45738.5</v>
      </c>
      <c r="J68" s="25">
        <f t="shared" si="25"/>
        <v>14.500000000000004</v>
      </c>
      <c r="K68" s="21" t="str">
        <f t="shared" si="21"/>
        <v>Sabtu</v>
      </c>
      <c r="L68" s="24">
        <f t="shared" si="26"/>
        <v>45738.583333333336</v>
      </c>
      <c r="M68" s="25">
        <f t="shared" si="22"/>
        <v>14.583333333333337</v>
      </c>
    </row>
    <row r="69" spans="1:13" x14ac:dyDescent="0.25">
      <c r="A69" s="21">
        <f t="shared" si="23"/>
        <v>16</v>
      </c>
      <c r="B69" s="22" t="s">
        <v>18</v>
      </c>
      <c r="C69" s="21">
        <v>396</v>
      </c>
      <c r="D69" s="23">
        <f t="shared" si="18"/>
        <v>27</v>
      </c>
      <c r="E69" s="23">
        <v>2</v>
      </c>
      <c r="F69" s="23">
        <f t="shared" si="19"/>
        <v>25</v>
      </c>
      <c r="G69" s="21">
        <v>2</v>
      </c>
      <c r="H69" s="21" t="str">
        <f t="shared" si="20"/>
        <v>Minggu</v>
      </c>
      <c r="I69" s="24">
        <f t="shared" si="24"/>
        <v>45739.875</v>
      </c>
      <c r="J69" s="25">
        <f t="shared" si="25"/>
        <v>15.875000000000004</v>
      </c>
      <c r="K69" s="21" t="str">
        <f t="shared" si="21"/>
        <v>Minggu</v>
      </c>
      <c r="L69" s="24">
        <f t="shared" si="26"/>
        <v>45739.958333333336</v>
      </c>
      <c r="M69" s="25">
        <f t="shared" si="22"/>
        <v>15.958333333333337</v>
      </c>
    </row>
    <row r="70" spans="1:13" x14ac:dyDescent="0.25">
      <c r="A70" s="21">
        <f t="shared" si="23"/>
        <v>17</v>
      </c>
      <c r="B70" s="22" t="s">
        <v>17</v>
      </c>
      <c r="C70" s="21"/>
      <c r="D70" s="23"/>
      <c r="E70" s="23"/>
      <c r="F70" s="23"/>
      <c r="G70" s="21"/>
      <c r="H70" s="21" t="str">
        <f t="shared" si="20"/>
        <v>Selasa</v>
      </c>
      <c r="I70" s="24">
        <f t="shared" si="24"/>
        <v>45741.083333333336</v>
      </c>
      <c r="J70" s="25">
        <f t="shared" si="25"/>
        <v>17.083333333333336</v>
      </c>
      <c r="K70" s="21"/>
      <c r="L70" s="24"/>
      <c r="M70" s="25"/>
    </row>
    <row r="71" spans="1:13" x14ac:dyDescent="0.25">
      <c r="A71" s="8" t="s">
        <v>31</v>
      </c>
      <c r="B71" s="8"/>
      <c r="C71" s="28">
        <f>SUM(C54:C70)</f>
        <v>5167</v>
      </c>
      <c r="D71" s="28">
        <f>SUM(D54:D70)</f>
        <v>338</v>
      </c>
      <c r="E71" s="28"/>
      <c r="F71" s="28"/>
      <c r="G71" s="28">
        <f>SUM(G54:G70)</f>
        <v>54</v>
      </c>
      <c r="H71" s="28">
        <f>D71+G71</f>
        <v>392</v>
      </c>
      <c r="I71" s="29"/>
      <c r="J71" s="30"/>
      <c r="K71" s="29"/>
      <c r="L71" s="29"/>
      <c r="M71" s="30"/>
    </row>
    <row r="72" spans="1:13" x14ac:dyDescent="0.25">
      <c r="A72" s="8" t="s">
        <v>32</v>
      </c>
      <c r="B72" s="8"/>
      <c r="C72" s="31"/>
      <c r="D72" s="32">
        <f>D71/24</f>
        <v>14.083333333333334</v>
      </c>
      <c r="E72" s="32"/>
      <c r="F72" s="32"/>
      <c r="G72" s="32">
        <f>G71/24</f>
        <v>2.25</v>
      </c>
      <c r="H72" s="32">
        <f>H71/24</f>
        <v>16.333333333333332</v>
      </c>
      <c r="I72" s="33"/>
      <c r="J72" s="34" t="s">
        <v>33</v>
      </c>
      <c r="K72" s="35"/>
      <c r="L72" s="35"/>
      <c r="M72" s="35"/>
    </row>
    <row r="73" spans="1:13" x14ac:dyDescent="0.25">
      <c r="A73" s="36"/>
      <c r="B73" s="36"/>
      <c r="C73" s="36"/>
      <c r="D73" s="36"/>
      <c r="E73" s="36"/>
      <c r="F73" s="36"/>
      <c r="G73" s="36"/>
      <c r="H73" s="35"/>
      <c r="I73" s="35"/>
      <c r="J73" s="30" t="s">
        <v>34</v>
      </c>
      <c r="K73" s="30"/>
      <c r="L73" s="38">
        <f>C71</f>
        <v>5167</v>
      </c>
      <c r="M73" s="35" t="s">
        <v>35</v>
      </c>
    </row>
    <row r="74" spans="1:13" x14ac:dyDescent="0.25">
      <c r="A74" s="36"/>
      <c r="B74" s="36"/>
      <c r="C74" s="36"/>
      <c r="D74" s="36"/>
      <c r="E74" s="36"/>
      <c r="F74" s="36"/>
      <c r="G74" s="36"/>
      <c r="H74" s="36"/>
      <c r="I74" s="35"/>
      <c r="J74" s="30" t="s">
        <v>36</v>
      </c>
      <c r="K74" s="30"/>
      <c r="L74" s="40">
        <f>D72</f>
        <v>14.083333333333334</v>
      </c>
      <c r="M74" s="35" t="s">
        <v>14</v>
      </c>
    </row>
    <row r="75" spans="1:13" x14ac:dyDescent="0.25">
      <c r="A75" s="36"/>
      <c r="B75" s="36"/>
      <c r="C75" s="36"/>
      <c r="D75" s="36"/>
      <c r="E75" s="36"/>
      <c r="F75" s="36"/>
      <c r="G75" s="36"/>
      <c r="H75" s="36"/>
      <c r="I75" s="35"/>
      <c r="J75" s="30" t="s">
        <v>37</v>
      </c>
      <c r="K75" s="30"/>
      <c r="L75" s="41">
        <f>G72</f>
        <v>2.25</v>
      </c>
      <c r="M75" s="35" t="s">
        <v>14</v>
      </c>
    </row>
    <row r="77" spans="1:13" x14ac:dyDescent="0.25">
      <c r="A77" s="437" t="s">
        <v>0</v>
      </c>
      <c r="B77" s="437"/>
      <c r="C77" s="437"/>
      <c r="D77" s="437"/>
      <c r="E77" s="437"/>
      <c r="F77" s="437"/>
      <c r="G77" s="437"/>
      <c r="H77" s="437"/>
      <c r="I77" s="437"/>
      <c r="J77" s="437"/>
      <c r="K77" s="437"/>
      <c r="L77" s="437"/>
      <c r="M77" s="437"/>
    </row>
    <row r="78" spans="1:13" x14ac:dyDescent="0.25">
      <c r="A78" s="438" t="s">
        <v>157</v>
      </c>
      <c r="B78" s="438"/>
      <c r="C78" s="438"/>
      <c r="D78" s="438"/>
      <c r="E78" s="438"/>
      <c r="F78" s="438"/>
      <c r="G78" s="438"/>
      <c r="H78" s="438"/>
      <c r="I78" s="438"/>
      <c r="J78" s="438"/>
      <c r="K78" s="438"/>
      <c r="L78" s="438"/>
      <c r="M78" s="438"/>
    </row>
    <row r="79" spans="1:13" x14ac:dyDescent="0.25">
      <c r="A79" s="449" t="s">
        <v>97</v>
      </c>
      <c r="B79" s="449"/>
      <c r="C79" s="449"/>
      <c r="D79" s="449"/>
      <c r="E79" s="449"/>
      <c r="F79" s="449"/>
      <c r="G79" s="449"/>
      <c r="H79" s="449"/>
      <c r="I79" s="449"/>
      <c r="J79" s="449"/>
      <c r="K79" s="18" t="s">
        <v>3</v>
      </c>
      <c r="L79" s="66">
        <v>15.5</v>
      </c>
      <c r="M79" s="18" t="s">
        <v>4</v>
      </c>
    </row>
    <row r="80" spans="1:13" ht="15.75" customHeight="1" x14ac:dyDescent="0.25">
      <c r="A80" s="13" t="s">
        <v>5</v>
      </c>
      <c r="B80" s="13" t="s">
        <v>6</v>
      </c>
      <c r="C80" s="12" t="s">
        <v>7</v>
      </c>
      <c r="D80" s="12" t="s">
        <v>8</v>
      </c>
      <c r="E80" s="11" t="s">
        <v>9</v>
      </c>
      <c r="F80" s="11" t="s">
        <v>10</v>
      </c>
      <c r="G80" s="12" t="s">
        <v>11</v>
      </c>
      <c r="H80" s="10" t="s">
        <v>12</v>
      </c>
      <c r="I80" s="10"/>
      <c r="J80" s="10"/>
      <c r="K80" s="9" t="s">
        <v>13</v>
      </c>
      <c r="L80" s="9"/>
      <c r="M80" s="9"/>
    </row>
    <row r="81" spans="1:13" x14ac:dyDescent="0.25">
      <c r="A81" s="13"/>
      <c r="B81" s="13"/>
      <c r="C81" s="12"/>
      <c r="D81" s="12"/>
      <c r="E81" s="11"/>
      <c r="F81" s="11"/>
      <c r="G81" s="12"/>
      <c r="H81" s="19" t="s">
        <v>14</v>
      </c>
      <c r="I81" s="19" t="s">
        <v>15</v>
      </c>
      <c r="J81" s="19" t="s">
        <v>16</v>
      </c>
      <c r="K81" s="20" t="s">
        <v>14</v>
      </c>
      <c r="L81" s="20" t="s">
        <v>15</v>
      </c>
      <c r="M81" s="20" t="s">
        <v>16</v>
      </c>
    </row>
    <row r="82" spans="1:13" x14ac:dyDescent="0.25">
      <c r="A82" s="21">
        <v>1</v>
      </c>
      <c r="B82" s="22" t="s">
        <v>17</v>
      </c>
      <c r="C82" s="21">
        <v>396</v>
      </c>
      <c r="D82" s="23">
        <f t="shared" ref="D82:D95" si="27">F82+E82</f>
        <v>25</v>
      </c>
      <c r="E82" s="23">
        <v>0</v>
      </c>
      <c r="F82" s="23">
        <f t="shared" ref="F82:F95" si="28">INT(C82/$L$3)</f>
        <v>25</v>
      </c>
      <c r="G82" s="21">
        <v>9</v>
      </c>
      <c r="H82" s="21" t="str">
        <f t="shared" ref="H82:H96" si="29">CHOOSE(WEEKDAY(I82),"Minggu","Senin","Selasa","Rabu","Kamis","Jum'at","Sabtu")</f>
        <v>Selasa</v>
      </c>
      <c r="I82" s="24">
        <v>45741</v>
      </c>
      <c r="J82" s="25">
        <v>8.3333333333333301E-2</v>
      </c>
      <c r="K82" s="21" t="str">
        <f t="shared" ref="K82:K95" si="30">CHOOSE(WEEKDAY(L82),"Minggu","Senin","Selasa","Rabu","Kamis","Jum'at","Sabtu")</f>
        <v>Selasa</v>
      </c>
      <c r="L82" s="24">
        <f>(I82+J82)+G82/24</f>
        <v>45741.458333333336</v>
      </c>
      <c r="M82" s="25">
        <f t="shared" ref="M82:M95" si="31">(J82+G82/24)</f>
        <v>0.45833333333333331</v>
      </c>
    </row>
    <row r="83" spans="1:13" x14ac:dyDescent="0.25">
      <c r="A83" s="21">
        <f t="shared" ref="A83:A96" si="32">A82+1</f>
        <v>2</v>
      </c>
      <c r="B83" s="22" t="s">
        <v>18</v>
      </c>
      <c r="C83" s="21">
        <v>458</v>
      </c>
      <c r="D83" s="23">
        <f t="shared" si="27"/>
        <v>30</v>
      </c>
      <c r="E83" s="23">
        <v>1</v>
      </c>
      <c r="F83" s="23">
        <f t="shared" si="28"/>
        <v>29</v>
      </c>
      <c r="G83" s="21">
        <v>4</v>
      </c>
      <c r="H83" s="21" t="str">
        <f t="shared" si="29"/>
        <v>Rabu</v>
      </c>
      <c r="I83" s="24">
        <f t="shared" ref="I83:I96" si="33">$I$82+J83</f>
        <v>45742.5</v>
      </c>
      <c r="J83" s="25">
        <f t="shared" ref="J83:J96" si="34">M82+D82/24</f>
        <v>1.5</v>
      </c>
      <c r="K83" s="21" t="str">
        <f t="shared" si="30"/>
        <v>Rabu</v>
      </c>
      <c r="L83" s="24">
        <f t="shared" ref="L83:L95" si="35">($I$82+J83)+G83/24</f>
        <v>45742.666666666664</v>
      </c>
      <c r="M83" s="25">
        <f t="shared" si="31"/>
        <v>1.6666666666666667</v>
      </c>
    </row>
    <row r="84" spans="1:13" x14ac:dyDescent="0.25">
      <c r="A84" s="21">
        <f t="shared" si="32"/>
        <v>3</v>
      </c>
      <c r="B84" s="22" t="s">
        <v>19</v>
      </c>
      <c r="C84" s="21">
        <v>243</v>
      </c>
      <c r="D84" s="23">
        <f t="shared" si="27"/>
        <v>14</v>
      </c>
      <c r="E84" s="23">
        <v>-1</v>
      </c>
      <c r="F84" s="23">
        <f t="shared" si="28"/>
        <v>15</v>
      </c>
      <c r="G84" s="21">
        <v>3</v>
      </c>
      <c r="H84" s="21" t="str">
        <f t="shared" si="29"/>
        <v>Kamis</v>
      </c>
      <c r="I84" s="24">
        <f t="shared" si="33"/>
        <v>45743.916666666664</v>
      </c>
      <c r="J84" s="25">
        <f t="shared" si="34"/>
        <v>2.916666666666667</v>
      </c>
      <c r="K84" s="21" t="str">
        <f t="shared" si="30"/>
        <v>Jum'at</v>
      </c>
      <c r="L84" s="24">
        <f t="shared" si="35"/>
        <v>45744.041666666664</v>
      </c>
      <c r="M84" s="25">
        <f t="shared" si="31"/>
        <v>3.041666666666667</v>
      </c>
    </row>
    <row r="85" spans="1:13" x14ac:dyDescent="0.25">
      <c r="A85" s="21">
        <f t="shared" si="32"/>
        <v>4</v>
      </c>
      <c r="B85" s="22" t="s">
        <v>20</v>
      </c>
      <c r="C85" s="21">
        <v>407</v>
      </c>
      <c r="D85" s="23">
        <f t="shared" si="27"/>
        <v>26</v>
      </c>
      <c r="E85" s="23">
        <v>0</v>
      </c>
      <c r="F85" s="23">
        <f t="shared" si="28"/>
        <v>26</v>
      </c>
      <c r="G85" s="21">
        <v>2</v>
      </c>
      <c r="H85" s="21" t="str">
        <f t="shared" si="29"/>
        <v>Jum'at</v>
      </c>
      <c r="I85" s="24">
        <f t="shared" si="33"/>
        <v>45744.625</v>
      </c>
      <c r="J85" s="25">
        <f t="shared" si="34"/>
        <v>3.6250000000000004</v>
      </c>
      <c r="K85" s="21" t="str">
        <f t="shared" si="30"/>
        <v>Jum'at</v>
      </c>
      <c r="L85" s="24">
        <f t="shared" si="35"/>
        <v>45744.708333333336</v>
      </c>
      <c r="M85" s="25">
        <f t="shared" si="31"/>
        <v>3.7083333333333339</v>
      </c>
    </row>
    <row r="86" spans="1:13" x14ac:dyDescent="0.25">
      <c r="A86" s="21">
        <f t="shared" si="32"/>
        <v>5</v>
      </c>
      <c r="B86" s="26" t="s">
        <v>22</v>
      </c>
      <c r="C86" s="21">
        <v>132</v>
      </c>
      <c r="D86" s="23">
        <f t="shared" si="27"/>
        <v>8</v>
      </c>
      <c r="E86" s="23">
        <v>0</v>
      </c>
      <c r="F86" s="23">
        <f t="shared" si="28"/>
        <v>8</v>
      </c>
      <c r="G86" s="21">
        <v>3</v>
      </c>
      <c r="H86" s="21" t="str">
        <f t="shared" si="29"/>
        <v>Sabtu</v>
      </c>
      <c r="I86" s="24">
        <f t="shared" si="33"/>
        <v>45745.791666666664</v>
      </c>
      <c r="J86" s="25">
        <f t="shared" si="34"/>
        <v>4.791666666666667</v>
      </c>
      <c r="K86" s="21" t="str">
        <f t="shared" si="30"/>
        <v>Sabtu</v>
      </c>
      <c r="L86" s="24">
        <f t="shared" si="35"/>
        <v>45745.916666666664</v>
      </c>
      <c r="M86" s="25">
        <f t="shared" si="31"/>
        <v>4.916666666666667</v>
      </c>
    </row>
    <row r="87" spans="1:13" x14ac:dyDescent="0.25">
      <c r="A87" s="21">
        <f t="shared" si="32"/>
        <v>6</v>
      </c>
      <c r="B87" s="26" t="s">
        <v>23</v>
      </c>
      <c r="C87" s="21">
        <v>197</v>
      </c>
      <c r="D87" s="23">
        <f t="shared" si="27"/>
        <v>13</v>
      </c>
      <c r="E87" s="23">
        <v>1</v>
      </c>
      <c r="F87" s="23">
        <f t="shared" si="28"/>
        <v>12</v>
      </c>
      <c r="G87" s="21">
        <v>2</v>
      </c>
      <c r="H87" s="21" t="str">
        <f t="shared" si="29"/>
        <v>Minggu</v>
      </c>
      <c r="I87" s="24">
        <f t="shared" si="33"/>
        <v>45746.25</v>
      </c>
      <c r="J87" s="25">
        <f t="shared" si="34"/>
        <v>5.25</v>
      </c>
      <c r="K87" s="21" t="str">
        <f t="shared" si="30"/>
        <v>Minggu</v>
      </c>
      <c r="L87" s="24">
        <f t="shared" si="35"/>
        <v>45746.333333333336</v>
      </c>
      <c r="M87" s="25">
        <f t="shared" si="31"/>
        <v>5.333333333333333</v>
      </c>
    </row>
    <row r="88" spans="1:13" x14ac:dyDescent="0.25">
      <c r="A88" s="21">
        <f t="shared" si="32"/>
        <v>7</v>
      </c>
      <c r="B88" s="26" t="s">
        <v>24</v>
      </c>
      <c r="C88" s="27">
        <v>109</v>
      </c>
      <c r="D88" s="23">
        <f t="shared" si="27"/>
        <v>7</v>
      </c>
      <c r="E88" s="23">
        <v>0</v>
      </c>
      <c r="F88" s="23">
        <f t="shared" si="28"/>
        <v>7</v>
      </c>
      <c r="G88" s="21">
        <v>3</v>
      </c>
      <c r="H88" s="21" t="str">
        <f t="shared" si="29"/>
        <v>Minggu</v>
      </c>
      <c r="I88" s="24">
        <f t="shared" si="33"/>
        <v>45746.875</v>
      </c>
      <c r="J88" s="25">
        <f t="shared" si="34"/>
        <v>5.875</v>
      </c>
      <c r="K88" s="21" t="str">
        <f t="shared" si="30"/>
        <v>Senin</v>
      </c>
      <c r="L88" s="24">
        <f t="shared" si="35"/>
        <v>45747</v>
      </c>
      <c r="M88" s="25">
        <f t="shared" si="31"/>
        <v>6</v>
      </c>
    </row>
    <row r="89" spans="1:13" x14ac:dyDescent="0.25">
      <c r="A89" s="21">
        <f t="shared" si="32"/>
        <v>8</v>
      </c>
      <c r="B89" s="26" t="s">
        <v>25</v>
      </c>
      <c r="C89" s="21">
        <v>145</v>
      </c>
      <c r="D89" s="23">
        <f t="shared" si="27"/>
        <v>10</v>
      </c>
      <c r="E89" s="23">
        <v>1</v>
      </c>
      <c r="F89" s="23">
        <f t="shared" si="28"/>
        <v>9</v>
      </c>
      <c r="G89" s="21">
        <v>2</v>
      </c>
      <c r="H89" s="21" t="str">
        <f t="shared" si="29"/>
        <v>Senin</v>
      </c>
      <c r="I89" s="24">
        <f t="shared" si="33"/>
        <v>45747.291666666664</v>
      </c>
      <c r="J89" s="25">
        <f t="shared" si="34"/>
        <v>6.291666666666667</v>
      </c>
      <c r="K89" s="21" t="str">
        <f t="shared" si="30"/>
        <v>Senin</v>
      </c>
      <c r="L89" s="24">
        <f t="shared" si="35"/>
        <v>45747.375</v>
      </c>
      <c r="M89" s="25">
        <f t="shared" si="31"/>
        <v>6.375</v>
      </c>
    </row>
    <row r="90" spans="1:13" x14ac:dyDescent="0.25">
      <c r="A90" s="21">
        <f t="shared" si="32"/>
        <v>9</v>
      </c>
      <c r="B90" s="26" t="s">
        <v>26</v>
      </c>
      <c r="C90" s="210">
        <v>182</v>
      </c>
      <c r="D90" s="23">
        <f t="shared" si="27"/>
        <v>12</v>
      </c>
      <c r="E90" s="23">
        <v>1</v>
      </c>
      <c r="F90" s="23">
        <f t="shared" si="28"/>
        <v>11</v>
      </c>
      <c r="G90" s="21">
        <v>3</v>
      </c>
      <c r="H90" s="21" t="str">
        <f t="shared" si="29"/>
        <v>Senin</v>
      </c>
      <c r="I90" s="24">
        <f t="shared" si="33"/>
        <v>45747.791666666664</v>
      </c>
      <c r="J90" s="25">
        <f t="shared" si="34"/>
        <v>6.791666666666667</v>
      </c>
      <c r="K90" s="21" t="str">
        <f t="shared" si="30"/>
        <v>Senin</v>
      </c>
      <c r="L90" s="24">
        <f t="shared" si="35"/>
        <v>45747.916666666664</v>
      </c>
      <c r="M90" s="25">
        <f t="shared" si="31"/>
        <v>6.916666666666667</v>
      </c>
    </row>
    <row r="91" spans="1:13" x14ac:dyDescent="0.25">
      <c r="A91" s="21">
        <f t="shared" si="32"/>
        <v>10</v>
      </c>
      <c r="B91" s="26" t="s">
        <v>27</v>
      </c>
      <c r="C91" s="21">
        <v>289</v>
      </c>
      <c r="D91" s="23">
        <f t="shared" si="27"/>
        <v>20</v>
      </c>
      <c r="E91" s="23">
        <v>2</v>
      </c>
      <c r="F91" s="23">
        <f t="shared" si="28"/>
        <v>18</v>
      </c>
      <c r="G91" s="21">
        <v>4</v>
      </c>
      <c r="H91" s="21" t="str">
        <f t="shared" si="29"/>
        <v>Selasa</v>
      </c>
      <c r="I91" s="24">
        <f t="shared" si="33"/>
        <v>45748.416666666664</v>
      </c>
      <c r="J91" s="25">
        <f t="shared" si="34"/>
        <v>7.416666666666667</v>
      </c>
      <c r="K91" s="21" t="str">
        <f t="shared" si="30"/>
        <v>Selasa</v>
      </c>
      <c r="L91" s="24">
        <f t="shared" si="35"/>
        <v>45748.583333333328</v>
      </c>
      <c r="M91" s="25">
        <f t="shared" si="31"/>
        <v>7.5833333333333339</v>
      </c>
    </row>
    <row r="92" spans="1:13" x14ac:dyDescent="0.25">
      <c r="A92" s="21">
        <f t="shared" si="32"/>
        <v>11</v>
      </c>
      <c r="B92" s="26" t="s">
        <v>22</v>
      </c>
      <c r="C92" s="21">
        <v>407</v>
      </c>
      <c r="D92" s="23">
        <f t="shared" si="27"/>
        <v>27</v>
      </c>
      <c r="E92" s="23">
        <v>1</v>
      </c>
      <c r="F92" s="23">
        <f t="shared" si="28"/>
        <v>26</v>
      </c>
      <c r="G92" s="21">
        <v>3</v>
      </c>
      <c r="H92" s="21" t="str">
        <f t="shared" si="29"/>
        <v>Rabu</v>
      </c>
      <c r="I92" s="24">
        <f t="shared" si="33"/>
        <v>45749.416666666664</v>
      </c>
      <c r="J92" s="25">
        <f t="shared" si="34"/>
        <v>8.4166666666666679</v>
      </c>
      <c r="K92" s="21" t="str">
        <f t="shared" si="30"/>
        <v>Rabu</v>
      </c>
      <c r="L92" s="24">
        <f t="shared" si="35"/>
        <v>45749.541666666664</v>
      </c>
      <c r="M92" s="25">
        <f t="shared" si="31"/>
        <v>8.5416666666666679</v>
      </c>
    </row>
    <row r="93" spans="1:13" x14ac:dyDescent="0.25">
      <c r="A93" s="21">
        <f t="shared" si="32"/>
        <v>12</v>
      </c>
      <c r="B93" s="22" t="s">
        <v>20</v>
      </c>
      <c r="C93" s="21">
        <v>243</v>
      </c>
      <c r="D93" s="23">
        <f t="shared" si="27"/>
        <v>16</v>
      </c>
      <c r="E93" s="23">
        <v>1</v>
      </c>
      <c r="F93" s="23">
        <f t="shared" si="28"/>
        <v>15</v>
      </c>
      <c r="G93" s="21">
        <v>2</v>
      </c>
      <c r="H93" s="21" t="str">
        <f t="shared" si="29"/>
        <v>Kamis</v>
      </c>
      <c r="I93" s="24">
        <f t="shared" si="33"/>
        <v>45750.666666666664</v>
      </c>
      <c r="J93" s="25">
        <f t="shared" si="34"/>
        <v>9.6666666666666679</v>
      </c>
      <c r="K93" s="21" t="str">
        <f t="shared" si="30"/>
        <v>Kamis</v>
      </c>
      <c r="L93" s="24">
        <f t="shared" si="35"/>
        <v>45750.75</v>
      </c>
      <c r="M93" s="25">
        <f t="shared" si="31"/>
        <v>9.7500000000000018</v>
      </c>
    </row>
    <row r="94" spans="1:13" x14ac:dyDescent="0.25">
      <c r="A94" s="21">
        <f t="shared" si="32"/>
        <v>13</v>
      </c>
      <c r="B94" s="22" t="s">
        <v>19</v>
      </c>
      <c r="C94" s="21">
        <v>458</v>
      </c>
      <c r="D94" s="23">
        <f t="shared" si="27"/>
        <v>32</v>
      </c>
      <c r="E94" s="23">
        <v>3</v>
      </c>
      <c r="F94" s="23">
        <f t="shared" si="28"/>
        <v>29</v>
      </c>
      <c r="G94" s="21">
        <v>2</v>
      </c>
      <c r="H94" s="21" t="str">
        <f t="shared" si="29"/>
        <v>Jum'at</v>
      </c>
      <c r="I94" s="24">
        <f t="shared" si="33"/>
        <v>45751.416666666664</v>
      </c>
      <c r="J94" s="25">
        <f t="shared" si="34"/>
        <v>10.416666666666668</v>
      </c>
      <c r="K94" s="21" t="str">
        <f t="shared" si="30"/>
        <v>Jum'at</v>
      </c>
      <c r="L94" s="24">
        <f t="shared" si="35"/>
        <v>45751.5</v>
      </c>
      <c r="M94" s="25">
        <f t="shared" si="31"/>
        <v>10.500000000000002</v>
      </c>
    </row>
    <row r="95" spans="1:13" x14ac:dyDescent="0.25">
      <c r="A95" s="21">
        <f t="shared" si="32"/>
        <v>14</v>
      </c>
      <c r="B95" s="22" t="s">
        <v>18</v>
      </c>
      <c r="C95" s="21">
        <v>396</v>
      </c>
      <c r="D95" s="23">
        <f t="shared" si="27"/>
        <v>27</v>
      </c>
      <c r="E95" s="23">
        <v>2</v>
      </c>
      <c r="F95" s="23">
        <f t="shared" si="28"/>
        <v>25</v>
      </c>
      <c r="G95" s="21">
        <v>2</v>
      </c>
      <c r="H95" s="21" t="str">
        <f t="shared" si="29"/>
        <v>Sabtu</v>
      </c>
      <c r="I95" s="24">
        <f t="shared" si="33"/>
        <v>45752.833333333336</v>
      </c>
      <c r="J95" s="25">
        <f t="shared" si="34"/>
        <v>11.833333333333336</v>
      </c>
      <c r="K95" s="21" t="str">
        <f t="shared" si="30"/>
        <v>Sabtu</v>
      </c>
      <c r="L95" s="24">
        <f t="shared" si="35"/>
        <v>45752.916666666672</v>
      </c>
      <c r="M95" s="25">
        <f t="shared" si="31"/>
        <v>11.91666666666667</v>
      </c>
    </row>
    <row r="96" spans="1:13" x14ac:dyDescent="0.25">
      <c r="A96" s="21">
        <f t="shared" si="32"/>
        <v>15</v>
      </c>
      <c r="B96" s="22" t="s">
        <v>17</v>
      </c>
      <c r="C96" s="21"/>
      <c r="D96" s="23"/>
      <c r="E96" s="23"/>
      <c r="F96" s="23"/>
      <c r="G96" s="21"/>
      <c r="H96" s="21" t="str">
        <f t="shared" si="29"/>
        <v>Senin</v>
      </c>
      <c r="I96" s="24">
        <f t="shared" si="33"/>
        <v>45754.041666666664</v>
      </c>
      <c r="J96" s="25">
        <f t="shared" si="34"/>
        <v>13.04166666666667</v>
      </c>
      <c r="K96" s="21"/>
      <c r="L96" s="24"/>
      <c r="M96" s="25"/>
    </row>
    <row r="97" spans="1:13" x14ac:dyDescent="0.25">
      <c r="A97" s="8" t="s">
        <v>31</v>
      </c>
      <c r="B97" s="8"/>
      <c r="C97" s="28">
        <f>SUM(C82:C95)</f>
        <v>4062</v>
      </c>
      <c r="D97" s="28">
        <f>SUM(D82:D95)</f>
        <v>267</v>
      </c>
      <c r="E97" s="28"/>
      <c r="F97" s="28"/>
      <c r="G97" s="28">
        <f>SUM(G82:G95)</f>
        <v>44</v>
      </c>
      <c r="H97" s="28">
        <f>D97+G97</f>
        <v>311</v>
      </c>
      <c r="I97" s="29"/>
      <c r="J97" s="30"/>
      <c r="K97" s="29"/>
      <c r="L97" s="29"/>
      <c r="M97" s="30"/>
    </row>
    <row r="98" spans="1:13" x14ac:dyDescent="0.25">
      <c r="A98" s="8" t="s">
        <v>32</v>
      </c>
      <c r="B98" s="8"/>
      <c r="C98" s="31"/>
      <c r="D98" s="32">
        <f>D97/24</f>
        <v>11.125</v>
      </c>
      <c r="E98" s="32"/>
      <c r="F98" s="32"/>
      <c r="G98" s="32">
        <f>G97/24</f>
        <v>1.8333333333333333</v>
      </c>
      <c r="H98" s="32">
        <f>H97/24</f>
        <v>12.958333333333334</v>
      </c>
      <c r="I98" s="33"/>
      <c r="J98" s="34" t="s">
        <v>33</v>
      </c>
      <c r="K98" s="35"/>
      <c r="L98" s="35"/>
      <c r="M98" s="35"/>
    </row>
    <row r="99" spans="1:13" x14ac:dyDescent="0.25">
      <c r="A99" s="36"/>
      <c r="B99" s="36"/>
      <c r="C99" s="36"/>
      <c r="D99" s="36"/>
      <c r="E99" s="36"/>
      <c r="F99" s="36"/>
      <c r="G99" s="36"/>
      <c r="H99" s="35"/>
      <c r="I99" s="35"/>
      <c r="J99" s="30" t="s">
        <v>34</v>
      </c>
      <c r="K99" s="30"/>
      <c r="L99" s="38">
        <f>C97</f>
        <v>4062</v>
      </c>
      <c r="M99" s="35" t="s">
        <v>35</v>
      </c>
    </row>
    <row r="100" spans="1:13" x14ac:dyDescent="0.25">
      <c r="A100" s="36"/>
      <c r="B100" s="36"/>
      <c r="C100" s="36"/>
      <c r="D100" s="36"/>
      <c r="E100" s="36"/>
      <c r="F100" s="36"/>
      <c r="G100" s="36"/>
      <c r="H100" s="36"/>
      <c r="I100" s="35"/>
      <c r="J100" s="30" t="s">
        <v>36</v>
      </c>
      <c r="K100" s="30"/>
      <c r="L100" s="40">
        <f>D98</f>
        <v>11.125</v>
      </c>
      <c r="M100" s="35" t="s">
        <v>14</v>
      </c>
    </row>
    <row r="101" spans="1:13" x14ac:dyDescent="0.25">
      <c r="A101" s="36"/>
      <c r="B101" s="36"/>
      <c r="C101" s="36"/>
      <c r="D101" s="36"/>
      <c r="E101" s="36"/>
      <c r="F101" s="36"/>
      <c r="G101" s="36"/>
      <c r="H101" s="36"/>
      <c r="I101" s="35"/>
      <c r="J101" s="30" t="s">
        <v>37</v>
      </c>
      <c r="K101" s="30"/>
      <c r="L101" s="41">
        <f>G98</f>
        <v>1.8333333333333333</v>
      </c>
      <c r="M101" s="35" t="s">
        <v>14</v>
      </c>
    </row>
    <row r="103" spans="1:13" x14ac:dyDescent="0.25">
      <c r="A103" s="437" t="s">
        <v>0</v>
      </c>
      <c r="B103" s="437"/>
      <c r="C103" s="437"/>
      <c r="D103" s="437"/>
      <c r="E103" s="437"/>
      <c r="F103" s="437"/>
      <c r="G103" s="437"/>
      <c r="H103" s="437"/>
      <c r="I103" s="437"/>
      <c r="J103" s="437"/>
      <c r="K103" s="437"/>
      <c r="L103" s="437"/>
      <c r="M103" s="437"/>
    </row>
    <row r="104" spans="1:13" x14ac:dyDescent="0.25">
      <c r="A104" s="438" t="s">
        <v>157</v>
      </c>
      <c r="B104" s="438"/>
      <c r="C104" s="438"/>
      <c r="D104" s="438"/>
      <c r="E104" s="438"/>
      <c r="F104" s="438"/>
      <c r="G104" s="438"/>
      <c r="H104" s="438"/>
      <c r="I104" s="438"/>
      <c r="J104" s="438"/>
      <c r="K104" s="438"/>
      <c r="L104" s="438"/>
      <c r="M104" s="438"/>
    </row>
    <row r="105" spans="1:13" x14ac:dyDescent="0.25">
      <c r="A105" s="449" t="s">
        <v>161</v>
      </c>
      <c r="B105" s="449"/>
      <c r="C105" s="449"/>
      <c r="D105" s="449"/>
      <c r="E105" s="449"/>
      <c r="F105" s="449"/>
      <c r="G105" s="449"/>
      <c r="H105" s="449"/>
      <c r="I105" s="449"/>
      <c r="J105" s="449"/>
      <c r="K105" s="18" t="s">
        <v>3</v>
      </c>
      <c r="L105" s="66">
        <v>15.5</v>
      </c>
      <c r="M105" s="18" t="s">
        <v>4</v>
      </c>
    </row>
    <row r="106" spans="1:13" ht="15.75" customHeight="1" x14ac:dyDescent="0.25">
      <c r="A106" s="13" t="s">
        <v>5</v>
      </c>
      <c r="B106" s="13" t="s">
        <v>6</v>
      </c>
      <c r="C106" s="12" t="s">
        <v>7</v>
      </c>
      <c r="D106" s="12" t="s">
        <v>8</v>
      </c>
      <c r="E106" s="11" t="s">
        <v>9</v>
      </c>
      <c r="F106" s="11" t="s">
        <v>10</v>
      </c>
      <c r="G106" s="12" t="s">
        <v>11</v>
      </c>
      <c r="H106" s="10" t="s">
        <v>12</v>
      </c>
      <c r="I106" s="10"/>
      <c r="J106" s="10"/>
      <c r="K106" s="9" t="s">
        <v>13</v>
      </c>
      <c r="L106" s="9"/>
      <c r="M106" s="9"/>
    </row>
    <row r="107" spans="1:13" x14ac:dyDescent="0.25">
      <c r="A107" s="13"/>
      <c r="B107" s="13"/>
      <c r="C107" s="12"/>
      <c r="D107" s="12"/>
      <c r="E107" s="11"/>
      <c r="F107" s="11"/>
      <c r="G107" s="12"/>
      <c r="H107" s="19" t="s">
        <v>14</v>
      </c>
      <c r="I107" s="19" t="s">
        <v>15</v>
      </c>
      <c r="J107" s="19" t="s">
        <v>16</v>
      </c>
      <c r="K107" s="20" t="s">
        <v>14</v>
      </c>
      <c r="L107" s="20" t="s">
        <v>15</v>
      </c>
      <c r="M107" s="20" t="s">
        <v>16</v>
      </c>
    </row>
    <row r="108" spans="1:13" x14ac:dyDescent="0.25">
      <c r="A108" s="21">
        <v>1</v>
      </c>
      <c r="B108" s="22" t="s">
        <v>17</v>
      </c>
      <c r="C108" s="21">
        <v>396</v>
      </c>
      <c r="D108" s="23">
        <f t="shared" ref="D108:D126" si="36">F108+E108</f>
        <v>28</v>
      </c>
      <c r="E108" s="23">
        <v>3</v>
      </c>
      <c r="F108" s="23">
        <f t="shared" ref="F108:F126" si="37">INT(C108/$L$3)</f>
        <v>25</v>
      </c>
      <c r="G108" s="21">
        <v>19</v>
      </c>
      <c r="H108" s="21" t="str">
        <f t="shared" ref="H108:H127" si="38">CHOOSE(WEEKDAY(I108),"Minggu","Senin","Selasa","Rabu","Kamis","Jum'at","Sabtu")</f>
        <v>Senin</v>
      </c>
      <c r="I108" s="24">
        <v>45754</v>
      </c>
      <c r="J108" s="25">
        <v>4.1666666666666699E-2</v>
      </c>
      <c r="K108" s="21" t="str">
        <f t="shared" ref="K108:K126" si="39">CHOOSE(WEEKDAY(L108),"Minggu","Senin","Selasa","Rabu","Kamis","Jum'at","Sabtu")</f>
        <v>Senin</v>
      </c>
      <c r="L108" s="24">
        <f>(I108+J108)+G108/24</f>
        <v>45754.833333333328</v>
      </c>
      <c r="M108" s="25">
        <f t="shared" ref="M108:M126" si="40">(J108+G108/24)</f>
        <v>0.83333333333333337</v>
      </c>
    </row>
    <row r="109" spans="1:13" x14ac:dyDescent="0.25">
      <c r="A109" s="21">
        <f t="shared" ref="A109:A127" si="41">A108+1</f>
        <v>2</v>
      </c>
      <c r="B109" s="22" t="s">
        <v>18</v>
      </c>
      <c r="C109" s="21">
        <v>485</v>
      </c>
      <c r="D109" s="23">
        <f t="shared" si="36"/>
        <v>35</v>
      </c>
      <c r="E109" s="23">
        <v>4</v>
      </c>
      <c r="F109" s="23">
        <f t="shared" si="37"/>
        <v>31</v>
      </c>
      <c r="G109" s="21">
        <v>4</v>
      </c>
      <c r="H109" s="21" t="str">
        <f t="shared" si="38"/>
        <v>Rabu</v>
      </c>
      <c r="I109" s="24">
        <f t="shared" ref="I109:I127" si="42">$I$108+J109</f>
        <v>45756</v>
      </c>
      <c r="J109" s="25">
        <f t="shared" ref="J109:J127" si="43">M108+D108/24</f>
        <v>2</v>
      </c>
      <c r="K109" s="21" t="str">
        <f t="shared" si="39"/>
        <v>Rabu</v>
      </c>
      <c r="L109" s="24">
        <f t="shared" ref="L109:L126" si="44">($I$108+J109)+G109/24</f>
        <v>45756.166666666664</v>
      </c>
      <c r="M109" s="25">
        <f t="shared" si="40"/>
        <v>2.1666666666666665</v>
      </c>
    </row>
    <row r="110" spans="1:13" x14ac:dyDescent="0.25">
      <c r="A110" s="21">
        <f t="shared" si="41"/>
        <v>3</v>
      </c>
      <c r="B110" s="26" t="s">
        <v>90</v>
      </c>
      <c r="C110" s="21">
        <v>302</v>
      </c>
      <c r="D110" s="23">
        <f t="shared" si="36"/>
        <v>23</v>
      </c>
      <c r="E110" s="23">
        <v>4</v>
      </c>
      <c r="F110" s="23">
        <f t="shared" si="37"/>
        <v>19</v>
      </c>
      <c r="G110" s="21">
        <v>5</v>
      </c>
      <c r="H110" s="21" t="str">
        <f t="shared" si="38"/>
        <v>Kamis</v>
      </c>
      <c r="I110" s="24">
        <f t="shared" si="42"/>
        <v>45757.625</v>
      </c>
      <c r="J110" s="25">
        <f t="shared" si="43"/>
        <v>3.625</v>
      </c>
      <c r="K110" s="21" t="str">
        <f t="shared" si="39"/>
        <v>Kamis</v>
      </c>
      <c r="L110" s="24">
        <f t="shared" si="44"/>
        <v>45757.833333333336</v>
      </c>
      <c r="M110" s="25">
        <f t="shared" si="40"/>
        <v>3.8333333333333335</v>
      </c>
    </row>
    <row r="111" spans="1:13" x14ac:dyDescent="0.25">
      <c r="A111" s="21">
        <f t="shared" si="41"/>
        <v>4</v>
      </c>
      <c r="B111" s="22" t="s">
        <v>19</v>
      </c>
      <c r="C111" s="21">
        <v>243</v>
      </c>
      <c r="D111" s="23">
        <f t="shared" si="36"/>
        <v>17</v>
      </c>
      <c r="E111" s="23">
        <v>2</v>
      </c>
      <c r="F111" s="23">
        <f t="shared" si="37"/>
        <v>15</v>
      </c>
      <c r="G111" s="21">
        <v>4</v>
      </c>
      <c r="H111" s="21" t="str">
        <f t="shared" si="38"/>
        <v>Jum'at</v>
      </c>
      <c r="I111" s="24">
        <f t="shared" si="42"/>
        <v>45758.791666666664</v>
      </c>
      <c r="J111" s="25">
        <f t="shared" si="43"/>
        <v>4.791666666666667</v>
      </c>
      <c r="K111" s="21" t="str">
        <f t="shared" si="39"/>
        <v>Jum'at</v>
      </c>
      <c r="L111" s="24">
        <f t="shared" si="44"/>
        <v>45758.958333333328</v>
      </c>
      <c r="M111" s="25">
        <f t="shared" si="40"/>
        <v>4.9583333333333339</v>
      </c>
    </row>
    <row r="112" spans="1:13" x14ac:dyDescent="0.25">
      <c r="A112" s="21">
        <f t="shared" si="41"/>
        <v>5</v>
      </c>
      <c r="B112" s="22" t="s">
        <v>160</v>
      </c>
      <c r="C112" s="21">
        <v>407</v>
      </c>
      <c r="D112" s="23">
        <f t="shared" si="36"/>
        <v>29</v>
      </c>
      <c r="E112" s="23">
        <v>3</v>
      </c>
      <c r="F112" s="23">
        <f t="shared" si="37"/>
        <v>26</v>
      </c>
      <c r="G112" s="21">
        <v>3</v>
      </c>
      <c r="H112" s="21" t="str">
        <f t="shared" si="38"/>
        <v>Sabtu</v>
      </c>
      <c r="I112" s="24">
        <f t="shared" si="42"/>
        <v>45759.666666666664</v>
      </c>
      <c r="J112" s="25">
        <f t="shared" si="43"/>
        <v>5.666666666666667</v>
      </c>
      <c r="K112" s="21" t="str">
        <f t="shared" si="39"/>
        <v>Sabtu</v>
      </c>
      <c r="L112" s="24">
        <f t="shared" si="44"/>
        <v>45759.791666666664</v>
      </c>
      <c r="M112" s="25">
        <f t="shared" si="40"/>
        <v>5.791666666666667</v>
      </c>
    </row>
    <row r="113" spans="1:13" x14ac:dyDescent="0.25">
      <c r="A113" s="21">
        <f t="shared" si="41"/>
        <v>6</v>
      </c>
      <c r="B113" s="26" t="s">
        <v>22</v>
      </c>
      <c r="C113" s="21">
        <v>345</v>
      </c>
      <c r="D113" s="23">
        <f t="shared" si="36"/>
        <v>24</v>
      </c>
      <c r="E113" s="23">
        <v>2</v>
      </c>
      <c r="F113" s="23">
        <f t="shared" si="37"/>
        <v>22</v>
      </c>
      <c r="G113" s="21">
        <v>4</v>
      </c>
      <c r="H113" s="21" t="str">
        <f t="shared" si="38"/>
        <v>Senin</v>
      </c>
      <c r="I113" s="24">
        <f t="shared" si="42"/>
        <v>45761</v>
      </c>
      <c r="J113" s="25">
        <f t="shared" si="43"/>
        <v>7</v>
      </c>
      <c r="K113" s="21" t="str">
        <f t="shared" si="39"/>
        <v>Senin</v>
      </c>
      <c r="L113" s="24">
        <f t="shared" si="44"/>
        <v>45761.166666666664</v>
      </c>
      <c r="M113" s="25">
        <f t="shared" si="40"/>
        <v>7.166666666666667</v>
      </c>
    </row>
    <row r="114" spans="1:13" x14ac:dyDescent="0.25">
      <c r="A114" s="21">
        <f t="shared" si="41"/>
        <v>7</v>
      </c>
      <c r="B114" s="22" t="s">
        <v>28</v>
      </c>
      <c r="C114" s="21">
        <v>220</v>
      </c>
      <c r="D114" s="23">
        <f t="shared" si="36"/>
        <v>16</v>
      </c>
      <c r="E114" s="23">
        <v>2</v>
      </c>
      <c r="F114" s="23">
        <f t="shared" si="37"/>
        <v>14</v>
      </c>
      <c r="G114" s="21">
        <v>4</v>
      </c>
      <c r="H114" s="21" t="str">
        <f t="shared" si="38"/>
        <v>Selasa</v>
      </c>
      <c r="I114" s="24">
        <f t="shared" si="42"/>
        <v>45762.166666666664</v>
      </c>
      <c r="J114" s="25">
        <f t="shared" si="43"/>
        <v>8.1666666666666679</v>
      </c>
      <c r="K114" s="21" t="str">
        <f t="shared" si="39"/>
        <v>Selasa</v>
      </c>
      <c r="L114" s="24">
        <f t="shared" si="44"/>
        <v>45762.333333333328</v>
      </c>
      <c r="M114" s="25">
        <f t="shared" si="40"/>
        <v>8.3333333333333339</v>
      </c>
    </row>
    <row r="115" spans="1:13" x14ac:dyDescent="0.25">
      <c r="A115" s="21">
        <f t="shared" si="41"/>
        <v>8</v>
      </c>
      <c r="B115" s="22" t="s">
        <v>29</v>
      </c>
      <c r="C115" s="21">
        <v>169</v>
      </c>
      <c r="D115" s="23">
        <f t="shared" si="36"/>
        <v>11</v>
      </c>
      <c r="E115" s="23">
        <v>1</v>
      </c>
      <c r="F115" s="23">
        <f t="shared" si="37"/>
        <v>10</v>
      </c>
      <c r="G115" s="21">
        <v>3</v>
      </c>
      <c r="H115" s="21" t="str">
        <f t="shared" si="38"/>
        <v>Rabu</v>
      </c>
      <c r="I115" s="24">
        <f t="shared" si="42"/>
        <v>45763</v>
      </c>
      <c r="J115" s="25">
        <f t="shared" si="43"/>
        <v>9</v>
      </c>
      <c r="K115" s="21" t="str">
        <f t="shared" si="39"/>
        <v>Rabu</v>
      </c>
      <c r="L115" s="24">
        <f t="shared" si="44"/>
        <v>45763.125</v>
      </c>
      <c r="M115" s="25">
        <f t="shared" si="40"/>
        <v>9.125</v>
      </c>
    </row>
    <row r="116" spans="1:13" x14ac:dyDescent="0.25">
      <c r="A116" s="21">
        <f t="shared" si="41"/>
        <v>9</v>
      </c>
      <c r="B116" s="26" t="s">
        <v>30</v>
      </c>
      <c r="C116" s="21">
        <v>100</v>
      </c>
      <c r="D116" s="23">
        <f t="shared" si="36"/>
        <v>8</v>
      </c>
      <c r="E116" s="23">
        <v>2</v>
      </c>
      <c r="F116" s="23">
        <f t="shared" si="37"/>
        <v>6</v>
      </c>
      <c r="G116" s="21">
        <v>2</v>
      </c>
      <c r="H116" s="21" t="str">
        <f t="shared" si="38"/>
        <v>Rabu</v>
      </c>
      <c r="I116" s="24">
        <f t="shared" si="42"/>
        <v>45763.583333333336</v>
      </c>
      <c r="J116" s="25">
        <f t="shared" si="43"/>
        <v>9.5833333333333339</v>
      </c>
      <c r="K116" s="21" t="str">
        <f t="shared" si="39"/>
        <v>Rabu</v>
      </c>
      <c r="L116" s="24">
        <f t="shared" si="44"/>
        <v>45763.666666666672</v>
      </c>
      <c r="M116" s="25">
        <f t="shared" si="40"/>
        <v>9.6666666666666679</v>
      </c>
    </row>
    <row r="117" spans="1:13" x14ac:dyDescent="0.25">
      <c r="A117" s="21">
        <f t="shared" si="41"/>
        <v>10</v>
      </c>
      <c r="B117" s="26" t="s">
        <v>94</v>
      </c>
      <c r="C117" s="21">
        <v>310</v>
      </c>
      <c r="D117" s="23">
        <f t="shared" si="36"/>
        <v>22</v>
      </c>
      <c r="E117" s="23">
        <v>2</v>
      </c>
      <c r="F117" s="23">
        <f t="shared" si="37"/>
        <v>20</v>
      </c>
      <c r="G117" s="21">
        <v>2</v>
      </c>
      <c r="H117" s="21" t="str">
        <f t="shared" si="38"/>
        <v>Kamis</v>
      </c>
      <c r="I117" s="24">
        <f t="shared" si="42"/>
        <v>45764</v>
      </c>
      <c r="J117" s="25">
        <f t="shared" si="43"/>
        <v>10.000000000000002</v>
      </c>
      <c r="K117" s="21" t="str">
        <f t="shared" si="39"/>
        <v>Kamis</v>
      </c>
      <c r="L117" s="24">
        <f t="shared" si="44"/>
        <v>45764.083333333336</v>
      </c>
      <c r="M117" s="25">
        <f t="shared" si="40"/>
        <v>10.083333333333336</v>
      </c>
    </row>
    <row r="118" spans="1:13" x14ac:dyDescent="0.25">
      <c r="A118" s="21">
        <f t="shared" si="41"/>
        <v>11</v>
      </c>
      <c r="B118" s="22" t="s">
        <v>62</v>
      </c>
      <c r="C118" s="21">
        <v>310</v>
      </c>
      <c r="D118" s="23">
        <f t="shared" si="36"/>
        <v>22</v>
      </c>
      <c r="E118" s="23">
        <v>2</v>
      </c>
      <c r="F118" s="23">
        <f t="shared" si="37"/>
        <v>20</v>
      </c>
      <c r="G118" s="21">
        <v>6</v>
      </c>
      <c r="H118" s="21" t="str">
        <f t="shared" si="38"/>
        <v>Jum'at</v>
      </c>
      <c r="I118" s="24">
        <f t="shared" si="42"/>
        <v>45765</v>
      </c>
      <c r="J118" s="25">
        <f t="shared" si="43"/>
        <v>11.000000000000002</v>
      </c>
      <c r="K118" s="21" t="str">
        <f t="shared" si="39"/>
        <v>Jum'at</v>
      </c>
      <c r="L118" s="24">
        <f t="shared" si="44"/>
        <v>45765.25</v>
      </c>
      <c r="M118" s="25">
        <f t="shared" si="40"/>
        <v>11.250000000000002</v>
      </c>
    </row>
    <row r="119" spans="1:13" x14ac:dyDescent="0.25">
      <c r="A119" s="21">
        <f t="shared" si="41"/>
        <v>12</v>
      </c>
      <c r="B119" s="26" t="s">
        <v>94</v>
      </c>
      <c r="C119" s="21">
        <v>100</v>
      </c>
      <c r="D119" s="23">
        <f t="shared" si="36"/>
        <v>7</v>
      </c>
      <c r="E119" s="23">
        <v>1</v>
      </c>
      <c r="F119" s="23">
        <f t="shared" si="37"/>
        <v>6</v>
      </c>
      <c r="G119" s="21">
        <v>2</v>
      </c>
      <c r="H119" s="21" t="str">
        <f t="shared" si="38"/>
        <v>Sabtu</v>
      </c>
      <c r="I119" s="24">
        <f t="shared" si="42"/>
        <v>45766.166666666664</v>
      </c>
      <c r="J119" s="25">
        <f t="shared" si="43"/>
        <v>12.166666666666668</v>
      </c>
      <c r="K119" s="21" t="str">
        <f t="shared" si="39"/>
        <v>Sabtu</v>
      </c>
      <c r="L119" s="24">
        <f t="shared" si="44"/>
        <v>45766.25</v>
      </c>
      <c r="M119" s="25">
        <f t="shared" si="40"/>
        <v>12.250000000000002</v>
      </c>
    </row>
    <row r="120" spans="1:13" x14ac:dyDescent="0.25">
      <c r="A120" s="21">
        <f t="shared" si="41"/>
        <v>13</v>
      </c>
      <c r="B120" s="26" t="s">
        <v>30</v>
      </c>
      <c r="C120" s="21">
        <v>169</v>
      </c>
      <c r="D120" s="23">
        <f t="shared" si="36"/>
        <v>11</v>
      </c>
      <c r="E120" s="23">
        <v>1</v>
      </c>
      <c r="F120" s="23">
        <f t="shared" si="37"/>
        <v>10</v>
      </c>
      <c r="G120" s="21">
        <v>2</v>
      </c>
      <c r="H120" s="21" t="str">
        <f t="shared" si="38"/>
        <v>Sabtu</v>
      </c>
      <c r="I120" s="24">
        <f t="shared" si="42"/>
        <v>45766.541666666664</v>
      </c>
      <c r="J120" s="25">
        <f t="shared" si="43"/>
        <v>12.541666666666668</v>
      </c>
      <c r="K120" s="21" t="str">
        <f t="shared" si="39"/>
        <v>Sabtu</v>
      </c>
      <c r="L120" s="24">
        <f t="shared" si="44"/>
        <v>45766.625</v>
      </c>
      <c r="M120" s="25">
        <f t="shared" si="40"/>
        <v>12.625000000000002</v>
      </c>
    </row>
    <row r="121" spans="1:13" x14ac:dyDescent="0.25">
      <c r="A121" s="21">
        <f t="shared" si="41"/>
        <v>14</v>
      </c>
      <c r="B121" s="22" t="s">
        <v>29</v>
      </c>
      <c r="C121" s="21">
        <v>220</v>
      </c>
      <c r="D121" s="23">
        <f t="shared" si="36"/>
        <v>16</v>
      </c>
      <c r="E121" s="23">
        <v>2</v>
      </c>
      <c r="F121" s="23">
        <f t="shared" si="37"/>
        <v>14</v>
      </c>
      <c r="G121" s="21">
        <v>3</v>
      </c>
      <c r="H121" s="21" t="str">
        <f t="shared" si="38"/>
        <v>Minggu</v>
      </c>
      <c r="I121" s="24">
        <f t="shared" si="42"/>
        <v>45767.083333333336</v>
      </c>
      <c r="J121" s="25">
        <f t="shared" si="43"/>
        <v>13.083333333333336</v>
      </c>
      <c r="K121" s="21" t="str">
        <f t="shared" si="39"/>
        <v>Minggu</v>
      </c>
      <c r="L121" s="24">
        <f t="shared" si="44"/>
        <v>45767.208333333336</v>
      </c>
      <c r="M121" s="25">
        <f t="shared" si="40"/>
        <v>13.208333333333336</v>
      </c>
    </row>
    <row r="122" spans="1:13" x14ac:dyDescent="0.25">
      <c r="A122" s="21">
        <f t="shared" si="41"/>
        <v>15</v>
      </c>
      <c r="B122" s="22" t="s">
        <v>28</v>
      </c>
      <c r="C122" s="21">
        <v>345</v>
      </c>
      <c r="D122" s="23">
        <f t="shared" si="36"/>
        <v>23</v>
      </c>
      <c r="E122" s="23">
        <v>1</v>
      </c>
      <c r="F122" s="23">
        <f t="shared" si="37"/>
        <v>22</v>
      </c>
      <c r="G122" s="21">
        <v>3</v>
      </c>
      <c r="H122" s="21" t="str">
        <f t="shared" si="38"/>
        <v>Minggu</v>
      </c>
      <c r="I122" s="24">
        <f t="shared" si="42"/>
        <v>45767.875</v>
      </c>
      <c r="J122" s="25">
        <f t="shared" si="43"/>
        <v>13.875000000000002</v>
      </c>
      <c r="K122" s="21" t="str">
        <f t="shared" si="39"/>
        <v>Senin</v>
      </c>
      <c r="L122" s="24">
        <f t="shared" si="44"/>
        <v>45768</v>
      </c>
      <c r="M122" s="25">
        <f t="shared" si="40"/>
        <v>14.000000000000002</v>
      </c>
    </row>
    <row r="123" spans="1:13" x14ac:dyDescent="0.25">
      <c r="A123" s="21">
        <f t="shared" si="41"/>
        <v>16</v>
      </c>
      <c r="B123" s="26" t="s">
        <v>22</v>
      </c>
      <c r="C123" s="21">
        <v>407</v>
      </c>
      <c r="D123" s="23">
        <f t="shared" si="36"/>
        <v>28</v>
      </c>
      <c r="E123" s="23">
        <v>2</v>
      </c>
      <c r="F123" s="23">
        <f t="shared" si="37"/>
        <v>26</v>
      </c>
      <c r="G123" s="21">
        <v>3</v>
      </c>
      <c r="H123" s="21" t="str">
        <f t="shared" si="38"/>
        <v>Senin</v>
      </c>
      <c r="I123" s="24">
        <f t="shared" si="42"/>
        <v>45768.958333333336</v>
      </c>
      <c r="J123" s="25">
        <f t="shared" si="43"/>
        <v>14.958333333333336</v>
      </c>
      <c r="K123" s="21" t="str">
        <f t="shared" si="39"/>
        <v>Selasa</v>
      </c>
      <c r="L123" s="24">
        <f t="shared" si="44"/>
        <v>45769.083333333336</v>
      </c>
      <c r="M123" s="25">
        <f t="shared" si="40"/>
        <v>15.083333333333336</v>
      </c>
    </row>
    <row r="124" spans="1:13" x14ac:dyDescent="0.25">
      <c r="A124" s="21">
        <f t="shared" si="41"/>
        <v>17</v>
      </c>
      <c r="B124" s="22" t="s">
        <v>160</v>
      </c>
      <c r="C124" s="21">
        <v>243</v>
      </c>
      <c r="D124" s="23">
        <f t="shared" si="36"/>
        <v>17</v>
      </c>
      <c r="E124" s="23">
        <v>2</v>
      </c>
      <c r="F124" s="23">
        <f t="shared" si="37"/>
        <v>15</v>
      </c>
      <c r="G124" s="21">
        <v>2</v>
      </c>
      <c r="H124" s="21" t="str">
        <f t="shared" si="38"/>
        <v>Rabu</v>
      </c>
      <c r="I124" s="24">
        <f t="shared" si="42"/>
        <v>45770.25</v>
      </c>
      <c r="J124" s="25">
        <f t="shared" si="43"/>
        <v>16.250000000000004</v>
      </c>
      <c r="K124" s="21" t="str">
        <f t="shared" si="39"/>
        <v>Rabu</v>
      </c>
      <c r="L124" s="24">
        <f t="shared" si="44"/>
        <v>45770.333333333336</v>
      </c>
      <c r="M124" s="25">
        <f t="shared" si="40"/>
        <v>16.333333333333336</v>
      </c>
    </row>
    <row r="125" spans="1:13" x14ac:dyDescent="0.25">
      <c r="A125" s="21">
        <f t="shared" si="41"/>
        <v>18</v>
      </c>
      <c r="B125" s="22" t="s">
        <v>19</v>
      </c>
      <c r="C125" s="21">
        <v>458</v>
      </c>
      <c r="D125" s="23">
        <f t="shared" si="36"/>
        <v>32</v>
      </c>
      <c r="E125" s="23">
        <v>3</v>
      </c>
      <c r="F125" s="23">
        <f t="shared" si="37"/>
        <v>29</v>
      </c>
      <c r="G125" s="21">
        <v>3</v>
      </c>
      <c r="H125" s="21" t="str">
        <f t="shared" si="38"/>
        <v>Kamis</v>
      </c>
      <c r="I125" s="24">
        <f t="shared" si="42"/>
        <v>45771.041666666664</v>
      </c>
      <c r="J125" s="25">
        <f t="shared" si="43"/>
        <v>17.041666666666668</v>
      </c>
      <c r="K125" s="21" t="str">
        <f t="shared" si="39"/>
        <v>Kamis</v>
      </c>
      <c r="L125" s="24">
        <f t="shared" si="44"/>
        <v>45771.166666666664</v>
      </c>
      <c r="M125" s="25">
        <f t="shared" si="40"/>
        <v>17.166666666666668</v>
      </c>
    </row>
    <row r="126" spans="1:13" x14ac:dyDescent="0.25">
      <c r="A126" s="21">
        <f t="shared" si="41"/>
        <v>19</v>
      </c>
      <c r="B126" s="22" t="s">
        <v>18</v>
      </c>
      <c r="C126" s="21">
        <v>396</v>
      </c>
      <c r="D126" s="23">
        <f t="shared" si="36"/>
        <v>29</v>
      </c>
      <c r="E126" s="23">
        <v>4</v>
      </c>
      <c r="F126" s="23">
        <f t="shared" si="37"/>
        <v>25</v>
      </c>
      <c r="G126" s="21">
        <v>2</v>
      </c>
      <c r="H126" s="21" t="str">
        <f t="shared" si="38"/>
        <v>Jum'at</v>
      </c>
      <c r="I126" s="24">
        <f t="shared" si="42"/>
        <v>45772.5</v>
      </c>
      <c r="J126" s="25">
        <f t="shared" si="43"/>
        <v>18.5</v>
      </c>
      <c r="K126" s="21" t="str">
        <f t="shared" si="39"/>
        <v>Jum'at</v>
      </c>
      <c r="L126" s="24">
        <f t="shared" si="44"/>
        <v>45772.583333333336</v>
      </c>
      <c r="M126" s="25">
        <f t="shared" si="40"/>
        <v>18.583333333333332</v>
      </c>
    </row>
    <row r="127" spans="1:13" x14ac:dyDescent="0.25">
      <c r="A127" s="21">
        <f t="shared" si="41"/>
        <v>20</v>
      </c>
      <c r="B127" s="22" t="s">
        <v>17</v>
      </c>
      <c r="C127" s="21"/>
      <c r="D127" s="23"/>
      <c r="E127" s="23"/>
      <c r="F127" s="23"/>
      <c r="G127" s="21"/>
      <c r="H127" s="21" t="str">
        <f t="shared" si="38"/>
        <v>Sabtu</v>
      </c>
      <c r="I127" s="24">
        <f t="shared" si="42"/>
        <v>45773.791666666664</v>
      </c>
      <c r="J127" s="25">
        <f t="shared" si="43"/>
        <v>19.791666666666664</v>
      </c>
      <c r="K127" s="21"/>
      <c r="L127" s="24"/>
      <c r="M127" s="25"/>
    </row>
    <row r="128" spans="1:13" x14ac:dyDescent="0.25">
      <c r="A128" s="8" t="s">
        <v>31</v>
      </c>
      <c r="B128" s="8"/>
      <c r="C128" s="28">
        <f>SUM(C108:C127)</f>
        <v>5625</v>
      </c>
      <c r="D128" s="28">
        <f>SUM(D108:D127)</f>
        <v>398</v>
      </c>
      <c r="E128" s="28"/>
      <c r="F128" s="28"/>
      <c r="G128" s="28">
        <f>SUM(G108:G127)</f>
        <v>76</v>
      </c>
      <c r="H128" s="28">
        <f>D128+G128</f>
        <v>474</v>
      </c>
      <c r="I128" s="29"/>
      <c r="J128" s="30"/>
      <c r="K128" s="29"/>
      <c r="L128" s="29"/>
      <c r="M128" s="30"/>
    </row>
    <row r="129" spans="1:13" x14ac:dyDescent="0.25">
      <c r="A129" s="8" t="s">
        <v>32</v>
      </c>
      <c r="B129" s="8"/>
      <c r="C129" s="31"/>
      <c r="D129" s="32">
        <f>D128/24</f>
        <v>16.583333333333332</v>
      </c>
      <c r="E129" s="32"/>
      <c r="F129" s="32"/>
      <c r="G129" s="32">
        <f>G128/24</f>
        <v>3.1666666666666665</v>
      </c>
      <c r="H129" s="32">
        <f>H128/24</f>
        <v>19.75</v>
      </c>
      <c r="I129" s="33"/>
      <c r="J129" s="34" t="s">
        <v>33</v>
      </c>
      <c r="K129" s="35"/>
      <c r="L129" s="35"/>
      <c r="M129" s="35"/>
    </row>
    <row r="130" spans="1:13" x14ac:dyDescent="0.25">
      <c r="A130" s="36"/>
      <c r="B130" s="36"/>
      <c r="C130" s="36"/>
      <c r="D130" s="36"/>
      <c r="E130" s="36"/>
      <c r="F130" s="36"/>
      <c r="G130" s="36"/>
      <c r="H130" s="35"/>
      <c r="I130" s="35"/>
      <c r="J130" s="30" t="s">
        <v>34</v>
      </c>
      <c r="K130" s="30"/>
      <c r="L130" s="38">
        <f>C128</f>
        <v>5625</v>
      </c>
      <c r="M130" s="35" t="s">
        <v>35</v>
      </c>
    </row>
    <row r="131" spans="1:13" x14ac:dyDescent="0.25">
      <c r="A131" s="36"/>
      <c r="B131" s="36"/>
      <c r="C131" s="36"/>
      <c r="D131" s="36"/>
      <c r="E131" s="36"/>
      <c r="F131" s="36"/>
      <c r="G131" s="36"/>
      <c r="H131" s="36"/>
      <c r="I131" s="35"/>
      <c r="J131" s="30" t="s">
        <v>36</v>
      </c>
      <c r="K131" s="30"/>
      <c r="L131" s="40">
        <f>D129</f>
        <v>16.583333333333332</v>
      </c>
      <c r="M131" s="35" t="s">
        <v>14</v>
      </c>
    </row>
    <row r="132" spans="1:13" x14ac:dyDescent="0.25">
      <c r="A132" s="36"/>
      <c r="B132" s="36"/>
      <c r="C132" s="36"/>
      <c r="D132" s="36"/>
      <c r="E132" s="36"/>
      <c r="F132" s="36"/>
      <c r="G132" s="36"/>
      <c r="H132" s="36"/>
      <c r="I132" s="35"/>
      <c r="J132" s="30" t="s">
        <v>37</v>
      </c>
      <c r="K132" s="30"/>
      <c r="L132" s="41">
        <f>G129</f>
        <v>3.1666666666666665</v>
      </c>
      <c r="M132" s="35" t="s">
        <v>14</v>
      </c>
    </row>
    <row r="134" spans="1:13" x14ac:dyDescent="0.25">
      <c r="A134" s="437" t="s">
        <v>0</v>
      </c>
      <c r="B134" s="437"/>
      <c r="C134" s="437"/>
      <c r="D134" s="437"/>
      <c r="E134" s="437"/>
      <c r="F134" s="437"/>
      <c r="G134" s="437"/>
      <c r="H134" s="437"/>
      <c r="I134" s="437"/>
      <c r="J134" s="437"/>
      <c r="K134" s="437"/>
      <c r="L134" s="437"/>
      <c r="M134" s="437"/>
    </row>
    <row r="135" spans="1:13" x14ac:dyDescent="0.25">
      <c r="A135" s="438" t="s">
        <v>157</v>
      </c>
      <c r="B135" s="438"/>
      <c r="C135" s="438"/>
      <c r="D135" s="438"/>
      <c r="E135" s="438"/>
      <c r="F135" s="438"/>
      <c r="G135" s="438"/>
      <c r="H135" s="438"/>
      <c r="I135" s="438"/>
      <c r="J135" s="438"/>
      <c r="K135" s="438"/>
      <c r="L135" s="438"/>
      <c r="M135" s="438"/>
    </row>
    <row r="136" spans="1:13" x14ac:dyDescent="0.25">
      <c r="A136" s="449" t="s">
        <v>100</v>
      </c>
      <c r="B136" s="449"/>
      <c r="C136" s="449"/>
      <c r="D136" s="449"/>
      <c r="E136" s="449"/>
      <c r="F136" s="449"/>
      <c r="G136" s="449"/>
      <c r="H136" s="449"/>
      <c r="I136" s="449"/>
      <c r="J136" s="449"/>
      <c r="K136" s="18" t="s">
        <v>3</v>
      </c>
      <c r="L136" s="66">
        <v>15.5</v>
      </c>
      <c r="M136" s="18" t="s">
        <v>4</v>
      </c>
    </row>
    <row r="137" spans="1:13" ht="15.75" customHeight="1" x14ac:dyDescent="0.25">
      <c r="A137" s="13" t="s">
        <v>5</v>
      </c>
      <c r="B137" s="13" t="s">
        <v>6</v>
      </c>
      <c r="C137" s="12" t="s">
        <v>7</v>
      </c>
      <c r="D137" s="12" t="s">
        <v>8</v>
      </c>
      <c r="E137" s="11" t="s">
        <v>9</v>
      </c>
      <c r="F137" s="11" t="s">
        <v>10</v>
      </c>
      <c r="G137" s="12" t="s">
        <v>11</v>
      </c>
      <c r="H137" s="10" t="s">
        <v>12</v>
      </c>
      <c r="I137" s="10"/>
      <c r="J137" s="10"/>
      <c r="K137" s="9" t="s">
        <v>13</v>
      </c>
      <c r="L137" s="9"/>
      <c r="M137" s="9"/>
    </row>
    <row r="138" spans="1:13" x14ac:dyDescent="0.25">
      <c r="A138" s="13"/>
      <c r="B138" s="13"/>
      <c r="C138" s="12"/>
      <c r="D138" s="12"/>
      <c r="E138" s="11"/>
      <c r="F138" s="11"/>
      <c r="G138" s="12"/>
      <c r="H138" s="19" t="s">
        <v>14</v>
      </c>
      <c r="I138" s="19" t="s">
        <v>15</v>
      </c>
      <c r="J138" s="19" t="s">
        <v>16</v>
      </c>
      <c r="K138" s="20" t="s">
        <v>14</v>
      </c>
      <c r="L138" s="20" t="s">
        <v>15</v>
      </c>
      <c r="M138" s="20" t="s">
        <v>16</v>
      </c>
    </row>
    <row r="139" spans="1:13" x14ac:dyDescent="0.25">
      <c r="A139" s="21">
        <v>1</v>
      </c>
      <c r="B139" s="22" t="s">
        <v>17</v>
      </c>
      <c r="C139" s="21">
        <v>396</v>
      </c>
      <c r="D139" s="23">
        <f t="shared" ref="D139:D152" si="45">F139+E139</f>
        <v>26</v>
      </c>
      <c r="E139" s="23">
        <v>1</v>
      </c>
      <c r="F139" s="23">
        <f t="shared" ref="F139:F152" si="46">INT(C139/$L$3)</f>
        <v>25</v>
      </c>
      <c r="G139" s="21">
        <v>25</v>
      </c>
      <c r="H139" s="21" t="str">
        <f t="shared" ref="H139:H153" si="47">CHOOSE(WEEKDAY(I139),"Minggu","Senin","Selasa","Rabu","Kamis","Jum'at","Sabtu")</f>
        <v>Sabtu</v>
      </c>
      <c r="I139" s="24">
        <v>45773</v>
      </c>
      <c r="J139" s="25">
        <v>0.79166666666666696</v>
      </c>
      <c r="K139" s="21" t="str">
        <f t="shared" ref="K139:K152" si="48">CHOOSE(WEEKDAY(L139),"Minggu","Senin","Selasa","Rabu","Kamis","Jum'at","Sabtu")</f>
        <v>Minggu</v>
      </c>
      <c r="L139" s="24">
        <f>(I139+J139)+G139/24</f>
        <v>45774.833333333328</v>
      </c>
      <c r="M139" s="25">
        <f t="shared" ref="M139:M152" si="49">(J139+G139/24)</f>
        <v>1.8333333333333337</v>
      </c>
    </row>
    <row r="140" spans="1:13" x14ac:dyDescent="0.25">
      <c r="A140" s="21">
        <f t="shared" ref="A140:A153" si="50">A139+1</f>
        <v>2</v>
      </c>
      <c r="B140" s="22" t="s">
        <v>18</v>
      </c>
      <c r="C140" s="21">
        <v>458</v>
      </c>
      <c r="D140" s="23">
        <f t="shared" si="45"/>
        <v>30</v>
      </c>
      <c r="E140" s="23">
        <v>1</v>
      </c>
      <c r="F140" s="23">
        <f t="shared" si="46"/>
        <v>29</v>
      </c>
      <c r="G140" s="21">
        <v>4</v>
      </c>
      <c r="H140" s="21" t="str">
        <f t="shared" si="47"/>
        <v>Senin</v>
      </c>
      <c r="I140" s="24">
        <f t="shared" ref="I140:I153" si="51">$I$139+J140</f>
        <v>45775.916666666664</v>
      </c>
      <c r="J140" s="25">
        <f t="shared" ref="J140:J153" si="52">M139+D139/24</f>
        <v>2.916666666666667</v>
      </c>
      <c r="K140" s="21" t="str">
        <f t="shared" si="48"/>
        <v>Selasa</v>
      </c>
      <c r="L140" s="24">
        <f t="shared" ref="L140:L152" si="53">($I$139+J140)+G140/24</f>
        <v>45776.083333333328</v>
      </c>
      <c r="M140" s="25">
        <f t="shared" si="49"/>
        <v>3.0833333333333335</v>
      </c>
    </row>
    <row r="141" spans="1:13" x14ac:dyDescent="0.25">
      <c r="A141" s="21">
        <f t="shared" si="50"/>
        <v>3</v>
      </c>
      <c r="B141" s="22" t="s">
        <v>19</v>
      </c>
      <c r="C141" s="21">
        <v>243</v>
      </c>
      <c r="D141" s="23">
        <f t="shared" si="45"/>
        <v>15</v>
      </c>
      <c r="E141" s="23">
        <v>0</v>
      </c>
      <c r="F141" s="23">
        <f t="shared" si="46"/>
        <v>15</v>
      </c>
      <c r="G141" s="21">
        <v>4</v>
      </c>
      <c r="H141" s="21" t="str">
        <f t="shared" si="47"/>
        <v>Rabu</v>
      </c>
      <c r="I141" s="24">
        <f t="shared" si="51"/>
        <v>45777.333333333336</v>
      </c>
      <c r="J141" s="25">
        <f t="shared" si="52"/>
        <v>4.3333333333333339</v>
      </c>
      <c r="K141" s="21" t="str">
        <f t="shared" si="48"/>
        <v>Rabu</v>
      </c>
      <c r="L141" s="24">
        <f t="shared" si="53"/>
        <v>45777.5</v>
      </c>
      <c r="M141" s="25">
        <f t="shared" si="49"/>
        <v>4.5000000000000009</v>
      </c>
    </row>
    <row r="142" spans="1:13" x14ac:dyDescent="0.25">
      <c r="A142" s="21">
        <f t="shared" si="50"/>
        <v>4</v>
      </c>
      <c r="B142" s="22" t="s">
        <v>160</v>
      </c>
      <c r="C142" s="21">
        <v>634</v>
      </c>
      <c r="D142" s="23">
        <f t="shared" si="45"/>
        <v>42</v>
      </c>
      <c r="E142" s="23">
        <v>2</v>
      </c>
      <c r="F142" s="23">
        <f t="shared" si="46"/>
        <v>40</v>
      </c>
      <c r="G142" s="21">
        <v>3</v>
      </c>
      <c r="H142" s="21" t="str">
        <f t="shared" si="47"/>
        <v>Kamis</v>
      </c>
      <c r="I142" s="24">
        <f t="shared" si="51"/>
        <v>45778.125</v>
      </c>
      <c r="J142" s="25">
        <f t="shared" si="52"/>
        <v>5.1250000000000009</v>
      </c>
      <c r="K142" s="21" t="str">
        <f t="shared" si="48"/>
        <v>Kamis</v>
      </c>
      <c r="L142" s="24">
        <f t="shared" si="53"/>
        <v>45778.25</v>
      </c>
      <c r="M142" s="25">
        <f t="shared" si="49"/>
        <v>5.2500000000000009</v>
      </c>
    </row>
    <row r="143" spans="1:13" x14ac:dyDescent="0.25">
      <c r="A143" s="21">
        <f t="shared" si="50"/>
        <v>5</v>
      </c>
      <c r="B143" s="22" t="s">
        <v>28</v>
      </c>
      <c r="C143" s="21">
        <v>220</v>
      </c>
      <c r="D143" s="23">
        <f t="shared" si="45"/>
        <v>15</v>
      </c>
      <c r="E143" s="23">
        <v>1</v>
      </c>
      <c r="F143" s="23">
        <f t="shared" si="46"/>
        <v>14</v>
      </c>
      <c r="G143" s="21">
        <v>4</v>
      </c>
      <c r="H143" s="21" t="str">
        <f t="shared" si="47"/>
        <v>Sabtu</v>
      </c>
      <c r="I143" s="24">
        <f t="shared" si="51"/>
        <v>45780</v>
      </c>
      <c r="J143" s="25">
        <f t="shared" si="52"/>
        <v>7.0000000000000009</v>
      </c>
      <c r="K143" s="21" t="str">
        <f t="shared" si="48"/>
        <v>Sabtu</v>
      </c>
      <c r="L143" s="24">
        <f t="shared" si="53"/>
        <v>45780.166666666664</v>
      </c>
      <c r="M143" s="25">
        <f t="shared" si="49"/>
        <v>7.1666666666666679</v>
      </c>
    </row>
    <row r="144" spans="1:13" x14ac:dyDescent="0.25">
      <c r="A144" s="21">
        <f t="shared" si="50"/>
        <v>6</v>
      </c>
      <c r="B144" s="22" t="s">
        <v>29</v>
      </c>
      <c r="C144" s="21">
        <v>140</v>
      </c>
      <c r="D144" s="23">
        <f t="shared" si="45"/>
        <v>10</v>
      </c>
      <c r="E144" s="23">
        <v>1</v>
      </c>
      <c r="F144" s="23">
        <f t="shared" si="46"/>
        <v>9</v>
      </c>
      <c r="G144" s="21">
        <v>3</v>
      </c>
      <c r="H144" s="21" t="str">
        <f t="shared" si="47"/>
        <v>Sabtu</v>
      </c>
      <c r="I144" s="24">
        <f t="shared" si="51"/>
        <v>45780.791666666664</v>
      </c>
      <c r="J144" s="25">
        <f t="shared" si="52"/>
        <v>7.7916666666666679</v>
      </c>
      <c r="K144" s="21" t="str">
        <f t="shared" si="48"/>
        <v>Sabtu</v>
      </c>
      <c r="L144" s="24">
        <f t="shared" si="53"/>
        <v>45780.916666666664</v>
      </c>
      <c r="M144" s="25">
        <f t="shared" si="49"/>
        <v>7.9166666666666679</v>
      </c>
    </row>
    <row r="145" spans="1:13" x14ac:dyDescent="0.25">
      <c r="A145" s="21">
        <f t="shared" si="50"/>
        <v>7</v>
      </c>
      <c r="B145" s="22" t="s">
        <v>128</v>
      </c>
      <c r="C145" s="21">
        <v>310</v>
      </c>
      <c r="D145" s="23">
        <f t="shared" si="45"/>
        <v>22</v>
      </c>
      <c r="E145" s="23">
        <v>2</v>
      </c>
      <c r="F145" s="23">
        <f t="shared" si="46"/>
        <v>20</v>
      </c>
      <c r="G145" s="21">
        <v>3</v>
      </c>
      <c r="H145" s="21" t="str">
        <f t="shared" si="47"/>
        <v>Minggu</v>
      </c>
      <c r="I145" s="24">
        <f t="shared" si="51"/>
        <v>45781.333333333336</v>
      </c>
      <c r="J145" s="25">
        <f t="shared" si="52"/>
        <v>8.3333333333333339</v>
      </c>
      <c r="K145" s="21" t="str">
        <f t="shared" si="48"/>
        <v>Minggu</v>
      </c>
      <c r="L145" s="24">
        <f t="shared" si="53"/>
        <v>45781.458333333336</v>
      </c>
      <c r="M145" s="25">
        <f t="shared" si="49"/>
        <v>8.4583333333333339</v>
      </c>
    </row>
    <row r="146" spans="1:13" x14ac:dyDescent="0.25">
      <c r="A146" s="21">
        <f t="shared" si="50"/>
        <v>8</v>
      </c>
      <c r="B146" s="22" t="s">
        <v>62</v>
      </c>
      <c r="C146" s="21">
        <v>310</v>
      </c>
      <c r="D146" s="23">
        <f t="shared" si="45"/>
        <v>21</v>
      </c>
      <c r="E146" s="23">
        <v>1</v>
      </c>
      <c r="F146" s="23">
        <f t="shared" si="46"/>
        <v>20</v>
      </c>
      <c r="G146" s="21">
        <v>6</v>
      </c>
      <c r="H146" s="21" t="str">
        <f t="shared" si="47"/>
        <v>Senin</v>
      </c>
      <c r="I146" s="24">
        <f t="shared" si="51"/>
        <v>45782.375</v>
      </c>
      <c r="J146" s="25">
        <f t="shared" si="52"/>
        <v>9.375</v>
      </c>
      <c r="K146" s="21" t="str">
        <f t="shared" si="48"/>
        <v>Senin</v>
      </c>
      <c r="L146" s="24">
        <f t="shared" si="53"/>
        <v>45782.625</v>
      </c>
      <c r="M146" s="25">
        <f t="shared" si="49"/>
        <v>9.625</v>
      </c>
    </row>
    <row r="147" spans="1:13" x14ac:dyDescent="0.25">
      <c r="A147" s="21">
        <f t="shared" si="50"/>
        <v>9</v>
      </c>
      <c r="B147" s="22" t="s">
        <v>128</v>
      </c>
      <c r="C147" s="21">
        <v>140</v>
      </c>
      <c r="D147" s="23">
        <f t="shared" si="45"/>
        <v>10</v>
      </c>
      <c r="E147" s="23">
        <v>1</v>
      </c>
      <c r="F147" s="23">
        <f t="shared" si="46"/>
        <v>9</v>
      </c>
      <c r="G147" s="21">
        <v>2</v>
      </c>
      <c r="H147" s="21" t="str">
        <f t="shared" si="47"/>
        <v>Selasa</v>
      </c>
      <c r="I147" s="24">
        <f t="shared" si="51"/>
        <v>45783.5</v>
      </c>
      <c r="J147" s="25">
        <f t="shared" si="52"/>
        <v>10.5</v>
      </c>
      <c r="K147" s="21" t="str">
        <f t="shared" si="48"/>
        <v>Selasa</v>
      </c>
      <c r="L147" s="24">
        <f t="shared" si="53"/>
        <v>45783.583333333336</v>
      </c>
      <c r="M147" s="25">
        <f t="shared" si="49"/>
        <v>10.583333333333334</v>
      </c>
    </row>
    <row r="148" spans="1:13" x14ac:dyDescent="0.25">
      <c r="A148" s="21">
        <f t="shared" si="50"/>
        <v>10</v>
      </c>
      <c r="B148" s="22" t="s">
        <v>29</v>
      </c>
      <c r="C148" s="21">
        <v>220</v>
      </c>
      <c r="D148" s="23">
        <f t="shared" si="45"/>
        <v>16</v>
      </c>
      <c r="E148" s="23">
        <v>2</v>
      </c>
      <c r="F148" s="23">
        <f t="shared" si="46"/>
        <v>14</v>
      </c>
      <c r="G148" s="21">
        <v>2</v>
      </c>
      <c r="H148" s="21" t="str">
        <f t="shared" si="47"/>
        <v>Rabu</v>
      </c>
      <c r="I148" s="24">
        <f t="shared" si="51"/>
        <v>45784</v>
      </c>
      <c r="J148" s="25">
        <f t="shared" si="52"/>
        <v>11</v>
      </c>
      <c r="K148" s="21" t="str">
        <f t="shared" si="48"/>
        <v>Rabu</v>
      </c>
      <c r="L148" s="24">
        <f t="shared" si="53"/>
        <v>45784.083333333336</v>
      </c>
      <c r="M148" s="25">
        <f t="shared" si="49"/>
        <v>11.083333333333334</v>
      </c>
    </row>
    <row r="149" spans="1:13" x14ac:dyDescent="0.25">
      <c r="A149" s="21">
        <f t="shared" si="50"/>
        <v>11</v>
      </c>
      <c r="B149" s="22" t="s">
        <v>28</v>
      </c>
      <c r="C149" s="21">
        <v>634</v>
      </c>
      <c r="D149" s="23">
        <f t="shared" si="45"/>
        <v>43</v>
      </c>
      <c r="E149" s="23">
        <v>3</v>
      </c>
      <c r="F149" s="23">
        <f t="shared" si="46"/>
        <v>40</v>
      </c>
      <c r="G149" s="21">
        <v>3</v>
      </c>
      <c r="H149" s="21" t="str">
        <f t="shared" si="47"/>
        <v>Rabu</v>
      </c>
      <c r="I149" s="24">
        <f t="shared" si="51"/>
        <v>45784.75</v>
      </c>
      <c r="J149" s="25">
        <f t="shared" si="52"/>
        <v>11.75</v>
      </c>
      <c r="K149" s="21" t="str">
        <f t="shared" si="48"/>
        <v>Rabu</v>
      </c>
      <c r="L149" s="24">
        <f t="shared" si="53"/>
        <v>45784.875</v>
      </c>
      <c r="M149" s="25">
        <f t="shared" si="49"/>
        <v>11.875</v>
      </c>
    </row>
    <row r="150" spans="1:13" x14ac:dyDescent="0.25">
      <c r="A150" s="21">
        <f t="shared" si="50"/>
        <v>12</v>
      </c>
      <c r="B150" s="22" t="s">
        <v>160</v>
      </c>
      <c r="C150" s="21">
        <v>243</v>
      </c>
      <c r="D150" s="23">
        <f t="shared" si="45"/>
        <v>17</v>
      </c>
      <c r="E150" s="23">
        <v>2</v>
      </c>
      <c r="F150" s="23">
        <f t="shared" si="46"/>
        <v>15</v>
      </c>
      <c r="G150" s="21">
        <v>2</v>
      </c>
      <c r="H150" s="21" t="str">
        <f t="shared" si="47"/>
        <v>Jum'at</v>
      </c>
      <c r="I150" s="24">
        <f t="shared" si="51"/>
        <v>45786.666666666664</v>
      </c>
      <c r="J150" s="25">
        <f t="shared" si="52"/>
        <v>13.666666666666666</v>
      </c>
      <c r="K150" s="21" t="str">
        <f t="shared" si="48"/>
        <v>Jum'at</v>
      </c>
      <c r="L150" s="24">
        <f t="shared" si="53"/>
        <v>45786.75</v>
      </c>
      <c r="M150" s="25">
        <f t="shared" si="49"/>
        <v>13.75</v>
      </c>
    </row>
    <row r="151" spans="1:13" x14ac:dyDescent="0.25">
      <c r="A151" s="21">
        <f t="shared" si="50"/>
        <v>13</v>
      </c>
      <c r="B151" s="22" t="s">
        <v>19</v>
      </c>
      <c r="C151" s="21">
        <v>458</v>
      </c>
      <c r="D151" s="23">
        <f t="shared" si="45"/>
        <v>32</v>
      </c>
      <c r="E151" s="23">
        <v>3</v>
      </c>
      <c r="F151" s="23">
        <f t="shared" si="46"/>
        <v>29</v>
      </c>
      <c r="G151" s="21">
        <v>3</v>
      </c>
      <c r="H151" s="21" t="str">
        <f t="shared" si="47"/>
        <v>Sabtu</v>
      </c>
      <c r="I151" s="24">
        <f t="shared" si="51"/>
        <v>45787.458333333336</v>
      </c>
      <c r="J151" s="25">
        <f t="shared" si="52"/>
        <v>14.458333333333334</v>
      </c>
      <c r="K151" s="21" t="str">
        <f t="shared" si="48"/>
        <v>Sabtu</v>
      </c>
      <c r="L151" s="24">
        <f t="shared" si="53"/>
        <v>45787.583333333336</v>
      </c>
      <c r="M151" s="25">
        <f t="shared" si="49"/>
        <v>14.583333333333334</v>
      </c>
    </row>
    <row r="152" spans="1:13" x14ac:dyDescent="0.25">
      <c r="A152" s="21">
        <f t="shared" si="50"/>
        <v>14</v>
      </c>
      <c r="B152" s="22" t="s">
        <v>18</v>
      </c>
      <c r="C152" s="21">
        <v>396</v>
      </c>
      <c r="D152" s="23">
        <f t="shared" si="45"/>
        <v>27</v>
      </c>
      <c r="E152" s="23">
        <v>2</v>
      </c>
      <c r="F152" s="23">
        <f t="shared" si="46"/>
        <v>25</v>
      </c>
      <c r="G152" s="21">
        <v>2</v>
      </c>
      <c r="H152" s="21" t="str">
        <f t="shared" si="47"/>
        <v>Minggu</v>
      </c>
      <c r="I152" s="24">
        <f t="shared" si="51"/>
        <v>45788.916666666664</v>
      </c>
      <c r="J152" s="25">
        <f t="shared" si="52"/>
        <v>15.916666666666668</v>
      </c>
      <c r="K152" s="21" t="str">
        <f t="shared" si="48"/>
        <v>Senin</v>
      </c>
      <c r="L152" s="24">
        <f t="shared" si="53"/>
        <v>45789</v>
      </c>
      <c r="M152" s="25">
        <f t="shared" si="49"/>
        <v>16</v>
      </c>
    </row>
    <row r="153" spans="1:13" x14ac:dyDescent="0.25">
      <c r="A153" s="21">
        <f t="shared" si="50"/>
        <v>15</v>
      </c>
      <c r="B153" s="22" t="s">
        <v>17</v>
      </c>
      <c r="C153" s="21"/>
      <c r="D153" s="23"/>
      <c r="E153" s="23"/>
      <c r="F153" s="23"/>
      <c r="G153" s="21"/>
      <c r="H153" s="21" t="str">
        <f t="shared" si="47"/>
        <v>Selasa</v>
      </c>
      <c r="I153" s="24">
        <f t="shared" si="51"/>
        <v>45790.125</v>
      </c>
      <c r="J153" s="25">
        <f t="shared" si="52"/>
        <v>17.125</v>
      </c>
      <c r="K153" s="21"/>
      <c r="L153" s="24"/>
      <c r="M153" s="25"/>
    </row>
    <row r="154" spans="1:13" x14ac:dyDescent="0.25">
      <c r="A154" s="8" t="s">
        <v>31</v>
      </c>
      <c r="B154" s="8"/>
      <c r="C154" s="28">
        <f>SUM(C139:C153)</f>
        <v>4802</v>
      </c>
      <c r="D154" s="28">
        <f>SUM(D139:D153)</f>
        <v>326</v>
      </c>
      <c r="E154" s="28"/>
      <c r="F154" s="28"/>
      <c r="G154" s="28">
        <f>SUM(G139:G153)</f>
        <v>66</v>
      </c>
      <c r="H154" s="28">
        <f>D154+G154</f>
        <v>392</v>
      </c>
      <c r="I154" s="29"/>
      <c r="J154" s="30"/>
      <c r="K154" s="29"/>
      <c r="L154" s="29"/>
      <c r="M154" s="30"/>
    </row>
    <row r="155" spans="1:13" x14ac:dyDescent="0.25">
      <c r="A155" s="8" t="s">
        <v>32</v>
      </c>
      <c r="B155" s="8"/>
      <c r="C155" s="31"/>
      <c r="D155" s="32">
        <f>D154/24</f>
        <v>13.583333333333334</v>
      </c>
      <c r="E155" s="32"/>
      <c r="F155" s="32"/>
      <c r="G155" s="32">
        <f>G154/24</f>
        <v>2.75</v>
      </c>
      <c r="H155" s="32">
        <f>H154/24</f>
        <v>16.333333333333332</v>
      </c>
      <c r="I155" s="33"/>
      <c r="J155" s="34" t="s">
        <v>33</v>
      </c>
      <c r="K155" s="35"/>
      <c r="L155" s="35"/>
      <c r="M155" s="35"/>
    </row>
    <row r="156" spans="1:13" x14ac:dyDescent="0.25">
      <c r="A156" s="36"/>
      <c r="B156" s="36"/>
      <c r="C156" s="36"/>
      <c r="D156" s="36"/>
      <c r="E156" s="36"/>
      <c r="F156" s="36"/>
      <c r="G156" s="36"/>
      <c r="H156" s="35"/>
      <c r="I156" s="35"/>
      <c r="J156" s="30" t="s">
        <v>34</v>
      </c>
      <c r="K156" s="30"/>
      <c r="L156" s="38">
        <f>C154</f>
        <v>4802</v>
      </c>
      <c r="M156" s="35" t="s">
        <v>35</v>
      </c>
    </row>
    <row r="157" spans="1:13" x14ac:dyDescent="0.25">
      <c r="A157" s="36"/>
      <c r="B157" s="36"/>
      <c r="C157" s="36"/>
      <c r="D157" s="36"/>
      <c r="E157" s="36"/>
      <c r="F157" s="36"/>
      <c r="G157" s="36"/>
      <c r="H157" s="36"/>
      <c r="I157" s="35"/>
      <c r="J157" s="30" t="s">
        <v>36</v>
      </c>
      <c r="K157" s="30"/>
      <c r="L157" s="40">
        <f>D155</f>
        <v>13.583333333333334</v>
      </c>
      <c r="M157" s="35" t="s">
        <v>14</v>
      </c>
    </row>
    <row r="158" spans="1:13" x14ac:dyDescent="0.25">
      <c r="A158" s="36"/>
      <c r="B158" s="36"/>
      <c r="C158" s="36"/>
      <c r="D158" s="36"/>
      <c r="E158" s="36"/>
      <c r="F158" s="36"/>
      <c r="G158" s="36"/>
      <c r="H158" s="36"/>
      <c r="I158" s="35"/>
      <c r="J158" s="30" t="s">
        <v>37</v>
      </c>
      <c r="K158" s="30"/>
      <c r="L158" s="41">
        <f>G155</f>
        <v>2.75</v>
      </c>
      <c r="M158" s="35" t="s">
        <v>14</v>
      </c>
    </row>
    <row r="160" spans="1:13" x14ac:dyDescent="0.25">
      <c r="A160" s="437" t="s">
        <v>0</v>
      </c>
      <c r="B160" s="437"/>
      <c r="C160" s="437"/>
      <c r="D160" s="437"/>
      <c r="E160" s="437"/>
      <c r="F160" s="437"/>
      <c r="G160" s="437"/>
      <c r="H160" s="437"/>
      <c r="I160" s="437"/>
      <c r="J160" s="437"/>
      <c r="K160" s="437"/>
      <c r="L160" s="437"/>
      <c r="M160" s="437"/>
    </row>
    <row r="161" spans="1:13" x14ac:dyDescent="0.25">
      <c r="A161" s="438" t="s">
        <v>157</v>
      </c>
      <c r="B161" s="438"/>
      <c r="C161" s="438"/>
      <c r="D161" s="438"/>
      <c r="E161" s="438"/>
      <c r="F161" s="438"/>
      <c r="G161" s="438"/>
      <c r="H161" s="438"/>
      <c r="I161" s="438"/>
      <c r="J161" s="438"/>
      <c r="K161" s="438"/>
      <c r="L161" s="438"/>
      <c r="M161" s="438"/>
    </row>
    <row r="162" spans="1:13" x14ac:dyDescent="0.25">
      <c r="A162" s="449" t="s">
        <v>162</v>
      </c>
      <c r="B162" s="449"/>
      <c r="C162" s="449"/>
      <c r="D162" s="449"/>
      <c r="E162" s="449"/>
      <c r="F162" s="449"/>
      <c r="G162" s="449"/>
      <c r="H162" s="449"/>
      <c r="I162" s="449"/>
      <c r="J162" s="449"/>
      <c r="K162" s="18" t="s">
        <v>3</v>
      </c>
      <c r="L162" s="66">
        <v>15.5</v>
      </c>
      <c r="M162" s="18" t="s">
        <v>4</v>
      </c>
    </row>
    <row r="163" spans="1:13" ht="15.75" customHeight="1" x14ac:dyDescent="0.25">
      <c r="A163" s="13" t="s">
        <v>5</v>
      </c>
      <c r="B163" s="13" t="s">
        <v>6</v>
      </c>
      <c r="C163" s="12" t="s">
        <v>7</v>
      </c>
      <c r="D163" s="12" t="s">
        <v>8</v>
      </c>
      <c r="E163" s="11" t="s">
        <v>9</v>
      </c>
      <c r="F163" s="11" t="s">
        <v>10</v>
      </c>
      <c r="G163" s="12" t="s">
        <v>11</v>
      </c>
      <c r="H163" s="10" t="s">
        <v>12</v>
      </c>
      <c r="I163" s="10"/>
      <c r="J163" s="10"/>
      <c r="K163" s="9" t="s">
        <v>13</v>
      </c>
      <c r="L163" s="9"/>
      <c r="M163" s="9"/>
    </row>
    <row r="164" spans="1:13" x14ac:dyDescent="0.25">
      <c r="A164" s="13"/>
      <c r="B164" s="13"/>
      <c r="C164" s="12"/>
      <c r="D164" s="12"/>
      <c r="E164" s="11"/>
      <c r="F164" s="11"/>
      <c r="G164" s="12"/>
      <c r="H164" s="19" t="s">
        <v>14</v>
      </c>
      <c r="I164" s="19" t="s">
        <v>15</v>
      </c>
      <c r="J164" s="19" t="s">
        <v>16</v>
      </c>
      <c r="K164" s="20" t="s">
        <v>14</v>
      </c>
      <c r="L164" s="20" t="s">
        <v>15</v>
      </c>
      <c r="M164" s="20" t="s">
        <v>16</v>
      </c>
    </row>
    <row r="165" spans="1:13" x14ac:dyDescent="0.25">
      <c r="A165" s="21">
        <v>1</v>
      </c>
      <c r="B165" s="22" t="s">
        <v>17</v>
      </c>
      <c r="C165" s="21">
        <v>396</v>
      </c>
      <c r="D165" s="23">
        <f t="shared" ref="D165:D174" si="54">F165+E165</f>
        <v>26</v>
      </c>
      <c r="E165" s="23">
        <v>1</v>
      </c>
      <c r="F165" s="23">
        <f t="shared" ref="F165:F174" si="55">INT(C165/$L$3)</f>
        <v>25</v>
      </c>
      <c r="G165" s="21">
        <v>14</v>
      </c>
      <c r="H165" s="21" t="str">
        <f t="shared" ref="H165:H175" si="56">CHOOSE(WEEKDAY(I165),"Minggu","Senin","Selasa","Rabu","Kamis","Jum'at","Sabtu")</f>
        <v>Selasa</v>
      </c>
      <c r="I165" s="24">
        <v>45790</v>
      </c>
      <c r="J165" s="25">
        <v>0.125</v>
      </c>
      <c r="K165" s="21" t="str">
        <f t="shared" ref="K165:K174" si="57">CHOOSE(WEEKDAY(L165),"Minggu","Senin","Selasa","Rabu","Kamis","Jum'at","Sabtu")</f>
        <v>Selasa</v>
      </c>
      <c r="L165" s="24">
        <f>(I165+J165)+G165/24</f>
        <v>45790.708333333336</v>
      </c>
      <c r="M165" s="25">
        <f t="shared" ref="M165:M174" si="58">(J165+G165/24)</f>
        <v>0.70833333333333337</v>
      </c>
    </row>
    <row r="166" spans="1:13" x14ac:dyDescent="0.25">
      <c r="A166" s="21">
        <f t="shared" ref="A166:A175" si="59">A165+1</f>
        <v>2</v>
      </c>
      <c r="B166" s="22" t="s">
        <v>18</v>
      </c>
      <c r="C166" s="21">
        <v>458</v>
      </c>
      <c r="D166" s="23">
        <f t="shared" si="54"/>
        <v>29</v>
      </c>
      <c r="E166" s="23">
        <v>0</v>
      </c>
      <c r="F166" s="23">
        <f t="shared" si="55"/>
        <v>29</v>
      </c>
      <c r="G166" s="21">
        <v>3</v>
      </c>
      <c r="H166" s="21" t="str">
        <f t="shared" si="56"/>
        <v>Rabu</v>
      </c>
      <c r="I166" s="24">
        <f t="shared" ref="I166:I175" si="60">$I$165+J166</f>
        <v>45791.791666666664</v>
      </c>
      <c r="J166" s="25">
        <f t="shared" ref="J166:J175" si="61">M165+D165/24</f>
        <v>1.7916666666666665</v>
      </c>
      <c r="K166" s="21" t="str">
        <f t="shared" si="57"/>
        <v>Rabu</v>
      </c>
      <c r="L166" s="24">
        <f t="shared" ref="L166:L174" si="62">($I$165+J166)+G166/24</f>
        <v>45791.916666666664</v>
      </c>
      <c r="M166" s="25">
        <f t="shared" si="58"/>
        <v>1.9166666666666665</v>
      </c>
    </row>
    <row r="167" spans="1:13" x14ac:dyDescent="0.25">
      <c r="A167" s="21">
        <f t="shared" si="59"/>
        <v>3</v>
      </c>
      <c r="B167" s="22" t="s">
        <v>19</v>
      </c>
      <c r="C167" s="21">
        <v>243</v>
      </c>
      <c r="D167" s="23">
        <f t="shared" si="54"/>
        <v>14</v>
      </c>
      <c r="E167" s="23">
        <v>-1</v>
      </c>
      <c r="F167" s="23">
        <f t="shared" si="55"/>
        <v>15</v>
      </c>
      <c r="G167" s="21">
        <v>3</v>
      </c>
      <c r="H167" s="21" t="str">
        <f t="shared" si="56"/>
        <v>Jum'at</v>
      </c>
      <c r="I167" s="24">
        <f t="shared" si="60"/>
        <v>45793.125</v>
      </c>
      <c r="J167" s="25">
        <f t="shared" si="61"/>
        <v>3.125</v>
      </c>
      <c r="K167" s="21" t="str">
        <f t="shared" si="57"/>
        <v>Jum'at</v>
      </c>
      <c r="L167" s="24">
        <f t="shared" si="62"/>
        <v>45793.25</v>
      </c>
      <c r="M167" s="25">
        <f t="shared" si="58"/>
        <v>3.25</v>
      </c>
    </row>
    <row r="168" spans="1:13" x14ac:dyDescent="0.25">
      <c r="A168" s="21">
        <f t="shared" si="59"/>
        <v>4</v>
      </c>
      <c r="B168" s="22" t="s">
        <v>20</v>
      </c>
      <c r="C168" s="21">
        <v>634</v>
      </c>
      <c r="D168" s="23">
        <f t="shared" si="54"/>
        <v>38</v>
      </c>
      <c r="E168" s="23">
        <v>-2</v>
      </c>
      <c r="F168" s="23">
        <f t="shared" si="55"/>
        <v>40</v>
      </c>
      <c r="G168" s="21">
        <v>2</v>
      </c>
      <c r="H168" s="21" t="str">
        <f t="shared" si="56"/>
        <v>Jum'at</v>
      </c>
      <c r="I168" s="24">
        <f t="shared" si="60"/>
        <v>45793.833333333336</v>
      </c>
      <c r="J168" s="25">
        <f t="shared" si="61"/>
        <v>3.8333333333333335</v>
      </c>
      <c r="K168" s="21" t="str">
        <f t="shared" si="57"/>
        <v>Jum'at</v>
      </c>
      <c r="L168" s="24">
        <f t="shared" si="62"/>
        <v>45793.916666666672</v>
      </c>
      <c r="M168" s="25">
        <f t="shared" si="58"/>
        <v>3.916666666666667</v>
      </c>
    </row>
    <row r="169" spans="1:13" x14ac:dyDescent="0.25">
      <c r="A169" s="21">
        <f t="shared" si="59"/>
        <v>5</v>
      </c>
      <c r="B169" s="22" t="s">
        <v>28</v>
      </c>
      <c r="C169" s="21">
        <v>220</v>
      </c>
      <c r="D169" s="23">
        <f t="shared" si="54"/>
        <v>14</v>
      </c>
      <c r="E169" s="23">
        <v>0</v>
      </c>
      <c r="F169" s="23">
        <f t="shared" si="55"/>
        <v>14</v>
      </c>
      <c r="G169" s="21">
        <v>2</v>
      </c>
      <c r="H169" s="21" t="str">
        <f t="shared" si="56"/>
        <v>Minggu</v>
      </c>
      <c r="I169" s="24">
        <f t="shared" si="60"/>
        <v>45795.5</v>
      </c>
      <c r="J169" s="25">
        <f t="shared" si="61"/>
        <v>5.5</v>
      </c>
      <c r="K169" s="21" t="str">
        <f t="shared" si="57"/>
        <v>Minggu</v>
      </c>
      <c r="L169" s="24">
        <f t="shared" si="62"/>
        <v>45795.583333333336</v>
      </c>
      <c r="M169" s="25">
        <f t="shared" si="58"/>
        <v>5.583333333333333</v>
      </c>
    </row>
    <row r="170" spans="1:13" x14ac:dyDescent="0.25">
      <c r="A170" s="21">
        <f t="shared" si="59"/>
        <v>6</v>
      </c>
      <c r="B170" s="22" t="s">
        <v>29</v>
      </c>
      <c r="C170" s="21">
        <v>220</v>
      </c>
      <c r="D170" s="23">
        <f t="shared" si="54"/>
        <v>14</v>
      </c>
      <c r="E170" s="23">
        <v>0</v>
      </c>
      <c r="F170" s="23">
        <f t="shared" si="55"/>
        <v>14</v>
      </c>
      <c r="G170" s="21">
        <v>2</v>
      </c>
      <c r="H170" s="21" t="str">
        <f t="shared" si="56"/>
        <v>Senin</v>
      </c>
      <c r="I170" s="24">
        <f t="shared" si="60"/>
        <v>45796.166666666664</v>
      </c>
      <c r="J170" s="25">
        <f t="shared" si="61"/>
        <v>6.1666666666666661</v>
      </c>
      <c r="K170" s="21" t="str">
        <f t="shared" si="57"/>
        <v>Senin</v>
      </c>
      <c r="L170" s="24">
        <f t="shared" si="62"/>
        <v>45796.25</v>
      </c>
      <c r="M170" s="25">
        <f t="shared" si="58"/>
        <v>6.2499999999999991</v>
      </c>
    </row>
    <row r="171" spans="1:13" x14ac:dyDescent="0.25">
      <c r="A171" s="21">
        <f t="shared" si="59"/>
        <v>7</v>
      </c>
      <c r="B171" s="22" t="s">
        <v>28</v>
      </c>
      <c r="C171" s="21">
        <v>634</v>
      </c>
      <c r="D171" s="23">
        <f t="shared" si="54"/>
        <v>37</v>
      </c>
      <c r="E171" s="23">
        <v>-3</v>
      </c>
      <c r="F171" s="23">
        <f t="shared" si="55"/>
        <v>40</v>
      </c>
      <c r="G171" s="21">
        <v>3</v>
      </c>
      <c r="H171" s="21" t="str">
        <f t="shared" si="56"/>
        <v>Senin</v>
      </c>
      <c r="I171" s="24">
        <f t="shared" si="60"/>
        <v>45796.833333333336</v>
      </c>
      <c r="J171" s="25">
        <f t="shared" si="61"/>
        <v>6.8333333333333321</v>
      </c>
      <c r="K171" s="21" t="str">
        <f t="shared" si="57"/>
        <v>Senin</v>
      </c>
      <c r="L171" s="24">
        <f t="shared" si="62"/>
        <v>45796.958333333336</v>
      </c>
      <c r="M171" s="25">
        <f t="shared" si="58"/>
        <v>6.9583333333333321</v>
      </c>
    </row>
    <row r="172" spans="1:13" x14ac:dyDescent="0.25">
      <c r="A172" s="21">
        <f t="shared" si="59"/>
        <v>8</v>
      </c>
      <c r="B172" s="22" t="s">
        <v>20</v>
      </c>
      <c r="C172" s="21">
        <v>243</v>
      </c>
      <c r="D172" s="23">
        <f t="shared" si="54"/>
        <v>15</v>
      </c>
      <c r="E172" s="23">
        <v>0</v>
      </c>
      <c r="F172" s="23">
        <f t="shared" si="55"/>
        <v>15</v>
      </c>
      <c r="G172" s="21">
        <v>2</v>
      </c>
      <c r="H172" s="21" t="str">
        <f t="shared" si="56"/>
        <v>Rabu</v>
      </c>
      <c r="I172" s="24">
        <f t="shared" si="60"/>
        <v>45798.5</v>
      </c>
      <c r="J172" s="25">
        <f t="shared" si="61"/>
        <v>8.4999999999999982</v>
      </c>
      <c r="K172" s="21" t="str">
        <f t="shared" si="57"/>
        <v>Rabu</v>
      </c>
      <c r="L172" s="24">
        <f t="shared" si="62"/>
        <v>45798.583333333336</v>
      </c>
      <c r="M172" s="25">
        <f t="shared" si="58"/>
        <v>8.5833333333333321</v>
      </c>
    </row>
    <row r="173" spans="1:13" x14ac:dyDescent="0.25">
      <c r="A173" s="21">
        <f t="shared" si="59"/>
        <v>9</v>
      </c>
      <c r="B173" s="22" t="s">
        <v>19</v>
      </c>
      <c r="C173" s="21">
        <v>458</v>
      </c>
      <c r="D173" s="23">
        <f t="shared" si="54"/>
        <v>28</v>
      </c>
      <c r="E173" s="23">
        <v>-1</v>
      </c>
      <c r="F173" s="23">
        <f t="shared" si="55"/>
        <v>29</v>
      </c>
      <c r="G173" s="21">
        <v>3</v>
      </c>
      <c r="H173" s="21" t="str">
        <f t="shared" si="56"/>
        <v>Kamis</v>
      </c>
      <c r="I173" s="24">
        <f t="shared" si="60"/>
        <v>45799.208333333336</v>
      </c>
      <c r="J173" s="25">
        <f t="shared" si="61"/>
        <v>9.2083333333333321</v>
      </c>
      <c r="K173" s="21" t="str">
        <f t="shared" si="57"/>
        <v>Kamis</v>
      </c>
      <c r="L173" s="24">
        <f t="shared" si="62"/>
        <v>45799.333333333336</v>
      </c>
      <c r="M173" s="25">
        <f t="shared" si="58"/>
        <v>9.3333333333333321</v>
      </c>
    </row>
    <row r="174" spans="1:13" x14ac:dyDescent="0.25">
      <c r="A174" s="21">
        <f t="shared" si="59"/>
        <v>10</v>
      </c>
      <c r="B174" s="22" t="s">
        <v>18</v>
      </c>
      <c r="C174" s="21">
        <v>396</v>
      </c>
      <c r="D174" s="23">
        <f t="shared" si="54"/>
        <v>26</v>
      </c>
      <c r="E174" s="23">
        <v>1</v>
      </c>
      <c r="F174" s="23">
        <f t="shared" si="55"/>
        <v>25</v>
      </c>
      <c r="G174" s="21">
        <v>2</v>
      </c>
      <c r="H174" s="21" t="str">
        <f t="shared" si="56"/>
        <v>Jum'at</v>
      </c>
      <c r="I174" s="24">
        <f t="shared" si="60"/>
        <v>45800.5</v>
      </c>
      <c r="J174" s="25">
        <f t="shared" si="61"/>
        <v>10.499999999999998</v>
      </c>
      <c r="K174" s="21" t="str">
        <f t="shared" si="57"/>
        <v>Jum'at</v>
      </c>
      <c r="L174" s="24">
        <f t="shared" si="62"/>
        <v>45800.583333333336</v>
      </c>
      <c r="M174" s="25">
        <f t="shared" si="58"/>
        <v>10.583333333333332</v>
      </c>
    </row>
    <row r="175" spans="1:13" x14ac:dyDescent="0.25">
      <c r="A175" s="21">
        <f t="shared" si="59"/>
        <v>11</v>
      </c>
      <c r="B175" s="22" t="s">
        <v>17</v>
      </c>
      <c r="C175" s="21"/>
      <c r="D175" s="23"/>
      <c r="E175" s="23"/>
      <c r="F175" s="23"/>
      <c r="G175" s="21"/>
      <c r="H175" s="21" t="str">
        <f t="shared" si="56"/>
        <v>Sabtu</v>
      </c>
      <c r="I175" s="24">
        <f t="shared" si="60"/>
        <v>45801.666666666664</v>
      </c>
      <c r="J175" s="25">
        <f t="shared" si="61"/>
        <v>11.666666666666666</v>
      </c>
      <c r="K175" s="21"/>
      <c r="L175" s="24"/>
      <c r="M175" s="25"/>
    </row>
    <row r="176" spans="1:13" x14ac:dyDescent="0.25">
      <c r="A176" s="8" t="s">
        <v>31</v>
      </c>
      <c r="B176" s="8"/>
      <c r="C176" s="28">
        <f>SUM(C165:C174)</f>
        <v>3902</v>
      </c>
      <c r="D176" s="28">
        <f>SUM(D165:D174)</f>
        <v>241</v>
      </c>
      <c r="E176" s="28"/>
      <c r="F176" s="28"/>
      <c r="G176" s="28">
        <f>SUM(G165:G174)</f>
        <v>36</v>
      </c>
      <c r="H176" s="28">
        <f>D176+G176</f>
        <v>277</v>
      </c>
      <c r="I176" s="29"/>
      <c r="J176" s="30"/>
      <c r="K176" s="29"/>
      <c r="L176" s="29"/>
      <c r="M176" s="30"/>
    </row>
    <row r="177" spans="1:13" x14ac:dyDescent="0.25">
      <c r="A177" s="8" t="s">
        <v>32</v>
      </c>
      <c r="B177" s="8"/>
      <c r="C177" s="31"/>
      <c r="D177" s="32">
        <f>D176/24</f>
        <v>10.041666666666666</v>
      </c>
      <c r="E177" s="32"/>
      <c r="F177" s="32"/>
      <c r="G177" s="32">
        <f>G176/24</f>
        <v>1.5</v>
      </c>
      <c r="H177" s="32">
        <f>H176/24</f>
        <v>11.541666666666666</v>
      </c>
      <c r="I177" s="33"/>
      <c r="J177" s="34" t="s">
        <v>33</v>
      </c>
      <c r="K177" s="35"/>
      <c r="L177" s="35"/>
      <c r="M177" s="35"/>
    </row>
    <row r="178" spans="1:13" x14ac:dyDescent="0.25">
      <c r="A178" s="36"/>
      <c r="B178" s="36"/>
      <c r="C178" s="36"/>
      <c r="D178" s="36"/>
      <c r="E178" s="36"/>
      <c r="F178" s="36"/>
      <c r="G178" s="36"/>
      <c r="H178" s="35"/>
      <c r="I178" s="35"/>
      <c r="J178" s="30" t="s">
        <v>34</v>
      </c>
      <c r="K178" s="30"/>
      <c r="L178" s="38">
        <f>C176</f>
        <v>3902</v>
      </c>
      <c r="M178" s="35" t="s">
        <v>35</v>
      </c>
    </row>
    <row r="179" spans="1:13" x14ac:dyDescent="0.25">
      <c r="A179" s="36"/>
      <c r="B179" s="36"/>
      <c r="C179" s="36"/>
      <c r="D179" s="36"/>
      <c r="E179" s="36"/>
      <c r="F179" s="36"/>
      <c r="G179" s="36"/>
      <c r="H179" s="36"/>
      <c r="I179" s="35"/>
      <c r="J179" s="30" t="s">
        <v>36</v>
      </c>
      <c r="K179" s="30"/>
      <c r="L179" s="40">
        <f>D177</f>
        <v>10.041666666666666</v>
      </c>
      <c r="M179" s="35" t="s">
        <v>14</v>
      </c>
    </row>
    <row r="180" spans="1:13" x14ac:dyDescent="0.25">
      <c r="A180" s="36"/>
      <c r="B180" s="36"/>
      <c r="C180" s="36"/>
      <c r="D180" s="36"/>
      <c r="E180" s="36"/>
      <c r="F180" s="36"/>
      <c r="G180" s="36"/>
      <c r="H180" s="36"/>
      <c r="I180" s="35"/>
      <c r="J180" s="30" t="s">
        <v>37</v>
      </c>
      <c r="K180" s="30"/>
      <c r="L180" s="41">
        <f>G177</f>
        <v>1.5</v>
      </c>
      <c r="M180" s="35" t="s">
        <v>14</v>
      </c>
    </row>
    <row r="182" spans="1:13" x14ac:dyDescent="0.25">
      <c r="A182" s="437" t="s">
        <v>0</v>
      </c>
      <c r="B182" s="437"/>
      <c r="C182" s="437"/>
      <c r="D182" s="437"/>
      <c r="E182" s="437"/>
      <c r="F182" s="437"/>
      <c r="G182" s="437"/>
      <c r="H182" s="437"/>
      <c r="I182" s="437"/>
      <c r="J182" s="437"/>
      <c r="K182" s="437"/>
      <c r="L182" s="437"/>
      <c r="M182" s="437"/>
    </row>
    <row r="183" spans="1:13" x14ac:dyDescent="0.25">
      <c r="A183" s="438" t="s">
        <v>157</v>
      </c>
      <c r="B183" s="438"/>
      <c r="C183" s="438"/>
      <c r="D183" s="438"/>
      <c r="E183" s="438"/>
      <c r="F183" s="438"/>
      <c r="G183" s="438"/>
      <c r="H183" s="438"/>
      <c r="I183" s="438"/>
      <c r="J183" s="438"/>
      <c r="K183" s="438"/>
      <c r="L183" s="438"/>
      <c r="M183" s="438"/>
    </row>
    <row r="184" spans="1:13" x14ac:dyDescent="0.25">
      <c r="A184" s="449" t="s">
        <v>163</v>
      </c>
      <c r="B184" s="449"/>
      <c r="C184" s="449"/>
      <c r="D184" s="449"/>
      <c r="E184" s="449"/>
      <c r="F184" s="449"/>
      <c r="G184" s="449"/>
      <c r="H184" s="449"/>
      <c r="I184" s="449"/>
      <c r="J184" s="449"/>
      <c r="K184" s="18" t="s">
        <v>3</v>
      </c>
      <c r="L184" s="66">
        <v>15.5</v>
      </c>
      <c r="M184" s="18" t="s">
        <v>4</v>
      </c>
    </row>
    <row r="185" spans="1:13" ht="15.75" customHeight="1" x14ac:dyDescent="0.25">
      <c r="A185" s="13" t="s">
        <v>5</v>
      </c>
      <c r="B185" s="13" t="s">
        <v>6</v>
      </c>
      <c r="C185" s="12" t="s">
        <v>7</v>
      </c>
      <c r="D185" s="12" t="s">
        <v>8</v>
      </c>
      <c r="E185" s="11" t="s">
        <v>9</v>
      </c>
      <c r="F185" s="11" t="s">
        <v>10</v>
      </c>
      <c r="G185" s="12" t="s">
        <v>11</v>
      </c>
      <c r="H185" s="10" t="s">
        <v>12</v>
      </c>
      <c r="I185" s="10"/>
      <c r="J185" s="10"/>
      <c r="K185" s="9" t="s">
        <v>13</v>
      </c>
      <c r="L185" s="9"/>
      <c r="M185" s="9"/>
    </row>
    <row r="186" spans="1:13" x14ac:dyDescent="0.25">
      <c r="A186" s="13"/>
      <c r="B186" s="13"/>
      <c r="C186" s="12"/>
      <c r="D186" s="12"/>
      <c r="E186" s="11"/>
      <c r="F186" s="11"/>
      <c r="G186" s="12"/>
      <c r="H186" s="19" t="s">
        <v>14</v>
      </c>
      <c r="I186" s="19" t="s">
        <v>15</v>
      </c>
      <c r="J186" s="19" t="s">
        <v>16</v>
      </c>
      <c r="K186" s="20" t="s">
        <v>14</v>
      </c>
      <c r="L186" s="20" t="s">
        <v>15</v>
      </c>
      <c r="M186" s="20" t="s">
        <v>16</v>
      </c>
    </row>
    <row r="187" spans="1:13" x14ac:dyDescent="0.25">
      <c r="A187" s="21">
        <v>1</v>
      </c>
      <c r="B187" s="22" t="s">
        <v>17</v>
      </c>
      <c r="C187" s="21">
        <v>396</v>
      </c>
      <c r="D187" s="23">
        <f t="shared" ref="D187:D200" si="63">F187+E187</f>
        <v>26</v>
      </c>
      <c r="E187" s="23">
        <v>1</v>
      </c>
      <c r="F187" s="23">
        <f t="shared" ref="F187:F200" si="64">INT(C187/$L$3)</f>
        <v>25</v>
      </c>
      <c r="G187" s="21">
        <v>9</v>
      </c>
      <c r="H187" s="21" t="str">
        <f t="shared" ref="H187:H201" si="65">CHOOSE(WEEKDAY(I187),"Minggu","Senin","Selasa","Rabu","Kamis","Jum'at","Sabtu")</f>
        <v>Sabtu</v>
      </c>
      <c r="I187" s="24">
        <v>45801</v>
      </c>
      <c r="J187" s="25">
        <v>0.66666666666666696</v>
      </c>
      <c r="K187" s="21" t="str">
        <f t="shared" ref="K187:K200" si="66">CHOOSE(WEEKDAY(L187),"Minggu","Senin","Selasa","Rabu","Kamis","Jum'at","Sabtu")</f>
        <v>Minggu</v>
      </c>
      <c r="L187" s="24">
        <f>(I187+J187)+G187/24</f>
        <v>45802.041666666664</v>
      </c>
      <c r="M187" s="25">
        <f t="shared" ref="M187:M200" si="67">(J187+G187/24)</f>
        <v>1.041666666666667</v>
      </c>
    </row>
    <row r="188" spans="1:13" x14ac:dyDescent="0.25">
      <c r="A188" s="21">
        <f t="shared" ref="A188:A201" si="68">A187+1</f>
        <v>2</v>
      </c>
      <c r="B188" s="22" t="s">
        <v>18</v>
      </c>
      <c r="C188" s="21">
        <v>458</v>
      </c>
      <c r="D188" s="23">
        <f t="shared" si="63"/>
        <v>29</v>
      </c>
      <c r="E188" s="23">
        <v>0</v>
      </c>
      <c r="F188" s="23">
        <f t="shared" si="64"/>
        <v>29</v>
      </c>
      <c r="G188" s="21">
        <v>3</v>
      </c>
      <c r="H188" s="21" t="str">
        <f t="shared" si="65"/>
        <v>Senin</v>
      </c>
      <c r="I188" s="24">
        <f t="shared" ref="I188:I201" si="69">$I$187+J188</f>
        <v>45803.125</v>
      </c>
      <c r="J188" s="25">
        <f t="shared" ref="J188:J201" si="70">M187+D187/24</f>
        <v>2.125</v>
      </c>
      <c r="K188" s="21" t="str">
        <f t="shared" si="66"/>
        <v>Senin</v>
      </c>
      <c r="L188" s="24">
        <f t="shared" ref="L188:L200" si="71">($I$187+J188)+G188/24</f>
        <v>45803.25</v>
      </c>
      <c r="M188" s="25">
        <f t="shared" si="67"/>
        <v>2.25</v>
      </c>
    </row>
    <row r="189" spans="1:13" x14ac:dyDescent="0.25">
      <c r="A189" s="21">
        <f t="shared" si="68"/>
        <v>3</v>
      </c>
      <c r="B189" s="22" t="s">
        <v>19</v>
      </c>
      <c r="C189" s="21">
        <v>243</v>
      </c>
      <c r="D189" s="23">
        <f t="shared" si="63"/>
        <v>15</v>
      </c>
      <c r="E189" s="23">
        <v>0</v>
      </c>
      <c r="F189" s="23">
        <f t="shared" si="64"/>
        <v>15</v>
      </c>
      <c r="G189" s="21">
        <v>3</v>
      </c>
      <c r="H189" s="21" t="str">
        <f t="shared" si="65"/>
        <v>Selasa</v>
      </c>
      <c r="I189" s="24">
        <f t="shared" si="69"/>
        <v>45804.458333333336</v>
      </c>
      <c r="J189" s="25">
        <f t="shared" si="70"/>
        <v>3.458333333333333</v>
      </c>
      <c r="K189" s="21" t="str">
        <f t="shared" si="66"/>
        <v>Selasa</v>
      </c>
      <c r="L189" s="24">
        <f t="shared" si="71"/>
        <v>45804.583333333336</v>
      </c>
      <c r="M189" s="25">
        <f t="shared" si="67"/>
        <v>3.583333333333333</v>
      </c>
    </row>
    <row r="190" spans="1:13" x14ac:dyDescent="0.25">
      <c r="A190" s="21">
        <f t="shared" si="68"/>
        <v>4</v>
      </c>
      <c r="B190" s="22" t="s">
        <v>160</v>
      </c>
      <c r="C190" s="21">
        <v>634</v>
      </c>
      <c r="D190" s="23">
        <f t="shared" si="63"/>
        <v>41</v>
      </c>
      <c r="E190" s="23">
        <v>1</v>
      </c>
      <c r="F190" s="23">
        <f t="shared" si="64"/>
        <v>40</v>
      </c>
      <c r="G190" s="21">
        <v>2</v>
      </c>
      <c r="H190" s="21" t="str">
        <f t="shared" si="65"/>
        <v>Rabu</v>
      </c>
      <c r="I190" s="24">
        <f t="shared" si="69"/>
        <v>45805.208333333336</v>
      </c>
      <c r="J190" s="25">
        <f t="shared" si="70"/>
        <v>4.208333333333333</v>
      </c>
      <c r="K190" s="21" t="str">
        <f t="shared" si="66"/>
        <v>Rabu</v>
      </c>
      <c r="L190" s="24">
        <f t="shared" si="71"/>
        <v>45805.291666666672</v>
      </c>
      <c r="M190" s="25">
        <f t="shared" si="67"/>
        <v>4.2916666666666661</v>
      </c>
    </row>
    <row r="191" spans="1:13" x14ac:dyDescent="0.25">
      <c r="A191" s="21">
        <f t="shared" si="68"/>
        <v>5</v>
      </c>
      <c r="B191" s="22" t="s">
        <v>28</v>
      </c>
      <c r="C191" s="21">
        <v>220</v>
      </c>
      <c r="D191" s="23">
        <f t="shared" si="63"/>
        <v>15</v>
      </c>
      <c r="E191" s="23">
        <v>1</v>
      </c>
      <c r="F191" s="23">
        <f t="shared" si="64"/>
        <v>14</v>
      </c>
      <c r="G191" s="21">
        <v>3</v>
      </c>
      <c r="H191" s="21" t="str">
        <f t="shared" si="65"/>
        <v>Jum'at</v>
      </c>
      <c r="I191" s="24">
        <f t="shared" si="69"/>
        <v>45807</v>
      </c>
      <c r="J191" s="25">
        <f t="shared" si="70"/>
        <v>5.9999999999999991</v>
      </c>
      <c r="K191" s="21" t="str">
        <f t="shared" si="66"/>
        <v>Jum'at</v>
      </c>
      <c r="L191" s="24">
        <f t="shared" si="71"/>
        <v>45807.125</v>
      </c>
      <c r="M191" s="25">
        <f t="shared" si="67"/>
        <v>6.1249999999999991</v>
      </c>
    </row>
    <row r="192" spans="1:13" x14ac:dyDescent="0.25">
      <c r="A192" s="21">
        <f t="shared" si="68"/>
        <v>6</v>
      </c>
      <c r="B192" s="22" t="s">
        <v>29</v>
      </c>
      <c r="C192" s="21">
        <v>140</v>
      </c>
      <c r="D192" s="23">
        <f t="shared" si="63"/>
        <v>10</v>
      </c>
      <c r="E192" s="23">
        <v>1</v>
      </c>
      <c r="F192" s="23">
        <f t="shared" si="64"/>
        <v>9</v>
      </c>
      <c r="G192" s="21">
        <v>3</v>
      </c>
      <c r="H192" s="21" t="str">
        <f t="shared" si="65"/>
        <v>Jum'at</v>
      </c>
      <c r="I192" s="24">
        <f t="shared" si="69"/>
        <v>45807.75</v>
      </c>
      <c r="J192" s="25">
        <f t="shared" si="70"/>
        <v>6.7499999999999991</v>
      </c>
      <c r="K192" s="21" t="str">
        <f t="shared" si="66"/>
        <v>Jum'at</v>
      </c>
      <c r="L192" s="24">
        <f t="shared" si="71"/>
        <v>45807.875</v>
      </c>
      <c r="M192" s="25">
        <f t="shared" si="67"/>
        <v>6.8749999999999991</v>
      </c>
    </row>
    <row r="193" spans="1:13" x14ac:dyDescent="0.25">
      <c r="A193" s="21">
        <f t="shared" si="68"/>
        <v>7</v>
      </c>
      <c r="B193" s="22" t="s">
        <v>128</v>
      </c>
      <c r="C193" s="21">
        <v>310</v>
      </c>
      <c r="D193" s="23">
        <f t="shared" si="63"/>
        <v>21</v>
      </c>
      <c r="E193" s="23">
        <v>1</v>
      </c>
      <c r="F193" s="23">
        <f t="shared" si="64"/>
        <v>20</v>
      </c>
      <c r="G193" s="21">
        <v>3</v>
      </c>
      <c r="H193" s="21" t="str">
        <f t="shared" si="65"/>
        <v>Sabtu</v>
      </c>
      <c r="I193" s="24">
        <f t="shared" si="69"/>
        <v>45808.291666666664</v>
      </c>
      <c r="J193" s="25">
        <f t="shared" si="70"/>
        <v>7.2916666666666661</v>
      </c>
      <c r="K193" s="21" t="str">
        <f t="shared" si="66"/>
        <v>Sabtu</v>
      </c>
      <c r="L193" s="24">
        <f t="shared" si="71"/>
        <v>45808.416666666664</v>
      </c>
      <c r="M193" s="25">
        <f t="shared" si="67"/>
        <v>7.4166666666666661</v>
      </c>
    </row>
    <row r="194" spans="1:13" x14ac:dyDescent="0.25">
      <c r="A194" s="21">
        <f t="shared" si="68"/>
        <v>8</v>
      </c>
      <c r="B194" s="22" t="s">
        <v>62</v>
      </c>
      <c r="C194" s="21">
        <v>310</v>
      </c>
      <c r="D194" s="23">
        <f t="shared" si="63"/>
        <v>20</v>
      </c>
      <c r="E194" s="23">
        <v>0</v>
      </c>
      <c r="F194" s="23">
        <f t="shared" si="64"/>
        <v>20</v>
      </c>
      <c r="G194" s="21">
        <v>6</v>
      </c>
      <c r="H194" s="21" t="str">
        <f t="shared" si="65"/>
        <v>Minggu</v>
      </c>
      <c r="I194" s="24">
        <f t="shared" si="69"/>
        <v>45809.291666666664</v>
      </c>
      <c r="J194" s="25">
        <f t="shared" si="70"/>
        <v>8.2916666666666661</v>
      </c>
      <c r="K194" s="21" t="str">
        <f t="shared" si="66"/>
        <v>Minggu</v>
      </c>
      <c r="L194" s="24">
        <f t="shared" si="71"/>
        <v>45809.541666666664</v>
      </c>
      <c r="M194" s="25">
        <f t="shared" si="67"/>
        <v>8.5416666666666661</v>
      </c>
    </row>
    <row r="195" spans="1:13" x14ac:dyDescent="0.25">
      <c r="A195" s="21">
        <f t="shared" si="68"/>
        <v>9</v>
      </c>
      <c r="B195" s="22" t="s">
        <v>128</v>
      </c>
      <c r="C195" s="21">
        <v>140</v>
      </c>
      <c r="D195" s="23">
        <f t="shared" si="63"/>
        <v>10</v>
      </c>
      <c r="E195" s="23">
        <v>1</v>
      </c>
      <c r="F195" s="23">
        <f t="shared" si="64"/>
        <v>9</v>
      </c>
      <c r="G195" s="21">
        <v>2</v>
      </c>
      <c r="H195" s="21" t="str">
        <f t="shared" si="65"/>
        <v>Senin</v>
      </c>
      <c r="I195" s="24">
        <f t="shared" si="69"/>
        <v>45810.375</v>
      </c>
      <c r="J195" s="25">
        <f t="shared" si="70"/>
        <v>9.375</v>
      </c>
      <c r="K195" s="21" t="str">
        <f t="shared" si="66"/>
        <v>Senin</v>
      </c>
      <c r="L195" s="24">
        <f t="shared" si="71"/>
        <v>45810.458333333336</v>
      </c>
      <c r="M195" s="25">
        <f t="shared" si="67"/>
        <v>9.4583333333333339</v>
      </c>
    </row>
    <row r="196" spans="1:13" x14ac:dyDescent="0.25">
      <c r="A196" s="21">
        <f t="shared" si="68"/>
        <v>10</v>
      </c>
      <c r="B196" s="22" t="s">
        <v>29</v>
      </c>
      <c r="C196" s="21">
        <v>220</v>
      </c>
      <c r="D196" s="23">
        <f t="shared" si="63"/>
        <v>15</v>
      </c>
      <c r="E196" s="23">
        <v>1</v>
      </c>
      <c r="F196" s="23">
        <f t="shared" si="64"/>
        <v>14</v>
      </c>
      <c r="G196" s="21">
        <v>2</v>
      </c>
      <c r="H196" s="21" t="str">
        <f t="shared" si="65"/>
        <v>Senin</v>
      </c>
      <c r="I196" s="24">
        <f t="shared" si="69"/>
        <v>45810.875</v>
      </c>
      <c r="J196" s="25">
        <f t="shared" si="70"/>
        <v>9.875</v>
      </c>
      <c r="K196" s="21" t="str">
        <f t="shared" si="66"/>
        <v>Senin</v>
      </c>
      <c r="L196" s="24">
        <f t="shared" si="71"/>
        <v>45810.958333333336</v>
      </c>
      <c r="M196" s="25">
        <f t="shared" si="67"/>
        <v>9.9583333333333339</v>
      </c>
    </row>
    <row r="197" spans="1:13" x14ac:dyDescent="0.25">
      <c r="A197" s="21">
        <f t="shared" si="68"/>
        <v>11</v>
      </c>
      <c r="B197" s="22" t="s">
        <v>28</v>
      </c>
      <c r="C197" s="21">
        <v>634</v>
      </c>
      <c r="D197" s="23">
        <f t="shared" si="63"/>
        <v>41</v>
      </c>
      <c r="E197" s="23">
        <v>1</v>
      </c>
      <c r="F197" s="23">
        <f t="shared" si="64"/>
        <v>40</v>
      </c>
      <c r="G197" s="21">
        <v>3</v>
      </c>
      <c r="H197" s="21" t="str">
        <f t="shared" si="65"/>
        <v>Selasa</v>
      </c>
      <c r="I197" s="24">
        <f t="shared" si="69"/>
        <v>45811.583333333336</v>
      </c>
      <c r="J197" s="25">
        <f t="shared" si="70"/>
        <v>10.583333333333334</v>
      </c>
      <c r="K197" s="21" t="str">
        <f t="shared" si="66"/>
        <v>Selasa</v>
      </c>
      <c r="L197" s="24">
        <f t="shared" si="71"/>
        <v>45811.708333333336</v>
      </c>
      <c r="M197" s="25">
        <f t="shared" si="67"/>
        <v>10.708333333333334</v>
      </c>
    </row>
    <row r="198" spans="1:13" x14ac:dyDescent="0.25">
      <c r="A198" s="21">
        <f t="shared" si="68"/>
        <v>12</v>
      </c>
      <c r="B198" s="22" t="s">
        <v>160</v>
      </c>
      <c r="C198" s="21">
        <v>243</v>
      </c>
      <c r="D198" s="23">
        <f t="shared" si="63"/>
        <v>15</v>
      </c>
      <c r="E198" s="23">
        <v>0</v>
      </c>
      <c r="F198" s="23">
        <f t="shared" si="64"/>
        <v>15</v>
      </c>
      <c r="G198" s="21">
        <v>2</v>
      </c>
      <c r="H198" s="21" t="str">
        <f t="shared" si="65"/>
        <v>Kamis</v>
      </c>
      <c r="I198" s="24">
        <f t="shared" si="69"/>
        <v>45813.416666666664</v>
      </c>
      <c r="J198" s="25">
        <f t="shared" si="70"/>
        <v>12.416666666666668</v>
      </c>
      <c r="K198" s="21" t="str">
        <f t="shared" si="66"/>
        <v>Kamis</v>
      </c>
      <c r="L198" s="24">
        <f t="shared" si="71"/>
        <v>45813.5</v>
      </c>
      <c r="M198" s="25">
        <f t="shared" si="67"/>
        <v>12.500000000000002</v>
      </c>
    </row>
    <row r="199" spans="1:13" x14ac:dyDescent="0.25">
      <c r="A199" s="21">
        <f t="shared" si="68"/>
        <v>13</v>
      </c>
      <c r="B199" s="22" t="s">
        <v>19</v>
      </c>
      <c r="C199" s="21">
        <v>458</v>
      </c>
      <c r="D199" s="23">
        <f t="shared" si="63"/>
        <v>28</v>
      </c>
      <c r="E199" s="23">
        <v>-1</v>
      </c>
      <c r="F199" s="23">
        <f t="shared" si="64"/>
        <v>29</v>
      </c>
      <c r="G199" s="21">
        <v>3</v>
      </c>
      <c r="H199" s="21" t="str">
        <f t="shared" si="65"/>
        <v>Jum'at</v>
      </c>
      <c r="I199" s="24">
        <f t="shared" si="69"/>
        <v>45814.125</v>
      </c>
      <c r="J199" s="25">
        <f t="shared" si="70"/>
        <v>13.125000000000002</v>
      </c>
      <c r="K199" s="21" t="str">
        <f t="shared" si="66"/>
        <v>Jum'at</v>
      </c>
      <c r="L199" s="24">
        <f t="shared" si="71"/>
        <v>45814.25</v>
      </c>
      <c r="M199" s="25">
        <f t="shared" si="67"/>
        <v>13.250000000000002</v>
      </c>
    </row>
    <row r="200" spans="1:13" x14ac:dyDescent="0.25">
      <c r="A200" s="21">
        <f t="shared" si="68"/>
        <v>14</v>
      </c>
      <c r="B200" s="22" t="s">
        <v>18</v>
      </c>
      <c r="C200" s="21">
        <v>396</v>
      </c>
      <c r="D200" s="23">
        <f t="shared" si="63"/>
        <v>25</v>
      </c>
      <c r="E200" s="23">
        <v>0</v>
      </c>
      <c r="F200" s="23">
        <f t="shared" si="64"/>
        <v>25</v>
      </c>
      <c r="G200" s="21">
        <v>2</v>
      </c>
      <c r="H200" s="21" t="str">
        <f t="shared" si="65"/>
        <v>Sabtu</v>
      </c>
      <c r="I200" s="24">
        <f t="shared" si="69"/>
        <v>45815.416666666664</v>
      </c>
      <c r="J200" s="25">
        <f t="shared" si="70"/>
        <v>14.416666666666668</v>
      </c>
      <c r="K200" s="21" t="str">
        <f t="shared" si="66"/>
        <v>Sabtu</v>
      </c>
      <c r="L200" s="24">
        <f t="shared" si="71"/>
        <v>45815.5</v>
      </c>
      <c r="M200" s="25">
        <f t="shared" si="67"/>
        <v>14.500000000000002</v>
      </c>
    </row>
    <row r="201" spans="1:13" x14ac:dyDescent="0.25">
      <c r="A201" s="21">
        <f t="shared" si="68"/>
        <v>15</v>
      </c>
      <c r="B201" s="22" t="s">
        <v>17</v>
      </c>
      <c r="C201" s="21"/>
      <c r="D201" s="23"/>
      <c r="E201" s="23"/>
      <c r="F201" s="23"/>
      <c r="G201" s="21"/>
      <c r="H201" s="21" t="str">
        <f t="shared" si="65"/>
        <v>Minggu</v>
      </c>
      <c r="I201" s="24">
        <f t="shared" si="69"/>
        <v>45816.541666666664</v>
      </c>
      <c r="J201" s="25">
        <f t="shared" si="70"/>
        <v>15.541666666666668</v>
      </c>
      <c r="K201" s="21"/>
      <c r="L201" s="24"/>
      <c r="M201" s="25"/>
    </row>
    <row r="202" spans="1:13" x14ac:dyDescent="0.25">
      <c r="A202" s="8" t="s">
        <v>31</v>
      </c>
      <c r="B202" s="8"/>
      <c r="C202" s="28">
        <f>SUM(C187:C201)</f>
        <v>4802</v>
      </c>
      <c r="D202" s="28">
        <f>SUM(D187:D201)</f>
        <v>311</v>
      </c>
      <c r="E202" s="28"/>
      <c r="F202" s="28"/>
      <c r="G202" s="28">
        <f>SUM(G187:G201)</f>
        <v>46</v>
      </c>
      <c r="H202" s="28">
        <f>D202+G202</f>
        <v>357</v>
      </c>
      <c r="I202" s="29"/>
      <c r="J202" s="30"/>
      <c r="K202" s="29"/>
      <c r="L202" s="29"/>
      <c r="M202" s="30"/>
    </row>
    <row r="203" spans="1:13" x14ac:dyDescent="0.25">
      <c r="A203" s="8" t="s">
        <v>32</v>
      </c>
      <c r="B203" s="8"/>
      <c r="C203" s="31"/>
      <c r="D203" s="32">
        <f>D202/24</f>
        <v>12.958333333333334</v>
      </c>
      <c r="E203" s="32"/>
      <c r="F203" s="32"/>
      <c r="G203" s="32">
        <f>G202/24</f>
        <v>1.9166666666666667</v>
      </c>
      <c r="H203" s="32">
        <f>H202/24</f>
        <v>14.875</v>
      </c>
      <c r="I203" s="33"/>
      <c r="J203" s="34" t="s">
        <v>33</v>
      </c>
      <c r="K203" s="35"/>
      <c r="L203" s="35"/>
      <c r="M203" s="35"/>
    </row>
    <row r="204" spans="1:13" x14ac:dyDescent="0.25">
      <c r="A204" s="36"/>
      <c r="B204" s="36"/>
      <c r="C204" s="36"/>
      <c r="D204" s="36"/>
      <c r="E204" s="36"/>
      <c r="F204" s="36"/>
      <c r="G204" s="36"/>
      <c r="H204" s="35"/>
      <c r="I204" s="35"/>
      <c r="J204" s="30" t="s">
        <v>34</v>
      </c>
      <c r="K204" s="30"/>
      <c r="L204" s="38">
        <f>C202</f>
        <v>4802</v>
      </c>
      <c r="M204" s="35" t="s">
        <v>35</v>
      </c>
    </row>
    <row r="205" spans="1:13" x14ac:dyDescent="0.25">
      <c r="A205" s="36"/>
      <c r="B205" s="36"/>
      <c r="C205" s="36"/>
      <c r="D205" s="36"/>
      <c r="E205" s="36"/>
      <c r="F205" s="36"/>
      <c r="G205" s="36"/>
      <c r="H205" s="36"/>
      <c r="I205" s="35"/>
      <c r="J205" s="30" t="s">
        <v>36</v>
      </c>
      <c r="K205" s="30"/>
      <c r="L205" s="40">
        <f>D203</f>
        <v>12.958333333333334</v>
      </c>
      <c r="M205" s="35" t="s">
        <v>14</v>
      </c>
    </row>
    <row r="206" spans="1:13" x14ac:dyDescent="0.25">
      <c r="A206" s="36"/>
      <c r="B206" s="36"/>
      <c r="C206" s="36"/>
      <c r="D206" s="36"/>
      <c r="E206" s="36"/>
      <c r="F206" s="36"/>
      <c r="G206" s="36"/>
      <c r="H206" s="36"/>
      <c r="I206" s="35"/>
      <c r="J206" s="30" t="s">
        <v>37</v>
      </c>
      <c r="K206" s="30"/>
      <c r="L206" s="41">
        <f>G203</f>
        <v>1.9166666666666667</v>
      </c>
      <c r="M206" s="35" t="s">
        <v>14</v>
      </c>
    </row>
    <row r="208" spans="1:13" x14ac:dyDescent="0.25">
      <c r="A208" s="437" t="s">
        <v>0</v>
      </c>
      <c r="B208" s="437"/>
      <c r="C208" s="437"/>
      <c r="D208" s="437"/>
      <c r="E208" s="437"/>
      <c r="F208" s="437"/>
      <c r="G208" s="437"/>
      <c r="H208" s="437"/>
      <c r="I208" s="437"/>
      <c r="J208" s="437"/>
      <c r="K208" s="437"/>
      <c r="L208" s="437"/>
      <c r="M208" s="437"/>
    </row>
    <row r="209" spans="1:13" x14ac:dyDescent="0.25">
      <c r="A209" s="438" t="s">
        <v>157</v>
      </c>
      <c r="B209" s="438"/>
      <c r="C209" s="438"/>
      <c r="D209" s="438"/>
      <c r="E209" s="438"/>
      <c r="F209" s="438"/>
      <c r="G209" s="438"/>
      <c r="H209" s="438"/>
      <c r="I209" s="438"/>
      <c r="J209" s="438"/>
      <c r="K209" s="438"/>
      <c r="L209" s="438"/>
      <c r="M209" s="438"/>
    </row>
    <row r="210" spans="1:13" x14ac:dyDescent="0.25">
      <c r="A210" s="449" t="s">
        <v>164</v>
      </c>
      <c r="B210" s="449"/>
      <c r="C210" s="449"/>
      <c r="D210" s="449"/>
      <c r="E210" s="449"/>
      <c r="F210" s="449"/>
      <c r="G210" s="449"/>
      <c r="H210" s="449"/>
      <c r="I210" s="449"/>
      <c r="J210" s="449"/>
      <c r="K210" s="18" t="s">
        <v>3</v>
      </c>
      <c r="L210" s="66">
        <v>15.5</v>
      </c>
      <c r="M210" s="18" t="s">
        <v>4</v>
      </c>
    </row>
    <row r="211" spans="1:13" ht="15.75" customHeight="1" x14ac:dyDescent="0.25">
      <c r="A211" s="13" t="s">
        <v>5</v>
      </c>
      <c r="B211" s="13" t="s">
        <v>6</v>
      </c>
      <c r="C211" s="12" t="s">
        <v>7</v>
      </c>
      <c r="D211" s="12" t="s">
        <v>8</v>
      </c>
      <c r="E211" s="11" t="s">
        <v>9</v>
      </c>
      <c r="F211" s="11" t="s">
        <v>10</v>
      </c>
      <c r="G211" s="12" t="s">
        <v>11</v>
      </c>
      <c r="H211" s="10" t="s">
        <v>12</v>
      </c>
      <c r="I211" s="10"/>
      <c r="J211" s="10"/>
      <c r="K211" s="9" t="s">
        <v>13</v>
      </c>
      <c r="L211" s="9"/>
      <c r="M211" s="9"/>
    </row>
    <row r="212" spans="1:13" x14ac:dyDescent="0.25">
      <c r="A212" s="13"/>
      <c r="B212" s="13"/>
      <c r="C212" s="12"/>
      <c r="D212" s="12"/>
      <c r="E212" s="11"/>
      <c r="F212" s="11"/>
      <c r="G212" s="12"/>
      <c r="H212" s="19" t="s">
        <v>14</v>
      </c>
      <c r="I212" s="19" t="s">
        <v>15</v>
      </c>
      <c r="J212" s="19" t="s">
        <v>16</v>
      </c>
      <c r="K212" s="20" t="s">
        <v>14</v>
      </c>
      <c r="L212" s="20" t="s">
        <v>15</v>
      </c>
      <c r="M212" s="20" t="s">
        <v>16</v>
      </c>
    </row>
    <row r="213" spans="1:13" x14ac:dyDescent="0.25">
      <c r="A213" s="21">
        <v>1</v>
      </c>
      <c r="B213" s="22" t="s">
        <v>17</v>
      </c>
      <c r="C213" s="21">
        <v>396</v>
      </c>
      <c r="D213" s="23">
        <f t="shared" ref="D213:D222" si="72">F213+E213</f>
        <v>26</v>
      </c>
      <c r="E213" s="23">
        <v>1</v>
      </c>
      <c r="F213" s="23">
        <f t="shared" ref="F213:F222" si="73">INT(C213/$L$3)</f>
        <v>25</v>
      </c>
      <c r="G213" s="21">
        <v>27</v>
      </c>
      <c r="H213" s="21" t="str">
        <f t="shared" ref="H213:H223" si="74">CHOOSE(WEEKDAY(I213),"Minggu","Senin","Selasa","Rabu","Kamis","Jum'at","Sabtu")</f>
        <v>Minggu</v>
      </c>
      <c r="I213" s="24">
        <v>45816</v>
      </c>
      <c r="J213" s="25">
        <v>0.54166666666666696</v>
      </c>
      <c r="K213" s="21" t="str">
        <f t="shared" ref="K213:K222" si="75">CHOOSE(WEEKDAY(L213),"Minggu","Senin","Selasa","Rabu","Kamis","Jum'at","Sabtu")</f>
        <v>Senin</v>
      </c>
      <c r="L213" s="24">
        <f>(I213+J213)+G213/24</f>
        <v>45817.666666666664</v>
      </c>
      <c r="M213" s="25">
        <f t="shared" ref="M213:M222" si="76">(J213+G213/24)</f>
        <v>1.666666666666667</v>
      </c>
    </row>
    <row r="214" spans="1:13" x14ac:dyDescent="0.25">
      <c r="A214" s="21">
        <f t="shared" ref="A214:A223" si="77">A213+1</f>
        <v>2</v>
      </c>
      <c r="B214" s="22" t="s">
        <v>18</v>
      </c>
      <c r="C214" s="21">
        <v>458</v>
      </c>
      <c r="D214" s="23">
        <f t="shared" si="72"/>
        <v>30</v>
      </c>
      <c r="E214" s="23">
        <v>1</v>
      </c>
      <c r="F214" s="23">
        <f t="shared" si="73"/>
        <v>29</v>
      </c>
      <c r="G214" s="21">
        <v>3</v>
      </c>
      <c r="H214" s="21" t="str">
        <f t="shared" si="74"/>
        <v>Selasa</v>
      </c>
      <c r="I214" s="24">
        <f t="shared" ref="I214:I223" si="78">$I$213+J214</f>
        <v>45818.75</v>
      </c>
      <c r="J214" s="25">
        <f t="shared" ref="J214:J223" si="79">M213+D213/24</f>
        <v>2.75</v>
      </c>
      <c r="K214" s="21" t="str">
        <f t="shared" si="75"/>
        <v>Selasa</v>
      </c>
      <c r="L214" s="24">
        <f t="shared" ref="L214:L222" si="80">($I$213+J214)+G214/24</f>
        <v>45818.875</v>
      </c>
      <c r="M214" s="25">
        <f t="shared" si="76"/>
        <v>2.875</v>
      </c>
    </row>
    <row r="215" spans="1:13" x14ac:dyDescent="0.25">
      <c r="A215" s="21">
        <f t="shared" si="77"/>
        <v>3</v>
      </c>
      <c r="B215" s="22" t="s">
        <v>19</v>
      </c>
      <c r="C215" s="21">
        <v>243</v>
      </c>
      <c r="D215" s="23">
        <f t="shared" si="72"/>
        <v>16</v>
      </c>
      <c r="E215" s="23">
        <v>1</v>
      </c>
      <c r="F215" s="23">
        <f t="shared" si="73"/>
        <v>15</v>
      </c>
      <c r="G215" s="21">
        <v>3</v>
      </c>
      <c r="H215" s="21" t="str">
        <f t="shared" si="74"/>
        <v>Kamis</v>
      </c>
      <c r="I215" s="24">
        <f t="shared" si="78"/>
        <v>45820.125</v>
      </c>
      <c r="J215" s="25">
        <f t="shared" si="79"/>
        <v>4.125</v>
      </c>
      <c r="K215" s="21" t="str">
        <f t="shared" si="75"/>
        <v>Kamis</v>
      </c>
      <c r="L215" s="24">
        <f t="shared" si="80"/>
        <v>45820.25</v>
      </c>
      <c r="M215" s="25">
        <f t="shared" si="76"/>
        <v>4.25</v>
      </c>
    </row>
    <row r="216" spans="1:13" x14ac:dyDescent="0.25">
      <c r="A216" s="21">
        <f t="shared" si="77"/>
        <v>4</v>
      </c>
      <c r="B216" s="22" t="s">
        <v>20</v>
      </c>
      <c r="C216" s="21">
        <v>634</v>
      </c>
      <c r="D216" s="23">
        <f t="shared" si="72"/>
        <v>41</v>
      </c>
      <c r="E216" s="23">
        <v>1</v>
      </c>
      <c r="F216" s="23">
        <f t="shared" si="73"/>
        <v>40</v>
      </c>
      <c r="G216" s="21">
        <v>2</v>
      </c>
      <c r="H216" s="21" t="str">
        <f t="shared" si="74"/>
        <v>Kamis</v>
      </c>
      <c r="I216" s="24">
        <f t="shared" si="78"/>
        <v>45820.916666666664</v>
      </c>
      <c r="J216" s="25">
        <f t="shared" si="79"/>
        <v>4.916666666666667</v>
      </c>
      <c r="K216" s="21" t="str">
        <f t="shared" si="75"/>
        <v>Jum'at</v>
      </c>
      <c r="L216" s="24">
        <f t="shared" si="80"/>
        <v>45821</v>
      </c>
      <c r="M216" s="25">
        <f t="shared" si="76"/>
        <v>5</v>
      </c>
    </row>
    <row r="217" spans="1:13" x14ac:dyDescent="0.25">
      <c r="A217" s="21">
        <f t="shared" si="77"/>
        <v>5</v>
      </c>
      <c r="B217" s="22" t="s">
        <v>28</v>
      </c>
      <c r="C217" s="21">
        <v>220</v>
      </c>
      <c r="D217" s="23">
        <f t="shared" si="72"/>
        <v>15</v>
      </c>
      <c r="E217" s="23">
        <v>1</v>
      </c>
      <c r="F217" s="23">
        <f t="shared" si="73"/>
        <v>14</v>
      </c>
      <c r="G217" s="21">
        <v>3</v>
      </c>
      <c r="H217" s="21" t="str">
        <f t="shared" si="74"/>
        <v>Sabtu</v>
      </c>
      <c r="I217" s="24">
        <f t="shared" si="78"/>
        <v>45822.708333333336</v>
      </c>
      <c r="J217" s="25">
        <f t="shared" si="79"/>
        <v>6.708333333333333</v>
      </c>
      <c r="K217" s="21" t="str">
        <f t="shared" si="75"/>
        <v>Sabtu</v>
      </c>
      <c r="L217" s="24">
        <f t="shared" si="80"/>
        <v>45822.833333333336</v>
      </c>
      <c r="M217" s="25">
        <f t="shared" si="76"/>
        <v>6.833333333333333</v>
      </c>
    </row>
    <row r="218" spans="1:13" x14ac:dyDescent="0.25">
      <c r="A218" s="21">
        <f t="shared" si="77"/>
        <v>6</v>
      </c>
      <c r="B218" s="22" t="s">
        <v>29</v>
      </c>
      <c r="C218" s="21">
        <v>220</v>
      </c>
      <c r="D218" s="23">
        <f t="shared" si="72"/>
        <v>15</v>
      </c>
      <c r="E218" s="23">
        <v>1</v>
      </c>
      <c r="F218" s="23">
        <f t="shared" si="73"/>
        <v>14</v>
      </c>
      <c r="G218" s="21">
        <v>2</v>
      </c>
      <c r="H218" s="21" t="str">
        <f t="shared" si="74"/>
        <v>Minggu</v>
      </c>
      <c r="I218" s="24">
        <f t="shared" si="78"/>
        <v>45823.458333333336</v>
      </c>
      <c r="J218" s="25">
        <f t="shared" si="79"/>
        <v>7.458333333333333</v>
      </c>
      <c r="K218" s="21" t="str">
        <f t="shared" si="75"/>
        <v>Minggu</v>
      </c>
      <c r="L218" s="24">
        <f t="shared" si="80"/>
        <v>45823.541666666672</v>
      </c>
      <c r="M218" s="25">
        <f t="shared" si="76"/>
        <v>7.5416666666666661</v>
      </c>
    </row>
    <row r="219" spans="1:13" x14ac:dyDescent="0.25">
      <c r="A219" s="21">
        <f t="shared" si="77"/>
        <v>7</v>
      </c>
      <c r="B219" s="22" t="s">
        <v>28</v>
      </c>
      <c r="C219" s="21">
        <v>634</v>
      </c>
      <c r="D219" s="23">
        <f t="shared" si="72"/>
        <v>41</v>
      </c>
      <c r="E219" s="23">
        <v>1</v>
      </c>
      <c r="F219" s="23">
        <f t="shared" si="73"/>
        <v>40</v>
      </c>
      <c r="G219" s="21">
        <v>3</v>
      </c>
      <c r="H219" s="21" t="str">
        <f t="shared" si="74"/>
        <v>Senin</v>
      </c>
      <c r="I219" s="24">
        <f t="shared" si="78"/>
        <v>45824.166666666664</v>
      </c>
      <c r="J219" s="25">
        <f t="shared" si="79"/>
        <v>8.1666666666666661</v>
      </c>
      <c r="K219" s="21" t="str">
        <f t="shared" si="75"/>
        <v>Senin</v>
      </c>
      <c r="L219" s="24">
        <f t="shared" si="80"/>
        <v>45824.291666666664</v>
      </c>
      <c r="M219" s="25">
        <f t="shared" si="76"/>
        <v>8.2916666666666661</v>
      </c>
    </row>
    <row r="220" spans="1:13" x14ac:dyDescent="0.25">
      <c r="A220" s="21">
        <f t="shared" si="77"/>
        <v>8</v>
      </c>
      <c r="B220" s="22" t="s">
        <v>20</v>
      </c>
      <c r="C220" s="21">
        <v>243</v>
      </c>
      <c r="D220" s="23">
        <f t="shared" si="72"/>
        <v>15</v>
      </c>
      <c r="E220" s="23">
        <v>0</v>
      </c>
      <c r="F220" s="23">
        <f t="shared" si="73"/>
        <v>15</v>
      </c>
      <c r="G220" s="21">
        <v>2</v>
      </c>
      <c r="H220" s="21" t="str">
        <f t="shared" si="74"/>
        <v>Rabu</v>
      </c>
      <c r="I220" s="24">
        <f t="shared" si="78"/>
        <v>45826</v>
      </c>
      <c r="J220" s="25">
        <f t="shared" si="79"/>
        <v>10</v>
      </c>
      <c r="K220" s="21" t="str">
        <f t="shared" si="75"/>
        <v>Rabu</v>
      </c>
      <c r="L220" s="24">
        <f t="shared" si="80"/>
        <v>45826.083333333336</v>
      </c>
      <c r="M220" s="25">
        <f t="shared" si="76"/>
        <v>10.083333333333334</v>
      </c>
    </row>
    <row r="221" spans="1:13" x14ac:dyDescent="0.25">
      <c r="A221" s="21">
        <f t="shared" si="77"/>
        <v>9</v>
      </c>
      <c r="B221" s="22" t="s">
        <v>19</v>
      </c>
      <c r="C221" s="21">
        <v>458</v>
      </c>
      <c r="D221" s="23">
        <f t="shared" si="72"/>
        <v>28</v>
      </c>
      <c r="E221" s="23">
        <v>-1</v>
      </c>
      <c r="F221" s="23">
        <f t="shared" si="73"/>
        <v>29</v>
      </c>
      <c r="G221" s="21">
        <v>3</v>
      </c>
      <c r="H221" s="21" t="str">
        <f t="shared" si="74"/>
        <v>Rabu</v>
      </c>
      <c r="I221" s="24">
        <f t="shared" si="78"/>
        <v>45826.708333333336</v>
      </c>
      <c r="J221" s="25">
        <f t="shared" si="79"/>
        <v>10.708333333333334</v>
      </c>
      <c r="K221" s="21" t="str">
        <f t="shared" si="75"/>
        <v>Rabu</v>
      </c>
      <c r="L221" s="24">
        <f t="shared" si="80"/>
        <v>45826.833333333336</v>
      </c>
      <c r="M221" s="25">
        <f t="shared" si="76"/>
        <v>10.833333333333334</v>
      </c>
    </row>
    <row r="222" spans="1:13" x14ac:dyDescent="0.25">
      <c r="A222" s="21">
        <f t="shared" si="77"/>
        <v>10</v>
      </c>
      <c r="B222" s="22" t="s">
        <v>18</v>
      </c>
      <c r="C222" s="21">
        <v>396</v>
      </c>
      <c r="D222" s="23">
        <f t="shared" si="72"/>
        <v>25</v>
      </c>
      <c r="E222" s="23">
        <v>0</v>
      </c>
      <c r="F222" s="23">
        <f t="shared" si="73"/>
        <v>25</v>
      </c>
      <c r="G222" s="21">
        <v>2</v>
      </c>
      <c r="H222" s="21" t="str">
        <f t="shared" si="74"/>
        <v>Jum'at</v>
      </c>
      <c r="I222" s="24">
        <f t="shared" si="78"/>
        <v>45828</v>
      </c>
      <c r="J222" s="25">
        <f t="shared" si="79"/>
        <v>12</v>
      </c>
      <c r="K222" s="21" t="str">
        <f t="shared" si="75"/>
        <v>Jum'at</v>
      </c>
      <c r="L222" s="24">
        <f t="shared" si="80"/>
        <v>45828.083333333336</v>
      </c>
      <c r="M222" s="25">
        <f t="shared" si="76"/>
        <v>12.083333333333334</v>
      </c>
    </row>
    <row r="223" spans="1:13" x14ac:dyDescent="0.25">
      <c r="A223" s="21">
        <f t="shared" si="77"/>
        <v>11</v>
      </c>
      <c r="B223" s="22" t="s">
        <v>17</v>
      </c>
      <c r="C223" s="21"/>
      <c r="D223" s="23"/>
      <c r="E223" s="23"/>
      <c r="F223" s="23"/>
      <c r="G223" s="21"/>
      <c r="H223" s="21" t="str">
        <f t="shared" si="74"/>
        <v>Sabtu</v>
      </c>
      <c r="I223" s="24">
        <f t="shared" si="78"/>
        <v>45829.125</v>
      </c>
      <c r="J223" s="25">
        <f t="shared" si="79"/>
        <v>13.125</v>
      </c>
      <c r="K223" s="21"/>
      <c r="L223" s="24"/>
      <c r="M223" s="25"/>
    </row>
    <row r="224" spans="1:13" x14ac:dyDescent="0.25">
      <c r="A224" s="8" t="s">
        <v>31</v>
      </c>
      <c r="B224" s="8"/>
      <c r="C224" s="28">
        <f>SUM(C213:C222)</f>
        <v>3902</v>
      </c>
      <c r="D224" s="28">
        <f>SUM(D213:D222)</f>
        <v>252</v>
      </c>
      <c r="E224" s="28"/>
      <c r="F224" s="28"/>
      <c r="G224" s="28">
        <f>SUM(G213:G222)</f>
        <v>50</v>
      </c>
      <c r="H224" s="28">
        <f>D224+G224</f>
        <v>302</v>
      </c>
      <c r="I224" s="29"/>
      <c r="J224" s="30"/>
      <c r="K224" s="29"/>
      <c r="L224" s="29"/>
      <c r="M224" s="30"/>
    </row>
    <row r="225" spans="1:13" x14ac:dyDescent="0.25">
      <c r="A225" s="8" t="s">
        <v>32</v>
      </c>
      <c r="B225" s="8"/>
      <c r="C225" s="31"/>
      <c r="D225" s="32">
        <f>D224/24</f>
        <v>10.5</v>
      </c>
      <c r="E225" s="32"/>
      <c r="F225" s="32"/>
      <c r="G225" s="32">
        <f>G224/24</f>
        <v>2.0833333333333335</v>
      </c>
      <c r="H225" s="32">
        <f>H224/24</f>
        <v>12.583333333333334</v>
      </c>
      <c r="I225" s="33"/>
      <c r="J225" s="34" t="s">
        <v>33</v>
      </c>
      <c r="K225" s="35"/>
      <c r="L225" s="35"/>
      <c r="M225" s="35"/>
    </row>
    <row r="226" spans="1:13" x14ac:dyDescent="0.25">
      <c r="A226" s="36"/>
      <c r="B226" s="36"/>
      <c r="C226" s="36"/>
      <c r="D226" s="36"/>
      <c r="E226" s="36"/>
      <c r="F226" s="36"/>
      <c r="G226" s="36"/>
      <c r="H226" s="35"/>
      <c r="I226" s="35"/>
      <c r="J226" s="30" t="s">
        <v>34</v>
      </c>
      <c r="K226" s="30"/>
      <c r="L226" s="38">
        <f>C224</f>
        <v>3902</v>
      </c>
      <c r="M226" s="35" t="s">
        <v>35</v>
      </c>
    </row>
    <row r="227" spans="1:13" x14ac:dyDescent="0.25">
      <c r="A227" s="36"/>
      <c r="B227" s="36"/>
      <c r="C227" s="36"/>
      <c r="D227" s="36"/>
      <c r="E227" s="36"/>
      <c r="F227" s="36"/>
      <c r="G227" s="36"/>
      <c r="H227" s="36"/>
      <c r="I227" s="35"/>
      <c r="J227" s="30" t="s">
        <v>36</v>
      </c>
      <c r="K227" s="30"/>
      <c r="L227" s="40">
        <f>D225</f>
        <v>10.5</v>
      </c>
      <c r="M227" s="35" t="s">
        <v>14</v>
      </c>
    </row>
    <row r="228" spans="1:13" x14ac:dyDescent="0.25">
      <c r="A228" s="36"/>
      <c r="B228" s="36"/>
      <c r="C228" s="36"/>
      <c r="D228" s="36"/>
      <c r="E228" s="36"/>
      <c r="F228" s="36"/>
      <c r="G228" s="36"/>
      <c r="H228" s="36"/>
      <c r="I228" s="35"/>
      <c r="J228" s="30" t="s">
        <v>37</v>
      </c>
      <c r="K228" s="30"/>
      <c r="L228" s="41">
        <f>G225</f>
        <v>2.0833333333333335</v>
      </c>
      <c r="M228" s="35" t="s">
        <v>14</v>
      </c>
    </row>
    <row r="230" spans="1:13" x14ac:dyDescent="0.25">
      <c r="A230" s="437" t="s">
        <v>0</v>
      </c>
      <c r="B230" s="437"/>
      <c r="C230" s="437"/>
      <c r="D230" s="437"/>
      <c r="E230" s="437"/>
      <c r="F230" s="437"/>
      <c r="G230" s="437"/>
      <c r="H230" s="437"/>
      <c r="I230" s="437"/>
      <c r="J230" s="437"/>
      <c r="K230" s="437"/>
      <c r="L230" s="437"/>
      <c r="M230" s="437"/>
    </row>
    <row r="231" spans="1:13" x14ac:dyDescent="0.25">
      <c r="A231" s="438" t="s">
        <v>157</v>
      </c>
      <c r="B231" s="438"/>
      <c r="C231" s="438"/>
      <c r="D231" s="438"/>
      <c r="E231" s="438"/>
      <c r="F231" s="438"/>
      <c r="G231" s="438"/>
      <c r="H231" s="438"/>
      <c r="I231" s="438"/>
      <c r="J231" s="438"/>
      <c r="K231" s="438"/>
      <c r="L231" s="438"/>
      <c r="M231" s="438"/>
    </row>
    <row r="232" spans="1:13" x14ac:dyDescent="0.25">
      <c r="A232" s="449" t="s">
        <v>165</v>
      </c>
      <c r="B232" s="449"/>
      <c r="C232" s="449"/>
      <c r="D232" s="449"/>
      <c r="E232" s="449"/>
      <c r="F232" s="449"/>
      <c r="G232" s="449"/>
      <c r="H232" s="449"/>
      <c r="I232" s="449"/>
      <c r="J232" s="449"/>
      <c r="K232" s="18" t="s">
        <v>3</v>
      </c>
      <c r="L232" s="66">
        <v>15.5</v>
      </c>
      <c r="M232" s="18" t="s">
        <v>4</v>
      </c>
    </row>
    <row r="233" spans="1:13" ht="15.75" customHeight="1" x14ac:dyDescent="0.25">
      <c r="A233" s="13" t="s">
        <v>5</v>
      </c>
      <c r="B233" s="13" t="s">
        <v>6</v>
      </c>
      <c r="C233" s="12" t="s">
        <v>7</v>
      </c>
      <c r="D233" s="12" t="s">
        <v>8</v>
      </c>
      <c r="E233" s="11" t="s">
        <v>9</v>
      </c>
      <c r="F233" s="11" t="s">
        <v>10</v>
      </c>
      <c r="G233" s="12" t="s">
        <v>11</v>
      </c>
      <c r="H233" s="10" t="s">
        <v>12</v>
      </c>
      <c r="I233" s="10"/>
      <c r="J233" s="10"/>
      <c r="K233" s="9" t="s">
        <v>13</v>
      </c>
      <c r="L233" s="9"/>
      <c r="M233" s="9"/>
    </row>
    <row r="234" spans="1:13" x14ac:dyDescent="0.25">
      <c r="A234" s="13"/>
      <c r="B234" s="13"/>
      <c r="C234" s="12"/>
      <c r="D234" s="12"/>
      <c r="E234" s="11"/>
      <c r="F234" s="11"/>
      <c r="G234" s="12"/>
      <c r="H234" s="19" t="s">
        <v>14</v>
      </c>
      <c r="I234" s="19" t="s">
        <v>15</v>
      </c>
      <c r="J234" s="19" t="s">
        <v>16</v>
      </c>
      <c r="K234" s="20" t="s">
        <v>14</v>
      </c>
      <c r="L234" s="20" t="s">
        <v>15</v>
      </c>
      <c r="M234" s="20" t="s">
        <v>16</v>
      </c>
    </row>
    <row r="235" spans="1:13" x14ac:dyDescent="0.25">
      <c r="A235" s="21">
        <v>1</v>
      </c>
      <c r="B235" s="22" t="s">
        <v>17</v>
      </c>
      <c r="C235" s="21">
        <v>396</v>
      </c>
      <c r="D235" s="23">
        <f t="shared" ref="D235:D250" si="81">F235+E235</f>
        <v>26</v>
      </c>
      <c r="E235" s="23">
        <v>1</v>
      </c>
      <c r="F235" s="23">
        <f t="shared" ref="F235:F250" si="82">INT(C235/$L$3)</f>
        <v>25</v>
      </c>
      <c r="G235" s="21">
        <v>20</v>
      </c>
      <c r="H235" s="21" t="str">
        <f t="shared" ref="H235:H251" si="83">CHOOSE(WEEKDAY(I235),"Minggu","Senin","Selasa","Rabu","Kamis","Jum'at","Sabtu")</f>
        <v>Sabtu</v>
      </c>
      <c r="I235" s="24">
        <v>45829</v>
      </c>
      <c r="J235" s="25">
        <v>0.125</v>
      </c>
      <c r="K235" s="21" t="str">
        <f t="shared" ref="K235:K250" si="84">CHOOSE(WEEKDAY(L235),"Minggu","Senin","Selasa","Rabu","Kamis","Jum'at","Sabtu")</f>
        <v>Sabtu</v>
      </c>
      <c r="L235" s="24">
        <f>(I235+J235)+G235/24</f>
        <v>45829.958333333336</v>
      </c>
      <c r="M235" s="25">
        <f t="shared" ref="M235:M250" si="85">(J235+G235/24)</f>
        <v>0.95833333333333337</v>
      </c>
    </row>
    <row r="236" spans="1:13" x14ac:dyDescent="0.25">
      <c r="A236" s="21">
        <f t="shared" ref="A236:A251" si="86">A235+1</f>
        <v>2</v>
      </c>
      <c r="B236" s="22" t="s">
        <v>18</v>
      </c>
      <c r="C236" s="21">
        <v>458</v>
      </c>
      <c r="D236" s="23">
        <f t="shared" si="81"/>
        <v>29</v>
      </c>
      <c r="E236" s="23">
        <v>0</v>
      </c>
      <c r="F236" s="23">
        <f t="shared" si="82"/>
        <v>29</v>
      </c>
      <c r="G236" s="21">
        <v>3</v>
      </c>
      <c r="H236" s="21" t="str">
        <f t="shared" si="83"/>
        <v>Senin</v>
      </c>
      <c r="I236" s="24">
        <f t="shared" ref="I236:I251" si="87">$I$235+J236</f>
        <v>45831.041666666664</v>
      </c>
      <c r="J236" s="25">
        <f t="shared" ref="J236:J251" si="88">M235+D235/24</f>
        <v>2.0416666666666665</v>
      </c>
      <c r="K236" s="21" t="str">
        <f t="shared" si="84"/>
        <v>Senin</v>
      </c>
      <c r="L236" s="24">
        <f t="shared" ref="L236:L250" si="89">($I$235+J236)+G236/24</f>
        <v>45831.166666666664</v>
      </c>
      <c r="M236" s="25">
        <f t="shared" si="85"/>
        <v>2.1666666666666665</v>
      </c>
    </row>
    <row r="237" spans="1:13" x14ac:dyDescent="0.25">
      <c r="A237" s="21">
        <f t="shared" si="86"/>
        <v>3</v>
      </c>
      <c r="B237" s="22" t="s">
        <v>19</v>
      </c>
      <c r="C237" s="21">
        <v>243</v>
      </c>
      <c r="D237" s="23">
        <f t="shared" si="81"/>
        <v>15</v>
      </c>
      <c r="E237" s="23">
        <v>0</v>
      </c>
      <c r="F237" s="23">
        <f t="shared" si="82"/>
        <v>15</v>
      </c>
      <c r="G237" s="21">
        <v>4</v>
      </c>
      <c r="H237" s="21" t="str">
        <f t="shared" si="83"/>
        <v>Selasa</v>
      </c>
      <c r="I237" s="24">
        <f t="shared" si="87"/>
        <v>45832.375</v>
      </c>
      <c r="J237" s="25">
        <f t="shared" si="88"/>
        <v>3.375</v>
      </c>
      <c r="K237" s="21" t="str">
        <f t="shared" si="84"/>
        <v>Selasa</v>
      </c>
      <c r="L237" s="24">
        <f t="shared" si="89"/>
        <v>45832.541666666664</v>
      </c>
      <c r="M237" s="25">
        <f t="shared" si="85"/>
        <v>3.5416666666666665</v>
      </c>
    </row>
    <row r="238" spans="1:13" x14ac:dyDescent="0.25">
      <c r="A238" s="21">
        <f t="shared" si="86"/>
        <v>4</v>
      </c>
      <c r="B238" s="22" t="s">
        <v>160</v>
      </c>
      <c r="C238" s="21">
        <v>634</v>
      </c>
      <c r="D238" s="23">
        <f t="shared" si="81"/>
        <v>41</v>
      </c>
      <c r="E238" s="23">
        <v>1</v>
      </c>
      <c r="F238" s="23">
        <f t="shared" si="82"/>
        <v>40</v>
      </c>
      <c r="G238" s="21">
        <v>3</v>
      </c>
      <c r="H238" s="21" t="str">
        <f t="shared" si="83"/>
        <v>Rabu</v>
      </c>
      <c r="I238" s="24">
        <f t="shared" si="87"/>
        <v>45833.166666666664</v>
      </c>
      <c r="J238" s="25">
        <f t="shared" si="88"/>
        <v>4.1666666666666661</v>
      </c>
      <c r="K238" s="21" t="str">
        <f t="shared" si="84"/>
        <v>Rabu</v>
      </c>
      <c r="L238" s="24">
        <f t="shared" si="89"/>
        <v>45833.291666666664</v>
      </c>
      <c r="M238" s="25">
        <f t="shared" si="85"/>
        <v>4.2916666666666661</v>
      </c>
    </row>
    <row r="239" spans="1:13" x14ac:dyDescent="0.25">
      <c r="A239" s="21">
        <f t="shared" si="86"/>
        <v>5</v>
      </c>
      <c r="B239" s="22" t="s">
        <v>28</v>
      </c>
      <c r="C239" s="21">
        <v>220</v>
      </c>
      <c r="D239" s="23">
        <f t="shared" si="81"/>
        <v>14</v>
      </c>
      <c r="E239" s="23">
        <v>0</v>
      </c>
      <c r="F239" s="23">
        <f t="shared" si="82"/>
        <v>14</v>
      </c>
      <c r="G239" s="21">
        <v>3</v>
      </c>
      <c r="H239" s="21" t="str">
        <f t="shared" si="83"/>
        <v>Jum'at</v>
      </c>
      <c r="I239" s="24">
        <f t="shared" si="87"/>
        <v>45835</v>
      </c>
      <c r="J239" s="25">
        <f t="shared" si="88"/>
        <v>5.9999999999999991</v>
      </c>
      <c r="K239" s="21" t="str">
        <f t="shared" si="84"/>
        <v>Jum'at</v>
      </c>
      <c r="L239" s="24">
        <f t="shared" si="89"/>
        <v>45835.125</v>
      </c>
      <c r="M239" s="25">
        <f t="shared" si="85"/>
        <v>6.1249999999999991</v>
      </c>
    </row>
    <row r="240" spans="1:13" x14ac:dyDescent="0.25">
      <c r="A240" s="21">
        <f t="shared" si="86"/>
        <v>6</v>
      </c>
      <c r="B240" s="22" t="s">
        <v>29</v>
      </c>
      <c r="C240" s="21">
        <v>169</v>
      </c>
      <c r="D240" s="23">
        <f t="shared" si="81"/>
        <v>11</v>
      </c>
      <c r="E240" s="23">
        <v>1</v>
      </c>
      <c r="F240" s="23">
        <f t="shared" si="82"/>
        <v>10</v>
      </c>
      <c r="G240" s="21">
        <v>3</v>
      </c>
      <c r="H240" s="21" t="str">
        <f t="shared" si="83"/>
        <v>Jum'at</v>
      </c>
      <c r="I240" s="24">
        <f t="shared" si="87"/>
        <v>45835.708333333336</v>
      </c>
      <c r="J240" s="25">
        <f t="shared" si="88"/>
        <v>6.7083333333333321</v>
      </c>
      <c r="K240" s="21" t="str">
        <f t="shared" si="84"/>
        <v>Jum'at</v>
      </c>
      <c r="L240" s="24">
        <f t="shared" si="89"/>
        <v>45835.833333333336</v>
      </c>
      <c r="M240" s="25">
        <f t="shared" si="85"/>
        <v>6.8333333333333321</v>
      </c>
    </row>
    <row r="241" spans="1:13" x14ac:dyDescent="0.25">
      <c r="A241" s="21">
        <f t="shared" si="86"/>
        <v>7</v>
      </c>
      <c r="B241" s="26" t="s">
        <v>30</v>
      </c>
      <c r="C241" s="27">
        <v>150</v>
      </c>
      <c r="D241" s="23">
        <f t="shared" si="81"/>
        <v>9</v>
      </c>
      <c r="E241" s="23">
        <v>0</v>
      </c>
      <c r="F241" s="23">
        <f t="shared" si="82"/>
        <v>9</v>
      </c>
      <c r="G241" s="21">
        <v>2</v>
      </c>
      <c r="H241" s="21" t="str">
        <f t="shared" si="83"/>
        <v>Sabtu</v>
      </c>
      <c r="I241" s="24">
        <f t="shared" si="87"/>
        <v>45836.291666666664</v>
      </c>
      <c r="J241" s="25">
        <f t="shared" si="88"/>
        <v>7.2916666666666652</v>
      </c>
      <c r="K241" s="21" t="str">
        <f t="shared" si="84"/>
        <v>Sabtu</v>
      </c>
      <c r="L241" s="24">
        <f t="shared" si="89"/>
        <v>45836.375</v>
      </c>
      <c r="M241" s="25">
        <f t="shared" si="85"/>
        <v>7.3749999999999982</v>
      </c>
    </row>
    <row r="242" spans="1:13" x14ac:dyDescent="0.25">
      <c r="A242" s="21">
        <f t="shared" si="86"/>
        <v>8</v>
      </c>
      <c r="B242" s="22" t="s">
        <v>128</v>
      </c>
      <c r="C242" s="21">
        <v>310</v>
      </c>
      <c r="D242" s="23">
        <f t="shared" si="81"/>
        <v>21</v>
      </c>
      <c r="E242" s="23">
        <v>1</v>
      </c>
      <c r="F242" s="23">
        <f t="shared" si="82"/>
        <v>20</v>
      </c>
      <c r="G242" s="21">
        <v>3</v>
      </c>
      <c r="H242" s="21" t="str">
        <f t="shared" si="83"/>
        <v>Sabtu</v>
      </c>
      <c r="I242" s="24">
        <f t="shared" si="87"/>
        <v>45836.75</v>
      </c>
      <c r="J242" s="25">
        <f t="shared" si="88"/>
        <v>7.7499999999999982</v>
      </c>
      <c r="K242" s="21" t="str">
        <f t="shared" si="84"/>
        <v>Sabtu</v>
      </c>
      <c r="L242" s="24">
        <f t="shared" si="89"/>
        <v>45836.875</v>
      </c>
      <c r="M242" s="25">
        <f t="shared" si="85"/>
        <v>7.8749999999999982</v>
      </c>
    </row>
    <row r="243" spans="1:13" x14ac:dyDescent="0.25">
      <c r="A243" s="21">
        <f t="shared" si="86"/>
        <v>9</v>
      </c>
      <c r="B243" s="22" t="s">
        <v>62</v>
      </c>
      <c r="C243" s="21">
        <v>310</v>
      </c>
      <c r="D243" s="23">
        <f t="shared" si="81"/>
        <v>20</v>
      </c>
      <c r="E243" s="23">
        <v>0</v>
      </c>
      <c r="F243" s="23">
        <f t="shared" si="82"/>
        <v>20</v>
      </c>
      <c r="G243" s="21">
        <v>6</v>
      </c>
      <c r="H243" s="21" t="str">
        <f t="shared" si="83"/>
        <v>Minggu</v>
      </c>
      <c r="I243" s="24">
        <f t="shared" si="87"/>
        <v>45837.75</v>
      </c>
      <c r="J243" s="25">
        <f t="shared" si="88"/>
        <v>8.7499999999999982</v>
      </c>
      <c r="K243" s="21" t="str">
        <f t="shared" si="84"/>
        <v>Senin</v>
      </c>
      <c r="L243" s="24">
        <f t="shared" si="89"/>
        <v>45838</v>
      </c>
      <c r="M243" s="25">
        <f t="shared" si="85"/>
        <v>8.9999999999999982</v>
      </c>
    </row>
    <row r="244" spans="1:13" x14ac:dyDescent="0.25">
      <c r="A244" s="21">
        <f t="shared" si="86"/>
        <v>10</v>
      </c>
      <c r="B244" s="22" t="s">
        <v>128</v>
      </c>
      <c r="C244" s="27">
        <v>150</v>
      </c>
      <c r="D244" s="23">
        <f t="shared" si="81"/>
        <v>10</v>
      </c>
      <c r="E244" s="23">
        <v>1</v>
      </c>
      <c r="F244" s="23">
        <f t="shared" si="82"/>
        <v>9</v>
      </c>
      <c r="G244" s="21">
        <v>2</v>
      </c>
      <c r="H244" s="21" t="str">
        <f t="shared" si="83"/>
        <v>Senin</v>
      </c>
      <c r="I244" s="24">
        <f t="shared" si="87"/>
        <v>45838.833333333336</v>
      </c>
      <c r="J244" s="25">
        <f t="shared" si="88"/>
        <v>9.8333333333333321</v>
      </c>
      <c r="K244" s="21" t="str">
        <f t="shared" si="84"/>
        <v>Senin</v>
      </c>
      <c r="L244" s="24">
        <f t="shared" si="89"/>
        <v>45838.916666666672</v>
      </c>
      <c r="M244" s="25">
        <f t="shared" si="85"/>
        <v>9.9166666666666661</v>
      </c>
    </row>
    <row r="245" spans="1:13" x14ac:dyDescent="0.25">
      <c r="A245" s="21">
        <f t="shared" si="86"/>
        <v>11</v>
      </c>
      <c r="B245" s="26" t="s">
        <v>30</v>
      </c>
      <c r="C245" s="21">
        <v>169</v>
      </c>
      <c r="D245" s="23">
        <f t="shared" si="81"/>
        <v>11</v>
      </c>
      <c r="E245" s="23">
        <v>1</v>
      </c>
      <c r="F245" s="23">
        <f t="shared" si="82"/>
        <v>10</v>
      </c>
      <c r="G245" s="21">
        <v>2</v>
      </c>
      <c r="H245" s="21" t="str">
        <f t="shared" si="83"/>
        <v>Selasa</v>
      </c>
      <c r="I245" s="24">
        <f t="shared" si="87"/>
        <v>45839.333333333336</v>
      </c>
      <c r="J245" s="25">
        <f t="shared" si="88"/>
        <v>10.333333333333332</v>
      </c>
      <c r="K245" s="21" t="str">
        <f t="shared" si="84"/>
        <v>Selasa</v>
      </c>
      <c r="L245" s="24">
        <f t="shared" si="89"/>
        <v>45839.416666666672</v>
      </c>
      <c r="M245" s="25">
        <f t="shared" si="85"/>
        <v>10.416666666666666</v>
      </c>
    </row>
    <row r="246" spans="1:13" x14ac:dyDescent="0.25">
      <c r="A246" s="21">
        <f t="shared" si="86"/>
        <v>12</v>
      </c>
      <c r="B246" s="22" t="s">
        <v>29</v>
      </c>
      <c r="C246" s="21">
        <v>220</v>
      </c>
      <c r="D246" s="23">
        <f t="shared" si="81"/>
        <v>13</v>
      </c>
      <c r="E246" s="23">
        <v>-1</v>
      </c>
      <c r="F246" s="23">
        <f t="shared" si="82"/>
        <v>14</v>
      </c>
      <c r="G246" s="21">
        <v>2</v>
      </c>
      <c r="H246" s="21" t="str">
        <f t="shared" si="83"/>
        <v>Selasa</v>
      </c>
      <c r="I246" s="24">
        <f t="shared" si="87"/>
        <v>45839.875</v>
      </c>
      <c r="J246" s="25">
        <f t="shared" si="88"/>
        <v>10.875</v>
      </c>
      <c r="K246" s="21" t="str">
        <f t="shared" si="84"/>
        <v>Selasa</v>
      </c>
      <c r="L246" s="24">
        <f t="shared" si="89"/>
        <v>45839.958333333336</v>
      </c>
      <c r="M246" s="25">
        <f t="shared" si="85"/>
        <v>10.958333333333334</v>
      </c>
    </row>
    <row r="247" spans="1:13" x14ac:dyDescent="0.25">
      <c r="A247" s="21">
        <f t="shared" si="86"/>
        <v>13</v>
      </c>
      <c r="B247" s="22" t="s">
        <v>28</v>
      </c>
      <c r="C247" s="21">
        <v>634</v>
      </c>
      <c r="D247" s="23">
        <f t="shared" si="81"/>
        <v>41</v>
      </c>
      <c r="E247" s="23">
        <v>1</v>
      </c>
      <c r="F247" s="23">
        <f t="shared" si="82"/>
        <v>40</v>
      </c>
      <c r="G247" s="21">
        <v>3</v>
      </c>
      <c r="H247" s="21" t="str">
        <f t="shared" si="83"/>
        <v>Rabu</v>
      </c>
      <c r="I247" s="24">
        <f t="shared" si="87"/>
        <v>45840.5</v>
      </c>
      <c r="J247" s="25">
        <f t="shared" si="88"/>
        <v>11.5</v>
      </c>
      <c r="K247" s="21" t="str">
        <f t="shared" si="84"/>
        <v>Rabu</v>
      </c>
      <c r="L247" s="24">
        <f t="shared" si="89"/>
        <v>45840.625</v>
      </c>
      <c r="M247" s="25">
        <f t="shared" si="85"/>
        <v>11.625</v>
      </c>
    </row>
    <row r="248" spans="1:13" x14ac:dyDescent="0.25">
      <c r="A248" s="21">
        <f t="shared" si="86"/>
        <v>14</v>
      </c>
      <c r="B248" s="22" t="s">
        <v>160</v>
      </c>
      <c r="C248" s="21">
        <v>243</v>
      </c>
      <c r="D248" s="23">
        <f t="shared" si="81"/>
        <v>15</v>
      </c>
      <c r="E248" s="23">
        <v>0</v>
      </c>
      <c r="F248" s="23">
        <f t="shared" si="82"/>
        <v>15</v>
      </c>
      <c r="G248" s="21">
        <v>2</v>
      </c>
      <c r="H248" s="21" t="str">
        <f t="shared" si="83"/>
        <v>Jum'at</v>
      </c>
      <c r="I248" s="24">
        <f t="shared" si="87"/>
        <v>45842.333333333336</v>
      </c>
      <c r="J248" s="25">
        <f t="shared" si="88"/>
        <v>13.333333333333334</v>
      </c>
      <c r="K248" s="21" t="str">
        <f t="shared" si="84"/>
        <v>Jum'at</v>
      </c>
      <c r="L248" s="24">
        <f t="shared" si="89"/>
        <v>45842.416666666672</v>
      </c>
      <c r="M248" s="25">
        <f t="shared" si="85"/>
        <v>13.416666666666668</v>
      </c>
    </row>
    <row r="249" spans="1:13" x14ac:dyDescent="0.25">
      <c r="A249" s="21">
        <f t="shared" si="86"/>
        <v>15</v>
      </c>
      <c r="B249" s="22" t="s">
        <v>19</v>
      </c>
      <c r="C249" s="21">
        <v>458</v>
      </c>
      <c r="D249" s="23">
        <f t="shared" si="81"/>
        <v>28</v>
      </c>
      <c r="E249" s="23">
        <v>-1</v>
      </c>
      <c r="F249" s="23">
        <f t="shared" si="82"/>
        <v>29</v>
      </c>
      <c r="G249" s="21">
        <v>3</v>
      </c>
      <c r="H249" s="21" t="str">
        <f t="shared" si="83"/>
        <v>Sabtu</v>
      </c>
      <c r="I249" s="24">
        <f t="shared" si="87"/>
        <v>45843.041666666664</v>
      </c>
      <c r="J249" s="25">
        <f t="shared" si="88"/>
        <v>14.041666666666668</v>
      </c>
      <c r="K249" s="21" t="str">
        <f t="shared" si="84"/>
        <v>Sabtu</v>
      </c>
      <c r="L249" s="24">
        <f t="shared" si="89"/>
        <v>45843.166666666664</v>
      </c>
      <c r="M249" s="25">
        <f t="shared" si="85"/>
        <v>14.166666666666668</v>
      </c>
    </row>
    <row r="250" spans="1:13" x14ac:dyDescent="0.25">
      <c r="A250" s="21">
        <f t="shared" si="86"/>
        <v>16</v>
      </c>
      <c r="B250" s="22" t="s">
        <v>18</v>
      </c>
      <c r="C250" s="21">
        <v>396</v>
      </c>
      <c r="D250" s="23">
        <f t="shared" si="81"/>
        <v>25</v>
      </c>
      <c r="E250" s="23">
        <v>0</v>
      </c>
      <c r="F250" s="23">
        <f t="shared" si="82"/>
        <v>25</v>
      </c>
      <c r="G250" s="21">
        <v>2</v>
      </c>
      <c r="H250" s="21" t="str">
        <f t="shared" si="83"/>
        <v>Minggu</v>
      </c>
      <c r="I250" s="24">
        <f t="shared" si="87"/>
        <v>45844.333333333336</v>
      </c>
      <c r="J250" s="25">
        <f t="shared" si="88"/>
        <v>15.333333333333334</v>
      </c>
      <c r="K250" s="21" t="str">
        <f t="shared" si="84"/>
        <v>Minggu</v>
      </c>
      <c r="L250" s="24">
        <f t="shared" si="89"/>
        <v>45844.416666666672</v>
      </c>
      <c r="M250" s="25">
        <f t="shared" si="85"/>
        <v>15.416666666666668</v>
      </c>
    </row>
    <row r="251" spans="1:13" x14ac:dyDescent="0.25">
      <c r="A251" s="21">
        <f t="shared" si="86"/>
        <v>17</v>
      </c>
      <c r="B251" s="22" t="s">
        <v>17</v>
      </c>
      <c r="C251" s="21"/>
      <c r="D251" s="23"/>
      <c r="E251" s="23"/>
      <c r="F251" s="23"/>
      <c r="G251" s="21"/>
      <c r="H251" s="21" t="str">
        <f t="shared" si="83"/>
        <v>Senin</v>
      </c>
      <c r="I251" s="24">
        <f t="shared" si="87"/>
        <v>45845.458333333336</v>
      </c>
      <c r="J251" s="25">
        <f t="shared" si="88"/>
        <v>16.458333333333336</v>
      </c>
      <c r="K251" s="21"/>
      <c r="L251" s="24"/>
      <c r="M251" s="25"/>
    </row>
    <row r="252" spans="1:13" x14ac:dyDescent="0.25">
      <c r="A252" s="8" t="s">
        <v>31</v>
      </c>
      <c r="B252" s="8"/>
      <c r="C252" s="28">
        <f>SUM(C235:C251)</f>
        <v>5160</v>
      </c>
      <c r="D252" s="28">
        <f>SUM(D235:D251)</f>
        <v>329</v>
      </c>
      <c r="E252" s="28"/>
      <c r="F252" s="28"/>
      <c r="G252" s="28">
        <f>SUM(G235:G251)</f>
        <v>63</v>
      </c>
      <c r="H252" s="28">
        <f>D252+G252</f>
        <v>392</v>
      </c>
      <c r="I252" s="29"/>
      <c r="J252" s="30"/>
      <c r="K252" s="29"/>
      <c r="L252" s="29"/>
      <c r="M252" s="30"/>
    </row>
    <row r="253" spans="1:13" x14ac:dyDescent="0.25">
      <c r="A253" s="8" t="s">
        <v>32</v>
      </c>
      <c r="B253" s="8"/>
      <c r="C253" s="31"/>
      <c r="D253" s="32">
        <f>D252/24</f>
        <v>13.708333333333334</v>
      </c>
      <c r="E253" s="32"/>
      <c r="F253" s="32"/>
      <c r="G253" s="32">
        <f>G252/24</f>
        <v>2.625</v>
      </c>
      <c r="H253" s="32">
        <f>H252/24</f>
        <v>16.333333333333332</v>
      </c>
      <c r="I253" s="33"/>
      <c r="J253" s="34" t="s">
        <v>33</v>
      </c>
      <c r="K253" s="35"/>
      <c r="L253" s="35"/>
      <c r="M253" s="35"/>
    </row>
    <row r="254" spans="1:13" x14ac:dyDescent="0.25">
      <c r="A254" s="36"/>
      <c r="B254" s="36"/>
      <c r="C254" s="36"/>
      <c r="D254" s="36"/>
      <c r="E254" s="36"/>
      <c r="F254" s="36"/>
      <c r="G254" s="36"/>
      <c r="H254" s="35"/>
      <c r="I254" s="35"/>
      <c r="J254" s="30" t="s">
        <v>34</v>
      </c>
      <c r="K254" s="30"/>
      <c r="L254" s="38">
        <f>C252</f>
        <v>5160</v>
      </c>
      <c r="M254" s="35" t="s">
        <v>35</v>
      </c>
    </row>
    <row r="255" spans="1:13" x14ac:dyDescent="0.25">
      <c r="A255" s="36"/>
      <c r="B255" s="36"/>
      <c r="C255" s="36"/>
      <c r="D255" s="36"/>
      <c r="E255" s="36"/>
      <c r="F255" s="36"/>
      <c r="G255" s="36"/>
      <c r="H255" s="36"/>
      <c r="I255" s="35"/>
      <c r="J255" s="30" t="s">
        <v>36</v>
      </c>
      <c r="K255" s="30"/>
      <c r="L255" s="40">
        <f>D253</f>
        <v>13.708333333333334</v>
      </c>
      <c r="M255" s="35" t="s">
        <v>14</v>
      </c>
    </row>
    <row r="256" spans="1:13" x14ac:dyDescent="0.25">
      <c r="A256" s="36"/>
      <c r="B256" s="36"/>
      <c r="C256" s="36"/>
      <c r="D256" s="36"/>
      <c r="E256" s="36"/>
      <c r="F256" s="36"/>
      <c r="G256" s="36"/>
      <c r="H256" s="36"/>
      <c r="I256" s="35"/>
      <c r="J256" s="30" t="s">
        <v>37</v>
      </c>
      <c r="K256" s="30"/>
      <c r="L256" s="41">
        <f>G253</f>
        <v>2.625</v>
      </c>
      <c r="M256" s="35" t="s">
        <v>14</v>
      </c>
    </row>
    <row r="258" spans="1:13" x14ac:dyDescent="0.25">
      <c r="A258" s="437" t="s">
        <v>0</v>
      </c>
      <c r="B258" s="437"/>
      <c r="C258" s="437"/>
      <c r="D258" s="437"/>
      <c r="E258" s="437"/>
      <c r="F258" s="437"/>
      <c r="G258" s="437"/>
      <c r="H258" s="437"/>
      <c r="I258" s="437"/>
      <c r="J258" s="437"/>
      <c r="K258" s="437"/>
      <c r="L258" s="437"/>
      <c r="M258" s="437"/>
    </row>
    <row r="259" spans="1:13" x14ac:dyDescent="0.25">
      <c r="A259" s="438" t="s">
        <v>157</v>
      </c>
      <c r="B259" s="438"/>
      <c r="C259" s="438"/>
      <c r="D259" s="438"/>
      <c r="E259" s="438"/>
      <c r="F259" s="438"/>
      <c r="G259" s="438"/>
      <c r="H259" s="438"/>
      <c r="I259" s="438"/>
      <c r="J259" s="438"/>
      <c r="K259" s="438"/>
      <c r="L259" s="438"/>
      <c r="M259" s="438"/>
    </row>
    <row r="260" spans="1:13" x14ac:dyDescent="0.25">
      <c r="A260" s="449" t="s">
        <v>105</v>
      </c>
      <c r="B260" s="449"/>
      <c r="C260" s="449"/>
      <c r="D260" s="449"/>
      <c r="E260" s="449"/>
      <c r="F260" s="449"/>
      <c r="G260" s="449"/>
      <c r="H260" s="449"/>
      <c r="I260" s="449"/>
      <c r="J260" s="449"/>
      <c r="K260" s="18" t="s">
        <v>3</v>
      </c>
      <c r="L260" s="66">
        <v>15.5</v>
      </c>
      <c r="M260" s="18" t="s">
        <v>4</v>
      </c>
    </row>
    <row r="261" spans="1:13" ht="15.75" customHeight="1" x14ac:dyDescent="0.25">
      <c r="A261" s="13" t="s">
        <v>5</v>
      </c>
      <c r="B261" s="13" t="s">
        <v>6</v>
      </c>
      <c r="C261" s="12" t="s">
        <v>7</v>
      </c>
      <c r="D261" s="12" t="s">
        <v>8</v>
      </c>
      <c r="E261" s="11" t="s">
        <v>9</v>
      </c>
      <c r="F261" s="11" t="s">
        <v>10</v>
      </c>
      <c r="G261" s="12" t="s">
        <v>11</v>
      </c>
      <c r="H261" s="10" t="s">
        <v>12</v>
      </c>
      <c r="I261" s="10"/>
      <c r="J261" s="10"/>
      <c r="K261" s="9" t="s">
        <v>13</v>
      </c>
      <c r="L261" s="9"/>
      <c r="M261" s="9"/>
    </row>
    <row r="262" spans="1:13" x14ac:dyDescent="0.25">
      <c r="A262" s="13"/>
      <c r="B262" s="13"/>
      <c r="C262" s="12"/>
      <c r="D262" s="12"/>
      <c r="E262" s="11"/>
      <c r="F262" s="11"/>
      <c r="G262" s="12"/>
      <c r="H262" s="19" t="s">
        <v>14</v>
      </c>
      <c r="I262" s="19" t="s">
        <v>15</v>
      </c>
      <c r="J262" s="19" t="s">
        <v>16</v>
      </c>
      <c r="K262" s="20" t="s">
        <v>14</v>
      </c>
      <c r="L262" s="20" t="s">
        <v>15</v>
      </c>
      <c r="M262" s="20" t="s">
        <v>16</v>
      </c>
    </row>
    <row r="263" spans="1:13" x14ac:dyDescent="0.25">
      <c r="A263" s="21">
        <v>1</v>
      </c>
      <c r="B263" s="22" t="s">
        <v>17</v>
      </c>
      <c r="C263" s="21">
        <v>396</v>
      </c>
      <c r="D263" s="23">
        <f t="shared" ref="D263:D272" si="90">F263+E263</f>
        <v>26</v>
      </c>
      <c r="E263" s="23">
        <v>1</v>
      </c>
      <c r="F263" s="23">
        <f t="shared" ref="F263:F272" si="91">INT(C263/$L$3)</f>
        <v>25</v>
      </c>
      <c r="G263" s="21">
        <v>10</v>
      </c>
      <c r="H263" s="21" t="str">
        <f t="shared" ref="H263:H273" si="92">CHOOSE(WEEKDAY(I263),"Minggu","Senin","Selasa","Rabu","Kamis","Jum'at","Sabtu")</f>
        <v>Senin</v>
      </c>
      <c r="I263" s="24">
        <v>45845</v>
      </c>
      <c r="J263" s="25">
        <v>0.45833333333333298</v>
      </c>
      <c r="K263" s="21" t="str">
        <f t="shared" ref="K263:K272" si="93">CHOOSE(WEEKDAY(L263),"Minggu","Senin","Selasa","Rabu","Kamis","Jum'at","Sabtu")</f>
        <v>Senin</v>
      </c>
      <c r="L263" s="24">
        <f>(I263+J263)+G263/24</f>
        <v>45845.875</v>
      </c>
      <c r="M263" s="25">
        <f t="shared" ref="M263:M272" si="94">(J263+G263/24)</f>
        <v>0.87499999999999967</v>
      </c>
    </row>
    <row r="264" spans="1:13" x14ac:dyDescent="0.25">
      <c r="A264" s="21">
        <f t="shared" ref="A264:A273" si="95">A263+1</f>
        <v>2</v>
      </c>
      <c r="B264" s="22" t="s">
        <v>18</v>
      </c>
      <c r="C264" s="21">
        <v>458</v>
      </c>
      <c r="D264" s="23">
        <f t="shared" si="90"/>
        <v>30</v>
      </c>
      <c r="E264" s="23">
        <v>1</v>
      </c>
      <c r="F264" s="23">
        <f t="shared" si="91"/>
        <v>29</v>
      </c>
      <c r="G264" s="21">
        <v>3</v>
      </c>
      <c r="H264" s="21" t="str">
        <f t="shared" si="92"/>
        <v>Selasa</v>
      </c>
      <c r="I264" s="24">
        <f t="shared" ref="I264:I273" si="96">$I$263+J264</f>
        <v>45846.958333333336</v>
      </c>
      <c r="J264" s="25">
        <f t="shared" ref="J264:J273" si="97">M263+D263/24</f>
        <v>1.958333333333333</v>
      </c>
      <c r="K264" s="21" t="str">
        <f t="shared" si="93"/>
        <v>Rabu</v>
      </c>
      <c r="L264" s="24">
        <f t="shared" ref="L264:L272" si="98">($I$263+J264)+G264/24</f>
        <v>45847.083333333336</v>
      </c>
      <c r="M264" s="25">
        <f t="shared" si="94"/>
        <v>2.083333333333333</v>
      </c>
    </row>
    <row r="265" spans="1:13" x14ac:dyDescent="0.25">
      <c r="A265" s="21">
        <f t="shared" si="95"/>
        <v>3</v>
      </c>
      <c r="B265" s="22" t="s">
        <v>19</v>
      </c>
      <c r="C265" s="21">
        <v>243</v>
      </c>
      <c r="D265" s="23">
        <f t="shared" si="90"/>
        <v>16</v>
      </c>
      <c r="E265" s="23">
        <v>1</v>
      </c>
      <c r="F265" s="23">
        <f t="shared" si="91"/>
        <v>15</v>
      </c>
      <c r="G265" s="21">
        <v>3</v>
      </c>
      <c r="H265" s="21" t="str">
        <f t="shared" si="92"/>
        <v>Kamis</v>
      </c>
      <c r="I265" s="24">
        <f t="shared" si="96"/>
        <v>45848.333333333336</v>
      </c>
      <c r="J265" s="25">
        <f t="shared" si="97"/>
        <v>3.333333333333333</v>
      </c>
      <c r="K265" s="21" t="str">
        <f t="shared" si="93"/>
        <v>Kamis</v>
      </c>
      <c r="L265" s="24">
        <f t="shared" si="98"/>
        <v>45848.458333333336</v>
      </c>
      <c r="M265" s="25">
        <f t="shared" si="94"/>
        <v>3.458333333333333</v>
      </c>
    </row>
    <row r="266" spans="1:13" x14ac:dyDescent="0.25">
      <c r="A266" s="21">
        <f t="shared" si="95"/>
        <v>4</v>
      </c>
      <c r="B266" s="22" t="s">
        <v>20</v>
      </c>
      <c r="C266" s="21">
        <v>634</v>
      </c>
      <c r="D266" s="23">
        <f t="shared" si="90"/>
        <v>41</v>
      </c>
      <c r="E266" s="23">
        <v>1</v>
      </c>
      <c r="F266" s="23">
        <f t="shared" si="91"/>
        <v>40</v>
      </c>
      <c r="G266" s="21">
        <v>2</v>
      </c>
      <c r="H266" s="21" t="str">
        <f t="shared" si="92"/>
        <v>Jum'at</v>
      </c>
      <c r="I266" s="24">
        <f t="shared" si="96"/>
        <v>45849.125</v>
      </c>
      <c r="J266" s="25">
        <f t="shared" si="97"/>
        <v>4.125</v>
      </c>
      <c r="K266" s="21" t="str">
        <f t="shared" si="93"/>
        <v>Jum'at</v>
      </c>
      <c r="L266" s="24">
        <f t="shared" si="98"/>
        <v>45849.208333333336</v>
      </c>
      <c r="M266" s="25">
        <f t="shared" si="94"/>
        <v>4.208333333333333</v>
      </c>
    </row>
    <row r="267" spans="1:13" x14ac:dyDescent="0.25">
      <c r="A267" s="21">
        <f t="shared" si="95"/>
        <v>5</v>
      </c>
      <c r="B267" s="22" t="s">
        <v>28</v>
      </c>
      <c r="C267" s="21">
        <v>220</v>
      </c>
      <c r="D267" s="23">
        <f t="shared" si="90"/>
        <v>14</v>
      </c>
      <c r="E267" s="23">
        <v>0</v>
      </c>
      <c r="F267" s="23">
        <f t="shared" si="91"/>
        <v>14</v>
      </c>
      <c r="G267" s="21">
        <v>3</v>
      </c>
      <c r="H267" s="21" t="str">
        <f t="shared" si="92"/>
        <v>Sabtu</v>
      </c>
      <c r="I267" s="24">
        <f t="shared" si="96"/>
        <v>45850.916666666664</v>
      </c>
      <c r="J267" s="25">
        <f t="shared" si="97"/>
        <v>5.9166666666666661</v>
      </c>
      <c r="K267" s="21" t="str">
        <f t="shared" si="93"/>
        <v>Minggu</v>
      </c>
      <c r="L267" s="24">
        <f t="shared" si="98"/>
        <v>45851.041666666664</v>
      </c>
      <c r="M267" s="25">
        <f t="shared" si="94"/>
        <v>6.0416666666666661</v>
      </c>
    </row>
    <row r="268" spans="1:13" x14ac:dyDescent="0.25">
      <c r="A268" s="21">
        <f t="shared" si="95"/>
        <v>6</v>
      </c>
      <c r="B268" s="22" t="s">
        <v>29</v>
      </c>
      <c r="C268" s="21">
        <v>220</v>
      </c>
      <c r="D268" s="23">
        <f t="shared" si="90"/>
        <v>14</v>
      </c>
      <c r="E268" s="23">
        <v>0</v>
      </c>
      <c r="F268" s="23">
        <f t="shared" si="91"/>
        <v>14</v>
      </c>
      <c r="G268" s="21">
        <v>2</v>
      </c>
      <c r="H268" s="21" t="str">
        <f t="shared" si="92"/>
        <v>Minggu</v>
      </c>
      <c r="I268" s="24">
        <f t="shared" si="96"/>
        <v>45851.625</v>
      </c>
      <c r="J268" s="25">
        <f t="shared" si="97"/>
        <v>6.6249999999999991</v>
      </c>
      <c r="K268" s="21" t="str">
        <f t="shared" si="93"/>
        <v>Minggu</v>
      </c>
      <c r="L268" s="24">
        <f t="shared" si="98"/>
        <v>45851.708333333336</v>
      </c>
      <c r="M268" s="25">
        <f t="shared" si="94"/>
        <v>6.7083333333333321</v>
      </c>
    </row>
    <row r="269" spans="1:13" x14ac:dyDescent="0.25">
      <c r="A269" s="21">
        <f t="shared" si="95"/>
        <v>7</v>
      </c>
      <c r="B269" s="22" t="s">
        <v>28</v>
      </c>
      <c r="C269" s="21">
        <v>634</v>
      </c>
      <c r="D269" s="23">
        <f t="shared" si="90"/>
        <v>40</v>
      </c>
      <c r="E269" s="23">
        <v>0</v>
      </c>
      <c r="F269" s="23">
        <f t="shared" si="91"/>
        <v>40</v>
      </c>
      <c r="G269" s="21">
        <v>3</v>
      </c>
      <c r="H269" s="21" t="str">
        <f t="shared" si="92"/>
        <v>Senin</v>
      </c>
      <c r="I269" s="24">
        <f t="shared" si="96"/>
        <v>45852.291666666664</v>
      </c>
      <c r="J269" s="25">
        <f t="shared" si="97"/>
        <v>7.2916666666666652</v>
      </c>
      <c r="K269" s="21" t="str">
        <f t="shared" si="93"/>
        <v>Senin</v>
      </c>
      <c r="L269" s="24">
        <f t="shared" si="98"/>
        <v>45852.416666666664</v>
      </c>
      <c r="M269" s="25">
        <f t="shared" si="94"/>
        <v>7.4166666666666652</v>
      </c>
    </row>
    <row r="270" spans="1:13" x14ac:dyDescent="0.25">
      <c r="A270" s="21">
        <f t="shared" si="95"/>
        <v>8</v>
      </c>
      <c r="B270" s="22" t="s">
        <v>20</v>
      </c>
      <c r="C270" s="21">
        <v>243</v>
      </c>
      <c r="D270" s="23">
        <f t="shared" si="90"/>
        <v>15</v>
      </c>
      <c r="E270" s="23">
        <v>0</v>
      </c>
      <c r="F270" s="23">
        <f t="shared" si="91"/>
        <v>15</v>
      </c>
      <c r="G270" s="21">
        <v>2</v>
      </c>
      <c r="H270" s="21" t="str">
        <f t="shared" si="92"/>
        <v>Rabu</v>
      </c>
      <c r="I270" s="24">
        <f t="shared" si="96"/>
        <v>45854.083333333336</v>
      </c>
      <c r="J270" s="25">
        <f t="shared" si="97"/>
        <v>9.0833333333333321</v>
      </c>
      <c r="K270" s="21" t="str">
        <f t="shared" si="93"/>
        <v>Rabu</v>
      </c>
      <c r="L270" s="24">
        <f t="shared" si="98"/>
        <v>45854.166666666672</v>
      </c>
      <c r="M270" s="25">
        <f t="shared" si="94"/>
        <v>9.1666666666666661</v>
      </c>
    </row>
    <row r="271" spans="1:13" x14ac:dyDescent="0.25">
      <c r="A271" s="21">
        <f t="shared" si="95"/>
        <v>9</v>
      </c>
      <c r="B271" s="22" t="s">
        <v>19</v>
      </c>
      <c r="C271" s="21">
        <v>458</v>
      </c>
      <c r="D271" s="23">
        <f t="shared" si="90"/>
        <v>27</v>
      </c>
      <c r="E271" s="23">
        <v>-2</v>
      </c>
      <c r="F271" s="23">
        <f t="shared" si="91"/>
        <v>29</v>
      </c>
      <c r="G271" s="21">
        <v>3</v>
      </c>
      <c r="H271" s="21" t="str">
        <f t="shared" si="92"/>
        <v>Rabu</v>
      </c>
      <c r="I271" s="24">
        <f t="shared" si="96"/>
        <v>45854.791666666664</v>
      </c>
      <c r="J271" s="25">
        <f t="shared" si="97"/>
        <v>9.7916666666666661</v>
      </c>
      <c r="K271" s="21" t="str">
        <f t="shared" si="93"/>
        <v>Rabu</v>
      </c>
      <c r="L271" s="24">
        <f t="shared" si="98"/>
        <v>45854.916666666664</v>
      </c>
      <c r="M271" s="25">
        <f t="shared" si="94"/>
        <v>9.9166666666666661</v>
      </c>
    </row>
    <row r="272" spans="1:13" x14ac:dyDescent="0.25">
      <c r="A272" s="21">
        <f t="shared" si="95"/>
        <v>10</v>
      </c>
      <c r="B272" s="22" t="s">
        <v>18</v>
      </c>
      <c r="C272" s="21">
        <v>396</v>
      </c>
      <c r="D272" s="23">
        <f t="shared" si="90"/>
        <v>26</v>
      </c>
      <c r="E272" s="23">
        <v>1</v>
      </c>
      <c r="F272" s="23">
        <f t="shared" si="91"/>
        <v>25</v>
      </c>
      <c r="G272" s="21">
        <v>2</v>
      </c>
      <c r="H272" s="21" t="str">
        <f t="shared" si="92"/>
        <v>Jum'at</v>
      </c>
      <c r="I272" s="24">
        <f t="shared" si="96"/>
        <v>45856.041666666664</v>
      </c>
      <c r="J272" s="25">
        <f t="shared" si="97"/>
        <v>11.041666666666666</v>
      </c>
      <c r="K272" s="21" t="str">
        <f t="shared" si="93"/>
        <v>Jum'at</v>
      </c>
      <c r="L272" s="24">
        <f t="shared" si="98"/>
        <v>45856.125</v>
      </c>
      <c r="M272" s="25">
        <f t="shared" si="94"/>
        <v>11.125</v>
      </c>
    </row>
    <row r="273" spans="1:13" x14ac:dyDescent="0.25">
      <c r="A273" s="21">
        <f t="shared" si="95"/>
        <v>11</v>
      </c>
      <c r="B273" s="22" t="s">
        <v>17</v>
      </c>
      <c r="C273" s="21"/>
      <c r="D273" s="23"/>
      <c r="E273" s="23"/>
      <c r="F273" s="23"/>
      <c r="G273" s="21"/>
      <c r="H273" s="21" t="str">
        <f t="shared" si="92"/>
        <v>Sabtu</v>
      </c>
      <c r="I273" s="24">
        <f t="shared" si="96"/>
        <v>45857.208333333336</v>
      </c>
      <c r="J273" s="25">
        <f t="shared" si="97"/>
        <v>12.208333333333334</v>
      </c>
      <c r="K273" s="21"/>
      <c r="L273" s="24"/>
      <c r="M273" s="25"/>
    </row>
    <row r="274" spans="1:13" x14ac:dyDescent="0.25">
      <c r="A274" s="8" t="s">
        <v>31</v>
      </c>
      <c r="B274" s="8"/>
      <c r="C274" s="28">
        <f>SUM(C263:C272)</f>
        <v>3902</v>
      </c>
      <c r="D274" s="28">
        <f>SUM(D263:D272)</f>
        <v>249</v>
      </c>
      <c r="E274" s="28"/>
      <c r="F274" s="28"/>
      <c r="G274" s="28">
        <f>SUM(G263:G272)</f>
        <v>33</v>
      </c>
      <c r="H274" s="28">
        <f>D274+G274</f>
        <v>282</v>
      </c>
      <c r="I274" s="29"/>
      <c r="J274" s="30"/>
      <c r="K274" s="29"/>
      <c r="L274" s="29"/>
      <c r="M274" s="30"/>
    </row>
    <row r="275" spans="1:13" x14ac:dyDescent="0.25">
      <c r="A275" s="8" t="s">
        <v>32</v>
      </c>
      <c r="B275" s="8"/>
      <c r="C275" s="31"/>
      <c r="D275" s="32">
        <f>D274/24</f>
        <v>10.375</v>
      </c>
      <c r="E275" s="32"/>
      <c r="F275" s="32"/>
      <c r="G275" s="32">
        <f>G274/24</f>
        <v>1.375</v>
      </c>
      <c r="H275" s="32">
        <f>H274/24</f>
        <v>11.75</v>
      </c>
      <c r="I275" s="33"/>
      <c r="J275" s="34" t="s">
        <v>33</v>
      </c>
      <c r="K275" s="35"/>
      <c r="L275" s="35"/>
      <c r="M275" s="35"/>
    </row>
    <row r="276" spans="1:13" x14ac:dyDescent="0.25">
      <c r="A276" s="36"/>
      <c r="B276" s="36"/>
      <c r="C276" s="36"/>
      <c r="D276" s="36"/>
      <c r="E276" s="36"/>
      <c r="F276" s="36"/>
      <c r="G276" s="36"/>
      <c r="H276" s="35"/>
      <c r="I276" s="35"/>
      <c r="J276" s="30" t="s">
        <v>34</v>
      </c>
      <c r="K276" s="30"/>
      <c r="L276" s="38">
        <f>C274</f>
        <v>3902</v>
      </c>
      <c r="M276" s="35" t="s">
        <v>35</v>
      </c>
    </row>
    <row r="277" spans="1:13" x14ac:dyDescent="0.25">
      <c r="A277" s="36"/>
      <c r="B277" s="36"/>
      <c r="C277" s="36"/>
      <c r="D277" s="36"/>
      <c r="E277" s="36"/>
      <c r="F277" s="36"/>
      <c r="G277" s="36"/>
      <c r="H277" s="36"/>
      <c r="I277" s="35"/>
      <c r="J277" s="30" t="s">
        <v>36</v>
      </c>
      <c r="K277" s="30"/>
      <c r="L277" s="40">
        <f>D275</f>
        <v>10.375</v>
      </c>
      <c r="M277" s="35" t="s">
        <v>14</v>
      </c>
    </row>
    <row r="278" spans="1:13" x14ac:dyDescent="0.25">
      <c r="A278" s="36"/>
      <c r="B278" s="36"/>
      <c r="C278" s="36"/>
      <c r="D278" s="36"/>
      <c r="E278" s="36"/>
      <c r="F278" s="36"/>
      <c r="G278" s="36"/>
      <c r="H278" s="36"/>
      <c r="I278" s="35"/>
      <c r="J278" s="30" t="s">
        <v>37</v>
      </c>
      <c r="K278" s="30"/>
      <c r="L278" s="41">
        <f>G275</f>
        <v>1.375</v>
      </c>
      <c r="M278" s="35" t="s">
        <v>14</v>
      </c>
    </row>
    <row r="280" spans="1:13" x14ac:dyDescent="0.25">
      <c r="A280" s="437" t="s">
        <v>0</v>
      </c>
      <c r="B280" s="437"/>
      <c r="C280" s="437"/>
      <c r="D280" s="437"/>
      <c r="E280" s="437"/>
      <c r="F280" s="437"/>
      <c r="G280" s="437"/>
      <c r="H280" s="437"/>
      <c r="I280" s="437"/>
      <c r="J280" s="437"/>
      <c r="K280" s="437"/>
      <c r="L280" s="437"/>
      <c r="M280" s="437"/>
    </row>
    <row r="281" spans="1:13" x14ac:dyDescent="0.25">
      <c r="A281" s="438" t="s">
        <v>157</v>
      </c>
      <c r="B281" s="438"/>
      <c r="C281" s="438"/>
      <c r="D281" s="438"/>
      <c r="E281" s="438"/>
      <c r="F281" s="438"/>
      <c r="G281" s="438"/>
      <c r="H281" s="438"/>
      <c r="I281" s="438"/>
      <c r="J281" s="438"/>
      <c r="K281" s="438"/>
      <c r="L281" s="438"/>
      <c r="M281" s="438"/>
    </row>
    <row r="282" spans="1:13" x14ac:dyDescent="0.25">
      <c r="A282" s="449" t="s">
        <v>106</v>
      </c>
      <c r="B282" s="449"/>
      <c r="C282" s="449"/>
      <c r="D282" s="449"/>
      <c r="E282" s="449"/>
      <c r="F282" s="449"/>
      <c r="G282" s="449"/>
      <c r="H282" s="449"/>
      <c r="I282" s="449"/>
      <c r="J282" s="449"/>
      <c r="K282" s="18" t="s">
        <v>3</v>
      </c>
      <c r="L282" s="66">
        <v>15.5</v>
      </c>
      <c r="M282" s="18" t="s">
        <v>4</v>
      </c>
    </row>
    <row r="283" spans="1:13" ht="15.75" customHeight="1" x14ac:dyDescent="0.25">
      <c r="A283" s="13" t="s">
        <v>5</v>
      </c>
      <c r="B283" s="13" t="s">
        <v>6</v>
      </c>
      <c r="C283" s="12" t="s">
        <v>7</v>
      </c>
      <c r="D283" s="12" t="s">
        <v>8</v>
      </c>
      <c r="E283" s="11" t="s">
        <v>9</v>
      </c>
      <c r="F283" s="11" t="s">
        <v>10</v>
      </c>
      <c r="G283" s="12" t="s">
        <v>11</v>
      </c>
      <c r="H283" s="10" t="s">
        <v>12</v>
      </c>
      <c r="I283" s="10"/>
      <c r="J283" s="10"/>
      <c r="K283" s="9" t="s">
        <v>13</v>
      </c>
      <c r="L283" s="9"/>
      <c r="M283" s="9"/>
    </row>
    <row r="284" spans="1:13" x14ac:dyDescent="0.25">
      <c r="A284" s="13"/>
      <c r="B284" s="13"/>
      <c r="C284" s="12"/>
      <c r="D284" s="12"/>
      <c r="E284" s="11"/>
      <c r="F284" s="11"/>
      <c r="G284" s="12"/>
      <c r="H284" s="19" t="s">
        <v>14</v>
      </c>
      <c r="I284" s="19" t="s">
        <v>15</v>
      </c>
      <c r="J284" s="19" t="s">
        <v>16</v>
      </c>
      <c r="K284" s="20" t="s">
        <v>14</v>
      </c>
      <c r="L284" s="20" t="s">
        <v>15</v>
      </c>
      <c r="M284" s="20" t="s">
        <v>16</v>
      </c>
    </row>
    <row r="285" spans="1:13" x14ac:dyDescent="0.25">
      <c r="A285" s="21">
        <v>1</v>
      </c>
      <c r="B285" s="22" t="s">
        <v>17</v>
      </c>
      <c r="C285" s="21">
        <v>396</v>
      </c>
      <c r="D285" s="23">
        <f t="shared" ref="D285:D300" si="99">F285+E285</f>
        <v>26</v>
      </c>
      <c r="E285" s="23">
        <v>1</v>
      </c>
      <c r="F285" s="23">
        <f t="shared" ref="F285:F300" si="100">INT(C285/$L$3)</f>
        <v>25</v>
      </c>
      <c r="G285" s="21">
        <v>11</v>
      </c>
      <c r="H285" s="21" t="str">
        <f t="shared" ref="H285:H301" si="101">CHOOSE(WEEKDAY(I285),"Minggu","Senin","Selasa","Rabu","Kamis","Jum'at","Sabtu")</f>
        <v>Sabtu</v>
      </c>
      <c r="I285" s="24">
        <v>45857</v>
      </c>
      <c r="J285" s="25">
        <v>0.20833333333333301</v>
      </c>
      <c r="K285" s="21" t="str">
        <f t="shared" ref="K285:K300" si="102">CHOOSE(WEEKDAY(L285),"Minggu","Senin","Selasa","Rabu","Kamis","Jum'at","Sabtu")</f>
        <v>Sabtu</v>
      </c>
      <c r="L285" s="24">
        <f>(I285+J285)+G285/24</f>
        <v>45857.666666666672</v>
      </c>
      <c r="M285" s="25">
        <f t="shared" ref="M285:M300" si="103">(J285+G285/24)</f>
        <v>0.6666666666666663</v>
      </c>
    </row>
    <row r="286" spans="1:13" x14ac:dyDescent="0.25">
      <c r="A286" s="21">
        <f t="shared" ref="A286:A301" si="104">A285+1</f>
        <v>2</v>
      </c>
      <c r="B286" s="22" t="s">
        <v>18</v>
      </c>
      <c r="C286" s="21">
        <v>458</v>
      </c>
      <c r="D286" s="23">
        <f t="shared" si="99"/>
        <v>29</v>
      </c>
      <c r="E286" s="23">
        <v>0</v>
      </c>
      <c r="F286" s="23">
        <f t="shared" si="100"/>
        <v>29</v>
      </c>
      <c r="G286" s="21">
        <v>3</v>
      </c>
      <c r="H286" s="21" t="str">
        <f t="shared" si="101"/>
        <v>Minggu</v>
      </c>
      <c r="I286" s="24">
        <f t="shared" ref="I286:I301" si="105">$I$285+J286</f>
        <v>45858.75</v>
      </c>
      <c r="J286" s="25">
        <f t="shared" ref="J286:J301" si="106">M285+D285/24</f>
        <v>1.7499999999999996</v>
      </c>
      <c r="K286" s="21" t="str">
        <f t="shared" si="102"/>
        <v>Minggu</v>
      </c>
      <c r="L286" s="24">
        <f t="shared" ref="L286:L300" si="107">($I$285+J286)+G286/24</f>
        <v>45858.875</v>
      </c>
      <c r="M286" s="25">
        <f t="shared" si="103"/>
        <v>1.8749999999999996</v>
      </c>
    </row>
    <row r="287" spans="1:13" x14ac:dyDescent="0.25">
      <c r="A287" s="21">
        <f t="shared" si="104"/>
        <v>3</v>
      </c>
      <c r="B287" s="22" t="s">
        <v>19</v>
      </c>
      <c r="C287" s="21">
        <v>243</v>
      </c>
      <c r="D287" s="23">
        <f t="shared" si="99"/>
        <v>15</v>
      </c>
      <c r="E287" s="23">
        <v>0</v>
      </c>
      <c r="F287" s="23">
        <f t="shared" si="100"/>
        <v>15</v>
      </c>
      <c r="G287" s="21">
        <v>4</v>
      </c>
      <c r="H287" s="21" t="str">
        <f t="shared" si="101"/>
        <v>Selasa</v>
      </c>
      <c r="I287" s="24">
        <f t="shared" si="105"/>
        <v>45860.083333333336</v>
      </c>
      <c r="J287" s="25">
        <f t="shared" si="106"/>
        <v>3.083333333333333</v>
      </c>
      <c r="K287" s="21" t="str">
        <f t="shared" si="102"/>
        <v>Selasa</v>
      </c>
      <c r="L287" s="24">
        <f t="shared" si="107"/>
        <v>45860.25</v>
      </c>
      <c r="M287" s="25">
        <f t="shared" si="103"/>
        <v>3.2499999999999996</v>
      </c>
    </row>
    <row r="288" spans="1:13" x14ac:dyDescent="0.25">
      <c r="A288" s="21">
        <f t="shared" si="104"/>
        <v>4</v>
      </c>
      <c r="B288" s="22" t="s">
        <v>160</v>
      </c>
      <c r="C288" s="21">
        <v>634</v>
      </c>
      <c r="D288" s="23">
        <f t="shared" si="99"/>
        <v>41</v>
      </c>
      <c r="E288" s="23">
        <v>1</v>
      </c>
      <c r="F288" s="23">
        <f t="shared" si="100"/>
        <v>40</v>
      </c>
      <c r="G288" s="21">
        <v>2</v>
      </c>
      <c r="H288" s="21" t="str">
        <f t="shared" si="101"/>
        <v>Selasa</v>
      </c>
      <c r="I288" s="24">
        <f t="shared" si="105"/>
        <v>45860.875</v>
      </c>
      <c r="J288" s="25">
        <f t="shared" si="106"/>
        <v>3.8749999999999996</v>
      </c>
      <c r="K288" s="21" t="str">
        <f t="shared" si="102"/>
        <v>Selasa</v>
      </c>
      <c r="L288" s="24">
        <f t="shared" si="107"/>
        <v>45860.958333333336</v>
      </c>
      <c r="M288" s="25">
        <f t="shared" si="103"/>
        <v>3.958333333333333</v>
      </c>
    </row>
    <row r="289" spans="1:13" x14ac:dyDescent="0.25">
      <c r="A289" s="21">
        <f t="shared" si="104"/>
        <v>5</v>
      </c>
      <c r="B289" s="22" t="s">
        <v>28</v>
      </c>
      <c r="C289" s="21">
        <v>220</v>
      </c>
      <c r="D289" s="23">
        <f t="shared" si="99"/>
        <v>14</v>
      </c>
      <c r="E289" s="23">
        <v>0</v>
      </c>
      <c r="F289" s="23">
        <f t="shared" si="100"/>
        <v>14</v>
      </c>
      <c r="G289" s="21">
        <v>3</v>
      </c>
      <c r="H289" s="21" t="str">
        <f t="shared" si="101"/>
        <v>Kamis</v>
      </c>
      <c r="I289" s="24">
        <f t="shared" si="105"/>
        <v>45862.666666666664</v>
      </c>
      <c r="J289" s="25">
        <f t="shared" si="106"/>
        <v>5.6666666666666661</v>
      </c>
      <c r="K289" s="21" t="str">
        <f t="shared" si="102"/>
        <v>Kamis</v>
      </c>
      <c r="L289" s="24">
        <f t="shared" si="107"/>
        <v>45862.791666666664</v>
      </c>
      <c r="M289" s="25">
        <f t="shared" si="103"/>
        <v>5.7916666666666661</v>
      </c>
    </row>
    <row r="290" spans="1:13" x14ac:dyDescent="0.25">
      <c r="A290" s="21">
        <f t="shared" si="104"/>
        <v>6</v>
      </c>
      <c r="B290" s="22" t="s">
        <v>29</v>
      </c>
      <c r="C290" s="21">
        <v>169</v>
      </c>
      <c r="D290" s="23">
        <f t="shared" si="99"/>
        <v>11</v>
      </c>
      <c r="E290" s="23">
        <v>1</v>
      </c>
      <c r="F290" s="23">
        <f t="shared" si="100"/>
        <v>10</v>
      </c>
      <c r="G290" s="21">
        <v>2</v>
      </c>
      <c r="H290" s="21" t="str">
        <f t="shared" si="101"/>
        <v>Jum'at</v>
      </c>
      <c r="I290" s="24">
        <f t="shared" si="105"/>
        <v>45863.375</v>
      </c>
      <c r="J290" s="25">
        <f t="shared" si="106"/>
        <v>6.3749999999999991</v>
      </c>
      <c r="K290" s="21" t="str">
        <f t="shared" si="102"/>
        <v>Jum'at</v>
      </c>
      <c r="L290" s="24">
        <f t="shared" si="107"/>
        <v>45863.458333333336</v>
      </c>
      <c r="M290" s="25">
        <f t="shared" si="103"/>
        <v>6.4583333333333321</v>
      </c>
    </row>
    <row r="291" spans="1:13" x14ac:dyDescent="0.25">
      <c r="A291" s="21">
        <f t="shared" si="104"/>
        <v>7</v>
      </c>
      <c r="B291" s="26" t="s">
        <v>30</v>
      </c>
      <c r="C291" s="27">
        <v>150</v>
      </c>
      <c r="D291" s="23">
        <f t="shared" si="99"/>
        <v>9</v>
      </c>
      <c r="E291" s="23">
        <v>0</v>
      </c>
      <c r="F291" s="23">
        <f t="shared" si="100"/>
        <v>9</v>
      </c>
      <c r="G291" s="21">
        <v>2</v>
      </c>
      <c r="H291" s="21" t="str">
        <f t="shared" si="101"/>
        <v>Jum'at</v>
      </c>
      <c r="I291" s="24">
        <f t="shared" si="105"/>
        <v>45863.916666666664</v>
      </c>
      <c r="J291" s="25">
        <f t="shared" si="106"/>
        <v>6.9166666666666652</v>
      </c>
      <c r="K291" s="21" t="str">
        <f t="shared" si="102"/>
        <v>Sabtu</v>
      </c>
      <c r="L291" s="24">
        <f t="shared" si="107"/>
        <v>45864</v>
      </c>
      <c r="M291" s="25">
        <f t="shared" si="103"/>
        <v>6.9999999999999982</v>
      </c>
    </row>
    <row r="292" spans="1:13" x14ac:dyDescent="0.25">
      <c r="A292" s="21">
        <f t="shared" si="104"/>
        <v>8</v>
      </c>
      <c r="B292" s="22" t="s">
        <v>128</v>
      </c>
      <c r="C292" s="21">
        <v>310</v>
      </c>
      <c r="D292" s="23">
        <f t="shared" si="99"/>
        <v>20</v>
      </c>
      <c r="E292" s="23">
        <v>0</v>
      </c>
      <c r="F292" s="23">
        <f t="shared" si="100"/>
        <v>20</v>
      </c>
      <c r="G292" s="21">
        <v>2</v>
      </c>
      <c r="H292" s="21" t="str">
        <f t="shared" si="101"/>
        <v>Sabtu</v>
      </c>
      <c r="I292" s="24">
        <f t="shared" si="105"/>
        <v>45864.375</v>
      </c>
      <c r="J292" s="25">
        <f t="shared" si="106"/>
        <v>7.3749999999999982</v>
      </c>
      <c r="K292" s="21" t="str">
        <f t="shared" si="102"/>
        <v>Sabtu</v>
      </c>
      <c r="L292" s="24">
        <f t="shared" si="107"/>
        <v>45864.458333333336</v>
      </c>
      <c r="M292" s="25">
        <f t="shared" si="103"/>
        <v>7.4583333333333313</v>
      </c>
    </row>
    <row r="293" spans="1:13" x14ac:dyDescent="0.25">
      <c r="A293" s="21">
        <f t="shared" si="104"/>
        <v>9</v>
      </c>
      <c r="B293" s="22" t="s">
        <v>62</v>
      </c>
      <c r="C293" s="21">
        <v>310</v>
      </c>
      <c r="D293" s="23">
        <f t="shared" si="99"/>
        <v>19</v>
      </c>
      <c r="E293" s="23">
        <v>-1</v>
      </c>
      <c r="F293" s="23">
        <f t="shared" si="100"/>
        <v>20</v>
      </c>
      <c r="G293" s="21">
        <v>6</v>
      </c>
      <c r="H293" s="21" t="str">
        <f t="shared" si="101"/>
        <v>Minggu</v>
      </c>
      <c r="I293" s="24">
        <f t="shared" si="105"/>
        <v>45865.291666666664</v>
      </c>
      <c r="J293" s="25">
        <f t="shared" si="106"/>
        <v>8.2916666666666643</v>
      </c>
      <c r="K293" s="21" t="str">
        <f t="shared" si="102"/>
        <v>Minggu</v>
      </c>
      <c r="L293" s="24">
        <f t="shared" si="107"/>
        <v>45865.541666666664</v>
      </c>
      <c r="M293" s="25">
        <f t="shared" si="103"/>
        <v>8.5416666666666643</v>
      </c>
    </row>
    <row r="294" spans="1:13" x14ac:dyDescent="0.25">
      <c r="A294" s="21">
        <f t="shared" si="104"/>
        <v>10</v>
      </c>
      <c r="B294" s="22" t="s">
        <v>128</v>
      </c>
      <c r="C294" s="27">
        <v>150</v>
      </c>
      <c r="D294" s="23">
        <f t="shared" si="99"/>
        <v>10</v>
      </c>
      <c r="E294" s="23">
        <v>1</v>
      </c>
      <c r="F294" s="23">
        <f t="shared" si="100"/>
        <v>9</v>
      </c>
      <c r="G294" s="21">
        <v>2</v>
      </c>
      <c r="H294" s="21" t="str">
        <f t="shared" si="101"/>
        <v>Senin</v>
      </c>
      <c r="I294" s="24">
        <f t="shared" si="105"/>
        <v>45866.333333333336</v>
      </c>
      <c r="J294" s="25">
        <f t="shared" si="106"/>
        <v>9.3333333333333304</v>
      </c>
      <c r="K294" s="21" t="str">
        <f t="shared" si="102"/>
        <v>Senin</v>
      </c>
      <c r="L294" s="24">
        <f t="shared" si="107"/>
        <v>45866.416666666672</v>
      </c>
      <c r="M294" s="25">
        <f t="shared" si="103"/>
        <v>9.4166666666666643</v>
      </c>
    </row>
    <row r="295" spans="1:13" x14ac:dyDescent="0.25">
      <c r="A295" s="21">
        <f t="shared" si="104"/>
        <v>11</v>
      </c>
      <c r="B295" s="26" t="s">
        <v>30</v>
      </c>
      <c r="C295" s="21">
        <v>169</v>
      </c>
      <c r="D295" s="23">
        <f t="shared" si="99"/>
        <v>11</v>
      </c>
      <c r="E295" s="23">
        <v>1</v>
      </c>
      <c r="F295" s="23">
        <f t="shared" si="100"/>
        <v>10</v>
      </c>
      <c r="G295" s="21">
        <v>2</v>
      </c>
      <c r="H295" s="21" t="str">
        <f t="shared" si="101"/>
        <v>Senin</v>
      </c>
      <c r="I295" s="24">
        <f t="shared" si="105"/>
        <v>45866.833333333336</v>
      </c>
      <c r="J295" s="25">
        <f t="shared" si="106"/>
        <v>9.8333333333333304</v>
      </c>
      <c r="K295" s="21" t="str">
        <f t="shared" si="102"/>
        <v>Senin</v>
      </c>
      <c r="L295" s="24">
        <f t="shared" si="107"/>
        <v>45866.916666666672</v>
      </c>
      <c r="M295" s="25">
        <f t="shared" si="103"/>
        <v>9.9166666666666643</v>
      </c>
    </row>
    <row r="296" spans="1:13" x14ac:dyDescent="0.25">
      <c r="A296" s="21">
        <f t="shared" si="104"/>
        <v>12</v>
      </c>
      <c r="B296" s="22" t="s">
        <v>29</v>
      </c>
      <c r="C296" s="21">
        <v>220</v>
      </c>
      <c r="D296" s="23">
        <f t="shared" si="99"/>
        <v>13</v>
      </c>
      <c r="E296" s="23">
        <v>-1</v>
      </c>
      <c r="F296" s="23">
        <f t="shared" si="100"/>
        <v>14</v>
      </c>
      <c r="G296" s="21">
        <v>2</v>
      </c>
      <c r="H296" s="21" t="str">
        <f t="shared" si="101"/>
        <v>Selasa</v>
      </c>
      <c r="I296" s="24">
        <f t="shared" si="105"/>
        <v>45867.375</v>
      </c>
      <c r="J296" s="25">
        <f t="shared" si="106"/>
        <v>10.374999999999998</v>
      </c>
      <c r="K296" s="21" t="str">
        <f t="shared" si="102"/>
        <v>Selasa</v>
      </c>
      <c r="L296" s="24">
        <f t="shared" si="107"/>
        <v>45867.458333333336</v>
      </c>
      <c r="M296" s="25">
        <f t="shared" si="103"/>
        <v>10.458333333333332</v>
      </c>
    </row>
    <row r="297" spans="1:13" x14ac:dyDescent="0.25">
      <c r="A297" s="21">
        <f t="shared" si="104"/>
        <v>13</v>
      </c>
      <c r="B297" s="22" t="s">
        <v>28</v>
      </c>
      <c r="C297" s="21">
        <v>634</v>
      </c>
      <c r="D297" s="23">
        <f t="shared" si="99"/>
        <v>38</v>
      </c>
      <c r="E297" s="23">
        <v>-2</v>
      </c>
      <c r="F297" s="23">
        <f t="shared" si="100"/>
        <v>40</v>
      </c>
      <c r="G297" s="21">
        <v>3</v>
      </c>
      <c r="H297" s="21" t="str">
        <f t="shared" si="101"/>
        <v>Rabu</v>
      </c>
      <c r="I297" s="24">
        <f t="shared" si="105"/>
        <v>45868</v>
      </c>
      <c r="J297" s="25">
        <f t="shared" si="106"/>
        <v>10.999999999999998</v>
      </c>
      <c r="K297" s="21" t="str">
        <f t="shared" si="102"/>
        <v>Rabu</v>
      </c>
      <c r="L297" s="24">
        <f t="shared" si="107"/>
        <v>45868.125</v>
      </c>
      <c r="M297" s="25">
        <f t="shared" si="103"/>
        <v>11.124999999999998</v>
      </c>
    </row>
    <row r="298" spans="1:13" x14ac:dyDescent="0.25">
      <c r="A298" s="21">
        <f t="shared" si="104"/>
        <v>14</v>
      </c>
      <c r="B298" s="22" t="s">
        <v>160</v>
      </c>
      <c r="C298" s="21">
        <v>243</v>
      </c>
      <c r="D298" s="23">
        <f t="shared" si="99"/>
        <v>15</v>
      </c>
      <c r="E298" s="23">
        <v>0</v>
      </c>
      <c r="F298" s="23">
        <f t="shared" si="100"/>
        <v>15</v>
      </c>
      <c r="G298" s="21">
        <v>2</v>
      </c>
      <c r="H298" s="21" t="str">
        <f t="shared" si="101"/>
        <v>Kamis</v>
      </c>
      <c r="I298" s="24">
        <f t="shared" si="105"/>
        <v>45869.708333333336</v>
      </c>
      <c r="J298" s="25">
        <f t="shared" si="106"/>
        <v>12.708333333333332</v>
      </c>
      <c r="K298" s="21" t="str">
        <f t="shared" si="102"/>
        <v>Kamis</v>
      </c>
      <c r="L298" s="24">
        <f t="shared" si="107"/>
        <v>45869.791666666672</v>
      </c>
      <c r="M298" s="25">
        <f t="shared" si="103"/>
        <v>12.791666666666666</v>
      </c>
    </row>
    <row r="299" spans="1:13" x14ac:dyDescent="0.25">
      <c r="A299" s="21">
        <f t="shared" si="104"/>
        <v>15</v>
      </c>
      <c r="B299" s="22" t="s">
        <v>19</v>
      </c>
      <c r="C299" s="21">
        <v>458</v>
      </c>
      <c r="D299" s="23">
        <f t="shared" si="99"/>
        <v>27</v>
      </c>
      <c r="E299" s="23">
        <v>-2</v>
      </c>
      <c r="F299" s="23">
        <f t="shared" si="100"/>
        <v>29</v>
      </c>
      <c r="G299" s="21">
        <v>3</v>
      </c>
      <c r="H299" s="21" t="str">
        <f t="shared" si="101"/>
        <v>Jum'at</v>
      </c>
      <c r="I299" s="24">
        <f t="shared" si="105"/>
        <v>45870.416666666664</v>
      </c>
      <c r="J299" s="25">
        <f t="shared" si="106"/>
        <v>13.416666666666666</v>
      </c>
      <c r="K299" s="21" t="str">
        <f t="shared" si="102"/>
        <v>Jum'at</v>
      </c>
      <c r="L299" s="24">
        <f t="shared" si="107"/>
        <v>45870.541666666664</v>
      </c>
      <c r="M299" s="25">
        <f t="shared" si="103"/>
        <v>13.541666666666666</v>
      </c>
    </row>
    <row r="300" spans="1:13" x14ac:dyDescent="0.25">
      <c r="A300" s="21">
        <f t="shared" si="104"/>
        <v>16</v>
      </c>
      <c r="B300" s="22" t="s">
        <v>18</v>
      </c>
      <c r="C300" s="21">
        <v>396</v>
      </c>
      <c r="D300" s="23">
        <f t="shared" si="99"/>
        <v>26</v>
      </c>
      <c r="E300" s="23">
        <v>1</v>
      </c>
      <c r="F300" s="23">
        <f t="shared" si="100"/>
        <v>25</v>
      </c>
      <c r="G300" s="21">
        <v>2</v>
      </c>
      <c r="H300" s="21" t="str">
        <f t="shared" si="101"/>
        <v>Sabtu</v>
      </c>
      <c r="I300" s="24">
        <f t="shared" si="105"/>
        <v>45871.666666666664</v>
      </c>
      <c r="J300" s="25">
        <f t="shared" si="106"/>
        <v>14.666666666666666</v>
      </c>
      <c r="K300" s="21" t="str">
        <f t="shared" si="102"/>
        <v>Sabtu</v>
      </c>
      <c r="L300" s="24">
        <f t="shared" si="107"/>
        <v>45871.75</v>
      </c>
      <c r="M300" s="25">
        <f t="shared" si="103"/>
        <v>14.75</v>
      </c>
    </row>
    <row r="301" spans="1:13" x14ac:dyDescent="0.25">
      <c r="A301" s="21">
        <f t="shared" si="104"/>
        <v>17</v>
      </c>
      <c r="B301" s="22" t="s">
        <v>17</v>
      </c>
      <c r="C301" s="21"/>
      <c r="D301" s="23"/>
      <c r="E301" s="23"/>
      <c r="F301" s="23"/>
      <c r="G301" s="21"/>
      <c r="H301" s="21" t="str">
        <f t="shared" si="101"/>
        <v>Minggu</v>
      </c>
      <c r="I301" s="24">
        <f t="shared" si="105"/>
        <v>45872.833333333336</v>
      </c>
      <c r="J301" s="25">
        <f t="shared" si="106"/>
        <v>15.833333333333334</v>
      </c>
      <c r="K301" s="21"/>
      <c r="L301" s="24"/>
      <c r="M301" s="25"/>
    </row>
    <row r="302" spans="1:13" x14ac:dyDescent="0.25">
      <c r="A302" s="8" t="s">
        <v>31</v>
      </c>
      <c r="B302" s="8"/>
      <c r="C302" s="28">
        <f>SUM(C285:C301)</f>
        <v>5160</v>
      </c>
      <c r="D302" s="28">
        <f>SUM(D285:D301)</f>
        <v>324</v>
      </c>
      <c r="E302" s="28"/>
      <c r="F302" s="28"/>
      <c r="G302" s="28">
        <f>SUM(G285:G301)</f>
        <v>51</v>
      </c>
      <c r="H302" s="28">
        <f>D302+G302</f>
        <v>375</v>
      </c>
      <c r="I302" s="29"/>
      <c r="J302" s="30"/>
      <c r="K302" s="29"/>
      <c r="L302" s="29"/>
      <c r="M302" s="30"/>
    </row>
    <row r="303" spans="1:13" x14ac:dyDescent="0.25">
      <c r="A303" s="8" t="s">
        <v>32</v>
      </c>
      <c r="B303" s="8"/>
      <c r="C303" s="31"/>
      <c r="D303" s="32">
        <f>D302/24</f>
        <v>13.5</v>
      </c>
      <c r="E303" s="32"/>
      <c r="F303" s="32"/>
      <c r="G303" s="32">
        <f>G302/24</f>
        <v>2.125</v>
      </c>
      <c r="H303" s="32">
        <f>H302/24</f>
        <v>15.625</v>
      </c>
      <c r="I303" s="33"/>
      <c r="J303" s="34" t="s">
        <v>33</v>
      </c>
      <c r="K303" s="35"/>
      <c r="L303" s="35"/>
      <c r="M303" s="35"/>
    </row>
    <row r="304" spans="1:13" x14ac:dyDescent="0.25">
      <c r="A304" s="36"/>
      <c r="B304" s="36"/>
      <c r="C304" s="36"/>
      <c r="D304" s="36"/>
      <c r="E304" s="36"/>
      <c r="F304" s="36"/>
      <c r="G304" s="36"/>
      <c r="H304" s="35"/>
      <c r="I304" s="35"/>
      <c r="J304" s="30" t="s">
        <v>34</v>
      </c>
      <c r="K304" s="30"/>
      <c r="L304" s="38">
        <f>C302</f>
        <v>5160</v>
      </c>
      <c r="M304" s="35" t="s">
        <v>35</v>
      </c>
    </row>
    <row r="305" spans="1:13" x14ac:dyDescent="0.25">
      <c r="A305" s="36"/>
      <c r="B305" s="36"/>
      <c r="C305" s="36"/>
      <c r="D305" s="36"/>
      <c r="E305" s="36"/>
      <c r="F305" s="36"/>
      <c r="G305" s="36"/>
      <c r="H305" s="36"/>
      <c r="I305" s="35"/>
      <c r="J305" s="30" t="s">
        <v>36</v>
      </c>
      <c r="K305" s="30"/>
      <c r="L305" s="40">
        <f>D303</f>
        <v>13.5</v>
      </c>
      <c r="M305" s="35" t="s">
        <v>14</v>
      </c>
    </row>
    <row r="306" spans="1:13" x14ac:dyDescent="0.25">
      <c r="A306" s="36"/>
      <c r="B306" s="36"/>
      <c r="C306" s="36"/>
      <c r="D306" s="36"/>
      <c r="E306" s="36"/>
      <c r="F306" s="36"/>
      <c r="G306" s="36"/>
      <c r="H306" s="36"/>
      <c r="I306" s="35"/>
      <c r="J306" s="30" t="s">
        <v>37</v>
      </c>
      <c r="K306" s="30"/>
      <c r="L306" s="41">
        <f>G303</f>
        <v>2.125</v>
      </c>
      <c r="M306" s="35" t="s">
        <v>14</v>
      </c>
    </row>
  </sheetData>
  <mergeCells count="168">
    <mergeCell ref="A302:B302"/>
    <mergeCell ref="A303:B303"/>
    <mergeCell ref="A274:B274"/>
    <mergeCell ref="A275:B275"/>
    <mergeCell ref="A280:M280"/>
    <mergeCell ref="A281:M281"/>
    <mergeCell ref="A282:J282"/>
    <mergeCell ref="A283:A284"/>
    <mergeCell ref="B283:B284"/>
    <mergeCell ref="C283:C284"/>
    <mergeCell ref="D283:D284"/>
    <mergeCell ref="E283:E284"/>
    <mergeCell ref="F283:F284"/>
    <mergeCell ref="G283:G284"/>
    <mergeCell ref="H283:J283"/>
    <mergeCell ref="K283:M283"/>
    <mergeCell ref="A252:B252"/>
    <mergeCell ref="A253:B253"/>
    <mergeCell ref="A258:M258"/>
    <mergeCell ref="A259:M259"/>
    <mergeCell ref="A260:J260"/>
    <mergeCell ref="A261:A262"/>
    <mergeCell ref="B261:B262"/>
    <mergeCell ref="C261:C262"/>
    <mergeCell ref="D261:D262"/>
    <mergeCell ref="E261:E262"/>
    <mergeCell ref="F261:F262"/>
    <mergeCell ref="G261:G262"/>
    <mergeCell ref="H261:J261"/>
    <mergeCell ref="K261:M261"/>
    <mergeCell ref="A224:B224"/>
    <mergeCell ref="A225:B225"/>
    <mergeCell ref="A230:M230"/>
    <mergeCell ref="A231:M231"/>
    <mergeCell ref="A232:J232"/>
    <mergeCell ref="A233:A234"/>
    <mergeCell ref="B233:B234"/>
    <mergeCell ref="C233:C234"/>
    <mergeCell ref="D233:D234"/>
    <mergeCell ref="E233:E234"/>
    <mergeCell ref="F233:F234"/>
    <mergeCell ref="G233:G234"/>
    <mergeCell ref="H233:J233"/>
    <mergeCell ref="K233:M233"/>
    <mergeCell ref="A202:B202"/>
    <mergeCell ref="A203:B203"/>
    <mergeCell ref="A208:M208"/>
    <mergeCell ref="A209:M209"/>
    <mergeCell ref="A210:J210"/>
    <mergeCell ref="A211:A212"/>
    <mergeCell ref="B211:B212"/>
    <mergeCell ref="C211:C212"/>
    <mergeCell ref="D211:D212"/>
    <mergeCell ref="E211:E212"/>
    <mergeCell ref="F211:F212"/>
    <mergeCell ref="G211:G212"/>
    <mergeCell ref="H211:J211"/>
    <mergeCell ref="K211:M211"/>
    <mergeCell ref="A176:B176"/>
    <mergeCell ref="A177:B177"/>
    <mergeCell ref="A182:M182"/>
    <mergeCell ref="A183:M183"/>
    <mergeCell ref="A184:J184"/>
    <mergeCell ref="A185:A186"/>
    <mergeCell ref="B185:B186"/>
    <mergeCell ref="C185:C186"/>
    <mergeCell ref="D185:D186"/>
    <mergeCell ref="E185:E186"/>
    <mergeCell ref="F185:F186"/>
    <mergeCell ref="G185:G186"/>
    <mergeCell ref="H185:J185"/>
    <mergeCell ref="K185:M185"/>
    <mergeCell ref="A154:B154"/>
    <mergeCell ref="A155:B155"/>
    <mergeCell ref="A160:M160"/>
    <mergeCell ref="A161:M161"/>
    <mergeCell ref="A162:J162"/>
    <mergeCell ref="A163:A164"/>
    <mergeCell ref="B163:B164"/>
    <mergeCell ref="C163:C164"/>
    <mergeCell ref="D163:D164"/>
    <mergeCell ref="E163:E164"/>
    <mergeCell ref="F163:F164"/>
    <mergeCell ref="G163:G164"/>
    <mergeCell ref="H163:J163"/>
    <mergeCell ref="K163:M163"/>
    <mergeCell ref="A128:B128"/>
    <mergeCell ref="A129:B129"/>
    <mergeCell ref="A134:M134"/>
    <mergeCell ref="A135:M135"/>
    <mergeCell ref="A136:J136"/>
    <mergeCell ref="A137:A138"/>
    <mergeCell ref="B137:B138"/>
    <mergeCell ref="C137:C138"/>
    <mergeCell ref="D137:D138"/>
    <mergeCell ref="E137:E138"/>
    <mergeCell ref="F137:F138"/>
    <mergeCell ref="G137:G138"/>
    <mergeCell ref="H137:J137"/>
    <mergeCell ref="K137:M137"/>
    <mergeCell ref="A97:B97"/>
    <mergeCell ref="A98:B98"/>
    <mergeCell ref="A103:M103"/>
    <mergeCell ref="A104:M104"/>
    <mergeCell ref="A105:J105"/>
    <mergeCell ref="A106:A107"/>
    <mergeCell ref="B106:B107"/>
    <mergeCell ref="C106:C107"/>
    <mergeCell ref="D106:D107"/>
    <mergeCell ref="E106:E107"/>
    <mergeCell ref="F106:F107"/>
    <mergeCell ref="G106:G107"/>
    <mergeCell ref="H106:J106"/>
    <mergeCell ref="K106:M106"/>
    <mergeCell ref="A71:B71"/>
    <mergeCell ref="A72:B72"/>
    <mergeCell ref="A77:M77"/>
    <mergeCell ref="A78:M78"/>
    <mergeCell ref="A79:J79"/>
    <mergeCell ref="A80:A81"/>
    <mergeCell ref="B80:B81"/>
    <mergeCell ref="C80:C81"/>
    <mergeCell ref="D80:D81"/>
    <mergeCell ref="E80:E81"/>
    <mergeCell ref="F80:F81"/>
    <mergeCell ref="G80:G81"/>
    <mergeCell ref="H80:J80"/>
    <mergeCell ref="K80:M80"/>
    <mergeCell ref="A43:B43"/>
    <mergeCell ref="A44:B44"/>
    <mergeCell ref="A49:M49"/>
    <mergeCell ref="A50:M50"/>
    <mergeCell ref="A51:J51"/>
    <mergeCell ref="A52:A53"/>
    <mergeCell ref="B52:B53"/>
    <mergeCell ref="C52:C53"/>
    <mergeCell ref="D52:D53"/>
    <mergeCell ref="E52:E53"/>
    <mergeCell ref="F52:F53"/>
    <mergeCell ref="G52:G53"/>
    <mergeCell ref="H52:J52"/>
    <mergeCell ref="K52:M52"/>
    <mergeCell ref="A17:B17"/>
    <mergeCell ref="A18:B18"/>
    <mergeCell ref="A23:M23"/>
    <mergeCell ref="A24:M24"/>
    <mergeCell ref="A25:J25"/>
    <mergeCell ref="A26:A27"/>
    <mergeCell ref="B26:B27"/>
    <mergeCell ref="C26:C27"/>
    <mergeCell ref="D26:D27"/>
    <mergeCell ref="E26:E27"/>
    <mergeCell ref="F26:F27"/>
    <mergeCell ref="G26:G27"/>
    <mergeCell ref="H26:J26"/>
    <mergeCell ref="K26:M26"/>
    <mergeCell ref="A1:M1"/>
    <mergeCell ref="A2:M2"/>
    <mergeCell ref="A3:J3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59027777777777801" right="0.70833333333333304" top="0.74791666666666701" bottom="0.74791666666666701" header="0.511811023622047" footer="0.511811023622047"/>
  <pageSetup paperSize="9" scale="75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BE377"/>
  <sheetViews>
    <sheetView zoomScale="95" zoomScaleNormal="95" workbookViewId="0">
      <selection activeCell="A2" sqref="A2:M24"/>
    </sheetView>
  </sheetViews>
  <sheetFormatPr defaultColWidth="9.140625" defaultRowHeight="15" x14ac:dyDescent="0.25"/>
  <cols>
    <col min="1" max="1" width="6.85546875" style="211" customWidth="1"/>
    <col min="2" max="2" width="17.140625" style="211" customWidth="1"/>
    <col min="3" max="5" width="9.140625" style="211"/>
    <col min="6" max="6" width="10.42578125" style="211" customWidth="1"/>
    <col min="7" max="7" width="10.85546875" style="211" customWidth="1"/>
    <col min="8" max="8" width="9.42578125" style="211" customWidth="1"/>
    <col min="9" max="9" width="13.140625" style="211" customWidth="1"/>
    <col min="10" max="11" width="10.5703125" style="211" customWidth="1"/>
    <col min="12" max="12" width="13.42578125" style="211" customWidth="1"/>
    <col min="13" max="13" width="10" style="211" customWidth="1"/>
    <col min="14" max="16" width="8" style="211" customWidth="1"/>
    <col min="17" max="17" width="9.42578125" style="211" customWidth="1"/>
    <col min="18" max="18" width="13.140625" style="211" customWidth="1"/>
    <col min="19" max="19" width="9.42578125" style="211" customWidth="1"/>
    <col min="20" max="20" width="9.85546875" style="211" customWidth="1"/>
    <col min="21" max="21" width="11.140625" style="211" customWidth="1"/>
    <col min="22" max="22" width="10.42578125" style="211" customWidth="1"/>
    <col min="23" max="23" width="9.5703125" style="211" customWidth="1"/>
    <col min="24" max="24" width="10.5703125" style="211" customWidth="1"/>
    <col min="25" max="25" width="11.5703125" style="211" customWidth="1"/>
    <col min="26" max="26" width="9.140625" style="211"/>
    <col min="27" max="27" width="9.5703125" style="211" customWidth="1"/>
    <col min="28" max="28" width="11.5703125" style="211" customWidth="1"/>
    <col min="29" max="29" width="11.42578125" style="211" customWidth="1"/>
    <col min="30" max="30" width="10.5703125" style="211" customWidth="1"/>
    <col min="31" max="31" width="9.140625" style="211"/>
    <col min="32" max="32" width="15.5703125" style="211" customWidth="1"/>
    <col min="33" max="38" width="9.140625" style="211"/>
    <col min="39" max="39" width="14.42578125" style="211" customWidth="1"/>
    <col min="40" max="41" width="9.140625" style="211"/>
    <col min="42" max="42" width="11.140625" style="211" customWidth="1"/>
    <col min="43" max="45" width="9.140625" style="211"/>
    <col min="46" max="46" width="10.5703125" style="211" customWidth="1"/>
    <col min="47" max="48" width="9.140625" style="211"/>
    <col min="49" max="49" width="10.5703125" style="211" customWidth="1"/>
    <col min="50" max="51" width="9.140625" style="211"/>
    <col min="52" max="52" width="29" style="211" customWidth="1"/>
    <col min="53" max="53" width="9.140625" style="211" hidden="1"/>
    <col min="54" max="54" width="11.42578125" style="211" hidden="1" customWidth="1"/>
    <col min="55" max="57" width="9.140625" style="211" hidden="1"/>
    <col min="58" max="58" width="9.140625" style="211"/>
    <col min="59" max="59" width="11.5703125" style="211" customWidth="1"/>
    <col min="60" max="60" width="9.140625" style="211"/>
    <col min="61" max="61" width="10.5703125" style="211" customWidth="1"/>
    <col min="62" max="62" width="11.5703125" style="211" customWidth="1"/>
    <col min="63" max="63" width="10" style="211" customWidth="1"/>
    <col min="64" max="64" width="10.5703125" style="211" customWidth="1"/>
    <col min="65" max="65" width="12" style="211" customWidth="1"/>
    <col min="66" max="69" width="9.140625" style="211"/>
    <col min="70" max="70" width="16.5703125" style="211" customWidth="1"/>
    <col min="71" max="76" width="9.140625" style="211"/>
    <col min="77" max="77" width="11.140625" style="211" customWidth="1"/>
    <col min="78" max="79" width="9.140625" style="211"/>
    <col min="80" max="80" width="11.140625" style="211" customWidth="1"/>
    <col min="81" max="86" width="9.140625" style="211"/>
    <col min="87" max="87" width="18.5703125" style="211" customWidth="1"/>
    <col min="88" max="93" width="9.140625" style="211"/>
    <col min="94" max="94" width="11.140625" style="211" customWidth="1"/>
    <col min="95" max="96" width="9.140625" style="211"/>
    <col min="97" max="97" width="11.140625" style="211" customWidth="1"/>
    <col min="98" max="98" width="10.85546875" style="211" customWidth="1"/>
    <col min="99" max="101" width="9.140625" style="211"/>
    <col min="102" max="102" width="14.5703125" style="211" customWidth="1"/>
    <col min="103" max="106" width="9.140625" style="211"/>
    <col min="107" max="107" width="9.42578125" style="211" customWidth="1"/>
    <col min="108" max="108" width="9.140625" style="211"/>
    <col min="109" max="109" width="11.5703125" style="211" customWidth="1"/>
    <col min="110" max="111" width="9.140625" style="211"/>
    <col min="112" max="112" width="11.5703125" style="211" customWidth="1"/>
    <col min="113" max="113" width="9.140625" style="211"/>
    <col min="114" max="114" width="11.140625" style="211" customWidth="1"/>
    <col min="115" max="116" width="9.140625" style="211"/>
    <col min="117" max="117" width="11.140625" style="211" customWidth="1"/>
    <col min="118" max="16384" width="9.140625" style="211"/>
  </cols>
  <sheetData>
    <row r="1" spans="1:13" ht="15.75" x14ac:dyDescent="0.25">
      <c r="A1" s="438" t="s">
        <v>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</row>
    <row r="2" spans="1:13" ht="15.75" x14ac:dyDescent="0.25">
      <c r="A2" s="438" t="s">
        <v>166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</row>
    <row r="3" spans="1:13" ht="15.75" x14ac:dyDescent="0.25">
      <c r="A3" s="162" t="s">
        <v>167</v>
      </c>
      <c r="K3" s="139" t="s">
        <v>3</v>
      </c>
      <c r="L3" s="136">
        <v>15.5</v>
      </c>
      <c r="M3" s="139" t="s">
        <v>4</v>
      </c>
    </row>
    <row r="4" spans="1:13" ht="15" customHeight="1" x14ac:dyDescent="0.25">
      <c r="A4" s="450" t="s">
        <v>5</v>
      </c>
      <c r="B4" s="450" t="s">
        <v>6</v>
      </c>
      <c r="C4" s="451" t="s">
        <v>7</v>
      </c>
      <c r="D4" s="451" t="s">
        <v>8</v>
      </c>
      <c r="E4" s="452" t="s">
        <v>9</v>
      </c>
      <c r="F4" s="452" t="s">
        <v>10</v>
      </c>
      <c r="G4" s="451" t="s">
        <v>11</v>
      </c>
      <c r="H4" s="453" t="s">
        <v>12</v>
      </c>
      <c r="I4" s="453"/>
      <c r="J4" s="453"/>
      <c r="K4" s="454" t="s">
        <v>13</v>
      </c>
      <c r="L4" s="454"/>
      <c r="M4" s="454"/>
    </row>
    <row r="5" spans="1:13" x14ac:dyDescent="0.25">
      <c r="A5" s="450"/>
      <c r="B5" s="450"/>
      <c r="C5" s="451"/>
      <c r="D5" s="451"/>
      <c r="E5" s="452"/>
      <c r="F5" s="452"/>
      <c r="G5" s="451"/>
      <c r="H5" s="212" t="s">
        <v>14</v>
      </c>
      <c r="I5" s="212" t="s">
        <v>15</v>
      </c>
      <c r="J5" s="212" t="s">
        <v>16</v>
      </c>
      <c r="K5" s="213" t="s">
        <v>14</v>
      </c>
      <c r="L5" s="213" t="s">
        <v>15</v>
      </c>
      <c r="M5" s="213" t="s">
        <v>16</v>
      </c>
    </row>
    <row r="6" spans="1:13" ht="15.75" x14ac:dyDescent="0.25">
      <c r="A6" s="21">
        <v>1</v>
      </c>
      <c r="B6" s="22" t="s">
        <v>17</v>
      </c>
      <c r="C6" s="21">
        <v>396</v>
      </c>
      <c r="D6" s="23">
        <f t="shared" ref="D6:D23" si="0">F6+E6</f>
        <v>26</v>
      </c>
      <c r="E6" s="23">
        <v>1</v>
      </c>
      <c r="F6" s="23">
        <f t="shared" ref="F6:F23" si="1">INT(C6/$L$3)</f>
        <v>25</v>
      </c>
      <c r="G6" s="21">
        <v>32</v>
      </c>
      <c r="H6" s="21" t="str">
        <f t="shared" ref="H6:H24" si="2">CHOOSE(WEEKDAY(I6),"Minggu","Senin","Selasa","Rabu","Kamis","Jum'at","Sabtu")</f>
        <v>Minggu</v>
      </c>
      <c r="I6" s="24">
        <v>45655</v>
      </c>
      <c r="J6" s="25">
        <v>0.20833333333333301</v>
      </c>
      <c r="K6" s="21" t="str">
        <f t="shared" ref="K6:K23" si="3">CHOOSE(WEEKDAY(L6),"Minggu","Senin","Selasa","Rabu","Kamis","Jum'at","Sabtu")</f>
        <v>Senin</v>
      </c>
      <c r="L6" s="24">
        <f>(I6+J6)+G6/24</f>
        <v>45656.541666666672</v>
      </c>
      <c r="M6" s="25">
        <f t="shared" ref="M6:M23" si="4">(J6+G6/24)</f>
        <v>1.5416666666666663</v>
      </c>
    </row>
    <row r="7" spans="1:13" ht="15.75" x14ac:dyDescent="0.25">
      <c r="A7" s="21">
        <f t="shared" ref="A7:A24" si="5">A6+1</f>
        <v>2</v>
      </c>
      <c r="B7" s="22" t="s">
        <v>18</v>
      </c>
      <c r="C7" s="21">
        <v>458</v>
      </c>
      <c r="D7" s="23">
        <f t="shared" si="0"/>
        <v>29</v>
      </c>
      <c r="E7" s="23">
        <v>0</v>
      </c>
      <c r="F7" s="23">
        <f t="shared" si="1"/>
        <v>29</v>
      </c>
      <c r="G7" s="21">
        <v>3</v>
      </c>
      <c r="H7" s="21" t="str">
        <f t="shared" si="2"/>
        <v>Selasa</v>
      </c>
      <c r="I7" s="24">
        <f t="shared" ref="I7:I24" si="6">$I$6+J7</f>
        <v>45657.625</v>
      </c>
      <c r="J7" s="25">
        <f t="shared" ref="J7:J24" si="7">M6+D6/24</f>
        <v>2.6249999999999996</v>
      </c>
      <c r="K7" s="21" t="str">
        <f t="shared" si="3"/>
        <v>Selasa</v>
      </c>
      <c r="L7" s="24">
        <f t="shared" ref="L7:L23" si="8">($I$6+J7)+G7/24</f>
        <v>45657.75</v>
      </c>
      <c r="M7" s="25">
        <f t="shared" si="4"/>
        <v>2.7499999999999996</v>
      </c>
    </row>
    <row r="8" spans="1:13" ht="15.75" x14ac:dyDescent="0.25">
      <c r="A8" s="21">
        <f t="shared" si="5"/>
        <v>3</v>
      </c>
      <c r="B8" s="22" t="s">
        <v>19</v>
      </c>
      <c r="C8" s="21">
        <v>243</v>
      </c>
      <c r="D8" s="23">
        <f t="shared" si="0"/>
        <v>15</v>
      </c>
      <c r="E8" s="23">
        <v>0</v>
      </c>
      <c r="F8" s="23">
        <f t="shared" si="1"/>
        <v>15</v>
      </c>
      <c r="G8" s="21">
        <v>3</v>
      </c>
      <c r="H8" s="21" t="str">
        <f t="shared" si="2"/>
        <v>Rabu</v>
      </c>
      <c r="I8" s="24">
        <f t="shared" si="6"/>
        <v>45658.958333333336</v>
      </c>
      <c r="J8" s="25">
        <f t="shared" si="7"/>
        <v>3.958333333333333</v>
      </c>
      <c r="K8" s="21" t="str">
        <f t="shared" si="3"/>
        <v>Kamis</v>
      </c>
      <c r="L8" s="24">
        <f t="shared" si="8"/>
        <v>45659.083333333336</v>
      </c>
      <c r="M8" s="25">
        <f t="shared" si="4"/>
        <v>4.083333333333333</v>
      </c>
    </row>
    <row r="9" spans="1:13" ht="15.75" x14ac:dyDescent="0.25">
      <c r="A9" s="21">
        <f t="shared" si="5"/>
        <v>4</v>
      </c>
      <c r="B9" s="22" t="s">
        <v>20</v>
      </c>
      <c r="C9" s="21">
        <v>407</v>
      </c>
      <c r="D9" s="23">
        <f t="shared" si="0"/>
        <v>25</v>
      </c>
      <c r="E9" s="23">
        <v>-1</v>
      </c>
      <c r="F9" s="23">
        <f t="shared" si="1"/>
        <v>26</v>
      </c>
      <c r="G9" s="21">
        <v>2</v>
      </c>
      <c r="H9" s="21" t="str">
        <f t="shared" si="2"/>
        <v>Kamis</v>
      </c>
      <c r="I9" s="24">
        <f t="shared" si="6"/>
        <v>45659.708333333336</v>
      </c>
      <c r="J9" s="25">
        <f t="shared" si="7"/>
        <v>4.708333333333333</v>
      </c>
      <c r="K9" s="21" t="str">
        <f t="shared" si="3"/>
        <v>Kamis</v>
      </c>
      <c r="L9" s="24">
        <f t="shared" si="8"/>
        <v>45659.791666666672</v>
      </c>
      <c r="M9" s="25">
        <f t="shared" si="4"/>
        <v>4.7916666666666661</v>
      </c>
    </row>
    <row r="10" spans="1:13" ht="15.75" x14ac:dyDescent="0.25">
      <c r="A10" s="21">
        <f t="shared" si="5"/>
        <v>5</v>
      </c>
      <c r="B10" s="22" t="s">
        <v>22</v>
      </c>
      <c r="C10" s="21">
        <v>345</v>
      </c>
      <c r="D10" s="23">
        <f t="shared" si="0"/>
        <v>21</v>
      </c>
      <c r="E10" s="23">
        <v>-1</v>
      </c>
      <c r="F10" s="23">
        <f t="shared" si="1"/>
        <v>22</v>
      </c>
      <c r="G10" s="71">
        <v>3</v>
      </c>
      <c r="H10" s="21" t="str">
        <f t="shared" si="2"/>
        <v>Jum'at</v>
      </c>
      <c r="I10" s="24">
        <f t="shared" si="6"/>
        <v>45660.833333333336</v>
      </c>
      <c r="J10" s="25">
        <f t="shared" si="7"/>
        <v>5.833333333333333</v>
      </c>
      <c r="K10" s="21" t="str">
        <f t="shared" si="3"/>
        <v>Jum'at</v>
      </c>
      <c r="L10" s="24">
        <f t="shared" si="8"/>
        <v>45660.958333333336</v>
      </c>
      <c r="M10" s="25">
        <f t="shared" si="4"/>
        <v>5.958333333333333</v>
      </c>
    </row>
    <row r="11" spans="1:13" ht="15.75" x14ac:dyDescent="0.25">
      <c r="A11" s="21">
        <f t="shared" si="5"/>
        <v>6</v>
      </c>
      <c r="B11" s="214" t="s">
        <v>28</v>
      </c>
      <c r="C11" s="109">
        <v>360</v>
      </c>
      <c r="D11" s="114">
        <f t="shared" si="0"/>
        <v>23</v>
      </c>
      <c r="E11" s="114">
        <v>0</v>
      </c>
      <c r="F11" s="23">
        <f t="shared" si="1"/>
        <v>23</v>
      </c>
      <c r="G11" s="109">
        <v>3</v>
      </c>
      <c r="H11" s="21" t="str">
        <f t="shared" si="2"/>
        <v>Sabtu</v>
      </c>
      <c r="I11" s="24">
        <f t="shared" si="6"/>
        <v>45661.833333333336</v>
      </c>
      <c r="J11" s="25">
        <f t="shared" si="7"/>
        <v>6.833333333333333</v>
      </c>
      <c r="K11" s="21" t="str">
        <f t="shared" si="3"/>
        <v>Sabtu</v>
      </c>
      <c r="L11" s="24">
        <f t="shared" si="8"/>
        <v>45661.958333333336</v>
      </c>
      <c r="M11" s="25">
        <f t="shared" si="4"/>
        <v>6.958333333333333</v>
      </c>
    </row>
    <row r="12" spans="1:13" ht="15.75" x14ac:dyDescent="0.25">
      <c r="A12" s="21">
        <f t="shared" si="5"/>
        <v>7</v>
      </c>
      <c r="B12" s="22" t="s">
        <v>94</v>
      </c>
      <c r="C12" s="21">
        <v>310</v>
      </c>
      <c r="D12" s="23">
        <f t="shared" si="0"/>
        <v>20</v>
      </c>
      <c r="E12" s="114">
        <v>0</v>
      </c>
      <c r="F12" s="23">
        <f t="shared" si="1"/>
        <v>20</v>
      </c>
      <c r="G12" s="21">
        <v>2</v>
      </c>
      <c r="H12" s="21" t="str">
        <f t="shared" si="2"/>
        <v>Minggu</v>
      </c>
      <c r="I12" s="24">
        <f t="shared" si="6"/>
        <v>45662.916666666664</v>
      </c>
      <c r="J12" s="25">
        <f t="shared" si="7"/>
        <v>7.9166666666666661</v>
      </c>
      <c r="K12" s="21" t="str">
        <f t="shared" si="3"/>
        <v>Senin</v>
      </c>
      <c r="L12" s="24">
        <f t="shared" si="8"/>
        <v>45663</v>
      </c>
      <c r="M12" s="25">
        <f t="shared" si="4"/>
        <v>7.9999999999999991</v>
      </c>
    </row>
    <row r="13" spans="1:13" ht="15.75" x14ac:dyDescent="0.25">
      <c r="A13" s="21">
        <f t="shared" si="5"/>
        <v>8</v>
      </c>
      <c r="B13" s="22" t="s">
        <v>62</v>
      </c>
      <c r="C13" s="21">
        <v>310</v>
      </c>
      <c r="D13" s="23">
        <f t="shared" si="0"/>
        <v>22</v>
      </c>
      <c r="E13" s="114">
        <v>2</v>
      </c>
      <c r="F13" s="23">
        <f t="shared" si="1"/>
        <v>20</v>
      </c>
      <c r="G13" s="21">
        <v>5</v>
      </c>
      <c r="H13" s="21" t="str">
        <f t="shared" si="2"/>
        <v>Senin</v>
      </c>
      <c r="I13" s="24">
        <f t="shared" si="6"/>
        <v>45663.833333333336</v>
      </c>
      <c r="J13" s="25">
        <f t="shared" si="7"/>
        <v>8.8333333333333321</v>
      </c>
      <c r="K13" s="21" t="str">
        <f t="shared" si="3"/>
        <v>Selasa</v>
      </c>
      <c r="L13" s="24">
        <f t="shared" si="8"/>
        <v>45664.041666666672</v>
      </c>
      <c r="M13" s="25">
        <f t="shared" si="4"/>
        <v>9.0416666666666661</v>
      </c>
    </row>
    <row r="14" spans="1:13" ht="15.75" x14ac:dyDescent="0.25">
      <c r="A14" s="21">
        <f t="shared" si="5"/>
        <v>9</v>
      </c>
      <c r="B14" s="22" t="s">
        <v>94</v>
      </c>
      <c r="C14" s="21">
        <v>360</v>
      </c>
      <c r="D14" s="23">
        <f t="shared" si="0"/>
        <v>24</v>
      </c>
      <c r="E14" s="114">
        <v>1</v>
      </c>
      <c r="F14" s="23">
        <f t="shared" si="1"/>
        <v>23</v>
      </c>
      <c r="G14" s="21">
        <v>2</v>
      </c>
      <c r="H14" s="21" t="str">
        <f t="shared" si="2"/>
        <v>Selasa</v>
      </c>
      <c r="I14" s="24">
        <f t="shared" si="6"/>
        <v>45664.958333333336</v>
      </c>
      <c r="J14" s="25">
        <f t="shared" si="7"/>
        <v>9.9583333333333321</v>
      </c>
      <c r="K14" s="21" t="str">
        <f t="shared" si="3"/>
        <v>Rabu</v>
      </c>
      <c r="L14" s="24">
        <f t="shared" si="8"/>
        <v>45665.041666666672</v>
      </c>
      <c r="M14" s="25">
        <f t="shared" si="4"/>
        <v>10.041666666666666</v>
      </c>
    </row>
    <row r="15" spans="1:13" ht="15.75" x14ac:dyDescent="0.25">
      <c r="A15" s="21">
        <f t="shared" si="5"/>
        <v>10</v>
      </c>
      <c r="B15" s="26" t="s">
        <v>28</v>
      </c>
      <c r="C15" s="21">
        <v>360</v>
      </c>
      <c r="D15" s="23">
        <f t="shared" si="0"/>
        <v>23</v>
      </c>
      <c r="E15" s="114">
        <v>0</v>
      </c>
      <c r="F15" s="23">
        <f t="shared" si="1"/>
        <v>23</v>
      </c>
      <c r="G15" s="21">
        <v>3</v>
      </c>
      <c r="H15" s="21" t="str">
        <f t="shared" si="2"/>
        <v>Kamis</v>
      </c>
      <c r="I15" s="24">
        <f t="shared" si="6"/>
        <v>45666.041666666664</v>
      </c>
      <c r="J15" s="25">
        <f t="shared" si="7"/>
        <v>11.041666666666666</v>
      </c>
      <c r="K15" s="21" t="str">
        <f t="shared" si="3"/>
        <v>Kamis</v>
      </c>
      <c r="L15" s="24">
        <f t="shared" si="8"/>
        <v>45666.166666666664</v>
      </c>
      <c r="M15" s="25">
        <f t="shared" si="4"/>
        <v>11.166666666666666</v>
      </c>
    </row>
    <row r="16" spans="1:13" ht="15.75" x14ac:dyDescent="0.25">
      <c r="A16" s="21">
        <f t="shared" si="5"/>
        <v>11</v>
      </c>
      <c r="B16" s="26" t="s">
        <v>94</v>
      </c>
      <c r="C16" s="21">
        <v>310</v>
      </c>
      <c r="D16" s="23">
        <f t="shared" si="0"/>
        <v>20</v>
      </c>
      <c r="E16" s="114">
        <v>0</v>
      </c>
      <c r="F16" s="23">
        <f t="shared" si="1"/>
        <v>20</v>
      </c>
      <c r="G16" s="21">
        <v>2</v>
      </c>
      <c r="H16" s="21" t="str">
        <f t="shared" si="2"/>
        <v>Jum'at</v>
      </c>
      <c r="I16" s="24">
        <f t="shared" si="6"/>
        <v>45667.125</v>
      </c>
      <c r="J16" s="25">
        <f t="shared" si="7"/>
        <v>12.125</v>
      </c>
      <c r="K16" s="21" t="str">
        <f t="shared" si="3"/>
        <v>Jum'at</v>
      </c>
      <c r="L16" s="24">
        <f t="shared" si="8"/>
        <v>45667.208333333336</v>
      </c>
      <c r="M16" s="25">
        <f t="shared" si="4"/>
        <v>12.208333333333334</v>
      </c>
    </row>
    <row r="17" spans="1:13" ht="15.75" x14ac:dyDescent="0.25">
      <c r="A17" s="21">
        <f t="shared" si="5"/>
        <v>12</v>
      </c>
      <c r="B17" s="26" t="s">
        <v>62</v>
      </c>
      <c r="C17" s="21">
        <v>310</v>
      </c>
      <c r="D17" s="23">
        <f t="shared" si="0"/>
        <v>22</v>
      </c>
      <c r="E17" s="114">
        <v>2</v>
      </c>
      <c r="F17" s="23">
        <f t="shared" si="1"/>
        <v>20</v>
      </c>
      <c r="G17" s="21">
        <v>5</v>
      </c>
      <c r="H17" s="21" t="str">
        <f t="shared" si="2"/>
        <v>Sabtu</v>
      </c>
      <c r="I17" s="24">
        <f t="shared" si="6"/>
        <v>45668.041666666664</v>
      </c>
      <c r="J17" s="25">
        <f t="shared" si="7"/>
        <v>13.041666666666668</v>
      </c>
      <c r="K17" s="21" t="str">
        <f t="shared" si="3"/>
        <v>Sabtu</v>
      </c>
      <c r="L17" s="24">
        <f t="shared" si="8"/>
        <v>45668.25</v>
      </c>
      <c r="M17" s="25">
        <f t="shared" si="4"/>
        <v>13.250000000000002</v>
      </c>
    </row>
    <row r="18" spans="1:13" ht="15.75" x14ac:dyDescent="0.25">
      <c r="A18" s="21">
        <f t="shared" si="5"/>
        <v>13</v>
      </c>
      <c r="B18" s="26" t="s">
        <v>94</v>
      </c>
      <c r="C18" s="21">
        <v>360</v>
      </c>
      <c r="D18" s="23">
        <f t="shared" si="0"/>
        <v>25</v>
      </c>
      <c r="E18" s="114">
        <v>2</v>
      </c>
      <c r="F18" s="23">
        <f t="shared" si="1"/>
        <v>23</v>
      </c>
      <c r="G18" s="21">
        <v>2</v>
      </c>
      <c r="H18" s="21" t="str">
        <f t="shared" si="2"/>
        <v>Minggu</v>
      </c>
      <c r="I18" s="24">
        <f t="shared" si="6"/>
        <v>45669.166666666664</v>
      </c>
      <c r="J18" s="25">
        <f t="shared" si="7"/>
        <v>14.166666666666668</v>
      </c>
      <c r="K18" s="21" t="str">
        <f t="shared" si="3"/>
        <v>Minggu</v>
      </c>
      <c r="L18" s="24">
        <f t="shared" si="8"/>
        <v>45669.25</v>
      </c>
      <c r="M18" s="25">
        <f t="shared" si="4"/>
        <v>14.250000000000002</v>
      </c>
    </row>
    <row r="19" spans="1:13" ht="15.75" x14ac:dyDescent="0.25">
      <c r="A19" s="21">
        <f t="shared" si="5"/>
        <v>14</v>
      </c>
      <c r="B19" s="22" t="s">
        <v>28</v>
      </c>
      <c r="C19" s="21">
        <v>345</v>
      </c>
      <c r="D19" s="23">
        <f t="shared" si="0"/>
        <v>24</v>
      </c>
      <c r="E19" s="114">
        <v>2</v>
      </c>
      <c r="F19" s="23">
        <f t="shared" si="1"/>
        <v>22</v>
      </c>
      <c r="G19" s="21">
        <v>3</v>
      </c>
      <c r="H19" s="21" t="str">
        <f t="shared" si="2"/>
        <v>Senin</v>
      </c>
      <c r="I19" s="24">
        <f t="shared" si="6"/>
        <v>45670.291666666664</v>
      </c>
      <c r="J19" s="25">
        <f t="shared" si="7"/>
        <v>15.291666666666668</v>
      </c>
      <c r="K19" s="21" t="str">
        <f t="shared" si="3"/>
        <v>Senin</v>
      </c>
      <c r="L19" s="24">
        <f t="shared" si="8"/>
        <v>45670.416666666664</v>
      </c>
      <c r="M19" s="25">
        <f t="shared" si="4"/>
        <v>15.416666666666668</v>
      </c>
    </row>
    <row r="20" spans="1:13" ht="15.75" x14ac:dyDescent="0.25">
      <c r="A20" s="21">
        <f t="shared" si="5"/>
        <v>15</v>
      </c>
      <c r="B20" s="22" t="s">
        <v>22</v>
      </c>
      <c r="C20" s="21">
        <v>407</v>
      </c>
      <c r="D20" s="23">
        <f t="shared" si="0"/>
        <v>27</v>
      </c>
      <c r="E20" s="114">
        <v>1</v>
      </c>
      <c r="F20" s="23">
        <f t="shared" si="1"/>
        <v>26</v>
      </c>
      <c r="G20" s="21">
        <v>3</v>
      </c>
      <c r="H20" s="21" t="str">
        <f t="shared" si="2"/>
        <v>Selasa</v>
      </c>
      <c r="I20" s="24">
        <f t="shared" si="6"/>
        <v>45671.416666666664</v>
      </c>
      <c r="J20" s="25">
        <f t="shared" si="7"/>
        <v>16.416666666666668</v>
      </c>
      <c r="K20" s="21" t="str">
        <f t="shared" si="3"/>
        <v>Selasa</v>
      </c>
      <c r="L20" s="24">
        <f t="shared" si="8"/>
        <v>45671.541666666664</v>
      </c>
      <c r="M20" s="25">
        <f t="shared" si="4"/>
        <v>16.541666666666668</v>
      </c>
    </row>
    <row r="21" spans="1:13" ht="15.75" x14ac:dyDescent="0.25">
      <c r="A21" s="21">
        <f t="shared" si="5"/>
        <v>16</v>
      </c>
      <c r="B21" s="22" t="s">
        <v>20</v>
      </c>
      <c r="C21" s="21">
        <v>243</v>
      </c>
      <c r="D21" s="23">
        <f t="shared" si="0"/>
        <v>17</v>
      </c>
      <c r="E21" s="114">
        <v>2</v>
      </c>
      <c r="F21" s="23">
        <f t="shared" si="1"/>
        <v>15</v>
      </c>
      <c r="G21" s="215">
        <v>3</v>
      </c>
      <c r="H21" s="21" t="str">
        <f t="shared" si="2"/>
        <v>Rabu</v>
      </c>
      <c r="I21" s="24">
        <f t="shared" si="6"/>
        <v>45672.666666666664</v>
      </c>
      <c r="J21" s="25">
        <f t="shared" si="7"/>
        <v>17.666666666666668</v>
      </c>
      <c r="K21" s="21" t="str">
        <f t="shared" si="3"/>
        <v>Rabu</v>
      </c>
      <c r="L21" s="24">
        <f t="shared" si="8"/>
        <v>45672.791666666664</v>
      </c>
      <c r="M21" s="25">
        <f t="shared" si="4"/>
        <v>17.791666666666668</v>
      </c>
    </row>
    <row r="22" spans="1:13" ht="15.75" x14ac:dyDescent="0.25">
      <c r="A22" s="21">
        <f t="shared" si="5"/>
        <v>17</v>
      </c>
      <c r="B22" s="54" t="s">
        <v>19</v>
      </c>
      <c r="C22" s="27">
        <v>458</v>
      </c>
      <c r="D22" s="23">
        <f t="shared" si="0"/>
        <v>31</v>
      </c>
      <c r="E22" s="114">
        <v>2</v>
      </c>
      <c r="F22" s="23">
        <f t="shared" si="1"/>
        <v>29</v>
      </c>
      <c r="G22" s="21">
        <v>3</v>
      </c>
      <c r="H22" s="21" t="str">
        <f t="shared" si="2"/>
        <v>Kamis</v>
      </c>
      <c r="I22" s="24">
        <f t="shared" si="6"/>
        <v>45673.5</v>
      </c>
      <c r="J22" s="25">
        <f t="shared" si="7"/>
        <v>18.5</v>
      </c>
      <c r="K22" s="21" t="str">
        <f t="shared" si="3"/>
        <v>Kamis</v>
      </c>
      <c r="L22" s="24">
        <f t="shared" si="8"/>
        <v>45673.625</v>
      </c>
      <c r="M22" s="25">
        <f t="shared" si="4"/>
        <v>18.625</v>
      </c>
    </row>
    <row r="23" spans="1:13" ht="15.75" x14ac:dyDescent="0.25">
      <c r="A23" s="21">
        <f t="shared" si="5"/>
        <v>18</v>
      </c>
      <c r="B23" s="22" t="s">
        <v>18</v>
      </c>
      <c r="C23" s="21">
        <v>396</v>
      </c>
      <c r="D23" s="23">
        <f t="shared" si="0"/>
        <v>27</v>
      </c>
      <c r="E23" s="216">
        <v>2</v>
      </c>
      <c r="F23" s="23">
        <f t="shared" si="1"/>
        <v>25</v>
      </c>
      <c r="G23" s="21">
        <v>2</v>
      </c>
      <c r="H23" s="21" t="str">
        <f t="shared" si="2"/>
        <v>Jum'at</v>
      </c>
      <c r="I23" s="24">
        <f t="shared" si="6"/>
        <v>45674.916666666664</v>
      </c>
      <c r="J23" s="25">
        <f t="shared" si="7"/>
        <v>19.916666666666668</v>
      </c>
      <c r="K23" s="21" t="str">
        <f t="shared" si="3"/>
        <v>Sabtu</v>
      </c>
      <c r="L23" s="24">
        <f t="shared" si="8"/>
        <v>45675</v>
      </c>
      <c r="M23" s="25">
        <f t="shared" si="4"/>
        <v>20</v>
      </c>
    </row>
    <row r="24" spans="1:13" ht="15.75" x14ac:dyDescent="0.25">
      <c r="A24" s="21">
        <f t="shared" si="5"/>
        <v>19</v>
      </c>
      <c r="B24" s="22" t="s">
        <v>17</v>
      </c>
      <c r="C24" s="21"/>
      <c r="D24" s="23"/>
      <c r="E24" s="23"/>
      <c r="F24" s="53"/>
      <c r="G24" s="21"/>
      <c r="H24" s="21" t="str">
        <f t="shared" si="2"/>
        <v>Minggu</v>
      </c>
      <c r="I24" s="24">
        <f t="shared" si="6"/>
        <v>45676.125</v>
      </c>
      <c r="J24" s="25">
        <f t="shared" si="7"/>
        <v>21.125</v>
      </c>
      <c r="K24" s="21"/>
      <c r="L24" s="24"/>
      <c r="M24" s="25"/>
    </row>
    <row r="26" spans="1:13" x14ac:dyDescent="0.25">
      <c r="A26" s="455" t="s">
        <v>31</v>
      </c>
      <c r="B26" s="455"/>
      <c r="C26" s="217">
        <f>SUM(C6:C23)</f>
        <v>6378</v>
      </c>
      <c r="D26" s="217">
        <f>SUM(D6:D23)</f>
        <v>421</v>
      </c>
      <c r="E26" s="218"/>
      <c r="F26" s="217"/>
      <c r="G26" s="217">
        <f>SUM(G6:G23)</f>
        <v>81</v>
      </c>
      <c r="H26" s="217">
        <f>D26+G26</f>
        <v>502</v>
      </c>
      <c r="I26" s="143"/>
      <c r="J26" s="144"/>
      <c r="K26" s="143"/>
      <c r="L26" s="143"/>
      <c r="M26" s="144"/>
    </row>
    <row r="27" spans="1:13" x14ac:dyDescent="0.25">
      <c r="A27" s="455" t="s">
        <v>32</v>
      </c>
      <c r="B27" s="455"/>
      <c r="C27" s="219"/>
      <c r="D27" s="220">
        <f>D26/24</f>
        <v>17.541666666666668</v>
      </c>
      <c r="E27" s="221"/>
      <c r="F27" s="220"/>
      <c r="G27" s="220">
        <f>G26/24</f>
        <v>3.375</v>
      </c>
      <c r="H27" s="221">
        <f>H26/24</f>
        <v>20.916666666666668</v>
      </c>
      <c r="I27" s="148"/>
      <c r="J27" s="149" t="s">
        <v>33</v>
      </c>
      <c r="K27" s="150"/>
      <c r="L27" s="150"/>
      <c r="M27" s="150"/>
    </row>
    <row r="28" spans="1:13" x14ac:dyDescent="0.25">
      <c r="E28" s="222"/>
      <c r="H28" s="150"/>
      <c r="I28" s="150"/>
      <c r="J28" s="144" t="s">
        <v>34</v>
      </c>
      <c r="K28" s="144"/>
      <c r="L28" s="154">
        <f>C26</f>
        <v>6378</v>
      </c>
      <c r="M28" s="150" t="s">
        <v>35</v>
      </c>
    </row>
    <row r="29" spans="1:13" x14ac:dyDescent="0.25">
      <c r="E29" s="222"/>
      <c r="I29" s="150"/>
      <c r="J29" s="144" t="s">
        <v>36</v>
      </c>
      <c r="K29" s="144"/>
      <c r="L29" s="155">
        <f>D27</f>
        <v>17.541666666666668</v>
      </c>
      <c r="M29" s="150" t="s">
        <v>14</v>
      </c>
    </row>
    <row r="30" spans="1:13" x14ac:dyDescent="0.25">
      <c r="E30" s="222"/>
      <c r="G30" s="223"/>
      <c r="I30" s="150"/>
      <c r="J30" s="144" t="s">
        <v>37</v>
      </c>
      <c r="K30" s="144"/>
      <c r="L30" s="156">
        <f>G27</f>
        <v>3.375</v>
      </c>
      <c r="M30" s="150" t="s">
        <v>14</v>
      </c>
    </row>
    <row r="31" spans="1:13" x14ac:dyDescent="0.25">
      <c r="A31" s="224"/>
      <c r="B31" s="224"/>
      <c r="C31" s="224"/>
      <c r="D31" s="224"/>
      <c r="E31" s="225"/>
      <c r="F31" s="224"/>
      <c r="G31" s="224"/>
      <c r="H31" s="224"/>
      <c r="I31" s="158"/>
      <c r="J31" s="226" t="s">
        <v>63</v>
      </c>
      <c r="K31" s="158"/>
      <c r="L31" s="227">
        <f>366/28</f>
        <v>13.071428571428571</v>
      </c>
      <c r="M31" s="158"/>
    </row>
    <row r="33" spans="1:13" ht="15.75" x14ac:dyDescent="0.25">
      <c r="A33" s="438" t="s">
        <v>0</v>
      </c>
      <c r="B33" s="438"/>
      <c r="C33" s="438"/>
      <c r="D33" s="438"/>
      <c r="E33" s="438"/>
      <c r="F33" s="438"/>
      <c r="G33" s="438"/>
      <c r="H33" s="438"/>
      <c r="I33" s="438"/>
      <c r="J33" s="438"/>
      <c r="K33" s="438"/>
      <c r="L33" s="438"/>
      <c r="M33" s="438"/>
    </row>
    <row r="34" spans="1:13" ht="15.75" x14ac:dyDescent="0.25">
      <c r="A34" s="438" t="s">
        <v>166</v>
      </c>
      <c r="B34" s="438"/>
      <c r="C34" s="438"/>
      <c r="D34" s="438"/>
      <c r="E34" s="438"/>
      <c r="F34" s="438"/>
      <c r="G34" s="438"/>
      <c r="H34" s="438"/>
      <c r="I34" s="438"/>
      <c r="J34" s="438"/>
      <c r="K34" s="438"/>
      <c r="L34" s="438"/>
      <c r="M34" s="438"/>
    </row>
    <row r="35" spans="1:13" ht="15.75" x14ac:dyDescent="0.25">
      <c r="A35" s="162" t="s">
        <v>168</v>
      </c>
      <c r="K35" s="139" t="s">
        <v>3</v>
      </c>
      <c r="L35" s="136">
        <v>15.5</v>
      </c>
      <c r="M35" s="139" t="s">
        <v>4</v>
      </c>
    </row>
    <row r="36" spans="1:13" ht="15" customHeight="1" x14ac:dyDescent="0.25">
      <c r="A36" s="450" t="s">
        <v>5</v>
      </c>
      <c r="B36" s="450" t="s">
        <v>6</v>
      </c>
      <c r="C36" s="451" t="s">
        <v>7</v>
      </c>
      <c r="D36" s="451" t="s">
        <v>8</v>
      </c>
      <c r="E36" s="452" t="s">
        <v>9</v>
      </c>
      <c r="F36" s="452" t="s">
        <v>10</v>
      </c>
      <c r="G36" s="451" t="s">
        <v>11</v>
      </c>
      <c r="H36" s="453" t="s">
        <v>12</v>
      </c>
      <c r="I36" s="453"/>
      <c r="J36" s="453"/>
      <c r="K36" s="454" t="s">
        <v>13</v>
      </c>
      <c r="L36" s="454"/>
      <c r="M36" s="454"/>
    </row>
    <row r="37" spans="1:13" x14ac:dyDescent="0.25">
      <c r="A37" s="450"/>
      <c r="B37" s="450"/>
      <c r="C37" s="451"/>
      <c r="D37" s="451"/>
      <c r="E37" s="452"/>
      <c r="F37" s="452"/>
      <c r="G37" s="451"/>
      <c r="H37" s="212" t="s">
        <v>14</v>
      </c>
      <c r="I37" s="212" t="s">
        <v>15</v>
      </c>
      <c r="J37" s="212" t="s">
        <v>16</v>
      </c>
      <c r="K37" s="213" t="s">
        <v>14</v>
      </c>
      <c r="L37" s="213" t="s">
        <v>15</v>
      </c>
      <c r="M37" s="213" t="s">
        <v>16</v>
      </c>
    </row>
    <row r="38" spans="1:13" ht="15.75" x14ac:dyDescent="0.25">
      <c r="A38" s="21">
        <v>1</v>
      </c>
      <c r="B38" s="22" t="s">
        <v>17</v>
      </c>
      <c r="C38" s="21">
        <v>396</v>
      </c>
      <c r="D38" s="23">
        <f t="shared" ref="D38:D51" si="9">F38+E38</f>
        <v>29</v>
      </c>
      <c r="E38" s="23">
        <v>4</v>
      </c>
      <c r="F38" s="23">
        <f t="shared" ref="F38:F51" si="10">INT(C38/$L$3)</f>
        <v>25</v>
      </c>
      <c r="G38" s="21">
        <v>19</v>
      </c>
      <c r="H38" s="21" t="str">
        <f t="shared" ref="H38:H52" si="11">CHOOSE(WEEKDAY(I38),"Minggu","Senin","Selasa","Rabu","Kamis","Jum'at","Sabtu")</f>
        <v>Minggu</v>
      </c>
      <c r="I38" s="24">
        <v>45676</v>
      </c>
      <c r="J38" s="25">
        <v>0.125</v>
      </c>
      <c r="K38" s="21" t="str">
        <f t="shared" ref="K38:K51" si="12">CHOOSE(WEEKDAY(L38),"Minggu","Senin","Selasa","Rabu","Kamis","Jum'at","Sabtu")</f>
        <v>Minggu</v>
      </c>
      <c r="L38" s="24">
        <f>(I38+J38)+G38/24</f>
        <v>45676.916666666664</v>
      </c>
      <c r="M38" s="25">
        <f t="shared" ref="M38:M51" si="13">(J38+G38/24)</f>
        <v>0.91666666666666663</v>
      </c>
    </row>
    <row r="39" spans="1:13" ht="15.75" x14ac:dyDescent="0.25">
      <c r="A39" s="21">
        <f t="shared" ref="A39:A52" si="14">A38+1</f>
        <v>2</v>
      </c>
      <c r="B39" s="22" t="s">
        <v>18</v>
      </c>
      <c r="C39" s="21">
        <v>458</v>
      </c>
      <c r="D39" s="23">
        <f t="shared" si="9"/>
        <v>30</v>
      </c>
      <c r="E39" s="23">
        <v>1</v>
      </c>
      <c r="F39" s="23">
        <f t="shared" si="10"/>
        <v>29</v>
      </c>
      <c r="G39" s="21">
        <v>4</v>
      </c>
      <c r="H39" s="21" t="str">
        <f t="shared" si="11"/>
        <v>Selasa</v>
      </c>
      <c r="I39" s="24">
        <f t="shared" ref="I39:I52" si="15">$I$38+J39</f>
        <v>45678.125</v>
      </c>
      <c r="J39" s="25">
        <f t="shared" ref="J39:J52" si="16">M38+D38/24</f>
        <v>2.125</v>
      </c>
      <c r="K39" s="21" t="str">
        <f t="shared" si="12"/>
        <v>Selasa</v>
      </c>
      <c r="L39" s="24">
        <f t="shared" ref="L39:L51" si="17">($I$38+J39)+G39/24</f>
        <v>45678.291666666664</v>
      </c>
      <c r="M39" s="25">
        <f t="shared" si="13"/>
        <v>2.2916666666666665</v>
      </c>
    </row>
    <row r="40" spans="1:13" ht="15.75" x14ac:dyDescent="0.25">
      <c r="A40" s="21">
        <f t="shared" si="14"/>
        <v>3</v>
      </c>
      <c r="B40" s="22" t="s">
        <v>19</v>
      </c>
      <c r="C40" s="21">
        <v>243</v>
      </c>
      <c r="D40" s="23">
        <f t="shared" si="9"/>
        <v>16</v>
      </c>
      <c r="E40" s="23">
        <v>1</v>
      </c>
      <c r="F40" s="23">
        <f t="shared" si="10"/>
        <v>15</v>
      </c>
      <c r="G40" s="21">
        <v>4</v>
      </c>
      <c r="H40" s="21" t="str">
        <f t="shared" si="11"/>
        <v>Rabu</v>
      </c>
      <c r="I40" s="24">
        <f t="shared" si="15"/>
        <v>45679.541666666664</v>
      </c>
      <c r="J40" s="25">
        <f t="shared" si="16"/>
        <v>3.5416666666666665</v>
      </c>
      <c r="K40" s="21" t="str">
        <f t="shared" si="12"/>
        <v>Rabu</v>
      </c>
      <c r="L40" s="24">
        <f t="shared" si="17"/>
        <v>45679.708333333328</v>
      </c>
      <c r="M40" s="25">
        <f t="shared" si="13"/>
        <v>3.708333333333333</v>
      </c>
    </row>
    <row r="41" spans="1:13" ht="15.75" x14ac:dyDescent="0.25">
      <c r="A41" s="21">
        <f t="shared" si="14"/>
        <v>4</v>
      </c>
      <c r="B41" s="22" t="s">
        <v>20</v>
      </c>
      <c r="C41" s="21">
        <v>407</v>
      </c>
      <c r="D41" s="23">
        <f t="shared" si="9"/>
        <v>26</v>
      </c>
      <c r="E41" s="23">
        <v>0</v>
      </c>
      <c r="F41" s="23">
        <f t="shared" si="10"/>
        <v>26</v>
      </c>
      <c r="G41" s="21">
        <v>2</v>
      </c>
      <c r="H41" s="21" t="str">
        <f t="shared" si="11"/>
        <v>Kamis</v>
      </c>
      <c r="I41" s="24">
        <f t="shared" si="15"/>
        <v>45680.375</v>
      </c>
      <c r="J41" s="25">
        <f t="shared" si="16"/>
        <v>4.375</v>
      </c>
      <c r="K41" s="21" t="str">
        <f t="shared" si="12"/>
        <v>Kamis</v>
      </c>
      <c r="L41" s="24">
        <f t="shared" si="17"/>
        <v>45680.458333333336</v>
      </c>
      <c r="M41" s="25">
        <f t="shared" si="13"/>
        <v>4.458333333333333</v>
      </c>
    </row>
    <row r="42" spans="1:13" ht="15.75" x14ac:dyDescent="0.25">
      <c r="A42" s="21">
        <f t="shared" si="14"/>
        <v>5</v>
      </c>
      <c r="B42" s="22" t="s">
        <v>22</v>
      </c>
      <c r="C42" s="21">
        <v>345</v>
      </c>
      <c r="D42" s="23">
        <f t="shared" si="9"/>
        <v>22</v>
      </c>
      <c r="E42" s="23">
        <v>0</v>
      </c>
      <c r="F42" s="23">
        <f t="shared" si="10"/>
        <v>22</v>
      </c>
      <c r="G42" s="71">
        <v>3</v>
      </c>
      <c r="H42" s="21" t="str">
        <f t="shared" si="11"/>
        <v>Jum'at</v>
      </c>
      <c r="I42" s="24">
        <f t="shared" si="15"/>
        <v>45681.541666666664</v>
      </c>
      <c r="J42" s="25">
        <f t="shared" si="16"/>
        <v>5.5416666666666661</v>
      </c>
      <c r="K42" s="21" t="str">
        <f t="shared" si="12"/>
        <v>Jum'at</v>
      </c>
      <c r="L42" s="24">
        <f t="shared" si="17"/>
        <v>45681.666666666664</v>
      </c>
      <c r="M42" s="25">
        <f t="shared" si="13"/>
        <v>5.6666666666666661</v>
      </c>
    </row>
    <row r="43" spans="1:13" ht="15.75" x14ac:dyDescent="0.25">
      <c r="A43" s="21">
        <f t="shared" si="14"/>
        <v>6</v>
      </c>
      <c r="B43" s="214" t="s">
        <v>28</v>
      </c>
      <c r="C43" s="109">
        <v>360</v>
      </c>
      <c r="D43" s="114">
        <f t="shared" si="9"/>
        <v>24</v>
      </c>
      <c r="E43" s="114">
        <v>1</v>
      </c>
      <c r="F43" s="23">
        <f t="shared" si="10"/>
        <v>23</v>
      </c>
      <c r="G43" s="109">
        <v>2</v>
      </c>
      <c r="H43" s="21" t="str">
        <f t="shared" si="11"/>
        <v>Sabtu</v>
      </c>
      <c r="I43" s="24">
        <f t="shared" si="15"/>
        <v>45682.583333333336</v>
      </c>
      <c r="J43" s="25">
        <f t="shared" si="16"/>
        <v>6.583333333333333</v>
      </c>
      <c r="K43" s="21" t="str">
        <f t="shared" si="12"/>
        <v>Sabtu</v>
      </c>
      <c r="L43" s="24">
        <f t="shared" si="17"/>
        <v>45682.666666666672</v>
      </c>
      <c r="M43" s="25">
        <f t="shared" si="13"/>
        <v>6.6666666666666661</v>
      </c>
    </row>
    <row r="44" spans="1:13" ht="15.75" x14ac:dyDescent="0.25">
      <c r="A44" s="21">
        <f t="shared" si="14"/>
        <v>7</v>
      </c>
      <c r="B44" s="22" t="s">
        <v>94</v>
      </c>
      <c r="C44" s="21">
        <v>310</v>
      </c>
      <c r="D44" s="23">
        <f t="shared" si="9"/>
        <v>20</v>
      </c>
      <c r="E44" s="114">
        <v>0</v>
      </c>
      <c r="F44" s="23">
        <f t="shared" si="10"/>
        <v>20</v>
      </c>
      <c r="G44" s="21">
        <v>2</v>
      </c>
      <c r="H44" s="21" t="str">
        <f t="shared" si="11"/>
        <v>Minggu</v>
      </c>
      <c r="I44" s="24">
        <f t="shared" si="15"/>
        <v>45683.666666666664</v>
      </c>
      <c r="J44" s="25">
        <f t="shared" si="16"/>
        <v>7.6666666666666661</v>
      </c>
      <c r="K44" s="21" t="str">
        <f t="shared" si="12"/>
        <v>Minggu</v>
      </c>
      <c r="L44" s="24">
        <f t="shared" si="17"/>
        <v>45683.75</v>
      </c>
      <c r="M44" s="25">
        <f t="shared" si="13"/>
        <v>7.7499999999999991</v>
      </c>
    </row>
    <row r="45" spans="1:13" ht="15.75" x14ac:dyDescent="0.25">
      <c r="A45" s="21">
        <f t="shared" si="14"/>
        <v>8</v>
      </c>
      <c r="B45" s="22" t="s">
        <v>62</v>
      </c>
      <c r="C45" s="21">
        <v>310</v>
      </c>
      <c r="D45" s="23">
        <f t="shared" si="9"/>
        <v>22</v>
      </c>
      <c r="E45" s="114">
        <v>2</v>
      </c>
      <c r="F45" s="23">
        <f t="shared" si="10"/>
        <v>20</v>
      </c>
      <c r="G45" s="21">
        <v>5</v>
      </c>
      <c r="H45" s="21" t="str">
        <f t="shared" si="11"/>
        <v>Senin</v>
      </c>
      <c r="I45" s="24">
        <f t="shared" si="15"/>
        <v>45684.583333333336</v>
      </c>
      <c r="J45" s="25">
        <f t="shared" si="16"/>
        <v>8.5833333333333321</v>
      </c>
      <c r="K45" s="21" t="str">
        <f t="shared" si="12"/>
        <v>Senin</v>
      </c>
      <c r="L45" s="24">
        <f t="shared" si="17"/>
        <v>45684.791666666672</v>
      </c>
      <c r="M45" s="25">
        <f t="shared" si="13"/>
        <v>8.7916666666666661</v>
      </c>
    </row>
    <row r="46" spans="1:13" ht="15.75" x14ac:dyDescent="0.25">
      <c r="A46" s="21">
        <f t="shared" si="14"/>
        <v>9</v>
      </c>
      <c r="B46" s="22" t="s">
        <v>94</v>
      </c>
      <c r="C46" s="21">
        <v>360</v>
      </c>
      <c r="D46" s="23">
        <f t="shared" si="9"/>
        <v>23</v>
      </c>
      <c r="E46" s="114">
        <v>0</v>
      </c>
      <c r="F46" s="23">
        <f t="shared" si="10"/>
        <v>23</v>
      </c>
      <c r="G46" s="21">
        <v>2</v>
      </c>
      <c r="H46" s="21" t="str">
        <f t="shared" si="11"/>
        <v>Selasa</v>
      </c>
      <c r="I46" s="24">
        <f t="shared" si="15"/>
        <v>45685.708333333336</v>
      </c>
      <c r="J46" s="25">
        <f t="shared" si="16"/>
        <v>9.7083333333333321</v>
      </c>
      <c r="K46" s="21" t="str">
        <f t="shared" si="12"/>
        <v>Selasa</v>
      </c>
      <c r="L46" s="24">
        <f t="shared" si="17"/>
        <v>45685.791666666672</v>
      </c>
      <c r="M46" s="25">
        <f t="shared" si="13"/>
        <v>9.7916666666666661</v>
      </c>
    </row>
    <row r="47" spans="1:13" ht="15.75" x14ac:dyDescent="0.25">
      <c r="A47" s="21">
        <f t="shared" si="14"/>
        <v>10</v>
      </c>
      <c r="B47" s="22" t="s">
        <v>28</v>
      </c>
      <c r="C47" s="21">
        <v>345</v>
      </c>
      <c r="D47" s="23">
        <f t="shared" si="9"/>
        <v>23</v>
      </c>
      <c r="E47" s="114">
        <v>1</v>
      </c>
      <c r="F47" s="23">
        <f t="shared" si="10"/>
        <v>22</v>
      </c>
      <c r="G47" s="21">
        <v>3</v>
      </c>
      <c r="H47" s="21" t="str">
        <f t="shared" si="11"/>
        <v>Rabu</v>
      </c>
      <c r="I47" s="24">
        <f t="shared" si="15"/>
        <v>45686.75</v>
      </c>
      <c r="J47" s="25">
        <f t="shared" si="16"/>
        <v>10.75</v>
      </c>
      <c r="K47" s="21" t="str">
        <f t="shared" si="12"/>
        <v>Rabu</v>
      </c>
      <c r="L47" s="24">
        <f t="shared" si="17"/>
        <v>45686.875</v>
      </c>
      <c r="M47" s="25">
        <f t="shared" si="13"/>
        <v>10.875</v>
      </c>
    </row>
    <row r="48" spans="1:13" ht="15.75" x14ac:dyDescent="0.25">
      <c r="A48" s="21">
        <f t="shared" si="14"/>
        <v>11</v>
      </c>
      <c r="B48" s="22" t="s">
        <v>22</v>
      </c>
      <c r="C48" s="21">
        <v>407</v>
      </c>
      <c r="D48" s="23">
        <f t="shared" si="9"/>
        <v>27</v>
      </c>
      <c r="E48" s="114">
        <v>1</v>
      </c>
      <c r="F48" s="23">
        <f t="shared" si="10"/>
        <v>26</v>
      </c>
      <c r="G48" s="21">
        <v>3</v>
      </c>
      <c r="H48" s="21" t="str">
        <f t="shared" si="11"/>
        <v>Kamis</v>
      </c>
      <c r="I48" s="24">
        <f t="shared" si="15"/>
        <v>45687.833333333336</v>
      </c>
      <c r="J48" s="25">
        <f t="shared" si="16"/>
        <v>11.833333333333334</v>
      </c>
      <c r="K48" s="21" t="str">
        <f t="shared" si="12"/>
        <v>Kamis</v>
      </c>
      <c r="L48" s="24">
        <f t="shared" si="17"/>
        <v>45687.958333333336</v>
      </c>
      <c r="M48" s="25">
        <f t="shared" si="13"/>
        <v>11.958333333333334</v>
      </c>
    </row>
    <row r="49" spans="1:13" ht="15.75" x14ac:dyDescent="0.25">
      <c r="A49" s="21">
        <f t="shared" si="14"/>
        <v>12</v>
      </c>
      <c r="B49" s="22" t="s">
        <v>20</v>
      </c>
      <c r="C49" s="21">
        <v>243</v>
      </c>
      <c r="D49" s="23">
        <f t="shared" si="9"/>
        <v>17</v>
      </c>
      <c r="E49" s="114">
        <v>2</v>
      </c>
      <c r="F49" s="23">
        <f t="shared" si="10"/>
        <v>15</v>
      </c>
      <c r="G49" s="215">
        <v>2</v>
      </c>
      <c r="H49" s="21" t="str">
        <f t="shared" si="11"/>
        <v>Sabtu</v>
      </c>
      <c r="I49" s="24">
        <f t="shared" si="15"/>
        <v>45689.083333333336</v>
      </c>
      <c r="J49" s="25">
        <f t="shared" si="16"/>
        <v>13.083333333333334</v>
      </c>
      <c r="K49" s="21" t="str">
        <f t="shared" si="12"/>
        <v>Sabtu</v>
      </c>
      <c r="L49" s="24">
        <f t="shared" si="17"/>
        <v>45689.166666666672</v>
      </c>
      <c r="M49" s="25">
        <f t="shared" si="13"/>
        <v>13.166666666666668</v>
      </c>
    </row>
    <row r="50" spans="1:13" ht="15.75" x14ac:dyDescent="0.25">
      <c r="A50" s="21">
        <f t="shared" si="14"/>
        <v>13</v>
      </c>
      <c r="B50" s="54" t="s">
        <v>19</v>
      </c>
      <c r="C50" s="27">
        <v>458</v>
      </c>
      <c r="D50" s="23">
        <f t="shared" si="9"/>
        <v>30</v>
      </c>
      <c r="E50" s="114">
        <v>1</v>
      </c>
      <c r="F50" s="23">
        <f t="shared" si="10"/>
        <v>29</v>
      </c>
      <c r="G50" s="21">
        <v>3</v>
      </c>
      <c r="H50" s="21" t="str">
        <f t="shared" si="11"/>
        <v>Sabtu</v>
      </c>
      <c r="I50" s="24">
        <f t="shared" si="15"/>
        <v>45689.875</v>
      </c>
      <c r="J50" s="25">
        <f t="shared" si="16"/>
        <v>13.875000000000002</v>
      </c>
      <c r="K50" s="21" t="str">
        <f t="shared" si="12"/>
        <v>Minggu</v>
      </c>
      <c r="L50" s="24">
        <f t="shared" si="17"/>
        <v>45690</v>
      </c>
      <c r="M50" s="25">
        <f t="shared" si="13"/>
        <v>14.000000000000002</v>
      </c>
    </row>
    <row r="51" spans="1:13" ht="15.75" x14ac:dyDescent="0.25">
      <c r="A51" s="21">
        <f t="shared" si="14"/>
        <v>14</v>
      </c>
      <c r="B51" s="22" t="s">
        <v>18</v>
      </c>
      <c r="C51" s="21">
        <v>396</v>
      </c>
      <c r="D51" s="23">
        <f t="shared" si="9"/>
        <v>28</v>
      </c>
      <c r="E51" s="216">
        <v>3</v>
      </c>
      <c r="F51" s="23">
        <f t="shared" si="10"/>
        <v>25</v>
      </c>
      <c r="G51" s="21">
        <v>2</v>
      </c>
      <c r="H51" s="21" t="str">
        <f t="shared" si="11"/>
        <v>Senin</v>
      </c>
      <c r="I51" s="24">
        <f t="shared" si="15"/>
        <v>45691.25</v>
      </c>
      <c r="J51" s="25">
        <f t="shared" si="16"/>
        <v>15.250000000000002</v>
      </c>
      <c r="K51" s="21" t="str">
        <f t="shared" si="12"/>
        <v>Senin</v>
      </c>
      <c r="L51" s="24">
        <f t="shared" si="17"/>
        <v>45691.333333333336</v>
      </c>
      <c r="M51" s="25">
        <f t="shared" si="13"/>
        <v>15.333333333333336</v>
      </c>
    </row>
    <row r="52" spans="1:13" ht="15.75" x14ac:dyDescent="0.25">
      <c r="A52" s="21">
        <f t="shared" si="14"/>
        <v>15</v>
      </c>
      <c r="B52" s="22" t="s">
        <v>17</v>
      </c>
      <c r="C52" s="21"/>
      <c r="D52" s="23"/>
      <c r="E52" s="23"/>
      <c r="F52" s="53"/>
      <c r="G52" s="21"/>
      <c r="H52" s="21" t="str">
        <f t="shared" si="11"/>
        <v>Selasa</v>
      </c>
      <c r="I52" s="24">
        <f t="shared" si="15"/>
        <v>45692.5</v>
      </c>
      <c r="J52" s="25">
        <f t="shared" si="16"/>
        <v>16.500000000000004</v>
      </c>
      <c r="K52" s="21"/>
      <c r="L52" s="24"/>
      <c r="M52" s="25"/>
    </row>
    <row r="54" spans="1:13" x14ac:dyDescent="0.25">
      <c r="A54" s="455" t="s">
        <v>31</v>
      </c>
      <c r="B54" s="455"/>
      <c r="C54" s="217">
        <f>SUM(C38:C51)</f>
        <v>5038</v>
      </c>
      <c r="D54" s="217">
        <f>SUM(D38:D51)</f>
        <v>337</v>
      </c>
      <c r="E54" s="218"/>
      <c r="F54" s="217"/>
      <c r="G54" s="217">
        <f>SUM(G38:G51)</f>
        <v>56</v>
      </c>
      <c r="H54" s="217">
        <f>D54+G54</f>
        <v>393</v>
      </c>
      <c r="I54" s="143"/>
      <c r="J54" s="144"/>
      <c r="K54" s="143"/>
      <c r="L54" s="143"/>
      <c r="M54" s="144"/>
    </row>
    <row r="55" spans="1:13" x14ac:dyDescent="0.25">
      <c r="A55" s="455" t="s">
        <v>32</v>
      </c>
      <c r="B55" s="455"/>
      <c r="C55" s="219"/>
      <c r="D55" s="220">
        <f>D54/24</f>
        <v>14.041666666666666</v>
      </c>
      <c r="E55" s="221"/>
      <c r="F55" s="220"/>
      <c r="G55" s="220">
        <f>G54/24</f>
        <v>2.3333333333333335</v>
      </c>
      <c r="H55" s="221">
        <f>H54/24</f>
        <v>16.375</v>
      </c>
      <c r="I55" s="148"/>
      <c r="J55" s="149" t="s">
        <v>33</v>
      </c>
      <c r="K55" s="150"/>
      <c r="L55" s="150"/>
      <c r="M55" s="150"/>
    </row>
    <row r="56" spans="1:13" x14ac:dyDescent="0.25">
      <c r="E56" s="222"/>
      <c r="H56" s="150"/>
      <c r="I56" s="150"/>
      <c r="J56" s="144" t="s">
        <v>34</v>
      </c>
      <c r="K56" s="144"/>
      <c r="L56" s="154">
        <f>C54</f>
        <v>5038</v>
      </c>
      <c r="M56" s="150" t="s">
        <v>35</v>
      </c>
    </row>
    <row r="57" spans="1:13" x14ac:dyDescent="0.25">
      <c r="E57" s="222"/>
      <c r="I57" s="150"/>
      <c r="J57" s="144" t="s">
        <v>36</v>
      </c>
      <c r="K57" s="144"/>
      <c r="L57" s="155">
        <f>D55</f>
        <v>14.041666666666666</v>
      </c>
      <c r="M57" s="150" t="s">
        <v>14</v>
      </c>
    </row>
    <row r="58" spans="1:13" x14ac:dyDescent="0.25">
      <c r="E58" s="222"/>
      <c r="G58" s="223"/>
      <c r="I58" s="150"/>
      <c r="J58" s="144" t="s">
        <v>37</v>
      </c>
      <c r="K58" s="144"/>
      <c r="L58" s="156">
        <f>G55</f>
        <v>2.3333333333333335</v>
      </c>
      <c r="M58" s="150" t="s">
        <v>14</v>
      </c>
    </row>
    <row r="59" spans="1:13" x14ac:dyDescent="0.25">
      <c r="A59" s="224"/>
      <c r="B59" s="224"/>
      <c r="C59" s="224"/>
      <c r="D59" s="224"/>
      <c r="E59" s="225"/>
      <c r="F59" s="224"/>
      <c r="G59" s="224"/>
      <c r="H59" s="224"/>
      <c r="I59" s="158"/>
      <c r="J59" s="226" t="s">
        <v>63</v>
      </c>
      <c r="K59" s="158"/>
      <c r="L59" s="227">
        <f>366/28</f>
        <v>13.071428571428571</v>
      </c>
      <c r="M59" s="158"/>
    </row>
    <row r="61" spans="1:13" ht="15.75" x14ac:dyDescent="0.25">
      <c r="A61" s="438" t="s">
        <v>0</v>
      </c>
      <c r="B61" s="438"/>
      <c r="C61" s="438"/>
      <c r="D61" s="438"/>
      <c r="E61" s="438"/>
      <c r="F61" s="438"/>
      <c r="G61" s="438"/>
      <c r="H61" s="438"/>
      <c r="I61" s="438"/>
      <c r="J61" s="438"/>
      <c r="K61" s="438"/>
      <c r="L61" s="438"/>
      <c r="M61" s="438"/>
    </row>
    <row r="62" spans="1:13" ht="15.75" x14ac:dyDescent="0.25">
      <c r="A62" s="438" t="s">
        <v>166</v>
      </c>
      <c r="B62" s="438"/>
      <c r="C62" s="438"/>
      <c r="D62" s="438"/>
      <c r="E62" s="438"/>
      <c r="F62" s="438"/>
      <c r="G62" s="438"/>
      <c r="H62" s="438"/>
      <c r="I62" s="438"/>
      <c r="J62" s="438"/>
      <c r="K62" s="438"/>
      <c r="L62" s="438"/>
      <c r="M62" s="438"/>
    </row>
    <row r="63" spans="1:13" ht="15.75" x14ac:dyDescent="0.25">
      <c r="A63" s="162" t="s">
        <v>169</v>
      </c>
      <c r="K63" s="139" t="s">
        <v>3</v>
      </c>
      <c r="L63" s="136">
        <v>15.5</v>
      </c>
      <c r="M63" s="139" t="s">
        <v>4</v>
      </c>
    </row>
    <row r="64" spans="1:13" ht="15" customHeight="1" x14ac:dyDescent="0.25">
      <c r="A64" s="450" t="s">
        <v>5</v>
      </c>
      <c r="B64" s="450" t="s">
        <v>6</v>
      </c>
      <c r="C64" s="451" t="s">
        <v>7</v>
      </c>
      <c r="D64" s="451" t="s">
        <v>8</v>
      </c>
      <c r="E64" s="452" t="s">
        <v>9</v>
      </c>
      <c r="F64" s="452" t="s">
        <v>10</v>
      </c>
      <c r="G64" s="451" t="s">
        <v>11</v>
      </c>
      <c r="H64" s="453" t="s">
        <v>12</v>
      </c>
      <c r="I64" s="453"/>
      <c r="J64" s="453"/>
      <c r="K64" s="454" t="s">
        <v>13</v>
      </c>
      <c r="L64" s="454"/>
      <c r="M64" s="454"/>
    </row>
    <row r="65" spans="1:13" x14ac:dyDescent="0.25">
      <c r="A65" s="450"/>
      <c r="B65" s="450"/>
      <c r="C65" s="451"/>
      <c r="D65" s="451"/>
      <c r="E65" s="452"/>
      <c r="F65" s="452"/>
      <c r="G65" s="451"/>
      <c r="H65" s="212" t="s">
        <v>14</v>
      </c>
      <c r="I65" s="212" t="s">
        <v>15</v>
      </c>
      <c r="J65" s="212" t="s">
        <v>16</v>
      </c>
      <c r="K65" s="213" t="s">
        <v>14</v>
      </c>
      <c r="L65" s="213" t="s">
        <v>15</v>
      </c>
      <c r="M65" s="213" t="s">
        <v>16</v>
      </c>
    </row>
    <row r="66" spans="1:13" ht="15.75" x14ac:dyDescent="0.25">
      <c r="A66" s="21">
        <v>1</v>
      </c>
      <c r="B66" s="22" t="s">
        <v>17</v>
      </c>
      <c r="C66" s="21">
        <v>396</v>
      </c>
      <c r="D66" s="23">
        <f t="shared" ref="D66:D79" si="18">F66+E66</f>
        <v>27</v>
      </c>
      <c r="E66" s="23">
        <v>2</v>
      </c>
      <c r="F66" s="23">
        <f t="shared" ref="F66:F79" si="19">INT(C66/$L$3)</f>
        <v>25</v>
      </c>
      <c r="G66" s="21">
        <v>34</v>
      </c>
      <c r="H66" s="21" t="str">
        <f t="shared" ref="H66:H80" si="20">CHOOSE(WEEKDAY(I66),"Minggu","Senin","Selasa","Rabu","Kamis","Jum'at","Sabtu")</f>
        <v>Selasa</v>
      </c>
      <c r="I66" s="24">
        <v>45692</v>
      </c>
      <c r="J66" s="25">
        <v>0.5</v>
      </c>
      <c r="K66" s="21" t="str">
        <f t="shared" ref="K66:K79" si="21">CHOOSE(WEEKDAY(L66),"Minggu","Senin","Selasa","Rabu","Kamis","Jum'at","Sabtu")</f>
        <v>Rabu</v>
      </c>
      <c r="L66" s="24">
        <f>(I66+J66)+G66/24</f>
        <v>45693.916666666664</v>
      </c>
      <c r="M66" s="25">
        <f t="shared" ref="M66:M79" si="22">(J66+G66/24)</f>
        <v>1.9166666666666667</v>
      </c>
    </row>
    <row r="67" spans="1:13" ht="15.75" x14ac:dyDescent="0.25">
      <c r="A67" s="21">
        <f t="shared" ref="A67:A80" si="23">A66+1</f>
        <v>2</v>
      </c>
      <c r="B67" s="22" t="s">
        <v>18</v>
      </c>
      <c r="C67" s="21">
        <v>458</v>
      </c>
      <c r="D67" s="23">
        <f t="shared" si="18"/>
        <v>29</v>
      </c>
      <c r="E67" s="23">
        <v>0</v>
      </c>
      <c r="F67" s="23">
        <f t="shared" si="19"/>
        <v>29</v>
      </c>
      <c r="G67" s="21">
        <v>4</v>
      </c>
      <c r="H67" s="21" t="str">
        <f t="shared" si="20"/>
        <v>Jum'at</v>
      </c>
      <c r="I67" s="24">
        <f t="shared" ref="I67:I80" si="24">$I$66+J67</f>
        <v>45695.041666666664</v>
      </c>
      <c r="J67" s="25">
        <f t="shared" ref="J67:J80" si="25">M66+D66/24</f>
        <v>3.041666666666667</v>
      </c>
      <c r="K67" s="21" t="str">
        <f t="shared" si="21"/>
        <v>Jum'at</v>
      </c>
      <c r="L67" s="24">
        <f t="shared" ref="L67:L79" si="26">($I$66+J67)+G67/24</f>
        <v>45695.208333333328</v>
      </c>
      <c r="M67" s="25">
        <f t="shared" si="22"/>
        <v>3.2083333333333335</v>
      </c>
    </row>
    <row r="68" spans="1:13" ht="15.75" x14ac:dyDescent="0.25">
      <c r="A68" s="21">
        <f t="shared" si="23"/>
        <v>3</v>
      </c>
      <c r="B68" s="22" t="s">
        <v>19</v>
      </c>
      <c r="C68" s="21">
        <v>243</v>
      </c>
      <c r="D68" s="23">
        <f t="shared" si="18"/>
        <v>17</v>
      </c>
      <c r="E68" s="23">
        <v>2</v>
      </c>
      <c r="F68" s="23">
        <f t="shared" si="19"/>
        <v>15</v>
      </c>
      <c r="G68" s="21">
        <v>4</v>
      </c>
      <c r="H68" s="21" t="str">
        <f t="shared" si="20"/>
        <v>Sabtu</v>
      </c>
      <c r="I68" s="24">
        <f t="shared" si="24"/>
        <v>45696.416666666664</v>
      </c>
      <c r="J68" s="25">
        <f t="shared" si="25"/>
        <v>4.416666666666667</v>
      </c>
      <c r="K68" s="21" t="str">
        <f t="shared" si="21"/>
        <v>Sabtu</v>
      </c>
      <c r="L68" s="24">
        <f t="shared" si="26"/>
        <v>45696.583333333328</v>
      </c>
      <c r="M68" s="25">
        <f t="shared" si="22"/>
        <v>4.5833333333333339</v>
      </c>
    </row>
    <row r="69" spans="1:13" ht="15.75" x14ac:dyDescent="0.25">
      <c r="A69" s="21">
        <f t="shared" si="23"/>
        <v>4</v>
      </c>
      <c r="B69" s="22" t="s">
        <v>20</v>
      </c>
      <c r="C69" s="21">
        <v>407</v>
      </c>
      <c r="D69" s="23">
        <f t="shared" si="18"/>
        <v>25</v>
      </c>
      <c r="E69" s="23">
        <v>-1</v>
      </c>
      <c r="F69" s="23">
        <f t="shared" si="19"/>
        <v>26</v>
      </c>
      <c r="G69" s="21">
        <v>2</v>
      </c>
      <c r="H69" s="21" t="str">
        <f t="shared" si="20"/>
        <v>Minggu</v>
      </c>
      <c r="I69" s="24">
        <f t="shared" si="24"/>
        <v>45697.291666666664</v>
      </c>
      <c r="J69" s="25">
        <f t="shared" si="25"/>
        <v>5.291666666666667</v>
      </c>
      <c r="K69" s="21" t="str">
        <f t="shared" si="21"/>
        <v>Minggu</v>
      </c>
      <c r="L69" s="24">
        <f t="shared" si="26"/>
        <v>45697.375</v>
      </c>
      <c r="M69" s="25">
        <f t="shared" si="22"/>
        <v>5.375</v>
      </c>
    </row>
    <row r="70" spans="1:13" ht="15.75" x14ac:dyDescent="0.25">
      <c r="A70" s="21">
        <f t="shared" si="23"/>
        <v>5</v>
      </c>
      <c r="B70" s="22" t="s">
        <v>22</v>
      </c>
      <c r="C70" s="21">
        <v>345</v>
      </c>
      <c r="D70" s="23">
        <f t="shared" si="18"/>
        <v>22</v>
      </c>
      <c r="E70" s="23">
        <v>0</v>
      </c>
      <c r="F70" s="23">
        <f t="shared" si="19"/>
        <v>22</v>
      </c>
      <c r="G70" s="71">
        <v>3</v>
      </c>
      <c r="H70" s="21" t="str">
        <f t="shared" si="20"/>
        <v>Senin</v>
      </c>
      <c r="I70" s="24">
        <f t="shared" si="24"/>
        <v>45698.416666666664</v>
      </c>
      <c r="J70" s="25">
        <f t="shared" si="25"/>
        <v>6.416666666666667</v>
      </c>
      <c r="K70" s="21" t="str">
        <f t="shared" si="21"/>
        <v>Senin</v>
      </c>
      <c r="L70" s="24">
        <f t="shared" si="26"/>
        <v>45698.541666666664</v>
      </c>
      <c r="M70" s="25">
        <f t="shared" si="22"/>
        <v>6.541666666666667</v>
      </c>
    </row>
    <row r="71" spans="1:13" ht="15.75" x14ac:dyDescent="0.25">
      <c r="A71" s="21">
        <f t="shared" si="23"/>
        <v>6</v>
      </c>
      <c r="B71" s="214" t="s">
        <v>28</v>
      </c>
      <c r="C71" s="109">
        <v>360</v>
      </c>
      <c r="D71" s="114">
        <f t="shared" si="18"/>
        <v>24</v>
      </c>
      <c r="E71" s="114">
        <v>1</v>
      </c>
      <c r="F71" s="23">
        <f t="shared" si="19"/>
        <v>23</v>
      </c>
      <c r="G71" s="109">
        <v>3</v>
      </c>
      <c r="H71" s="21" t="str">
        <f t="shared" si="20"/>
        <v>Selasa</v>
      </c>
      <c r="I71" s="24">
        <f t="shared" si="24"/>
        <v>45699.458333333336</v>
      </c>
      <c r="J71" s="25">
        <f t="shared" si="25"/>
        <v>7.4583333333333339</v>
      </c>
      <c r="K71" s="21" t="str">
        <f t="shared" si="21"/>
        <v>Selasa</v>
      </c>
      <c r="L71" s="24">
        <f t="shared" si="26"/>
        <v>45699.583333333336</v>
      </c>
      <c r="M71" s="25">
        <f t="shared" si="22"/>
        <v>7.5833333333333339</v>
      </c>
    </row>
    <row r="72" spans="1:13" ht="15.75" x14ac:dyDescent="0.25">
      <c r="A72" s="21">
        <f t="shared" si="23"/>
        <v>7</v>
      </c>
      <c r="B72" s="22" t="s">
        <v>94</v>
      </c>
      <c r="C72" s="21">
        <v>310</v>
      </c>
      <c r="D72" s="23">
        <f t="shared" si="18"/>
        <v>19</v>
      </c>
      <c r="E72" s="114">
        <v>-1</v>
      </c>
      <c r="F72" s="23">
        <f t="shared" si="19"/>
        <v>20</v>
      </c>
      <c r="G72" s="21">
        <v>2</v>
      </c>
      <c r="H72" s="21" t="str">
        <f t="shared" si="20"/>
        <v>Rabu</v>
      </c>
      <c r="I72" s="24">
        <f t="shared" si="24"/>
        <v>45700.583333333336</v>
      </c>
      <c r="J72" s="25">
        <f t="shared" si="25"/>
        <v>8.5833333333333339</v>
      </c>
      <c r="K72" s="21" t="str">
        <f t="shared" si="21"/>
        <v>Rabu</v>
      </c>
      <c r="L72" s="24">
        <f t="shared" si="26"/>
        <v>45700.666666666672</v>
      </c>
      <c r="M72" s="25">
        <f t="shared" si="22"/>
        <v>8.6666666666666679</v>
      </c>
    </row>
    <row r="73" spans="1:13" ht="15.75" x14ac:dyDescent="0.25">
      <c r="A73" s="21">
        <f t="shared" si="23"/>
        <v>8</v>
      </c>
      <c r="B73" s="22" t="s">
        <v>62</v>
      </c>
      <c r="C73" s="21">
        <v>310</v>
      </c>
      <c r="D73" s="23">
        <f t="shared" si="18"/>
        <v>22</v>
      </c>
      <c r="E73" s="114">
        <v>2</v>
      </c>
      <c r="F73" s="23">
        <f t="shared" si="19"/>
        <v>20</v>
      </c>
      <c r="G73" s="21">
        <v>6</v>
      </c>
      <c r="H73" s="21" t="str">
        <f t="shared" si="20"/>
        <v>Kamis</v>
      </c>
      <c r="I73" s="24">
        <f t="shared" si="24"/>
        <v>45701.458333333336</v>
      </c>
      <c r="J73" s="25">
        <f t="shared" si="25"/>
        <v>9.4583333333333339</v>
      </c>
      <c r="K73" s="21" t="str">
        <f t="shared" si="21"/>
        <v>Kamis</v>
      </c>
      <c r="L73" s="24">
        <f t="shared" si="26"/>
        <v>45701.708333333336</v>
      </c>
      <c r="M73" s="25">
        <f t="shared" si="22"/>
        <v>9.7083333333333339</v>
      </c>
    </row>
    <row r="74" spans="1:13" ht="15.75" x14ac:dyDescent="0.25">
      <c r="A74" s="21">
        <f t="shared" si="23"/>
        <v>9</v>
      </c>
      <c r="B74" s="22" t="s">
        <v>94</v>
      </c>
      <c r="C74" s="21">
        <v>360</v>
      </c>
      <c r="D74" s="23">
        <f t="shared" si="18"/>
        <v>23</v>
      </c>
      <c r="E74" s="114">
        <v>0</v>
      </c>
      <c r="F74" s="23">
        <f t="shared" si="19"/>
        <v>23</v>
      </c>
      <c r="G74" s="21">
        <v>2</v>
      </c>
      <c r="H74" s="21" t="str">
        <f t="shared" si="20"/>
        <v>Jum'at</v>
      </c>
      <c r="I74" s="24">
        <f t="shared" si="24"/>
        <v>45702.625</v>
      </c>
      <c r="J74" s="25">
        <f t="shared" si="25"/>
        <v>10.625</v>
      </c>
      <c r="K74" s="21" t="str">
        <f t="shared" si="21"/>
        <v>Jum'at</v>
      </c>
      <c r="L74" s="24">
        <f t="shared" si="26"/>
        <v>45702.708333333336</v>
      </c>
      <c r="M74" s="25">
        <f t="shared" si="22"/>
        <v>10.708333333333334</v>
      </c>
    </row>
    <row r="75" spans="1:13" ht="15.75" x14ac:dyDescent="0.25">
      <c r="A75" s="21">
        <f t="shared" si="23"/>
        <v>10</v>
      </c>
      <c r="B75" s="22" t="s">
        <v>28</v>
      </c>
      <c r="C75" s="21">
        <v>345</v>
      </c>
      <c r="D75" s="23">
        <f t="shared" si="18"/>
        <v>22</v>
      </c>
      <c r="E75" s="114">
        <v>0</v>
      </c>
      <c r="F75" s="23">
        <f t="shared" si="19"/>
        <v>22</v>
      </c>
      <c r="G75" s="21">
        <v>3</v>
      </c>
      <c r="H75" s="21" t="str">
        <f t="shared" si="20"/>
        <v>Sabtu</v>
      </c>
      <c r="I75" s="24">
        <f t="shared" si="24"/>
        <v>45703.666666666664</v>
      </c>
      <c r="J75" s="25">
        <f t="shared" si="25"/>
        <v>11.666666666666668</v>
      </c>
      <c r="K75" s="21" t="str">
        <f t="shared" si="21"/>
        <v>Sabtu</v>
      </c>
      <c r="L75" s="24">
        <f t="shared" si="26"/>
        <v>45703.791666666664</v>
      </c>
      <c r="M75" s="25">
        <f t="shared" si="22"/>
        <v>11.791666666666668</v>
      </c>
    </row>
    <row r="76" spans="1:13" ht="15.75" x14ac:dyDescent="0.25">
      <c r="A76" s="21">
        <f t="shared" si="23"/>
        <v>11</v>
      </c>
      <c r="B76" s="22" t="s">
        <v>22</v>
      </c>
      <c r="C76" s="21">
        <v>407</v>
      </c>
      <c r="D76" s="23">
        <f t="shared" si="18"/>
        <v>25</v>
      </c>
      <c r="E76" s="114">
        <v>-1</v>
      </c>
      <c r="F76" s="23">
        <f t="shared" si="19"/>
        <v>26</v>
      </c>
      <c r="G76" s="21">
        <v>3</v>
      </c>
      <c r="H76" s="21" t="str">
        <f t="shared" si="20"/>
        <v>Minggu</v>
      </c>
      <c r="I76" s="24">
        <f t="shared" si="24"/>
        <v>45704.708333333336</v>
      </c>
      <c r="J76" s="25">
        <f t="shared" si="25"/>
        <v>12.708333333333334</v>
      </c>
      <c r="K76" s="21" t="str">
        <f t="shared" si="21"/>
        <v>Minggu</v>
      </c>
      <c r="L76" s="24">
        <f t="shared" si="26"/>
        <v>45704.833333333336</v>
      </c>
      <c r="M76" s="25">
        <f t="shared" si="22"/>
        <v>12.833333333333334</v>
      </c>
    </row>
    <row r="77" spans="1:13" ht="15.75" x14ac:dyDescent="0.25">
      <c r="A77" s="21">
        <f t="shared" si="23"/>
        <v>12</v>
      </c>
      <c r="B77" s="22" t="s">
        <v>20</v>
      </c>
      <c r="C77" s="21">
        <v>243</v>
      </c>
      <c r="D77" s="23">
        <f t="shared" si="18"/>
        <v>16</v>
      </c>
      <c r="E77" s="114">
        <v>1</v>
      </c>
      <c r="F77" s="23">
        <f t="shared" si="19"/>
        <v>15</v>
      </c>
      <c r="G77" s="215">
        <v>2</v>
      </c>
      <c r="H77" s="21" t="str">
        <f t="shared" si="20"/>
        <v>Senin</v>
      </c>
      <c r="I77" s="24">
        <f t="shared" si="24"/>
        <v>45705.875</v>
      </c>
      <c r="J77" s="25">
        <f t="shared" si="25"/>
        <v>13.875</v>
      </c>
      <c r="K77" s="21" t="str">
        <f t="shared" si="21"/>
        <v>Senin</v>
      </c>
      <c r="L77" s="24">
        <f t="shared" si="26"/>
        <v>45705.958333333336</v>
      </c>
      <c r="M77" s="25">
        <f t="shared" si="22"/>
        <v>13.958333333333334</v>
      </c>
    </row>
    <row r="78" spans="1:13" ht="15.75" x14ac:dyDescent="0.25">
      <c r="A78" s="21">
        <f t="shared" si="23"/>
        <v>13</v>
      </c>
      <c r="B78" s="54" t="s">
        <v>19</v>
      </c>
      <c r="C78" s="27">
        <v>458</v>
      </c>
      <c r="D78" s="23">
        <f t="shared" si="18"/>
        <v>29</v>
      </c>
      <c r="E78" s="114">
        <v>0</v>
      </c>
      <c r="F78" s="23">
        <f t="shared" si="19"/>
        <v>29</v>
      </c>
      <c r="G78" s="21">
        <v>3</v>
      </c>
      <c r="H78" s="21" t="str">
        <f t="shared" si="20"/>
        <v>Selasa</v>
      </c>
      <c r="I78" s="24">
        <f t="shared" si="24"/>
        <v>45706.625</v>
      </c>
      <c r="J78" s="25">
        <f t="shared" si="25"/>
        <v>14.625</v>
      </c>
      <c r="K78" s="21" t="str">
        <f t="shared" si="21"/>
        <v>Selasa</v>
      </c>
      <c r="L78" s="24">
        <f t="shared" si="26"/>
        <v>45706.75</v>
      </c>
      <c r="M78" s="25">
        <f t="shared" si="22"/>
        <v>14.75</v>
      </c>
    </row>
    <row r="79" spans="1:13" ht="15.75" x14ac:dyDescent="0.25">
      <c r="A79" s="21">
        <f t="shared" si="23"/>
        <v>14</v>
      </c>
      <c r="B79" s="22" t="s">
        <v>18</v>
      </c>
      <c r="C79" s="21">
        <v>396</v>
      </c>
      <c r="D79" s="23">
        <f t="shared" si="18"/>
        <v>27</v>
      </c>
      <c r="E79" s="216">
        <v>2</v>
      </c>
      <c r="F79" s="23">
        <f t="shared" si="19"/>
        <v>25</v>
      </c>
      <c r="G79" s="21">
        <v>2</v>
      </c>
      <c r="H79" s="21" t="str">
        <f t="shared" si="20"/>
        <v>Rabu</v>
      </c>
      <c r="I79" s="24">
        <f t="shared" si="24"/>
        <v>45707.958333333336</v>
      </c>
      <c r="J79" s="25">
        <f t="shared" si="25"/>
        <v>15.958333333333334</v>
      </c>
      <c r="K79" s="21" t="str">
        <f t="shared" si="21"/>
        <v>Kamis</v>
      </c>
      <c r="L79" s="24">
        <f t="shared" si="26"/>
        <v>45708.041666666672</v>
      </c>
      <c r="M79" s="25">
        <f t="shared" si="22"/>
        <v>16.041666666666668</v>
      </c>
    </row>
    <row r="80" spans="1:13" ht="15.75" x14ac:dyDescent="0.25">
      <c r="A80" s="21">
        <f t="shared" si="23"/>
        <v>15</v>
      </c>
      <c r="B80" s="22" t="s">
        <v>17</v>
      </c>
      <c r="C80" s="21"/>
      <c r="D80" s="23"/>
      <c r="E80" s="23"/>
      <c r="F80" s="53"/>
      <c r="G80" s="21"/>
      <c r="H80" s="21" t="str">
        <f t="shared" si="20"/>
        <v>Jum'at</v>
      </c>
      <c r="I80" s="24">
        <f t="shared" si="24"/>
        <v>45709.166666666664</v>
      </c>
      <c r="J80" s="25">
        <f t="shared" si="25"/>
        <v>17.166666666666668</v>
      </c>
      <c r="K80" s="21"/>
      <c r="L80" s="24"/>
      <c r="M80" s="25"/>
    </row>
    <row r="82" spans="1:13" x14ac:dyDescent="0.25">
      <c r="A82" s="455" t="s">
        <v>31</v>
      </c>
      <c r="B82" s="455"/>
      <c r="C82" s="217">
        <f>SUM(C66:C79)</f>
        <v>5038</v>
      </c>
      <c r="D82" s="217">
        <f>SUM(D66:D79)</f>
        <v>327</v>
      </c>
      <c r="E82" s="218"/>
      <c r="F82" s="217"/>
      <c r="G82" s="217">
        <f>SUM(G66:G79)</f>
        <v>73</v>
      </c>
      <c r="H82" s="217">
        <f>D82+G82</f>
        <v>400</v>
      </c>
      <c r="I82" s="143"/>
      <c r="J82" s="144"/>
      <c r="K82" s="143"/>
      <c r="L82" s="143"/>
      <c r="M82" s="144"/>
    </row>
    <row r="83" spans="1:13" x14ac:dyDescent="0.25">
      <c r="A83" s="455" t="s">
        <v>32</v>
      </c>
      <c r="B83" s="455"/>
      <c r="C83" s="219"/>
      <c r="D83" s="220">
        <f>D82/24</f>
        <v>13.625</v>
      </c>
      <c r="E83" s="221"/>
      <c r="F83" s="220"/>
      <c r="G83" s="220">
        <f>G82/24</f>
        <v>3.0416666666666665</v>
      </c>
      <c r="H83" s="221">
        <f>H82/24</f>
        <v>16.666666666666668</v>
      </c>
      <c r="I83" s="148"/>
      <c r="J83" s="149" t="s">
        <v>33</v>
      </c>
      <c r="K83" s="150"/>
      <c r="L83" s="150"/>
      <c r="M83" s="150"/>
    </row>
    <row r="84" spans="1:13" x14ac:dyDescent="0.25">
      <c r="E84" s="222"/>
      <c r="H84" s="150"/>
      <c r="I84" s="150"/>
      <c r="J84" s="144" t="s">
        <v>34</v>
      </c>
      <c r="K84" s="144"/>
      <c r="L84" s="154">
        <f>C82</f>
        <v>5038</v>
      </c>
      <c r="M84" s="150" t="s">
        <v>35</v>
      </c>
    </row>
    <row r="85" spans="1:13" x14ac:dyDescent="0.25">
      <c r="E85" s="222"/>
      <c r="I85" s="150"/>
      <c r="J85" s="144" t="s">
        <v>36</v>
      </c>
      <c r="K85" s="144"/>
      <c r="L85" s="155">
        <f>D83</f>
        <v>13.625</v>
      </c>
      <c r="M85" s="150" t="s">
        <v>14</v>
      </c>
    </row>
    <row r="86" spans="1:13" x14ac:dyDescent="0.25">
      <c r="E86" s="222"/>
      <c r="G86" s="223"/>
      <c r="I86" s="150"/>
      <c r="J86" s="144" t="s">
        <v>37</v>
      </c>
      <c r="K86" s="144"/>
      <c r="L86" s="156">
        <f>G83</f>
        <v>3.0416666666666665</v>
      </c>
      <c r="M86" s="150" t="s">
        <v>14</v>
      </c>
    </row>
    <row r="87" spans="1:13" x14ac:dyDescent="0.25">
      <c r="A87" s="224"/>
      <c r="B87" s="224"/>
      <c r="C87" s="224"/>
      <c r="D87" s="224"/>
      <c r="E87" s="225"/>
      <c r="F87" s="224"/>
      <c r="G87" s="224"/>
      <c r="H87" s="224"/>
      <c r="I87" s="158"/>
      <c r="J87" s="226" t="s">
        <v>63</v>
      </c>
      <c r="K87" s="158"/>
      <c r="L87" s="227">
        <f>366/28</f>
        <v>13.071428571428571</v>
      </c>
      <c r="M87" s="158"/>
    </row>
    <row r="89" spans="1:13" ht="15.75" x14ac:dyDescent="0.25">
      <c r="A89" s="438" t="s">
        <v>0</v>
      </c>
      <c r="B89" s="438"/>
      <c r="C89" s="438"/>
      <c r="D89" s="438"/>
      <c r="E89" s="438"/>
      <c r="F89" s="438"/>
      <c r="G89" s="438"/>
      <c r="H89" s="438"/>
      <c r="I89" s="438"/>
      <c r="J89" s="438"/>
      <c r="K89" s="438"/>
      <c r="L89" s="438"/>
      <c r="M89" s="438"/>
    </row>
    <row r="90" spans="1:13" ht="15.75" x14ac:dyDescent="0.25">
      <c r="A90" s="438" t="s">
        <v>166</v>
      </c>
      <c r="B90" s="438"/>
      <c r="C90" s="438"/>
      <c r="D90" s="438"/>
      <c r="E90" s="438"/>
      <c r="F90" s="438"/>
      <c r="G90" s="438"/>
      <c r="H90" s="438"/>
      <c r="I90" s="438"/>
      <c r="J90" s="438"/>
      <c r="K90" s="438"/>
      <c r="L90" s="438"/>
      <c r="M90" s="438"/>
    </row>
    <row r="91" spans="1:13" ht="15.75" x14ac:dyDescent="0.25">
      <c r="A91" s="162" t="s">
        <v>170</v>
      </c>
      <c r="K91" s="139" t="s">
        <v>3</v>
      </c>
      <c r="L91" s="136">
        <v>15.5</v>
      </c>
      <c r="M91" s="139" t="s">
        <v>4</v>
      </c>
    </row>
    <row r="92" spans="1:13" ht="15" customHeight="1" x14ac:dyDescent="0.25">
      <c r="A92" s="450" t="s">
        <v>5</v>
      </c>
      <c r="B92" s="450" t="s">
        <v>6</v>
      </c>
      <c r="C92" s="451" t="s">
        <v>7</v>
      </c>
      <c r="D92" s="451" t="s">
        <v>8</v>
      </c>
      <c r="E92" s="452" t="s">
        <v>9</v>
      </c>
      <c r="F92" s="452" t="s">
        <v>10</v>
      </c>
      <c r="G92" s="451" t="s">
        <v>11</v>
      </c>
      <c r="H92" s="453" t="s">
        <v>12</v>
      </c>
      <c r="I92" s="453"/>
      <c r="J92" s="453"/>
      <c r="K92" s="454" t="s">
        <v>13</v>
      </c>
      <c r="L92" s="454"/>
      <c r="M92" s="454"/>
    </row>
    <row r="93" spans="1:13" x14ac:dyDescent="0.25">
      <c r="A93" s="450"/>
      <c r="B93" s="450"/>
      <c r="C93" s="451"/>
      <c r="D93" s="451"/>
      <c r="E93" s="452"/>
      <c r="F93" s="452"/>
      <c r="G93" s="451"/>
      <c r="H93" s="212" t="s">
        <v>14</v>
      </c>
      <c r="I93" s="212" t="s">
        <v>15</v>
      </c>
      <c r="J93" s="212" t="s">
        <v>16</v>
      </c>
      <c r="K93" s="213" t="s">
        <v>14</v>
      </c>
      <c r="L93" s="213" t="s">
        <v>15</v>
      </c>
      <c r="M93" s="213" t="s">
        <v>16</v>
      </c>
    </row>
    <row r="94" spans="1:13" ht="15.75" x14ac:dyDescent="0.25">
      <c r="A94" s="21">
        <v>1</v>
      </c>
      <c r="B94" s="22" t="s">
        <v>17</v>
      </c>
      <c r="C94" s="21">
        <v>396</v>
      </c>
      <c r="D94" s="23">
        <f t="shared" ref="D94:D103" si="27">F94+E94</f>
        <v>27</v>
      </c>
      <c r="E94" s="23">
        <v>2</v>
      </c>
      <c r="F94" s="23">
        <f t="shared" ref="F94:F103" si="28">INT(C94/$L$3)</f>
        <v>25</v>
      </c>
      <c r="G94" s="21">
        <v>15</v>
      </c>
      <c r="H94" s="21" t="str">
        <f t="shared" ref="H94:H104" si="29">CHOOSE(WEEKDAY(I94),"Minggu","Senin","Selasa","Rabu","Kamis","Jum'at","Sabtu")</f>
        <v>Jum'at</v>
      </c>
      <c r="I94" s="24">
        <v>45709</v>
      </c>
      <c r="J94" s="25">
        <v>0.16666666666666699</v>
      </c>
      <c r="K94" s="21" t="str">
        <f t="shared" ref="K94:K103" si="30">CHOOSE(WEEKDAY(L94),"Minggu","Senin","Selasa","Rabu","Kamis","Jum'at","Sabtu")</f>
        <v>Jum'at</v>
      </c>
      <c r="L94" s="24">
        <f>(I94+J94)+G94/24</f>
        <v>45709.791666666664</v>
      </c>
      <c r="M94" s="25">
        <f t="shared" ref="M94:M103" si="31">(J94+G94/24)</f>
        <v>0.79166666666666696</v>
      </c>
    </row>
    <row r="95" spans="1:13" ht="15.75" x14ac:dyDescent="0.25">
      <c r="A95" s="21">
        <f t="shared" ref="A95:A104" si="32">A94+1</f>
        <v>2</v>
      </c>
      <c r="B95" s="22" t="s">
        <v>18</v>
      </c>
      <c r="C95" s="21">
        <v>458</v>
      </c>
      <c r="D95" s="23">
        <f t="shared" si="27"/>
        <v>30</v>
      </c>
      <c r="E95" s="23">
        <v>1</v>
      </c>
      <c r="F95" s="23">
        <f t="shared" si="28"/>
        <v>29</v>
      </c>
      <c r="G95" s="21">
        <v>4</v>
      </c>
      <c r="H95" s="21" t="str">
        <f t="shared" si="29"/>
        <v>Sabtu</v>
      </c>
      <c r="I95" s="24">
        <f t="shared" ref="I95:I104" si="33">$I$94+J95</f>
        <v>45710.916666666664</v>
      </c>
      <c r="J95" s="25">
        <f t="shared" ref="J95:J104" si="34">M94+D94/24</f>
        <v>1.916666666666667</v>
      </c>
      <c r="K95" s="21" t="str">
        <f t="shared" si="30"/>
        <v>Minggu</v>
      </c>
      <c r="L95" s="24">
        <f t="shared" ref="L95:L103" si="35">($I$94+J95)+G95/24</f>
        <v>45711.083333333328</v>
      </c>
      <c r="M95" s="25">
        <f t="shared" si="31"/>
        <v>2.0833333333333335</v>
      </c>
    </row>
    <row r="96" spans="1:13" ht="15.75" x14ac:dyDescent="0.25">
      <c r="A96" s="21">
        <f t="shared" si="32"/>
        <v>3</v>
      </c>
      <c r="B96" s="22" t="s">
        <v>19</v>
      </c>
      <c r="C96" s="21">
        <v>243</v>
      </c>
      <c r="D96" s="23">
        <f t="shared" si="27"/>
        <v>16</v>
      </c>
      <c r="E96" s="23">
        <v>1</v>
      </c>
      <c r="F96" s="23">
        <f t="shared" si="28"/>
        <v>15</v>
      </c>
      <c r="G96" s="21">
        <v>4</v>
      </c>
      <c r="H96" s="21" t="str">
        <f t="shared" si="29"/>
        <v>Senin</v>
      </c>
      <c r="I96" s="24">
        <f t="shared" si="33"/>
        <v>45712.333333333336</v>
      </c>
      <c r="J96" s="25">
        <f t="shared" si="34"/>
        <v>3.3333333333333335</v>
      </c>
      <c r="K96" s="21" t="str">
        <f t="shared" si="30"/>
        <v>Senin</v>
      </c>
      <c r="L96" s="24">
        <f t="shared" si="35"/>
        <v>45712.5</v>
      </c>
      <c r="M96" s="25">
        <f t="shared" si="31"/>
        <v>3.5</v>
      </c>
    </row>
    <row r="97" spans="1:13" ht="15.75" x14ac:dyDescent="0.25">
      <c r="A97" s="21">
        <f t="shared" si="32"/>
        <v>4</v>
      </c>
      <c r="B97" s="22" t="s">
        <v>20</v>
      </c>
      <c r="C97" s="21">
        <v>407</v>
      </c>
      <c r="D97" s="23">
        <f t="shared" si="27"/>
        <v>26</v>
      </c>
      <c r="E97" s="23">
        <v>0</v>
      </c>
      <c r="F97" s="23">
        <f t="shared" si="28"/>
        <v>26</v>
      </c>
      <c r="G97" s="21">
        <v>2</v>
      </c>
      <c r="H97" s="21" t="str">
        <f t="shared" si="29"/>
        <v>Selasa</v>
      </c>
      <c r="I97" s="24">
        <f t="shared" si="33"/>
        <v>45713.166666666664</v>
      </c>
      <c r="J97" s="25">
        <f t="shared" si="34"/>
        <v>4.166666666666667</v>
      </c>
      <c r="K97" s="21" t="str">
        <f t="shared" si="30"/>
        <v>Selasa</v>
      </c>
      <c r="L97" s="24">
        <f t="shared" si="35"/>
        <v>45713.25</v>
      </c>
      <c r="M97" s="25">
        <f t="shared" si="31"/>
        <v>4.25</v>
      </c>
    </row>
    <row r="98" spans="1:13" ht="15.75" x14ac:dyDescent="0.25">
      <c r="A98" s="21">
        <f t="shared" si="32"/>
        <v>5</v>
      </c>
      <c r="B98" s="22" t="s">
        <v>22</v>
      </c>
      <c r="C98" s="21">
        <v>345</v>
      </c>
      <c r="D98" s="23">
        <f t="shared" si="27"/>
        <v>22</v>
      </c>
      <c r="E98" s="23">
        <v>0</v>
      </c>
      <c r="F98" s="23">
        <f t="shared" si="28"/>
        <v>22</v>
      </c>
      <c r="G98" s="71">
        <v>3</v>
      </c>
      <c r="H98" s="21" t="str">
        <f t="shared" si="29"/>
        <v>Rabu</v>
      </c>
      <c r="I98" s="24">
        <f t="shared" si="33"/>
        <v>45714.333333333336</v>
      </c>
      <c r="J98" s="25">
        <f t="shared" si="34"/>
        <v>5.333333333333333</v>
      </c>
      <c r="K98" s="21" t="str">
        <f t="shared" si="30"/>
        <v>Rabu</v>
      </c>
      <c r="L98" s="24">
        <f t="shared" si="35"/>
        <v>45714.458333333336</v>
      </c>
      <c r="M98" s="25">
        <f t="shared" si="31"/>
        <v>5.458333333333333</v>
      </c>
    </row>
    <row r="99" spans="1:13" ht="15.75" x14ac:dyDescent="0.25">
      <c r="A99" s="21">
        <f t="shared" si="32"/>
        <v>6</v>
      </c>
      <c r="B99" s="214" t="s">
        <v>28</v>
      </c>
      <c r="C99" s="21">
        <v>345</v>
      </c>
      <c r="D99" s="114">
        <f t="shared" si="27"/>
        <v>23</v>
      </c>
      <c r="E99" s="114">
        <v>1</v>
      </c>
      <c r="F99" s="23">
        <f t="shared" si="28"/>
        <v>22</v>
      </c>
      <c r="G99" s="109">
        <v>3</v>
      </c>
      <c r="H99" s="21" t="str">
        <f t="shared" si="29"/>
        <v>Kamis</v>
      </c>
      <c r="I99" s="24">
        <f t="shared" si="33"/>
        <v>45715.375</v>
      </c>
      <c r="J99" s="25">
        <f t="shared" si="34"/>
        <v>6.375</v>
      </c>
      <c r="K99" s="21" t="str">
        <f t="shared" si="30"/>
        <v>Kamis</v>
      </c>
      <c r="L99" s="24">
        <f t="shared" si="35"/>
        <v>45715.5</v>
      </c>
      <c r="M99" s="25">
        <f t="shared" si="31"/>
        <v>6.5</v>
      </c>
    </row>
    <row r="100" spans="1:13" ht="15.75" x14ac:dyDescent="0.25">
      <c r="A100" s="21">
        <f t="shared" si="32"/>
        <v>7</v>
      </c>
      <c r="B100" s="22" t="s">
        <v>22</v>
      </c>
      <c r="C100" s="21">
        <v>407</v>
      </c>
      <c r="D100" s="23">
        <f t="shared" si="27"/>
        <v>27</v>
      </c>
      <c r="E100" s="114">
        <v>1</v>
      </c>
      <c r="F100" s="23">
        <f t="shared" si="28"/>
        <v>26</v>
      </c>
      <c r="G100" s="21">
        <v>3</v>
      </c>
      <c r="H100" s="21" t="str">
        <f t="shared" si="29"/>
        <v>Jum'at</v>
      </c>
      <c r="I100" s="24">
        <f t="shared" si="33"/>
        <v>45716.458333333336</v>
      </c>
      <c r="J100" s="25">
        <f t="shared" si="34"/>
        <v>7.458333333333333</v>
      </c>
      <c r="K100" s="21" t="str">
        <f t="shared" si="30"/>
        <v>Jum'at</v>
      </c>
      <c r="L100" s="24">
        <f t="shared" si="35"/>
        <v>45716.583333333336</v>
      </c>
      <c r="M100" s="25">
        <f t="shared" si="31"/>
        <v>7.583333333333333</v>
      </c>
    </row>
    <row r="101" spans="1:13" ht="15.75" x14ac:dyDescent="0.25">
      <c r="A101" s="21">
        <f t="shared" si="32"/>
        <v>8</v>
      </c>
      <c r="B101" s="22" t="s">
        <v>20</v>
      </c>
      <c r="C101" s="21">
        <v>243</v>
      </c>
      <c r="D101" s="23">
        <f t="shared" si="27"/>
        <v>17</v>
      </c>
      <c r="E101" s="114">
        <v>2</v>
      </c>
      <c r="F101" s="23">
        <f t="shared" si="28"/>
        <v>15</v>
      </c>
      <c r="G101" s="215">
        <v>2</v>
      </c>
      <c r="H101" s="21" t="str">
        <f t="shared" si="29"/>
        <v>Sabtu</v>
      </c>
      <c r="I101" s="24">
        <f t="shared" si="33"/>
        <v>45717.708333333336</v>
      </c>
      <c r="J101" s="25">
        <f t="shared" si="34"/>
        <v>8.7083333333333321</v>
      </c>
      <c r="K101" s="21" t="str">
        <f t="shared" si="30"/>
        <v>Sabtu</v>
      </c>
      <c r="L101" s="24">
        <f t="shared" si="35"/>
        <v>45717.791666666672</v>
      </c>
      <c r="M101" s="25">
        <f t="shared" si="31"/>
        <v>8.7916666666666661</v>
      </c>
    </row>
    <row r="102" spans="1:13" ht="15.75" x14ac:dyDescent="0.25">
      <c r="A102" s="21">
        <f t="shared" si="32"/>
        <v>9</v>
      </c>
      <c r="B102" s="54" t="s">
        <v>19</v>
      </c>
      <c r="C102" s="27">
        <v>458</v>
      </c>
      <c r="D102" s="23">
        <f t="shared" si="27"/>
        <v>31</v>
      </c>
      <c r="E102" s="114">
        <v>2</v>
      </c>
      <c r="F102" s="23">
        <f t="shared" si="28"/>
        <v>29</v>
      </c>
      <c r="G102" s="21">
        <v>3</v>
      </c>
      <c r="H102" s="21" t="str">
        <f t="shared" si="29"/>
        <v>Minggu</v>
      </c>
      <c r="I102" s="24">
        <f t="shared" si="33"/>
        <v>45718.5</v>
      </c>
      <c r="J102" s="25">
        <f t="shared" si="34"/>
        <v>9.5</v>
      </c>
      <c r="K102" s="21" t="str">
        <f t="shared" si="30"/>
        <v>Minggu</v>
      </c>
      <c r="L102" s="24">
        <f t="shared" si="35"/>
        <v>45718.625</v>
      </c>
      <c r="M102" s="25">
        <f t="shared" si="31"/>
        <v>9.625</v>
      </c>
    </row>
    <row r="103" spans="1:13" ht="15.75" x14ac:dyDescent="0.25">
      <c r="A103" s="21">
        <f t="shared" si="32"/>
        <v>10</v>
      </c>
      <c r="B103" s="22" t="s">
        <v>18</v>
      </c>
      <c r="C103" s="21">
        <v>396</v>
      </c>
      <c r="D103" s="23">
        <f t="shared" si="27"/>
        <v>27</v>
      </c>
      <c r="E103" s="216">
        <v>2</v>
      </c>
      <c r="F103" s="23">
        <f t="shared" si="28"/>
        <v>25</v>
      </c>
      <c r="G103" s="21">
        <v>2</v>
      </c>
      <c r="H103" s="21" t="str">
        <f t="shared" si="29"/>
        <v>Senin</v>
      </c>
      <c r="I103" s="24">
        <f t="shared" si="33"/>
        <v>45719.916666666664</v>
      </c>
      <c r="J103" s="25">
        <f t="shared" si="34"/>
        <v>10.916666666666666</v>
      </c>
      <c r="K103" s="21" t="str">
        <f t="shared" si="30"/>
        <v>Selasa</v>
      </c>
      <c r="L103" s="24">
        <f t="shared" si="35"/>
        <v>45720</v>
      </c>
      <c r="M103" s="25">
        <f t="shared" si="31"/>
        <v>11</v>
      </c>
    </row>
    <row r="104" spans="1:13" ht="15.75" x14ac:dyDescent="0.25">
      <c r="A104" s="21">
        <f t="shared" si="32"/>
        <v>11</v>
      </c>
      <c r="B104" s="22" t="s">
        <v>17</v>
      </c>
      <c r="C104" s="21"/>
      <c r="D104" s="23"/>
      <c r="E104" s="23"/>
      <c r="F104" s="53"/>
      <c r="G104" s="21"/>
      <c r="H104" s="21" t="str">
        <f t="shared" si="29"/>
        <v>Rabu</v>
      </c>
      <c r="I104" s="24">
        <f t="shared" si="33"/>
        <v>45721.125</v>
      </c>
      <c r="J104" s="25">
        <f t="shared" si="34"/>
        <v>12.125</v>
      </c>
      <c r="K104" s="21"/>
      <c r="L104" s="24"/>
      <c r="M104" s="25"/>
    </row>
    <row r="106" spans="1:13" x14ac:dyDescent="0.25">
      <c r="A106" s="455" t="s">
        <v>31</v>
      </c>
      <c r="B106" s="455"/>
      <c r="C106" s="217">
        <f>SUM(C94:C103)</f>
        <v>3698</v>
      </c>
      <c r="D106" s="217">
        <f>SUM(D94:D103)</f>
        <v>246</v>
      </c>
      <c r="E106" s="218"/>
      <c r="F106" s="217"/>
      <c r="G106" s="217">
        <f>SUM(G94:G103)</f>
        <v>41</v>
      </c>
      <c r="H106" s="217">
        <f>D106+G106</f>
        <v>287</v>
      </c>
      <c r="I106" s="143"/>
      <c r="J106" s="144"/>
      <c r="K106" s="143"/>
      <c r="L106" s="143"/>
      <c r="M106" s="144"/>
    </row>
    <row r="107" spans="1:13" x14ac:dyDescent="0.25">
      <c r="A107" s="455" t="s">
        <v>32</v>
      </c>
      <c r="B107" s="455"/>
      <c r="C107" s="219"/>
      <c r="D107" s="220">
        <f>D106/24</f>
        <v>10.25</v>
      </c>
      <c r="E107" s="221"/>
      <c r="F107" s="220"/>
      <c r="G107" s="220">
        <f>G106/24</f>
        <v>1.7083333333333333</v>
      </c>
      <c r="H107" s="221">
        <f>H106/24</f>
        <v>11.958333333333334</v>
      </c>
      <c r="I107" s="148"/>
      <c r="J107" s="149" t="s">
        <v>33</v>
      </c>
      <c r="K107" s="150"/>
      <c r="L107" s="150"/>
      <c r="M107" s="150"/>
    </row>
    <row r="108" spans="1:13" x14ac:dyDescent="0.25">
      <c r="E108" s="222"/>
      <c r="H108" s="150"/>
      <c r="I108" s="150"/>
      <c r="J108" s="144" t="s">
        <v>34</v>
      </c>
      <c r="K108" s="144"/>
      <c r="L108" s="154">
        <f>C106</f>
        <v>3698</v>
      </c>
      <c r="M108" s="150" t="s">
        <v>35</v>
      </c>
    </row>
    <row r="109" spans="1:13" x14ac:dyDescent="0.25">
      <c r="E109" s="222"/>
      <c r="I109" s="150"/>
      <c r="J109" s="144" t="s">
        <v>36</v>
      </c>
      <c r="K109" s="144"/>
      <c r="L109" s="155">
        <f>D107</f>
        <v>10.25</v>
      </c>
      <c r="M109" s="150" t="s">
        <v>14</v>
      </c>
    </row>
    <row r="110" spans="1:13" x14ac:dyDescent="0.25">
      <c r="E110" s="222"/>
      <c r="G110" s="223"/>
      <c r="I110" s="150"/>
      <c r="J110" s="144" t="s">
        <v>37</v>
      </c>
      <c r="K110" s="144"/>
      <c r="L110" s="156">
        <f>G107</f>
        <v>1.7083333333333333</v>
      </c>
      <c r="M110" s="150" t="s">
        <v>14</v>
      </c>
    </row>
    <row r="111" spans="1:13" x14ac:dyDescent="0.25">
      <c r="A111" s="224"/>
      <c r="B111" s="224"/>
      <c r="C111" s="224"/>
      <c r="D111" s="224"/>
      <c r="E111" s="225"/>
      <c r="F111" s="224"/>
      <c r="G111" s="224"/>
      <c r="H111" s="224"/>
      <c r="I111" s="158"/>
      <c r="J111" s="226" t="s">
        <v>63</v>
      </c>
      <c r="K111" s="158"/>
      <c r="L111" s="227">
        <f>366/28</f>
        <v>13.071428571428571</v>
      </c>
      <c r="M111" s="158"/>
    </row>
    <row r="113" spans="1:13" ht="15.75" x14ac:dyDescent="0.25">
      <c r="A113" s="438" t="s">
        <v>0</v>
      </c>
      <c r="B113" s="438"/>
      <c r="C113" s="438"/>
      <c r="D113" s="438"/>
      <c r="E113" s="438"/>
      <c r="F113" s="438"/>
      <c r="G113" s="438"/>
      <c r="H113" s="438"/>
      <c r="I113" s="438"/>
      <c r="J113" s="438"/>
      <c r="K113" s="438"/>
      <c r="L113" s="438"/>
      <c r="M113" s="438"/>
    </row>
    <row r="114" spans="1:13" ht="15.75" x14ac:dyDescent="0.25">
      <c r="A114" s="438" t="s">
        <v>166</v>
      </c>
      <c r="B114" s="438"/>
      <c r="C114" s="438"/>
      <c r="D114" s="438"/>
      <c r="E114" s="438"/>
      <c r="F114" s="438"/>
      <c r="G114" s="438"/>
      <c r="H114" s="438"/>
      <c r="I114" s="438"/>
      <c r="J114" s="438"/>
      <c r="K114" s="438"/>
      <c r="L114" s="438"/>
      <c r="M114" s="438"/>
    </row>
    <row r="115" spans="1:13" ht="15.75" x14ac:dyDescent="0.25">
      <c r="A115" s="162" t="s">
        <v>171</v>
      </c>
      <c r="K115" s="139" t="s">
        <v>3</v>
      </c>
      <c r="L115" s="136">
        <v>15.5</v>
      </c>
      <c r="M115" s="139" t="s">
        <v>4</v>
      </c>
    </row>
    <row r="116" spans="1:13" ht="15" customHeight="1" x14ac:dyDescent="0.25">
      <c r="A116" s="450" t="s">
        <v>5</v>
      </c>
      <c r="B116" s="450" t="s">
        <v>6</v>
      </c>
      <c r="C116" s="451" t="s">
        <v>7</v>
      </c>
      <c r="D116" s="451" t="s">
        <v>8</v>
      </c>
      <c r="E116" s="452" t="s">
        <v>9</v>
      </c>
      <c r="F116" s="452" t="s">
        <v>10</v>
      </c>
      <c r="G116" s="451" t="s">
        <v>11</v>
      </c>
      <c r="H116" s="453" t="s">
        <v>12</v>
      </c>
      <c r="I116" s="453"/>
      <c r="J116" s="453"/>
      <c r="K116" s="454" t="s">
        <v>13</v>
      </c>
      <c r="L116" s="454"/>
      <c r="M116" s="454"/>
    </row>
    <row r="117" spans="1:13" x14ac:dyDescent="0.25">
      <c r="A117" s="450"/>
      <c r="B117" s="450"/>
      <c r="C117" s="451"/>
      <c r="D117" s="451"/>
      <c r="E117" s="452"/>
      <c r="F117" s="452"/>
      <c r="G117" s="451"/>
      <c r="H117" s="212" t="s">
        <v>14</v>
      </c>
      <c r="I117" s="212" t="s">
        <v>15</v>
      </c>
      <c r="J117" s="212" t="s">
        <v>16</v>
      </c>
      <c r="K117" s="213" t="s">
        <v>14</v>
      </c>
      <c r="L117" s="213" t="s">
        <v>15</v>
      </c>
      <c r="M117" s="213" t="s">
        <v>16</v>
      </c>
    </row>
    <row r="118" spans="1:13" ht="15.75" x14ac:dyDescent="0.25">
      <c r="A118" s="21">
        <v>1</v>
      </c>
      <c r="B118" s="22" t="s">
        <v>17</v>
      </c>
      <c r="C118" s="21">
        <v>396</v>
      </c>
      <c r="D118" s="23">
        <f t="shared" ref="D118:D134" si="36">F118+E118</f>
        <v>25</v>
      </c>
      <c r="E118" s="23">
        <v>0</v>
      </c>
      <c r="F118" s="23">
        <f t="shared" ref="F118:F134" si="37">INT(C118/$L$3)</f>
        <v>25</v>
      </c>
      <c r="G118" s="21">
        <v>8</v>
      </c>
      <c r="H118" s="21" t="str">
        <f t="shared" ref="H118:H135" si="38">CHOOSE(WEEKDAY(I118),"Minggu","Senin","Selasa","Rabu","Kamis","Jum'at","Sabtu")</f>
        <v>Rabu</v>
      </c>
      <c r="I118" s="24">
        <v>45721</v>
      </c>
      <c r="J118" s="25">
        <v>0.125</v>
      </c>
      <c r="K118" s="21" t="str">
        <f t="shared" ref="K118:K134" si="39">CHOOSE(WEEKDAY(L118),"Minggu","Senin","Selasa","Rabu","Kamis","Jum'at","Sabtu")</f>
        <v>Rabu</v>
      </c>
      <c r="L118" s="24">
        <f>(I118+J118)+G118/24</f>
        <v>45721.458333333336</v>
      </c>
      <c r="M118" s="25">
        <f t="shared" ref="M118:M134" si="40">(J118+G118/24)</f>
        <v>0.45833333333333331</v>
      </c>
    </row>
    <row r="119" spans="1:13" ht="15.75" x14ac:dyDescent="0.25">
      <c r="A119" s="21">
        <v>2</v>
      </c>
      <c r="B119" s="22" t="s">
        <v>18</v>
      </c>
      <c r="C119" s="21">
        <v>458</v>
      </c>
      <c r="D119" s="23">
        <f t="shared" si="36"/>
        <v>29</v>
      </c>
      <c r="E119" s="23">
        <v>0</v>
      </c>
      <c r="F119" s="23">
        <f t="shared" si="37"/>
        <v>29</v>
      </c>
      <c r="G119" s="21">
        <v>3</v>
      </c>
      <c r="H119" s="21" t="str">
        <f t="shared" si="38"/>
        <v>Kamis</v>
      </c>
      <c r="I119" s="24">
        <f t="shared" ref="I119:I135" si="41">$I$118+J119</f>
        <v>45722.5</v>
      </c>
      <c r="J119" s="25">
        <f t="shared" ref="J119:J135" si="42">M118+D118/24</f>
        <v>1.5</v>
      </c>
      <c r="K119" s="21" t="str">
        <f t="shared" si="39"/>
        <v>Kamis</v>
      </c>
      <c r="L119" s="24">
        <f t="shared" ref="L119:L134" si="43">($I$118+J119)+G119/24</f>
        <v>45722.625</v>
      </c>
      <c r="M119" s="25">
        <f t="shared" si="40"/>
        <v>1.625</v>
      </c>
    </row>
    <row r="120" spans="1:13" ht="15.75" x14ac:dyDescent="0.25">
      <c r="A120" s="21">
        <v>3</v>
      </c>
      <c r="B120" s="22" t="s">
        <v>19</v>
      </c>
      <c r="C120" s="21">
        <v>243</v>
      </c>
      <c r="D120" s="23">
        <f t="shared" si="36"/>
        <v>16</v>
      </c>
      <c r="E120" s="23">
        <v>1</v>
      </c>
      <c r="F120" s="23">
        <f t="shared" si="37"/>
        <v>15</v>
      </c>
      <c r="G120" s="21">
        <v>3</v>
      </c>
      <c r="H120" s="21" t="str">
        <f t="shared" si="38"/>
        <v>Jum'at</v>
      </c>
      <c r="I120" s="24">
        <f t="shared" si="41"/>
        <v>45723.833333333336</v>
      </c>
      <c r="J120" s="25">
        <f t="shared" si="42"/>
        <v>2.833333333333333</v>
      </c>
      <c r="K120" s="21" t="str">
        <f t="shared" si="39"/>
        <v>Jum'at</v>
      </c>
      <c r="L120" s="24">
        <f t="shared" si="43"/>
        <v>45723.958333333336</v>
      </c>
      <c r="M120" s="25">
        <f t="shared" si="40"/>
        <v>2.958333333333333</v>
      </c>
    </row>
    <row r="121" spans="1:13" ht="15.75" x14ac:dyDescent="0.25">
      <c r="A121" s="21">
        <v>4</v>
      </c>
      <c r="B121" s="22" t="s">
        <v>20</v>
      </c>
      <c r="C121" s="21">
        <v>634</v>
      </c>
      <c r="D121" s="23">
        <f t="shared" si="36"/>
        <v>42</v>
      </c>
      <c r="E121" s="23">
        <v>2</v>
      </c>
      <c r="F121" s="23">
        <f t="shared" si="37"/>
        <v>40</v>
      </c>
      <c r="G121" s="21">
        <v>2</v>
      </c>
      <c r="H121" s="21" t="str">
        <f t="shared" si="38"/>
        <v>Sabtu</v>
      </c>
      <c r="I121" s="24">
        <f t="shared" si="41"/>
        <v>45724.625</v>
      </c>
      <c r="J121" s="25">
        <f t="shared" si="42"/>
        <v>3.6249999999999996</v>
      </c>
      <c r="K121" s="21" t="str">
        <f t="shared" si="39"/>
        <v>Sabtu</v>
      </c>
      <c r="L121" s="24">
        <f t="shared" si="43"/>
        <v>45724.708333333336</v>
      </c>
      <c r="M121" s="25">
        <f t="shared" si="40"/>
        <v>3.708333333333333</v>
      </c>
    </row>
    <row r="122" spans="1:13" ht="15.75" x14ac:dyDescent="0.25">
      <c r="A122" s="21">
        <v>5</v>
      </c>
      <c r="B122" s="214" t="s">
        <v>28</v>
      </c>
      <c r="C122" s="27">
        <v>220</v>
      </c>
      <c r="D122" s="114">
        <f t="shared" si="36"/>
        <v>13</v>
      </c>
      <c r="E122" s="114">
        <v>-1</v>
      </c>
      <c r="F122" s="23">
        <f t="shared" si="37"/>
        <v>14</v>
      </c>
      <c r="G122" s="109">
        <v>3</v>
      </c>
      <c r="H122" s="21" t="str">
        <f t="shared" si="38"/>
        <v>Senin</v>
      </c>
      <c r="I122" s="24">
        <f t="shared" si="41"/>
        <v>45726.458333333336</v>
      </c>
      <c r="J122" s="25">
        <f t="shared" si="42"/>
        <v>5.458333333333333</v>
      </c>
      <c r="K122" s="21" t="str">
        <f t="shared" si="39"/>
        <v>Senin</v>
      </c>
      <c r="L122" s="24">
        <f t="shared" si="43"/>
        <v>45726.583333333336</v>
      </c>
      <c r="M122" s="25">
        <f t="shared" si="40"/>
        <v>5.583333333333333</v>
      </c>
    </row>
    <row r="123" spans="1:13" ht="15.75" x14ac:dyDescent="0.25">
      <c r="A123" s="21">
        <v>6</v>
      </c>
      <c r="B123" s="228" t="s">
        <v>29</v>
      </c>
      <c r="C123" s="27">
        <v>140</v>
      </c>
      <c r="D123" s="114">
        <f t="shared" si="36"/>
        <v>9</v>
      </c>
      <c r="E123" s="114">
        <v>0</v>
      </c>
      <c r="F123" s="23">
        <f t="shared" si="37"/>
        <v>9</v>
      </c>
      <c r="G123" s="109">
        <v>2</v>
      </c>
      <c r="H123" s="21" t="str">
        <f t="shared" si="38"/>
        <v>Selasa</v>
      </c>
      <c r="I123" s="24">
        <f t="shared" si="41"/>
        <v>45727.125</v>
      </c>
      <c r="J123" s="25">
        <f t="shared" si="42"/>
        <v>6.125</v>
      </c>
      <c r="K123" s="21" t="str">
        <f t="shared" si="39"/>
        <v>Selasa</v>
      </c>
      <c r="L123" s="24">
        <f t="shared" si="43"/>
        <v>45727.208333333336</v>
      </c>
      <c r="M123" s="25">
        <f t="shared" si="40"/>
        <v>6.208333333333333</v>
      </c>
    </row>
    <row r="124" spans="1:13" ht="15.75" x14ac:dyDescent="0.25">
      <c r="A124" s="21">
        <v>7</v>
      </c>
      <c r="B124" s="228" t="s">
        <v>128</v>
      </c>
      <c r="C124" s="27">
        <v>310</v>
      </c>
      <c r="D124" s="114">
        <f t="shared" si="36"/>
        <v>20</v>
      </c>
      <c r="E124" s="114">
        <v>0</v>
      </c>
      <c r="F124" s="23">
        <f t="shared" si="37"/>
        <v>20</v>
      </c>
      <c r="G124" s="109">
        <v>2</v>
      </c>
      <c r="H124" s="21" t="str">
        <f t="shared" si="38"/>
        <v>Selasa</v>
      </c>
      <c r="I124" s="24">
        <f t="shared" si="41"/>
        <v>45727.583333333336</v>
      </c>
      <c r="J124" s="25">
        <f t="shared" si="42"/>
        <v>6.583333333333333</v>
      </c>
      <c r="K124" s="21" t="str">
        <f t="shared" si="39"/>
        <v>Selasa</v>
      </c>
      <c r="L124" s="24">
        <f t="shared" si="43"/>
        <v>45727.666666666672</v>
      </c>
      <c r="M124" s="25">
        <f t="shared" si="40"/>
        <v>6.6666666666666661</v>
      </c>
    </row>
    <row r="125" spans="1:13" ht="15.75" x14ac:dyDescent="0.25">
      <c r="A125" s="21">
        <v>8</v>
      </c>
      <c r="B125" s="22" t="s">
        <v>62</v>
      </c>
      <c r="C125" s="21">
        <v>310</v>
      </c>
      <c r="D125" s="114">
        <f t="shared" si="36"/>
        <v>21</v>
      </c>
      <c r="E125" s="114">
        <v>1</v>
      </c>
      <c r="F125" s="23">
        <f t="shared" si="37"/>
        <v>20</v>
      </c>
      <c r="G125" s="21">
        <v>5</v>
      </c>
      <c r="H125" s="21" t="str">
        <f t="shared" si="38"/>
        <v>Rabu</v>
      </c>
      <c r="I125" s="24">
        <f t="shared" si="41"/>
        <v>45728.5</v>
      </c>
      <c r="J125" s="25">
        <f t="shared" si="42"/>
        <v>7.4999999999999991</v>
      </c>
      <c r="K125" s="21" t="str">
        <f t="shared" si="39"/>
        <v>Rabu</v>
      </c>
      <c r="L125" s="24">
        <f t="shared" si="43"/>
        <v>45728.708333333336</v>
      </c>
      <c r="M125" s="25">
        <f t="shared" si="40"/>
        <v>7.7083333333333321</v>
      </c>
    </row>
    <row r="126" spans="1:13" ht="15.75" x14ac:dyDescent="0.25">
      <c r="A126" s="21">
        <v>9</v>
      </c>
      <c r="B126" s="22" t="s">
        <v>94</v>
      </c>
      <c r="C126" s="21">
        <v>120</v>
      </c>
      <c r="D126" s="114">
        <f t="shared" si="36"/>
        <v>8</v>
      </c>
      <c r="E126" s="114">
        <v>1</v>
      </c>
      <c r="F126" s="23">
        <f t="shared" si="37"/>
        <v>7</v>
      </c>
      <c r="G126" s="21">
        <v>2</v>
      </c>
      <c r="H126" s="21" t="str">
        <f t="shared" si="38"/>
        <v>Kamis</v>
      </c>
      <c r="I126" s="24">
        <f t="shared" si="41"/>
        <v>45729.583333333336</v>
      </c>
      <c r="J126" s="25">
        <f t="shared" si="42"/>
        <v>8.5833333333333321</v>
      </c>
      <c r="K126" s="21" t="str">
        <f t="shared" si="39"/>
        <v>Kamis</v>
      </c>
      <c r="L126" s="24">
        <f t="shared" si="43"/>
        <v>45729.666666666672</v>
      </c>
      <c r="M126" s="25">
        <f t="shared" si="40"/>
        <v>8.6666666666666661</v>
      </c>
    </row>
    <row r="127" spans="1:13" ht="15.75" x14ac:dyDescent="0.25">
      <c r="A127" s="21">
        <v>10</v>
      </c>
      <c r="B127" s="26" t="s">
        <v>128</v>
      </c>
      <c r="C127" s="27">
        <v>140</v>
      </c>
      <c r="D127" s="114">
        <f t="shared" si="36"/>
        <v>9</v>
      </c>
      <c r="E127" s="114">
        <v>0</v>
      </c>
      <c r="F127" s="23">
        <f t="shared" si="37"/>
        <v>9</v>
      </c>
      <c r="G127" s="21">
        <v>2</v>
      </c>
      <c r="H127" s="21" t="str">
        <f t="shared" si="38"/>
        <v>Jum'at</v>
      </c>
      <c r="I127" s="24">
        <f t="shared" si="41"/>
        <v>45730</v>
      </c>
      <c r="J127" s="25">
        <f t="shared" si="42"/>
        <v>9</v>
      </c>
      <c r="K127" s="21" t="str">
        <f t="shared" si="39"/>
        <v>Jum'at</v>
      </c>
      <c r="L127" s="24">
        <f t="shared" si="43"/>
        <v>45730.083333333336</v>
      </c>
      <c r="M127" s="25">
        <f t="shared" si="40"/>
        <v>9.0833333333333339</v>
      </c>
    </row>
    <row r="128" spans="1:13" ht="15.75" x14ac:dyDescent="0.25">
      <c r="A128" s="21">
        <v>11</v>
      </c>
      <c r="B128" s="26" t="s">
        <v>29</v>
      </c>
      <c r="C128" s="27">
        <v>220</v>
      </c>
      <c r="D128" s="114">
        <f t="shared" si="36"/>
        <v>13</v>
      </c>
      <c r="E128" s="114">
        <v>-1</v>
      </c>
      <c r="F128" s="23">
        <f t="shared" si="37"/>
        <v>14</v>
      </c>
      <c r="G128" s="21">
        <v>2</v>
      </c>
      <c r="H128" s="21" t="str">
        <f t="shared" si="38"/>
        <v>Jum'at</v>
      </c>
      <c r="I128" s="24">
        <f t="shared" si="41"/>
        <v>45730.458333333336</v>
      </c>
      <c r="J128" s="25">
        <f t="shared" si="42"/>
        <v>9.4583333333333339</v>
      </c>
      <c r="K128" s="21" t="str">
        <f t="shared" si="39"/>
        <v>Jum'at</v>
      </c>
      <c r="L128" s="24">
        <f t="shared" si="43"/>
        <v>45730.541666666672</v>
      </c>
      <c r="M128" s="25">
        <f t="shared" si="40"/>
        <v>9.5416666666666679</v>
      </c>
    </row>
    <row r="129" spans="1:13" ht="15.75" x14ac:dyDescent="0.25">
      <c r="A129" s="21">
        <v>12</v>
      </c>
      <c r="B129" s="22" t="s">
        <v>28</v>
      </c>
      <c r="C129" s="21">
        <v>345</v>
      </c>
      <c r="D129" s="114">
        <f t="shared" si="36"/>
        <v>20</v>
      </c>
      <c r="E129" s="114">
        <v>-2</v>
      </c>
      <c r="F129" s="23">
        <f t="shared" si="37"/>
        <v>22</v>
      </c>
      <c r="G129" s="21">
        <v>2</v>
      </c>
      <c r="H129" s="21" t="str">
        <f t="shared" si="38"/>
        <v>Sabtu</v>
      </c>
      <c r="I129" s="24">
        <f t="shared" si="41"/>
        <v>45731.083333333336</v>
      </c>
      <c r="J129" s="25">
        <f t="shared" si="42"/>
        <v>10.083333333333334</v>
      </c>
      <c r="K129" s="21" t="str">
        <f t="shared" si="39"/>
        <v>Sabtu</v>
      </c>
      <c r="L129" s="24">
        <f t="shared" si="43"/>
        <v>45731.166666666672</v>
      </c>
      <c r="M129" s="25">
        <f t="shared" si="40"/>
        <v>10.166666666666668</v>
      </c>
    </row>
    <row r="130" spans="1:13" ht="15.75" x14ac:dyDescent="0.25">
      <c r="A130" s="21">
        <v>13</v>
      </c>
      <c r="B130" s="22" t="s">
        <v>22</v>
      </c>
      <c r="C130" s="21">
        <v>82</v>
      </c>
      <c r="D130" s="114">
        <f t="shared" si="36"/>
        <v>6</v>
      </c>
      <c r="E130" s="114">
        <v>1</v>
      </c>
      <c r="F130" s="23">
        <f t="shared" si="37"/>
        <v>5</v>
      </c>
      <c r="G130" s="21">
        <v>2</v>
      </c>
      <c r="H130" s="21" t="str">
        <f t="shared" si="38"/>
        <v>Minggu</v>
      </c>
      <c r="I130" s="24">
        <f t="shared" si="41"/>
        <v>45732</v>
      </c>
      <c r="J130" s="25">
        <f t="shared" si="42"/>
        <v>11.000000000000002</v>
      </c>
      <c r="K130" s="21" t="str">
        <f t="shared" si="39"/>
        <v>Minggu</v>
      </c>
      <c r="L130" s="24">
        <f t="shared" si="43"/>
        <v>45732.083333333336</v>
      </c>
      <c r="M130" s="25">
        <f t="shared" si="40"/>
        <v>11.083333333333336</v>
      </c>
    </row>
    <row r="131" spans="1:13" ht="15.75" x14ac:dyDescent="0.25">
      <c r="A131" s="21">
        <v>14</v>
      </c>
      <c r="B131" s="26" t="s">
        <v>21</v>
      </c>
      <c r="C131" s="21">
        <v>393</v>
      </c>
      <c r="D131" s="114">
        <f t="shared" si="36"/>
        <v>22</v>
      </c>
      <c r="E131" s="114">
        <v>-3</v>
      </c>
      <c r="F131" s="23">
        <f t="shared" si="37"/>
        <v>25</v>
      </c>
      <c r="G131" s="21">
        <v>2</v>
      </c>
      <c r="H131" s="21" t="str">
        <f t="shared" si="38"/>
        <v>Minggu</v>
      </c>
      <c r="I131" s="24">
        <f t="shared" si="41"/>
        <v>45732.333333333336</v>
      </c>
      <c r="J131" s="25">
        <f t="shared" si="42"/>
        <v>11.333333333333336</v>
      </c>
      <c r="K131" s="21" t="str">
        <f t="shared" si="39"/>
        <v>Minggu</v>
      </c>
      <c r="L131" s="24">
        <f t="shared" si="43"/>
        <v>45732.416666666672</v>
      </c>
      <c r="M131" s="25">
        <f t="shared" si="40"/>
        <v>11.41666666666667</v>
      </c>
    </row>
    <row r="132" spans="1:13" ht="15.75" x14ac:dyDescent="0.25">
      <c r="A132" s="21">
        <v>15</v>
      </c>
      <c r="B132" s="22" t="s">
        <v>20</v>
      </c>
      <c r="C132" s="21">
        <v>243</v>
      </c>
      <c r="D132" s="114">
        <f t="shared" si="36"/>
        <v>17</v>
      </c>
      <c r="E132" s="114">
        <v>2</v>
      </c>
      <c r="F132" s="23">
        <f t="shared" si="37"/>
        <v>15</v>
      </c>
      <c r="G132" s="215">
        <v>2</v>
      </c>
      <c r="H132" s="21" t="str">
        <f t="shared" si="38"/>
        <v>Senin</v>
      </c>
      <c r="I132" s="24">
        <f t="shared" si="41"/>
        <v>45733.333333333336</v>
      </c>
      <c r="J132" s="25">
        <f t="shared" si="42"/>
        <v>12.333333333333336</v>
      </c>
      <c r="K132" s="21" t="str">
        <f t="shared" si="39"/>
        <v>Senin</v>
      </c>
      <c r="L132" s="24">
        <f t="shared" si="43"/>
        <v>45733.416666666672</v>
      </c>
      <c r="M132" s="25">
        <f t="shared" si="40"/>
        <v>12.41666666666667</v>
      </c>
    </row>
    <row r="133" spans="1:13" ht="15.75" x14ac:dyDescent="0.25">
      <c r="A133" s="21">
        <v>16</v>
      </c>
      <c r="B133" s="54" t="s">
        <v>19</v>
      </c>
      <c r="C133" s="27">
        <v>458</v>
      </c>
      <c r="D133" s="114">
        <f t="shared" si="36"/>
        <v>28</v>
      </c>
      <c r="E133" s="114">
        <v>-1</v>
      </c>
      <c r="F133" s="23">
        <f t="shared" si="37"/>
        <v>29</v>
      </c>
      <c r="G133" s="21">
        <v>3</v>
      </c>
      <c r="H133" s="21" t="str">
        <f t="shared" si="38"/>
        <v>Selasa</v>
      </c>
      <c r="I133" s="24">
        <f t="shared" si="41"/>
        <v>45734.125</v>
      </c>
      <c r="J133" s="25">
        <f t="shared" si="42"/>
        <v>13.125000000000004</v>
      </c>
      <c r="K133" s="21" t="str">
        <f t="shared" si="39"/>
        <v>Selasa</v>
      </c>
      <c r="L133" s="24">
        <f t="shared" si="43"/>
        <v>45734.25</v>
      </c>
      <c r="M133" s="25">
        <f t="shared" si="40"/>
        <v>13.250000000000004</v>
      </c>
    </row>
    <row r="134" spans="1:13" ht="15.75" x14ac:dyDescent="0.25">
      <c r="A134" s="21">
        <v>17</v>
      </c>
      <c r="B134" s="22" t="s">
        <v>18</v>
      </c>
      <c r="C134" s="21">
        <v>396</v>
      </c>
      <c r="D134" s="114">
        <f t="shared" si="36"/>
        <v>26</v>
      </c>
      <c r="E134" s="216">
        <v>1</v>
      </c>
      <c r="F134" s="23">
        <f t="shared" si="37"/>
        <v>25</v>
      </c>
      <c r="G134" s="21">
        <v>3</v>
      </c>
      <c r="H134" s="21" t="str">
        <f t="shared" si="38"/>
        <v>Rabu</v>
      </c>
      <c r="I134" s="24">
        <f t="shared" si="41"/>
        <v>45735.416666666664</v>
      </c>
      <c r="J134" s="25">
        <f t="shared" si="42"/>
        <v>14.41666666666667</v>
      </c>
      <c r="K134" s="21" t="str">
        <f t="shared" si="39"/>
        <v>Rabu</v>
      </c>
      <c r="L134" s="24">
        <f t="shared" si="43"/>
        <v>45735.541666666664</v>
      </c>
      <c r="M134" s="25">
        <f t="shared" si="40"/>
        <v>14.54166666666667</v>
      </c>
    </row>
    <row r="135" spans="1:13" ht="15.75" x14ac:dyDescent="0.25">
      <c r="A135" s="21">
        <v>18</v>
      </c>
      <c r="B135" s="22" t="s">
        <v>17</v>
      </c>
      <c r="C135" s="21"/>
      <c r="D135" s="23"/>
      <c r="E135" s="23"/>
      <c r="F135" s="53"/>
      <c r="G135" s="21"/>
      <c r="H135" s="21" t="str">
        <f t="shared" si="38"/>
        <v>Kamis</v>
      </c>
      <c r="I135" s="24">
        <f t="shared" si="41"/>
        <v>45736.625</v>
      </c>
      <c r="J135" s="25">
        <f t="shared" si="42"/>
        <v>15.625000000000004</v>
      </c>
      <c r="K135" s="21"/>
      <c r="L135" s="24"/>
      <c r="M135" s="25"/>
    </row>
    <row r="137" spans="1:13" x14ac:dyDescent="0.25">
      <c r="A137" s="455" t="s">
        <v>31</v>
      </c>
      <c r="B137" s="455"/>
      <c r="C137" s="217">
        <f>SUM(C118:C134)</f>
        <v>5108</v>
      </c>
      <c r="D137" s="217">
        <f>SUM(D118:D134)</f>
        <v>324</v>
      </c>
      <c r="E137" s="218"/>
      <c r="F137" s="217"/>
      <c r="G137" s="217">
        <f>SUM(G118:G134)</f>
        <v>48</v>
      </c>
      <c r="H137" s="217">
        <f>D137+G137</f>
        <v>372</v>
      </c>
      <c r="I137" s="143"/>
      <c r="J137" s="144"/>
      <c r="K137" s="143"/>
      <c r="L137" s="143"/>
      <c r="M137" s="144"/>
    </row>
    <row r="138" spans="1:13" x14ac:dyDescent="0.25">
      <c r="A138" s="455" t="s">
        <v>32</v>
      </c>
      <c r="B138" s="455"/>
      <c r="C138" s="219"/>
      <c r="D138" s="220">
        <f>D137/24</f>
        <v>13.5</v>
      </c>
      <c r="E138" s="221"/>
      <c r="F138" s="220"/>
      <c r="G138" s="220">
        <f>G137/24</f>
        <v>2</v>
      </c>
      <c r="H138" s="221">
        <f>H137/24</f>
        <v>15.5</v>
      </c>
      <c r="I138" s="148"/>
      <c r="J138" s="149" t="s">
        <v>33</v>
      </c>
      <c r="K138" s="150"/>
      <c r="L138" s="150"/>
      <c r="M138" s="150"/>
    </row>
    <row r="139" spans="1:13" x14ac:dyDescent="0.25">
      <c r="E139" s="222"/>
      <c r="H139" s="150"/>
      <c r="I139" s="150"/>
      <c r="J139" s="144" t="s">
        <v>34</v>
      </c>
      <c r="K139" s="144"/>
      <c r="L139" s="154">
        <f>C137</f>
        <v>5108</v>
      </c>
      <c r="M139" s="150" t="s">
        <v>35</v>
      </c>
    </row>
    <row r="140" spans="1:13" x14ac:dyDescent="0.25">
      <c r="E140" s="222"/>
      <c r="I140" s="150"/>
      <c r="J140" s="144" t="s">
        <v>36</v>
      </c>
      <c r="K140" s="144"/>
      <c r="L140" s="155">
        <f>D138</f>
        <v>13.5</v>
      </c>
      <c r="M140" s="150" t="s">
        <v>14</v>
      </c>
    </row>
    <row r="141" spans="1:13" x14ac:dyDescent="0.25">
      <c r="E141" s="222"/>
      <c r="G141" s="223"/>
      <c r="I141" s="150"/>
      <c r="J141" s="144" t="s">
        <v>37</v>
      </c>
      <c r="K141" s="144"/>
      <c r="L141" s="156">
        <f>G138</f>
        <v>2</v>
      </c>
      <c r="M141" s="150" t="s">
        <v>14</v>
      </c>
    </row>
    <row r="142" spans="1:13" x14ac:dyDescent="0.25">
      <c r="A142" s="224"/>
      <c r="B142" s="224"/>
      <c r="C142" s="224"/>
      <c r="D142" s="224"/>
      <c r="E142" s="225"/>
      <c r="F142" s="224"/>
      <c r="G142" s="224"/>
      <c r="H142" s="224"/>
      <c r="I142" s="158"/>
      <c r="J142" s="226" t="s">
        <v>63</v>
      </c>
      <c r="K142" s="158"/>
      <c r="L142" s="227">
        <f>366/28</f>
        <v>13.071428571428571</v>
      </c>
      <c r="M142" s="158"/>
    </row>
    <row r="144" spans="1:13" ht="15.75" x14ac:dyDescent="0.25">
      <c r="A144" s="438" t="s">
        <v>0</v>
      </c>
      <c r="B144" s="438"/>
      <c r="C144" s="438"/>
      <c r="D144" s="438"/>
      <c r="E144" s="438"/>
      <c r="F144" s="438"/>
      <c r="G144" s="438"/>
      <c r="H144" s="438"/>
      <c r="I144" s="438"/>
      <c r="J144" s="438"/>
      <c r="K144" s="438"/>
      <c r="L144" s="438"/>
      <c r="M144" s="438"/>
    </row>
    <row r="145" spans="1:13" ht="15.75" x14ac:dyDescent="0.25">
      <c r="A145" s="438" t="s">
        <v>166</v>
      </c>
      <c r="B145" s="438"/>
      <c r="C145" s="438"/>
      <c r="D145" s="438"/>
      <c r="E145" s="438"/>
      <c r="F145" s="438"/>
      <c r="G145" s="438"/>
      <c r="H145" s="438"/>
      <c r="I145" s="438"/>
      <c r="J145" s="438"/>
      <c r="K145" s="438"/>
      <c r="L145" s="438"/>
      <c r="M145" s="438"/>
    </row>
    <row r="146" spans="1:13" ht="15.75" x14ac:dyDescent="0.25">
      <c r="A146" s="162" t="s">
        <v>172</v>
      </c>
      <c r="K146" s="139" t="s">
        <v>3</v>
      </c>
      <c r="L146" s="136">
        <v>15.5</v>
      </c>
      <c r="M146" s="139" t="s">
        <v>4</v>
      </c>
    </row>
    <row r="147" spans="1:13" ht="15" customHeight="1" x14ac:dyDescent="0.25">
      <c r="A147" s="450" t="s">
        <v>5</v>
      </c>
      <c r="B147" s="450" t="s">
        <v>6</v>
      </c>
      <c r="C147" s="451" t="s">
        <v>7</v>
      </c>
      <c r="D147" s="451" t="s">
        <v>8</v>
      </c>
      <c r="E147" s="452" t="s">
        <v>9</v>
      </c>
      <c r="F147" s="452" t="s">
        <v>10</v>
      </c>
      <c r="G147" s="451" t="s">
        <v>11</v>
      </c>
      <c r="H147" s="453" t="s">
        <v>12</v>
      </c>
      <c r="I147" s="453"/>
      <c r="J147" s="453"/>
      <c r="K147" s="454" t="s">
        <v>13</v>
      </c>
      <c r="L147" s="454"/>
      <c r="M147" s="454"/>
    </row>
    <row r="148" spans="1:13" x14ac:dyDescent="0.25">
      <c r="A148" s="450"/>
      <c r="B148" s="450"/>
      <c r="C148" s="451"/>
      <c r="D148" s="451"/>
      <c r="E148" s="452"/>
      <c r="F148" s="452"/>
      <c r="G148" s="451"/>
      <c r="H148" s="212" t="s">
        <v>14</v>
      </c>
      <c r="I148" s="212" t="s">
        <v>15</v>
      </c>
      <c r="J148" s="212" t="s">
        <v>16</v>
      </c>
      <c r="K148" s="213" t="s">
        <v>14</v>
      </c>
      <c r="L148" s="213" t="s">
        <v>15</v>
      </c>
      <c r="M148" s="213" t="s">
        <v>16</v>
      </c>
    </row>
    <row r="149" spans="1:13" ht="15.75" x14ac:dyDescent="0.25">
      <c r="A149" s="21">
        <v>1</v>
      </c>
      <c r="B149" s="22" t="s">
        <v>17</v>
      </c>
      <c r="C149" s="21">
        <v>396</v>
      </c>
      <c r="D149" s="23">
        <f t="shared" ref="D149:D167" si="44">F149+E149</f>
        <v>28</v>
      </c>
      <c r="E149" s="23">
        <v>3</v>
      </c>
      <c r="F149" s="23">
        <f t="shared" ref="F149:F167" si="45">INT(C149/$L$3)</f>
        <v>25</v>
      </c>
      <c r="G149" s="21">
        <v>36</v>
      </c>
      <c r="H149" s="21" t="str">
        <f t="shared" ref="H149:H168" si="46">CHOOSE(WEEKDAY(I149),"Minggu","Senin","Selasa","Rabu","Kamis","Jum'at","Sabtu")</f>
        <v>Kamis</v>
      </c>
      <c r="I149" s="24">
        <v>45736</v>
      </c>
      <c r="J149" s="25">
        <v>0.625</v>
      </c>
      <c r="K149" s="21" t="str">
        <f t="shared" ref="K149:K167" si="47">CHOOSE(WEEKDAY(L149),"Minggu","Senin","Selasa","Rabu","Kamis","Jum'at","Sabtu")</f>
        <v>Sabtu</v>
      </c>
      <c r="L149" s="24">
        <f>(I149+J149)+G149/24</f>
        <v>45738.125</v>
      </c>
      <c r="M149" s="25">
        <f t="shared" ref="M149:M167" si="48">(J149+G149/24)</f>
        <v>2.125</v>
      </c>
    </row>
    <row r="150" spans="1:13" ht="15.75" x14ac:dyDescent="0.25">
      <c r="A150" s="21">
        <v>2</v>
      </c>
      <c r="B150" s="22" t="s">
        <v>18</v>
      </c>
      <c r="C150" s="21">
        <v>458</v>
      </c>
      <c r="D150" s="23">
        <f t="shared" si="44"/>
        <v>30</v>
      </c>
      <c r="E150" s="23">
        <v>1</v>
      </c>
      <c r="F150" s="23">
        <f t="shared" si="45"/>
        <v>29</v>
      </c>
      <c r="G150" s="21">
        <v>4</v>
      </c>
      <c r="H150" s="21" t="str">
        <f t="shared" si="46"/>
        <v>Minggu</v>
      </c>
      <c r="I150" s="24">
        <f t="shared" ref="I150:I168" si="49">$I$149+J150</f>
        <v>45739.291666666664</v>
      </c>
      <c r="J150" s="25">
        <f t="shared" ref="J150:J168" si="50">M149+D149/24</f>
        <v>3.291666666666667</v>
      </c>
      <c r="K150" s="21" t="str">
        <f t="shared" si="47"/>
        <v>Minggu</v>
      </c>
      <c r="L150" s="24">
        <f t="shared" ref="L150:L167" si="51">($I$149+J150)+G150/24</f>
        <v>45739.458333333328</v>
      </c>
      <c r="M150" s="25">
        <f t="shared" si="48"/>
        <v>3.4583333333333335</v>
      </c>
    </row>
    <row r="151" spans="1:13" ht="15.75" x14ac:dyDescent="0.25">
      <c r="A151" s="21">
        <v>3</v>
      </c>
      <c r="B151" s="22" t="s">
        <v>19</v>
      </c>
      <c r="C151" s="21">
        <v>243</v>
      </c>
      <c r="D151" s="23">
        <f t="shared" si="44"/>
        <v>16</v>
      </c>
      <c r="E151" s="23">
        <v>1</v>
      </c>
      <c r="F151" s="23">
        <f t="shared" si="45"/>
        <v>15</v>
      </c>
      <c r="G151" s="21">
        <v>3</v>
      </c>
      <c r="H151" s="21" t="str">
        <f t="shared" si="46"/>
        <v>Senin</v>
      </c>
      <c r="I151" s="24">
        <f t="shared" si="49"/>
        <v>45740.708333333336</v>
      </c>
      <c r="J151" s="25">
        <f t="shared" si="50"/>
        <v>4.7083333333333339</v>
      </c>
      <c r="K151" s="21" t="str">
        <f t="shared" si="47"/>
        <v>Senin</v>
      </c>
      <c r="L151" s="24">
        <f t="shared" si="51"/>
        <v>45740.833333333336</v>
      </c>
      <c r="M151" s="25">
        <f t="shared" si="48"/>
        <v>4.8333333333333339</v>
      </c>
    </row>
    <row r="152" spans="1:13" ht="15.75" x14ac:dyDescent="0.25">
      <c r="A152" s="21">
        <v>4</v>
      </c>
      <c r="B152" s="22" t="s">
        <v>20</v>
      </c>
      <c r="C152" s="21">
        <v>393</v>
      </c>
      <c r="D152" s="23">
        <f t="shared" si="44"/>
        <v>26</v>
      </c>
      <c r="E152" s="23">
        <v>1</v>
      </c>
      <c r="F152" s="23">
        <f t="shared" si="45"/>
        <v>25</v>
      </c>
      <c r="G152" s="21">
        <v>2</v>
      </c>
      <c r="H152" s="21" t="str">
        <f t="shared" si="46"/>
        <v>Selasa</v>
      </c>
      <c r="I152" s="24">
        <f t="shared" si="49"/>
        <v>45741.5</v>
      </c>
      <c r="J152" s="25">
        <f t="shared" si="50"/>
        <v>5.5000000000000009</v>
      </c>
      <c r="K152" s="21" t="str">
        <f t="shared" si="47"/>
        <v>Selasa</v>
      </c>
      <c r="L152" s="24">
        <f t="shared" si="51"/>
        <v>45741.583333333336</v>
      </c>
      <c r="M152" s="25">
        <f t="shared" si="48"/>
        <v>5.5833333333333339</v>
      </c>
    </row>
    <row r="153" spans="1:13" ht="15.75" x14ac:dyDescent="0.25">
      <c r="A153" s="21">
        <v>5</v>
      </c>
      <c r="B153" s="26" t="s">
        <v>21</v>
      </c>
      <c r="C153" s="21">
        <v>82</v>
      </c>
      <c r="D153" s="23">
        <f t="shared" si="44"/>
        <v>5</v>
      </c>
      <c r="E153" s="23">
        <v>0</v>
      </c>
      <c r="F153" s="23">
        <f t="shared" si="45"/>
        <v>5</v>
      </c>
      <c r="G153" s="21">
        <v>2</v>
      </c>
      <c r="H153" s="21" t="str">
        <f t="shared" si="46"/>
        <v>Rabu</v>
      </c>
      <c r="I153" s="24">
        <f t="shared" si="49"/>
        <v>45742.666666666664</v>
      </c>
      <c r="J153" s="25">
        <f t="shared" si="50"/>
        <v>6.666666666666667</v>
      </c>
      <c r="K153" s="21" t="str">
        <f t="shared" si="47"/>
        <v>Rabu</v>
      </c>
      <c r="L153" s="24">
        <f t="shared" si="51"/>
        <v>45742.75</v>
      </c>
      <c r="M153" s="25">
        <f t="shared" si="48"/>
        <v>6.75</v>
      </c>
    </row>
    <row r="154" spans="1:13" ht="15.75" x14ac:dyDescent="0.25">
      <c r="A154" s="21">
        <v>6</v>
      </c>
      <c r="B154" s="22" t="s">
        <v>22</v>
      </c>
      <c r="C154" s="21">
        <v>345</v>
      </c>
      <c r="D154" s="23">
        <f t="shared" si="44"/>
        <v>22</v>
      </c>
      <c r="E154" s="23">
        <v>0</v>
      </c>
      <c r="F154" s="23">
        <f t="shared" si="45"/>
        <v>22</v>
      </c>
      <c r="G154" s="71">
        <v>4</v>
      </c>
      <c r="H154" s="21" t="str">
        <f t="shared" si="46"/>
        <v>Rabu</v>
      </c>
      <c r="I154" s="24">
        <f t="shared" si="49"/>
        <v>45742.958333333336</v>
      </c>
      <c r="J154" s="25">
        <f t="shared" si="50"/>
        <v>6.958333333333333</v>
      </c>
      <c r="K154" s="21" t="str">
        <f t="shared" si="47"/>
        <v>Kamis</v>
      </c>
      <c r="L154" s="24">
        <f t="shared" si="51"/>
        <v>45743.125</v>
      </c>
      <c r="M154" s="25">
        <f t="shared" si="48"/>
        <v>7.125</v>
      </c>
    </row>
    <row r="155" spans="1:13" ht="15.75" x14ac:dyDescent="0.25">
      <c r="A155" s="21">
        <v>7</v>
      </c>
      <c r="B155" s="214" t="s">
        <v>28</v>
      </c>
      <c r="C155" s="27">
        <v>220</v>
      </c>
      <c r="D155" s="23">
        <f t="shared" si="44"/>
        <v>15</v>
      </c>
      <c r="E155" s="23">
        <v>1</v>
      </c>
      <c r="F155" s="23">
        <f t="shared" si="45"/>
        <v>14</v>
      </c>
      <c r="G155" s="109">
        <v>3</v>
      </c>
      <c r="H155" s="21" t="str">
        <f t="shared" si="46"/>
        <v>Jum'at</v>
      </c>
      <c r="I155" s="24">
        <f t="shared" si="49"/>
        <v>45744.041666666664</v>
      </c>
      <c r="J155" s="25">
        <f t="shared" si="50"/>
        <v>8.0416666666666661</v>
      </c>
      <c r="K155" s="21" t="str">
        <f t="shared" si="47"/>
        <v>Jum'at</v>
      </c>
      <c r="L155" s="24">
        <f t="shared" si="51"/>
        <v>45744.166666666664</v>
      </c>
      <c r="M155" s="25">
        <f t="shared" si="48"/>
        <v>8.1666666666666661</v>
      </c>
    </row>
    <row r="156" spans="1:13" ht="15.75" x14ac:dyDescent="0.25">
      <c r="A156" s="21">
        <v>8</v>
      </c>
      <c r="B156" s="228" t="s">
        <v>29</v>
      </c>
      <c r="C156" s="27">
        <v>140</v>
      </c>
      <c r="D156" s="23">
        <f t="shared" si="44"/>
        <v>9</v>
      </c>
      <c r="E156" s="23">
        <v>0</v>
      </c>
      <c r="F156" s="23">
        <f t="shared" si="45"/>
        <v>9</v>
      </c>
      <c r="G156" s="109">
        <v>2</v>
      </c>
      <c r="H156" s="21" t="str">
        <f t="shared" si="46"/>
        <v>Jum'at</v>
      </c>
      <c r="I156" s="24">
        <f t="shared" si="49"/>
        <v>45744.791666666664</v>
      </c>
      <c r="J156" s="25">
        <f t="shared" si="50"/>
        <v>8.7916666666666661</v>
      </c>
      <c r="K156" s="21" t="str">
        <f t="shared" si="47"/>
        <v>Jum'at</v>
      </c>
      <c r="L156" s="24">
        <f t="shared" si="51"/>
        <v>45744.875</v>
      </c>
      <c r="M156" s="25">
        <f t="shared" si="48"/>
        <v>8.875</v>
      </c>
    </row>
    <row r="157" spans="1:13" ht="15.75" x14ac:dyDescent="0.25">
      <c r="A157" s="21">
        <v>9</v>
      </c>
      <c r="B157" s="228" t="s">
        <v>128</v>
      </c>
      <c r="C157" s="21">
        <v>120</v>
      </c>
      <c r="D157" s="23">
        <f t="shared" si="44"/>
        <v>8</v>
      </c>
      <c r="E157" s="23">
        <v>1</v>
      </c>
      <c r="F157" s="23">
        <f t="shared" si="45"/>
        <v>7</v>
      </c>
      <c r="G157" s="109">
        <v>2</v>
      </c>
      <c r="H157" s="21" t="str">
        <f t="shared" si="46"/>
        <v>Sabtu</v>
      </c>
      <c r="I157" s="24">
        <f t="shared" si="49"/>
        <v>45745.25</v>
      </c>
      <c r="J157" s="25">
        <f t="shared" si="50"/>
        <v>9.25</v>
      </c>
      <c r="K157" s="21" t="str">
        <f t="shared" si="47"/>
        <v>Sabtu</v>
      </c>
      <c r="L157" s="24">
        <f t="shared" si="51"/>
        <v>45745.333333333336</v>
      </c>
      <c r="M157" s="25">
        <f t="shared" si="48"/>
        <v>9.3333333333333339</v>
      </c>
    </row>
    <row r="158" spans="1:13" ht="15.75" x14ac:dyDescent="0.25">
      <c r="A158" s="21">
        <v>10</v>
      </c>
      <c r="B158" s="22" t="s">
        <v>94</v>
      </c>
      <c r="C158" s="21">
        <v>310</v>
      </c>
      <c r="D158" s="23">
        <f t="shared" si="44"/>
        <v>20</v>
      </c>
      <c r="E158" s="23">
        <v>0</v>
      </c>
      <c r="F158" s="23">
        <f t="shared" si="45"/>
        <v>20</v>
      </c>
      <c r="G158" s="21">
        <v>2</v>
      </c>
      <c r="H158" s="21" t="str">
        <f t="shared" si="46"/>
        <v>Sabtu</v>
      </c>
      <c r="I158" s="24">
        <f t="shared" si="49"/>
        <v>45745.666666666664</v>
      </c>
      <c r="J158" s="25">
        <f t="shared" si="50"/>
        <v>9.6666666666666679</v>
      </c>
      <c r="K158" s="21" t="str">
        <f t="shared" si="47"/>
        <v>Sabtu</v>
      </c>
      <c r="L158" s="24">
        <f t="shared" si="51"/>
        <v>45745.75</v>
      </c>
      <c r="M158" s="25">
        <f t="shared" si="48"/>
        <v>9.7500000000000018</v>
      </c>
    </row>
    <row r="159" spans="1:13" ht="15.75" x14ac:dyDescent="0.25">
      <c r="A159" s="21">
        <v>11</v>
      </c>
      <c r="B159" s="22" t="s">
        <v>62</v>
      </c>
      <c r="C159" s="21">
        <v>310</v>
      </c>
      <c r="D159" s="23">
        <f t="shared" si="44"/>
        <v>21</v>
      </c>
      <c r="E159" s="23">
        <v>1</v>
      </c>
      <c r="F159" s="23">
        <f t="shared" si="45"/>
        <v>20</v>
      </c>
      <c r="G159" s="21">
        <v>9</v>
      </c>
      <c r="H159" s="21" t="str">
        <f t="shared" si="46"/>
        <v>Minggu</v>
      </c>
      <c r="I159" s="24">
        <f t="shared" si="49"/>
        <v>45746.583333333336</v>
      </c>
      <c r="J159" s="25">
        <f t="shared" si="50"/>
        <v>10.583333333333336</v>
      </c>
      <c r="K159" s="21" t="str">
        <f t="shared" si="47"/>
        <v>Minggu</v>
      </c>
      <c r="L159" s="24">
        <f t="shared" si="51"/>
        <v>45746.958333333336</v>
      </c>
      <c r="M159" s="25">
        <f t="shared" si="48"/>
        <v>10.958333333333336</v>
      </c>
    </row>
    <row r="160" spans="1:13" ht="15.75" x14ac:dyDescent="0.25">
      <c r="A160" s="21">
        <v>12</v>
      </c>
      <c r="B160" s="22" t="s">
        <v>94</v>
      </c>
      <c r="C160" s="21">
        <v>120</v>
      </c>
      <c r="D160" s="23">
        <f t="shared" si="44"/>
        <v>8</v>
      </c>
      <c r="E160" s="23">
        <v>1</v>
      </c>
      <c r="F160" s="23">
        <f t="shared" si="45"/>
        <v>7</v>
      </c>
      <c r="G160" s="21">
        <v>2</v>
      </c>
      <c r="H160" s="21" t="str">
        <f t="shared" si="46"/>
        <v>Senin</v>
      </c>
      <c r="I160" s="24">
        <f t="shared" si="49"/>
        <v>45747.833333333336</v>
      </c>
      <c r="J160" s="25">
        <f t="shared" si="50"/>
        <v>11.833333333333336</v>
      </c>
      <c r="K160" s="21" t="str">
        <f t="shared" si="47"/>
        <v>Senin</v>
      </c>
      <c r="L160" s="24">
        <f t="shared" si="51"/>
        <v>45747.916666666672</v>
      </c>
      <c r="M160" s="25">
        <f t="shared" si="48"/>
        <v>11.91666666666667</v>
      </c>
    </row>
    <row r="161" spans="1:13" ht="15.75" x14ac:dyDescent="0.25">
      <c r="A161" s="21">
        <v>13</v>
      </c>
      <c r="B161" s="26" t="s">
        <v>128</v>
      </c>
      <c r="C161" s="27">
        <v>140</v>
      </c>
      <c r="D161" s="23">
        <f t="shared" si="44"/>
        <v>9</v>
      </c>
      <c r="E161" s="23">
        <v>0</v>
      </c>
      <c r="F161" s="23">
        <f t="shared" si="45"/>
        <v>9</v>
      </c>
      <c r="G161" s="21">
        <v>2</v>
      </c>
      <c r="H161" s="21" t="str">
        <f t="shared" si="46"/>
        <v>Selasa</v>
      </c>
      <c r="I161" s="24">
        <f t="shared" si="49"/>
        <v>45748.25</v>
      </c>
      <c r="J161" s="25">
        <f t="shared" si="50"/>
        <v>12.250000000000004</v>
      </c>
      <c r="K161" s="21" t="str">
        <f t="shared" si="47"/>
        <v>Selasa</v>
      </c>
      <c r="L161" s="24">
        <f t="shared" si="51"/>
        <v>45748.333333333336</v>
      </c>
      <c r="M161" s="25">
        <f t="shared" si="48"/>
        <v>12.333333333333337</v>
      </c>
    </row>
    <row r="162" spans="1:13" ht="15.75" x14ac:dyDescent="0.25">
      <c r="A162" s="21">
        <v>14</v>
      </c>
      <c r="B162" s="26" t="s">
        <v>29</v>
      </c>
      <c r="C162" s="27">
        <v>220</v>
      </c>
      <c r="D162" s="23">
        <f t="shared" si="44"/>
        <v>14</v>
      </c>
      <c r="E162" s="23">
        <v>0</v>
      </c>
      <c r="F162" s="23">
        <f t="shared" si="45"/>
        <v>14</v>
      </c>
      <c r="G162" s="21">
        <v>2</v>
      </c>
      <c r="H162" s="21" t="str">
        <f t="shared" si="46"/>
        <v>Selasa</v>
      </c>
      <c r="I162" s="24">
        <f t="shared" si="49"/>
        <v>45748.708333333336</v>
      </c>
      <c r="J162" s="25">
        <f t="shared" si="50"/>
        <v>12.708333333333337</v>
      </c>
      <c r="K162" s="21" t="str">
        <f t="shared" si="47"/>
        <v>Selasa</v>
      </c>
      <c r="L162" s="24">
        <f t="shared" si="51"/>
        <v>45748.791666666672</v>
      </c>
      <c r="M162" s="25">
        <f t="shared" si="48"/>
        <v>12.791666666666671</v>
      </c>
    </row>
    <row r="163" spans="1:13" ht="15.75" x14ac:dyDescent="0.25">
      <c r="A163" s="21">
        <v>15</v>
      </c>
      <c r="B163" s="22" t="s">
        <v>28</v>
      </c>
      <c r="C163" s="21">
        <v>345</v>
      </c>
      <c r="D163" s="23">
        <f t="shared" si="44"/>
        <v>21</v>
      </c>
      <c r="E163" s="23">
        <v>-1</v>
      </c>
      <c r="F163" s="23">
        <f t="shared" si="45"/>
        <v>22</v>
      </c>
      <c r="G163" s="21">
        <v>3</v>
      </c>
      <c r="H163" s="21" t="str">
        <f t="shared" si="46"/>
        <v>Rabu</v>
      </c>
      <c r="I163" s="24">
        <f t="shared" si="49"/>
        <v>45749.375</v>
      </c>
      <c r="J163" s="25">
        <f t="shared" si="50"/>
        <v>13.375000000000005</v>
      </c>
      <c r="K163" s="21" t="str">
        <f t="shared" si="47"/>
        <v>Rabu</v>
      </c>
      <c r="L163" s="24">
        <f t="shared" si="51"/>
        <v>45749.5</v>
      </c>
      <c r="M163" s="25">
        <f t="shared" si="48"/>
        <v>13.500000000000005</v>
      </c>
    </row>
    <row r="164" spans="1:13" ht="15.75" x14ac:dyDescent="0.25">
      <c r="A164" s="21">
        <v>16</v>
      </c>
      <c r="B164" s="22" t="s">
        <v>22</v>
      </c>
      <c r="C164" s="21">
        <v>407</v>
      </c>
      <c r="D164" s="23">
        <f t="shared" si="44"/>
        <v>27</v>
      </c>
      <c r="E164" s="23">
        <v>1</v>
      </c>
      <c r="F164" s="23">
        <f t="shared" si="45"/>
        <v>26</v>
      </c>
      <c r="G164" s="21">
        <v>4</v>
      </c>
      <c r="H164" s="21" t="str">
        <f t="shared" si="46"/>
        <v>Kamis</v>
      </c>
      <c r="I164" s="24">
        <f t="shared" si="49"/>
        <v>45750.375</v>
      </c>
      <c r="J164" s="25">
        <f t="shared" si="50"/>
        <v>14.375000000000005</v>
      </c>
      <c r="K164" s="21" t="str">
        <f t="shared" si="47"/>
        <v>Kamis</v>
      </c>
      <c r="L164" s="24">
        <f t="shared" si="51"/>
        <v>45750.541666666664</v>
      </c>
      <c r="M164" s="25">
        <f t="shared" si="48"/>
        <v>14.541666666666671</v>
      </c>
    </row>
    <row r="165" spans="1:13" ht="15.75" x14ac:dyDescent="0.25">
      <c r="A165" s="21">
        <v>17</v>
      </c>
      <c r="B165" s="22" t="s">
        <v>20</v>
      </c>
      <c r="C165" s="21">
        <v>243</v>
      </c>
      <c r="D165" s="23">
        <f t="shared" si="44"/>
        <v>16</v>
      </c>
      <c r="E165" s="23">
        <v>1</v>
      </c>
      <c r="F165" s="23">
        <f t="shared" si="45"/>
        <v>15</v>
      </c>
      <c r="G165" s="215">
        <v>2</v>
      </c>
      <c r="H165" s="21" t="str">
        <f t="shared" si="46"/>
        <v>Jum'at</v>
      </c>
      <c r="I165" s="24">
        <f t="shared" si="49"/>
        <v>45751.666666666664</v>
      </c>
      <c r="J165" s="25">
        <f t="shared" si="50"/>
        <v>15.666666666666671</v>
      </c>
      <c r="K165" s="21" t="str">
        <f t="shared" si="47"/>
        <v>Jum'at</v>
      </c>
      <c r="L165" s="24">
        <f t="shared" si="51"/>
        <v>45751.75</v>
      </c>
      <c r="M165" s="25">
        <f t="shared" si="48"/>
        <v>15.750000000000005</v>
      </c>
    </row>
    <row r="166" spans="1:13" ht="15.75" x14ac:dyDescent="0.25">
      <c r="A166" s="21">
        <v>18</v>
      </c>
      <c r="B166" s="54" t="s">
        <v>19</v>
      </c>
      <c r="C166" s="27">
        <v>458</v>
      </c>
      <c r="D166" s="23">
        <f t="shared" si="44"/>
        <v>28</v>
      </c>
      <c r="E166" s="23">
        <v>-1</v>
      </c>
      <c r="F166" s="23">
        <f t="shared" si="45"/>
        <v>29</v>
      </c>
      <c r="G166" s="21">
        <v>3</v>
      </c>
      <c r="H166" s="21" t="str">
        <f t="shared" si="46"/>
        <v>Sabtu</v>
      </c>
      <c r="I166" s="24">
        <f t="shared" si="49"/>
        <v>45752.416666666664</v>
      </c>
      <c r="J166" s="25">
        <f t="shared" si="50"/>
        <v>16.416666666666671</v>
      </c>
      <c r="K166" s="21" t="str">
        <f t="shared" si="47"/>
        <v>Sabtu</v>
      </c>
      <c r="L166" s="24">
        <f t="shared" si="51"/>
        <v>45752.541666666664</v>
      </c>
      <c r="M166" s="25">
        <f t="shared" si="48"/>
        <v>16.541666666666671</v>
      </c>
    </row>
    <row r="167" spans="1:13" ht="15.75" x14ac:dyDescent="0.25">
      <c r="A167" s="21">
        <v>19</v>
      </c>
      <c r="B167" s="22" t="s">
        <v>18</v>
      </c>
      <c r="C167" s="21">
        <v>396</v>
      </c>
      <c r="D167" s="23">
        <f t="shared" si="44"/>
        <v>28</v>
      </c>
      <c r="E167" s="23">
        <v>3</v>
      </c>
      <c r="F167" s="23">
        <f t="shared" si="45"/>
        <v>25</v>
      </c>
      <c r="G167" s="21">
        <v>2</v>
      </c>
      <c r="H167" s="21" t="str">
        <f t="shared" si="46"/>
        <v>Minggu</v>
      </c>
      <c r="I167" s="24">
        <f t="shared" si="49"/>
        <v>45753.708333333336</v>
      </c>
      <c r="J167" s="25">
        <f t="shared" si="50"/>
        <v>17.708333333333339</v>
      </c>
      <c r="K167" s="21" t="str">
        <f t="shared" si="47"/>
        <v>Minggu</v>
      </c>
      <c r="L167" s="24">
        <f t="shared" si="51"/>
        <v>45753.791666666672</v>
      </c>
      <c r="M167" s="25">
        <f t="shared" si="48"/>
        <v>17.791666666666671</v>
      </c>
    </row>
    <row r="168" spans="1:13" ht="15.75" x14ac:dyDescent="0.25">
      <c r="A168" s="21">
        <v>20</v>
      </c>
      <c r="B168" s="22" t="s">
        <v>17</v>
      </c>
      <c r="C168" s="21"/>
      <c r="D168" s="23"/>
      <c r="E168" s="23"/>
      <c r="F168" s="53"/>
      <c r="G168" s="21"/>
      <c r="H168" s="21" t="str">
        <f t="shared" si="46"/>
        <v>Senin</v>
      </c>
      <c r="I168" s="24">
        <f t="shared" si="49"/>
        <v>45754.958333333336</v>
      </c>
      <c r="J168" s="25">
        <f t="shared" si="50"/>
        <v>18.958333333333339</v>
      </c>
      <c r="K168" s="21"/>
      <c r="L168" s="24"/>
      <c r="M168" s="25"/>
    </row>
    <row r="170" spans="1:13" x14ac:dyDescent="0.25">
      <c r="A170" s="455" t="s">
        <v>31</v>
      </c>
      <c r="B170" s="455"/>
      <c r="C170" s="217">
        <f>SUM(C149:C167)</f>
        <v>5346</v>
      </c>
      <c r="D170" s="217">
        <f>SUM(D149:D167)</f>
        <v>351</v>
      </c>
      <c r="E170" s="218"/>
      <c r="F170" s="217"/>
      <c r="G170" s="217">
        <f>SUM(G149:G167)</f>
        <v>89</v>
      </c>
      <c r="H170" s="217">
        <f>D170+G170</f>
        <v>440</v>
      </c>
      <c r="I170" s="143"/>
      <c r="J170" s="144"/>
      <c r="K170" s="143"/>
      <c r="L170" s="143"/>
      <c r="M170" s="144"/>
    </row>
    <row r="171" spans="1:13" x14ac:dyDescent="0.25">
      <c r="A171" s="455" t="s">
        <v>32</v>
      </c>
      <c r="B171" s="455"/>
      <c r="C171" s="219"/>
      <c r="D171" s="220">
        <f>D170/24</f>
        <v>14.625</v>
      </c>
      <c r="E171" s="221"/>
      <c r="F171" s="220"/>
      <c r="G171" s="220">
        <f>G170/24</f>
        <v>3.7083333333333335</v>
      </c>
      <c r="H171" s="221">
        <f>H170/24</f>
        <v>18.333333333333332</v>
      </c>
      <c r="I171" s="148"/>
      <c r="J171" s="149" t="s">
        <v>33</v>
      </c>
      <c r="K171" s="150"/>
      <c r="L171" s="150"/>
      <c r="M171" s="150"/>
    </row>
    <row r="172" spans="1:13" x14ac:dyDescent="0.25">
      <c r="E172" s="222"/>
      <c r="H172" s="150"/>
      <c r="I172" s="150"/>
      <c r="J172" s="144" t="s">
        <v>34</v>
      </c>
      <c r="K172" s="144"/>
      <c r="L172" s="154">
        <f>C170</f>
        <v>5346</v>
      </c>
      <c r="M172" s="150" t="s">
        <v>35</v>
      </c>
    </row>
    <row r="173" spans="1:13" x14ac:dyDescent="0.25">
      <c r="E173" s="222"/>
      <c r="I173" s="150"/>
      <c r="J173" s="144" t="s">
        <v>36</v>
      </c>
      <c r="K173" s="144"/>
      <c r="L173" s="155">
        <f>D171</f>
        <v>14.625</v>
      </c>
      <c r="M173" s="150" t="s">
        <v>14</v>
      </c>
    </row>
    <row r="174" spans="1:13" x14ac:dyDescent="0.25">
      <c r="E174" s="222"/>
      <c r="G174" s="223"/>
      <c r="I174" s="150"/>
      <c r="J174" s="144" t="s">
        <v>37</v>
      </c>
      <c r="K174" s="144"/>
      <c r="L174" s="156">
        <f>G171</f>
        <v>3.7083333333333335</v>
      </c>
      <c r="M174" s="150" t="s">
        <v>14</v>
      </c>
    </row>
    <row r="175" spans="1:13" x14ac:dyDescent="0.25">
      <c r="A175" s="224"/>
      <c r="B175" s="224"/>
      <c r="C175" s="224"/>
      <c r="D175" s="224"/>
      <c r="E175" s="225"/>
      <c r="F175" s="224"/>
      <c r="G175" s="224"/>
      <c r="H175" s="224"/>
      <c r="I175" s="158"/>
      <c r="J175" s="226" t="s">
        <v>63</v>
      </c>
      <c r="K175" s="158"/>
      <c r="L175" s="227">
        <f>366/28</f>
        <v>13.071428571428571</v>
      </c>
      <c r="M175" s="158"/>
    </row>
    <row r="177" spans="1:13" ht="15.75" x14ac:dyDescent="0.25">
      <c r="A177" s="438" t="s">
        <v>0</v>
      </c>
      <c r="B177" s="438"/>
      <c r="C177" s="438"/>
      <c r="D177" s="438"/>
      <c r="E177" s="438"/>
      <c r="F177" s="438"/>
      <c r="G177" s="438"/>
      <c r="H177" s="438"/>
      <c r="I177" s="438"/>
      <c r="J177" s="438"/>
      <c r="K177" s="438"/>
      <c r="L177" s="438"/>
      <c r="M177" s="438"/>
    </row>
    <row r="178" spans="1:13" ht="15.75" x14ac:dyDescent="0.25">
      <c r="A178" s="438" t="s">
        <v>166</v>
      </c>
      <c r="B178" s="438"/>
      <c r="C178" s="438"/>
      <c r="D178" s="438"/>
      <c r="E178" s="438"/>
      <c r="F178" s="438"/>
      <c r="G178" s="438"/>
      <c r="H178" s="438"/>
      <c r="I178" s="438"/>
      <c r="J178" s="438"/>
      <c r="K178" s="438"/>
      <c r="L178" s="438"/>
      <c r="M178" s="438"/>
    </row>
    <row r="179" spans="1:13" ht="15.75" x14ac:dyDescent="0.25">
      <c r="A179" s="162" t="s">
        <v>173</v>
      </c>
      <c r="K179" s="139" t="s">
        <v>3</v>
      </c>
      <c r="L179" s="136">
        <v>15.5</v>
      </c>
      <c r="M179" s="139" t="s">
        <v>4</v>
      </c>
    </row>
    <row r="180" spans="1:13" ht="15" customHeight="1" x14ac:dyDescent="0.25">
      <c r="A180" s="450" t="s">
        <v>5</v>
      </c>
      <c r="B180" s="450" t="s">
        <v>6</v>
      </c>
      <c r="C180" s="451" t="s">
        <v>7</v>
      </c>
      <c r="D180" s="451" t="s">
        <v>8</v>
      </c>
      <c r="E180" s="452" t="s">
        <v>9</v>
      </c>
      <c r="F180" s="452" t="s">
        <v>10</v>
      </c>
      <c r="G180" s="451" t="s">
        <v>11</v>
      </c>
      <c r="H180" s="453" t="s">
        <v>12</v>
      </c>
      <c r="I180" s="453"/>
      <c r="J180" s="453"/>
      <c r="K180" s="454" t="s">
        <v>13</v>
      </c>
      <c r="L180" s="454"/>
      <c r="M180" s="454"/>
    </row>
    <row r="181" spans="1:13" x14ac:dyDescent="0.25">
      <c r="A181" s="450"/>
      <c r="B181" s="450"/>
      <c r="C181" s="451"/>
      <c r="D181" s="451"/>
      <c r="E181" s="452"/>
      <c r="F181" s="452"/>
      <c r="G181" s="451"/>
      <c r="H181" s="212" t="s">
        <v>14</v>
      </c>
      <c r="I181" s="212" t="s">
        <v>15</v>
      </c>
      <c r="J181" s="212" t="s">
        <v>16</v>
      </c>
      <c r="K181" s="213" t="s">
        <v>14</v>
      </c>
      <c r="L181" s="213" t="s">
        <v>15</v>
      </c>
      <c r="M181" s="213" t="s">
        <v>16</v>
      </c>
    </row>
    <row r="182" spans="1:13" ht="15.75" x14ac:dyDescent="0.25">
      <c r="A182" s="21">
        <v>1</v>
      </c>
      <c r="B182" s="22" t="s">
        <v>17</v>
      </c>
      <c r="C182" s="21">
        <v>396</v>
      </c>
      <c r="D182" s="23">
        <f t="shared" ref="D182:D197" si="52">F182+E182</f>
        <v>26</v>
      </c>
      <c r="E182" s="23">
        <v>1</v>
      </c>
      <c r="F182" s="23">
        <f t="shared" ref="F182:F197" si="53">INT(C182/$L$3)</f>
        <v>25</v>
      </c>
      <c r="G182" s="21">
        <v>15</v>
      </c>
      <c r="H182" s="21" t="str">
        <f t="shared" ref="H182:H198" si="54">CHOOSE(WEEKDAY(I182),"Minggu","Senin","Selasa","Rabu","Kamis","Jum'at","Sabtu")</f>
        <v>Senin</v>
      </c>
      <c r="I182" s="24">
        <v>45754</v>
      </c>
      <c r="J182" s="25">
        <v>0.95833333333333304</v>
      </c>
      <c r="K182" s="21" t="str">
        <f t="shared" ref="K182:K197" si="55">CHOOSE(WEEKDAY(L182),"Minggu","Senin","Selasa","Rabu","Kamis","Jum'at","Sabtu")</f>
        <v>Selasa</v>
      </c>
      <c r="L182" s="24">
        <f>(I182+J182)+G182/24</f>
        <v>45755.583333333336</v>
      </c>
      <c r="M182" s="25">
        <f t="shared" ref="M182:M197" si="56">(J182+G182/24)</f>
        <v>1.583333333333333</v>
      </c>
    </row>
    <row r="183" spans="1:13" ht="15.75" x14ac:dyDescent="0.25">
      <c r="A183" s="21">
        <f t="shared" ref="A183:A198" si="57">A182+1</f>
        <v>2</v>
      </c>
      <c r="B183" s="22" t="s">
        <v>18</v>
      </c>
      <c r="C183" s="21">
        <v>458</v>
      </c>
      <c r="D183" s="23">
        <f t="shared" si="52"/>
        <v>31</v>
      </c>
      <c r="E183" s="23">
        <v>2</v>
      </c>
      <c r="F183" s="23">
        <f t="shared" si="53"/>
        <v>29</v>
      </c>
      <c r="G183" s="21">
        <v>4</v>
      </c>
      <c r="H183" s="21" t="str">
        <f t="shared" si="54"/>
        <v>Rabu</v>
      </c>
      <c r="I183" s="24">
        <f t="shared" ref="I183:I198" si="58">$I$182+J183</f>
        <v>45756.666666666664</v>
      </c>
      <c r="J183" s="25">
        <f t="shared" ref="J183:J198" si="59">M182+D182/24</f>
        <v>2.6666666666666661</v>
      </c>
      <c r="K183" s="21" t="str">
        <f t="shared" si="55"/>
        <v>Rabu</v>
      </c>
      <c r="L183" s="24">
        <f t="shared" ref="L183:L197" si="60">($I$182+J183)+G183/24</f>
        <v>45756.833333333328</v>
      </c>
      <c r="M183" s="25">
        <f t="shared" si="56"/>
        <v>2.8333333333333326</v>
      </c>
    </row>
    <row r="184" spans="1:13" ht="15.75" x14ac:dyDescent="0.25">
      <c r="A184" s="21">
        <f t="shared" si="57"/>
        <v>3</v>
      </c>
      <c r="B184" s="22" t="s">
        <v>19</v>
      </c>
      <c r="C184" s="21">
        <v>243</v>
      </c>
      <c r="D184" s="23">
        <f t="shared" si="52"/>
        <v>16</v>
      </c>
      <c r="E184" s="23">
        <v>1</v>
      </c>
      <c r="F184" s="23">
        <f t="shared" si="53"/>
        <v>15</v>
      </c>
      <c r="G184" s="21">
        <v>3</v>
      </c>
      <c r="H184" s="21" t="str">
        <f t="shared" si="54"/>
        <v>Jum'at</v>
      </c>
      <c r="I184" s="24">
        <f t="shared" si="58"/>
        <v>45758.125</v>
      </c>
      <c r="J184" s="25">
        <f t="shared" si="59"/>
        <v>4.1249999999999991</v>
      </c>
      <c r="K184" s="21" t="str">
        <f t="shared" si="55"/>
        <v>Jum'at</v>
      </c>
      <c r="L184" s="24">
        <f t="shared" si="60"/>
        <v>45758.25</v>
      </c>
      <c r="M184" s="25">
        <f t="shared" si="56"/>
        <v>4.2499999999999991</v>
      </c>
    </row>
    <row r="185" spans="1:13" ht="15.75" x14ac:dyDescent="0.25">
      <c r="A185" s="21">
        <f t="shared" si="57"/>
        <v>4</v>
      </c>
      <c r="B185" s="22" t="s">
        <v>20</v>
      </c>
      <c r="C185" s="21">
        <v>393</v>
      </c>
      <c r="D185" s="23">
        <f t="shared" si="52"/>
        <v>26</v>
      </c>
      <c r="E185" s="23">
        <v>1</v>
      </c>
      <c r="F185" s="23">
        <f t="shared" si="53"/>
        <v>25</v>
      </c>
      <c r="G185" s="21">
        <v>2</v>
      </c>
      <c r="H185" s="21" t="str">
        <f t="shared" si="54"/>
        <v>Jum'at</v>
      </c>
      <c r="I185" s="24">
        <f t="shared" si="58"/>
        <v>45758.916666666664</v>
      </c>
      <c r="J185" s="25">
        <f t="shared" si="59"/>
        <v>4.9166666666666661</v>
      </c>
      <c r="K185" s="21" t="str">
        <f t="shared" si="55"/>
        <v>Sabtu</v>
      </c>
      <c r="L185" s="24">
        <f t="shared" si="60"/>
        <v>45759</v>
      </c>
      <c r="M185" s="25">
        <f t="shared" si="56"/>
        <v>4.9999999999999991</v>
      </c>
    </row>
    <row r="186" spans="1:13" ht="15.75" x14ac:dyDescent="0.25">
      <c r="A186" s="21">
        <f t="shared" si="57"/>
        <v>5</v>
      </c>
      <c r="B186" s="26" t="s">
        <v>21</v>
      </c>
      <c r="C186" s="21">
        <v>82</v>
      </c>
      <c r="D186" s="23">
        <f t="shared" si="52"/>
        <v>6</v>
      </c>
      <c r="E186" s="23">
        <v>1</v>
      </c>
      <c r="F186" s="23">
        <f t="shared" si="53"/>
        <v>5</v>
      </c>
      <c r="G186" s="21">
        <v>2</v>
      </c>
      <c r="H186" s="21" t="str">
        <f t="shared" si="54"/>
        <v>Minggu</v>
      </c>
      <c r="I186" s="24">
        <f t="shared" si="58"/>
        <v>45760.083333333336</v>
      </c>
      <c r="J186" s="25">
        <f t="shared" si="59"/>
        <v>6.0833333333333321</v>
      </c>
      <c r="K186" s="21" t="str">
        <f t="shared" si="55"/>
        <v>Minggu</v>
      </c>
      <c r="L186" s="24">
        <f t="shared" si="60"/>
        <v>45760.166666666672</v>
      </c>
      <c r="M186" s="25">
        <f t="shared" si="56"/>
        <v>6.1666666666666652</v>
      </c>
    </row>
    <row r="187" spans="1:13" ht="15.75" x14ac:dyDescent="0.25">
      <c r="A187" s="21">
        <f t="shared" si="57"/>
        <v>6</v>
      </c>
      <c r="B187" s="22" t="s">
        <v>22</v>
      </c>
      <c r="C187" s="21">
        <v>345</v>
      </c>
      <c r="D187" s="23">
        <f t="shared" si="52"/>
        <v>24</v>
      </c>
      <c r="E187" s="23">
        <v>2</v>
      </c>
      <c r="F187" s="23">
        <f t="shared" si="53"/>
        <v>22</v>
      </c>
      <c r="G187" s="71">
        <v>3</v>
      </c>
      <c r="H187" s="21" t="str">
        <f t="shared" si="54"/>
        <v>Minggu</v>
      </c>
      <c r="I187" s="24">
        <f t="shared" si="58"/>
        <v>45760.416666666664</v>
      </c>
      <c r="J187" s="25">
        <f t="shared" si="59"/>
        <v>6.4166666666666652</v>
      </c>
      <c r="K187" s="21" t="str">
        <f t="shared" si="55"/>
        <v>Minggu</v>
      </c>
      <c r="L187" s="24">
        <f t="shared" si="60"/>
        <v>45760.541666666664</v>
      </c>
      <c r="M187" s="25">
        <f t="shared" si="56"/>
        <v>6.5416666666666652</v>
      </c>
    </row>
    <row r="188" spans="1:13" ht="15.75" x14ac:dyDescent="0.25">
      <c r="A188" s="21">
        <f t="shared" si="57"/>
        <v>7</v>
      </c>
      <c r="B188" s="214" t="s">
        <v>28</v>
      </c>
      <c r="C188" s="27">
        <v>220</v>
      </c>
      <c r="D188" s="23">
        <f t="shared" si="52"/>
        <v>15</v>
      </c>
      <c r="E188" s="114">
        <v>1</v>
      </c>
      <c r="F188" s="23">
        <f t="shared" si="53"/>
        <v>14</v>
      </c>
      <c r="G188" s="109">
        <v>4</v>
      </c>
      <c r="H188" s="21" t="str">
        <f t="shared" si="54"/>
        <v>Senin</v>
      </c>
      <c r="I188" s="24">
        <f t="shared" si="58"/>
        <v>45761.541666666664</v>
      </c>
      <c r="J188" s="25">
        <f t="shared" si="59"/>
        <v>7.5416666666666652</v>
      </c>
      <c r="K188" s="21" t="str">
        <f t="shared" si="55"/>
        <v>Senin</v>
      </c>
      <c r="L188" s="24">
        <f t="shared" si="60"/>
        <v>45761.708333333328</v>
      </c>
      <c r="M188" s="25">
        <f t="shared" si="56"/>
        <v>7.7083333333333321</v>
      </c>
    </row>
    <row r="189" spans="1:13" ht="15.75" x14ac:dyDescent="0.25">
      <c r="A189" s="21">
        <f t="shared" si="57"/>
        <v>8</v>
      </c>
      <c r="B189" s="228" t="s">
        <v>29</v>
      </c>
      <c r="C189" s="27">
        <v>140</v>
      </c>
      <c r="D189" s="23">
        <f t="shared" si="52"/>
        <v>9</v>
      </c>
      <c r="E189" s="114">
        <v>0</v>
      </c>
      <c r="F189" s="23">
        <f t="shared" si="53"/>
        <v>9</v>
      </c>
      <c r="G189" s="109">
        <v>2</v>
      </c>
      <c r="H189" s="21" t="str">
        <f t="shared" si="54"/>
        <v>Selasa</v>
      </c>
      <c r="I189" s="24">
        <f t="shared" si="58"/>
        <v>45762.333333333336</v>
      </c>
      <c r="J189" s="25">
        <f t="shared" si="59"/>
        <v>8.3333333333333321</v>
      </c>
      <c r="K189" s="21" t="str">
        <f t="shared" si="55"/>
        <v>Selasa</v>
      </c>
      <c r="L189" s="24">
        <f t="shared" si="60"/>
        <v>45762.416666666672</v>
      </c>
      <c r="M189" s="25">
        <f t="shared" si="56"/>
        <v>8.4166666666666661</v>
      </c>
    </row>
    <row r="190" spans="1:13" ht="15.75" x14ac:dyDescent="0.25">
      <c r="A190" s="21">
        <f t="shared" si="57"/>
        <v>9</v>
      </c>
      <c r="B190" s="228" t="s">
        <v>128</v>
      </c>
      <c r="C190" s="21">
        <v>310</v>
      </c>
      <c r="D190" s="23">
        <f t="shared" si="52"/>
        <v>21</v>
      </c>
      <c r="E190" s="114">
        <v>1</v>
      </c>
      <c r="F190" s="23">
        <f t="shared" si="53"/>
        <v>20</v>
      </c>
      <c r="G190" s="109">
        <v>2</v>
      </c>
      <c r="H190" s="21" t="str">
        <f t="shared" si="54"/>
        <v>Selasa</v>
      </c>
      <c r="I190" s="24">
        <f t="shared" si="58"/>
        <v>45762.791666666664</v>
      </c>
      <c r="J190" s="25">
        <f t="shared" si="59"/>
        <v>8.7916666666666661</v>
      </c>
      <c r="K190" s="21" t="str">
        <f t="shared" si="55"/>
        <v>Selasa</v>
      </c>
      <c r="L190" s="24">
        <f t="shared" si="60"/>
        <v>45762.875</v>
      </c>
      <c r="M190" s="25">
        <f t="shared" si="56"/>
        <v>8.875</v>
      </c>
    </row>
    <row r="191" spans="1:13" ht="15.75" x14ac:dyDescent="0.25">
      <c r="A191" s="21">
        <f t="shared" si="57"/>
        <v>10</v>
      </c>
      <c r="B191" s="22" t="s">
        <v>62</v>
      </c>
      <c r="C191" s="21">
        <v>310</v>
      </c>
      <c r="D191" s="23">
        <f t="shared" si="52"/>
        <v>21</v>
      </c>
      <c r="E191" s="114">
        <v>1</v>
      </c>
      <c r="F191" s="23">
        <f t="shared" si="53"/>
        <v>20</v>
      </c>
      <c r="G191" s="21">
        <v>6</v>
      </c>
      <c r="H191" s="21" t="str">
        <f t="shared" si="54"/>
        <v>Rabu</v>
      </c>
      <c r="I191" s="24">
        <f t="shared" si="58"/>
        <v>45763.75</v>
      </c>
      <c r="J191" s="25">
        <f t="shared" si="59"/>
        <v>9.75</v>
      </c>
      <c r="K191" s="21" t="str">
        <f t="shared" si="55"/>
        <v>Kamis</v>
      </c>
      <c r="L191" s="24">
        <f t="shared" si="60"/>
        <v>45764</v>
      </c>
      <c r="M191" s="25">
        <f t="shared" si="56"/>
        <v>10</v>
      </c>
    </row>
    <row r="192" spans="1:13" ht="15.75" x14ac:dyDescent="0.25">
      <c r="A192" s="21">
        <f t="shared" si="57"/>
        <v>11</v>
      </c>
      <c r="B192" s="26" t="s">
        <v>128</v>
      </c>
      <c r="C192" s="27">
        <v>140</v>
      </c>
      <c r="D192" s="23">
        <f t="shared" si="52"/>
        <v>10</v>
      </c>
      <c r="E192" s="114">
        <v>1</v>
      </c>
      <c r="F192" s="23">
        <f t="shared" si="53"/>
        <v>9</v>
      </c>
      <c r="G192" s="21">
        <v>2</v>
      </c>
      <c r="H192" s="21" t="str">
        <f t="shared" si="54"/>
        <v>Kamis</v>
      </c>
      <c r="I192" s="24">
        <f t="shared" si="58"/>
        <v>45764.875</v>
      </c>
      <c r="J192" s="25">
        <f t="shared" si="59"/>
        <v>10.875</v>
      </c>
      <c r="K192" s="21" t="str">
        <f t="shared" si="55"/>
        <v>Kamis</v>
      </c>
      <c r="L192" s="24">
        <f t="shared" si="60"/>
        <v>45764.958333333336</v>
      </c>
      <c r="M192" s="25">
        <f t="shared" si="56"/>
        <v>10.958333333333334</v>
      </c>
    </row>
    <row r="193" spans="1:13" ht="15.75" x14ac:dyDescent="0.25">
      <c r="A193" s="21">
        <f t="shared" si="57"/>
        <v>12</v>
      </c>
      <c r="B193" s="26" t="s">
        <v>29</v>
      </c>
      <c r="C193" s="27">
        <v>220</v>
      </c>
      <c r="D193" s="23">
        <f t="shared" si="52"/>
        <v>15</v>
      </c>
      <c r="E193" s="114">
        <v>1</v>
      </c>
      <c r="F193" s="23">
        <f t="shared" si="53"/>
        <v>14</v>
      </c>
      <c r="G193" s="21">
        <v>2</v>
      </c>
      <c r="H193" s="21" t="str">
        <f t="shared" si="54"/>
        <v>Jum'at</v>
      </c>
      <c r="I193" s="24">
        <f t="shared" si="58"/>
        <v>45765.375</v>
      </c>
      <c r="J193" s="25">
        <f t="shared" si="59"/>
        <v>11.375</v>
      </c>
      <c r="K193" s="21" t="str">
        <f t="shared" si="55"/>
        <v>Jum'at</v>
      </c>
      <c r="L193" s="24">
        <f t="shared" si="60"/>
        <v>45765.458333333336</v>
      </c>
      <c r="M193" s="25">
        <f t="shared" si="56"/>
        <v>11.458333333333334</v>
      </c>
    </row>
    <row r="194" spans="1:13" ht="15.75" x14ac:dyDescent="0.25">
      <c r="A194" s="21">
        <f t="shared" si="57"/>
        <v>13</v>
      </c>
      <c r="B194" s="22" t="s">
        <v>28</v>
      </c>
      <c r="C194" s="21">
        <v>634</v>
      </c>
      <c r="D194" s="23">
        <f t="shared" si="52"/>
        <v>42</v>
      </c>
      <c r="E194" s="114">
        <v>2</v>
      </c>
      <c r="F194" s="23">
        <f t="shared" si="53"/>
        <v>40</v>
      </c>
      <c r="G194" s="21">
        <v>4</v>
      </c>
      <c r="H194" s="21" t="str">
        <f t="shared" si="54"/>
        <v>Sabtu</v>
      </c>
      <c r="I194" s="24">
        <f t="shared" si="58"/>
        <v>45766.083333333336</v>
      </c>
      <c r="J194" s="25">
        <f t="shared" si="59"/>
        <v>12.083333333333334</v>
      </c>
      <c r="K194" s="21" t="str">
        <f t="shared" si="55"/>
        <v>Sabtu</v>
      </c>
      <c r="L194" s="24">
        <f t="shared" si="60"/>
        <v>45766.25</v>
      </c>
      <c r="M194" s="25">
        <f t="shared" si="56"/>
        <v>12.25</v>
      </c>
    </row>
    <row r="195" spans="1:13" ht="15.75" x14ac:dyDescent="0.25">
      <c r="A195" s="21">
        <f t="shared" si="57"/>
        <v>14</v>
      </c>
      <c r="B195" s="22" t="s">
        <v>20</v>
      </c>
      <c r="C195" s="21">
        <v>243</v>
      </c>
      <c r="D195" s="23">
        <f t="shared" si="52"/>
        <v>17</v>
      </c>
      <c r="E195" s="114">
        <v>2</v>
      </c>
      <c r="F195" s="23">
        <f t="shared" si="53"/>
        <v>15</v>
      </c>
      <c r="G195" s="215">
        <v>3</v>
      </c>
      <c r="H195" s="21" t="str">
        <f t="shared" si="54"/>
        <v>Senin</v>
      </c>
      <c r="I195" s="24">
        <f t="shared" si="58"/>
        <v>45768</v>
      </c>
      <c r="J195" s="25">
        <f t="shared" si="59"/>
        <v>14</v>
      </c>
      <c r="K195" s="21" t="str">
        <f t="shared" si="55"/>
        <v>Senin</v>
      </c>
      <c r="L195" s="24">
        <f t="shared" si="60"/>
        <v>45768.125</v>
      </c>
      <c r="M195" s="25">
        <f t="shared" si="56"/>
        <v>14.125</v>
      </c>
    </row>
    <row r="196" spans="1:13" ht="15.75" x14ac:dyDescent="0.25">
      <c r="A196" s="21">
        <f t="shared" si="57"/>
        <v>15</v>
      </c>
      <c r="B196" s="54" t="s">
        <v>19</v>
      </c>
      <c r="C196" s="27">
        <v>458</v>
      </c>
      <c r="D196" s="23">
        <f t="shared" si="52"/>
        <v>33</v>
      </c>
      <c r="E196" s="114">
        <v>4</v>
      </c>
      <c r="F196" s="23">
        <f t="shared" si="53"/>
        <v>29</v>
      </c>
      <c r="G196" s="21">
        <v>3</v>
      </c>
      <c r="H196" s="21" t="str">
        <f t="shared" si="54"/>
        <v>Senin</v>
      </c>
      <c r="I196" s="24">
        <f t="shared" si="58"/>
        <v>45768.833333333336</v>
      </c>
      <c r="J196" s="25">
        <f t="shared" si="59"/>
        <v>14.833333333333334</v>
      </c>
      <c r="K196" s="21" t="str">
        <f t="shared" si="55"/>
        <v>Senin</v>
      </c>
      <c r="L196" s="24">
        <f t="shared" si="60"/>
        <v>45768.958333333336</v>
      </c>
      <c r="M196" s="25">
        <f t="shared" si="56"/>
        <v>14.958333333333334</v>
      </c>
    </row>
    <row r="197" spans="1:13" ht="15.75" x14ac:dyDescent="0.25">
      <c r="A197" s="21">
        <f t="shared" si="57"/>
        <v>16</v>
      </c>
      <c r="B197" s="22" t="s">
        <v>18</v>
      </c>
      <c r="C197" s="21">
        <v>396</v>
      </c>
      <c r="D197" s="23">
        <f t="shared" si="52"/>
        <v>27</v>
      </c>
      <c r="E197" s="216">
        <v>2</v>
      </c>
      <c r="F197" s="23">
        <f t="shared" si="53"/>
        <v>25</v>
      </c>
      <c r="G197" s="21">
        <v>2</v>
      </c>
      <c r="H197" s="21" t="str">
        <f t="shared" si="54"/>
        <v>Rabu</v>
      </c>
      <c r="I197" s="24">
        <f t="shared" si="58"/>
        <v>45770.333333333336</v>
      </c>
      <c r="J197" s="25">
        <f t="shared" si="59"/>
        <v>16.333333333333336</v>
      </c>
      <c r="K197" s="21" t="str">
        <f t="shared" si="55"/>
        <v>Rabu</v>
      </c>
      <c r="L197" s="24">
        <f t="shared" si="60"/>
        <v>45770.416666666672</v>
      </c>
      <c r="M197" s="25">
        <f t="shared" si="56"/>
        <v>16.416666666666668</v>
      </c>
    </row>
    <row r="198" spans="1:13" ht="15.75" x14ac:dyDescent="0.25">
      <c r="A198" s="21">
        <f t="shared" si="57"/>
        <v>17</v>
      </c>
      <c r="B198" s="22" t="s">
        <v>17</v>
      </c>
      <c r="C198" s="21"/>
      <c r="D198" s="23"/>
      <c r="E198" s="23"/>
      <c r="F198" s="53"/>
      <c r="G198" s="21"/>
      <c r="H198" s="21" t="str">
        <f t="shared" si="54"/>
        <v>Kamis</v>
      </c>
      <c r="I198" s="24">
        <f t="shared" si="58"/>
        <v>45771.541666666664</v>
      </c>
      <c r="J198" s="25">
        <f t="shared" si="59"/>
        <v>17.541666666666668</v>
      </c>
      <c r="K198" s="21"/>
      <c r="L198" s="24"/>
      <c r="M198" s="25"/>
    </row>
    <row r="200" spans="1:13" x14ac:dyDescent="0.25">
      <c r="A200" s="455" t="s">
        <v>31</v>
      </c>
      <c r="B200" s="455"/>
      <c r="C200" s="217">
        <f>SUM(C182:C197)</f>
        <v>4988</v>
      </c>
      <c r="D200" s="217">
        <f>SUM(D182:D197)</f>
        <v>339</v>
      </c>
      <c r="E200" s="218"/>
      <c r="F200" s="217"/>
      <c r="G200" s="217">
        <f>SUM(G182:G197)</f>
        <v>59</v>
      </c>
      <c r="H200" s="217">
        <f>D200+G200</f>
        <v>398</v>
      </c>
      <c r="I200" s="143"/>
      <c r="J200" s="144"/>
      <c r="K200" s="143"/>
      <c r="L200" s="143"/>
      <c r="M200" s="144"/>
    </row>
    <row r="201" spans="1:13" x14ac:dyDescent="0.25">
      <c r="A201" s="455" t="s">
        <v>32</v>
      </c>
      <c r="B201" s="455"/>
      <c r="C201" s="219"/>
      <c r="D201" s="220">
        <f>D200/24</f>
        <v>14.125</v>
      </c>
      <c r="E201" s="221"/>
      <c r="F201" s="220"/>
      <c r="G201" s="220">
        <f>G200/24</f>
        <v>2.4583333333333335</v>
      </c>
      <c r="H201" s="221">
        <f>H200/24</f>
        <v>16.583333333333332</v>
      </c>
      <c r="I201" s="148"/>
      <c r="J201" s="149" t="s">
        <v>33</v>
      </c>
      <c r="K201" s="150"/>
      <c r="L201" s="150"/>
      <c r="M201" s="150"/>
    </row>
    <row r="202" spans="1:13" x14ac:dyDescent="0.25">
      <c r="E202" s="222"/>
      <c r="H202" s="150"/>
      <c r="I202" s="150"/>
      <c r="J202" s="144" t="s">
        <v>34</v>
      </c>
      <c r="K202" s="144"/>
      <c r="L202" s="154">
        <f>C200</f>
        <v>4988</v>
      </c>
      <c r="M202" s="150" t="s">
        <v>35</v>
      </c>
    </row>
    <row r="203" spans="1:13" x14ac:dyDescent="0.25">
      <c r="E203" s="222"/>
      <c r="I203" s="150"/>
      <c r="J203" s="144" t="s">
        <v>36</v>
      </c>
      <c r="K203" s="144"/>
      <c r="L203" s="155">
        <f>D201</f>
        <v>14.125</v>
      </c>
      <c r="M203" s="150" t="s">
        <v>14</v>
      </c>
    </row>
    <row r="204" spans="1:13" x14ac:dyDescent="0.25">
      <c r="E204" s="222"/>
      <c r="G204" s="223"/>
      <c r="I204" s="150"/>
      <c r="J204" s="144" t="s">
        <v>37</v>
      </c>
      <c r="K204" s="144"/>
      <c r="L204" s="156">
        <f>G201</f>
        <v>2.4583333333333335</v>
      </c>
      <c r="M204" s="150" t="s">
        <v>14</v>
      </c>
    </row>
    <row r="205" spans="1:13" x14ac:dyDescent="0.25">
      <c r="A205" s="224"/>
      <c r="B205" s="224"/>
      <c r="C205" s="224"/>
      <c r="D205" s="224"/>
      <c r="E205" s="225"/>
      <c r="F205" s="224"/>
      <c r="G205" s="224"/>
      <c r="H205" s="224"/>
      <c r="I205" s="158"/>
      <c r="J205" s="226" t="s">
        <v>63</v>
      </c>
      <c r="K205" s="158"/>
      <c r="L205" s="227">
        <f>366/28</f>
        <v>13.071428571428571</v>
      </c>
      <c r="M205" s="158"/>
    </row>
    <row r="207" spans="1:13" ht="15.75" x14ac:dyDescent="0.25">
      <c r="A207" s="438" t="s">
        <v>0</v>
      </c>
      <c r="B207" s="438"/>
      <c r="C207" s="438"/>
      <c r="D207" s="438"/>
      <c r="E207" s="438"/>
      <c r="F207" s="438"/>
      <c r="G207" s="438"/>
      <c r="H207" s="438"/>
      <c r="I207" s="438"/>
      <c r="J207" s="438"/>
      <c r="K207" s="438"/>
      <c r="L207" s="438"/>
      <c r="M207" s="438"/>
    </row>
    <row r="208" spans="1:13" ht="15.75" x14ac:dyDescent="0.25">
      <c r="A208" s="438" t="s">
        <v>166</v>
      </c>
      <c r="B208" s="438"/>
      <c r="C208" s="438"/>
      <c r="D208" s="438"/>
      <c r="E208" s="438"/>
      <c r="F208" s="438"/>
      <c r="G208" s="438"/>
      <c r="H208" s="438"/>
      <c r="I208" s="438"/>
      <c r="J208" s="438"/>
      <c r="K208" s="438"/>
      <c r="L208" s="438"/>
      <c r="M208" s="438"/>
    </row>
    <row r="209" spans="1:13" ht="15.75" x14ac:dyDescent="0.25">
      <c r="A209" s="162" t="s">
        <v>174</v>
      </c>
      <c r="K209" s="139" t="s">
        <v>3</v>
      </c>
      <c r="L209" s="136">
        <v>15.5</v>
      </c>
      <c r="M209" s="139" t="s">
        <v>4</v>
      </c>
    </row>
    <row r="210" spans="1:13" ht="15" customHeight="1" x14ac:dyDescent="0.25">
      <c r="A210" s="450" t="s">
        <v>5</v>
      </c>
      <c r="B210" s="450" t="s">
        <v>6</v>
      </c>
      <c r="C210" s="451" t="s">
        <v>7</v>
      </c>
      <c r="D210" s="451" t="s">
        <v>8</v>
      </c>
      <c r="E210" s="452" t="s">
        <v>9</v>
      </c>
      <c r="F210" s="452" t="s">
        <v>10</v>
      </c>
      <c r="G210" s="451" t="s">
        <v>11</v>
      </c>
      <c r="H210" s="453" t="s">
        <v>12</v>
      </c>
      <c r="I210" s="453"/>
      <c r="J210" s="453"/>
      <c r="K210" s="454" t="s">
        <v>13</v>
      </c>
      <c r="L210" s="454"/>
      <c r="M210" s="454"/>
    </row>
    <row r="211" spans="1:13" x14ac:dyDescent="0.25">
      <c r="A211" s="450"/>
      <c r="B211" s="450"/>
      <c r="C211" s="451"/>
      <c r="D211" s="451"/>
      <c r="E211" s="452"/>
      <c r="F211" s="452"/>
      <c r="G211" s="451"/>
      <c r="H211" s="212" t="s">
        <v>14</v>
      </c>
      <c r="I211" s="212" t="s">
        <v>15</v>
      </c>
      <c r="J211" s="212" t="s">
        <v>16</v>
      </c>
      <c r="K211" s="213" t="s">
        <v>14</v>
      </c>
      <c r="L211" s="213" t="s">
        <v>15</v>
      </c>
      <c r="M211" s="213" t="s">
        <v>16</v>
      </c>
    </row>
    <row r="212" spans="1:13" ht="15.75" x14ac:dyDescent="0.25">
      <c r="A212" s="21">
        <v>1</v>
      </c>
      <c r="B212" s="22" t="s">
        <v>17</v>
      </c>
      <c r="C212" s="21">
        <v>396</v>
      </c>
      <c r="D212" s="23">
        <f t="shared" ref="D212:D225" si="61">F212+E212</f>
        <v>26</v>
      </c>
      <c r="E212" s="23">
        <v>1</v>
      </c>
      <c r="F212" s="23">
        <f t="shared" ref="F212:F225" si="62">INT(C212/$L$3)</f>
        <v>25</v>
      </c>
      <c r="G212" s="21">
        <v>11</v>
      </c>
      <c r="H212" s="21" t="str">
        <f t="shared" ref="H212:H226" si="63">CHOOSE(WEEKDAY(I212),"Minggu","Senin","Selasa","Rabu","Kamis","Jum'at","Sabtu")</f>
        <v>Kamis</v>
      </c>
      <c r="I212" s="24">
        <v>45771</v>
      </c>
      <c r="J212" s="25">
        <v>0.54166666666666696</v>
      </c>
      <c r="K212" s="21" t="str">
        <f t="shared" ref="K212:K225" si="64">CHOOSE(WEEKDAY(L212),"Minggu","Senin","Selasa","Rabu","Kamis","Jum'at","Sabtu")</f>
        <v>Jum'at</v>
      </c>
      <c r="L212" s="24">
        <f>(I212+J212)+G212/24</f>
        <v>45772</v>
      </c>
      <c r="M212" s="25">
        <f t="shared" ref="M212:M225" si="65">(J212+G212/24)</f>
        <v>1.0000000000000002</v>
      </c>
    </row>
    <row r="213" spans="1:13" ht="15.75" x14ac:dyDescent="0.25">
      <c r="A213" s="21">
        <f t="shared" ref="A213:A226" si="66">A212+1</f>
        <v>2</v>
      </c>
      <c r="B213" s="22" t="s">
        <v>18</v>
      </c>
      <c r="C213" s="21">
        <v>458</v>
      </c>
      <c r="D213" s="23">
        <f t="shared" si="61"/>
        <v>31</v>
      </c>
      <c r="E213" s="23">
        <v>2</v>
      </c>
      <c r="F213" s="23">
        <f t="shared" si="62"/>
        <v>29</v>
      </c>
      <c r="G213" s="21">
        <v>4</v>
      </c>
      <c r="H213" s="21" t="str">
        <f t="shared" si="63"/>
        <v>Sabtu</v>
      </c>
      <c r="I213" s="24">
        <f t="shared" ref="I213:I226" si="67">$I$212+J213</f>
        <v>45773.083333333336</v>
      </c>
      <c r="J213" s="25">
        <f t="shared" ref="J213:J226" si="68">M212+D212/24</f>
        <v>2.0833333333333335</v>
      </c>
      <c r="K213" s="21" t="str">
        <f t="shared" si="64"/>
        <v>Sabtu</v>
      </c>
      <c r="L213" s="24">
        <f t="shared" ref="L213:L225" si="69">($I$212+J213)+G213/24</f>
        <v>45773.25</v>
      </c>
      <c r="M213" s="25">
        <f t="shared" si="65"/>
        <v>2.25</v>
      </c>
    </row>
    <row r="214" spans="1:13" ht="15.75" x14ac:dyDescent="0.25">
      <c r="A214" s="21">
        <f t="shared" si="66"/>
        <v>3</v>
      </c>
      <c r="B214" s="22" t="s">
        <v>19</v>
      </c>
      <c r="C214" s="21">
        <v>243</v>
      </c>
      <c r="D214" s="23">
        <f t="shared" si="61"/>
        <v>16</v>
      </c>
      <c r="E214" s="23">
        <v>1</v>
      </c>
      <c r="F214" s="23">
        <f t="shared" si="62"/>
        <v>15</v>
      </c>
      <c r="G214" s="21">
        <v>4</v>
      </c>
      <c r="H214" s="21" t="str">
        <f t="shared" si="63"/>
        <v>Minggu</v>
      </c>
      <c r="I214" s="24">
        <f t="shared" si="67"/>
        <v>45774.541666666664</v>
      </c>
      <c r="J214" s="25">
        <f t="shared" si="68"/>
        <v>3.541666666666667</v>
      </c>
      <c r="K214" s="21" t="str">
        <f t="shared" si="64"/>
        <v>Minggu</v>
      </c>
      <c r="L214" s="24">
        <f t="shared" si="69"/>
        <v>45774.708333333328</v>
      </c>
      <c r="M214" s="25">
        <f t="shared" si="65"/>
        <v>3.7083333333333335</v>
      </c>
    </row>
    <row r="215" spans="1:13" ht="15.75" x14ac:dyDescent="0.25">
      <c r="A215" s="21">
        <f t="shared" si="66"/>
        <v>4</v>
      </c>
      <c r="B215" s="22" t="s">
        <v>20</v>
      </c>
      <c r="C215" s="21">
        <v>407</v>
      </c>
      <c r="D215" s="23">
        <f t="shared" si="61"/>
        <v>27</v>
      </c>
      <c r="E215" s="23">
        <v>1</v>
      </c>
      <c r="F215" s="23">
        <f t="shared" si="62"/>
        <v>26</v>
      </c>
      <c r="G215" s="21">
        <v>3</v>
      </c>
      <c r="H215" s="21" t="str">
        <f t="shared" si="63"/>
        <v>Senin</v>
      </c>
      <c r="I215" s="24">
        <f t="shared" si="67"/>
        <v>45775.375</v>
      </c>
      <c r="J215" s="25">
        <f t="shared" si="68"/>
        <v>4.375</v>
      </c>
      <c r="K215" s="21" t="str">
        <f t="shared" si="64"/>
        <v>Senin</v>
      </c>
      <c r="L215" s="24">
        <f t="shared" si="69"/>
        <v>45775.5</v>
      </c>
      <c r="M215" s="25">
        <f t="shared" si="65"/>
        <v>4.5</v>
      </c>
    </row>
    <row r="216" spans="1:13" ht="15.75" x14ac:dyDescent="0.25">
      <c r="A216" s="21">
        <f t="shared" si="66"/>
        <v>5</v>
      </c>
      <c r="B216" s="22" t="s">
        <v>22</v>
      </c>
      <c r="C216" s="21">
        <v>345</v>
      </c>
      <c r="D216" s="23">
        <f t="shared" si="61"/>
        <v>23</v>
      </c>
      <c r="E216" s="23">
        <v>1</v>
      </c>
      <c r="F216" s="23">
        <f t="shared" si="62"/>
        <v>22</v>
      </c>
      <c r="G216" s="71">
        <v>4</v>
      </c>
      <c r="H216" s="21" t="str">
        <f t="shared" si="63"/>
        <v>Selasa</v>
      </c>
      <c r="I216" s="24">
        <f t="shared" si="67"/>
        <v>45776.625</v>
      </c>
      <c r="J216" s="25">
        <f t="shared" si="68"/>
        <v>5.625</v>
      </c>
      <c r="K216" s="21" t="str">
        <f t="shared" si="64"/>
        <v>Selasa</v>
      </c>
      <c r="L216" s="24">
        <f t="shared" si="69"/>
        <v>45776.791666666664</v>
      </c>
      <c r="M216" s="25">
        <f t="shared" si="65"/>
        <v>5.791666666666667</v>
      </c>
    </row>
    <row r="217" spans="1:13" ht="15.75" x14ac:dyDescent="0.25">
      <c r="A217" s="21">
        <f t="shared" si="66"/>
        <v>6</v>
      </c>
      <c r="B217" s="214" t="s">
        <v>28</v>
      </c>
      <c r="C217" s="109">
        <v>360</v>
      </c>
      <c r="D217" s="114">
        <f t="shared" si="61"/>
        <v>24</v>
      </c>
      <c r="E217" s="114">
        <v>1</v>
      </c>
      <c r="F217" s="23">
        <f t="shared" si="62"/>
        <v>23</v>
      </c>
      <c r="G217" s="109">
        <v>3</v>
      </c>
      <c r="H217" s="21" t="str">
        <f t="shared" si="63"/>
        <v>Rabu</v>
      </c>
      <c r="I217" s="24">
        <f t="shared" si="67"/>
        <v>45777.75</v>
      </c>
      <c r="J217" s="25">
        <f t="shared" si="68"/>
        <v>6.75</v>
      </c>
      <c r="K217" s="21" t="str">
        <f t="shared" si="64"/>
        <v>Rabu</v>
      </c>
      <c r="L217" s="24">
        <f t="shared" si="69"/>
        <v>45777.875</v>
      </c>
      <c r="M217" s="25">
        <f t="shared" si="65"/>
        <v>6.875</v>
      </c>
    </row>
    <row r="218" spans="1:13" ht="15.75" x14ac:dyDescent="0.25">
      <c r="A218" s="21">
        <f t="shared" si="66"/>
        <v>7</v>
      </c>
      <c r="B218" s="22" t="s">
        <v>94</v>
      </c>
      <c r="C218" s="21">
        <v>310</v>
      </c>
      <c r="D218" s="23">
        <f t="shared" si="61"/>
        <v>22</v>
      </c>
      <c r="E218" s="114">
        <v>2</v>
      </c>
      <c r="F218" s="23">
        <f t="shared" si="62"/>
        <v>20</v>
      </c>
      <c r="G218" s="21">
        <v>2</v>
      </c>
      <c r="H218" s="21" t="str">
        <f t="shared" si="63"/>
        <v>Kamis</v>
      </c>
      <c r="I218" s="24">
        <f t="shared" si="67"/>
        <v>45778.875</v>
      </c>
      <c r="J218" s="25">
        <f t="shared" si="68"/>
        <v>7.875</v>
      </c>
      <c r="K218" s="21" t="str">
        <f t="shared" si="64"/>
        <v>Kamis</v>
      </c>
      <c r="L218" s="24">
        <f t="shared" si="69"/>
        <v>45778.958333333336</v>
      </c>
      <c r="M218" s="25">
        <f t="shared" si="65"/>
        <v>7.958333333333333</v>
      </c>
    </row>
    <row r="219" spans="1:13" ht="15.75" x14ac:dyDescent="0.25">
      <c r="A219" s="21">
        <f t="shared" si="66"/>
        <v>8</v>
      </c>
      <c r="B219" s="22" t="s">
        <v>62</v>
      </c>
      <c r="C219" s="21">
        <v>310</v>
      </c>
      <c r="D219" s="23">
        <f t="shared" si="61"/>
        <v>21</v>
      </c>
      <c r="E219" s="114">
        <v>1</v>
      </c>
      <c r="F219" s="23">
        <f t="shared" si="62"/>
        <v>20</v>
      </c>
      <c r="G219" s="21">
        <v>5</v>
      </c>
      <c r="H219" s="21" t="str">
        <f t="shared" si="63"/>
        <v>Jum'at</v>
      </c>
      <c r="I219" s="24">
        <f t="shared" si="67"/>
        <v>45779.875</v>
      </c>
      <c r="J219" s="25">
        <f t="shared" si="68"/>
        <v>8.875</v>
      </c>
      <c r="K219" s="21" t="str">
        <f t="shared" si="64"/>
        <v>Sabtu</v>
      </c>
      <c r="L219" s="24">
        <f t="shared" si="69"/>
        <v>45780.083333333336</v>
      </c>
      <c r="M219" s="25">
        <f t="shared" si="65"/>
        <v>9.0833333333333339</v>
      </c>
    </row>
    <row r="220" spans="1:13" ht="15.75" x14ac:dyDescent="0.25">
      <c r="A220" s="21">
        <f t="shared" si="66"/>
        <v>9</v>
      </c>
      <c r="B220" s="22" t="s">
        <v>94</v>
      </c>
      <c r="C220" s="21">
        <v>360</v>
      </c>
      <c r="D220" s="23">
        <f t="shared" si="61"/>
        <v>24</v>
      </c>
      <c r="E220" s="114">
        <v>1</v>
      </c>
      <c r="F220" s="23">
        <f t="shared" si="62"/>
        <v>23</v>
      </c>
      <c r="G220" s="21">
        <v>2</v>
      </c>
      <c r="H220" s="21" t="str">
        <f t="shared" si="63"/>
        <v>Sabtu</v>
      </c>
      <c r="I220" s="24">
        <f t="shared" si="67"/>
        <v>45780.958333333336</v>
      </c>
      <c r="J220" s="25">
        <f t="shared" si="68"/>
        <v>9.9583333333333339</v>
      </c>
      <c r="K220" s="21" t="str">
        <f t="shared" si="64"/>
        <v>Minggu</v>
      </c>
      <c r="L220" s="24">
        <f t="shared" si="69"/>
        <v>45781.041666666672</v>
      </c>
      <c r="M220" s="25">
        <f t="shared" si="65"/>
        <v>10.041666666666668</v>
      </c>
    </row>
    <row r="221" spans="1:13" ht="15.75" x14ac:dyDescent="0.25">
      <c r="A221" s="21">
        <f t="shared" si="66"/>
        <v>10</v>
      </c>
      <c r="B221" s="22" t="s">
        <v>28</v>
      </c>
      <c r="C221" s="21">
        <v>345</v>
      </c>
      <c r="D221" s="23">
        <f t="shared" si="61"/>
        <v>23</v>
      </c>
      <c r="E221" s="114">
        <v>1</v>
      </c>
      <c r="F221" s="23">
        <f t="shared" si="62"/>
        <v>22</v>
      </c>
      <c r="G221" s="21">
        <v>3</v>
      </c>
      <c r="H221" s="21" t="str">
        <f t="shared" si="63"/>
        <v>Senin</v>
      </c>
      <c r="I221" s="24">
        <f t="shared" si="67"/>
        <v>45782.041666666664</v>
      </c>
      <c r="J221" s="25">
        <f t="shared" si="68"/>
        <v>11.041666666666668</v>
      </c>
      <c r="K221" s="21" t="str">
        <f t="shared" si="64"/>
        <v>Senin</v>
      </c>
      <c r="L221" s="24">
        <f t="shared" si="69"/>
        <v>45782.166666666664</v>
      </c>
      <c r="M221" s="25">
        <f t="shared" si="65"/>
        <v>11.166666666666668</v>
      </c>
    </row>
    <row r="222" spans="1:13" ht="15.75" x14ac:dyDescent="0.25">
      <c r="A222" s="21">
        <f t="shared" si="66"/>
        <v>11</v>
      </c>
      <c r="B222" s="22" t="s">
        <v>22</v>
      </c>
      <c r="C222" s="21">
        <v>407</v>
      </c>
      <c r="D222" s="23">
        <f t="shared" si="61"/>
        <v>28</v>
      </c>
      <c r="E222" s="114">
        <v>2</v>
      </c>
      <c r="F222" s="23">
        <f t="shared" si="62"/>
        <v>26</v>
      </c>
      <c r="G222" s="21">
        <v>3</v>
      </c>
      <c r="H222" s="21" t="str">
        <f t="shared" si="63"/>
        <v>Selasa</v>
      </c>
      <c r="I222" s="24">
        <f t="shared" si="67"/>
        <v>45783.125</v>
      </c>
      <c r="J222" s="25">
        <f t="shared" si="68"/>
        <v>12.125000000000002</v>
      </c>
      <c r="K222" s="21" t="str">
        <f t="shared" si="64"/>
        <v>Selasa</v>
      </c>
      <c r="L222" s="24">
        <f t="shared" si="69"/>
        <v>45783.25</v>
      </c>
      <c r="M222" s="25">
        <f t="shared" si="65"/>
        <v>12.250000000000002</v>
      </c>
    </row>
    <row r="223" spans="1:13" ht="15.75" x14ac:dyDescent="0.25">
      <c r="A223" s="21">
        <f t="shared" si="66"/>
        <v>12</v>
      </c>
      <c r="B223" s="22" t="s">
        <v>20</v>
      </c>
      <c r="C223" s="21">
        <v>243</v>
      </c>
      <c r="D223" s="23">
        <f t="shared" si="61"/>
        <v>17</v>
      </c>
      <c r="E223" s="114">
        <v>2</v>
      </c>
      <c r="F223" s="23">
        <f t="shared" si="62"/>
        <v>15</v>
      </c>
      <c r="G223" s="215">
        <v>2</v>
      </c>
      <c r="H223" s="21" t="str">
        <f t="shared" si="63"/>
        <v>Rabu</v>
      </c>
      <c r="I223" s="24">
        <f t="shared" si="67"/>
        <v>45784.416666666664</v>
      </c>
      <c r="J223" s="25">
        <f t="shared" si="68"/>
        <v>13.416666666666668</v>
      </c>
      <c r="K223" s="21" t="str">
        <f t="shared" si="64"/>
        <v>Rabu</v>
      </c>
      <c r="L223" s="24">
        <f t="shared" si="69"/>
        <v>45784.5</v>
      </c>
      <c r="M223" s="25">
        <f t="shared" si="65"/>
        <v>13.500000000000002</v>
      </c>
    </row>
    <row r="224" spans="1:13" ht="15.75" x14ac:dyDescent="0.25">
      <c r="A224" s="21">
        <f t="shared" si="66"/>
        <v>13</v>
      </c>
      <c r="B224" s="54" t="s">
        <v>19</v>
      </c>
      <c r="C224" s="27">
        <v>458</v>
      </c>
      <c r="D224" s="23">
        <f t="shared" si="61"/>
        <v>32</v>
      </c>
      <c r="E224" s="114">
        <v>3</v>
      </c>
      <c r="F224" s="23">
        <f t="shared" si="62"/>
        <v>29</v>
      </c>
      <c r="G224" s="21">
        <v>3</v>
      </c>
      <c r="H224" s="21" t="str">
        <f t="shared" si="63"/>
        <v>Kamis</v>
      </c>
      <c r="I224" s="24">
        <f t="shared" si="67"/>
        <v>45785.208333333336</v>
      </c>
      <c r="J224" s="25">
        <f t="shared" si="68"/>
        <v>14.208333333333336</v>
      </c>
      <c r="K224" s="21" t="str">
        <f t="shared" si="64"/>
        <v>Kamis</v>
      </c>
      <c r="L224" s="24">
        <f t="shared" si="69"/>
        <v>45785.333333333336</v>
      </c>
      <c r="M224" s="25">
        <f t="shared" si="65"/>
        <v>14.333333333333336</v>
      </c>
    </row>
    <row r="225" spans="1:13" ht="15.75" x14ac:dyDescent="0.25">
      <c r="A225" s="21">
        <f t="shared" si="66"/>
        <v>14</v>
      </c>
      <c r="B225" s="22" t="s">
        <v>18</v>
      </c>
      <c r="C225" s="21">
        <v>396</v>
      </c>
      <c r="D225" s="23">
        <f t="shared" si="61"/>
        <v>27</v>
      </c>
      <c r="E225" s="216">
        <v>2</v>
      </c>
      <c r="F225" s="23">
        <f t="shared" si="62"/>
        <v>25</v>
      </c>
      <c r="G225" s="21">
        <v>2</v>
      </c>
      <c r="H225" s="21" t="str">
        <f t="shared" si="63"/>
        <v>Jum'at</v>
      </c>
      <c r="I225" s="24">
        <f t="shared" si="67"/>
        <v>45786.666666666664</v>
      </c>
      <c r="J225" s="25">
        <f t="shared" si="68"/>
        <v>15.66666666666667</v>
      </c>
      <c r="K225" s="21" t="str">
        <f t="shared" si="64"/>
        <v>Jum'at</v>
      </c>
      <c r="L225" s="24">
        <f t="shared" si="69"/>
        <v>45786.75</v>
      </c>
      <c r="M225" s="25">
        <f t="shared" si="65"/>
        <v>15.750000000000004</v>
      </c>
    </row>
    <row r="226" spans="1:13" ht="15.75" x14ac:dyDescent="0.25">
      <c r="A226" s="21">
        <f t="shared" si="66"/>
        <v>15</v>
      </c>
      <c r="B226" s="22" t="s">
        <v>17</v>
      </c>
      <c r="C226" s="21"/>
      <c r="D226" s="23"/>
      <c r="E226" s="23"/>
      <c r="F226" s="53"/>
      <c r="G226" s="21"/>
      <c r="H226" s="21" t="str">
        <f t="shared" si="63"/>
        <v>Sabtu</v>
      </c>
      <c r="I226" s="24">
        <f t="shared" si="67"/>
        <v>45787.875</v>
      </c>
      <c r="J226" s="25">
        <f t="shared" si="68"/>
        <v>16.875000000000004</v>
      </c>
      <c r="K226" s="21"/>
      <c r="L226" s="24"/>
      <c r="M226" s="25"/>
    </row>
    <row r="228" spans="1:13" x14ac:dyDescent="0.25">
      <c r="A228" s="455" t="s">
        <v>31</v>
      </c>
      <c r="B228" s="455"/>
      <c r="C228" s="217">
        <f>SUM(C212:C225)</f>
        <v>5038</v>
      </c>
      <c r="D228" s="217">
        <f>SUM(D212:D225)</f>
        <v>341</v>
      </c>
      <c r="E228" s="218"/>
      <c r="F228" s="217"/>
      <c r="G228" s="217">
        <f>SUM(G212:G225)</f>
        <v>51</v>
      </c>
      <c r="H228" s="217">
        <f>D228+G228</f>
        <v>392</v>
      </c>
      <c r="I228" s="143"/>
      <c r="J228" s="144"/>
      <c r="K228" s="143"/>
      <c r="L228" s="143"/>
      <c r="M228" s="144"/>
    </row>
    <row r="229" spans="1:13" x14ac:dyDescent="0.25">
      <c r="A229" s="455" t="s">
        <v>32</v>
      </c>
      <c r="B229" s="455"/>
      <c r="C229" s="219"/>
      <c r="D229" s="220">
        <f>D228/24</f>
        <v>14.208333333333334</v>
      </c>
      <c r="E229" s="221"/>
      <c r="F229" s="220"/>
      <c r="G229" s="220">
        <f>G228/24</f>
        <v>2.125</v>
      </c>
      <c r="H229" s="221">
        <f>H228/24</f>
        <v>16.333333333333332</v>
      </c>
      <c r="I229" s="148"/>
      <c r="J229" s="149" t="s">
        <v>33</v>
      </c>
      <c r="K229" s="150"/>
      <c r="L229" s="150"/>
      <c r="M229" s="150"/>
    </row>
    <row r="230" spans="1:13" x14ac:dyDescent="0.25">
      <c r="E230" s="222"/>
      <c r="H230" s="150"/>
      <c r="I230" s="150"/>
      <c r="J230" s="144" t="s">
        <v>34</v>
      </c>
      <c r="K230" s="144"/>
      <c r="L230" s="154">
        <f>C228</f>
        <v>5038</v>
      </c>
      <c r="M230" s="150" t="s">
        <v>35</v>
      </c>
    </row>
    <row r="231" spans="1:13" x14ac:dyDescent="0.25">
      <c r="E231" s="222"/>
      <c r="I231" s="150"/>
      <c r="J231" s="144" t="s">
        <v>36</v>
      </c>
      <c r="K231" s="144"/>
      <c r="L231" s="155">
        <f>D229</f>
        <v>14.208333333333334</v>
      </c>
      <c r="M231" s="150" t="s">
        <v>14</v>
      </c>
    </row>
    <row r="232" spans="1:13" x14ac:dyDescent="0.25">
      <c r="E232" s="222"/>
      <c r="G232" s="223"/>
      <c r="I232" s="150"/>
      <c r="J232" s="144" t="s">
        <v>37</v>
      </c>
      <c r="K232" s="144"/>
      <c r="L232" s="156">
        <f>G229</f>
        <v>2.125</v>
      </c>
      <c r="M232" s="150" t="s">
        <v>14</v>
      </c>
    </row>
    <row r="233" spans="1:13" x14ac:dyDescent="0.25">
      <c r="A233" s="224"/>
      <c r="B233" s="224"/>
      <c r="C233" s="224"/>
      <c r="D233" s="224"/>
      <c r="E233" s="225"/>
      <c r="F233" s="224"/>
      <c r="G233" s="224"/>
      <c r="H233" s="224"/>
      <c r="I233" s="158"/>
      <c r="J233" s="226" t="s">
        <v>63</v>
      </c>
      <c r="K233" s="158"/>
      <c r="L233" s="227">
        <f>366/28</f>
        <v>13.071428571428571</v>
      </c>
      <c r="M233" s="158"/>
    </row>
    <row r="235" spans="1:13" ht="15.75" x14ac:dyDescent="0.25">
      <c r="A235" s="438" t="s">
        <v>0</v>
      </c>
      <c r="B235" s="438"/>
      <c r="C235" s="438"/>
      <c r="D235" s="438"/>
      <c r="E235" s="438"/>
      <c r="F235" s="438"/>
      <c r="G235" s="438"/>
      <c r="H235" s="438"/>
      <c r="I235" s="438"/>
      <c r="J235" s="438"/>
      <c r="K235" s="438"/>
      <c r="L235" s="438"/>
      <c r="M235" s="438"/>
    </row>
    <row r="236" spans="1:13" ht="15.75" x14ac:dyDescent="0.25">
      <c r="A236" s="438" t="s">
        <v>166</v>
      </c>
      <c r="B236" s="438"/>
      <c r="C236" s="438"/>
      <c r="D236" s="438"/>
      <c r="E236" s="438"/>
      <c r="F236" s="438"/>
      <c r="G236" s="438"/>
      <c r="H236" s="438"/>
      <c r="I236" s="438"/>
      <c r="J236" s="438"/>
      <c r="K236" s="438"/>
      <c r="L236" s="438"/>
      <c r="M236" s="438"/>
    </row>
    <row r="237" spans="1:13" ht="15.75" x14ac:dyDescent="0.25">
      <c r="A237" s="162" t="s">
        <v>175</v>
      </c>
      <c r="K237" s="139" t="s">
        <v>3</v>
      </c>
      <c r="L237" s="136">
        <v>15.5</v>
      </c>
      <c r="M237" s="139" t="s">
        <v>4</v>
      </c>
    </row>
    <row r="238" spans="1:13" ht="15" customHeight="1" x14ac:dyDescent="0.25">
      <c r="A238" s="450" t="s">
        <v>5</v>
      </c>
      <c r="B238" s="450" t="s">
        <v>6</v>
      </c>
      <c r="C238" s="451" t="s">
        <v>7</v>
      </c>
      <c r="D238" s="451" t="s">
        <v>8</v>
      </c>
      <c r="E238" s="452" t="s">
        <v>9</v>
      </c>
      <c r="F238" s="452" t="s">
        <v>10</v>
      </c>
      <c r="G238" s="451" t="s">
        <v>11</v>
      </c>
      <c r="H238" s="453" t="s">
        <v>12</v>
      </c>
      <c r="I238" s="453"/>
      <c r="J238" s="453"/>
      <c r="K238" s="454" t="s">
        <v>13</v>
      </c>
      <c r="L238" s="454"/>
      <c r="M238" s="454"/>
    </row>
    <row r="239" spans="1:13" x14ac:dyDescent="0.25">
      <c r="A239" s="450"/>
      <c r="B239" s="450"/>
      <c r="C239" s="451"/>
      <c r="D239" s="451"/>
      <c r="E239" s="452"/>
      <c r="F239" s="452"/>
      <c r="G239" s="451"/>
      <c r="H239" s="212" t="s">
        <v>14</v>
      </c>
      <c r="I239" s="212" t="s">
        <v>15</v>
      </c>
      <c r="J239" s="212" t="s">
        <v>16</v>
      </c>
      <c r="K239" s="213" t="s">
        <v>14</v>
      </c>
      <c r="L239" s="213" t="s">
        <v>15</v>
      </c>
      <c r="M239" s="213" t="s">
        <v>16</v>
      </c>
    </row>
    <row r="240" spans="1:13" ht="15.75" x14ac:dyDescent="0.25">
      <c r="A240" s="21">
        <v>1</v>
      </c>
      <c r="B240" s="22" t="s">
        <v>17</v>
      </c>
      <c r="C240" s="21">
        <v>396</v>
      </c>
      <c r="D240" s="23">
        <f t="shared" ref="D240:D253" si="70">F240+E240</f>
        <v>27</v>
      </c>
      <c r="E240" s="23">
        <v>2</v>
      </c>
      <c r="F240" s="23">
        <f t="shared" ref="F240:F253" si="71">INT(C240/$L$3)</f>
        <v>25</v>
      </c>
      <c r="G240" s="21">
        <v>10</v>
      </c>
      <c r="H240" s="21" t="str">
        <f t="shared" ref="H240:H254" si="72">CHOOSE(WEEKDAY(I240),"Minggu","Senin","Selasa","Rabu","Kamis","Jum'at","Sabtu")</f>
        <v>Sabtu</v>
      </c>
      <c r="I240" s="24">
        <v>45787</v>
      </c>
      <c r="J240" s="25">
        <v>0.875</v>
      </c>
      <c r="K240" s="21" t="str">
        <f t="shared" ref="K240:K253" si="73">CHOOSE(WEEKDAY(L240),"Minggu","Senin","Selasa","Rabu","Kamis","Jum'at","Sabtu")</f>
        <v>Minggu</v>
      </c>
      <c r="L240" s="24">
        <f>(I240+J240)+G240/24</f>
        <v>45788.291666666664</v>
      </c>
      <c r="M240" s="25">
        <f t="shared" ref="M240:M253" si="74">(J240+G240/24)</f>
        <v>1.2916666666666667</v>
      </c>
    </row>
    <row r="241" spans="1:13" ht="15.75" x14ac:dyDescent="0.25">
      <c r="A241" s="21">
        <f t="shared" ref="A241:A254" si="75">A240+1</f>
        <v>2</v>
      </c>
      <c r="B241" s="22" t="s">
        <v>18</v>
      </c>
      <c r="C241" s="21">
        <v>458</v>
      </c>
      <c r="D241" s="23">
        <f t="shared" si="70"/>
        <v>31</v>
      </c>
      <c r="E241" s="23">
        <v>2</v>
      </c>
      <c r="F241" s="23">
        <f t="shared" si="71"/>
        <v>29</v>
      </c>
      <c r="G241" s="21">
        <v>4</v>
      </c>
      <c r="H241" s="21" t="str">
        <f t="shared" si="72"/>
        <v>Senin</v>
      </c>
      <c r="I241" s="24">
        <f t="shared" ref="I241:I254" si="76">$I$240+J241</f>
        <v>45789.416666666664</v>
      </c>
      <c r="J241" s="25">
        <f t="shared" ref="J241:J254" si="77">M240+D240/24</f>
        <v>2.416666666666667</v>
      </c>
      <c r="K241" s="21" t="str">
        <f t="shared" si="73"/>
        <v>Senin</v>
      </c>
      <c r="L241" s="24">
        <f t="shared" ref="L241:L253" si="78">($I$240+J241)+G241/24</f>
        <v>45789.583333333328</v>
      </c>
      <c r="M241" s="25">
        <f t="shared" si="74"/>
        <v>2.5833333333333335</v>
      </c>
    </row>
    <row r="242" spans="1:13" ht="15.75" x14ac:dyDescent="0.25">
      <c r="A242" s="21">
        <f t="shared" si="75"/>
        <v>3</v>
      </c>
      <c r="B242" s="22" t="s">
        <v>19</v>
      </c>
      <c r="C242" s="21">
        <v>243</v>
      </c>
      <c r="D242" s="23">
        <f t="shared" si="70"/>
        <v>16</v>
      </c>
      <c r="E242" s="23">
        <v>1</v>
      </c>
      <c r="F242" s="23">
        <f t="shared" si="71"/>
        <v>15</v>
      </c>
      <c r="G242" s="21">
        <v>5</v>
      </c>
      <c r="H242" s="21" t="str">
        <f t="shared" si="72"/>
        <v>Selasa</v>
      </c>
      <c r="I242" s="24">
        <f t="shared" si="76"/>
        <v>45790.875</v>
      </c>
      <c r="J242" s="25">
        <f t="shared" si="77"/>
        <v>3.875</v>
      </c>
      <c r="K242" s="21" t="str">
        <f t="shared" si="73"/>
        <v>Rabu</v>
      </c>
      <c r="L242" s="24">
        <f t="shared" si="78"/>
        <v>45791.083333333336</v>
      </c>
      <c r="M242" s="25">
        <f t="shared" si="74"/>
        <v>4.083333333333333</v>
      </c>
    </row>
    <row r="243" spans="1:13" ht="15.75" x14ac:dyDescent="0.25">
      <c r="A243" s="21">
        <f t="shared" si="75"/>
        <v>4</v>
      </c>
      <c r="B243" s="22" t="s">
        <v>20</v>
      </c>
      <c r="C243" s="21">
        <v>407</v>
      </c>
      <c r="D243" s="23">
        <f t="shared" si="70"/>
        <v>27</v>
      </c>
      <c r="E243" s="23">
        <v>1</v>
      </c>
      <c r="F243" s="23">
        <f t="shared" si="71"/>
        <v>26</v>
      </c>
      <c r="G243" s="21">
        <v>3</v>
      </c>
      <c r="H243" s="21" t="str">
        <f t="shared" si="72"/>
        <v>Rabu</v>
      </c>
      <c r="I243" s="24">
        <f t="shared" si="76"/>
        <v>45791.75</v>
      </c>
      <c r="J243" s="25">
        <f t="shared" si="77"/>
        <v>4.75</v>
      </c>
      <c r="K243" s="21" t="str">
        <f t="shared" si="73"/>
        <v>Rabu</v>
      </c>
      <c r="L243" s="24">
        <f t="shared" si="78"/>
        <v>45791.875</v>
      </c>
      <c r="M243" s="25">
        <f t="shared" si="74"/>
        <v>4.875</v>
      </c>
    </row>
    <row r="244" spans="1:13" ht="15.75" x14ac:dyDescent="0.25">
      <c r="A244" s="21">
        <f t="shared" si="75"/>
        <v>5</v>
      </c>
      <c r="B244" s="22" t="s">
        <v>22</v>
      </c>
      <c r="C244" s="21">
        <v>345</v>
      </c>
      <c r="D244" s="23">
        <f t="shared" si="70"/>
        <v>23</v>
      </c>
      <c r="E244" s="23">
        <v>1</v>
      </c>
      <c r="F244" s="23">
        <f t="shared" si="71"/>
        <v>22</v>
      </c>
      <c r="G244" s="71">
        <v>3</v>
      </c>
      <c r="H244" s="21" t="str">
        <f t="shared" si="72"/>
        <v>Jum'at</v>
      </c>
      <c r="I244" s="24">
        <f t="shared" si="76"/>
        <v>45793</v>
      </c>
      <c r="J244" s="25">
        <f t="shared" si="77"/>
        <v>6</v>
      </c>
      <c r="K244" s="21" t="str">
        <f t="shared" si="73"/>
        <v>Jum'at</v>
      </c>
      <c r="L244" s="24">
        <f t="shared" si="78"/>
        <v>45793.125</v>
      </c>
      <c r="M244" s="25">
        <f t="shared" si="74"/>
        <v>6.125</v>
      </c>
    </row>
    <row r="245" spans="1:13" ht="15.75" x14ac:dyDescent="0.25">
      <c r="A245" s="21">
        <f t="shared" si="75"/>
        <v>6</v>
      </c>
      <c r="B245" s="214" t="s">
        <v>28</v>
      </c>
      <c r="C245" s="109">
        <v>360</v>
      </c>
      <c r="D245" s="114">
        <f t="shared" si="70"/>
        <v>24</v>
      </c>
      <c r="E245" s="114">
        <v>1</v>
      </c>
      <c r="F245" s="23">
        <f t="shared" si="71"/>
        <v>23</v>
      </c>
      <c r="G245" s="109">
        <v>3</v>
      </c>
      <c r="H245" s="21" t="str">
        <f t="shared" si="72"/>
        <v>Sabtu</v>
      </c>
      <c r="I245" s="24">
        <f t="shared" si="76"/>
        <v>45794.083333333336</v>
      </c>
      <c r="J245" s="25">
        <f t="shared" si="77"/>
        <v>7.083333333333333</v>
      </c>
      <c r="K245" s="21" t="str">
        <f t="shared" si="73"/>
        <v>Sabtu</v>
      </c>
      <c r="L245" s="24">
        <f t="shared" si="78"/>
        <v>45794.208333333336</v>
      </c>
      <c r="M245" s="25">
        <f t="shared" si="74"/>
        <v>7.208333333333333</v>
      </c>
    </row>
    <row r="246" spans="1:13" ht="15.75" x14ac:dyDescent="0.25">
      <c r="A246" s="21">
        <f t="shared" si="75"/>
        <v>7</v>
      </c>
      <c r="B246" s="22" t="s">
        <v>94</v>
      </c>
      <c r="C246" s="21">
        <v>310</v>
      </c>
      <c r="D246" s="23">
        <f t="shared" si="70"/>
        <v>22</v>
      </c>
      <c r="E246" s="114">
        <v>2</v>
      </c>
      <c r="F246" s="23">
        <f t="shared" si="71"/>
        <v>20</v>
      </c>
      <c r="G246" s="21">
        <v>2</v>
      </c>
      <c r="H246" s="21" t="str">
        <f t="shared" si="72"/>
        <v>Minggu</v>
      </c>
      <c r="I246" s="24">
        <f t="shared" si="76"/>
        <v>45795.208333333336</v>
      </c>
      <c r="J246" s="25">
        <f t="shared" si="77"/>
        <v>8.2083333333333321</v>
      </c>
      <c r="K246" s="21" t="str">
        <f t="shared" si="73"/>
        <v>Minggu</v>
      </c>
      <c r="L246" s="24">
        <f t="shared" si="78"/>
        <v>45795.291666666672</v>
      </c>
      <c r="M246" s="25">
        <f t="shared" si="74"/>
        <v>8.2916666666666661</v>
      </c>
    </row>
    <row r="247" spans="1:13" ht="15.75" x14ac:dyDescent="0.25">
      <c r="A247" s="21">
        <f t="shared" si="75"/>
        <v>8</v>
      </c>
      <c r="B247" s="22" t="s">
        <v>62</v>
      </c>
      <c r="C247" s="21">
        <v>310</v>
      </c>
      <c r="D247" s="23">
        <f t="shared" si="70"/>
        <v>21</v>
      </c>
      <c r="E247" s="114">
        <v>1</v>
      </c>
      <c r="F247" s="23">
        <f t="shared" si="71"/>
        <v>20</v>
      </c>
      <c r="G247" s="21">
        <v>6</v>
      </c>
      <c r="H247" s="21" t="str">
        <f t="shared" si="72"/>
        <v>Senin</v>
      </c>
      <c r="I247" s="24">
        <f t="shared" si="76"/>
        <v>45796.208333333336</v>
      </c>
      <c r="J247" s="25">
        <f t="shared" si="77"/>
        <v>9.2083333333333321</v>
      </c>
      <c r="K247" s="21" t="str">
        <f t="shared" si="73"/>
        <v>Senin</v>
      </c>
      <c r="L247" s="24">
        <f t="shared" si="78"/>
        <v>45796.458333333336</v>
      </c>
      <c r="M247" s="25">
        <f t="shared" si="74"/>
        <v>9.4583333333333321</v>
      </c>
    </row>
    <row r="248" spans="1:13" ht="15.75" x14ac:dyDescent="0.25">
      <c r="A248" s="21">
        <f t="shared" si="75"/>
        <v>9</v>
      </c>
      <c r="B248" s="22" t="s">
        <v>94</v>
      </c>
      <c r="C248" s="21">
        <v>360</v>
      </c>
      <c r="D248" s="23">
        <f t="shared" si="70"/>
        <v>24</v>
      </c>
      <c r="E248" s="114">
        <v>1</v>
      </c>
      <c r="F248" s="23">
        <f t="shared" si="71"/>
        <v>23</v>
      </c>
      <c r="G248" s="21">
        <v>2</v>
      </c>
      <c r="H248" s="21" t="str">
        <f t="shared" si="72"/>
        <v>Selasa</v>
      </c>
      <c r="I248" s="24">
        <f t="shared" si="76"/>
        <v>45797.333333333336</v>
      </c>
      <c r="J248" s="25">
        <f t="shared" si="77"/>
        <v>10.333333333333332</v>
      </c>
      <c r="K248" s="21" t="str">
        <f t="shared" si="73"/>
        <v>Selasa</v>
      </c>
      <c r="L248" s="24">
        <f t="shared" si="78"/>
        <v>45797.416666666672</v>
      </c>
      <c r="M248" s="25">
        <f t="shared" si="74"/>
        <v>10.416666666666666</v>
      </c>
    </row>
    <row r="249" spans="1:13" ht="15.75" x14ac:dyDescent="0.25">
      <c r="A249" s="21">
        <f t="shared" si="75"/>
        <v>10</v>
      </c>
      <c r="B249" s="22" t="s">
        <v>28</v>
      </c>
      <c r="C249" s="21">
        <v>345</v>
      </c>
      <c r="D249" s="23">
        <f t="shared" si="70"/>
        <v>22</v>
      </c>
      <c r="E249" s="114">
        <v>0</v>
      </c>
      <c r="F249" s="23">
        <f t="shared" si="71"/>
        <v>22</v>
      </c>
      <c r="G249" s="21">
        <v>3</v>
      </c>
      <c r="H249" s="21" t="str">
        <f t="shared" si="72"/>
        <v>Rabu</v>
      </c>
      <c r="I249" s="24">
        <f t="shared" si="76"/>
        <v>45798.416666666664</v>
      </c>
      <c r="J249" s="25">
        <f t="shared" si="77"/>
        <v>11.416666666666666</v>
      </c>
      <c r="K249" s="21" t="str">
        <f t="shared" si="73"/>
        <v>Rabu</v>
      </c>
      <c r="L249" s="24">
        <f t="shared" si="78"/>
        <v>45798.541666666664</v>
      </c>
      <c r="M249" s="25">
        <f t="shared" si="74"/>
        <v>11.541666666666666</v>
      </c>
    </row>
    <row r="250" spans="1:13" ht="15.75" x14ac:dyDescent="0.25">
      <c r="A250" s="21">
        <f t="shared" si="75"/>
        <v>11</v>
      </c>
      <c r="B250" s="22" t="s">
        <v>22</v>
      </c>
      <c r="C250" s="21">
        <v>407</v>
      </c>
      <c r="D250" s="23">
        <f t="shared" si="70"/>
        <v>25</v>
      </c>
      <c r="E250" s="114">
        <v>-1</v>
      </c>
      <c r="F250" s="23">
        <f t="shared" si="71"/>
        <v>26</v>
      </c>
      <c r="G250" s="21">
        <v>2</v>
      </c>
      <c r="H250" s="21" t="str">
        <f t="shared" si="72"/>
        <v>Kamis</v>
      </c>
      <c r="I250" s="24">
        <f t="shared" si="76"/>
        <v>45799.458333333336</v>
      </c>
      <c r="J250" s="25">
        <f t="shared" si="77"/>
        <v>12.458333333333332</v>
      </c>
      <c r="K250" s="21" t="str">
        <f t="shared" si="73"/>
        <v>Kamis</v>
      </c>
      <c r="L250" s="24">
        <f t="shared" si="78"/>
        <v>45799.541666666672</v>
      </c>
      <c r="M250" s="25">
        <f t="shared" si="74"/>
        <v>12.541666666666666</v>
      </c>
    </row>
    <row r="251" spans="1:13" ht="15.75" x14ac:dyDescent="0.25">
      <c r="A251" s="21">
        <f t="shared" si="75"/>
        <v>12</v>
      </c>
      <c r="B251" s="22" t="s">
        <v>20</v>
      </c>
      <c r="C251" s="21">
        <v>243</v>
      </c>
      <c r="D251" s="23">
        <f t="shared" si="70"/>
        <v>16</v>
      </c>
      <c r="E251" s="114">
        <v>1</v>
      </c>
      <c r="F251" s="23">
        <f t="shared" si="71"/>
        <v>15</v>
      </c>
      <c r="G251" s="215">
        <v>2</v>
      </c>
      <c r="H251" s="21" t="str">
        <f t="shared" si="72"/>
        <v>Jum'at</v>
      </c>
      <c r="I251" s="24">
        <f t="shared" si="76"/>
        <v>45800.583333333336</v>
      </c>
      <c r="J251" s="25">
        <f t="shared" si="77"/>
        <v>13.583333333333332</v>
      </c>
      <c r="K251" s="21" t="str">
        <f t="shared" si="73"/>
        <v>Jum'at</v>
      </c>
      <c r="L251" s="24">
        <f t="shared" si="78"/>
        <v>45800.666666666672</v>
      </c>
      <c r="M251" s="25">
        <f t="shared" si="74"/>
        <v>13.666666666666666</v>
      </c>
    </row>
    <row r="252" spans="1:13" ht="15.75" x14ac:dyDescent="0.25">
      <c r="A252" s="21">
        <f t="shared" si="75"/>
        <v>13</v>
      </c>
      <c r="B252" s="54" t="s">
        <v>19</v>
      </c>
      <c r="C252" s="27">
        <v>458</v>
      </c>
      <c r="D252" s="23">
        <f t="shared" si="70"/>
        <v>29</v>
      </c>
      <c r="E252" s="114">
        <v>0</v>
      </c>
      <c r="F252" s="23">
        <f t="shared" si="71"/>
        <v>29</v>
      </c>
      <c r="G252" s="21">
        <v>3</v>
      </c>
      <c r="H252" s="21" t="str">
        <f t="shared" si="72"/>
        <v>Sabtu</v>
      </c>
      <c r="I252" s="24">
        <f t="shared" si="76"/>
        <v>45801.333333333336</v>
      </c>
      <c r="J252" s="25">
        <f t="shared" si="77"/>
        <v>14.333333333333332</v>
      </c>
      <c r="K252" s="21" t="str">
        <f t="shared" si="73"/>
        <v>Sabtu</v>
      </c>
      <c r="L252" s="24">
        <f t="shared" si="78"/>
        <v>45801.458333333336</v>
      </c>
      <c r="M252" s="25">
        <f t="shared" si="74"/>
        <v>14.458333333333332</v>
      </c>
    </row>
    <row r="253" spans="1:13" ht="15.75" x14ac:dyDescent="0.25">
      <c r="A253" s="21">
        <f t="shared" si="75"/>
        <v>14</v>
      </c>
      <c r="B253" s="22" t="s">
        <v>18</v>
      </c>
      <c r="C253" s="21">
        <v>396</v>
      </c>
      <c r="D253" s="23">
        <f t="shared" si="70"/>
        <v>26</v>
      </c>
      <c r="E253" s="216">
        <v>1</v>
      </c>
      <c r="F253" s="23">
        <f t="shared" si="71"/>
        <v>25</v>
      </c>
      <c r="G253" s="21">
        <v>2</v>
      </c>
      <c r="H253" s="21" t="str">
        <f t="shared" si="72"/>
        <v>Minggu</v>
      </c>
      <c r="I253" s="24">
        <f t="shared" si="76"/>
        <v>45802.666666666664</v>
      </c>
      <c r="J253" s="25">
        <f t="shared" si="77"/>
        <v>15.666666666666666</v>
      </c>
      <c r="K253" s="21" t="str">
        <f t="shared" si="73"/>
        <v>Minggu</v>
      </c>
      <c r="L253" s="24">
        <f t="shared" si="78"/>
        <v>45802.75</v>
      </c>
      <c r="M253" s="25">
        <f t="shared" si="74"/>
        <v>15.75</v>
      </c>
    </row>
    <row r="254" spans="1:13" ht="15.75" x14ac:dyDescent="0.25">
      <c r="A254" s="21">
        <f t="shared" si="75"/>
        <v>15</v>
      </c>
      <c r="B254" s="22" t="s">
        <v>17</v>
      </c>
      <c r="C254" s="21"/>
      <c r="D254" s="23"/>
      <c r="E254" s="23"/>
      <c r="F254" s="53"/>
      <c r="G254" s="21"/>
      <c r="H254" s="21" t="str">
        <f t="shared" si="72"/>
        <v>Senin</v>
      </c>
      <c r="I254" s="24">
        <f t="shared" si="76"/>
        <v>45803.833333333336</v>
      </c>
      <c r="J254" s="25">
        <f t="shared" si="77"/>
        <v>16.833333333333332</v>
      </c>
      <c r="K254" s="21"/>
      <c r="L254" s="24"/>
      <c r="M254" s="25"/>
    </row>
    <row r="256" spans="1:13" x14ac:dyDescent="0.25">
      <c r="A256" s="455" t="s">
        <v>31</v>
      </c>
      <c r="B256" s="455"/>
      <c r="C256" s="217">
        <f>SUM(C240:C253)</f>
        <v>5038</v>
      </c>
      <c r="D256" s="217">
        <f>SUM(D240:D253)</f>
        <v>333</v>
      </c>
      <c r="E256" s="218"/>
      <c r="F256" s="217"/>
      <c r="G256" s="217">
        <f>SUM(G240:G253)</f>
        <v>50</v>
      </c>
      <c r="H256" s="217">
        <f>D256+G256</f>
        <v>383</v>
      </c>
      <c r="I256" s="143"/>
      <c r="J256" s="144"/>
      <c r="K256" s="143"/>
      <c r="L256" s="143"/>
      <c r="M256" s="144"/>
    </row>
    <row r="257" spans="1:13" x14ac:dyDescent="0.25">
      <c r="A257" s="455" t="s">
        <v>32</v>
      </c>
      <c r="B257" s="455"/>
      <c r="C257" s="219"/>
      <c r="D257" s="220">
        <f>D256/24</f>
        <v>13.875</v>
      </c>
      <c r="E257" s="221"/>
      <c r="F257" s="220"/>
      <c r="G257" s="220">
        <f>G256/24</f>
        <v>2.0833333333333335</v>
      </c>
      <c r="H257" s="221">
        <f>H256/24</f>
        <v>15.958333333333334</v>
      </c>
      <c r="I257" s="148"/>
      <c r="J257" s="149" t="s">
        <v>33</v>
      </c>
      <c r="K257" s="150"/>
      <c r="L257" s="150"/>
      <c r="M257" s="150"/>
    </row>
    <row r="258" spans="1:13" x14ac:dyDescent="0.25">
      <c r="E258" s="222"/>
      <c r="H258" s="150"/>
      <c r="I258" s="150"/>
      <c r="J258" s="144" t="s">
        <v>34</v>
      </c>
      <c r="K258" s="144"/>
      <c r="L258" s="154">
        <f>C256</f>
        <v>5038</v>
      </c>
      <c r="M258" s="150" t="s">
        <v>35</v>
      </c>
    </row>
    <row r="259" spans="1:13" x14ac:dyDescent="0.25">
      <c r="E259" s="222"/>
      <c r="I259" s="150"/>
      <c r="J259" s="144" t="s">
        <v>36</v>
      </c>
      <c r="K259" s="144"/>
      <c r="L259" s="155">
        <f>D257</f>
        <v>13.875</v>
      </c>
      <c r="M259" s="150" t="s">
        <v>14</v>
      </c>
    </row>
    <row r="260" spans="1:13" x14ac:dyDescent="0.25">
      <c r="E260" s="222"/>
      <c r="G260" s="223"/>
      <c r="I260" s="150"/>
      <c r="J260" s="144" t="s">
        <v>37</v>
      </c>
      <c r="K260" s="144"/>
      <c r="L260" s="156">
        <f>G257</f>
        <v>2.0833333333333335</v>
      </c>
      <c r="M260" s="150" t="s">
        <v>14</v>
      </c>
    </row>
    <row r="261" spans="1:13" x14ac:dyDescent="0.25">
      <c r="A261" s="224"/>
      <c r="B261" s="224"/>
      <c r="C261" s="224"/>
      <c r="D261" s="224"/>
      <c r="E261" s="225"/>
      <c r="F261" s="224"/>
      <c r="G261" s="224"/>
      <c r="H261" s="224"/>
      <c r="I261" s="158"/>
      <c r="J261" s="226" t="s">
        <v>63</v>
      </c>
      <c r="K261" s="158"/>
      <c r="L261" s="227">
        <f>366/28</f>
        <v>13.071428571428571</v>
      </c>
      <c r="M261" s="158"/>
    </row>
    <row r="263" spans="1:13" ht="15.75" x14ac:dyDescent="0.25">
      <c r="A263" s="438" t="s">
        <v>0</v>
      </c>
      <c r="B263" s="438"/>
      <c r="C263" s="438"/>
      <c r="D263" s="438"/>
      <c r="E263" s="438"/>
      <c r="F263" s="438"/>
      <c r="G263" s="438"/>
      <c r="H263" s="438"/>
      <c r="I263" s="438"/>
      <c r="J263" s="438"/>
      <c r="K263" s="438"/>
      <c r="L263" s="438"/>
      <c r="M263" s="438"/>
    </row>
    <row r="264" spans="1:13" ht="15.75" x14ac:dyDescent="0.25">
      <c r="A264" s="438" t="s">
        <v>166</v>
      </c>
      <c r="B264" s="438"/>
      <c r="C264" s="438"/>
      <c r="D264" s="438"/>
      <c r="E264" s="438"/>
      <c r="F264" s="438"/>
      <c r="G264" s="438"/>
      <c r="H264" s="438"/>
      <c r="I264" s="438"/>
      <c r="J264" s="438"/>
      <c r="K264" s="438"/>
      <c r="L264" s="438"/>
      <c r="M264" s="438"/>
    </row>
    <row r="265" spans="1:13" ht="15.75" x14ac:dyDescent="0.25">
      <c r="A265" s="162" t="s">
        <v>176</v>
      </c>
      <c r="K265" s="139" t="s">
        <v>3</v>
      </c>
      <c r="L265" s="136">
        <v>15.5</v>
      </c>
      <c r="M265" s="139" t="s">
        <v>4</v>
      </c>
    </row>
    <row r="266" spans="1:13" ht="15" customHeight="1" x14ac:dyDescent="0.25">
      <c r="A266" s="450" t="s">
        <v>5</v>
      </c>
      <c r="B266" s="450" t="s">
        <v>6</v>
      </c>
      <c r="C266" s="451" t="s">
        <v>7</v>
      </c>
      <c r="D266" s="451" t="s">
        <v>8</v>
      </c>
      <c r="E266" s="452" t="s">
        <v>9</v>
      </c>
      <c r="F266" s="452" t="s">
        <v>10</v>
      </c>
      <c r="G266" s="451" t="s">
        <v>11</v>
      </c>
      <c r="H266" s="453" t="s">
        <v>12</v>
      </c>
      <c r="I266" s="453"/>
      <c r="J266" s="453"/>
      <c r="K266" s="454" t="s">
        <v>13</v>
      </c>
      <c r="L266" s="454"/>
      <c r="M266" s="454"/>
    </row>
    <row r="267" spans="1:13" x14ac:dyDescent="0.25">
      <c r="A267" s="450"/>
      <c r="B267" s="450"/>
      <c r="C267" s="451"/>
      <c r="D267" s="451"/>
      <c r="E267" s="452"/>
      <c r="F267" s="452"/>
      <c r="G267" s="451"/>
      <c r="H267" s="212" t="s">
        <v>14</v>
      </c>
      <c r="I267" s="212" t="s">
        <v>15</v>
      </c>
      <c r="J267" s="212" t="s">
        <v>16</v>
      </c>
      <c r="K267" s="213" t="s">
        <v>14</v>
      </c>
      <c r="L267" s="213" t="s">
        <v>15</v>
      </c>
      <c r="M267" s="213" t="s">
        <v>16</v>
      </c>
    </row>
    <row r="268" spans="1:13" ht="15.75" x14ac:dyDescent="0.25">
      <c r="A268" s="21">
        <v>1</v>
      </c>
      <c r="B268" s="22" t="s">
        <v>17</v>
      </c>
      <c r="C268" s="21">
        <v>396</v>
      </c>
      <c r="D268" s="23">
        <f t="shared" ref="D268:D281" si="79">F268+E268</f>
        <v>26</v>
      </c>
      <c r="E268" s="23">
        <v>1</v>
      </c>
      <c r="F268" s="23">
        <f t="shared" ref="F268:F281" si="80">INT(C268/$L$3)</f>
        <v>25</v>
      </c>
      <c r="G268" s="21">
        <v>29</v>
      </c>
      <c r="H268" s="21" t="str">
        <f t="shared" ref="H268:H282" si="81">CHOOSE(WEEKDAY(I268),"Minggu","Senin","Selasa","Rabu","Kamis","Jum'at","Sabtu")</f>
        <v>Senin</v>
      </c>
      <c r="I268" s="24">
        <v>45803</v>
      </c>
      <c r="J268" s="25">
        <v>0.83333333333333304</v>
      </c>
      <c r="K268" s="21" t="str">
        <f t="shared" ref="K268:K281" si="82">CHOOSE(WEEKDAY(L268),"Minggu","Senin","Selasa","Rabu","Kamis","Jum'at","Sabtu")</f>
        <v>Rabu</v>
      </c>
      <c r="L268" s="24">
        <f>(I268+J268)+G268/24</f>
        <v>45805.041666666672</v>
      </c>
      <c r="M268" s="25">
        <f t="shared" ref="M268:M281" si="83">(J268+G268/24)</f>
        <v>2.0416666666666661</v>
      </c>
    </row>
    <row r="269" spans="1:13" ht="15.75" x14ac:dyDescent="0.25">
      <c r="A269" s="21">
        <f t="shared" ref="A269:A282" si="84">A268+1</f>
        <v>2</v>
      </c>
      <c r="B269" s="22" t="s">
        <v>18</v>
      </c>
      <c r="C269" s="21">
        <v>458</v>
      </c>
      <c r="D269" s="23">
        <f t="shared" si="79"/>
        <v>30</v>
      </c>
      <c r="E269" s="23">
        <v>1</v>
      </c>
      <c r="F269" s="23">
        <f t="shared" si="80"/>
        <v>29</v>
      </c>
      <c r="G269" s="21">
        <v>3</v>
      </c>
      <c r="H269" s="21" t="str">
        <f t="shared" si="81"/>
        <v>Kamis</v>
      </c>
      <c r="I269" s="24">
        <f t="shared" ref="I269:I282" si="85">$I$268+J269</f>
        <v>45806.125</v>
      </c>
      <c r="J269" s="25">
        <f t="shared" ref="J269:J282" si="86">M268+D268/24</f>
        <v>3.1249999999999991</v>
      </c>
      <c r="K269" s="21" t="str">
        <f t="shared" si="82"/>
        <v>Kamis</v>
      </c>
      <c r="L269" s="24">
        <f t="shared" ref="L269:L281" si="87">($I$268+J269)+G269/24</f>
        <v>45806.25</v>
      </c>
      <c r="M269" s="25">
        <f t="shared" si="83"/>
        <v>3.2499999999999991</v>
      </c>
    </row>
    <row r="270" spans="1:13" ht="15.75" x14ac:dyDescent="0.25">
      <c r="A270" s="21">
        <f t="shared" si="84"/>
        <v>3</v>
      </c>
      <c r="B270" s="22" t="s">
        <v>19</v>
      </c>
      <c r="C270" s="21">
        <v>243</v>
      </c>
      <c r="D270" s="23">
        <f t="shared" si="79"/>
        <v>16</v>
      </c>
      <c r="E270" s="23">
        <v>1</v>
      </c>
      <c r="F270" s="23">
        <f t="shared" si="80"/>
        <v>15</v>
      </c>
      <c r="G270" s="21">
        <v>3</v>
      </c>
      <c r="H270" s="21" t="str">
        <f t="shared" si="81"/>
        <v>Jum'at</v>
      </c>
      <c r="I270" s="24">
        <f t="shared" si="85"/>
        <v>45807.5</v>
      </c>
      <c r="J270" s="25">
        <f t="shared" si="86"/>
        <v>4.4999999999999991</v>
      </c>
      <c r="K270" s="21" t="str">
        <f t="shared" si="82"/>
        <v>Jum'at</v>
      </c>
      <c r="L270" s="24">
        <f t="shared" si="87"/>
        <v>45807.625</v>
      </c>
      <c r="M270" s="25">
        <f t="shared" si="83"/>
        <v>4.6249999999999991</v>
      </c>
    </row>
    <row r="271" spans="1:13" ht="15.75" x14ac:dyDescent="0.25">
      <c r="A271" s="21">
        <f t="shared" si="84"/>
        <v>4</v>
      </c>
      <c r="B271" s="22" t="s">
        <v>20</v>
      </c>
      <c r="C271" s="21">
        <v>407</v>
      </c>
      <c r="D271" s="23">
        <f t="shared" si="79"/>
        <v>26</v>
      </c>
      <c r="E271" s="23">
        <v>0</v>
      </c>
      <c r="F271" s="23">
        <f t="shared" si="80"/>
        <v>26</v>
      </c>
      <c r="G271" s="21">
        <v>2</v>
      </c>
      <c r="H271" s="21" t="str">
        <f t="shared" si="81"/>
        <v>Sabtu</v>
      </c>
      <c r="I271" s="24">
        <f t="shared" si="85"/>
        <v>45808.291666666664</v>
      </c>
      <c r="J271" s="25">
        <f t="shared" si="86"/>
        <v>5.2916666666666661</v>
      </c>
      <c r="K271" s="21" t="str">
        <f t="shared" si="82"/>
        <v>Sabtu</v>
      </c>
      <c r="L271" s="24">
        <f t="shared" si="87"/>
        <v>45808.375</v>
      </c>
      <c r="M271" s="25">
        <f t="shared" si="83"/>
        <v>5.3749999999999991</v>
      </c>
    </row>
    <row r="272" spans="1:13" ht="15.75" x14ac:dyDescent="0.25">
      <c r="A272" s="21">
        <f t="shared" si="84"/>
        <v>5</v>
      </c>
      <c r="B272" s="22" t="s">
        <v>22</v>
      </c>
      <c r="C272" s="21">
        <v>345</v>
      </c>
      <c r="D272" s="23">
        <f t="shared" si="79"/>
        <v>22</v>
      </c>
      <c r="E272" s="23">
        <v>0</v>
      </c>
      <c r="F272" s="23">
        <f t="shared" si="80"/>
        <v>22</v>
      </c>
      <c r="G272" s="71">
        <v>3</v>
      </c>
      <c r="H272" s="21" t="str">
        <f t="shared" si="81"/>
        <v>Minggu</v>
      </c>
      <c r="I272" s="24">
        <f t="shared" si="85"/>
        <v>45809.458333333336</v>
      </c>
      <c r="J272" s="25">
        <f t="shared" si="86"/>
        <v>6.4583333333333321</v>
      </c>
      <c r="K272" s="21" t="str">
        <f t="shared" si="82"/>
        <v>Minggu</v>
      </c>
      <c r="L272" s="24">
        <f t="shared" si="87"/>
        <v>45809.583333333336</v>
      </c>
      <c r="M272" s="25">
        <f t="shared" si="83"/>
        <v>6.5833333333333321</v>
      </c>
    </row>
    <row r="273" spans="1:13" ht="15.75" x14ac:dyDescent="0.25">
      <c r="A273" s="21">
        <f t="shared" si="84"/>
        <v>6</v>
      </c>
      <c r="B273" s="214" t="s">
        <v>28</v>
      </c>
      <c r="C273" s="109">
        <v>360</v>
      </c>
      <c r="D273" s="114">
        <f t="shared" si="79"/>
        <v>24</v>
      </c>
      <c r="E273" s="114">
        <v>1</v>
      </c>
      <c r="F273" s="23">
        <f t="shared" si="80"/>
        <v>23</v>
      </c>
      <c r="G273" s="109">
        <v>2</v>
      </c>
      <c r="H273" s="21" t="str">
        <f t="shared" si="81"/>
        <v>Senin</v>
      </c>
      <c r="I273" s="24">
        <f t="shared" si="85"/>
        <v>45810.5</v>
      </c>
      <c r="J273" s="25">
        <f t="shared" si="86"/>
        <v>7.4999999999999991</v>
      </c>
      <c r="K273" s="21" t="str">
        <f t="shared" si="82"/>
        <v>Senin</v>
      </c>
      <c r="L273" s="24">
        <f t="shared" si="87"/>
        <v>45810.583333333336</v>
      </c>
      <c r="M273" s="25">
        <f t="shared" si="83"/>
        <v>7.5833333333333321</v>
      </c>
    </row>
    <row r="274" spans="1:13" ht="15.75" x14ac:dyDescent="0.25">
      <c r="A274" s="21">
        <f t="shared" si="84"/>
        <v>7</v>
      </c>
      <c r="B274" s="22" t="s">
        <v>94</v>
      </c>
      <c r="C274" s="21">
        <v>310</v>
      </c>
      <c r="D274" s="23">
        <f t="shared" si="79"/>
        <v>21</v>
      </c>
      <c r="E274" s="114">
        <v>1</v>
      </c>
      <c r="F274" s="23">
        <f t="shared" si="80"/>
        <v>20</v>
      </c>
      <c r="G274" s="21">
        <v>2</v>
      </c>
      <c r="H274" s="21" t="str">
        <f t="shared" si="81"/>
        <v>Selasa</v>
      </c>
      <c r="I274" s="24">
        <f t="shared" si="85"/>
        <v>45811.583333333336</v>
      </c>
      <c r="J274" s="25">
        <f t="shared" si="86"/>
        <v>8.5833333333333321</v>
      </c>
      <c r="K274" s="21" t="str">
        <f t="shared" si="82"/>
        <v>Selasa</v>
      </c>
      <c r="L274" s="24">
        <f t="shared" si="87"/>
        <v>45811.666666666672</v>
      </c>
      <c r="M274" s="25">
        <f t="shared" si="83"/>
        <v>8.6666666666666661</v>
      </c>
    </row>
    <row r="275" spans="1:13" ht="15.75" x14ac:dyDescent="0.25">
      <c r="A275" s="21">
        <f t="shared" si="84"/>
        <v>8</v>
      </c>
      <c r="B275" s="22" t="s">
        <v>62</v>
      </c>
      <c r="C275" s="21">
        <v>310</v>
      </c>
      <c r="D275" s="23">
        <f t="shared" si="79"/>
        <v>19</v>
      </c>
      <c r="E275" s="114">
        <v>-1</v>
      </c>
      <c r="F275" s="23">
        <f t="shared" si="80"/>
        <v>20</v>
      </c>
      <c r="G275" s="21">
        <v>11</v>
      </c>
      <c r="H275" s="21" t="str">
        <f t="shared" si="81"/>
        <v>Rabu</v>
      </c>
      <c r="I275" s="24">
        <f t="shared" si="85"/>
        <v>45812.541666666664</v>
      </c>
      <c r="J275" s="25">
        <f t="shared" si="86"/>
        <v>9.5416666666666661</v>
      </c>
      <c r="K275" s="21" t="str">
        <f t="shared" si="82"/>
        <v>Kamis</v>
      </c>
      <c r="L275" s="24">
        <f t="shared" si="87"/>
        <v>45813</v>
      </c>
      <c r="M275" s="25">
        <f t="shared" si="83"/>
        <v>10</v>
      </c>
    </row>
    <row r="276" spans="1:13" ht="15.75" x14ac:dyDescent="0.25">
      <c r="A276" s="21">
        <f t="shared" si="84"/>
        <v>9</v>
      </c>
      <c r="B276" s="22" t="s">
        <v>94</v>
      </c>
      <c r="C276" s="21">
        <v>360</v>
      </c>
      <c r="D276" s="23">
        <f t="shared" si="79"/>
        <v>24</v>
      </c>
      <c r="E276" s="114">
        <v>1</v>
      </c>
      <c r="F276" s="23">
        <f t="shared" si="80"/>
        <v>23</v>
      </c>
      <c r="G276" s="21">
        <v>2</v>
      </c>
      <c r="H276" s="21" t="str">
        <f t="shared" si="81"/>
        <v>Kamis</v>
      </c>
      <c r="I276" s="24">
        <f t="shared" si="85"/>
        <v>45813.791666666664</v>
      </c>
      <c r="J276" s="25">
        <f t="shared" si="86"/>
        <v>10.791666666666666</v>
      </c>
      <c r="K276" s="21" t="str">
        <f t="shared" si="82"/>
        <v>Kamis</v>
      </c>
      <c r="L276" s="24">
        <f t="shared" si="87"/>
        <v>45813.875</v>
      </c>
      <c r="M276" s="25">
        <f t="shared" si="83"/>
        <v>10.875</v>
      </c>
    </row>
    <row r="277" spans="1:13" ht="15.75" x14ac:dyDescent="0.25">
      <c r="A277" s="21">
        <f t="shared" si="84"/>
        <v>10</v>
      </c>
      <c r="B277" s="22" t="s">
        <v>28</v>
      </c>
      <c r="C277" s="21">
        <v>345</v>
      </c>
      <c r="D277" s="23">
        <f t="shared" si="79"/>
        <v>24</v>
      </c>
      <c r="E277" s="114">
        <v>2</v>
      </c>
      <c r="F277" s="23">
        <f t="shared" si="80"/>
        <v>22</v>
      </c>
      <c r="G277" s="21">
        <v>3</v>
      </c>
      <c r="H277" s="21" t="str">
        <f t="shared" si="81"/>
        <v>Jum'at</v>
      </c>
      <c r="I277" s="24">
        <f t="shared" si="85"/>
        <v>45814.875</v>
      </c>
      <c r="J277" s="25">
        <f t="shared" si="86"/>
        <v>11.875</v>
      </c>
      <c r="K277" s="21" t="str">
        <f t="shared" si="82"/>
        <v>Sabtu</v>
      </c>
      <c r="L277" s="24">
        <f t="shared" si="87"/>
        <v>45815</v>
      </c>
      <c r="M277" s="25">
        <f t="shared" si="83"/>
        <v>12</v>
      </c>
    </row>
    <row r="278" spans="1:13" ht="15.75" x14ac:dyDescent="0.25">
      <c r="A278" s="21">
        <f t="shared" si="84"/>
        <v>11</v>
      </c>
      <c r="B278" s="22" t="s">
        <v>22</v>
      </c>
      <c r="C278" s="21">
        <v>407</v>
      </c>
      <c r="D278" s="23">
        <f t="shared" si="79"/>
        <v>25</v>
      </c>
      <c r="E278" s="114">
        <v>-1</v>
      </c>
      <c r="F278" s="23">
        <f t="shared" si="80"/>
        <v>26</v>
      </c>
      <c r="G278" s="21">
        <v>3</v>
      </c>
      <c r="H278" s="21" t="str">
        <f t="shared" si="81"/>
        <v>Minggu</v>
      </c>
      <c r="I278" s="24">
        <f t="shared" si="85"/>
        <v>45816</v>
      </c>
      <c r="J278" s="25">
        <f t="shared" si="86"/>
        <v>13</v>
      </c>
      <c r="K278" s="21" t="str">
        <f t="shared" si="82"/>
        <v>Minggu</v>
      </c>
      <c r="L278" s="24">
        <f t="shared" si="87"/>
        <v>45816.125</v>
      </c>
      <c r="M278" s="25">
        <f t="shared" si="83"/>
        <v>13.125</v>
      </c>
    </row>
    <row r="279" spans="1:13" ht="15.75" x14ac:dyDescent="0.25">
      <c r="A279" s="21">
        <f t="shared" si="84"/>
        <v>12</v>
      </c>
      <c r="B279" s="22" t="s">
        <v>20</v>
      </c>
      <c r="C279" s="21">
        <v>243</v>
      </c>
      <c r="D279" s="23">
        <f t="shared" si="79"/>
        <v>16</v>
      </c>
      <c r="E279" s="114">
        <v>1</v>
      </c>
      <c r="F279" s="23">
        <f t="shared" si="80"/>
        <v>15</v>
      </c>
      <c r="G279" s="215">
        <v>3</v>
      </c>
      <c r="H279" s="21" t="str">
        <f t="shared" si="81"/>
        <v>Senin</v>
      </c>
      <c r="I279" s="24">
        <f t="shared" si="85"/>
        <v>45817.166666666664</v>
      </c>
      <c r="J279" s="25">
        <f t="shared" si="86"/>
        <v>14.166666666666666</v>
      </c>
      <c r="K279" s="21" t="str">
        <f t="shared" si="82"/>
        <v>Senin</v>
      </c>
      <c r="L279" s="24">
        <f t="shared" si="87"/>
        <v>45817.291666666664</v>
      </c>
      <c r="M279" s="25">
        <f t="shared" si="83"/>
        <v>14.291666666666666</v>
      </c>
    </row>
    <row r="280" spans="1:13" ht="15.75" x14ac:dyDescent="0.25">
      <c r="A280" s="21">
        <f t="shared" si="84"/>
        <v>13</v>
      </c>
      <c r="B280" s="54" t="s">
        <v>19</v>
      </c>
      <c r="C280" s="27">
        <v>458</v>
      </c>
      <c r="D280" s="23">
        <f t="shared" si="79"/>
        <v>28</v>
      </c>
      <c r="E280" s="114">
        <v>-1</v>
      </c>
      <c r="F280" s="23">
        <f t="shared" si="80"/>
        <v>29</v>
      </c>
      <c r="G280" s="21">
        <v>3</v>
      </c>
      <c r="H280" s="21" t="str">
        <f t="shared" si="81"/>
        <v>Senin</v>
      </c>
      <c r="I280" s="24">
        <f t="shared" si="85"/>
        <v>45817.958333333336</v>
      </c>
      <c r="J280" s="25">
        <f t="shared" si="86"/>
        <v>14.958333333333332</v>
      </c>
      <c r="K280" s="21" t="str">
        <f t="shared" si="82"/>
        <v>Selasa</v>
      </c>
      <c r="L280" s="24">
        <f t="shared" si="87"/>
        <v>45818.083333333336</v>
      </c>
      <c r="M280" s="25">
        <f t="shared" si="83"/>
        <v>15.083333333333332</v>
      </c>
    </row>
    <row r="281" spans="1:13" ht="15.75" x14ac:dyDescent="0.25">
      <c r="A281" s="21">
        <f t="shared" si="84"/>
        <v>14</v>
      </c>
      <c r="B281" s="22" t="s">
        <v>18</v>
      </c>
      <c r="C281" s="21">
        <v>396</v>
      </c>
      <c r="D281" s="23">
        <f t="shared" si="79"/>
        <v>27</v>
      </c>
      <c r="E281" s="216">
        <v>2</v>
      </c>
      <c r="F281" s="23">
        <f t="shared" si="80"/>
        <v>25</v>
      </c>
      <c r="G281" s="21">
        <v>2</v>
      </c>
      <c r="H281" s="21" t="str">
        <f t="shared" si="81"/>
        <v>Rabu</v>
      </c>
      <c r="I281" s="24">
        <f t="shared" si="85"/>
        <v>45819.25</v>
      </c>
      <c r="J281" s="25">
        <f t="shared" si="86"/>
        <v>16.25</v>
      </c>
      <c r="K281" s="21" t="str">
        <f t="shared" si="82"/>
        <v>Rabu</v>
      </c>
      <c r="L281" s="24">
        <f t="shared" si="87"/>
        <v>45819.333333333336</v>
      </c>
      <c r="M281" s="25">
        <f t="shared" si="83"/>
        <v>16.333333333333332</v>
      </c>
    </row>
    <row r="282" spans="1:13" ht="15.75" x14ac:dyDescent="0.25">
      <c r="A282" s="21">
        <f t="shared" si="84"/>
        <v>15</v>
      </c>
      <c r="B282" s="22" t="s">
        <v>17</v>
      </c>
      <c r="C282" s="21"/>
      <c r="D282" s="23"/>
      <c r="E282" s="23"/>
      <c r="F282" s="53"/>
      <c r="G282" s="21"/>
      <c r="H282" s="21" t="str">
        <f t="shared" si="81"/>
        <v>Kamis</v>
      </c>
      <c r="I282" s="24">
        <f t="shared" si="85"/>
        <v>45820.458333333336</v>
      </c>
      <c r="J282" s="25">
        <f t="shared" si="86"/>
        <v>17.458333333333332</v>
      </c>
      <c r="K282" s="21"/>
      <c r="L282" s="24"/>
      <c r="M282" s="25"/>
    </row>
    <row r="284" spans="1:13" x14ac:dyDescent="0.25">
      <c r="A284" s="455" t="s">
        <v>31</v>
      </c>
      <c r="B284" s="455"/>
      <c r="C284" s="217">
        <f>SUM(C268:C281)</f>
        <v>5038</v>
      </c>
      <c r="D284" s="217">
        <f>SUM(D268:D281)</f>
        <v>328</v>
      </c>
      <c r="E284" s="218"/>
      <c r="F284" s="217"/>
      <c r="G284" s="217">
        <f>SUM(G268:G281)</f>
        <v>71</v>
      </c>
      <c r="H284" s="217">
        <f>D284+G284</f>
        <v>399</v>
      </c>
      <c r="I284" s="143"/>
      <c r="J284" s="144"/>
      <c r="K284" s="143"/>
      <c r="L284" s="143"/>
      <c r="M284" s="144"/>
    </row>
    <row r="285" spans="1:13" x14ac:dyDescent="0.25">
      <c r="A285" s="455" t="s">
        <v>32</v>
      </c>
      <c r="B285" s="455"/>
      <c r="C285" s="219"/>
      <c r="D285" s="220">
        <f>D284/24</f>
        <v>13.666666666666666</v>
      </c>
      <c r="E285" s="221"/>
      <c r="F285" s="220"/>
      <c r="G285" s="220">
        <f>G284/24</f>
        <v>2.9583333333333335</v>
      </c>
      <c r="H285" s="221">
        <f>H284/24</f>
        <v>16.625</v>
      </c>
      <c r="I285" s="148"/>
      <c r="J285" s="149" t="s">
        <v>33</v>
      </c>
      <c r="K285" s="150"/>
      <c r="L285" s="150"/>
      <c r="M285" s="150"/>
    </row>
    <row r="286" spans="1:13" x14ac:dyDescent="0.25">
      <c r="E286" s="222"/>
      <c r="H286" s="150"/>
      <c r="I286" s="150"/>
      <c r="J286" s="144" t="s">
        <v>34</v>
      </c>
      <c r="K286" s="144"/>
      <c r="L286" s="154">
        <f>C284</f>
        <v>5038</v>
      </c>
      <c r="M286" s="150" t="s">
        <v>35</v>
      </c>
    </row>
    <row r="287" spans="1:13" x14ac:dyDescent="0.25">
      <c r="E287" s="222"/>
      <c r="I287" s="150"/>
      <c r="J287" s="144" t="s">
        <v>36</v>
      </c>
      <c r="K287" s="144"/>
      <c r="L287" s="155">
        <f>D285</f>
        <v>13.666666666666666</v>
      </c>
      <c r="M287" s="150" t="s">
        <v>14</v>
      </c>
    </row>
    <row r="288" spans="1:13" x14ac:dyDescent="0.25">
      <c r="E288" s="222"/>
      <c r="G288" s="223"/>
      <c r="I288" s="150"/>
      <c r="J288" s="144" t="s">
        <v>37</v>
      </c>
      <c r="K288" s="144"/>
      <c r="L288" s="156">
        <f>G285</f>
        <v>2.9583333333333335</v>
      </c>
      <c r="M288" s="150" t="s">
        <v>14</v>
      </c>
    </row>
    <row r="289" spans="1:13" x14ac:dyDescent="0.25">
      <c r="A289" s="224"/>
      <c r="B289" s="224"/>
      <c r="C289" s="224"/>
      <c r="D289" s="224"/>
      <c r="E289" s="225"/>
      <c r="F289" s="224"/>
      <c r="G289" s="224"/>
      <c r="H289" s="224"/>
      <c r="I289" s="158"/>
      <c r="J289" s="226" t="s">
        <v>63</v>
      </c>
      <c r="K289" s="158"/>
      <c r="L289" s="227">
        <f>366/28</f>
        <v>13.071428571428571</v>
      </c>
      <c r="M289" s="158"/>
    </row>
    <row r="291" spans="1:13" ht="15.75" x14ac:dyDescent="0.25">
      <c r="A291" s="438" t="s">
        <v>0</v>
      </c>
      <c r="B291" s="438"/>
      <c r="C291" s="438"/>
      <c r="D291" s="438"/>
      <c r="E291" s="438"/>
      <c r="F291" s="438"/>
      <c r="G291" s="438"/>
      <c r="H291" s="438"/>
      <c r="I291" s="438"/>
      <c r="J291" s="438"/>
      <c r="K291" s="438"/>
      <c r="L291" s="438"/>
      <c r="M291" s="438"/>
    </row>
    <row r="292" spans="1:13" ht="15.75" x14ac:dyDescent="0.25">
      <c r="A292" s="438" t="s">
        <v>166</v>
      </c>
      <c r="B292" s="438"/>
      <c r="C292" s="438"/>
      <c r="D292" s="438"/>
      <c r="E292" s="438"/>
      <c r="F292" s="438"/>
      <c r="G292" s="438"/>
      <c r="H292" s="438"/>
      <c r="I292" s="438"/>
      <c r="J292" s="438"/>
      <c r="K292" s="438"/>
      <c r="L292" s="438"/>
      <c r="M292" s="438"/>
    </row>
    <row r="293" spans="1:13" ht="15.75" x14ac:dyDescent="0.25">
      <c r="A293" s="162" t="s">
        <v>177</v>
      </c>
      <c r="K293" s="139" t="s">
        <v>3</v>
      </c>
      <c r="L293" s="136">
        <v>15.5</v>
      </c>
      <c r="M293" s="139" t="s">
        <v>4</v>
      </c>
    </row>
    <row r="294" spans="1:13" ht="15" customHeight="1" x14ac:dyDescent="0.25">
      <c r="A294" s="450" t="s">
        <v>5</v>
      </c>
      <c r="B294" s="450" t="s">
        <v>6</v>
      </c>
      <c r="C294" s="451" t="s">
        <v>7</v>
      </c>
      <c r="D294" s="451" t="s">
        <v>8</v>
      </c>
      <c r="E294" s="452" t="s">
        <v>9</v>
      </c>
      <c r="F294" s="452" t="s">
        <v>10</v>
      </c>
      <c r="G294" s="451" t="s">
        <v>11</v>
      </c>
      <c r="H294" s="453" t="s">
        <v>12</v>
      </c>
      <c r="I294" s="453"/>
      <c r="J294" s="453"/>
      <c r="K294" s="454" t="s">
        <v>13</v>
      </c>
      <c r="L294" s="454"/>
      <c r="M294" s="454"/>
    </row>
    <row r="295" spans="1:13" x14ac:dyDescent="0.25">
      <c r="A295" s="450"/>
      <c r="B295" s="450"/>
      <c r="C295" s="451"/>
      <c r="D295" s="451"/>
      <c r="E295" s="452"/>
      <c r="F295" s="452"/>
      <c r="G295" s="451"/>
      <c r="H295" s="212" t="s">
        <v>14</v>
      </c>
      <c r="I295" s="212" t="s">
        <v>15</v>
      </c>
      <c r="J295" s="212" t="s">
        <v>16</v>
      </c>
      <c r="K295" s="213" t="s">
        <v>14</v>
      </c>
      <c r="L295" s="213" t="s">
        <v>15</v>
      </c>
      <c r="M295" s="213" t="s">
        <v>16</v>
      </c>
    </row>
    <row r="296" spans="1:13" ht="15.75" x14ac:dyDescent="0.25">
      <c r="A296" s="21">
        <v>1</v>
      </c>
      <c r="B296" s="22" t="s">
        <v>17</v>
      </c>
      <c r="C296" s="21">
        <v>396</v>
      </c>
      <c r="D296" s="23">
        <f t="shared" ref="D296:D309" si="88">F296+E296</f>
        <v>26</v>
      </c>
      <c r="E296" s="23">
        <v>1</v>
      </c>
      <c r="F296" s="23">
        <f t="shared" ref="F296:F309" si="89">INT(C296/$L$3)</f>
        <v>25</v>
      </c>
      <c r="G296" s="21">
        <v>14</v>
      </c>
      <c r="H296" s="21" t="str">
        <f t="shared" ref="H296:H310" si="90">CHOOSE(WEEKDAY(I296),"Minggu","Senin","Selasa","Rabu","Kamis","Jum'at","Sabtu")</f>
        <v>Kamis</v>
      </c>
      <c r="I296" s="24">
        <v>45820</v>
      </c>
      <c r="J296" s="25">
        <v>0.45833333333333298</v>
      </c>
      <c r="K296" s="21" t="str">
        <f t="shared" ref="K296:K309" si="91">CHOOSE(WEEKDAY(L296),"Minggu","Senin","Selasa","Rabu","Kamis","Jum'at","Sabtu")</f>
        <v>Jum'at</v>
      </c>
      <c r="L296" s="24">
        <f>(I296+J296)+G296/24</f>
        <v>45821.041666666672</v>
      </c>
      <c r="M296" s="25">
        <f t="shared" ref="M296:M309" si="92">(J296+G296/24)</f>
        <v>1.0416666666666663</v>
      </c>
    </row>
    <row r="297" spans="1:13" ht="15.75" x14ac:dyDescent="0.25">
      <c r="A297" s="21">
        <f t="shared" ref="A297:A310" si="93">A296+1</f>
        <v>2</v>
      </c>
      <c r="B297" s="22" t="s">
        <v>18</v>
      </c>
      <c r="C297" s="21">
        <v>458</v>
      </c>
      <c r="D297" s="23">
        <f t="shared" si="88"/>
        <v>30</v>
      </c>
      <c r="E297" s="23">
        <v>1</v>
      </c>
      <c r="F297" s="23">
        <f t="shared" si="89"/>
        <v>29</v>
      </c>
      <c r="G297" s="21">
        <v>4</v>
      </c>
      <c r="H297" s="21" t="str">
        <f t="shared" si="90"/>
        <v>Sabtu</v>
      </c>
      <c r="I297" s="24">
        <f t="shared" ref="I297:I310" si="94">$I$296+J297</f>
        <v>45822.125</v>
      </c>
      <c r="J297" s="25">
        <f t="shared" ref="J297:J310" si="95">M296+D296/24</f>
        <v>2.1249999999999996</v>
      </c>
      <c r="K297" s="21" t="str">
        <f t="shared" si="91"/>
        <v>Sabtu</v>
      </c>
      <c r="L297" s="24">
        <f t="shared" ref="L297:L309" si="96">($I$296+J297)+G297/24</f>
        <v>45822.291666666664</v>
      </c>
      <c r="M297" s="25">
        <f t="shared" si="92"/>
        <v>2.2916666666666661</v>
      </c>
    </row>
    <row r="298" spans="1:13" ht="15.75" x14ac:dyDescent="0.25">
      <c r="A298" s="21">
        <f t="shared" si="93"/>
        <v>3</v>
      </c>
      <c r="B298" s="22" t="s">
        <v>19</v>
      </c>
      <c r="C298" s="21">
        <v>243</v>
      </c>
      <c r="D298" s="23">
        <f t="shared" si="88"/>
        <v>16</v>
      </c>
      <c r="E298" s="23">
        <v>1</v>
      </c>
      <c r="F298" s="23">
        <f t="shared" si="89"/>
        <v>15</v>
      </c>
      <c r="G298" s="21">
        <v>3</v>
      </c>
      <c r="H298" s="21" t="str">
        <f t="shared" si="90"/>
        <v>Minggu</v>
      </c>
      <c r="I298" s="24">
        <f t="shared" si="94"/>
        <v>45823.541666666664</v>
      </c>
      <c r="J298" s="25">
        <f t="shared" si="95"/>
        <v>3.5416666666666661</v>
      </c>
      <c r="K298" s="21" t="str">
        <f t="shared" si="91"/>
        <v>Minggu</v>
      </c>
      <c r="L298" s="24">
        <f t="shared" si="96"/>
        <v>45823.666666666664</v>
      </c>
      <c r="M298" s="25">
        <f t="shared" si="92"/>
        <v>3.6666666666666661</v>
      </c>
    </row>
    <row r="299" spans="1:13" ht="15.75" x14ac:dyDescent="0.25">
      <c r="A299" s="21">
        <f t="shared" si="93"/>
        <v>4</v>
      </c>
      <c r="B299" s="22" t="s">
        <v>20</v>
      </c>
      <c r="C299" s="21">
        <v>407</v>
      </c>
      <c r="D299" s="23">
        <f t="shared" si="88"/>
        <v>26</v>
      </c>
      <c r="E299" s="23">
        <v>0</v>
      </c>
      <c r="F299" s="23">
        <f t="shared" si="89"/>
        <v>26</v>
      </c>
      <c r="G299" s="21">
        <v>2</v>
      </c>
      <c r="H299" s="21" t="str">
        <f t="shared" si="90"/>
        <v>Senin</v>
      </c>
      <c r="I299" s="24">
        <f t="shared" si="94"/>
        <v>45824.333333333336</v>
      </c>
      <c r="J299" s="25">
        <f t="shared" si="95"/>
        <v>4.333333333333333</v>
      </c>
      <c r="K299" s="21" t="str">
        <f t="shared" si="91"/>
        <v>Senin</v>
      </c>
      <c r="L299" s="24">
        <f t="shared" si="96"/>
        <v>45824.416666666672</v>
      </c>
      <c r="M299" s="25">
        <f t="shared" si="92"/>
        <v>4.4166666666666661</v>
      </c>
    </row>
    <row r="300" spans="1:13" ht="15.75" x14ac:dyDescent="0.25">
      <c r="A300" s="21">
        <f t="shared" si="93"/>
        <v>5</v>
      </c>
      <c r="B300" s="22" t="s">
        <v>22</v>
      </c>
      <c r="C300" s="21">
        <v>345</v>
      </c>
      <c r="D300" s="23">
        <f t="shared" si="88"/>
        <v>22</v>
      </c>
      <c r="E300" s="23">
        <v>0</v>
      </c>
      <c r="F300" s="23">
        <f t="shared" si="89"/>
        <v>22</v>
      </c>
      <c r="G300" s="71">
        <v>3</v>
      </c>
      <c r="H300" s="21" t="str">
        <f t="shared" si="90"/>
        <v>Selasa</v>
      </c>
      <c r="I300" s="24">
        <f t="shared" si="94"/>
        <v>45825.5</v>
      </c>
      <c r="J300" s="25">
        <f t="shared" si="95"/>
        <v>5.4999999999999991</v>
      </c>
      <c r="K300" s="21" t="str">
        <f t="shared" si="91"/>
        <v>Selasa</v>
      </c>
      <c r="L300" s="24">
        <f t="shared" si="96"/>
        <v>45825.625</v>
      </c>
      <c r="M300" s="25">
        <f t="shared" si="92"/>
        <v>5.6249999999999991</v>
      </c>
    </row>
    <row r="301" spans="1:13" ht="15.75" x14ac:dyDescent="0.25">
      <c r="A301" s="21">
        <f t="shared" si="93"/>
        <v>6</v>
      </c>
      <c r="B301" s="214" t="s">
        <v>28</v>
      </c>
      <c r="C301" s="109">
        <v>360</v>
      </c>
      <c r="D301" s="114">
        <f t="shared" si="88"/>
        <v>24</v>
      </c>
      <c r="E301" s="114">
        <v>1</v>
      </c>
      <c r="F301" s="23">
        <f t="shared" si="89"/>
        <v>23</v>
      </c>
      <c r="G301" s="109">
        <v>2</v>
      </c>
      <c r="H301" s="21" t="str">
        <f t="shared" si="90"/>
        <v>Rabu</v>
      </c>
      <c r="I301" s="24">
        <f t="shared" si="94"/>
        <v>45826.541666666664</v>
      </c>
      <c r="J301" s="25">
        <f t="shared" si="95"/>
        <v>6.5416666666666661</v>
      </c>
      <c r="K301" s="21" t="str">
        <f t="shared" si="91"/>
        <v>Rabu</v>
      </c>
      <c r="L301" s="24">
        <f t="shared" si="96"/>
        <v>45826.625</v>
      </c>
      <c r="M301" s="25">
        <f t="shared" si="92"/>
        <v>6.6249999999999991</v>
      </c>
    </row>
    <row r="302" spans="1:13" ht="15.75" x14ac:dyDescent="0.25">
      <c r="A302" s="21">
        <f t="shared" si="93"/>
        <v>7</v>
      </c>
      <c r="B302" s="22" t="s">
        <v>94</v>
      </c>
      <c r="C302" s="21">
        <v>310</v>
      </c>
      <c r="D302" s="23">
        <f t="shared" si="88"/>
        <v>20</v>
      </c>
      <c r="E302" s="114">
        <v>0</v>
      </c>
      <c r="F302" s="23">
        <f t="shared" si="89"/>
        <v>20</v>
      </c>
      <c r="G302" s="21">
        <v>2</v>
      </c>
      <c r="H302" s="21" t="str">
        <f t="shared" si="90"/>
        <v>Kamis</v>
      </c>
      <c r="I302" s="24">
        <f t="shared" si="94"/>
        <v>45827.625</v>
      </c>
      <c r="J302" s="25">
        <f t="shared" si="95"/>
        <v>7.6249999999999991</v>
      </c>
      <c r="K302" s="21" t="str">
        <f t="shared" si="91"/>
        <v>Kamis</v>
      </c>
      <c r="L302" s="24">
        <f t="shared" si="96"/>
        <v>45827.708333333336</v>
      </c>
      <c r="M302" s="25">
        <f t="shared" si="92"/>
        <v>7.7083333333333321</v>
      </c>
    </row>
    <row r="303" spans="1:13" ht="15.75" x14ac:dyDescent="0.25">
      <c r="A303" s="21">
        <f t="shared" si="93"/>
        <v>8</v>
      </c>
      <c r="B303" s="22" t="s">
        <v>62</v>
      </c>
      <c r="C303" s="21">
        <v>310</v>
      </c>
      <c r="D303" s="23">
        <f t="shared" si="88"/>
        <v>19</v>
      </c>
      <c r="E303" s="114">
        <v>-1</v>
      </c>
      <c r="F303" s="23">
        <f t="shared" si="89"/>
        <v>20</v>
      </c>
      <c r="G303" s="21">
        <v>5</v>
      </c>
      <c r="H303" s="21" t="str">
        <f t="shared" si="90"/>
        <v>Jum'at</v>
      </c>
      <c r="I303" s="24">
        <f t="shared" si="94"/>
        <v>45828.541666666664</v>
      </c>
      <c r="J303" s="25">
        <f t="shared" si="95"/>
        <v>8.5416666666666661</v>
      </c>
      <c r="K303" s="21" t="str">
        <f t="shared" si="91"/>
        <v>Jum'at</v>
      </c>
      <c r="L303" s="24">
        <f t="shared" si="96"/>
        <v>45828.75</v>
      </c>
      <c r="M303" s="25">
        <f t="shared" si="92"/>
        <v>8.75</v>
      </c>
    </row>
    <row r="304" spans="1:13" ht="15.75" x14ac:dyDescent="0.25">
      <c r="A304" s="21">
        <f t="shared" si="93"/>
        <v>9</v>
      </c>
      <c r="B304" s="22" t="s">
        <v>94</v>
      </c>
      <c r="C304" s="21">
        <v>360</v>
      </c>
      <c r="D304" s="23">
        <f t="shared" si="88"/>
        <v>23</v>
      </c>
      <c r="E304" s="114">
        <v>0</v>
      </c>
      <c r="F304" s="23">
        <f t="shared" si="89"/>
        <v>23</v>
      </c>
      <c r="G304" s="21">
        <v>2</v>
      </c>
      <c r="H304" s="21" t="str">
        <f t="shared" si="90"/>
        <v>Sabtu</v>
      </c>
      <c r="I304" s="24">
        <f t="shared" si="94"/>
        <v>45829.541666666664</v>
      </c>
      <c r="J304" s="25">
        <f t="shared" si="95"/>
        <v>9.5416666666666661</v>
      </c>
      <c r="K304" s="21" t="str">
        <f t="shared" si="91"/>
        <v>Sabtu</v>
      </c>
      <c r="L304" s="24">
        <f t="shared" si="96"/>
        <v>45829.625</v>
      </c>
      <c r="M304" s="25">
        <f t="shared" si="92"/>
        <v>9.625</v>
      </c>
    </row>
    <row r="305" spans="1:13" ht="15.75" x14ac:dyDescent="0.25">
      <c r="A305" s="21">
        <f t="shared" si="93"/>
        <v>10</v>
      </c>
      <c r="B305" s="22" t="s">
        <v>28</v>
      </c>
      <c r="C305" s="21">
        <v>345</v>
      </c>
      <c r="D305" s="23">
        <f t="shared" si="88"/>
        <v>22</v>
      </c>
      <c r="E305" s="114">
        <v>0</v>
      </c>
      <c r="F305" s="23">
        <f t="shared" si="89"/>
        <v>22</v>
      </c>
      <c r="G305" s="21">
        <v>2</v>
      </c>
      <c r="H305" s="21" t="str">
        <f t="shared" si="90"/>
        <v>Minggu</v>
      </c>
      <c r="I305" s="24">
        <f t="shared" si="94"/>
        <v>45830.583333333336</v>
      </c>
      <c r="J305" s="25">
        <f t="shared" si="95"/>
        <v>10.583333333333334</v>
      </c>
      <c r="K305" s="21" t="str">
        <f t="shared" si="91"/>
        <v>Minggu</v>
      </c>
      <c r="L305" s="24">
        <f t="shared" si="96"/>
        <v>45830.666666666672</v>
      </c>
      <c r="M305" s="25">
        <f t="shared" si="92"/>
        <v>10.666666666666668</v>
      </c>
    </row>
    <row r="306" spans="1:13" ht="15.75" x14ac:dyDescent="0.25">
      <c r="A306" s="21">
        <f t="shared" si="93"/>
        <v>11</v>
      </c>
      <c r="B306" s="22" t="s">
        <v>22</v>
      </c>
      <c r="C306" s="21">
        <v>407</v>
      </c>
      <c r="D306" s="23">
        <f t="shared" si="88"/>
        <v>25</v>
      </c>
      <c r="E306" s="114">
        <v>-1</v>
      </c>
      <c r="F306" s="23">
        <f t="shared" si="89"/>
        <v>26</v>
      </c>
      <c r="G306" s="21">
        <v>2</v>
      </c>
      <c r="H306" s="21" t="str">
        <f t="shared" si="90"/>
        <v>Senin</v>
      </c>
      <c r="I306" s="24">
        <f t="shared" si="94"/>
        <v>45831.583333333336</v>
      </c>
      <c r="J306" s="25">
        <f t="shared" si="95"/>
        <v>11.583333333333334</v>
      </c>
      <c r="K306" s="21" t="str">
        <f t="shared" si="91"/>
        <v>Senin</v>
      </c>
      <c r="L306" s="24">
        <f t="shared" si="96"/>
        <v>45831.666666666672</v>
      </c>
      <c r="M306" s="25">
        <f t="shared" si="92"/>
        <v>11.666666666666668</v>
      </c>
    </row>
    <row r="307" spans="1:13" ht="15.75" x14ac:dyDescent="0.25">
      <c r="A307" s="21">
        <f t="shared" si="93"/>
        <v>12</v>
      </c>
      <c r="B307" s="22" t="s">
        <v>20</v>
      </c>
      <c r="C307" s="21">
        <v>243</v>
      </c>
      <c r="D307" s="23">
        <f t="shared" si="88"/>
        <v>16</v>
      </c>
      <c r="E307" s="114">
        <v>1</v>
      </c>
      <c r="F307" s="23">
        <f t="shared" si="89"/>
        <v>15</v>
      </c>
      <c r="G307" s="215">
        <v>3</v>
      </c>
      <c r="H307" s="21" t="str">
        <f t="shared" si="90"/>
        <v>Selasa</v>
      </c>
      <c r="I307" s="24">
        <f t="shared" si="94"/>
        <v>45832.708333333336</v>
      </c>
      <c r="J307" s="25">
        <f t="shared" si="95"/>
        <v>12.708333333333334</v>
      </c>
      <c r="K307" s="21" t="str">
        <f t="shared" si="91"/>
        <v>Selasa</v>
      </c>
      <c r="L307" s="24">
        <f t="shared" si="96"/>
        <v>45832.833333333336</v>
      </c>
      <c r="M307" s="25">
        <f t="shared" si="92"/>
        <v>12.833333333333334</v>
      </c>
    </row>
    <row r="308" spans="1:13" ht="15.75" x14ac:dyDescent="0.25">
      <c r="A308" s="21">
        <f t="shared" si="93"/>
        <v>13</v>
      </c>
      <c r="B308" s="54" t="s">
        <v>19</v>
      </c>
      <c r="C308" s="27">
        <v>458</v>
      </c>
      <c r="D308" s="23">
        <f t="shared" si="88"/>
        <v>29</v>
      </c>
      <c r="E308" s="114">
        <v>0</v>
      </c>
      <c r="F308" s="23">
        <f t="shared" si="89"/>
        <v>29</v>
      </c>
      <c r="G308" s="21">
        <v>3</v>
      </c>
      <c r="H308" s="21" t="str">
        <f t="shared" si="90"/>
        <v>Rabu</v>
      </c>
      <c r="I308" s="24">
        <f t="shared" si="94"/>
        <v>45833.5</v>
      </c>
      <c r="J308" s="25">
        <f t="shared" si="95"/>
        <v>13.5</v>
      </c>
      <c r="K308" s="21" t="str">
        <f t="shared" si="91"/>
        <v>Rabu</v>
      </c>
      <c r="L308" s="24">
        <f t="shared" si="96"/>
        <v>45833.625</v>
      </c>
      <c r="M308" s="25">
        <f t="shared" si="92"/>
        <v>13.625</v>
      </c>
    </row>
    <row r="309" spans="1:13" ht="15.75" x14ac:dyDescent="0.25">
      <c r="A309" s="21">
        <f t="shared" si="93"/>
        <v>14</v>
      </c>
      <c r="B309" s="22" t="s">
        <v>18</v>
      </c>
      <c r="C309" s="21">
        <v>396</v>
      </c>
      <c r="D309" s="23">
        <f t="shared" si="88"/>
        <v>27</v>
      </c>
      <c r="E309" s="216">
        <v>2</v>
      </c>
      <c r="F309" s="23">
        <f t="shared" si="89"/>
        <v>25</v>
      </c>
      <c r="G309" s="21">
        <v>2</v>
      </c>
      <c r="H309" s="21" t="str">
        <f t="shared" si="90"/>
        <v>Kamis</v>
      </c>
      <c r="I309" s="24">
        <f t="shared" si="94"/>
        <v>45834.833333333336</v>
      </c>
      <c r="J309" s="25">
        <f t="shared" si="95"/>
        <v>14.833333333333334</v>
      </c>
      <c r="K309" s="21" t="str">
        <f t="shared" si="91"/>
        <v>Kamis</v>
      </c>
      <c r="L309" s="24">
        <f t="shared" si="96"/>
        <v>45834.916666666672</v>
      </c>
      <c r="M309" s="25">
        <f t="shared" si="92"/>
        <v>14.916666666666668</v>
      </c>
    </row>
    <row r="310" spans="1:13" ht="15.75" x14ac:dyDescent="0.25">
      <c r="A310" s="21">
        <f t="shared" si="93"/>
        <v>15</v>
      </c>
      <c r="B310" s="22" t="s">
        <v>17</v>
      </c>
      <c r="C310" s="21"/>
      <c r="D310" s="23"/>
      <c r="E310" s="23"/>
      <c r="F310" s="53"/>
      <c r="G310" s="21"/>
      <c r="H310" s="21" t="str">
        <f t="shared" si="90"/>
        <v>Sabtu</v>
      </c>
      <c r="I310" s="24">
        <f t="shared" si="94"/>
        <v>45836.041666666664</v>
      </c>
      <c r="J310" s="25">
        <f t="shared" si="95"/>
        <v>16.041666666666668</v>
      </c>
      <c r="K310" s="21"/>
      <c r="L310" s="24"/>
      <c r="M310" s="25"/>
    </row>
    <row r="312" spans="1:13" x14ac:dyDescent="0.25">
      <c r="A312" s="455" t="s">
        <v>31</v>
      </c>
      <c r="B312" s="455"/>
      <c r="C312" s="217">
        <f>SUM(C296:C309)</f>
        <v>5038</v>
      </c>
      <c r="D312" s="217">
        <f>SUM(D296:D309)</f>
        <v>325</v>
      </c>
      <c r="E312" s="218"/>
      <c r="F312" s="217"/>
      <c r="G312" s="217">
        <f>SUM(G296:G309)</f>
        <v>49</v>
      </c>
      <c r="H312" s="217">
        <f>D312+G312</f>
        <v>374</v>
      </c>
      <c r="I312" s="143"/>
      <c r="J312" s="144"/>
      <c r="K312" s="143"/>
      <c r="L312" s="143"/>
      <c r="M312" s="144"/>
    </row>
    <row r="313" spans="1:13" x14ac:dyDescent="0.25">
      <c r="A313" s="455" t="s">
        <v>32</v>
      </c>
      <c r="B313" s="455"/>
      <c r="C313" s="219"/>
      <c r="D313" s="220">
        <f>D312/24</f>
        <v>13.541666666666666</v>
      </c>
      <c r="E313" s="221"/>
      <c r="F313" s="220"/>
      <c r="G313" s="220">
        <f>G312/24</f>
        <v>2.0416666666666665</v>
      </c>
      <c r="H313" s="221">
        <f>H312/24</f>
        <v>15.583333333333334</v>
      </c>
      <c r="I313" s="148"/>
      <c r="J313" s="149" t="s">
        <v>33</v>
      </c>
      <c r="K313" s="150"/>
      <c r="L313" s="150"/>
      <c r="M313" s="150"/>
    </row>
    <row r="314" spans="1:13" x14ac:dyDescent="0.25">
      <c r="E314" s="222"/>
      <c r="H314" s="150"/>
      <c r="I314" s="150"/>
      <c r="J314" s="144" t="s">
        <v>34</v>
      </c>
      <c r="K314" s="144"/>
      <c r="L314" s="154">
        <f>C312</f>
        <v>5038</v>
      </c>
      <c r="M314" s="150" t="s">
        <v>35</v>
      </c>
    </row>
    <row r="315" spans="1:13" x14ac:dyDescent="0.25">
      <c r="E315" s="222"/>
      <c r="I315" s="150"/>
      <c r="J315" s="144" t="s">
        <v>36</v>
      </c>
      <c r="K315" s="144"/>
      <c r="L315" s="155">
        <f>D313</f>
        <v>13.541666666666666</v>
      </c>
      <c r="M315" s="150" t="s">
        <v>14</v>
      </c>
    </row>
    <row r="316" spans="1:13" x14ac:dyDescent="0.25">
      <c r="E316" s="222"/>
      <c r="G316" s="223"/>
      <c r="I316" s="150"/>
      <c r="J316" s="144" t="s">
        <v>37</v>
      </c>
      <c r="K316" s="144"/>
      <c r="L316" s="156">
        <f>G313</f>
        <v>2.0416666666666665</v>
      </c>
      <c r="M316" s="150" t="s">
        <v>14</v>
      </c>
    </row>
    <row r="317" spans="1:13" x14ac:dyDescent="0.25">
      <c r="A317" s="224"/>
      <c r="B317" s="224"/>
      <c r="C317" s="224"/>
      <c r="D317" s="224"/>
      <c r="E317" s="225"/>
      <c r="F317" s="224"/>
      <c r="G317" s="224"/>
      <c r="H317" s="224"/>
      <c r="I317" s="158"/>
      <c r="J317" s="226" t="s">
        <v>63</v>
      </c>
      <c r="K317" s="158"/>
      <c r="L317" s="227">
        <f>366/28</f>
        <v>13.071428571428571</v>
      </c>
      <c r="M317" s="158"/>
    </row>
    <row r="319" spans="1:13" ht="15.75" x14ac:dyDescent="0.25">
      <c r="A319" s="438" t="s">
        <v>0</v>
      </c>
      <c r="B319" s="438"/>
      <c r="C319" s="438"/>
      <c r="D319" s="438"/>
      <c r="E319" s="438"/>
      <c r="F319" s="438"/>
      <c r="G319" s="438"/>
      <c r="H319" s="438"/>
      <c r="I319" s="438"/>
      <c r="J319" s="438"/>
      <c r="K319" s="438"/>
      <c r="L319" s="438"/>
      <c r="M319" s="438"/>
    </row>
    <row r="320" spans="1:13" ht="15.75" x14ac:dyDescent="0.25">
      <c r="A320" s="438" t="s">
        <v>166</v>
      </c>
      <c r="B320" s="438"/>
      <c r="C320" s="438"/>
      <c r="D320" s="438"/>
      <c r="E320" s="438"/>
      <c r="F320" s="438"/>
      <c r="G320" s="438"/>
      <c r="H320" s="438"/>
      <c r="I320" s="438"/>
      <c r="J320" s="438"/>
      <c r="K320" s="438"/>
      <c r="L320" s="438"/>
      <c r="M320" s="438"/>
    </row>
    <row r="321" spans="1:13" ht="15.75" x14ac:dyDescent="0.25">
      <c r="A321" s="162" t="s">
        <v>178</v>
      </c>
      <c r="K321" s="139" t="s">
        <v>3</v>
      </c>
      <c r="L321" s="136">
        <v>15.5</v>
      </c>
      <c r="M321" s="139" t="s">
        <v>4</v>
      </c>
    </row>
    <row r="322" spans="1:13" ht="15" customHeight="1" x14ac:dyDescent="0.25">
      <c r="A322" s="450" t="s">
        <v>5</v>
      </c>
      <c r="B322" s="450" t="s">
        <v>6</v>
      </c>
      <c r="C322" s="451" t="s">
        <v>7</v>
      </c>
      <c r="D322" s="451" t="s">
        <v>8</v>
      </c>
      <c r="E322" s="452" t="s">
        <v>9</v>
      </c>
      <c r="F322" s="452" t="s">
        <v>10</v>
      </c>
      <c r="G322" s="451" t="s">
        <v>11</v>
      </c>
      <c r="H322" s="453" t="s">
        <v>12</v>
      </c>
      <c r="I322" s="453"/>
      <c r="J322" s="453"/>
      <c r="K322" s="454" t="s">
        <v>13</v>
      </c>
      <c r="L322" s="454"/>
      <c r="M322" s="454"/>
    </row>
    <row r="323" spans="1:13" x14ac:dyDescent="0.25">
      <c r="A323" s="450"/>
      <c r="B323" s="450"/>
      <c r="C323" s="451"/>
      <c r="D323" s="451"/>
      <c r="E323" s="452"/>
      <c r="F323" s="452"/>
      <c r="G323" s="451"/>
      <c r="H323" s="212" t="s">
        <v>14</v>
      </c>
      <c r="I323" s="212" t="s">
        <v>15</v>
      </c>
      <c r="J323" s="212" t="s">
        <v>16</v>
      </c>
      <c r="K323" s="213" t="s">
        <v>14</v>
      </c>
      <c r="L323" s="213" t="s">
        <v>15</v>
      </c>
      <c r="M323" s="213" t="s">
        <v>16</v>
      </c>
    </row>
    <row r="324" spans="1:13" ht="15.75" x14ac:dyDescent="0.25">
      <c r="A324" s="21">
        <v>1</v>
      </c>
      <c r="B324" s="22" t="s">
        <v>17</v>
      </c>
      <c r="C324" s="21">
        <v>396</v>
      </c>
      <c r="D324" s="23">
        <f t="shared" ref="D324:D339" si="97">F324+E324</f>
        <v>26</v>
      </c>
      <c r="E324" s="23">
        <v>1</v>
      </c>
      <c r="F324" s="23">
        <f t="shared" ref="F324:F339" si="98">INT(C324/$L$3)</f>
        <v>25</v>
      </c>
      <c r="G324" s="21">
        <v>14</v>
      </c>
      <c r="H324" s="21" t="str">
        <f t="shared" ref="H324:H340" si="99">CHOOSE(WEEKDAY(I324),"Minggu","Senin","Selasa","Rabu","Kamis","Jum'at","Sabtu")</f>
        <v>Sabtu</v>
      </c>
      <c r="I324" s="24">
        <v>45836</v>
      </c>
      <c r="J324" s="25">
        <v>4.1666666666666699E-2</v>
      </c>
      <c r="K324" s="21" t="str">
        <f t="shared" ref="K324:K339" si="100">CHOOSE(WEEKDAY(L324),"Minggu","Senin","Selasa","Rabu","Kamis","Jum'at","Sabtu")</f>
        <v>Sabtu</v>
      </c>
      <c r="L324" s="24">
        <f>(I324+J324)+G324/24</f>
        <v>45836.625</v>
      </c>
      <c r="M324" s="25">
        <f t="shared" ref="M324:M339" si="101">(J324+G324/24)</f>
        <v>0.62500000000000011</v>
      </c>
    </row>
    <row r="325" spans="1:13" ht="15.75" x14ac:dyDescent="0.25">
      <c r="A325" s="21">
        <f t="shared" ref="A325:A340" si="102">A324+1</f>
        <v>2</v>
      </c>
      <c r="B325" s="22" t="s">
        <v>18</v>
      </c>
      <c r="C325" s="21">
        <v>458</v>
      </c>
      <c r="D325" s="23">
        <f t="shared" si="97"/>
        <v>30</v>
      </c>
      <c r="E325" s="23">
        <v>1</v>
      </c>
      <c r="F325" s="23">
        <f t="shared" si="98"/>
        <v>29</v>
      </c>
      <c r="G325" s="21">
        <v>4</v>
      </c>
      <c r="H325" s="21" t="str">
        <f t="shared" si="99"/>
        <v>Minggu</v>
      </c>
      <c r="I325" s="24">
        <f t="shared" ref="I325:I340" si="103">$I$324+J325</f>
        <v>45837.708333333336</v>
      </c>
      <c r="J325" s="25">
        <f t="shared" ref="J325:J340" si="104">M324+D324/24</f>
        <v>1.7083333333333335</v>
      </c>
      <c r="K325" s="21" t="str">
        <f t="shared" si="100"/>
        <v>Minggu</v>
      </c>
      <c r="L325" s="24">
        <f t="shared" ref="L325:L339" si="105">($I$324+J325)+G325/24</f>
        <v>45837.875</v>
      </c>
      <c r="M325" s="25">
        <f t="shared" si="101"/>
        <v>1.8750000000000002</v>
      </c>
    </row>
    <row r="326" spans="1:13" ht="15.75" x14ac:dyDescent="0.25">
      <c r="A326" s="21">
        <f t="shared" si="102"/>
        <v>3</v>
      </c>
      <c r="B326" s="22" t="s">
        <v>19</v>
      </c>
      <c r="C326" s="21">
        <v>243</v>
      </c>
      <c r="D326" s="23">
        <f t="shared" si="97"/>
        <v>16</v>
      </c>
      <c r="E326" s="23">
        <v>1</v>
      </c>
      <c r="F326" s="23">
        <f t="shared" si="98"/>
        <v>15</v>
      </c>
      <c r="G326" s="21">
        <v>4</v>
      </c>
      <c r="H326" s="21" t="str">
        <f t="shared" si="99"/>
        <v>Selasa</v>
      </c>
      <c r="I326" s="24">
        <f t="shared" si="103"/>
        <v>45839.125</v>
      </c>
      <c r="J326" s="25">
        <f t="shared" si="104"/>
        <v>3.125</v>
      </c>
      <c r="K326" s="21" t="str">
        <f t="shared" si="100"/>
        <v>Selasa</v>
      </c>
      <c r="L326" s="24">
        <f t="shared" si="105"/>
        <v>45839.291666666664</v>
      </c>
      <c r="M326" s="25">
        <f t="shared" si="101"/>
        <v>3.2916666666666665</v>
      </c>
    </row>
    <row r="327" spans="1:13" ht="15.75" x14ac:dyDescent="0.25">
      <c r="A327" s="21">
        <f t="shared" si="102"/>
        <v>4</v>
      </c>
      <c r="B327" s="22" t="s">
        <v>20</v>
      </c>
      <c r="C327" s="21">
        <v>407</v>
      </c>
      <c r="D327" s="23">
        <f t="shared" si="97"/>
        <v>26</v>
      </c>
      <c r="E327" s="23">
        <v>0</v>
      </c>
      <c r="F327" s="23">
        <f t="shared" si="98"/>
        <v>26</v>
      </c>
      <c r="G327" s="21">
        <v>2</v>
      </c>
      <c r="H327" s="21" t="str">
        <f t="shared" si="99"/>
        <v>Selasa</v>
      </c>
      <c r="I327" s="24">
        <f t="shared" si="103"/>
        <v>45839.958333333336</v>
      </c>
      <c r="J327" s="25">
        <f t="shared" si="104"/>
        <v>3.958333333333333</v>
      </c>
      <c r="K327" s="21" t="str">
        <f t="shared" si="100"/>
        <v>Rabu</v>
      </c>
      <c r="L327" s="24">
        <f t="shared" si="105"/>
        <v>45840.041666666672</v>
      </c>
      <c r="M327" s="25">
        <f t="shared" si="101"/>
        <v>4.0416666666666661</v>
      </c>
    </row>
    <row r="328" spans="1:13" ht="15.75" x14ac:dyDescent="0.25">
      <c r="A328" s="21">
        <f t="shared" si="102"/>
        <v>5</v>
      </c>
      <c r="B328" s="22" t="s">
        <v>22</v>
      </c>
      <c r="C328" s="21">
        <v>345</v>
      </c>
      <c r="D328" s="23">
        <f t="shared" si="97"/>
        <v>22</v>
      </c>
      <c r="E328" s="23">
        <v>0</v>
      </c>
      <c r="F328" s="23">
        <f t="shared" si="98"/>
        <v>22</v>
      </c>
      <c r="G328" s="71">
        <v>3</v>
      </c>
      <c r="H328" s="21" t="str">
        <f t="shared" si="99"/>
        <v>Kamis</v>
      </c>
      <c r="I328" s="24">
        <f t="shared" si="103"/>
        <v>45841.125</v>
      </c>
      <c r="J328" s="25">
        <f t="shared" si="104"/>
        <v>5.1249999999999991</v>
      </c>
      <c r="K328" s="21" t="str">
        <f t="shared" si="100"/>
        <v>Kamis</v>
      </c>
      <c r="L328" s="24">
        <f t="shared" si="105"/>
        <v>45841.25</v>
      </c>
      <c r="M328" s="25">
        <f t="shared" si="101"/>
        <v>5.2499999999999991</v>
      </c>
    </row>
    <row r="329" spans="1:13" ht="15.75" x14ac:dyDescent="0.25">
      <c r="A329" s="21">
        <f t="shared" si="102"/>
        <v>6</v>
      </c>
      <c r="B329" s="214" t="s">
        <v>28</v>
      </c>
      <c r="C329" s="109">
        <v>374</v>
      </c>
      <c r="D329" s="23">
        <f t="shared" si="97"/>
        <v>25</v>
      </c>
      <c r="E329" s="114">
        <v>1</v>
      </c>
      <c r="F329" s="23">
        <f t="shared" si="98"/>
        <v>24</v>
      </c>
      <c r="G329" s="109">
        <v>2</v>
      </c>
      <c r="H329" s="21" t="str">
        <f t="shared" si="99"/>
        <v>Jum'at</v>
      </c>
      <c r="I329" s="24">
        <f t="shared" si="103"/>
        <v>45842.166666666664</v>
      </c>
      <c r="J329" s="25">
        <f t="shared" si="104"/>
        <v>6.1666666666666661</v>
      </c>
      <c r="K329" s="21" t="str">
        <f t="shared" si="100"/>
        <v>Jum'at</v>
      </c>
      <c r="L329" s="24">
        <f t="shared" si="105"/>
        <v>45842.25</v>
      </c>
      <c r="M329" s="25">
        <f t="shared" si="101"/>
        <v>6.2499999999999991</v>
      </c>
    </row>
    <row r="330" spans="1:13" ht="15.75" x14ac:dyDescent="0.25">
      <c r="A330" s="21">
        <f t="shared" si="102"/>
        <v>7</v>
      </c>
      <c r="B330" s="228" t="s">
        <v>30</v>
      </c>
      <c r="C330" s="21">
        <v>100</v>
      </c>
      <c r="D330" s="23">
        <f t="shared" si="97"/>
        <v>7</v>
      </c>
      <c r="E330" s="114">
        <v>1</v>
      </c>
      <c r="F330" s="23">
        <f t="shared" si="98"/>
        <v>6</v>
      </c>
      <c r="G330" s="109">
        <v>2</v>
      </c>
      <c r="H330" s="21" t="str">
        <f t="shared" si="99"/>
        <v>Sabtu</v>
      </c>
      <c r="I330" s="24">
        <f t="shared" si="103"/>
        <v>45843.291666666664</v>
      </c>
      <c r="J330" s="25">
        <f t="shared" si="104"/>
        <v>7.2916666666666661</v>
      </c>
      <c r="K330" s="21" t="str">
        <f t="shared" si="100"/>
        <v>Sabtu</v>
      </c>
      <c r="L330" s="24">
        <f t="shared" si="105"/>
        <v>45843.375</v>
      </c>
      <c r="M330" s="25">
        <f t="shared" si="101"/>
        <v>7.3749999999999991</v>
      </c>
    </row>
    <row r="331" spans="1:13" ht="15.75" x14ac:dyDescent="0.25">
      <c r="A331" s="21">
        <f t="shared" si="102"/>
        <v>8</v>
      </c>
      <c r="B331" s="22" t="s">
        <v>94</v>
      </c>
      <c r="C331" s="21">
        <v>310</v>
      </c>
      <c r="D331" s="23">
        <f t="shared" si="97"/>
        <v>20</v>
      </c>
      <c r="E331" s="114">
        <v>0</v>
      </c>
      <c r="F331" s="23">
        <f t="shared" si="98"/>
        <v>20</v>
      </c>
      <c r="G331" s="21">
        <v>2</v>
      </c>
      <c r="H331" s="21" t="str">
        <f t="shared" si="99"/>
        <v>Sabtu</v>
      </c>
      <c r="I331" s="24">
        <f t="shared" si="103"/>
        <v>45843.666666666664</v>
      </c>
      <c r="J331" s="25">
        <f t="shared" si="104"/>
        <v>7.6666666666666661</v>
      </c>
      <c r="K331" s="21" t="str">
        <f t="shared" si="100"/>
        <v>Sabtu</v>
      </c>
      <c r="L331" s="24">
        <f t="shared" si="105"/>
        <v>45843.75</v>
      </c>
      <c r="M331" s="25">
        <f t="shared" si="101"/>
        <v>7.7499999999999991</v>
      </c>
    </row>
    <row r="332" spans="1:13" ht="15.75" x14ac:dyDescent="0.25">
      <c r="A332" s="21">
        <f t="shared" si="102"/>
        <v>9</v>
      </c>
      <c r="B332" s="22" t="s">
        <v>62</v>
      </c>
      <c r="C332" s="21">
        <v>310</v>
      </c>
      <c r="D332" s="23">
        <f t="shared" si="97"/>
        <v>19</v>
      </c>
      <c r="E332" s="114">
        <v>-1</v>
      </c>
      <c r="F332" s="23">
        <f t="shared" si="98"/>
        <v>20</v>
      </c>
      <c r="G332" s="21">
        <v>6</v>
      </c>
      <c r="H332" s="21" t="str">
        <f t="shared" si="99"/>
        <v>Minggu</v>
      </c>
      <c r="I332" s="24">
        <f t="shared" si="103"/>
        <v>45844.583333333336</v>
      </c>
      <c r="J332" s="25">
        <f t="shared" si="104"/>
        <v>8.5833333333333321</v>
      </c>
      <c r="K332" s="21" t="str">
        <f t="shared" si="100"/>
        <v>Minggu</v>
      </c>
      <c r="L332" s="24">
        <f t="shared" si="105"/>
        <v>45844.833333333336</v>
      </c>
      <c r="M332" s="25">
        <f t="shared" si="101"/>
        <v>8.8333333333333321</v>
      </c>
    </row>
    <row r="333" spans="1:13" ht="15.75" x14ac:dyDescent="0.25">
      <c r="A333" s="21">
        <f t="shared" si="102"/>
        <v>10</v>
      </c>
      <c r="B333" s="22" t="s">
        <v>94</v>
      </c>
      <c r="C333" s="21">
        <v>100</v>
      </c>
      <c r="D333" s="23">
        <f t="shared" si="97"/>
        <v>6</v>
      </c>
      <c r="E333" s="114">
        <v>0</v>
      </c>
      <c r="F333" s="23">
        <f t="shared" si="98"/>
        <v>6</v>
      </c>
      <c r="G333" s="21">
        <v>2</v>
      </c>
      <c r="H333" s="21" t="str">
        <f t="shared" si="99"/>
        <v>Senin</v>
      </c>
      <c r="I333" s="24">
        <f t="shared" si="103"/>
        <v>45845.625</v>
      </c>
      <c r="J333" s="25">
        <f t="shared" si="104"/>
        <v>9.6249999999999982</v>
      </c>
      <c r="K333" s="21" t="str">
        <f t="shared" si="100"/>
        <v>Senin</v>
      </c>
      <c r="L333" s="24">
        <f t="shared" si="105"/>
        <v>45845.708333333336</v>
      </c>
      <c r="M333" s="25">
        <f t="shared" si="101"/>
        <v>9.7083333333333321</v>
      </c>
    </row>
    <row r="334" spans="1:13" ht="15.75" x14ac:dyDescent="0.25">
      <c r="A334" s="21">
        <f t="shared" si="102"/>
        <v>11</v>
      </c>
      <c r="B334" s="26" t="s">
        <v>30</v>
      </c>
      <c r="C334" s="21">
        <v>374</v>
      </c>
      <c r="D334" s="23">
        <f t="shared" si="97"/>
        <v>25</v>
      </c>
      <c r="E334" s="114">
        <v>1</v>
      </c>
      <c r="F334" s="23">
        <f t="shared" si="98"/>
        <v>24</v>
      </c>
      <c r="G334" s="21">
        <v>2</v>
      </c>
      <c r="H334" s="21" t="str">
        <f t="shared" si="99"/>
        <v>Senin</v>
      </c>
      <c r="I334" s="24">
        <f t="shared" si="103"/>
        <v>45845.958333333336</v>
      </c>
      <c r="J334" s="25">
        <f t="shared" si="104"/>
        <v>9.9583333333333321</v>
      </c>
      <c r="K334" s="21" t="str">
        <f t="shared" si="100"/>
        <v>Selasa</v>
      </c>
      <c r="L334" s="24">
        <f t="shared" si="105"/>
        <v>45846.041666666672</v>
      </c>
      <c r="M334" s="25">
        <f t="shared" si="101"/>
        <v>10.041666666666666</v>
      </c>
    </row>
    <row r="335" spans="1:13" ht="15.75" x14ac:dyDescent="0.25">
      <c r="A335" s="21">
        <f t="shared" si="102"/>
        <v>12</v>
      </c>
      <c r="B335" s="22" t="s">
        <v>28</v>
      </c>
      <c r="C335" s="21">
        <v>345</v>
      </c>
      <c r="D335" s="23">
        <f t="shared" si="97"/>
        <v>22</v>
      </c>
      <c r="E335" s="114">
        <v>0</v>
      </c>
      <c r="F335" s="23">
        <f t="shared" si="98"/>
        <v>22</v>
      </c>
      <c r="G335" s="21">
        <v>2</v>
      </c>
      <c r="H335" s="21" t="str">
        <f t="shared" si="99"/>
        <v>Rabu</v>
      </c>
      <c r="I335" s="24">
        <f t="shared" si="103"/>
        <v>45847.083333333336</v>
      </c>
      <c r="J335" s="25">
        <f t="shared" si="104"/>
        <v>11.083333333333332</v>
      </c>
      <c r="K335" s="21" t="str">
        <f t="shared" si="100"/>
        <v>Rabu</v>
      </c>
      <c r="L335" s="24">
        <f t="shared" si="105"/>
        <v>45847.166666666672</v>
      </c>
      <c r="M335" s="25">
        <f t="shared" si="101"/>
        <v>11.166666666666666</v>
      </c>
    </row>
    <row r="336" spans="1:13" ht="15.75" x14ac:dyDescent="0.25">
      <c r="A336" s="21">
        <f t="shared" si="102"/>
        <v>13</v>
      </c>
      <c r="B336" s="22" t="s">
        <v>22</v>
      </c>
      <c r="C336" s="21">
        <v>407</v>
      </c>
      <c r="D336" s="23">
        <f t="shared" si="97"/>
        <v>25</v>
      </c>
      <c r="E336" s="114">
        <v>-1</v>
      </c>
      <c r="F336" s="23">
        <f t="shared" si="98"/>
        <v>26</v>
      </c>
      <c r="G336" s="21">
        <v>3</v>
      </c>
      <c r="H336" s="21" t="str">
        <f t="shared" si="99"/>
        <v>Kamis</v>
      </c>
      <c r="I336" s="24">
        <f t="shared" si="103"/>
        <v>45848.083333333336</v>
      </c>
      <c r="J336" s="25">
        <f t="shared" si="104"/>
        <v>12.083333333333332</v>
      </c>
      <c r="K336" s="21" t="str">
        <f t="shared" si="100"/>
        <v>Kamis</v>
      </c>
      <c r="L336" s="24">
        <f t="shared" si="105"/>
        <v>45848.208333333336</v>
      </c>
      <c r="M336" s="25">
        <f t="shared" si="101"/>
        <v>12.208333333333332</v>
      </c>
    </row>
    <row r="337" spans="1:13" ht="15.75" x14ac:dyDescent="0.25">
      <c r="A337" s="21">
        <f t="shared" si="102"/>
        <v>14</v>
      </c>
      <c r="B337" s="22" t="s">
        <v>20</v>
      </c>
      <c r="C337" s="21">
        <v>243</v>
      </c>
      <c r="D337" s="23">
        <f t="shared" si="97"/>
        <v>16</v>
      </c>
      <c r="E337" s="114">
        <v>1</v>
      </c>
      <c r="F337" s="23">
        <f t="shared" si="98"/>
        <v>15</v>
      </c>
      <c r="G337" s="215">
        <v>3</v>
      </c>
      <c r="H337" s="21" t="str">
        <f t="shared" si="99"/>
        <v>Jum'at</v>
      </c>
      <c r="I337" s="24">
        <f t="shared" si="103"/>
        <v>45849.25</v>
      </c>
      <c r="J337" s="25">
        <f t="shared" si="104"/>
        <v>13.249999999999998</v>
      </c>
      <c r="K337" s="21" t="str">
        <f t="shared" si="100"/>
        <v>Jum'at</v>
      </c>
      <c r="L337" s="24">
        <f t="shared" si="105"/>
        <v>45849.375</v>
      </c>
      <c r="M337" s="25">
        <f t="shared" si="101"/>
        <v>13.374999999999998</v>
      </c>
    </row>
    <row r="338" spans="1:13" ht="15.75" x14ac:dyDescent="0.25">
      <c r="A338" s="21">
        <f t="shared" si="102"/>
        <v>15</v>
      </c>
      <c r="B338" s="54" t="s">
        <v>19</v>
      </c>
      <c r="C338" s="27">
        <v>458</v>
      </c>
      <c r="D338" s="23">
        <f t="shared" si="97"/>
        <v>29</v>
      </c>
      <c r="E338" s="114">
        <v>0</v>
      </c>
      <c r="F338" s="23">
        <f t="shared" si="98"/>
        <v>29</v>
      </c>
      <c r="G338" s="21">
        <v>3</v>
      </c>
      <c r="H338" s="21" t="str">
        <f t="shared" si="99"/>
        <v>Sabtu</v>
      </c>
      <c r="I338" s="24">
        <f t="shared" si="103"/>
        <v>45850.041666666664</v>
      </c>
      <c r="J338" s="25">
        <f t="shared" si="104"/>
        <v>14.041666666666664</v>
      </c>
      <c r="K338" s="21" t="str">
        <f t="shared" si="100"/>
        <v>Sabtu</v>
      </c>
      <c r="L338" s="24">
        <f t="shared" si="105"/>
        <v>45850.166666666664</v>
      </c>
      <c r="M338" s="25">
        <f t="shared" si="101"/>
        <v>14.166666666666664</v>
      </c>
    </row>
    <row r="339" spans="1:13" ht="15.75" x14ac:dyDescent="0.25">
      <c r="A339" s="21">
        <f t="shared" si="102"/>
        <v>16</v>
      </c>
      <c r="B339" s="22" t="s">
        <v>18</v>
      </c>
      <c r="C339" s="21">
        <v>396</v>
      </c>
      <c r="D339" s="23">
        <f t="shared" si="97"/>
        <v>27</v>
      </c>
      <c r="E339" s="216">
        <v>2</v>
      </c>
      <c r="F339" s="23">
        <f t="shared" si="98"/>
        <v>25</v>
      </c>
      <c r="G339" s="21">
        <v>2</v>
      </c>
      <c r="H339" s="21" t="str">
        <f t="shared" si="99"/>
        <v>Minggu</v>
      </c>
      <c r="I339" s="24">
        <f t="shared" si="103"/>
        <v>45851.375</v>
      </c>
      <c r="J339" s="25">
        <f t="shared" si="104"/>
        <v>15.374999999999998</v>
      </c>
      <c r="K339" s="21" t="str">
        <f t="shared" si="100"/>
        <v>Minggu</v>
      </c>
      <c r="L339" s="24">
        <f t="shared" si="105"/>
        <v>45851.458333333336</v>
      </c>
      <c r="M339" s="25">
        <f t="shared" si="101"/>
        <v>15.458333333333332</v>
      </c>
    </row>
    <row r="340" spans="1:13" ht="15.75" x14ac:dyDescent="0.25">
      <c r="A340" s="21">
        <f t="shared" si="102"/>
        <v>17</v>
      </c>
      <c r="B340" s="22" t="s">
        <v>17</v>
      </c>
      <c r="C340" s="21"/>
      <c r="D340" s="23"/>
      <c r="E340" s="23"/>
      <c r="F340" s="53"/>
      <c r="G340" s="21"/>
      <c r="H340" s="21" t="str">
        <f t="shared" si="99"/>
        <v>Senin</v>
      </c>
      <c r="I340" s="24">
        <f t="shared" si="103"/>
        <v>45852.583333333336</v>
      </c>
      <c r="J340" s="25">
        <f t="shared" si="104"/>
        <v>16.583333333333332</v>
      </c>
      <c r="K340" s="21"/>
      <c r="L340" s="24"/>
      <c r="M340" s="25"/>
    </row>
    <row r="342" spans="1:13" x14ac:dyDescent="0.25">
      <c r="A342" s="455" t="s">
        <v>31</v>
      </c>
      <c r="B342" s="455"/>
      <c r="C342" s="217">
        <f>SUM(C324:C339)</f>
        <v>5266</v>
      </c>
      <c r="D342" s="217">
        <f>SUM(D324:D339)</f>
        <v>341</v>
      </c>
      <c r="E342" s="218"/>
      <c r="F342" s="217"/>
      <c r="G342" s="217">
        <f>SUM(G324:G339)</f>
        <v>56</v>
      </c>
      <c r="H342" s="217">
        <f>D342+G342</f>
        <v>397</v>
      </c>
      <c r="I342" s="143"/>
      <c r="J342" s="144"/>
      <c r="K342" s="143"/>
      <c r="L342" s="143"/>
      <c r="M342" s="144"/>
    </row>
    <row r="343" spans="1:13" x14ac:dyDescent="0.25">
      <c r="A343" s="455" t="s">
        <v>32</v>
      </c>
      <c r="B343" s="455"/>
      <c r="C343" s="219"/>
      <c r="D343" s="220">
        <f>D342/24</f>
        <v>14.208333333333334</v>
      </c>
      <c r="E343" s="221"/>
      <c r="F343" s="220"/>
      <c r="G343" s="220">
        <f>G342/24</f>
        <v>2.3333333333333335</v>
      </c>
      <c r="H343" s="221">
        <f>H342/24</f>
        <v>16.541666666666668</v>
      </c>
      <c r="I343" s="148"/>
      <c r="J343" s="149" t="s">
        <v>33</v>
      </c>
      <c r="K343" s="150"/>
      <c r="L343" s="150"/>
      <c r="M343" s="150"/>
    </row>
    <row r="344" spans="1:13" x14ac:dyDescent="0.25">
      <c r="E344" s="222"/>
      <c r="H344" s="150"/>
      <c r="I344" s="150"/>
      <c r="J344" s="144" t="s">
        <v>34</v>
      </c>
      <c r="K344" s="144"/>
      <c r="L344" s="154">
        <f>C342</f>
        <v>5266</v>
      </c>
      <c r="M344" s="150" t="s">
        <v>35</v>
      </c>
    </row>
    <row r="345" spans="1:13" x14ac:dyDescent="0.25">
      <c r="E345" s="222"/>
      <c r="I345" s="150"/>
      <c r="J345" s="144" t="s">
        <v>36</v>
      </c>
      <c r="K345" s="144"/>
      <c r="L345" s="155">
        <f>D343</f>
        <v>14.208333333333334</v>
      </c>
      <c r="M345" s="150" t="s">
        <v>14</v>
      </c>
    </row>
    <row r="346" spans="1:13" x14ac:dyDescent="0.25">
      <c r="E346" s="222"/>
      <c r="G346" s="223"/>
      <c r="I346" s="150"/>
      <c r="J346" s="144" t="s">
        <v>37</v>
      </c>
      <c r="K346" s="144"/>
      <c r="L346" s="156">
        <f>G343</f>
        <v>2.3333333333333335</v>
      </c>
      <c r="M346" s="150" t="s">
        <v>14</v>
      </c>
    </row>
    <row r="347" spans="1:13" x14ac:dyDescent="0.25">
      <c r="A347" s="224"/>
      <c r="B347" s="224"/>
      <c r="C347" s="224"/>
      <c r="D347" s="224"/>
      <c r="E347" s="225"/>
      <c r="F347" s="224"/>
      <c r="G347" s="224"/>
      <c r="H347" s="224"/>
      <c r="I347" s="158"/>
      <c r="J347" s="226" t="s">
        <v>63</v>
      </c>
      <c r="K347" s="158"/>
      <c r="L347" s="227">
        <f>366/28</f>
        <v>13.071428571428571</v>
      </c>
      <c r="M347" s="158"/>
    </row>
    <row r="349" spans="1:13" ht="15.75" x14ac:dyDescent="0.25">
      <c r="A349" s="438" t="s">
        <v>0</v>
      </c>
      <c r="B349" s="438"/>
      <c r="C349" s="438"/>
      <c r="D349" s="438"/>
      <c r="E349" s="438"/>
      <c r="F349" s="438"/>
      <c r="G349" s="438"/>
      <c r="H349" s="438"/>
      <c r="I349" s="438"/>
      <c r="J349" s="438"/>
      <c r="K349" s="438"/>
      <c r="L349" s="438"/>
      <c r="M349" s="438"/>
    </row>
    <row r="350" spans="1:13" ht="15.75" x14ac:dyDescent="0.25">
      <c r="A350" s="438" t="s">
        <v>166</v>
      </c>
      <c r="B350" s="438"/>
      <c r="C350" s="438"/>
      <c r="D350" s="438"/>
      <c r="E350" s="438"/>
      <c r="F350" s="438"/>
      <c r="G350" s="438"/>
      <c r="H350" s="438"/>
      <c r="I350" s="438"/>
      <c r="J350" s="438"/>
      <c r="K350" s="438"/>
      <c r="L350" s="438"/>
      <c r="M350" s="438"/>
    </row>
    <row r="351" spans="1:13" ht="15.75" x14ac:dyDescent="0.25">
      <c r="A351" s="162" t="s">
        <v>179</v>
      </c>
      <c r="K351" s="139" t="s">
        <v>3</v>
      </c>
      <c r="L351" s="136">
        <v>15.5</v>
      </c>
      <c r="M351" s="139" t="s">
        <v>4</v>
      </c>
    </row>
    <row r="352" spans="1:13" ht="15" customHeight="1" x14ac:dyDescent="0.25">
      <c r="A352" s="450" t="s">
        <v>5</v>
      </c>
      <c r="B352" s="450" t="s">
        <v>6</v>
      </c>
      <c r="C352" s="451" t="s">
        <v>7</v>
      </c>
      <c r="D352" s="451" t="s">
        <v>8</v>
      </c>
      <c r="E352" s="452" t="s">
        <v>9</v>
      </c>
      <c r="F352" s="452" t="s">
        <v>10</v>
      </c>
      <c r="G352" s="451" t="s">
        <v>11</v>
      </c>
      <c r="H352" s="453" t="s">
        <v>12</v>
      </c>
      <c r="I352" s="453"/>
      <c r="J352" s="453"/>
      <c r="K352" s="454" t="s">
        <v>13</v>
      </c>
      <c r="L352" s="454"/>
      <c r="M352" s="454"/>
    </row>
    <row r="353" spans="1:13" x14ac:dyDescent="0.25">
      <c r="A353" s="450"/>
      <c r="B353" s="450"/>
      <c r="C353" s="451"/>
      <c r="D353" s="451"/>
      <c r="E353" s="452"/>
      <c r="F353" s="452"/>
      <c r="G353" s="451"/>
      <c r="H353" s="212" t="s">
        <v>14</v>
      </c>
      <c r="I353" s="212" t="s">
        <v>15</v>
      </c>
      <c r="J353" s="212" t="s">
        <v>16</v>
      </c>
      <c r="K353" s="213" t="s">
        <v>14</v>
      </c>
      <c r="L353" s="213" t="s">
        <v>15</v>
      </c>
      <c r="M353" s="213" t="s">
        <v>16</v>
      </c>
    </row>
    <row r="354" spans="1:13" ht="15.75" x14ac:dyDescent="0.25">
      <c r="A354" s="21">
        <v>1</v>
      </c>
      <c r="B354" s="22" t="s">
        <v>17</v>
      </c>
      <c r="C354" s="21">
        <v>396</v>
      </c>
      <c r="D354" s="23">
        <f t="shared" ref="D354:D369" si="106">F354+E354</f>
        <v>26</v>
      </c>
      <c r="E354" s="23">
        <v>1</v>
      </c>
      <c r="F354" s="23">
        <f t="shared" ref="F354:F369" si="107">INT(C354/$L$3)</f>
        <v>25</v>
      </c>
      <c r="G354" s="21">
        <v>14</v>
      </c>
      <c r="H354" s="21" t="str">
        <f t="shared" ref="H354:H370" si="108">CHOOSE(WEEKDAY(I354),"Minggu","Senin","Selasa","Rabu","Kamis","Jum'at","Sabtu")</f>
        <v>Senin</v>
      </c>
      <c r="I354" s="24">
        <v>45852</v>
      </c>
      <c r="J354" s="25">
        <v>0.58333333333333304</v>
      </c>
      <c r="K354" s="21" t="str">
        <f t="shared" ref="K354:K369" si="109">CHOOSE(WEEKDAY(L354),"Minggu","Senin","Selasa","Rabu","Kamis","Jum'at","Sabtu")</f>
        <v>Selasa</v>
      </c>
      <c r="L354" s="24">
        <f>(I354+J354)+G354/24</f>
        <v>45853.166666666672</v>
      </c>
      <c r="M354" s="25">
        <f t="shared" ref="M354:M369" si="110">(J354+G354/24)</f>
        <v>1.1666666666666665</v>
      </c>
    </row>
    <row r="355" spans="1:13" ht="15.75" x14ac:dyDescent="0.25">
      <c r="A355" s="21">
        <f t="shared" ref="A355:A370" si="111">A354+1</f>
        <v>2</v>
      </c>
      <c r="B355" s="22" t="s">
        <v>18</v>
      </c>
      <c r="C355" s="21">
        <v>458</v>
      </c>
      <c r="D355" s="23">
        <f t="shared" si="106"/>
        <v>30</v>
      </c>
      <c r="E355" s="23">
        <v>1</v>
      </c>
      <c r="F355" s="23">
        <f t="shared" si="107"/>
        <v>29</v>
      </c>
      <c r="G355" s="21">
        <v>4</v>
      </c>
      <c r="H355" s="21" t="str">
        <f t="shared" si="108"/>
        <v>Rabu</v>
      </c>
      <c r="I355" s="24">
        <f t="shared" ref="I355:I370" si="112">$I$354+J355</f>
        <v>45854.25</v>
      </c>
      <c r="J355" s="25">
        <f t="shared" ref="J355:J370" si="113">M354+D354/24</f>
        <v>2.25</v>
      </c>
      <c r="K355" s="21" t="str">
        <f t="shared" si="109"/>
        <v>Rabu</v>
      </c>
      <c r="L355" s="24">
        <f t="shared" ref="L355:L369" si="114">($I$354+J355)+G355/24</f>
        <v>45854.416666666664</v>
      </c>
      <c r="M355" s="25">
        <f t="shared" si="110"/>
        <v>2.4166666666666665</v>
      </c>
    </row>
    <row r="356" spans="1:13" ht="15.75" x14ac:dyDescent="0.25">
      <c r="A356" s="21">
        <f t="shared" si="111"/>
        <v>3</v>
      </c>
      <c r="B356" s="22" t="s">
        <v>19</v>
      </c>
      <c r="C356" s="21">
        <v>243</v>
      </c>
      <c r="D356" s="23">
        <f t="shared" si="106"/>
        <v>16</v>
      </c>
      <c r="E356" s="23">
        <v>1</v>
      </c>
      <c r="F356" s="23">
        <f t="shared" si="107"/>
        <v>15</v>
      </c>
      <c r="G356" s="21">
        <v>4</v>
      </c>
      <c r="H356" s="21" t="str">
        <f t="shared" si="108"/>
        <v>Kamis</v>
      </c>
      <c r="I356" s="24">
        <f t="shared" si="112"/>
        <v>45855.666666666664</v>
      </c>
      <c r="J356" s="25">
        <f t="shared" si="113"/>
        <v>3.6666666666666665</v>
      </c>
      <c r="K356" s="21" t="str">
        <f t="shared" si="109"/>
        <v>Kamis</v>
      </c>
      <c r="L356" s="24">
        <f t="shared" si="114"/>
        <v>45855.833333333328</v>
      </c>
      <c r="M356" s="25">
        <f t="shared" si="110"/>
        <v>3.833333333333333</v>
      </c>
    </row>
    <row r="357" spans="1:13" ht="15.75" x14ac:dyDescent="0.25">
      <c r="A357" s="21">
        <f t="shared" si="111"/>
        <v>4</v>
      </c>
      <c r="B357" s="22" t="s">
        <v>20</v>
      </c>
      <c r="C357" s="21">
        <v>407</v>
      </c>
      <c r="D357" s="23">
        <f t="shared" si="106"/>
        <v>26</v>
      </c>
      <c r="E357" s="23">
        <v>0</v>
      </c>
      <c r="F357" s="23">
        <f t="shared" si="107"/>
        <v>26</v>
      </c>
      <c r="G357" s="21">
        <v>2</v>
      </c>
      <c r="H357" s="21" t="str">
        <f t="shared" si="108"/>
        <v>Jum'at</v>
      </c>
      <c r="I357" s="24">
        <f t="shared" si="112"/>
        <v>45856.5</v>
      </c>
      <c r="J357" s="25">
        <f t="shared" si="113"/>
        <v>4.5</v>
      </c>
      <c r="K357" s="21" t="str">
        <f t="shared" si="109"/>
        <v>Jum'at</v>
      </c>
      <c r="L357" s="24">
        <f t="shared" si="114"/>
        <v>45856.583333333336</v>
      </c>
      <c r="M357" s="25">
        <f t="shared" si="110"/>
        <v>4.583333333333333</v>
      </c>
    </row>
    <row r="358" spans="1:13" ht="15.75" x14ac:dyDescent="0.25">
      <c r="A358" s="21">
        <f t="shared" si="111"/>
        <v>5</v>
      </c>
      <c r="B358" s="22" t="s">
        <v>22</v>
      </c>
      <c r="C358" s="21">
        <v>345</v>
      </c>
      <c r="D358" s="23">
        <f t="shared" si="106"/>
        <v>22</v>
      </c>
      <c r="E358" s="23">
        <v>0</v>
      </c>
      <c r="F358" s="23">
        <f t="shared" si="107"/>
        <v>22</v>
      </c>
      <c r="G358" s="71">
        <v>3</v>
      </c>
      <c r="H358" s="21" t="str">
        <f t="shared" si="108"/>
        <v>Sabtu</v>
      </c>
      <c r="I358" s="24">
        <f t="shared" si="112"/>
        <v>45857.666666666664</v>
      </c>
      <c r="J358" s="25">
        <f t="shared" si="113"/>
        <v>5.6666666666666661</v>
      </c>
      <c r="K358" s="21" t="str">
        <f t="shared" si="109"/>
        <v>Sabtu</v>
      </c>
      <c r="L358" s="24">
        <f t="shared" si="114"/>
        <v>45857.791666666664</v>
      </c>
      <c r="M358" s="25">
        <f t="shared" si="110"/>
        <v>5.7916666666666661</v>
      </c>
    </row>
    <row r="359" spans="1:13" ht="15.75" x14ac:dyDescent="0.25">
      <c r="A359" s="21">
        <f t="shared" si="111"/>
        <v>6</v>
      </c>
      <c r="B359" s="214" t="s">
        <v>28</v>
      </c>
      <c r="C359" s="109">
        <v>374</v>
      </c>
      <c r="D359" s="23">
        <f t="shared" si="106"/>
        <v>25</v>
      </c>
      <c r="E359" s="114">
        <v>1</v>
      </c>
      <c r="F359" s="23">
        <f t="shared" si="107"/>
        <v>24</v>
      </c>
      <c r="G359" s="109">
        <v>2</v>
      </c>
      <c r="H359" s="21" t="str">
        <f t="shared" si="108"/>
        <v>Minggu</v>
      </c>
      <c r="I359" s="24">
        <f t="shared" si="112"/>
        <v>45858.708333333336</v>
      </c>
      <c r="J359" s="25">
        <f t="shared" si="113"/>
        <v>6.708333333333333</v>
      </c>
      <c r="K359" s="21" t="str">
        <f t="shared" si="109"/>
        <v>Minggu</v>
      </c>
      <c r="L359" s="24">
        <f t="shared" si="114"/>
        <v>45858.791666666672</v>
      </c>
      <c r="M359" s="25">
        <f t="shared" si="110"/>
        <v>6.7916666666666661</v>
      </c>
    </row>
    <row r="360" spans="1:13" ht="15.75" x14ac:dyDescent="0.25">
      <c r="A360" s="21">
        <f t="shared" si="111"/>
        <v>7</v>
      </c>
      <c r="B360" s="228" t="s">
        <v>30</v>
      </c>
      <c r="C360" s="21">
        <v>100</v>
      </c>
      <c r="D360" s="23">
        <f t="shared" si="106"/>
        <v>7</v>
      </c>
      <c r="E360" s="114">
        <v>1</v>
      </c>
      <c r="F360" s="23">
        <f t="shared" si="107"/>
        <v>6</v>
      </c>
      <c r="G360" s="109">
        <v>2</v>
      </c>
      <c r="H360" s="21" t="str">
        <f t="shared" si="108"/>
        <v>Senin</v>
      </c>
      <c r="I360" s="24">
        <f t="shared" si="112"/>
        <v>45859.833333333336</v>
      </c>
      <c r="J360" s="25">
        <f t="shared" si="113"/>
        <v>7.833333333333333</v>
      </c>
      <c r="K360" s="21" t="str">
        <f t="shared" si="109"/>
        <v>Senin</v>
      </c>
      <c r="L360" s="24">
        <f t="shared" si="114"/>
        <v>45859.916666666672</v>
      </c>
      <c r="M360" s="25">
        <f t="shared" si="110"/>
        <v>7.9166666666666661</v>
      </c>
    </row>
    <row r="361" spans="1:13" ht="15.75" x14ac:dyDescent="0.25">
      <c r="A361" s="21">
        <f t="shared" si="111"/>
        <v>8</v>
      </c>
      <c r="B361" s="22" t="s">
        <v>94</v>
      </c>
      <c r="C361" s="21">
        <v>310</v>
      </c>
      <c r="D361" s="23">
        <f t="shared" si="106"/>
        <v>20</v>
      </c>
      <c r="E361" s="114">
        <v>0</v>
      </c>
      <c r="F361" s="23">
        <f t="shared" si="107"/>
        <v>20</v>
      </c>
      <c r="G361" s="21">
        <v>2</v>
      </c>
      <c r="H361" s="21" t="str">
        <f t="shared" si="108"/>
        <v>Selasa</v>
      </c>
      <c r="I361" s="24">
        <f t="shared" si="112"/>
        <v>45860.208333333336</v>
      </c>
      <c r="J361" s="25">
        <f t="shared" si="113"/>
        <v>8.2083333333333321</v>
      </c>
      <c r="K361" s="21" t="str">
        <f t="shared" si="109"/>
        <v>Selasa</v>
      </c>
      <c r="L361" s="24">
        <f t="shared" si="114"/>
        <v>45860.291666666672</v>
      </c>
      <c r="M361" s="25">
        <f t="shared" si="110"/>
        <v>8.2916666666666661</v>
      </c>
    </row>
    <row r="362" spans="1:13" ht="15.75" x14ac:dyDescent="0.25">
      <c r="A362" s="21">
        <f t="shared" si="111"/>
        <v>9</v>
      </c>
      <c r="B362" s="22" t="s">
        <v>62</v>
      </c>
      <c r="C362" s="21">
        <v>310</v>
      </c>
      <c r="D362" s="23">
        <f t="shared" si="106"/>
        <v>20</v>
      </c>
      <c r="E362" s="114">
        <v>0</v>
      </c>
      <c r="F362" s="23">
        <f t="shared" si="107"/>
        <v>20</v>
      </c>
      <c r="G362" s="21">
        <v>6</v>
      </c>
      <c r="H362" s="21" t="str">
        <f t="shared" si="108"/>
        <v>Rabu</v>
      </c>
      <c r="I362" s="24">
        <f t="shared" si="112"/>
        <v>45861.125</v>
      </c>
      <c r="J362" s="25">
        <f t="shared" si="113"/>
        <v>9.125</v>
      </c>
      <c r="K362" s="21" t="str">
        <f t="shared" si="109"/>
        <v>Rabu</v>
      </c>
      <c r="L362" s="24">
        <f t="shared" si="114"/>
        <v>45861.375</v>
      </c>
      <c r="M362" s="25">
        <f t="shared" si="110"/>
        <v>9.375</v>
      </c>
    </row>
    <row r="363" spans="1:13" ht="15.75" x14ac:dyDescent="0.25">
      <c r="A363" s="21">
        <f t="shared" si="111"/>
        <v>10</v>
      </c>
      <c r="B363" s="22" t="s">
        <v>94</v>
      </c>
      <c r="C363" s="21">
        <v>100</v>
      </c>
      <c r="D363" s="23">
        <f t="shared" si="106"/>
        <v>6</v>
      </c>
      <c r="E363" s="114">
        <v>0</v>
      </c>
      <c r="F363" s="23">
        <f t="shared" si="107"/>
        <v>6</v>
      </c>
      <c r="G363" s="21">
        <v>2</v>
      </c>
      <c r="H363" s="21" t="str">
        <f t="shared" si="108"/>
        <v>Kamis</v>
      </c>
      <c r="I363" s="24">
        <f t="shared" si="112"/>
        <v>45862.208333333336</v>
      </c>
      <c r="J363" s="25">
        <f t="shared" si="113"/>
        <v>10.208333333333334</v>
      </c>
      <c r="K363" s="21" t="str">
        <f t="shared" si="109"/>
        <v>Kamis</v>
      </c>
      <c r="L363" s="24">
        <f t="shared" si="114"/>
        <v>45862.291666666672</v>
      </c>
      <c r="M363" s="25">
        <f t="shared" si="110"/>
        <v>10.291666666666668</v>
      </c>
    </row>
    <row r="364" spans="1:13" ht="15.75" x14ac:dyDescent="0.25">
      <c r="A364" s="21">
        <f t="shared" si="111"/>
        <v>11</v>
      </c>
      <c r="B364" s="26" t="s">
        <v>30</v>
      </c>
      <c r="C364" s="21">
        <v>374</v>
      </c>
      <c r="D364" s="23">
        <f t="shared" si="106"/>
        <v>25</v>
      </c>
      <c r="E364" s="114">
        <v>1</v>
      </c>
      <c r="F364" s="23">
        <f t="shared" si="107"/>
        <v>24</v>
      </c>
      <c r="G364" s="21">
        <v>3</v>
      </c>
      <c r="H364" s="21" t="str">
        <f t="shared" si="108"/>
        <v>Kamis</v>
      </c>
      <c r="I364" s="24">
        <f t="shared" si="112"/>
        <v>45862.541666666664</v>
      </c>
      <c r="J364" s="25">
        <f t="shared" si="113"/>
        <v>10.541666666666668</v>
      </c>
      <c r="K364" s="21" t="str">
        <f t="shared" si="109"/>
        <v>Kamis</v>
      </c>
      <c r="L364" s="24">
        <f t="shared" si="114"/>
        <v>45862.666666666664</v>
      </c>
      <c r="M364" s="25">
        <f t="shared" si="110"/>
        <v>10.666666666666668</v>
      </c>
    </row>
    <row r="365" spans="1:13" ht="15.75" x14ac:dyDescent="0.25">
      <c r="A365" s="21">
        <f t="shared" si="111"/>
        <v>12</v>
      </c>
      <c r="B365" s="22" t="s">
        <v>28</v>
      </c>
      <c r="C365" s="21">
        <v>345</v>
      </c>
      <c r="D365" s="23">
        <f t="shared" si="106"/>
        <v>22</v>
      </c>
      <c r="E365" s="114">
        <v>0</v>
      </c>
      <c r="F365" s="23">
        <f t="shared" si="107"/>
        <v>22</v>
      </c>
      <c r="G365" s="21">
        <v>2</v>
      </c>
      <c r="H365" s="21" t="str">
        <f t="shared" si="108"/>
        <v>Jum'at</v>
      </c>
      <c r="I365" s="24">
        <f t="shared" si="112"/>
        <v>45863.708333333336</v>
      </c>
      <c r="J365" s="25">
        <f t="shared" si="113"/>
        <v>11.708333333333334</v>
      </c>
      <c r="K365" s="21" t="str">
        <f t="shared" si="109"/>
        <v>Jum'at</v>
      </c>
      <c r="L365" s="24">
        <f t="shared" si="114"/>
        <v>45863.791666666672</v>
      </c>
      <c r="M365" s="25">
        <f t="shared" si="110"/>
        <v>11.791666666666668</v>
      </c>
    </row>
    <row r="366" spans="1:13" ht="15.75" x14ac:dyDescent="0.25">
      <c r="A366" s="21">
        <f t="shared" si="111"/>
        <v>13</v>
      </c>
      <c r="B366" s="22" t="s">
        <v>22</v>
      </c>
      <c r="C366" s="21">
        <v>407</v>
      </c>
      <c r="D366" s="23">
        <f t="shared" si="106"/>
        <v>25</v>
      </c>
      <c r="E366" s="114">
        <v>-1</v>
      </c>
      <c r="F366" s="23">
        <f t="shared" si="107"/>
        <v>26</v>
      </c>
      <c r="G366" s="21">
        <v>3</v>
      </c>
      <c r="H366" s="21" t="str">
        <f t="shared" si="108"/>
        <v>Sabtu</v>
      </c>
      <c r="I366" s="24">
        <f t="shared" si="112"/>
        <v>45864.708333333336</v>
      </c>
      <c r="J366" s="25">
        <f t="shared" si="113"/>
        <v>12.708333333333334</v>
      </c>
      <c r="K366" s="21" t="str">
        <f t="shared" si="109"/>
        <v>Sabtu</v>
      </c>
      <c r="L366" s="24">
        <f t="shared" si="114"/>
        <v>45864.833333333336</v>
      </c>
      <c r="M366" s="25">
        <f t="shared" si="110"/>
        <v>12.833333333333334</v>
      </c>
    </row>
    <row r="367" spans="1:13" ht="15.75" x14ac:dyDescent="0.25">
      <c r="A367" s="21">
        <f t="shared" si="111"/>
        <v>14</v>
      </c>
      <c r="B367" s="22" t="s">
        <v>20</v>
      </c>
      <c r="C367" s="21">
        <v>243</v>
      </c>
      <c r="D367" s="23">
        <f t="shared" si="106"/>
        <v>16</v>
      </c>
      <c r="E367" s="114">
        <v>1</v>
      </c>
      <c r="F367" s="23">
        <f t="shared" si="107"/>
        <v>15</v>
      </c>
      <c r="G367" s="215">
        <v>3</v>
      </c>
      <c r="H367" s="21" t="str">
        <f t="shared" si="108"/>
        <v>Minggu</v>
      </c>
      <c r="I367" s="24">
        <f t="shared" si="112"/>
        <v>45865.875</v>
      </c>
      <c r="J367" s="25">
        <f t="shared" si="113"/>
        <v>13.875</v>
      </c>
      <c r="K367" s="21" t="str">
        <f t="shared" si="109"/>
        <v>Senin</v>
      </c>
      <c r="L367" s="24">
        <f t="shared" si="114"/>
        <v>45866</v>
      </c>
      <c r="M367" s="25">
        <f t="shared" si="110"/>
        <v>14</v>
      </c>
    </row>
    <row r="368" spans="1:13" ht="15.75" x14ac:dyDescent="0.25">
      <c r="A368" s="21">
        <f t="shared" si="111"/>
        <v>15</v>
      </c>
      <c r="B368" s="54" t="s">
        <v>19</v>
      </c>
      <c r="C368" s="27">
        <v>458</v>
      </c>
      <c r="D368" s="23">
        <f t="shared" si="106"/>
        <v>29</v>
      </c>
      <c r="E368" s="114">
        <v>0</v>
      </c>
      <c r="F368" s="23">
        <f t="shared" si="107"/>
        <v>29</v>
      </c>
      <c r="G368" s="21">
        <v>3</v>
      </c>
      <c r="H368" s="21" t="str">
        <f t="shared" si="108"/>
        <v>Senin</v>
      </c>
      <c r="I368" s="24">
        <f t="shared" si="112"/>
        <v>45866.666666666664</v>
      </c>
      <c r="J368" s="25">
        <f t="shared" si="113"/>
        <v>14.666666666666666</v>
      </c>
      <c r="K368" s="21" t="str">
        <f t="shared" si="109"/>
        <v>Senin</v>
      </c>
      <c r="L368" s="24">
        <f t="shared" si="114"/>
        <v>45866.791666666664</v>
      </c>
      <c r="M368" s="25">
        <f t="shared" si="110"/>
        <v>14.791666666666666</v>
      </c>
    </row>
    <row r="369" spans="1:13" ht="15.75" x14ac:dyDescent="0.25">
      <c r="A369" s="21">
        <f t="shared" si="111"/>
        <v>16</v>
      </c>
      <c r="B369" s="22" t="s">
        <v>18</v>
      </c>
      <c r="C369" s="21">
        <v>396</v>
      </c>
      <c r="D369" s="23">
        <f t="shared" si="106"/>
        <v>27</v>
      </c>
      <c r="E369" s="216">
        <v>2</v>
      </c>
      <c r="F369" s="23">
        <f t="shared" si="107"/>
        <v>25</v>
      </c>
      <c r="G369" s="21">
        <v>2</v>
      </c>
      <c r="H369" s="21" t="str">
        <f t="shared" si="108"/>
        <v>Rabu</v>
      </c>
      <c r="I369" s="24">
        <f t="shared" si="112"/>
        <v>45868</v>
      </c>
      <c r="J369" s="25">
        <f t="shared" si="113"/>
        <v>16</v>
      </c>
      <c r="K369" s="21" t="str">
        <f t="shared" si="109"/>
        <v>Rabu</v>
      </c>
      <c r="L369" s="24">
        <f t="shared" si="114"/>
        <v>45868.083333333336</v>
      </c>
      <c r="M369" s="25">
        <f t="shared" si="110"/>
        <v>16.083333333333332</v>
      </c>
    </row>
    <row r="370" spans="1:13" ht="15.75" x14ac:dyDescent="0.25">
      <c r="A370" s="21">
        <f t="shared" si="111"/>
        <v>17</v>
      </c>
      <c r="B370" s="22" t="s">
        <v>17</v>
      </c>
      <c r="C370" s="21"/>
      <c r="D370" s="23"/>
      <c r="E370" s="23"/>
      <c r="F370" s="53"/>
      <c r="G370" s="21"/>
      <c r="H370" s="21" t="str">
        <f t="shared" si="108"/>
        <v>Kamis</v>
      </c>
      <c r="I370" s="24">
        <f t="shared" si="112"/>
        <v>45869.208333333336</v>
      </c>
      <c r="J370" s="25">
        <f t="shared" si="113"/>
        <v>17.208333333333332</v>
      </c>
      <c r="K370" s="21"/>
      <c r="L370" s="24"/>
      <c r="M370" s="25"/>
    </row>
    <row r="372" spans="1:13" x14ac:dyDescent="0.25">
      <c r="A372" s="455" t="s">
        <v>31</v>
      </c>
      <c r="B372" s="455"/>
      <c r="C372" s="217">
        <f>SUM(C354:C369)</f>
        <v>5266</v>
      </c>
      <c r="D372" s="217">
        <f>SUM(D354:D369)</f>
        <v>342</v>
      </c>
      <c r="E372" s="218"/>
      <c r="F372" s="217"/>
      <c r="G372" s="217">
        <f>SUM(G354:G369)</f>
        <v>57</v>
      </c>
      <c r="H372" s="217">
        <f>D372+G372</f>
        <v>399</v>
      </c>
      <c r="I372" s="143"/>
      <c r="J372" s="144"/>
      <c r="K372" s="143"/>
      <c r="L372" s="143"/>
      <c r="M372" s="144"/>
    </row>
    <row r="373" spans="1:13" x14ac:dyDescent="0.25">
      <c r="A373" s="455" t="s">
        <v>32</v>
      </c>
      <c r="B373" s="455"/>
      <c r="C373" s="219"/>
      <c r="D373" s="220">
        <f>D372/24</f>
        <v>14.25</v>
      </c>
      <c r="E373" s="221"/>
      <c r="F373" s="220"/>
      <c r="G373" s="220">
        <f>G372/24</f>
        <v>2.375</v>
      </c>
      <c r="H373" s="221">
        <f>H372/24</f>
        <v>16.625</v>
      </c>
      <c r="I373" s="148"/>
      <c r="J373" s="149" t="s">
        <v>33</v>
      </c>
      <c r="K373" s="150"/>
      <c r="L373" s="150"/>
      <c r="M373" s="150"/>
    </row>
    <row r="374" spans="1:13" x14ac:dyDescent="0.25">
      <c r="E374" s="222"/>
      <c r="H374" s="150"/>
      <c r="I374" s="150"/>
      <c r="J374" s="144" t="s">
        <v>34</v>
      </c>
      <c r="K374" s="144"/>
      <c r="L374" s="154">
        <f>C372</f>
        <v>5266</v>
      </c>
      <c r="M374" s="150" t="s">
        <v>35</v>
      </c>
    </row>
    <row r="375" spans="1:13" x14ac:dyDescent="0.25">
      <c r="E375" s="222"/>
      <c r="I375" s="150"/>
      <c r="J375" s="144" t="s">
        <v>36</v>
      </c>
      <c r="K375" s="144"/>
      <c r="L375" s="155">
        <f>D373</f>
        <v>14.25</v>
      </c>
      <c r="M375" s="150" t="s">
        <v>14</v>
      </c>
    </row>
    <row r="376" spans="1:13" x14ac:dyDescent="0.25">
      <c r="E376" s="222"/>
      <c r="G376" s="223"/>
      <c r="I376" s="150"/>
      <c r="J376" s="144" t="s">
        <v>37</v>
      </c>
      <c r="K376" s="144"/>
      <c r="L376" s="156">
        <f>G373</f>
        <v>2.375</v>
      </c>
      <c r="M376" s="150" t="s">
        <v>14</v>
      </c>
    </row>
    <row r="377" spans="1:13" x14ac:dyDescent="0.25">
      <c r="A377" s="224"/>
      <c r="B377" s="224"/>
      <c r="C377" s="224"/>
      <c r="D377" s="224"/>
      <c r="E377" s="225"/>
      <c r="F377" s="224"/>
      <c r="G377" s="224"/>
      <c r="H377" s="224"/>
      <c r="I377" s="158"/>
      <c r="J377" s="226" t="s">
        <v>63</v>
      </c>
      <c r="K377" s="158"/>
      <c r="L377" s="227">
        <f>366/28</f>
        <v>13.071428571428571</v>
      </c>
      <c r="M377" s="158"/>
    </row>
  </sheetData>
  <mergeCells count="169">
    <mergeCell ref="A372:B372"/>
    <mergeCell ref="A373:B373"/>
    <mergeCell ref="A342:B342"/>
    <mergeCell ref="A343:B343"/>
    <mergeCell ref="A349:M349"/>
    <mergeCell ref="A350:M350"/>
    <mergeCell ref="A352:A353"/>
    <mergeCell ref="B352:B353"/>
    <mergeCell ref="C352:C353"/>
    <mergeCell ref="D352:D353"/>
    <mergeCell ref="E352:E353"/>
    <mergeCell ref="F352:F353"/>
    <mergeCell ref="G352:G353"/>
    <mergeCell ref="H352:J352"/>
    <mergeCell ref="K352:M352"/>
    <mergeCell ref="A312:B312"/>
    <mergeCell ref="A313:B313"/>
    <mergeCell ref="A319:M319"/>
    <mergeCell ref="A320:M320"/>
    <mergeCell ref="A322:A323"/>
    <mergeCell ref="B322:B323"/>
    <mergeCell ref="C322:C323"/>
    <mergeCell ref="D322:D323"/>
    <mergeCell ref="E322:E323"/>
    <mergeCell ref="F322:F323"/>
    <mergeCell ref="G322:G323"/>
    <mergeCell ref="H322:J322"/>
    <mergeCell ref="K322:M322"/>
    <mergeCell ref="A284:B284"/>
    <mergeCell ref="A285:B285"/>
    <mergeCell ref="A291:M291"/>
    <mergeCell ref="A292:M292"/>
    <mergeCell ref="A294:A295"/>
    <mergeCell ref="B294:B295"/>
    <mergeCell ref="C294:C295"/>
    <mergeCell ref="D294:D295"/>
    <mergeCell ref="E294:E295"/>
    <mergeCell ref="F294:F295"/>
    <mergeCell ref="G294:G295"/>
    <mergeCell ref="H294:J294"/>
    <mergeCell ref="K294:M294"/>
    <mergeCell ref="A256:B256"/>
    <mergeCell ref="A257:B257"/>
    <mergeCell ref="A263:M263"/>
    <mergeCell ref="A264:M264"/>
    <mergeCell ref="A266:A267"/>
    <mergeCell ref="B266:B267"/>
    <mergeCell ref="C266:C267"/>
    <mergeCell ref="D266:D267"/>
    <mergeCell ref="E266:E267"/>
    <mergeCell ref="F266:F267"/>
    <mergeCell ref="G266:G267"/>
    <mergeCell ref="H266:J266"/>
    <mergeCell ref="K266:M266"/>
    <mergeCell ref="A228:B228"/>
    <mergeCell ref="A229:B229"/>
    <mergeCell ref="A235:M235"/>
    <mergeCell ref="A236:M236"/>
    <mergeCell ref="A238:A239"/>
    <mergeCell ref="B238:B239"/>
    <mergeCell ref="C238:C239"/>
    <mergeCell ref="D238:D239"/>
    <mergeCell ref="E238:E239"/>
    <mergeCell ref="F238:F239"/>
    <mergeCell ref="G238:G239"/>
    <mergeCell ref="H238:J238"/>
    <mergeCell ref="K238:M238"/>
    <mergeCell ref="A200:B200"/>
    <mergeCell ref="A201:B201"/>
    <mergeCell ref="A207:M207"/>
    <mergeCell ref="A208:M208"/>
    <mergeCell ref="A210:A211"/>
    <mergeCell ref="B210:B211"/>
    <mergeCell ref="C210:C211"/>
    <mergeCell ref="D210:D211"/>
    <mergeCell ref="E210:E211"/>
    <mergeCell ref="F210:F211"/>
    <mergeCell ref="G210:G211"/>
    <mergeCell ref="H210:J210"/>
    <mergeCell ref="K210:M210"/>
    <mergeCell ref="A170:B170"/>
    <mergeCell ref="A171:B171"/>
    <mergeCell ref="A177:M177"/>
    <mergeCell ref="A178:M178"/>
    <mergeCell ref="A180:A181"/>
    <mergeCell ref="B180:B181"/>
    <mergeCell ref="C180:C181"/>
    <mergeCell ref="D180:D181"/>
    <mergeCell ref="E180:E181"/>
    <mergeCell ref="F180:F181"/>
    <mergeCell ref="G180:G181"/>
    <mergeCell ref="H180:J180"/>
    <mergeCell ref="K180:M180"/>
    <mergeCell ref="A137:B137"/>
    <mergeCell ref="A138:B138"/>
    <mergeCell ref="A144:M144"/>
    <mergeCell ref="A145:M145"/>
    <mergeCell ref="A147:A148"/>
    <mergeCell ref="B147:B148"/>
    <mergeCell ref="C147:C148"/>
    <mergeCell ref="D147:D148"/>
    <mergeCell ref="E147:E148"/>
    <mergeCell ref="F147:F148"/>
    <mergeCell ref="G147:G148"/>
    <mergeCell ref="H147:J147"/>
    <mergeCell ref="K147:M147"/>
    <mergeCell ref="A106:B106"/>
    <mergeCell ref="A107:B107"/>
    <mergeCell ref="A113:M113"/>
    <mergeCell ref="A114:M114"/>
    <mergeCell ref="A116:A117"/>
    <mergeCell ref="B116:B117"/>
    <mergeCell ref="C116:C117"/>
    <mergeCell ref="D116:D117"/>
    <mergeCell ref="E116:E117"/>
    <mergeCell ref="F116:F117"/>
    <mergeCell ref="G116:G117"/>
    <mergeCell ref="H116:J116"/>
    <mergeCell ref="K116:M116"/>
    <mergeCell ref="A82:B82"/>
    <mergeCell ref="A83:B83"/>
    <mergeCell ref="A89:M89"/>
    <mergeCell ref="A90:M90"/>
    <mergeCell ref="A92:A93"/>
    <mergeCell ref="B92:B93"/>
    <mergeCell ref="C92:C93"/>
    <mergeCell ref="D92:D93"/>
    <mergeCell ref="E92:E93"/>
    <mergeCell ref="F92:F93"/>
    <mergeCell ref="G92:G93"/>
    <mergeCell ref="H92:J92"/>
    <mergeCell ref="K92:M92"/>
    <mergeCell ref="A54:B54"/>
    <mergeCell ref="A55:B55"/>
    <mergeCell ref="A61:M61"/>
    <mergeCell ref="A62:M62"/>
    <mergeCell ref="A64:A65"/>
    <mergeCell ref="B64:B65"/>
    <mergeCell ref="C64:C65"/>
    <mergeCell ref="D64:D65"/>
    <mergeCell ref="E64:E65"/>
    <mergeCell ref="F64:F65"/>
    <mergeCell ref="G64:G65"/>
    <mergeCell ref="H64:J64"/>
    <mergeCell ref="K64:M64"/>
    <mergeCell ref="A26:B26"/>
    <mergeCell ref="A27:B27"/>
    <mergeCell ref="A33:M33"/>
    <mergeCell ref="A34:M34"/>
    <mergeCell ref="A36:A37"/>
    <mergeCell ref="B36:B37"/>
    <mergeCell ref="C36:C37"/>
    <mergeCell ref="D36:D37"/>
    <mergeCell ref="E36:E37"/>
    <mergeCell ref="F36:F37"/>
    <mergeCell ref="G36:G37"/>
    <mergeCell ref="H36:J36"/>
    <mergeCell ref="K36:M36"/>
    <mergeCell ref="A1:M1"/>
    <mergeCell ref="A2:M2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paperSize="9" scale="65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CC591"/>
  <sheetViews>
    <sheetView topLeftCell="M494" zoomScale="95" zoomScaleNormal="95" workbookViewId="0">
      <selection activeCell="U514" sqref="U514"/>
    </sheetView>
  </sheetViews>
  <sheetFormatPr defaultColWidth="9.140625" defaultRowHeight="15.75" x14ac:dyDescent="0.25"/>
  <cols>
    <col min="1" max="1" width="5.5703125" style="15" customWidth="1"/>
    <col min="2" max="2" width="17.42578125" style="15" customWidth="1"/>
    <col min="3" max="3" width="9.140625" style="15"/>
    <col min="4" max="4" width="10.85546875" style="15" customWidth="1"/>
    <col min="5" max="6" width="9.140625" style="15"/>
    <col min="7" max="7" width="7.85546875" style="15" customWidth="1"/>
    <col min="8" max="8" width="9.42578125" style="15" customWidth="1"/>
    <col min="9" max="9" width="13" style="15" customWidth="1"/>
    <col min="10" max="10" width="8.85546875" style="15" customWidth="1"/>
    <col min="11" max="11" width="8.5703125" style="15" customWidth="1"/>
    <col min="12" max="12" width="12.42578125" style="15" customWidth="1"/>
    <col min="13" max="13" width="9.85546875" style="15" customWidth="1"/>
    <col min="14" max="14" width="10.42578125" style="15" customWidth="1"/>
    <col min="15" max="15" width="9.140625" style="15"/>
    <col min="16" max="16" width="8.5703125" style="15" customWidth="1"/>
    <col min="17" max="17" width="19.5703125" style="15" customWidth="1"/>
    <col min="18" max="18" width="10.42578125" style="15" customWidth="1"/>
    <col min="19" max="21" width="9.140625" style="15"/>
    <col min="22" max="22" width="11.42578125" style="15" customWidth="1"/>
    <col min="23" max="23" width="8.5703125" style="15" customWidth="1"/>
    <col min="24" max="24" width="17" style="15" customWidth="1"/>
    <col min="25" max="25" width="10.85546875" style="15" customWidth="1"/>
    <col min="26" max="26" width="9.140625" style="15"/>
    <col min="27" max="27" width="13.5703125" style="15" customWidth="1"/>
    <col min="28" max="28" width="10.85546875" style="15" customWidth="1"/>
    <col min="29" max="29" width="9.140625" style="15"/>
    <col min="30" max="30" width="13.85546875" style="15" customWidth="1"/>
    <col min="31" max="31" width="13.42578125" style="15" customWidth="1"/>
    <col min="32" max="32" width="11.140625" style="15" customWidth="1"/>
    <col min="33" max="33" width="10.5703125" style="15" customWidth="1"/>
    <col min="34" max="34" width="15.140625" style="15" customWidth="1"/>
    <col min="35" max="35" width="10.5703125" style="15" customWidth="1"/>
    <col min="36" max="38" width="9.140625" style="15"/>
    <col min="39" max="39" width="11.42578125" style="15" customWidth="1"/>
    <col min="40" max="40" width="9.5703125" style="15" customWidth="1"/>
    <col min="41" max="41" width="9.140625" style="15"/>
    <col min="42" max="42" width="11.42578125" style="15" customWidth="1"/>
    <col min="43" max="43" width="9.5703125" style="15" customWidth="1"/>
    <col min="44" max="44" width="9.140625" style="15"/>
    <col min="45" max="45" width="9.42578125" style="15" customWidth="1"/>
    <col min="46" max="46" width="7.85546875" style="15" customWidth="1"/>
    <col min="47" max="47" width="19.42578125" style="15" customWidth="1"/>
    <col min="48" max="48" width="9.140625" style="15"/>
    <col min="49" max="49" width="13.42578125" style="15" customWidth="1"/>
    <col min="50" max="51" width="9.140625" style="15"/>
    <col min="52" max="52" width="13.42578125" style="15" customWidth="1"/>
    <col min="53" max="53" width="9.42578125" style="15" customWidth="1"/>
    <col min="54" max="54" width="12.42578125" style="15" customWidth="1"/>
    <col min="55" max="56" width="9.42578125" style="15" customWidth="1"/>
    <col min="57" max="57" width="12.42578125" style="15" customWidth="1"/>
    <col min="58" max="58" width="9.42578125" style="15" customWidth="1"/>
    <col min="59" max="59" width="10.42578125" style="15" customWidth="1"/>
    <col min="60" max="61" width="9.140625" style="15"/>
    <col min="62" max="62" width="21.5703125" style="15" customWidth="1"/>
    <col min="63" max="65" width="9.140625" style="15"/>
    <col min="66" max="66" width="10.42578125" style="15" customWidth="1"/>
    <col min="67" max="68" width="9.42578125" style="15" customWidth="1"/>
    <col min="69" max="69" width="12.42578125" style="15" customWidth="1"/>
    <col min="70" max="71" width="9.140625" style="15"/>
    <col min="72" max="72" width="12.5703125" style="15" customWidth="1"/>
    <col min="73" max="75" width="9.140625" style="15"/>
    <col min="76" max="76" width="7" style="15" customWidth="1"/>
    <col min="77" max="77" width="22.42578125" style="15" customWidth="1"/>
    <col min="78" max="79" width="9.140625" style="15"/>
    <col min="80" max="81" width="9.140625" style="15" hidden="1"/>
    <col min="82" max="83" width="9.140625" style="15"/>
    <col min="84" max="84" width="12.42578125" style="15" customWidth="1"/>
    <col min="85" max="86" width="9.140625" style="15"/>
    <col min="87" max="87" width="12.42578125" style="15" customWidth="1"/>
    <col min="88" max="91" width="9.140625" style="15"/>
    <col min="92" max="92" width="9.42578125" style="15" customWidth="1"/>
    <col min="93" max="93" width="25.42578125" style="15" customWidth="1"/>
    <col min="94" max="98" width="9.140625" style="15"/>
    <col min="99" max="99" width="9.42578125" style="15" customWidth="1"/>
    <col min="100" max="100" width="12.5703125" style="15" customWidth="1"/>
    <col min="101" max="102" width="9.42578125" style="15" customWidth="1"/>
    <col min="103" max="103" width="11.5703125" style="15" customWidth="1"/>
    <col min="104" max="105" width="9.42578125" style="15" customWidth="1"/>
    <col min="106" max="107" width="9.140625" style="15"/>
    <col min="108" max="108" width="9.42578125" style="15" customWidth="1"/>
    <col min="109" max="109" width="26.42578125" style="15" customWidth="1"/>
    <col min="110" max="114" width="9.140625" style="15"/>
    <col min="115" max="115" width="9.42578125" style="15" customWidth="1"/>
    <col min="116" max="116" width="12.42578125" style="15" customWidth="1"/>
    <col min="117" max="118" width="9.42578125" style="15" customWidth="1"/>
    <col min="119" max="119" width="12.42578125" style="15" customWidth="1"/>
    <col min="120" max="120" width="9.42578125" style="15" customWidth="1"/>
    <col min="121" max="123" width="9.140625" style="15"/>
    <col min="124" max="124" width="16.5703125" style="15" customWidth="1"/>
    <col min="125" max="125" width="9.42578125" style="15" customWidth="1"/>
    <col min="126" max="126" width="10.85546875" style="15" customWidth="1"/>
    <col min="127" max="130" width="9.140625" style="15"/>
    <col min="131" max="131" width="12.42578125" style="15" customWidth="1"/>
    <col min="132" max="132" width="9.42578125" style="15" customWidth="1"/>
    <col min="133" max="133" width="10.5703125" style="15" customWidth="1"/>
    <col min="134" max="134" width="12.42578125" style="15" customWidth="1"/>
    <col min="135" max="135" width="9.42578125" style="15" customWidth="1"/>
    <col min="136" max="136" width="10.5703125" style="15" customWidth="1"/>
    <col min="137" max="137" width="9.42578125" style="15" customWidth="1"/>
    <col min="138" max="16384" width="9.140625" style="15"/>
  </cols>
  <sheetData>
    <row r="1" spans="1:13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5">
      <c r="A3" s="17" t="s">
        <v>180</v>
      </c>
      <c r="K3" s="18" t="s">
        <v>3</v>
      </c>
      <c r="L3" s="16">
        <v>16.5</v>
      </c>
      <c r="M3" s="18" t="s">
        <v>4</v>
      </c>
    </row>
    <row r="4" spans="1:13" ht="15.75" customHeight="1" x14ac:dyDescent="0.25">
      <c r="A4" s="13" t="s">
        <v>5</v>
      </c>
      <c r="B4" s="13" t="s">
        <v>6</v>
      </c>
      <c r="C4" s="12" t="s">
        <v>7</v>
      </c>
      <c r="D4" s="12" t="s">
        <v>8</v>
      </c>
      <c r="E4" s="11" t="s">
        <v>9</v>
      </c>
      <c r="F4" s="11" t="s">
        <v>10</v>
      </c>
      <c r="G4" s="12" t="s">
        <v>11</v>
      </c>
      <c r="H4" s="10" t="s">
        <v>12</v>
      </c>
      <c r="I4" s="10"/>
      <c r="J4" s="10"/>
      <c r="K4" s="9" t="s">
        <v>13</v>
      </c>
      <c r="L4" s="9"/>
      <c r="M4" s="9"/>
    </row>
    <row r="5" spans="1:13" x14ac:dyDescent="0.25">
      <c r="A5" s="13"/>
      <c r="B5" s="13"/>
      <c r="C5" s="12"/>
      <c r="D5" s="12"/>
      <c r="E5" s="11"/>
      <c r="F5" s="11"/>
      <c r="G5" s="12"/>
      <c r="H5" s="19" t="s">
        <v>14</v>
      </c>
      <c r="I5" s="19" t="s">
        <v>15</v>
      </c>
      <c r="J5" s="19" t="s">
        <v>16</v>
      </c>
      <c r="K5" s="20" t="s">
        <v>14</v>
      </c>
      <c r="L5" s="20" t="s">
        <v>15</v>
      </c>
      <c r="M5" s="20" t="s">
        <v>16</v>
      </c>
    </row>
    <row r="6" spans="1:13" x14ac:dyDescent="0.25">
      <c r="A6" s="21">
        <v>1</v>
      </c>
      <c r="B6" s="22" t="s">
        <v>181</v>
      </c>
      <c r="C6" s="21">
        <v>485</v>
      </c>
      <c r="D6" s="23">
        <f t="shared" ref="D6:D23" si="0">F6+E6</f>
        <v>30</v>
      </c>
      <c r="E6" s="23">
        <v>1</v>
      </c>
      <c r="F6" s="23">
        <f t="shared" ref="F6:F23" si="1">INT(C6/$L$3)</f>
        <v>29</v>
      </c>
      <c r="G6" s="190">
        <v>12</v>
      </c>
      <c r="H6" s="21" t="str">
        <f t="shared" ref="H6:H24" si="2">CHOOSE(WEEKDAY(I6),"Minggu","Senin","Selasa","Rabu","Kamis","Jum'at","Sabtu")</f>
        <v>Sabtu</v>
      </c>
      <c r="I6" s="24">
        <v>43834</v>
      </c>
      <c r="J6" s="25">
        <v>8.3333333333333301E-2</v>
      </c>
      <c r="K6" s="21" t="str">
        <f t="shared" ref="K6:K23" si="3">CHOOSE(WEEKDAY(L6),"Minggu","Senin","Selasa","Rabu","Kamis","Jum'at","Sabtu")</f>
        <v>Sabtu</v>
      </c>
      <c r="L6" s="24">
        <f>(I6+J6)+G6/24</f>
        <v>43834.583333333336</v>
      </c>
      <c r="M6" s="25">
        <f t="shared" ref="M6:M23" si="4">(J6+G6/24)</f>
        <v>0.58333333333333326</v>
      </c>
    </row>
    <row r="7" spans="1:13" x14ac:dyDescent="0.25">
      <c r="A7" s="21">
        <v>2</v>
      </c>
      <c r="B7" s="22" t="s">
        <v>150</v>
      </c>
      <c r="C7" s="21">
        <v>188</v>
      </c>
      <c r="D7" s="23">
        <f t="shared" si="0"/>
        <v>12</v>
      </c>
      <c r="E7" s="23">
        <v>1</v>
      </c>
      <c r="F7" s="23">
        <f t="shared" si="1"/>
        <v>11</v>
      </c>
      <c r="G7" s="21">
        <v>2</v>
      </c>
      <c r="H7" s="21" t="str">
        <f t="shared" si="2"/>
        <v>Minggu</v>
      </c>
      <c r="I7" s="24">
        <f t="shared" ref="I7:I24" si="5">$I$6+J7</f>
        <v>43835.833333333336</v>
      </c>
      <c r="J7" s="25">
        <f t="shared" ref="J7:J24" si="6">M6+D6/24</f>
        <v>1.8333333333333333</v>
      </c>
      <c r="K7" s="21" t="str">
        <f t="shared" si="3"/>
        <v>Minggu</v>
      </c>
      <c r="L7" s="24">
        <f t="shared" ref="L7:L23" si="7">($I$6+J7)+G7/24</f>
        <v>43835.916666666672</v>
      </c>
      <c r="M7" s="25">
        <f t="shared" si="4"/>
        <v>1.9166666666666665</v>
      </c>
    </row>
    <row r="8" spans="1:13" x14ac:dyDescent="0.25">
      <c r="A8" s="21">
        <f t="shared" ref="A8:A24" si="8">A7+1</f>
        <v>3</v>
      </c>
      <c r="B8" s="22" t="s">
        <v>182</v>
      </c>
      <c r="C8" s="21">
        <v>480</v>
      </c>
      <c r="D8" s="23">
        <f t="shared" si="0"/>
        <v>28</v>
      </c>
      <c r="E8" s="23">
        <v>-1</v>
      </c>
      <c r="F8" s="23">
        <f t="shared" si="1"/>
        <v>29</v>
      </c>
      <c r="G8" s="21">
        <v>2</v>
      </c>
      <c r="H8" s="21" t="str">
        <f t="shared" si="2"/>
        <v>Senin</v>
      </c>
      <c r="I8" s="24">
        <f t="shared" si="5"/>
        <v>43836.416666666664</v>
      </c>
      <c r="J8" s="25">
        <f t="shared" si="6"/>
        <v>2.4166666666666665</v>
      </c>
      <c r="K8" s="21" t="str">
        <f t="shared" si="3"/>
        <v>Senin</v>
      </c>
      <c r="L8" s="24">
        <f t="shared" si="7"/>
        <v>43836.5</v>
      </c>
      <c r="M8" s="25">
        <f t="shared" si="4"/>
        <v>2.5</v>
      </c>
    </row>
    <row r="9" spans="1:13" x14ac:dyDescent="0.25">
      <c r="A9" s="21">
        <f t="shared" si="8"/>
        <v>4</v>
      </c>
      <c r="B9" s="22" t="s">
        <v>183</v>
      </c>
      <c r="C9" s="21">
        <v>146</v>
      </c>
      <c r="D9" s="23">
        <f t="shared" si="0"/>
        <v>9</v>
      </c>
      <c r="E9" s="23">
        <v>1</v>
      </c>
      <c r="F9" s="23">
        <f t="shared" si="1"/>
        <v>8</v>
      </c>
      <c r="G9" s="21">
        <v>4</v>
      </c>
      <c r="H9" s="21" t="str">
        <f t="shared" si="2"/>
        <v>Selasa</v>
      </c>
      <c r="I9" s="24">
        <f t="shared" si="5"/>
        <v>43837.666666666664</v>
      </c>
      <c r="J9" s="25">
        <f t="shared" si="6"/>
        <v>3.666666666666667</v>
      </c>
      <c r="K9" s="21" t="str">
        <f t="shared" si="3"/>
        <v>Selasa</v>
      </c>
      <c r="L9" s="24">
        <f t="shared" si="7"/>
        <v>43837.833333333328</v>
      </c>
      <c r="M9" s="25">
        <f t="shared" si="4"/>
        <v>3.8333333333333335</v>
      </c>
    </row>
    <row r="10" spans="1:13" x14ac:dyDescent="0.25">
      <c r="A10" s="21">
        <f t="shared" si="8"/>
        <v>5</v>
      </c>
      <c r="B10" s="22" t="s">
        <v>184</v>
      </c>
      <c r="C10" s="21">
        <v>306</v>
      </c>
      <c r="D10" s="23">
        <f t="shared" si="0"/>
        <v>19</v>
      </c>
      <c r="E10" s="23">
        <v>1</v>
      </c>
      <c r="F10" s="23">
        <f t="shared" si="1"/>
        <v>18</v>
      </c>
      <c r="G10" s="190">
        <v>2</v>
      </c>
      <c r="H10" s="21" t="str">
        <f t="shared" si="2"/>
        <v>Rabu</v>
      </c>
      <c r="I10" s="24">
        <f t="shared" si="5"/>
        <v>43838.208333333336</v>
      </c>
      <c r="J10" s="25">
        <f t="shared" si="6"/>
        <v>4.2083333333333339</v>
      </c>
      <c r="K10" s="21" t="str">
        <f t="shared" si="3"/>
        <v>Rabu</v>
      </c>
      <c r="L10" s="24">
        <f t="shared" si="7"/>
        <v>43838.291666666672</v>
      </c>
      <c r="M10" s="25">
        <f t="shared" si="4"/>
        <v>4.291666666666667</v>
      </c>
    </row>
    <row r="11" spans="1:13" x14ac:dyDescent="0.25">
      <c r="A11" s="21">
        <f t="shared" si="8"/>
        <v>6</v>
      </c>
      <c r="B11" s="22" t="s">
        <v>185</v>
      </c>
      <c r="C11" s="21">
        <v>220</v>
      </c>
      <c r="D11" s="23">
        <f t="shared" si="0"/>
        <v>13</v>
      </c>
      <c r="E11" s="23">
        <v>0</v>
      </c>
      <c r="F11" s="23">
        <f t="shared" si="1"/>
        <v>13</v>
      </c>
      <c r="G11" s="21">
        <v>3</v>
      </c>
      <c r="H11" s="21" t="str">
        <f t="shared" si="2"/>
        <v>Kamis</v>
      </c>
      <c r="I11" s="24">
        <f t="shared" si="5"/>
        <v>43839.083333333336</v>
      </c>
      <c r="J11" s="25">
        <f t="shared" si="6"/>
        <v>5.0833333333333339</v>
      </c>
      <c r="K11" s="21" t="str">
        <f t="shared" si="3"/>
        <v>Kamis</v>
      </c>
      <c r="L11" s="24">
        <f t="shared" si="7"/>
        <v>43839.208333333336</v>
      </c>
      <c r="M11" s="25">
        <f t="shared" si="4"/>
        <v>5.2083333333333339</v>
      </c>
    </row>
    <row r="12" spans="1:13" x14ac:dyDescent="0.25">
      <c r="A12" s="21">
        <f t="shared" si="8"/>
        <v>7</v>
      </c>
      <c r="B12" s="22" t="s">
        <v>186</v>
      </c>
      <c r="C12" s="21">
        <v>169</v>
      </c>
      <c r="D12" s="23">
        <f t="shared" si="0"/>
        <v>10</v>
      </c>
      <c r="E12" s="23">
        <v>0</v>
      </c>
      <c r="F12" s="23">
        <f t="shared" si="1"/>
        <v>10</v>
      </c>
      <c r="G12" s="21">
        <v>2</v>
      </c>
      <c r="H12" s="21" t="str">
        <f t="shared" si="2"/>
        <v>Kamis</v>
      </c>
      <c r="I12" s="24">
        <f t="shared" si="5"/>
        <v>43839.75</v>
      </c>
      <c r="J12" s="25">
        <f t="shared" si="6"/>
        <v>5.7500000000000009</v>
      </c>
      <c r="K12" s="21" t="str">
        <f t="shared" si="3"/>
        <v>Kamis</v>
      </c>
      <c r="L12" s="24">
        <f t="shared" si="7"/>
        <v>43839.833333333336</v>
      </c>
      <c r="M12" s="25">
        <f t="shared" si="4"/>
        <v>5.8333333333333339</v>
      </c>
    </row>
    <row r="13" spans="1:13" x14ac:dyDescent="0.25">
      <c r="A13" s="21">
        <f t="shared" si="8"/>
        <v>8</v>
      </c>
      <c r="B13" s="22" t="s">
        <v>187</v>
      </c>
      <c r="C13" s="21">
        <v>100</v>
      </c>
      <c r="D13" s="23">
        <f t="shared" si="0"/>
        <v>6</v>
      </c>
      <c r="E13" s="23">
        <v>0</v>
      </c>
      <c r="F13" s="23">
        <f t="shared" si="1"/>
        <v>6</v>
      </c>
      <c r="G13" s="21">
        <v>2</v>
      </c>
      <c r="H13" s="21" t="str">
        <f t="shared" si="2"/>
        <v>Jum'at</v>
      </c>
      <c r="I13" s="24">
        <f t="shared" si="5"/>
        <v>43840.25</v>
      </c>
      <c r="J13" s="25">
        <f t="shared" si="6"/>
        <v>6.2500000000000009</v>
      </c>
      <c r="K13" s="21" t="str">
        <f t="shared" si="3"/>
        <v>Jum'at</v>
      </c>
      <c r="L13" s="24">
        <f t="shared" si="7"/>
        <v>43840.333333333336</v>
      </c>
      <c r="M13" s="25">
        <f t="shared" si="4"/>
        <v>6.3333333333333339</v>
      </c>
    </row>
    <row r="14" spans="1:13" x14ac:dyDescent="0.25">
      <c r="A14" s="21">
        <f t="shared" si="8"/>
        <v>9</v>
      </c>
      <c r="B14" s="22" t="s">
        <v>188</v>
      </c>
      <c r="C14" s="21">
        <v>310</v>
      </c>
      <c r="D14" s="23">
        <f t="shared" si="0"/>
        <v>19</v>
      </c>
      <c r="E14" s="23">
        <v>1</v>
      </c>
      <c r="F14" s="23">
        <f t="shared" si="1"/>
        <v>18</v>
      </c>
      <c r="G14" s="21">
        <v>2</v>
      </c>
      <c r="H14" s="21" t="str">
        <f t="shared" si="2"/>
        <v>Jum'at</v>
      </c>
      <c r="I14" s="24">
        <f t="shared" si="5"/>
        <v>43840.583333333336</v>
      </c>
      <c r="J14" s="25">
        <f t="shared" si="6"/>
        <v>6.5833333333333339</v>
      </c>
      <c r="K14" s="21" t="str">
        <f t="shared" si="3"/>
        <v>Jum'at</v>
      </c>
      <c r="L14" s="24">
        <f t="shared" si="7"/>
        <v>43840.666666666672</v>
      </c>
      <c r="M14" s="25">
        <f t="shared" si="4"/>
        <v>6.666666666666667</v>
      </c>
    </row>
    <row r="15" spans="1:13" x14ac:dyDescent="0.25">
      <c r="A15" s="21">
        <f t="shared" si="8"/>
        <v>10</v>
      </c>
      <c r="B15" s="22" t="s">
        <v>189</v>
      </c>
      <c r="C15" s="21">
        <v>310</v>
      </c>
      <c r="D15" s="23">
        <f t="shared" si="0"/>
        <v>19</v>
      </c>
      <c r="E15" s="23">
        <v>1</v>
      </c>
      <c r="F15" s="23">
        <f t="shared" si="1"/>
        <v>18</v>
      </c>
      <c r="G15" s="190">
        <v>4</v>
      </c>
      <c r="H15" s="21" t="str">
        <f t="shared" si="2"/>
        <v>Sabtu</v>
      </c>
      <c r="I15" s="24">
        <f t="shared" si="5"/>
        <v>43841.458333333336</v>
      </c>
      <c r="J15" s="25">
        <f t="shared" si="6"/>
        <v>7.4583333333333339</v>
      </c>
      <c r="K15" s="21" t="str">
        <f t="shared" si="3"/>
        <v>Sabtu</v>
      </c>
      <c r="L15" s="24">
        <f t="shared" si="7"/>
        <v>43841.625</v>
      </c>
      <c r="M15" s="25">
        <f t="shared" si="4"/>
        <v>7.6250000000000009</v>
      </c>
    </row>
    <row r="16" spans="1:13" x14ac:dyDescent="0.25">
      <c r="A16" s="21">
        <f t="shared" si="8"/>
        <v>11</v>
      </c>
      <c r="B16" s="22" t="s">
        <v>188</v>
      </c>
      <c r="C16" s="21">
        <v>100</v>
      </c>
      <c r="D16" s="23">
        <f t="shared" si="0"/>
        <v>6</v>
      </c>
      <c r="E16" s="23">
        <v>0</v>
      </c>
      <c r="F16" s="23">
        <f t="shared" si="1"/>
        <v>6</v>
      </c>
      <c r="G16" s="190">
        <v>2</v>
      </c>
      <c r="H16" s="21" t="str">
        <f t="shared" si="2"/>
        <v>Minggu</v>
      </c>
      <c r="I16" s="24">
        <f t="shared" si="5"/>
        <v>43842.416666666664</v>
      </c>
      <c r="J16" s="25">
        <f t="shared" si="6"/>
        <v>8.4166666666666679</v>
      </c>
      <c r="K16" s="21" t="str">
        <f t="shared" si="3"/>
        <v>Minggu</v>
      </c>
      <c r="L16" s="24">
        <f t="shared" si="7"/>
        <v>43842.5</v>
      </c>
      <c r="M16" s="25">
        <f t="shared" si="4"/>
        <v>8.5000000000000018</v>
      </c>
    </row>
    <row r="17" spans="1:13" x14ac:dyDescent="0.25">
      <c r="A17" s="21">
        <f t="shared" si="8"/>
        <v>12</v>
      </c>
      <c r="B17" s="22" t="s">
        <v>187</v>
      </c>
      <c r="C17" s="21">
        <v>169</v>
      </c>
      <c r="D17" s="23">
        <f t="shared" si="0"/>
        <v>11</v>
      </c>
      <c r="E17" s="23">
        <v>1</v>
      </c>
      <c r="F17" s="23">
        <f t="shared" si="1"/>
        <v>10</v>
      </c>
      <c r="G17" s="190">
        <v>2</v>
      </c>
      <c r="H17" s="21" t="str">
        <f t="shared" si="2"/>
        <v>Minggu</v>
      </c>
      <c r="I17" s="24">
        <f t="shared" si="5"/>
        <v>43842.75</v>
      </c>
      <c r="J17" s="25">
        <f t="shared" si="6"/>
        <v>8.7500000000000018</v>
      </c>
      <c r="K17" s="21" t="str">
        <f t="shared" si="3"/>
        <v>Minggu</v>
      </c>
      <c r="L17" s="24">
        <f t="shared" si="7"/>
        <v>43842.833333333336</v>
      </c>
      <c r="M17" s="25">
        <f t="shared" si="4"/>
        <v>8.8333333333333357</v>
      </c>
    </row>
    <row r="18" spans="1:13" x14ac:dyDescent="0.25">
      <c r="A18" s="21">
        <f t="shared" si="8"/>
        <v>13</v>
      </c>
      <c r="B18" s="22" t="s">
        <v>186</v>
      </c>
      <c r="C18" s="21">
        <v>220</v>
      </c>
      <c r="D18" s="23">
        <f t="shared" si="0"/>
        <v>13</v>
      </c>
      <c r="E18" s="23">
        <v>0</v>
      </c>
      <c r="F18" s="23">
        <f t="shared" si="1"/>
        <v>13</v>
      </c>
      <c r="G18" s="190">
        <v>2</v>
      </c>
      <c r="H18" s="21" t="str">
        <f t="shared" si="2"/>
        <v>Senin</v>
      </c>
      <c r="I18" s="24">
        <f t="shared" si="5"/>
        <v>43843.291666666664</v>
      </c>
      <c r="J18" s="25">
        <f t="shared" si="6"/>
        <v>9.2916666666666696</v>
      </c>
      <c r="K18" s="21" t="str">
        <f t="shared" si="3"/>
        <v>Senin</v>
      </c>
      <c r="L18" s="24">
        <f t="shared" si="7"/>
        <v>43843.375</v>
      </c>
      <c r="M18" s="25">
        <f t="shared" si="4"/>
        <v>9.3750000000000036</v>
      </c>
    </row>
    <row r="19" spans="1:13" x14ac:dyDescent="0.25">
      <c r="A19" s="21">
        <f t="shared" si="8"/>
        <v>14</v>
      </c>
      <c r="B19" s="22" t="s">
        <v>185</v>
      </c>
      <c r="C19" s="21">
        <v>306</v>
      </c>
      <c r="D19" s="23">
        <f t="shared" si="0"/>
        <v>19</v>
      </c>
      <c r="E19" s="23">
        <v>1</v>
      </c>
      <c r="F19" s="23">
        <f t="shared" si="1"/>
        <v>18</v>
      </c>
      <c r="G19" s="21">
        <v>4</v>
      </c>
      <c r="H19" s="21" t="str">
        <f t="shared" si="2"/>
        <v>Senin</v>
      </c>
      <c r="I19" s="24">
        <f t="shared" si="5"/>
        <v>43843.916666666664</v>
      </c>
      <c r="J19" s="25">
        <f t="shared" si="6"/>
        <v>9.9166666666666696</v>
      </c>
      <c r="K19" s="21" t="str">
        <f t="shared" si="3"/>
        <v>Selasa</v>
      </c>
      <c r="L19" s="24">
        <f t="shared" si="7"/>
        <v>43844.083333333328</v>
      </c>
      <c r="M19" s="25">
        <f t="shared" si="4"/>
        <v>10.083333333333336</v>
      </c>
    </row>
    <row r="20" spans="1:13" x14ac:dyDescent="0.25">
      <c r="A20" s="21">
        <f t="shared" si="8"/>
        <v>15</v>
      </c>
      <c r="B20" s="22" t="s">
        <v>184</v>
      </c>
      <c r="C20" s="21">
        <v>146</v>
      </c>
      <c r="D20" s="23">
        <f t="shared" si="0"/>
        <v>8</v>
      </c>
      <c r="E20" s="23">
        <v>0</v>
      </c>
      <c r="F20" s="23">
        <f t="shared" si="1"/>
        <v>8</v>
      </c>
      <c r="G20" s="190">
        <v>2</v>
      </c>
      <c r="H20" s="21" t="str">
        <f t="shared" si="2"/>
        <v>Selasa</v>
      </c>
      <c r="I20" s="24">
        <f t="shared" si="5"/>
        <v>43844.875</v>
      </c>
      <c r="J20" s="25">
        <f t="shared" si="6"/>
        <v>10.875000000000002</v>
      </c>
      <c r="K20" s="21" t="str">
        <f t="shared" si="3"/>
        <v>Selasa</v>
      </c>
      <c r="L20" s="24">
        <f t="shared" si="7"/>
        <v>43844.958333333336</v>
      </c>
      <c r="M20" s="25">
        <f t="shared" si="4"/>
        <v>10.958333333333336</v>
      </c>
    </row>
    <row r="21" spans="1:13" x14ac:dyDescent="0.25">
      <c r="A21" s="21">
        <f t="shared" si="8"/>
        <v>16</v>
      </c>
      <c r="B21" s="22" t="s">
        <v>183</v>
      </c>
      <c r="C21" s="21">
        <v>480</v>
      </c>
      <c r="D21" s="23">
        <f t="shared" si="0"/>
        <v>28</v>
      </c>
      <c r="E21" s="23">
        <v>-1</v>
      </c>
      <c r="F21" s="23">
        <f t="shared" si="1"/>
        <v>29</v>
      </c>
      <c r="G21" s="21">
        <v>3</v>
      </c>
      <c r="H21" s="21" t="str">
        <f t="shared" si="2"/>
        <v>Rabu</v>
      </c>
      <c r="I21" s="24">
        <f t="shared" si="5"/>
        <v>43845.291666666664</v>
      </c>
      <c r="J21" s="25">
        <f t="shared" si="6"/>
        <v>11.29166666666667</v>
      </c>
      <c r="K21" s="21" t="str">
        <f t="shared" si="3"/>
        <v>Rabu</v>
      </c>
      <c r="L21" s="24">
        <f t="shared" si="7"/>
        <v>43845.416666666664</v>
      </c>
      <c r="M21" s="25">
        <f t="shared" si="4"/>
        <v>11.41666666666667</v>
      </c>
    </row>
    <row r="22" spans="1:13" x14ac:dyDescent="0.25">
      <c r="A22" s="21">
        <f t="shared" si="8"/>
        <v>17</v>
      </c>
      <c r="B22" s="22" t="s">
        <v>182</v>
      </c>
      <c r="C22" s="21">
        <v>188</v>
      </c>
      <c r="D22" s="23">
        <f t="shared" si="0"/>
        <v>12</v>
      </c>
      <c r="E22" s="23">
        <v>1</v>
      </c>
      <c r="F22" s="23">
        <f t="shared" si="1"/>
        <v>11</v>
      </c>
      <c r="G22" s="190">
        <v>2</v>
      </c>
      <c r="H22" s="21" t="str">
        <f t="shared" si="2"/>
        <v>Kamis</v>
      </c>
      <c r="I22" s="24">
        <f t="shared" si="5"/>
        <v>43846.583333333336</v>
      </c>
      <c r="J22" s="25">
        <f t="shared" si="6"/>
        <v>12.583333333333336</v>
      </c>
      <c r="K22" s="21" t="str">
        <f t="shared" si="3"/>
        <v>Kamis</v>
      </c>
      <c r="L22" s="24">
        <f t="shared" si="7"/>
        <v>43846.666666666672</v>
      </c>
      <c r="M22" s="25">
        <f t="shared" si="4"/>
        <v>12.66666666666667</v>
      </c>
    </row>
    <row r="23" spans="1:13" x14ac:dyDescent="0.25">
      <c r="A23" s="21">
        <f t="shared" si="8"/>
        <v>18</v>
      </c>
      <c r="B23" s="22" t="s">
        <v>150</v>
      </c>
      <c r="C23" s="21">
        <v>485</v>
      </c>
      <c r="D23" s="23">
        <f t="shared" si="0"/>
        <v>28</v>
      </c>
      <c r="E23" s="23">
        <v>-1</v>
      </c>
      <c r="F23" s="23">
        <f t="shared" si="1"/>
        <v>29</v>
      </c>
      <c r="G23" s="190">
        <v>2</v>
      </c>
      <c r="H23" s="21" t="str">
        <f t="shared" si="2"/>
        <v>Jum'at</v>
      </c>
      <c r="I23" s="24">
        <f t="shared" si="5"/>
        <v>43847.166666666664</v>
      </c>
      <c r="J23" s="25">
        <f t="shared" si="6"/>
        <v>13.16666666666667</v>
      </c>
      <c r="K23" s="21" t="str">
        <f t="shared" si="3"/>
        <v>Jum'at</v>
      </c>
      <c r="L23" s="24">
        <f t="shared" si="7"/>
        <v>43847.25</v>
      </c>
      <c r="M23" s="25">
        <f t="shared" si="4"/>
        <v>13.250000000000004</v>
      </c>
    </row>
    <row r="24" spans="1:13" x14ac:dyDescent="0.25">
      <c r="A24" s="21">
        <f t="shared" si="8"/>
        <v>19</v>
      </c>
      <c r="B24" s="22" t="s">
        <v>181</v>
      </c>
      <c r="C24" s="21"/>
      <c r="D24" s="23"/>
      <c r="E24" s="23"/>
      <c r="F24" s="23"/>
      <c r="G24" s="21"/>
      <c r="H24" s="21" t="str">
        <f t="shared" si="2"/>
        <v>Sabtu</v>
      </c>
      <c r="I24" s="24">
        <f t="shared" si="5"/>
        <v>43848.416666666664</v>
      </c>
      <c r="J24" s="25">
        <f t="shared" si="6"/>
        <v>14.41666666666667</v>
      </c>
      <c r="K24" s="21"/>
      <c r="L24" s="24"/>
      <c r="M24" s="25"/>
    </row>
    <row r="25" spans="1:13" x14ac:dyDescent="0.25">
      <c r="A25" s="8" t="s">
        <v>31</v>
      </c>
      <c r="B25" s="8"/>
      <c r="C25" s="28">
        <f>SUM(C6:C24)</f>
        <v>4808</v>
      </c>
      <c r="D25" s="28">
        <f>SUM(D6:D24)</f>
        <v>290</v>
      </c>
      <c r="E25" s="28"/>
      <c r="F25" s="28"/>
      <c r="G25" s="28">
        <f>SUM(G6:G24)</f>
        <v>54</v>
      </c>
      <c r="H25" s="28">
        <f>D25+G25</f>
        <v>344</v>
      </c>
      <c r="I25" s="29"/>
      <c r="J25" s="30"/>
      <c r="K25" s="29"/>
      <c r="L25" s="29"/>
      <c r="M25" s="30"/>
    </row>
    <row r="26" spans="1:13" x14ac:dyDescent="0.25">
      <c r="A26" s="8" t="s">
        <v>32</v>
      </c>
      <c r="B26" s="8"/>
      <c r="C26" s="31"/>
      <c r="D26" s="32">
        <f>D25/24</f>
        <v>12.083333333333334</v>
      </c>
      <c r="E26" s="32"/>
      <c r="F26" s="32"/>
      <c r="G26" s="32">
        <f>G25/24</f>
        <v>2.25</v>
      </c>
      <c r="H26" s="32">
        <f>H25/24</f>
        <v>14.333333333333334</v>
      </c>
      <c r="I26" s="33"/>
      <c r="J26" s="34" t="s">
        <v>33</v>
      </c>
      <c r="K26" s="35"/>
      <c r="L26" s="35"/>
      <c r="M26" s="35"/>
    </row>
    <row r="27" spans="1:13" x14ac:dyDescent="0.25">
      <c r="A27" s="36"/>
      <c r="B27" s="36"/>
      <c r="C27" s="37"/>
      <c r="D27" s="36"/>
      <c r="E27" s="36"/>
      <c r="F27" s="36"/>
      <c r="G27" s="36"/>
      <c r="H27" s="35"/>
      <c r="I27" s="35"/>
      <c r="J27" s="30" t="s">
        <v>34</v>
      </c>
      <c r="K27" s="30"/>
      <c r="L27" s="38">
        <f>C25</f>
        <v>4808</v>
      </c>
      <c r="M27" s="35" t="s">
        <v>35</v>
      </c>
    </row>
    <row r="28" spans="1:13" x14ac:dyDescent="0.25">
      <c r="A28" s="36"/>
      <c r="B28" s="36"/>
      <c r="C28" s="36"/>
      <c r="D28" s="36"/>
      <c r="E28" s="36"/>
      <c r="F28" s="36"/>
      <c r="G28" s="36"/>
      <c r="H28" s="36"/>
      <c r="I28" s="35"/>
      <c r="J28" s="30" t="s">
        <v>36</v>
      </c>
      <c r="K28" s="30"/>
      <c r="L28" s="40">
        <f>D26</f>
        <v>12.083333333333334</v>
      </c>
      <c r="M28" s="35" t="s">
        <v>14</v>
      </c>
    </row>
    <row r="29" spans="1:13" x14ac:dyDescent="0.25">
      <c r="A29" s="36"/>
      <c r="B29" s="36"/>
      <c r="C29" s="36"/>
      <c r="D29" s="36"/>
      <c r="E29" s="36"/>
      <c r="F29" s="36"/>
      <c r="G29" s="36"/>
      <c r="H29" s="36"/>
      <c r="I29" s="35"/>
      <c r="J29" s="30" t="s">
        <v>37</v>
      </c>
      <c r="K29" s="30"/>
      <c r="L29" s="41">
        <f>G26</f>
        <v>2.25</v>
      </c>
      <c r="M29" s="35" t="s">
        <v>14</v>
      </c>
    </row>
    <row r="32" spans="1:13" x14ac:dyDescent="0.25">
      <c r="A32" s="14" t="s"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47" x14ac:dyDescent="0.25">
      <c r="A33" s="14" t="s">
        <v>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47" x14ac:dyDescent="0.25">
      <c r="A34" s="17" t="s">
        <v>190</v>
      </c>
      <c r="K34" s="18" t="s">
        <v>3</v>
      </c>
      <c r="L34" s="16">
        <v>16.5</v>
      </c>
      <c r="M34" s="18" t="s">
        <v>4</v>
      </c>
    </row>
    <row r="35" spans="1:47" ht="15.75" customHeight="1" x14ac:dyDescent="0.25">
      <c r="A35" s="13" t="s">
        <v>5</v>
      </c>
      <c r="B35" s="13" t="s">
        <v>6</v>
      </c>
      <c r="C35" s="12" t="s">
        <v>7</v>
      </c>
      <c r="D35" s="12" t="s">
        <v>8</v>
      </c>
      <c r="E35" s="11" t="s">
        <v>9</v>
      </c>
      <c r="F35" s="11" t="s">
        <v>10</v>
      </c>
      <c r="G35" s="12" t="s">
        <v>11</v>
      </c>
      <c r="H35" s="10" t="s">
        <v>12</v>
      </c>
      <c r="I35" s="10"/>
      <c r="J35" s="10"/>
      <c r="K35" s="9" t="s">
        <v>13</v>
      </c>
      <c r="L35" s="9"/>
      <c r="M35" s="9"/>
    </row>
    <row r="36" spans="1:47" x14ac:dyDescent="0.25">
      <c r="A36" s="13"/>
      <c r="B36" s="13"/>
      <c r="C36" s="12"/>
      <c r="D36" s="12"/>
      <c r="E36" s="11"/>
      <c r="F36" s="11"/>
      <c r="G36" s="12"/>
      <c r="H36" s="19" t="s">
        <v>14</v>
      </c>
      <c r="I36" s="19" t="s">
        <v>15</v>
      </c>
      <c r="J36" s="19" t="s">
        <v>16</v>
      </c>
      <c r="K36" s="20" t="s">
        <v>14</v>
      </c>
      <c r="L36" s="20" t="s">
        <v>15</v>
      </c>
      <c r="M36" s="20" t="s">
        <v>16</v>
      </c>
    </row>
    <row r="37" spans="1:47" x14ac:dyDescent="0.25">
      <c r="A37" s="21">
        <v>1</v>
      </c>
      <c r="B37" s="22" t="s">
        <v>181</v>
      </c>
      <c r="C37" s="21">
        <v>485</v>
      </c>
      <c r="D37" s="23">
        <f t="shared" ref="D37:D54" si="9">F37+E37</f>
        <v>30</v>
      </c>
      <c r="E37" s="23">
        <v>1</v>
      </c>
      <c r="F37" s="23">
        <f t="shared" ref="F37:F54" si="10">INT(C37/$L$34)</f>
        <v>29</v>
      </c>
      <c r="G37" s="190">
        <v>12</v>
      </c>
      <c r="H37" s="21" t="str">
        <f t="shared" ref="H37:H55" si="11">CHOOSE(WEEKDAY(I37),"Minggu","Senin","Selasa","Rabu","Kamis","Jum'at","Sabtu")</f>
        <v>Sabtu</v>
      </c>
      <c r="I37" s="24">
        <v>43848</v>
      </c>
      <c r="J37" s="25">
        <v>0.41666666666666702</v>
      </c>
      <c r="K37" s="21" t="str">
        <f t="shared" ref="K37:K54" si="12">CHOOSE(WEEKDAY(L37),"Minggu","Senin","Selasa","Rabu","Kamis","Jum'at","Sabtu")</f>
        <v>Sabtu</v>
      </c>
      <c r="L37" s="24">
        <f>(I37+J37)+G37/24</f>
        <v>43848.916666666664</v>
      </c>
      <c r="M37" s="25">
        <f t="shared" ref="M37:M54" si="13">(J37+G37/24)</f>
        <v>0.91666666666666696</v>
      </c>
      <c r="N37" s="229" t="s">
        <v>191</v>
      </c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 t="s">
        <v>192</v>
      </c>
      <c r="AT37" s="229" t="s">
        <v>193</v>
      </c>
      <c r="AU37" s="229" t="s">
        <v>194</v>
      </c>
    </row>
    <row r="38" spans="1:47" x14ac:dyDescent="0.25">
      <c r="A38" s="21">
        <v>2</v>
      </c>
      <c r="B38" s="22" t="s">
        <v>150</v>
      </c>
      <c r="C38" s="21">
        <v>188</v>
      </c>
      <c r="D38" s="23">
        <f t="shared" si="9"/>
        <v>12</v>
      </c>
      <c r="E38" s="23">
        <v>1</v>
      </c>
      <c r="F38" s="23">
        <f t="shared" si="10"/>
        <v>11</v>
      </c>
      <c r="G38" s="21">
        <v>2</v>
      </c>
      <c r="H38" s="21" t="str">
        <f t="shared" si="11"/>
        <v>Senin</v>
      </c>
      <c r="I38" s="24">
        <f t="shared" ref="I38:I55" si="14">$I$37+J38</f>
        <v>43850.166666666664</v>
      </c>
      <c r="J38" s="25">
        <f t="shared" ref="J38:J55" si="15">M37+D37/24</f>
        <v>2.166666666666667</v>
      </c>
      <c r="K38" s="21" t="str">
        <f t="shared" si="12"/>
        <v>Senin</v>
      </c>
      <c r="L38" s="24">
        <f t="shared" ref="L38:L54" si="16">($I$37+J38)+G38/24</f>
        <v>43850.25</v>
      </c>
      <c r="M38" s="25">
        <f t="shared" si="13"/>
        <v>2.2500000000000004</v>
      </c>
      <c r="N38" s="230" t="s">
        <v>195</v>
      </c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 t="s">
        <v>196</v>
      </c>
    </row>
    <row r="39" spans="1:47" x14ac:dyDescent="0.25">
      <c r="A39" s="21">
        <f t="shared" ref="A39:A55" si="17">A38+1</f>
        <v>3</v>
      </c>
      <c r="B39" s="22" t="s">
        <v>182</v>
      </c>
      <c r="C39" s="21">
        <v>480</v>
      </c>
      <c r="D39" s="23">
        <f t="shared" si="9"/>
        <v>28</v>
      </c>
      <c r="E39" s="23">
        <v>-1</v>
      </c>
      <c r="F39" s="23">
        <f t="shared" si="10"/>
        <v>29</v>
      </c>
      <c r="G39" s="21">
        <v>2</v>
      </c>
      <c r="H39" s="21" t="str">
        <f t="shared" si="11"/>
        <v>Senin</v>
      </c>
      <c r="I39" s="24">
        <f t="shared" si="14"/>
        <v>43850.75</v>
      </c>
      <c r="J39" s="25">
        <f t="shared" si="15"/>
        <v>2.7500000000000004</v>
      </c>
      <c r="K39" s="21" t="str">
        <f t="shared" si="12"/>
        <v>Senin</v>
      </c>
      <c r="L39" s="24">
        <f t="shared" si="16"/>
        <v>43850.833333333336</v>
      </c>
      <c r="M39" s="25">
        <f t="shared" si="13"/>
        <v>2.8333333333333339</v>
      </c>
    </row>
    <row r="40" spans="1:47" x14ac:dyDescent="0.25">
      <c r="A40" s="21">
        <f t="shared" si="17"/>
        <v>4</v>
      </c>
      <c r="B40" s="22" t="s">
        <v>183</v>
      </c>
      <c r="C40" s="21">
        <v>146</v>
      </c>
      <c r="D40" s="23">
        <f t="shared" si="9"/>
        <v>9</v>
      </c>
      <c r="E40" s="23">
        <v>1</v>
      </c>
      <c r="F40" s="23">
        <f t="shared" si="10"/>
        <v>8</v>
      </c>
      <c r="G40" s="21">
        <v>4</v>
      </c>
      <c r="H40" s="21" t="str">
        <f t="shared" si="11"/>
        <v>Rabu</v>
      </c>
      <c r="I40" s="24">
        <f t="shared" si="14"/>
        <v>43852</v>
      </c>
      <c r="J40" s="25">
        <f t="shared" si="15"/>
        <v>4.0000000000000009</v>
      </c>
      <c r="K40" s="21" t="str">
        <f t="shared" si="12"/>
        <v>Rabu</v>
      </c>
      <c r="L40" s="24">
        <f t="shared" si="16"/>
        <v>43852.166666666664</v>
      </c>
      <c r="M40" s="25">
        <f t="shared" si="13"/>
        <v>4.1666666666666679</v>
      </c>
    </row>
    <row r="41" spans="1:47" x14ac:dyDescent="0.25">
      <c r="A41" s="21">
        <f t="shared" si="17"/>
        <v>5</v>
      </c>
      <c r="B41" s="22" t="s">
        <v>184</v>
      </c>
      <c r="C41" s="21">
        <v>306</v>
      </c>
      <c r="D41" s="23">
        <f t="shared" si="9"/>
        <v>19</v>
      </c>
      <c r="E41" s="23">
        <v>1</v>
      </c>
      <c r="F41" s="23">
        <f t="shared" si="10"/>
        <v>18</v>
      </c>
      <c r="G41" s="190">
        <v>2</v>
      </c>
      <c r="H41" s="21" t="str">
        <f t="shared" si="11"/>
        <v>Rabu</v>
      </c>
      <c r="I41" s="24">
        <f t="shared" si="14"/>
        <v>43852.541666666664</v>
      </c>
      <c r="J41" s="25">
        <f t="shared" si="15"/>
        <v>4.5416666666666679</v>
      </c>
      <c r="K41" s="21" t="str">
        <f t="shared" si="12"/>
        <v>Rabu</v>
      </c>
      <c r="L41" s="24">
        <f t="shared" si="16"/>
        <v>43852.625</v>
      </c>
      <c r="M41" s="25">
        <f t="shared" si="13"/>
        <v>4.6250000000000009</v>
      </c>
      <c r="N41" s="230" t="s">
        <v>197</v>
      </c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230"/>
      <c r="AL41" s="230"/>
      <c r="AM41" s="230"/>
      <c r="AN41" s="230"/>
      <c r="AO41" s="230"/>
      <c r="AP41" s="230"/>
      <c r="AQ41" s="230"/>
      <c r="AR41" s="230"/>
      <c r="AS41" s="230" t="s">
        <v>198</v>
      </c>
    </row>
    <row r="42" spans="1:47" x14ac:dyDescent="0.25">
      <c r="A42" s="21">
        <f t="shared" si="17"/>
        <v>6</v>
      </c>
      <c r="B42" s="22" t="s">
        <v>185</v>
      </c>
      <c r="C42" s="21">
        <v>220</v>
      </c>
      <c r="D42" s="23">
        <f t="shared" si="9"/>
        <v>13</v>
      </c>
      <c r="E42" s="23">
        <v>0</v>
      </c>
      <c r="F42" s="23">
        <f t="shared" si="10"/>
        <v>13</v>
      </c>
      <c r="G42" s="21">
        <v>3</v>
      </c>
      <c r="H42" s="21" t="str">
        <f t="shared" si="11"/>
        <v>Kamis</v>
      </c>
      <c r="I42" s="24">
        <f t="shared" si="14"/>
        <v>43853.416666666664</v>
      </c>
      <c r="J42" s="25">
        <f t="shared" si="15"/>
        <v>5.4166666666666679</v>
      </c>
      <c r="K42" s="21" t="str">
        <f t="shared" si="12"/>
        <v>Kamis</v>
      </c>
      <c r="L42" s="24">
        <f t="shared" si="16"/>
        <v>43853.541666666664</v>
      </c>
      <c r="M42" s="25">
        <f t="shared" si="13"/>
        <v>5.5416666666666679</v>
      </c>
    </row>
    <row r="43" spans="1:47" x14ac:dyDescent="0.25">
      <c r="A43" s="21">
        <f t="shared" si="17"/>
        <v>7</v>
      </c>
      <c r="B43" s="22" t="s">
        <v>186</v>
      </c>
      <c r="C43" s="21">
        <v>169</v>
      </c>
      <c r="D43" s="23">
        <f t="shared" si="9"/>
        <v>10</v>
      </c>
      <c r="E43" s="23">
        <v>0</v>
      </c>
      <c r="F43" s="23">
        <f t="shared" si="10"/>
        <v>10</v>
      </c>
      <c r="G43" s="21">
        <v>2</v>
      </c>
      <c r="H43" s="21" t="str">
        <f t="shared" si="11"/>
        <v>Jum'at</v>
      </c>
      <c r="I43" s="24">
        <f t="shared" si="14"/>
        <v>43854.083333333336</v>
      </c>
      <c r="J43" s="25">
        <f t="shared" si="15"/>
        <v>6.0833333333333348</v>
      </c>
      <c r="K43" s="21" t="str">
        <f t="shared" si="12"/>
        <v>Jum'at</v>
      </c>
      <c r="L43" s="24">
        <f t="shared" si="16"/>
        <v>43854.166666666672</v>
      </c>
      <c r="M43" s="25">
        <f t="shared" si="13"/>
        <v>6.1666666666666679</v>
      </c>
    </row>
    <row r="44" spans="1:47" x14ac:dyDescent="0.25">
      <c r="A44" s="21">
        <f t="shared" si="17"/>
        <v>8</v>
      </c>
      <c r="B44" s="22" t="s">
        <v>187</v>
      </c>
      <c r="C44" s="21">
        <v>100</v>
      </c>
      <c r="D44" s="23">
        <f t="shared" si="9"/>
        <v>6</v>
      </c>
      <c r="E44" s="23">
        <v>0</v>
      </c>
      <c r="F44" s="23">
        <f t="shared" si="10"/>
        <v>6</v>
      </c>
      <c r="G44" s="21">
        <v>2</v>
      </c>
      <c r="H44" s="21" t="str">
        <f t="shared" si="11"/>
        <v>Jum'at</v>
      </c>
      <c r="I44" s="24">
        <f t="shared" si="14"/>
        <v>43854.583333333336</v>
      </c>
      <c r="J44" s="25">
        <f t="shared" si="15"/>
        <v>6.5833333333333348</v>
      </c>
      <c r="K44" s="21" t="str">
        <f t="shared" si="12"/>
        <v>Jum'at</v>
      </c>
      <c r="L44" s="24">
        <f t="shared" si="16"/>
        <v>43854.666666666672</v>
      </c>
      <c r="M44" s="25">
        <f t="shared" si="13"/>
        <v>6.6666666666666679</v>
      </c>
    </row>
    <row r="45" spans="1:47" x14ac:dyDescent="0.25">
      <c r="A45" s="21">
        <f t="shared" si="17"/>
        <v>9</v>
      </c>
      <c r="B45" s="22" t="s">
        <v>188</v>
      </c>
      <c r="C45" s="21">
        <v>310</v>
      </c>
      <c r="D45" s="23">
        <f t="shared" si="9"/>
        <v>19</v>
      </c>
      <c r="E45" s="23">
        <v>1</v>
      </c>
      <c r="F45" s="23">
        <f t="shared" si="10"/>
        <v>18</v>
      </c>
      <c r="G45" s="21">
        <v>2</v>
      </c>
      <c r="H45" s="21" t="str">
        <f t="shared" si="11"/>
        <v>Jum'at</v>
      </c>
      <c r="I45" s="24">
        <f t="shared" si="14"/>
        <v>43854.916666666664</v>
      </c>
      <c r="J45" s="25">
        <f t="shared" si="15"/>
        <v>6.9166666666666679</v>
      </c>
      <c r="K45" s="21" t="str">
        <f t="shared" si="12"/>
        <v>Sabtu</v>
      </c>
      <c r="L45" s="24">
        <f t="shared" si="16"/>
        <v>43855</v>
      </c>
      <c r="M45" s="25">
        <f t="shared" si="13"/>
        <v>7.0000000000000009</v>
      </c>
    </row>
    <row r="46" spans="1:47" x14ac:dyDescent="0.25">
      <c r="A46" s="21">
        <f t="shared" si="17"/>
        <v>10</v>
      </c>
      <c r="B46" s="22" t="s">
        <v>189</v>
      </c>
      <c r="C46" s="21">
        <v>310</v>
      </c>
      <c r="D46" s="23">
        <f t="shared" si="9"/>
        <v>19</v>
      </c>
      <c r="E46" s="23">
        <v>1</v>
      </c>
      <c r="F46" s="23">
        <f t="shared" si="10"/>
        <v>18</v>
      </c>
      <c r="G46" s="190">
        <v>4</v>
      </c>
      <c r="H46" s="21" t="str">
        <f t="shared" si="11"/>
        <v>Sabtu</v>
      </c>
      <c r="I46" s="24">
        <f t="shared" si="14"/>
        <v>43855.791666666664</v>
      </c>
      <c r="J46" s="25">
        <f t="shared" si="15"/>
        <v>7.7916666666666679</v>
      </c>
      <c r="K46" s="21" t="str">
        <f t="shared" si="12"/>
        <v>Sabtu</v>
      </c>
      <c r="L46" s="24">
        <f t="shared" si="16"/>
        <v>43855.958333333328</v>
      </c>
      <c r="M46" s="25">
        <f t="shared" si="13"/>
        <v>7.9583333333333348</v>
      </c>
    </row>
    <row r="47" spans="1:47" x14ac:dyDescent="0.25">
      <c r="A47" s="21">
        <f t="shared" si="17"/>
        <v>11</v>
      </c>
      <c r="B47" s="22" t="s">
        <v>188</v>
      </c>
      <c r="C47" s="21">
        <v>100</v>
      </c>
      <c r="D47" s="23">
        <f t="shared" si="9"/>
        <v>6</v>
      </c>
      <c r="E47" s="23">
        <v>0</v>
      </c>
      <c r="F47" s="23">
        <f t="shared" si="10"/>
        <v>6</v>
      </c>
      <c r="G47" s="190">
        <v>2</v>
      </c>
      <c r="H47" s="21" t="str">
        <f t="shared" si="11"/>
        <v>Minggu</v>
      </c>
      <c r="I47" s="24">
        <f t="shared" si="14"/>
        <v>43856.75</v>
      </c>
      <c r="J47" s="25">
        <f t="shared" si="15"/>
        <v>8.7500000000000018</v>
      </c>
      <c r="K47" s="21" t="str">
        <f t="shared" si="12"/>
        <v>Minggu</v>
      </c>
      <c r="L47" s="24">
        <f t="shared" si="16"/>
        <v>43856.833333333336</v>
      </c>
      <c r="M47" s="25">
        <f t="shared" si="13"/>
        <v>8.8333333333333357</v>
      </c>
    </row>
    <row r="48" spans="1:47" x14ac:dyDescent="0.25">
      <c r="A48" s="21">
        <f t="shared" si="17"/>
        <v>12</v>
      </c>
      <c r="B48" s="22" t="s">
        <v>187</v>
      </c>
      <c r="C48" s="21">
        <v>169</v>
      </c>
      <c r="D48" s="23">
        <f t="shared" si="9"/>
        <v>11</v>
      </c>
      <c r="E48" s="23">
        <v>1</v>
      </c>
      <c r="F48" s="23">
        <f t="shared" si="10"/>
        <v>10</v>
      </c>
      <c r="G48" s="190">
        <v>2</v>
      </c>
      <c r="H48" s="21" t="str">
        <f t="shared" si="11"/>
        <v>Senin</v>
      </c>
      <c r="I48" s="24">
        <f t="shared" si="14"/>
        <v>43857.083333333336</v>
      </c>
      <c r="J48" s="25">
        <f t="shared" si="15"/>
        <v>9.0833333333333357</v>
      </c>
      <c r="K48" s="21" t="str">
        <f t="shared" si="12"/>
        <v>Senin</v>
      </c>
      <c r="L48" s="24">
        <f t="shared" si="16"/>
        <v>43857.166666666672</v>
      </c>
      <c r="M48" s="25">
        <f t="shared" si="13"/>
        <v>9.1666666666666696</v>
      </c>
    </row>
    <row r="49" spans="1:58" x14ac:dyDescent="0.25">
      <c r="A49" s="21">
        <f t="shared" si="17"/>
        <v>13</v>
      </c>
      <c r="B49" s="22" t="s">
        <v>186</v>
      </c>
      <c r="C49" s="21">
        <v>220</v>
      </c>
      <c r="D49" s="23">
        <f t="shared" si="9"/>
        <v>13</v>
      </c>
      <c r="E49" s="23">
        <v>0</v>
      </c>
      <c r="F49" s="23">
        <f t="shared" si="10"/>
        <v>13</v>
      </c>
      <c r="G49" s="190">
        <v>2</v>
      </c>
      <c r="H49" s="21" t="str">
        <f t="shared" si="11"/>
        <v>Senin</v>
      </c>
      <c r="I49" s="24">
        <f t="shared" si="14"/>
        <v>43857.625</v>
      </c>
      <c r="J49" s="25">
        <f t="shared" si="15"/>
        <v>9.6250000000000036</v>
      </c>
      <c r="K49" s="21" t="str">
        <f t="shared" si="12"/>
        <v>Senin</v>
      </c>
      <c r="L49" s="24">
        <f t="shared" si="16"/>
        <v>43857.708333333336</v>
      </c>
      <c r="M49" s="25">
        <f t="shared" si="13"/>
        <v>9.7083333333333375</v>
      </c>
    </row>
    <row r="50" spans="1:58" x14ac:dyDescent="0.25">
      <c r="A50" s="21">
        <f t="shared" si="17"/>
        <v>14</v>
      </c>
      <c r="B50" s="22" t="s">
        <v>185</v>
      </c>
      <c r="C50" s="21">
        <v>306</v>
      </c>
      <c r="D50" s="23">
        <f t="shared" si="9"/>
        <v>19</v>
      </c>
      <c r="E50" s="23">
        <v>1</v>
      </c>
      <c r="F50" s="23">
        <f t="shared" si="10"/>
        <v>18</v>
      </c>
      <c r="G50" s="21">
        <v>4</v>
      </c>
      <c r="H50" s="21" t="str">
        <f t="shared" si="11"/>
        <v>Selasa</v>
      </c>
      <c r="I50" s="24">
        <f t="shared" si="14"/>
        <v>43858.25</v>
      </c>
      <c r="J50" s="25">
        <f t="shared" si="15"/>
        <v>10.250000000000004</v>
      </c>
      <c r="K50" s="21" t="str">
        <f t="shared" si="12"/>
        <v>Selasa</v>
      </c>
      <c r="L50" s="24">
        <f t="shared" si="16"/>
        <v>43858.416666666664</v>
      </c>
      <c r="M50" s="25">
        <f t="shared" si="13"/>
        <v>10.41666666666667</v>
      </c>
    </row>
    <row r="51" spans="1:58" x14ac:dyDescent="0.25">
      <c r="A51" s="21">
        <f t="shared" si="17"/>
        <v>15</v>
      </c>
      <c r="B51" s="22" t="s">
        <v>184</v>
      </c>
      <c r="C51" s="21">
        <v>146</v>
      </c>
      <c r="D51" s="23">
        <f t="shared" si="9"/>
        <v>8</v>
      </c>
      <c r="E51" s="23">
        <v>0</v>
      </c>
      <c r="F51" s="23">
        <f t="shared" si="10"/>
        <v>8</v>
      </c>
      <c r="G51" s="190">
        <v>2</v>
      </c>
      <c r="H51" s="21" t="str">
        <f t="shared" si="11"/>
        <v>Rabu</v>
      </c>
      <c r="I51" s="24">
        <f t="shared" si="14"/>
        <v>43859.208333333336</v>
      </c>
      <c r="J51" s="25">
        <f t="shared" si="15"/>
        <v>11.208333333333336</v>
      </c>
      <c r="K51" s="21" t="str">
        <f t="shared" si="12"/>
        <v>Rabu</v>
      </c>
      <c r="L51" s="24">
        <f t="shared" si="16"/>
        <v>43859.291666666672</v>
      </c>
      <c r="M51" s="25">
        <f t="shared" si="13"/>
        <v>11.29166666666667</v>
      </c>
    </row>
    <row r="52" spans="1:58" x14ac:dyDescent="0.25">
      <c r="A52" s="21">
        <f t="shared" si="17"/>
        <v>16</v>
      </c>
      <c r="B52" s="22" t="s">
        <v>183</v>
      </c>
      <c r="C52" s="21">
        <v>480</v>
      </c>
      <c r="D52" s="23">
        <f t="shared" si="9"/>
        <v>28</v>
      </c>
      <c r="E52" s="23">
        <v>-1</v>
      </c>
      <c r="F52" s="23">
        <f t="shared" si="10"/>
        <v>29</v>
      </c>
      <c r="G52" s="21">
        <v>3</v>
      </c>
      <c r="H52" s="21" t="str">
        <f t="shared" si="11"/>
        <v>Rabu</v>
      </c>
      <c r="I52" s="24">
        <f t="shared" si="14"/>
        <v>43859.625</v>
      </c>
      <c r="J52" s="25">
        <f t="shared" si="15"/>
        <v>11.625000000000004</v>
      </c>
      <c r="K52" s="21" t="str">
        <f t="shared" si="12"/>
        <v>Rabu</v>
      </c>
      <c r="L52" s="24">
        <f t="shared" si="16"/>
        <v>43859.75</v>
      </c>
      <c r="M52" s="25">
        <f t="shared" si="13"/>
        <v>11.750000000000004</v>
      </c>
    </row>
    <row r="53" spans="1:58" x14ac:dyDescent="0.25">
      <c r="A53" s="21">
        <f t="shared" si="17"/>
        <v>17</v>
      </c>
      <c r="B53" s="22" t="s">
        <v>182</v>
      </c>
      <c r="C53" s="21">
        <v>188</v>
      </c>
      <c r="D53" s="23">
        <f t="shared" si="9"/>
        <v>12</v>
      </c>
      <c r="E53" s="23">
        <v>1</v>
      </c>
      <c r="F53" s="23">
        <f t="shared" si="10"/>
        <v>11</v>
      </c>
      <c r="G53" s="190">
        <v>2</v>
      </c>
      <c r="H53" s="21" t="str">
        <f t="shared" si="11"/>
        <v>Kamis</v>
      </c>
      <c r="I53" s="24">
        <f t="shared" si="14"/>
        <v>43860.916666666664</v>
      </c>
      <c r="J53" s="25">
        <f t="shared" si="15"/>
        <v>12.91666666666667</v>
      </c>
      <c r="K53" s="21" t="str">
        <f t="shared" si="12"/>
        <v>Jum'at</v>
      </c>
      <c r="L53" s="24">
        <f t="shared" si="16"/>
        <v>43861</v>
      </c>
      <c r="M53" s="25">
        <f t="shared" si="13"/>
        <v>13.000000000000004</v>
      </c>
    </row>
    <row r="54" spans="1:58" x14ac:dyDescent="0.25">
      <c r="A54" s="21">
        <f t="shared" si="17"/>
        <v>18</v>
      </c>
      <c r="B54" s="22" t="s">
        <v>150</v>
      </c>
      <c r="C54" s="21">
        <v>485</v>
      </c>
      <c r="D54" s="23">
        <f t="shared" si="9"/>
        <v>28</v>
      </c>
      <c r="E54" s="23">
        <v>-1</v>
      </c>
      <c r="F54" s="23">
        <f t="shared" si="10"/>
        <v>29</v>
      </c>
      <c r="G54" s="190">
        <v>2</v>
      </c>
      <c r="H54" s="21" t="str">
        <f t="shared" si="11"/>
        <v>Jum'at</v>
      </c>
      <c r="I54" s="24">
        <f t="shared" si="14"/>
        <v>43861.5</v>
      </c>
      <c r="J54" s="25">
        <f t="shared" si="15"/>
        <v>13.500000000000004</v>
      </c>
      <c r="K54" s="21" t="str">
        <f t="shared" si="12"/>
        <v>Jum'at</v>
      </c>
      <c r="L54" s="24">
        <f t="shared" si="16"/>
        <v>43861.583333333336</v>
      </c>
      <c r="M54" s="25">
        <f t="shared" si="13"/>
        <v>13.583333333333337</v>
      </c>
    </row>
    <row r="55" spans="1:58" x14ac:dyDescent="0.25">
      <c r="A55" s="21">
        <f t="shared" si="17"/>
        <v>19</v>
      </c>
      <c r="B55" s="22" t="s">
        <v>181</v>
      </c>
      <c r="C55" s="21"/>
      <c r="D55" s="23"/>
      <c r="E55" s="23"/>
      <c r="F55" s="23"/>
      <c r="G55" s="21"/>
      <c r="H55" s="21" t="str">
        <f t="shared" si="11"/>
        <v>Sabtu</v>
      </c>
      <c r="I55" s="24">
        <f t="shared" si="14"/>
        <v>43862.75</v>
      </c>
      <c r="J55" s="25">
        <f t="shared" si="15"/>
        <v>14.750000000000004</v>
      </c>
      <c r="K55" s="21"/>
      <c r="L55" s="24"/>
      <c r="M55" s="25"/>
      <c r="N55" s="229" t="s">
        <v>199</v>
      </c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29"/>
      <c r="AE55" s="229"/>
      <c r="AF55" s="229"/>
      <c r="AG55" s="229"/>
      <c r="AH55" s="229"/>
      <c r="AI55" s="229"/>
      <c r="AJ55" s="229"/>
      <c r="AK55" s="229"/>
      <c r="AL55" s="229"/>
      <c r="AM55" s="229"/>
      <c r="AN55" s="229"/>
      <c r="AO55" s="229"/>
      <c r="AP55" s="229"/>
      <c r="AQ55" s="229"/>
      <c r="AR55" s="229"/>
      <c r="AS55" s="229" t="s">
        <v>200</v>
      </c>
      <c r="AT55" s="229" t="s">
        <v>191</v>
      </c>
      <c r="AU55" s="229" t="s">
        <v>192</v>
      </c>
    </row>
    <row r="56" spans="1:58" x14ac:dyDescent="0.25">
      <c r="A56" s="8" t="s">
        <v>31</v>
      </c>
      <c r="B56" s="8"/>
      <c r="C56" s="28">
        <f>SUM(C37:C55)</f>
        <v>4808</v>
      </c>
      <c r="D56" s="28">
        <f>SUM(D37:D55)</f>
        <v>290</v>
      </c>
      <c r="E56" s="28"/>
      <c r="F56" s="28"/>
      <c r="G56" s="28">
        <f>SUM(G37:G55)</f>
        <v>54</v>
      </c>
      <c r="H56" s="28">
        <f>D56+G56</f>
        <v>344</v>
      </c>
      <c r="I56" s="29"/>
      <c r="J56" s="30"/>
      <c r="K56" s="29"/>
      <c r="L56" s="29"/>
      <c r="M56" s="30"/>
    </row>
    <row r="57" spans="1:58" x14ac:dyDescent="0.25">
      <c r="A57" s="8" t="s">
        <v>32</v>
      </c>
      <c r="B57" s="8"/>
      <c r="C57" s="31"/>
      <c r="D57" s="32">
        <f>D56/24</f>
        <v>12.083333333333334</v>
      </c>
      <c r="E57" s="32"/>
      <c r="F57" s="32"/>
      <c r="G57" s="32">
        <f>G56/24</f>
        <v>2.25</v>
      </c>
      <c r="H57" s="32">
        <f>H56/24</f>
        <v>14.333333333333334</v>
      </c>
      <c r="I57" s="33"/>
      <c r="J57" s="34" t="s">
        <v>33</v>
      </c>
      <c r="K57" s="35"/>
      <c r="L57" s="35"/>
      <c r="M57" s="35"/>
    </row>
    <row r="58" spans="1:58" x14ac:dyDescent="0.25">
      <c r="A58" s="36"/>
      <c r="B58" s="36"/>
      <c r="C58" s="37"/>
      <c r="D58" s="36"/>
      <c r="E58" s="36"/>
      <c r="F58" s="36"/>
      <c r="G58" s="36"/>
      <c r="H58" s="35"/>
      <c r="I58" s="35"/>
      <c r="J58" s="30" t="s">
        <v>34</v>
      </c>
      <c r="K58" s="30"/>
      <c r="L58" s="38">
        <f>C56</f>
        <v>4808</v>
      </c>
      <c r="M58" s="35" t="s">
        <v>35</v>
      </c>
    </row>
    <row r="59" spans="1:58" x14ac:dyDescent="0.25">
      <c r="A59" s="36"/>
      <c r="B59" s="36"/>
      <c r="C59" s="36"/>
      <c r="D59" s="36"/>
      <c r="E59" s="36"/>
      <c r="F59" s="36"/>
      <c r="G59" s="36"/>
      <c r="H59" s="36"/>
      <c r="I59" s="35"/>
      <c r="J59" s="30" t="s">
        <v>36</v>
      </c>
      <c r="K59" s="30"/>
      <c r="L59" s="40">
        <f>D57</f>
        <v>12.083333333333334</v>
      </c>
      <c r="M59" s="35" t="s">
        <v>14</v>
      </c>
    </row>
    <row r="60" spans="1:58" x14ac:dyDescent="0.25">
      <c r="A60" s="36"/>
      <c r="B60" s="36"/>
      <c r="C60" s="36"/>
      <c r="D60" s="36"/>
      <c r="E60" s="36"/>
      <c r="F60" s="36"/>
      <c r="G60" s="36"/>
      <c r="H60" s="36"/>
      <c r="I60" s="35"/>
      <c r="J60" s="30" t="s">
        <v>37</v>
      </c>
      <c r="K60" s="30"/>
      <c r="L60" s="41">
        <f>G57</f>
        <v>2.25</v>
      </c>
      <c r="M60" s="35" t="s">
        <v>14</v>
      </c>
    </row>
    <row r="63" spans="1:58" x14ac:dyDescent="0.25">
      <c r="A63" s="14" t="s"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AT63" s="14" t="s">
        <v>0</v>
      </c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</row>
    <row r="64" spans="1:58" x14ac:dyDescent="0.25">
      <c r="A64" s="14" t="s">
        <v>1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AT64" s="14" t="s">
        <v>1</v>
      </c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</row>
    <row r="65" spans="1:62" x14ac:dyDescent="0.25">
      <c r="A65" s="17" t="s">
        <v>201</v>
      </c>
      <c r="K65" s="18" t="s">
        <v>3</v>
      </c>
      <c r="L65" s="16">
        <v>16.5</v>
      </c>
      <c r="M65" s="18" t="s">
        <v>4</v>
      </c>
      <c r="AT65" s="17" t="s">
        <v>202</v>
      </c>
      <c r="BD65" s="18" t="s">
        <v>3</v>
      </c>
      <c r="BE65" s="16">
        <v>16.5</v>
      </c>
      <c r="BF65" s="18" t="s">
        <v>4</v>
      </c>
    </row>
    <row r="66" spans="1:62" ht="15.75" customHeight="1" x14ac:dyDescent="0.25">
      <c r="A66" s="13" t="s">
        <v>5</v>
      </c>
      <c r="B66" s="13" t="s">
        <v>6</v>
      </c>
      <c r="C66" s="12" t="s">
        <v>7</v>
      </c>
      <c r="D66" s="12" t="s">
        <v>8</v>
      </c>
      <c r="E66" s="11" t="s">
        <v>9</v>
      </c>
      <c r="F66" s="11" t="s">
        <v>10</v>
      </c>
      <c r="G66" s="12" t="s">
        <v>11</v>
      </c>
      <c r="H66" s="10" t="s">
        <v>12</v>
      </c>
      <c r="I66" s="10"/>
      <c r="J66" s="10"/>
      <c r="K66" s="9" t="s">
        <v>13</v>
      </c>
      <c r="L66" s="9"/>
      <c r="M66" s="9"/>
      <c r="AT66" s="13" t="s">
        <v>5</v>
      </c>
      <c r="AU66" s="13" t="s">
        <v>6</v>
      </c>
      <c r="AV66" s="12" t="s">
        <v>7</v>
      </c>
      <c r="AW66" s="12" t="s">
        <v>8</v>
      </c>
      <c r="AX66" s="11" t="s">
        <v>9</v>
      </c>
      <c r="AY66" s="11" t="s">
        <v>10</v>
      </c>
      <c r="AZ66" s="12" t="s">
        <v>11</v>
      </c>
      <c r="BA66" s="10" t="s">
        <v>12</v>
      </c>
      <c r="BB66" s="10"/>
      <c r="BC66" s="10"/>
      <c r="BD66" s="9" t="s">
        <v>13</v>
      </c>
      <c r="BE66" s="9"/>
      <c r="BF66" s="9"/>
    </row>
    <row r="67" spans="1:62" x14ac:dyDescent="0.25">
      <c r="A67" s="13"/>
      <c r="B67" s="13"/>
      <c r="C67" s="12"/>
      <c r="D67" s="12"/>
      <c r="E67" s="11"/>
      <c r="F67" s="11"/>
      <c r="G67" s="12"/>
      <c r="H67" s="19" t="s">
        <v>14</v>
      </c>
      <c r="I67" s="19" t="s">
        <v>15</v>
      </c>
      <c r="J67" s="19" t="s">
        <v>16</v>
      </c>
      <c r="K67" s="20" t="s">
        <v>14</v>
      </c>
      <c r="L67" s="20" t="s">
        <v>15</v>
      </c>
      <c r="M67" s="20" t="s">
        <v>16</v>
      </c>
      <c r="AT67" s="13"/>
      <c r="AU67" s="13"/>
      <c r="AV67" s="12"/>
      <c r="AW67" s="12"/>
      <c r="AX67" s="11"/>
      <c r="AY67" s="11"/>
      <c r="AZ67" s="12"/>
      <c r="BA67" s="19" t="s">
        <v>14</v>
      </c>
      <c r="BB67" s="19" t="s">
        <v>15</v>
      </c>
      <c r="BC67" s="19" t="s">
        <v>16</v>
      </c>
      <c r="BD67" s="20" t="s">
        <v>14</v>
      </c>
      <c r="BE67" s="20" t="s">
        <v>15</v>
      </c>
      <c r="BF67" s="20" t="s">
        <v>16</v>
      </c>
    </row>
    <row r="68" spans="1:62" x14ac:dyDescent="0.25">
      <c r="A68" s="21">
        <v>1</v>
      </c>
      <c r="B68" s="22" t="s">
        <v>181</v>
      </c>
      <c r="C68" s="21">
        <v>485</v>
      </c>
      <c r="D68" s="23">
        <f t="shared" ref="D68:D79" si="18">F68+E68</f>
        <v>30</v>
      </c>
      <c r="E68" s="23">
        <v>1</v>
      </c>
      <c r="F68" s="23">
        <f t="shared" ref="F68:F79" si="19">INT(C68/$L$65)</f>
        <v>29</v>
      </c>
      <c r="G68" s="21">
        <v>12</v>
      </c>
      <c r="H68" s="21" t="str">
        <f t="shared" ref="H68:H80" si="20">CHOOSE(WEEKDAY(I68),"Minggu","Senin","Selasa","Rabu","Kamis","Jum'at","Sabtu")</f>
        <v>Sabtu</v>
      </c>
      <c r="I68" s="24">
        <v>43862</v>
      </c>
      <c r="J68" s="25">
        <v>0.75</v>
      </c>
      <c r="K68" s="21" t="str">
        <f t="shared" ref="K68:K79" si="21">CHOOSE(WEEKDAY(L68),"Minggu","Senin","Selasa","Rabu","Kamis","Jum'at","Sabtu")</f>
        <v>Minggu</v>
      </c>
      <c r="L68" s="24">
        <f>(I68+J68)+G68/24</f>
        <v>43863.25</v>
      </c>
      <c r="M68" s="25">
        <f t="shared" ref="M68:M79" si="22">(J68+G68/24)</f>
        <v>1.25</v>
      </c>
      <c r="N68" s="15">
        <f t="shared" ref="N68:N86" si="23">AS68-AZ68</f>
        <v>3</v>
      </c>
      <c r="AS68" s="21">
        <v>12</v>
      </c>
      <c r="AT68" s="21">
        <v>1</v>
      </c>
      <c r="AU68" s="22" t="s">
        <v>181</v>
      </c>
      <c r="AV68" s="21">
        <v>485</v>
      </c>
      <c r="AW68" s="23">
        <f t="shared" ref="AW68:AW85" si="24">AY68+AX68</f>
        <v>30</v>
      </c>
      <c r="AX68" s="23">
        <v>1</v>
      </c>
      <c r="AY68" s="23">
        <f t="shared" ref="AY68:AY85" si="25">INT(AV68/$BE$65)</f>
        <v>29</v>
      </c>
      <c r="AZ68" s="190">
        <v>9</v>
      </c>
      <c r="BA68" s="21" t="str">
        <f t="shared" ref="BA68:BA86" si="26">CHOOSE(WEEKDAY(BB68),"Minggu","Senin","Selasa","Rabu","Kamis","Jum'at","Sabtu")</f>
        <v>Sabtu</v>
      </c>
      <c r="BB68" s="24">
        <v>43862</v>
      </c>
      <c r="BC68" s="25">
        <v>0.75</v>
      </c>
      <c r="BD68" s="21" t="str">
        <f t="shared" ref="BD68:BD85" si="27">CHOOSE(WEEKDAY(BE68),"Minggu","Senin","Selasa","Rabu","Kamis","Jum'at","Sabtu")</f>
        <v>Minggu</v>
      </c>
      <c r="BE68" s="24">
        <f>(BB68+BC68)+AZ68/24</f>
        <v>43863.125</v>
      </c>
      <c r="BF68" s="25">
        <f t="shared" ref="BF68:BF85" si="28">(BC68+AZ68/24)</f>
        <v>1.125</v>
      </c>
      <c r="BG68" s="229" t="s">
        <v>203</v>
      </c>
      <c r="BH68" s="229" t="s">
        <v>200</v>
      </c>
      <c r="BI68" s="229" t="s">
        <v>204</v>
      </c>
      <c r="BJ68" s="229" t="s">
        <v>192</v>
      </c>
    </row>
    <row r="69" spans="1:62" x14ac:dyDescent="0.25">
      <c r="A69" s="21">
        <v>2</v>
      </c>
      <c r="B69" s="22" t="s">
        <v>150</v>
      </c>
      <c r="C69" s="21">
        <v>188</v>
      </c>
      <c r="D69" s="23">
        <f t="shared" si="18"/>
        <v>12</v>
      </c>
      <c r="E69" s="23">
        <v>1</v>
      </c>
      <c r="F69" s="23">
        <f t="shared" si="19"/>
        <v>11</v>
      </c>
      <c r="G69" s="21">
        <v>2</v>
      </c>
      <c r="H69" s="21" t="str">
        <f t="shared" si="20"/>
        <v>Senin</v>
      </c>
      <c r="I69" s="24">
        <f t="shared" ref="I69:I80" si="29">$I$68+J69</f>
        <v>43864.5</v>
      </c>
      <c r="J69" s="25">
        <f t="shared" ref="J69:J80" si="30">M68+D68/24</f>
        <v>2.5</v>
      </c>
      <c r="K69" s="21" t="str">
        <f t="shared" si="21"/>
        <v>Senin</v>
      </c>
      <c r="L69" s="24">
        <f t="shared" ref="L69:L79" si="31">($I$68+J69)+G69/24</f>
        <v>43864.583333333336</v>
      </c>
      <c r="M69" s="25">
        <f t="shared" si="22"/>
        <v>2.5833333333333335</v>
      </c>
      <c r="N69" s="15">
        <f t="shared" si="23"/>
        <v>0</v>
      </c>
      <c r="AS69" s="21">
        <v>2</v>
      </c>
      <c r="AT69" s="21">
        <v>2</v>
      </c>
      <c r="AU69" s="22" t="s">
        <v>150</v>
      </c>
      <c r="AV69" s="21">
        <v>188</v>
      </c>
      <c r="AW69" s="23">
        <f t="shared" si="24"/>
        <v>12</v>
      </c>
      <c r="AX69" s="23">
        <v>1</v>
      </c>
      <c r="AY69" s="23">
        <f t="shared" si="25"/>
        <v>11</v>
      </c>
      <c r="AZ69" s="21">
        <v>2</v>
      </c>
      <c r="BA69" s="21" t="str">
        <f t="shared" si="26"/>
        <v>Senin</v>
      </c>
      <c r="BB69" s="24">
        <f t="shared" ref="BB69:BB86" si="32">$BB$68+BC69</f>
        <v>43864.375</v>
      </c>
      <c r="BC69" s="25">
        <f t="shared" ref="BC69:BC86" si="33">BF68+AW68/24</f>
        <v>2.375</v>
      </c>
      <c r="BD69" s="21" t="str">
        <f t="shared" si="27"/>
        <v>Senin</v>
      </c>
      <c r="BE69" s="24">
        <f t="shared" ref="BE69:BE85" si="34">($BB$68+BC69)+AZ69/24</f>
        <v>43864.458333333336</v>
      </c>
      <c r="BF69" s="25">
        <f t="shared" si="28"/>
        <v>2.4583333333333335</v>
      </c>
    </row>
    <row r="70" spans="1:62" x14ac:dyDescent="0.25">
      <c r="A70" s="21">
        <f t="shared" ref="A70:A80" si="35">A69+1</f>
        <v>3</v>
      </c>
      <c r="B70" s="22" t="s">
        <v>182</v>
      </c>
      <c r="C70" s="21">
        <v>480</v>
      </c>
      <c r="D70" s="23">
        <f t="shared" si="18"/>
        <v>28</v>
      </c>
      <c r="E70" s="23">
        <v>-1</v>
      </c>
      <c r="F70" s="23">
        <f t="shared" si="19"/>
        <v>29</v>
      </c>
      <c r="G70" s="21">
        <v>1</v>
      </c>
      <c r="H70" s="21" t="str">
        <f t="shared" si="20"/>
        <v>Selasa</v>
      </c>
      <c r="I70" s="24">
        <f t="shared" si="29"/>
        <v>43865.083333333336</v>
      </c>
      <c r="J70" s="25">
        <f t="shared" si="30"/>
        <v>3.0833333333333335</v>
      </c>
      <c r="K70" s="21" t="str">
        <f t="shared" si="21"/>
        <v>Selasa</v>
      </c>
      <c r="L70" s="24">
        <f t="shared" si="31"/>
        <v>43865.125</v>
      </c>
      <c r="M70" s="25">
        <f t="shared" si="22"/>
        <v>3.125</v>
      </c>
      <c r="N70" s="15">
        <f t="shared" si="23"/>
        <v>1</v>
      </c>
      <c r="AS70" s="21">
        <v>2</v>
      </c>
      <c r="AT70" s="21">
        <f t="shared" ref="AT70:AT86" si="36">AT69+1</f>
        <v>3</v>
      </c>
      <c r="AU70" s="22" t="s">
        <v>182</v>
      </c>
      <c r="AV70" s="21">
        <v>480</v>
      </c>
      <c r="AW70" s="23">
        <f t="shared" si="24"/>
        <v>27</v>
      </c>
      <c r="AX70" s="231">
        <v>-2</v>
      </c>
      <c r="AY70" s="23">
        <f t="shared" si="25"/>
        <v>29</v>
      </c>
      <c r="AZ70" s="21">
        <v>1</v>
      </c>
      <c r="BA70" s="21" t="str">
        <f t="shared" si="26"/>
        <v>Senin</v>
      </c>
      <c r="BB70" s="24">
        <f t="shared" si="32"/>
        <v>43864.958333333336</v>
      </c>
      <c r="BC70" s="25">
        <f t="shared" si="33"/>
        <v>2.9583333333333335</v>
      </c>
      <c r="BD70" s="21" t="str">
        <f t="shared" si="27"/>
        <v>Selasa</v>
      </c>
      <c r="BE70" s="24">
        <f t="shared" si="34"/>
        <v>43865</v>
      </c>
      <c r="BF70" s="25">
        <f t="shared" si="28"/>
        <v>3</v>
      </c>
    </row>
    <row r="71" spans="1:62" x14ac:dyDescent="0.25">
      <c r="A71" s="21">
        <f t="shared" si="35"/>
        <v>4</v>
      </c>
      <c r="B71" s="22" t="s">
        <v>183</v>
      </c>
      <c r="C71" s="21">
        <v>146</v>
      </c>
      <c r="D71" s="23">
        <f t="shared" si="18"/>
        <v>9</v>
      </c>
      <c r="E71" s="23">
        <v>1</v>
      </c>
      <c r="F71" s="23">
        <f t="shared" si="19"/>
        <v>8</v>
      </c>
      <c r="G71" s="21">
        <v>4</v>
      </c>
      <c r="H71" s="21" t="str">
        <f t="shared" si="20"/>
        <v>Rabu</v>
      </c>
      <c r="I71" s="24">
        <f t="shared" si="29"/>
        <v>43866.291666666664</v>
      </c>
      <c r="J71" s="25">
        <f t="shared" si="30"/>
        <v>4.291666666666667</v>
      </c>
      <c r="K71" s="21" t="str">
        <f t="shared" si="21"/>
        <v>Rabu</v>
      </c>
      <c r="L71" s="24">
        <f t="shared" si="31"/>
        <v>43866.458333333328</v>
      </c>
      <c r="M71" s="25">
        <f t="shared" si="22"/>
        <v>4.4583333333333339</v>
      </c>
      <c r="N71" s="15">
        <f t="shared" si="23"/>
        <v>0</v>
      </c>
      <c r="AS71" s="21">
        <v>4</v>
      </c>
      <c r="AT71" s="21">
        <f t="shared" si="36"/>
        <v>4</v>
      </c>
      <c r="AU71" s="22" t="s">
        <v>183</v>
      </c>
      <c r="AV71" s="21">
        <v>146</v>
      </c>
      <c r="AW71" s="23">
        <f t="shared" si="24"/>
        <v>9</v>
      </c>
      <c r="AX71" s="23">
        <v>1</v>
      </c>
      <c r="AY71" s="23">
        <f t="shared" si="25"/>
        <v>8</v>
      </c>
      <c r="AZ71" s="21">
        <v>4</v>
      </c>
      <c r="BA71" s="21" t="str">
        <f t="shared" si="26"/>
        <v>Rabu</v>
      </c>
      <c r="BB71" s="24">
        <f t="shared" si="32"/>
        <v>43866.125</v>
      </c>
      <c r="BC71" s="25">
        <f t="shared" si="33"/>
        <v>4.125</v>
      </c>
      <c r="BD71" s="21" t="str">
        <f t="shared" si="27"/>
        <v>Rabu</v>
      </c>
      <c r="BE71" s="24">
        <f t="shared" si="34"/>
        <v>43866.291666666664</v>
      </c>
      <c r="BF71" s="25">
        <f t="shared" si="28"/>
        <v>4.291666666666667</v>
      </c>
    </row>
    <row r="72" spans="1:62" x14ac:dyDescent="0.25">
      <c r="A72" s="21">
        <f t="shared" si="35"/>
        <v>5</v>
      </c>
      <c r="B72" s="22" t="s">
        <v>184</v>
      </c>
      <c r="C72" s="21">
        <v>306</v>
      </c>
      <c r="D72" s="23">
        <f t="shared" si="18"/>
        <v>19</v>
      </c>
      <c r="E72" s="23">
        <v>1</v>
      </c>
      <c r="F72" s="23">
        <f t="shared" si="19"/>
        <v>18</v>
      </c>
      <c r="G72" s="21">
        <v>1</v>
      </c>
      <c r="H72" s="21" t="str">
        <f t="shared" si="20"/>
        <v>Rabu</v>
      </c>
      <c r="I72" s="24">
        <f t="shared" si="29"/>
        <v>43866.833333333336</v>
      </c>
      <c r="J72" s="25">
        <f t="shared" si="30"/>
        <v>4.8333333333333339</v>
      </c>
      <c r="K72" s="21" t="str">
        <f t="shared" si="21"/>
        <v>Rabu</v>
      </c>
      <c r="L72" s="24">
        <f t="shared" si="31"/>
        <v>43866.875</v>
      </c>
      <c r="M72" s="25">
        <f t="shared" si="22"/>
        <v>4.8750000000000009</v>
      </c>
      <c r="N72" s="15">
        <f t="shared" si="23"/>
        <v>0</v>
      </c>
      <c r="AS72" s="21">
        <v>1</v>
      </c>
      <c r="AT72" s="21">
        <f t="shared" si="36"/>
        <v>5</v>
      </c>
      <c r="AU72" s="22" t="s">
        <v>184</v>
      </c>
      <c r="AV72" s="21">
        <v>306</v>
      </c>
      <c r="AW72" s="23">
        <f t="shared" si="24"/>
        <v>19</v>
      </c>
      <c r="AX72" s="23">
        <v>1</v>
      </c>
      <c r="AY72" s="23">
        <f t="shared" si="25"/>
        <v>18</v>
      </c>
      <c r="AZ72" s="190">
        <v>1</v>
      </c>
      <c r="BA72" s="21" t="str">
        <f t="shared" si="26"/>
        <v>Rabu</v>
      </c>
      <c r="BB72" s="24">
        <f t="shared" si="32"/>
        <v>43866.666666666664</v>
      </c>
      <c r="BC72" s="25">
        <f t="shared" si="33"/>
        <v>4.666666666666667</v>
      </c>
      <c r="BD72" s="21" t="str">
        <f t="shared" si="27"/>
        <v>Rabu</v>
      </c>
      <c r="BE72" s="24">
        <f t="shared" si="34"/>
        <v>43866.708333333328</v>
      </c>
      <c r="BF72" s="25">
        <f t="shared" si="28"/>
        <v>4.7083333333333339</v>
      </c>
    </row>
    <row r="73" spans="1:62" x14ac:dyDescent="0.25">
      <c r="A73" s="21">
        <f t="shared" si="35"/>
        <v>6</v>
      </c>
      <c r="B73" s="22" t="s">
        <v>185</v>
      </c>
      <c r="C73" s="21">
        <v>220</v>
      </c>
      <c r="D73" s="23">
        <f t="shared" si="18"/>
        <v>13</v>
      </c>
      <c r="E73" s="23">
        <v>0</v>
      </c>
      <c r="F73" s="23">
        <f t="shared" si="19"/>
        <v>13</v>
      </c>
      <c r="G73" s="21">
        <v>3</v>
      </c>
      <c r="H73" s="21" t="str">
        <f t="shared" si="20"/>
        <v>Kamis</v>
      </c>
      <c r="I73" s="24">
        <f t="shared" si="29"/>
        <v>43867.666666666664</v>
      </c>
      <c r="J73" s="25">
        <f t="shared" si="30"/>
        <v>5.6666666666666679</v>
      </c>
      <c r="K73" s="21" t="str">
        <f t="shared" si="21"/>
        <v>Kamis</v>
      </c>
      <c r="L73" s="24">
        <f t="shared" si="31"/>
        <v>43867.791666666664</v>
      </c>
      <c r="M73" s="25">
        <f t="shared" si="22"/>
        <v>5.7916666666666679</v>
      </c>
      <c r="N73" s="15">
        <f t="shared" si="23"/>
        <v>0</v>
      </c>
      <c r="AS73" s="21">
        <v>3</v>
      </c>
      <c r="AT73" s="21">
        <f t="shared" si="36"/>
        <v>6</v>
      </c>
      <c r="AU73" s="22" t="s">
        <v>185</v>
      </c>
      <c r="AV73" s="21">
        <v>220</v>
      </c>
      <c r="AW73" s="23">
        <f t="shared" si="24"/>
        <v>13</v>
      </c>
      <c r="AX73" s="23">
        <v>0</v>
      </c>
      <c r="AY73" s="23">
        <f t="shared" si="25"/>
        <v>13</v>
      </c>
      <c r="AZ73" s="21">
        <v>3</v>
      </c>
      <c r="BA73" s="21" t="str">
        <f t="shared" si="26"/>
        <v>Kamis</v>
      </c>
      <c r="BB73" s="24">
        <f t="shared" si="32"/>
        <v>43867.5</v>
      </c>
      <c r="BC73" s="25">
        <f t="shared" si="33"/>
        <v>5.5000000000000009</v>
      </c>
      <c r="BD73" s="21" t="str">
        <f t="shared" si="27"/>
        <v>Kamis</v>
      </c>
      <c r="BE73" s="24">
        <f t="shared" si="34"/>
        <v>43867.625</v>
      </c>
      <c r="BF73" s="25">
        <f t="shared" si="28"/>
        <v>5.6250000000000009</v>
      </c>
    </row>
    <row r="74" spans="1:62" x14ac:dyDescent="0.25">
      <c r="A74" s="21">
        <f t="shared" si="35"/>
        <v>7</v>
      </c>
      <c r="B74" s="22" t="s">
        <v>186</v>
      </c>
      <c r="C74" s="21">
        <v>169</v>
      </c>
      <c r="D74" s="23">
        <f t="shared" si="18"/>
        <v>10</v>
      </c>
      <c r="E74" s="23">
        <v>0</v>
      </c>
      <c r="F74" s="23">
        <f t="shared" si="19"/>
        <v>10</v>
      </c>
      <c r="G74" s="21">
        <v>2</v>
      </c>
      <c r="H74" s="21" t="str">
        <f t="shared" si="20"/>
        <v>Jum'at</v>
      </c>
      <c r="I74" s="24">
        <f t="shared" si="29"/>
        <v>43868.333333333336</v>
      </c>
      <c r="J74" s="25">
        <f t="shared" si="30"/>
        <v>6.3333333333333348</v>
      </c>
      <c r="K74" s="21" t="str">
        <f t="shared" si="21"/>
        <v>Jum'at</v>
      </c>
      <c r="L74" s="24">
        <f t="shared" si="31"/>
        <v>43868.416666666672</v>
      </c>
      <c r="M74" s="25">
        <f t="shared" si="22"/>
        <v>6.4166666666666679</v>
      </c>
      <c r="N74" s="15">
        <f t="shared" si="23"/>
        <v>0</v>
      </c>
      <c r="AS74" s="21">
        <v>2</v>
      </c>
      <c r="AT74" s="21">
        <f t="shared" si="36"/>
        <v>7</v>
      </c>
      <c r="AU74" s="22" t="s">
        <v>186</v>
      </c>
      <c r="AV74" s="21">
        <v>169</v>
      </c>
      <c r="AW74" s="23">
        <f t="shared" si="24"/>
        <v>10</v>
      </c>
      <c r="AX74" s="23">
        <v>0</v>
      </c>
      <c r="AY74" s="23">
        <f t="shared" si="25"/>
        <v>10</v>
      </c>
      <c r="AZ74" s="21">
        <v>2</v>
      </c>
      <c r="BA74" s="21" t="str">
        <f t="shared" si="26"/>
        <v>Jum'at</v>
      </c>
      <c r="BB74" s="24">
        <f t="shared" si="32"/>
        <v>43868.166666666664</v>
      </c>
      <c r="BC74" s="25">
        <f t="shared" si="33"/>
        <v>6.1666666666666679</v>
      </c>
      <c r="BD74" s="21" t="str">
        <f t="shared" si="27"/>
        <v>Jum'at</v>
      </c>
      <c r="BE74" s="24">
        <f t="shared" si="34"/>
        <v>43868.25</v>
      </c>
      <c r="BF74" s="25">
        <f t="shared" si="28"/>
        <v>6.2500000000000009</v>
      </c>
    </row>
    <row r="75" spans="1:62" x14ac:dyDescent="0.25">
      <c r="A75" s="21">
        <f t="shared" si="35"/>
        <v>8</v>
      </c>
      <c r="B75" s="22" t="s">
        <v>185</v>
      </c>
      <c r="C75" s="21">
        <v>306</v>
      </c>
      <c r="D75" s="23">
        <f t="shared" si="18"/>
        <v>19</v>
      </c>
      <c r="E75" s="23">
        <v>1</v>
      </c>
      <c r="F75" s="23">
        <f t="shared" si="19"/>
        <v>18</v>
      </c>
      <c r="G75" s="21">
        <v>4</v>
      </c>
      <c r="H75" s="21" t="str">
        <f t="shared" si="20"/>
        <v>Jum'at</v>
      </c>
      <c r="I75" s="24">
        <f t="shared" si="29"/>
        <v>43868.833333333336</v>
      </c>
      <c r="J75" s="25">
        <f t="shared" si="30"/>
        <v>6.8333333333333348</v>
      </c>
      <c r="K75" s="21" t="str">
        <f t="shared" si="21"/>
        <v>Sabtu</v>
      </c>
      <c r="L75" s="24">
        <f t="shared" si="31"/>
        <v>43869</v>
      </c>
      <c r="M75" s="25">
        <f t="shared" si="22"/>
        <v>7.0000000000000018</v>
      </c>
      <c r="N75" s="15">
        <f t="shared" si="23"/>
        <v>0</v>
      </c>
      <c r="AS75" s="21">
        <v>2</v>
      </c>
      <c r="AT75" s="21">
        <f t="shared" si="36"/>
        <v>8</v>
      </c>
      <c r="AU75" s="22" t="s">
        <v>187</v>
      </c>
      <c r="AV75" s="21">
        <v>100</v>
      </c>
      <c r="AW75" s="23">
        <f t="shared" si="24"/>
        <v>6</v>
      </c>
      <c r="AX75" s="23">
        <v>0</v>
      </c>
      <c r="AY75" s="23">
        <f t="shared" si="25"/>
        <v>6</v>
      </c>
      <c r="AZ75" s="21">
        <v>2</v>
      </c>
      <c r="BA75" s="21" t="str">
        <f t="shared" si="26"/>
        <v>Jum'at</v>
      </c>
      <c r="BB75" s="24">
        <f t="shared" si="32"/>
        <v>43868.666666666664</v>
      </c>
      <c r="BC75" s="25">
        <f t="shared" si="33"/>
        <v>6.6666666666666679</v>
      </c>
      <c r="BD75" s="21" t="str">
        <f t="shared" si="27"/>
        <v>Jum'at</v>
      </c>
      <c r="BE75" s="24">
        <f t="shared" si="34"/>
        <v>43868.75</v>
      </c>
      <c r="BF75" s="25">
        <f t="shared" si="28"/>
        <v>6.7500000000000009</v>
      </c>
      <c r="BG75" s="15" t="s">
        <v>205</v>
      </c>
      <c r="BH75" s="15" t="s">
        <v>206</v>
      </c>
    </row>
    <row r="76" spans="1:62" x14ac:dyDescent="0.25">
      <c r="A76" s="21">
        <f t="shared" si="35"/>
        <v>9</v>
      </c>
      <c r="B76" s="22" t="s">
        <v>184</v>
      </c>
      <c r="C76" s="21">
        <v>146</v>
      </c>
      <c r="D76" s="23">
        <f t="shared" si="18"/>
        <v>8</v>
      </c>
      <c r="E76" s="23">
        <v>0</v>
      </c>
      <c r="F76" s="23">
        <f t="shared" si="19"/>
        <v>8</v>
      </c>
      <c r="G76" s="21">
        <v>1</v>
      </c>
      <c r="H76" s="21" t="str">
        <f t="shared" si="20"/>
        <v>Sabtu</v>
      </c>
      <c r="I76" s="24">
        <f t="shared" si="29"/>
        <v>43869.791666666664</v>
      </c>
      <c r="J76" s="25">
        <f t="shared" si="30"/>
        <v>7.7916666666666687</v>
      </c>
      <c r="K76" s="21" t="str">
        <f t="shared" si="21"/>
        <v>Sabtu</v>
      </c>
      <c r="L76" s="24">
        <f t="shared" si="31"/>
        <v>43869.833333333328</v>
      </c>
      <c r="M76" s="25">
        <f t="shared" si="22"/>
        <v>7.8333333333333357</v>
      </c>
      <c r="N76" s="15">
        <f t="shared" si="23"/>
        <v>1</v>
      </c>
      <c r="AS76" s="21">
        <v>2</v>
      </c>
      <c r="AT76" s="21">
        <f t="shared" si="36"/>
        <v>9</v>
      </c>
      <c r="AU76" s="22" t="s">
        <v>188</v>
      </c>
      <c r="AV76" s="21">
        <v>310</v>
      </c>
      <c r="AW76" s="23">
        <f t="shared" si="24"/>
        <v>19</v>
      </c>
      <c r="AX76" s="23">
        <v>1</v>
      </c>
      <c r="AY76" s="23">
        <f t="shared" si="25"/>
        <v>18</v>
      </c>
      <c r="AZ76" s="21">
        <v>1</v>
      </c>
      <c r="BA76" s="21" t="str">
        <f t="shared" si="26"/>
        <v>Sabtu</v>
      </c>
      <c r="BB76" s="24">
        <f t="shared" si="32"/>
        <v>43869</v>
      </c>
      <c r="BC76" s="25">
        <f t="shared" si="33"/>
        <v>7.0000000000000009</v>
      </c>
      <c r="BD76" s="21" t="str">
        <f t="shared" si="27"/>
        <v>Sabtu</v>
      </c>
      <c r="BE76" s="24">
        <f t="shared" si="34"/>
        <v>43869.041666666664</v>
      </c>
      <c r="BF76" s="25">
        <f t="shared" si="28"/>
        <v>7.0416666666666679</v>
      </c>
    </row>
    <row r="77" spans="1:62" x14ac:dyDescent="0.25">
      <c r="A77" s="21">
        <f t="shared" si="35"/>
        <v>10</v>
      </c>
      <c r="B77" s="22" t="s">
        <v>183</v>
      </c>
      <c r="C77" s="21">
        <v>480</v>
      </c>
      <c r="D77" s="23">
        <f t="shared" si="18"/>
        <v>28</v>
      </c>
      <c r="E77" s="23">
        <v>-1</v>
      </c>
      <c r="F77" s="23">
        <f t="shared" si="19"/>
        <v>29</v>
      </c>
      <c r="G77" s="21">
        <v>3</v>
      </c>
      <c r="H77" s="21" t="str">
        <f t="shared" si="20"/>
        <v>Minggu</v>
      </c>
      <c r="I77" s="24">
        <f t="shared" si="29"/>
        <v>43870.166666666664</v>
      </c>
      <c r="J77" s="25">
        <f t="shared" si="30"/>
        <v>8.1666666666666696</v>
      </c>
      <c r="K77" s="21" t="str">
        <f t="shared" si="21"/>
        <v>Minggu</v>
      </c>
      <c r="L77" s="24">
        <f t="shared" si="31"/>
        <v>43870.291666666664</v>
      </c>
      <c r="M77" s="25">
        <f t="shared" si="22"/>
        <v>8.2916666666666696</v>
      </c>
      <c r="N77" s="15">
        <f t="shared" si="23"/>
        <v>-1</v>
      </c>
      <c r="AS77" s="21">
        <v>3</v>
      </c>
      <c r="AT77" s="21">
        <f t="shared" si="36"/>
        <v>10</v>
      </c>
      <c r="AU77" s="22" t="s">
        <v>189</v>
      </c>
      <c r="AV77" s="21">
        <v>310</v>
      </c>
      <c r="AW77" s="23">
        <f t="shared" si="24"/>
        <v>19</v>
      </c>
      <c r="AX77" s="23">
        <v>1</v>
      </c>
      <c r="AY77" s="23">
        <f t="shared" si="25"/>
        <v>18</v>
      </c>
      <c r="AZ77" s="190">
        <v>4</v>
      </c>
      <c r="BA77" s="21" t="str">
        <f t="shared" si="26"/>
        <v>Sabtu</v>
      </c>
      <c r="BB77" s="24">
        <f t="shared" si="32"/>
        <v>43869.833333333336</v>
      </c>
      <c r="BC77" s="25">
        <f t="shared" si="33"/>
        <v>7.8333333333333348</v>
      </c>
      <c r="BD77" s="21" t="str">
        <f t="shared" si="27"/>
        <v>Minggu</v>
      </c>
      <c r="BE77" s="24">
        <f t="shared" si="34"/>
        <v>43870</v>
      </c>
      <c r="BF77" s="25">
        <f t="shared" si="28"/>
        <v>8.0000000000000018</v>
      </c>
    </row>
    <row r="78" spans="1:62" x14ac:dyDescent="0.25">
      <c r="A78" s="21">
        <f t="shared" si="35"/>
        <v>11</v>
      </c>
      <c r="B78" s="22" t="s">
        <v>182</v>
      </c>
      <c r="C78" s="21">
        <v>188</v>
      </c>
      <c r="D78" s="23">
        <f t="shared" si="18"/>
        <v>12</v>
      </c>
      <c r="E78" s="23">
        <v>1</v>
      </c>
      <c r="F78" s="23">
        <f t="shared" si="19"/>
        <v>11</v>
      </c>
      <c r="G78" s="21">
        <v>1</v>
      </c>
      <c r="H78" s="21" t="str">
        <f t="shared" si="20"/>
        <v>Senin</v>
      </c>
      <c r="I78" s="24">
        <f t="shared" si="29"/>
        <v>43871.458333333336</v>
      </c>
      <c r="J78" s="25">
        <f t="shared" si="30"/>
        <v>9.4583333333333357</v>
      </c>
      <c r="K78" s="21" t="str">
        <f t="shared" si="21"/>
        <v>Senin</v>
      </c>
      <c r="L78" s="24">
        <f t="shared" si="31"/>
        <v>43871.5</v>
      </c>
      <c r="M78" s="25">
        <f t="shared" si="22"/>
        <v>9.5000000000000018</v>
      </c>
      <c r="N78" s="15">
        <f t="shared" si="23"/>
        <v>-1</v>
      </c>
      <c r="AS78" s="21">
        <v>1</v>
      </c>
      <c r="AT78" s="21">
        <f t="shared" si="36"/>
        <v>11</v>
      </c>
      <c r="AU78" s="22" t="s">
        <v>188</v>
      </c>
      <c r="AV78" s="21">
        <v>100</v>
      </c>
      <c r="AW78" s="23">
        <f t="shared" si="24"/>
        <v>6</v>
      </c>
      <c r="AX78" s="23">
        <v>0</v>
      </c>
      <c r="AY78" s="23">
        <f t="shared" si="25"/>
        <v>6</v>
      </c>
      <c r="AZ78" s="190">
        <v>2</v>
      </c>
      <c r="BA78" s="21" t="str">
        <f t="shared" si="26"/>
        <v>Minggu</v>
      </c>
      <c r="BB78" s="24">
        <f t="shared" si="32"/>
        <v>43870.791666666664</v>
      </c>
      <c r="BC78" s="25">
        <f t="shared" si="33"/>
        <v>8.7916666666666679</v>
      </c>
      <c r="BD78" s="21" t="str">
        <f t="shared" si="27"/>
        <v>Minggu</v>
      </c>
      <c r="BE78" s="24">
        <f t="shared" si="34"/>
        <v>43870.875</v>
      </c>
      <c r="BF78" s="25">
        <f t="shared" si="28"/>
        <v>8.8750000000000018</v>
      </c>
    </row>
    <row r="79" spans="1:62" x14ac:dyDescent="0.25">
      <c r="A79" s="21">
        <f t="shared" si="35"/>
        <v>12</v>
      </c>
      <c r="B79" s="22" t="s">
        <v>150</v>
      </c>
      <c r="C79" s="21">
        <v>485</v>
      </c>
      <c r="D79" s="23">
        <f t="shared" si="18"/>
        <v>28</v>
      </c>
      <c r="E79" s="23">
        <v>-1</v>
      </c>
      <c r="F79" s="23">
        <f t="shared" si="19"/>
        <v>29</v>
      </c>
      <c r="G79" s="21">
        <v>1</v>
      </c>
      <c r="H79" s="21" t="str">
        <f t="shared" si="20"/>
        <v>Selasa</v>
      </c>
      <c r="I79" s="24">
        <f t="shared" si="29"/>
        <v>43872</v>
      </c>
      <c r="J79" s="25">
        <f t="shared" si="30"/>
        <v>10.000000000000002</v>
      </c>
      <c r="K79" s="21" t="str">
        <f t="shared" si="21"/>
        <v>Selasa</v>
      </c>
      <c r="L79" s="24">
        <f t="shared" si="31"/>
        <v>43872.041666666664</v>
      </c>
      <c r="M79" s="25">
        <f t="shared" si="22"/>
        <v>10.041666666666668</v>
      </c>
      <c r="N79" s="15">
        <f t="shared" si="23"/>
        <v>-1</v>
      </c>
      <c r="AS79" s="21">
        <v>1</v>
      </c>
      <c r="AT79" s="21">
        <f t="shared" si="36"/>
        <v>12</v>
      </c>
      <c r="AU79" s="22" t="s">
        <v>187</v>
      </c>
      <c r="AV79" s="21">
        <v>169</v>
      </c>
      <c r="AW79" s="23">
        <f t="shared" si="24"/>
        <v>11</v>
      </c>
      <c r="AX79" s="23">
        <v>1</v>
      </c>
      <c r="AY79" s="23">
        <f t="shared" si="25"/>
        <v>10</v>
      </c>
      <c r="AZ79" s="190">
        <v>2</v>
      </c>
      <c r="BA79" s="21" t="str">
        <f t="shared" si="26"/>
        <v>Senin</v>
      </c>
      <c r="BB79" s="24">
        <f t="shared" si="32"/>
        <v>43871.125</v>
      </c>
      <c r="BC79" s="25">
        <f t="shared" si="33"/>
        <v>9.1250000000000018</v>
      </c>
      <c r="BD79" s="21" t="str">
        <f t="shared" si="27"/>
        <v>Senin</v>
      </c>
      <c r="BE79" s="24">
        <f t="shared" si="34"/>
        <v>43871.208333333336</v>
      </c>
      <c r="BF79" s="25">
        <f t="shared" si="28"/>
        <v>9.2083333333333357</v>
      </c>
    </row>
    <row r="80" spans="1:62" x14ac:dyDescent="0.25">
      <c r="A80" s="21">
        <f t="shared" si="35"/>
        <v>13</v>
      </c>
      <c r="B80" s="22" t="s">
        <v>181</v>
      </c>
      <c r="C80" s="21"/>
      <c r="D80" s="23"/>
      <c r="E80" s="23"/>
      <c r="F80" s="23"/>
      <c r="G80" s="21"/>
      <c r="H80" s="21" t="str">
        <f t="shared" si="20"/>
        <v>Rabu</v>
      </c>
      <c r="I80" s="24">
        <f t="shared" si="29"/>
        <v>43873.208333333336</v>
      </c>
      <c r="J80" s="25">
        <f t="shared" si="30"/>
        <v>11.208333333333334</v>
      </c>
      <c r="K80" s="21"/>
      <c r="L80" s="24"/>
      <c r="M80" s="25"/>
      <c r="N80" s="15">
        <f t="shared" si="23"/>
        <v>-1</v>
      </c>
      <c r="AS80" s="21">
        <v>1</v>
      </c>
      <c r="AT80" s="21">
        <f t="shared" si="36"/>
        <v>13</v>
      </c>
      <c r="AU80" s="22" t="s">
        <v>186</v>
      </c>
      <c r="AV80" s="21">
        <v>220</v>
      </c>
      <c r="AW80" s="23">
        <f t="shared" si="24"/>
        <v>13</v>
      </c>
      <c r="AX80" s="23">
        <v>0</v>
      </c>
      <c r="AY80" s="23">
        <f t="shared" si="25"/>
        <v>13</v>
      </c>
      <c r="AZ80" s="190">
        <v>2</v>
      </c>
      <c r="BA80" s="21" t="str">
        <f t="shared" si="26"/>
        <v>Senin</v>
      </c>
      <c r="BB80" s="24">
        <f t="shared" si="32"/>
        <v>43871.666666666664</v>
      </c>
      <c r="BC80" s="25">
        <f t="shared" si="33"/>
        <v>9.6666666666666696</v>
      </c>
      <c r="BD80" s="21" t="str">
        <f t="shared" si="27"/>
        <v>Senin</v>
      </c>
      <c r="BE80" s="24">
        <f t="shared" si="34"/>
        <v>43871.75</v>
      </c>
      <c r="BF80" s="25">
        <f t="shared" si="28"/>
        <v>9.7500000000000036</v>
      </c>
      <c r="BG80" s="15" t="s">
        <v>207</v>
      </c>
      <c r="BH80" s="15" t="s">
        <v>208</v>
      </c>
    </row>
    <row r="81" spans="1:60" x14ac:dyDescent="0.25">
      <c r="A81" s="8" t="s">
        <v>31</v>
      </c>
      <c r="B81" s="8"/>
      <c r="C81" s="28">
        <f>SUM(C68:C80)</f>
        <v>3599</v>
      </c>
      <c r="D81" s="28">
        <f>SUM(D68:D80)</f>
        <v>216</v>
      </c>
      <c r="E81" s="28"/>
      <c r="F81" s="28"/>
      <c r="G81" s="28">
        <f>SUM(G68:G80)</f>
        <v>35</v>
      </c>
      <c r="H81" s="28">
        <f>D81+G81</f>
        <v>251</v>
      </c>
      <c r="I81" s="29"/>
      <c r="J81" s="30"/>
      <c r="K81" s="29"/>
      <c r="L81" s="29"/>
      <c r="M81" s="30"/>
      <c r="N81" s="15">
        <f t="shared" si="23"/>
        <v>1</v>
      </c>
      <c r="AS81" s="21">
        <v>4</v>
      </c>
      <c r="AT81" s="21">
        <f t="shared" si="36"/>
        <v>14</v>
      </c>
      <c r="AU81" s="22" t="s">
        <v>185</v>
      </c>
      <c r="AV81" s="21">
        <v>306</v>
      </c>
      <c r="AW81" s="23">
        <f t="shared" si="24"/>
        <v>19</v>
      </c>
      <c r="AX81" s="23">
        <v>1</v>
      </c>
      <c r="AY81" s="23">
        <f t="shared" si="25"/>
        <v>18</v>
      </c>
      <c r="AZ81" s="21">
        <v>3</v>
      </c>
      <c r="BA81" s="21" t="str">
        <f t="shared" si="26"/>
        <v>Selasa</v>
      </c>
      <c r="BB81" s="24">
        <f t="shared" si="32"/>
        <v>43872.291666666664</v>
      </c>
      <c r="BC81" s="25">
        <f t="shared" si="33"/>
        <v>10.29166666666667</v>
      </c>
      <c r="BD81" s="21" t="str">
        <f t="shared" si="27"/>
        <v>Selasa</v>
      </c>
      <c r="BE81" s="24">
        <f t="shared" si="34"/>
        <v>43872.416666666664</v>
      </c>
      <c r="BF81" s="25">
        <f t="shared" si="28"/>
        <v>10.41666666666667</v>
      </c>
      <c r="BG81" s="15" t="s">
        <v>207</v>
      </c>
      <c r="BH81" s="15" t="s">
        <v>209</v>
      </c>
    </row>
    <row r="82" spans="1:60" x14ac:dyDescent="0.25">
      <c r="A82" s="8" t="s">
        <v>32</v>
      </c>
      <c r="B82" s="8"/>
      <c r="C82" s="31"/>
      <c r="D82" s="32">
        <f>D81/24</f>
        <v>9</v>
      </c>
      <c r="E82" s="32"/>
      <c r="F82" s="32"/>
      <c r="G82" s="32">
        <f>G81/24</f>
        <v>1.4583333333333333</v>
      </c>
      <c r="H82" s="32">
        <f>H81/24</f>
        <v>10.458333333333334</v>
      </c>
      <c r="I82" s="33"/>
      <c r="J82" s="34" t="s">
        <v>33</v>
      </c>
      <c r="K82" s="35"/>
      <c r="L82" s="35"/>
      <c r="M82" s="35"/>
      <c r="N82" s="15">
        <f t="shared" si="23"/>
        <v>-1</v>
      </c>
      <c r="AS82" s="21">
        <v>1</v>
      </c>
      <c r="AT82" s="21">
        <f t="shared" si="36"/>
        <v>15</v>
      </c>
      <c r="AU82" s="22" t="s">
        <v>184</v>
      </c>
      <c r="AV82" s="21">
        <v>146</v>
      </c>
      <c r="AW82" s="23">
        <f t="shared" si="24"/>
        <v>8</v>
      </c>
      <c r="AX82" s="23">
        <v>0</v>
      </c>
      <c r="AY82" s="23">
        <f t="shared" si="25"/>
        <v>8</v>
      </c>
      <c r="AZ82" s="190">
        <v>2</v>
      </c>
      <c r="BA82" s="21" t="str">
        <f t="shared" si="26"/>
        <v>Rabu</v>
      </c>
      <c r="BB82" s="24">
        <f t="shared" si="32"/>
        <v>43873.208333333336</v>
      </c>
      <c r="BC82" s="25">
        <f t="shared" si="33"/>
        <v>11.208333333333336</v>
      </c>
      <c r="BD82" s="21" t="str">
        <f t="shared" si="27"/>
        <v>Rabu</v>
      </c>
      <c r="BE82" s="24">
        <f t="shared" si="34"/>
        <v>43873.291666666672</v>
      </c>
      <c r="BF82" s="25">
        <f t="shared" si="28"/>
        <v>11.29166666666667</v>
      </c>
    </row>
    <row r="83" spans="1:60" x14ac:dyDescent="0.25">
      <c r="A83" s="36"/>
      <c r="B83" s="36"/>
      <c r="C83" s="37"/>
      <c r="D83" s="36"/>
      <c r="E83" s="36"/>
      <c r="F83" s="36"/>
      <c r="G83" s="36"/>
      <c r="H83" s="35"/>
      <c r="I83" s="35"/>
      <c r="J83" s="30" t="s">
        <v>34</v>
      </c>
      <c r="K83" s="30"/>
      <c r="L83" s="38">
        <f>C81</f>
        <v>3599</v>
      </c>
      <c r="M83" s="35" t="s">
        <v>35</v>
      </c>
      <c r="N83" s="15">
        <f t="shared" si="23"/>
        <v>0</v>
      </c>
      <c r="AS83" s="21">
        <v>3</v>
      </c>
      <c r="AT83" s="21">
        <f t="shared" si="36"/>
        <v>16</v>
      </c>
      <c r="AU83" s="22" t="s">
        <v>183</v>
      </c>
      <c r="AV83" s="21">
        <v>480</v>
      </c>
      <c r="AW83" s="23">
        <f t="shared" si="24"/>
        <v>28</v>
      </c>
      <c r="AX83" s="23">
        <v>-1</v>
      </c>
      <c r="AY83" s="23">
        <f t="shared" si="25"/>
        <v>29</v>
      </c>
      <c r="AZ83" s="21">
        <v>3</v>
      </c>
      <c r="BA83" s="21" t="str">
        <f t="shared" si="26"/>
        <v>Rabu</v>
      </c>
      <c r="BB83" s="24">
        <f t="shared" si="32"/>
        <v>43873.625</v>
      </c>
      <c r="BC83" s="25">
        <f t="shared" si="33"/>
        <v>11.625000000000004</v>
      </c>
      <c r="BD83" s="21" t="str">
        <f t="shared" si="27"/>
        <v>Rabu</v>
      </c>
      <c r="BE83" s="24">
        <f t="shared" si="34"/>
        <v>43873.75</v>
      </c>
      <c r="BF83" s="25">
        <f t="shared" si="28"/>
        <v>11.750000000000004</v>
      </c>
    </row>
    <row r="84" spans="1:60" x14ac:dyDescent="0.25">
      <c r="A84" s="36"/>
      <c r="B84" s="36"/>
      <c r="C84" s="36"/>
      <c r="D84" s="36"/>
      <c r="E84" s="36"/>
      <c r="F84" s="36"/>
      <c r="G84" s="36"/>
      <c r="H84" s="36"/>
      <c r="I84" s="39">
        <f>I80+14</f>
        <v>43887.208333333336</v>
      </c>
      <c r="J84" s="30" t="s">
        <v>36</v>
      </c>
      <c r="K84" s="30"/>
      <c r="L84" s="40">
        <f>D82</f>
        <v>9</v>
      </c>
      <c r="M84" s="35" t="s">
        <v>14</v>
      </c>
      <c r="N84" s="15">
        <f t="shared" si="23"/>
        <v>-1</v>
      </c>
      <c r="AS84" s="21">
        <v>1</v>
      </c>
      <c r="AT84" s="21">
        <f t="shared" si="36"/>
        <v>17</v>
      </c>
      <c r="AU84" s="22" t="s">
        <v>182</v>
      </c>
      <c r="AV84" s="21">
        <v>188</v>
      </c>
      <c r="AW84" s="23">
        <f t="shared" si="24"/>
        <v>12</v>
      </c>
      <c r="AX84" s="23">
        <v>1</v>
      </c>
      <c r="AY84" s="23">
        <f t="shared" si="25"/>
        <v>11</v>
      </c>
      <c r="AZ84" s="190">
        <v>2</v>
      </c>
      <c r="BA84" s="21" t="str">
        <f t="shared" si="26"/>
        <v>Kamis</v>
      </c>
      <c r="BB84" s="24">
        <f t="shared" si="32"/>
        <v>43874.916666666664</v>
      </c>
      <c r="BC84" s="25">
        <f t="shared" si="33"/>
        <v>12.91666666666667</v>
      </c>
      <c r="BD84" s="21" t="str">
        <f t="shared" si="27"/>
        <v>Jum'at</v>
      </c>
      <c r="BE84" s="24">
        <f t="shared" si="34"/>
        <v>43875</v>
      </c>
      <c r="BF84" s="25">
        <f t="shared" si="28"/>
        <v>13.000000000000004</v>
      </c>
    </row>
    <row r="85" spans="1:60" x14ac:dyDescent="0.25">
      <c r="A85" s="36"/>
      <c r="B85" s="36"/>
      <c r="C85" s="36"/>
      <c r="D85" s="36"/>
      <c r="E85" s="36"/>
      <c r="F85" s="36"/>
      <c r="G85" s="36"/>
      <c r="H85" s="36"/>
      <c r="I85" s="39">
        <f>I84+14</f>
        <v>43901.208333333336</v>
      </c>
      <c r="J85" s="30" t="s">
        <v>37</v>
      </c>
      <c r="K85" s="30"/>
      <c r="L85" s="41">
        <f>G82</f>
        <v>1.4583333333333333</v>
      </c>
      <c r="M85" s="35" t="s">
        <v>14</v>
      </c>
      <c r="N85" s="15">
        <f t="shared" si="23"/>
        <v>-1</v>
      </c>
      <c r="AS85" s="21">
        <v>1</v>
      </c>
      <c r="AT85" s="21">
        <f t="shared" si="36"/>
        <v>18</v>
      </c>
      <c r="AU85" s="22" t="s">
        <v>150</v>
      </c>
      <c r="AV85" s="21">
        <v>485</v>
      </c>
      <c r="AW85" s="23">
        <f t="shared" si="24"/>
        <v>28</v>
      </c>
      <c r="AX85" s="23">
        <v>-1</v>
      </c>
      <c r="AY85" s="23">
        <f t="shared" si="25"/>
        <v>29</v>
      </c>
      <c r="AZ85" s="190">
        <v>2</v>
      </c>
      <c r="BA85" s="21" t="str">
        <f t="shared" si="26"/>
        <v>Jum'at</v>
      </c>
      <c r="BB85" s="24">
        <f t="shared" si="32"/>
        <v>43875.5</v>
      </c>
      <c r="BC85" s="25">
        <f t="shared" si="33"/>
        <v>13.500000000000004</v>
      </c>
      <c r="BD85" s="21" t="str">
        <f t="shared" si="27"/>
        <v>Jum'at</v>
      </c>
      <c r="BE85" s="24">
        <f t="shared" si="34"/>
        <v>43875.583333333336</v>
      </c>
      <c r="BF85" s="25">
        <f t="shared" si="28"/>
        <v>13.583333333333337</v>
      </c>
    </row>
    <row r="86" spans="1:60" x14ac:dyDescent="0.25">
      <c r="N86" s="15">
        <f t="shared" si="23"/>
        <v>0</v>
      </c>
      <c r="AT86" s="21">
        <f t="shared" si="36"/>
        <v>19</v>
      </c>
      <c r="AU86" s="22" t="s">
        <v>181</v>
      </c>
      <c r="AV86" s="21"/>
      <c r="AW86" s="23"/>
      <c r="AX86" s="23"/>
      <c r="AY86" s="23"/>
      <c r="AZ86" s="21"/>
      <c r="BA86" s="21" t="str">
        <f t="shared" si="26"/>
        <v>Sabtu</v>
      </c>
      <c r="BB86" s="24">
        <f t="shared" si="32"/>
        <v>43876.75</v>
      </c>
      <c r="BC86" s="25">
        <f t="shared" si="33"/>
        <v>14.750000000000004</v>
      </c>
      <c r="BD86" s="21"/>
      <c r="BE86" s="24"/>
      <c r="BF86" s="25"/>
      <c r="BG86" s="15" t="s">
        <v>207</v>
      </c>
      <c r="BH86" s="15" t="s">
        <v>198</v>
      </c>
    </row>
    <row r="87" spans="1:60" x14ac:dyDescent="0.25">
      <c r="AT87" s="8" t="s">
        <v>31</v>
      </c>
      <c r="AU87" s="8"/>
      <c r="AV87" s="28">
        <f>SUM(AV68:AV86)</f>
        <v>4808</v>
      </c>
      <c r="AW87" s="28">
        <f>SUM(AW68:AW86)</f>
        <v>289</v>
      </c>
      <c r="AX87" s="28"/>
      <c r="AY87" s="28"/>
      <c r="AZ87" s="28">
        <f>SUM(AZ68:AZ86)</f>
        <v>47</v>
      </c>
      <c r="BA87" s="28">
        <f>AW87+AZ87</f>
        <v>336</v>
      </c>
      <c r="BB87" s="29"/>
      <c r="BC87" s="30"/>
      <c r="BD87" s="29"/>
      <c r="BE87" s="29"/>
      <c r="BF87" s="30"/>
    </row>
    <row r="88" spans="1:60" x14ac:dyDescent="0.25">
      <c r="AT88" s="8" t="s">
        <v>32</v>
      </c>
      <c r="AU88" s="8"/>
      <c r="AV88" s="31"/>
      <c r="AW88" s="32">
        <f>AW87/24</f>
        <v>12.041666666666666</v>
      </c>
      <c r="AX88" s="32"/>
      <c r="AY88" s="32"/>
      <c r="AZ88" s="32">
        <f>AZ87/24</f>
        <v>1.9583333333333333</v>
      </c>
      <c r="BA88" s="32">
        <f>BA87/24</f>
        <v>14</v>
      </c>
      <c r="BB88" s="33"/>
      <c r="BC88" s="34" t="s">
        <v>33</v>
      </c>
      <c r="BD88" s="35"/>
      <c r="BE88" s="35"/>
      <c r="BF88" s="35"/>
    </row>
    <row r="89" spans="1:60" x14ac:dyDescent="0.25">
      <c r="AT89" s="36"/>
      <c r="AU89" s="36"/>
      <c r="AV89" s="37"/>
      <c r="AW89" s="36"/>
      <c r="AX89" s="36"/>
      <c r="AY89" s="36"/>
      <c r="AZ89" s="36"/>
      <c r="BA89" s="35"/>
      <c r="BB89" s="35"/>
      <c r="BC89" s="30" t="s">
        <v>34</v>
      </c>
      <c r="BD89" s="30"/>
      <c r="BE89" s="38">
        <f>AV87</f>
        <v>4808</v>
      </c>
      <c r="BF89" s="35" t="s">
        <v>35</v>
      </c>
    </row>
    <row r="90" spans="1:60" x14ac:dyDescent="0.25">
      <c r="AT90" s="36"/>
      <c r="AU90" s="36"/>
      <c r="AV90" s="36"/>
      <c r="AW90" s="36"/>
      <c r="AX90" s="36"/>
      <c r="AY90" s="36"/>
      <c r="AZ90" s="36"/>
      <c r="BA90" s="36"/>
      <c r="BB90" s="35"/>
      <c r="BC90" s="30" t="s">
        <v>36</v>
      </c>
      <c r="BD90" s="30"/>
      <c r="BE90" s="40">
        <f>AW88</f>
        <v>12.041666666666666</v>
      </c>
      <c r="BF90" s="35" t="s">
        <v>14</v>
      </c>
    </row>
    <row r="91" spans="1:60" x14ac:dyDescent="0.25">
      <c r="AT91" s="36"/>
      <c r="AU91" s="36"/>
      <c r="AV91" s="36"/>
      <c r="AW91" s="36"/>
      <c r="AX91" s="36"/>
      <c r="AY91" s="36"/>
      <c r="AZ91" s="36"/>
      <c r="BA91" s="36"/>
      <c r="BB91" s="35"/>
      <c r="BC91" s="30" t="s">
        <v>37</v>
      </c>
      <c r="BD91" s="30"/>
      <c r="BE91" s="41">
        <f>AZ88</f>
        <v>1.9583333333333333</v>
      </c>
      <c r="BF91" s="35" t="s">
        <v>14</v>
      </c>
    </row>
    <row r="92" spans="1:60" x14ac:dyDescent="0.25">
      <c r="A92" s="14" t="s"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60" x14ac:dyDescent="0.25">
      <c r="A93" s="14" t="s">
        <v>1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60" x14ac:dyDescent="0.25">
      <c r="A94" s="17" t="s">
        <v>210</v>
      </c>
      <c r="K94" s="18" t="s">
        <v>3</v>
      </c>
      <c r="L94" s="16">
        <v>16.5</v>
      </c>
      <c r="M94" s="18" t="s">
        <v>4</v>
      </c>
    </row>
    <row r="95" spans="1:60" ht="15.75" customHeight="1" x14ac:dyDescent="0.25">
      <c r="A95" s="13" t="s">
        <v>5</v>
      </c>
      <c r="B95" s="13" t="s">
        <v>6</v>
      </c>
      <c r="C95" s="12" t="s">
        <v>7</v>
      </c>
      <c r="D95" s="12" t="s">
        <v>8</v>
      </c>
      <c r="E95" s="11" t="s">
        <v>9</v>
      </c>
      <c r="F95" s="11" t="s">
        <v>10</v>
      </c>
      <c r="G95" s="12" t="s">
        <v>11</v>
      </c>
      <c r="H95" s="10" t="s">
        <v>12</v>
      </c>
      <c r="I95" s="10"/>
      <c r="J95" s="10"/>
      <c r="K95" s="9" t="s">
        <v>13</v>
      </c>
      <c r="L95" s="9"/>
      <c r="M95" s="9"/>
    </row>
    <row r="96" spans="1:60" x14ac:dyDescent="0.25">
      <c r="A96" s="13"/>
      <c r="B96" s="13"/>
      <c r="C96" s="12"/>
      <c r="D96" s="12"/>
      <c r="E96" s="11"/>
      <c r="F96" s="11"/>
      <c r="G96" s="12"/>
      <c r="H96" s="19" t="s">
        <v>14</v>
      </c>
      <c r="I96" s="19" t="s">
        <v>15</v>
      </c>
      <c r="J96" s="19" t="s">
        <v>16</v>
      </c>
      <c r="K96" s="20" t="s">
        <v>14</v>
      </c>
      <c r="L96" s="20" t="s">
        <v>15</v>
      </c>
      <c r="M96" s="20" t="s">
        <v>16</v>
      </c>
    </row>
    <row r="97" spans="1:13" x14ac:dyDescent="0.25">
      <c r="A97" s="21">
        <v>1</v>
      </c>
      <c r="B97" s="22" t="s">
        <v>181</v>
      </c>
      <c r="C97" s="21">
        <v>485</v>
      </c>
      <c r="D97" s="23">
        <f t="shared" ref="D97:D114" si="37">F97+E97</f>
        <v>30</v>
      </c>
      <c r="E97" s="23">
        <v>1</v>
      </c>
      <c r="F97" s="23">
        <f t="shared" ref="F97:F114" si="38">INT(C97/$BE$65)</f>
        <v>29</v>
      </c>
      <c r="G97" s="190">
        <v>9</v>
      </c>
      <c r="H97" s="21" t="str">
        <f t="shared" ref="H97:H115" si="39">CHOOSE(WEEKDAY(I97),"Minggu","Senin","Selasa","Rabu","Kamis","Jum'at","Sabtu")</f>
        <v>Sabtu</v>
      </c>
      <c r="I97" s="24">
        <v>43876</v>
      </c>
      <c r="J97" s="25">
        <v>0.75</v>
      </c>
      <c r="K97" s="21" t="str">
        <f t="shared" ref="K97:K114" si="40">CHOOSE(WEEKDAY(L97),"Minggu","Senin","Selasa","Rabu","Kamis","Jum'at","Sabtu")</f>
        <v>Minggu</v>
      </c>
      <c r="L97" s="24">
        <f>(I97+J97)+G97/24</f>
        <v>43877.125</v>
      </c>
      <c r="M97" s="25">
        <f t="shared" ref="M97:M114" si="41">(J97+G97/24)</f>
        <v>1.125</v>
      </c>
    </row>
    <row r="98" spans="1:13" x14ac:dyDescent="0.25">
      <c r="A98" s="21">
        <v>2</v>
      </c>
      <c r="B98" s="22" t="s">
        <v>150</v>
      </c>
      <c r="C98" s="21">
        <v>188</v>
      </c>
      <c r="D98" s="23">
        <f t="shared" si="37"/>
        <v>12</v>
      </c>
      <c r="E98" s="23">
        <v>1</v>
      </c>
      <c r="F98" s="23">
        <f t="shared" si="38"/>
        <v>11</v>
      </c>
      <c r="G98" s="21">
        <v>2</v>
      </c>
      <c r="H98" s="21" t="str">
        <f t="shared" si="39"/>
        <v>Senin</v>
      </c>
      <c r="I98" s="24">
        <f t="shared" ref="I98:I115" si="42">$I$97+J98</f>
        <v>43878.375</v>
      </c>
      <c r="J98" s="25">
        <f t="shared" ref="J98:J115" si="43">M97+D97/24</f>
        <v>2.375</v>
      </c>
      <c r="K98" s="21" t="str">
        <f t="shared" si="40"/>
        <v>Senin</v>
      </c>
      <c r="L98" s="24">
        <f t="shared" ref="L98:L114" si="44">($I$97+J98)+G98/24</f>
        <v>43878.458333333336</v>
      </c>
      <c r="M98" s="25">
        <f t="shared" si="41"/>
        <v>2.4583333333333335</v>
      </c>
    </row>
    <row r="99" spans="1:13" x14ac:dyDescent="0.25">
      <c r="A99" s="21">
        <f t="shared" ref="A99:A115" si="45">A98+1</f>
        <v>3</v>
      </c>
      <c r="B99" s="22" t="s">
        <v>182</v>
      </c>
      <c r="C99" s="21">
        <v>480</v>
      </c>
      <c r="D99" s="23">
        <f t="shared" si="37"/>
        <v>27</v>
      </c>
      <c r="E99" s="231">
        <v>-2</v>
      </c>
      <c r="F99" s="23">
        <f t="shared" si="38"/>
        <v>29</v>
      </c>
      <c r="G99" s="21">
        <v>1</v>
      </c>
      <c r="H99" s="21" t="str">
        <f t="shared" si="39"/>
        <v>Senin</v>
      </c>
      <c r="I99" s="24">
        <f t="shared" si="42"/>
        <v>43878.958333333336</v>
      </c>
      <c r="J99" s="25">
        <f t="shared" si="43"/>
        <v>2.9583333333333335</v>
      </c>
      <c r="K99" s="21" t="str">
        <f t="shared" si="40"/>
        <v>Selasa</v>
      </c>
      <c r="L99" s="24">
        <f t="shared" si="44"/>
        <v>43879</v>
      </c>
      <c r="M99" s="25">
        <f t="shared" si="41"/>
        <v>3</v>
      </c>
    </row>
    <row r="100" spans="1:13" x14ac:dyDescent="0.25">
      <c r="A100" s="21">
        <f t="shared" si="45"/>
        <v>4</v>
      </c>
      <c r="B100" s="22" t="s">
        <v>183</v>
      </c>
      <c r="C100" s="21">
        <v>146</v>
      </c>
      <c r="D100" s="23">
        <f t="shared" si="37"/>
        <v>9</v>
      </c>
      <c r="E100" s="23">
        <v>1</v>
      </c>
      <c r="F100" s="23">
        <f t="shared" si="38"/>
        <v>8</v>
      </c>
      <c r="G100" s="21">
        <v>4</v>
      </c>
      <c r="H100" s="21" t="str">
        <f t="shared" si="39"/>
        <v>Rabu</v>
      </c>
      <c r="I100" s="24">
        <f t="shared" si="42"/>
        <v>43880.125</v>
      </c>
      <c r="J100" s="25">
        <f t="shared" si="43"/>
        <v>4.125</v>
      </c>
      <c r="K100" s="21" t="str">
        <f t="shared" si="40"/>
        <v>Rabu</v>
      </c>
      <c r="L100" s="24">
        <f t="shared" si="44"/>
        <v>43880.291666666664</v>
      </c>
      <c r="M100" s="25">
        <f t="shared" si="41"/>
        <v>4.291666666666667</v>
      </c>
    </row>
    <row r="101" spans="1:13" x14ac:dyDescent="0.25">
      <c r="A101" s="21">
        <f t="shared" si="45"/>
        <v>5</v>
      </c>
      <c r="B101" s="22" t="s">
        <v>184</v>
      </c>
      <c r="C101" s="21">
        <v>306</v>
      </c>
      <c r="D101" s="23">
        <f t="shared" si="37"/>
        <v>19</v>
      </c>
      <c r="E101" s="23">
        <v>1</v>
      </c>
      <c r="F101" s="23">
        <f t="shared" si="38"/>
        <v>18</v>
      </c>
      <c r="G101" s="190">
        <v>1</v>
      </c>
      <c r="H101" s="21" t="str">
        <f t="shared" si="39"/>
        <v>Rabu</v>
      </c>
      <c r="I101" s="24">
        <f t="shared" si="42"/>
        <v>43880.666666666664</v>
      </c>
      <c r="J101" s="25">
        <f t="shared" si="43"/>
        <v>4.666666666666667</v>
      </c>
      <c r="K101" s="21" t="str">
        <f t="shared" si="40"/>
        <v>Rabu</v>
      </c>
      <c r="L101" s="24">
        <f t="shared" si="44"/>
        <v>43880.708333333328</v>
      </c>
      <c r="M101" s="25">
        <f t="shared" si="41"/>
        <v>4.7083333333333339</v>
      </c>
    </row>
    <row r="102" spans="1:13" x14ac:dyDescent="0.25">
      <c r="A102" s="21">
        <f t="shared" si="45"/>
        <v>6</v>
      </c>
      <c r="B102" s="22" t="s">
        <v>185</v>
      </c>
      <c r="C102" s="21">
        <v>220</v>
      </c>
      <c r="D102" s="23">
        <f t="shared" si="37"/>
        <v>13</v>
      </c>
      <c r="E102" s="23">
        <v>0</v>
      </c>
      <c r="F102" s="23">
        <f t="shared" si="38"/>
        <v>13</v>
      </c>
      <c r="G102" s="21">
        <v>3</v>
      </c>
      <c r="H102" s="21" t="str">
        <f t="shared" si="39"/>
        <v>Kamis</v>
      </c>
      <c r="I102" s="24">
        <f t="shared" si="42"/>
        <v>43881.5</v>
      </c>
      <c r="J102" s="25">
        <f t="shared" si="43"/>
        <v>5.5000000000000009</v>
      </c>
      <c r="K102" s="21" t="str">
        <f t="shared" si="40"/>
        <v>Kamis</v>
      </c>
      <c r="L102" s="24">
        <f t="shared" si="44"/>
        <v>43881.625</v>
      </c>
      <c r="M102" s="25">
        <f t="shared" si="41"/>
        <v>5.6250000000000009</v>
      </c>
    </row>
    <row r="103" spans="1:13" x14ac:dyDescent="0.25">
      <c r="A103" s="21">
        <f t="shared" si="45"/>
        <v>7</v>
      </c>
      <c r="B103" s="22" t="s">
        <v>186</v>
      </c>
      <c r="C103" s="21">
        <v>169</v>
      </c>
      <c r="D103" s="23">
        <f t="shared" si="37"/>
        <v>10</v>
      </c>
      <c r="E103" s="23">
        <v>0</v>
      </c>
      <c r="F103" s="23">
        <f t="shared" si="38"/>
        <v>10</v>
      </c>
      <c r="G103" s="21">
        <v>2</v>
      </c>
      <c r="H103" s="21" t="str">
        <f t="shared" si="39"/>
        <v>Jum'at</v>
      </c>
      <c r="I103" s="24">
        <f t="shared" si="42"/>
        <v>43882.166666666664</v>
      </c>
      <c r="J103" s="25">
        <f t="shared" si="43"/>
        <v>6.1666666666666679</v>
      </c>
      <c r="K103" s="21" t="str">
        <f t="shared" si="40"/>
        <v>Jum'at</v>
      </c>
      <c r="L103" s="24">
        <f t="shared" si="44"/>
        <v>43882.25</v>
      </c>
      <c r="M103" s="25">
        <f t="shared" si="41"/>
        <v>6.2500000000000009</v>
      </c>
    </row>
    <row r="104" spans="1:13" x14ac:dyDescent="0.25">
      <c r="A104" s="21">
        <f t="shared" si="45"/>
        <v>8</v>
      </c>
      <c r="B104" s="22" t="s">
        <v>187</v>
      </c>
      <c r="C104" s="21">
        <v>100</v>
      </c>
      <c r="D104" s="23">
        <f t="shared" si="37"/>
        <v>6</v>
      </c>
      <c r="E104" s="23">
        <v>0</v>
      </c>
      <c r="F104" s="23">
        <f t="shared" si="38"/>
        <v>6</v>
      </c>
      <c r="G104" s="21">
        <v>2</v>
      </c>
      <c r="H104" s="21" t="str">
        <f t="shared" si="39"/>
        <v>Jum'at</v>
      </c>
      <c r="I104" s="24">
        <f t="shared" si="42"/>
        <v>43882.666666666664</v>
      </c>
      <c r="J104" s="25">
        <f t="shared" si="43"/>
        <v>6.6666666666666679</v>
      </c>
      <c r="K104" s="21" t="str">
        <f t="shared" si="40"/>
        <v>Jum'at</v>
      </c>
      <c r="L104" s="24">
        <f t="shared" si="44"/>
        <v>43882.75</v>
      </c>
      <c r="M104" s="25">
        <f t="shared" si="41"/>
        <v>6.7500000000000009</v>
      </c>
    </row>
    <row r="105" spans="1:13" x14ac:dyDescent="0.25">
      <c r="A105" s="21">
        <f t="shared" si="45"/>
        <v>9</v>
      </c>
      <c r="B105" s="22" t="s">
        <v>188</v>
      </c>
      <c r="C105" s="21">
        <v>310</v>
      </c>
      <c r="D105" s="23">
        <f t="shared" si="37"/>
        <v>19</v>
      </c>
      <c r="E105" s="23">
        <v>1</v>
      </c>
      <c r="F105" s="23">
        <f t="shared" si="38"/>
        <v>18</v>
      </c>
      <c r="G105" s="21">
        <v>1</v>
      </c>
      <c r="H105" s="21" t="str">
        <f t="shared" si="39"/>
        <v>Sabtu</v>
      </c>
      <c r="I105" s="24">
        <f t="shared" si="42"/>
        <v>43883</v>
      </c>
      <c r="J105" s="25">
        <f t="shared" si="43"/>
        <v>7.0000000000000009</v>
      </c>
      <c r="K105" s="21" t="str">
        <f t="shared" si="40"/>
        <v>Sabtu</v>
      </c>
      <c r="L105" s="24">
        <f t="shared" si="44"/>
        <v>43883.041666666664</v>
      </c>
      <c r="M105" s="25">
        <f t="shared" si="41"/>
        <v>7.0416666666666679</v>
      </c>
    </row>
    <row r="106" spans="1:13" x14ac:dyDescent="0.25">
      <c r="A106" s="21">
        <f t="shared" si="45"/>
        <v>10</v>
      </c>
      <c r="B106" s="22" t="s">
        <v>189</v>
      </c>
      <c r="C106" s="21">
        <v>310</v>
      </c>
      <c r="D106" s="23">
        <f t="shared" si="37"/>
        <v>19</v>
      </c>
      <c r="E106" s="23">
        <v>1</v>
      </c>
      <c r="F106" s="23">
        <f t="shared" si="38"/>
        <v>18</v>
      </c>
      <c r="G106" s="190">
        <v>4</v>
      </c>
      <c r="H106" s="21" t="str">
        <f t="shared" si="39"/>
        <v>Sabtu</v>
      </c>
      <c r="I106" s="24">
        <f t="shared" si="42"/>
        <v>43883.833333333336</v>
      </c>
      <c r="J106" s="25">
        <f t="shared" si="43"/>
        <v>7.8333333333333348</v>
      </c>
      <c r="K106" s="21" t="str">
        <f t="shared" si="40"/>
        <v>Minggu</v>
      </c>
      <c r="L106" s="24">
        <f t="shared" si="44"/>
        <v>43884</v>
      </c>
      <c r="M106" s="25">
        <f t="shared" si="41"/>
        <v>8.0000000000000018</v>
      </c>
    </row>
    <row r="107" spans="1:13" x14ac:dyDescent="0.25">
      <c r="A107" s="21">
        <f t="shared" si="45"/>
        <v>11</v>
      </c>
      <c r="B107" s="22" t="s">
        <v>188</v>
      </c>
      <c r="C107" s="21">
        <v>100</v>
      </c>
      <c r="D107" s="23">
        <f t="shared" si="37"/>
        <v>6</v>
      </c>
      <c r="E107" s="23">
        <v>0</v>
      </c>
      <c r="F107" s="23">
        <f t="shared" si="38"/>
        <v>6</v>
      </c>
      <c r="G107" s="190">
        <v>2</v>
      </c>
      <c r="H107" s="21" t="str">
        <f t="shared" si="39"/>
        <v>Minggu</v>
      </c>
      <c r="I107" s="24">
        <f t="shared" si="42"/>
        <v>43884.791666666664</v>
      </c>
      <c r="J107" s="25">
        <f t="shared" si="43"/>
        <v>8.7916666666666679</v>
      </c>
      <c r="K107" s="21" t="str">
        <f t="shared" si="40"/>
        <v>Minggu</v>
      </c>
      <c r="L107" s="24">
        <f t="shared" si="44"/>
        <v>43884.875</v>
      </c>
      <c r="M107" s="25">
        <f t="shared" si="41"/>
        <v>8.8750000000000018</v>
      </c>
    </row>
    <row r="108" spans="1:13" x14ac:dyDescent="0.25">
      <c r="A108" s="21">
        <f t="shared" si="45"/>
        <v>12</v>
      </c>
      <c r="B108" s="22" t="s">
        <v>187</v>
      </c>
      <c r="C108" s="21">
        <v>169</v>
      </c>
      <c r="D108" s="23">
        <f t="shared" si="37"/>
        <v>11</v>
      </c>
      <c r="E108" s="23">
        <v>1</v>
      </c>
      <c r="F108" s="23">
        <f t="shared" si="38"/>
        <v>10</v>
      </c>
      <c r="G108" s="190">
        <v>2</v>
      </c>
      <c r="H108" s="21" t="str">
        <f t="shared" si="39"/>
        <v>Senin</v>
      </c>
      <c r="I108" s="24">
        <f t="shared" si="42"/>
        <v>43885.125</v>
      </c>
      <c r="J108" s="25">
        <f t="shared" si="43"/>
        <v>9.1250000000000018</v>
      </c>
      <c r="K108" s="21" t="str">
        <f t="shared" si="40"/>
        <v>Senin</v>
      </c>
      <c r="L108" s="24">
        <f t="shared" si="44"/>
        <v>43885.208333333336</v>
      </c>
      <c r="M108" s="25">
        <f t="shared" si="41"/>
        <v>9.2083333333333357</v>
      </c>
    </row>
    <row r="109" spans="1:13" x14ac:dyDescent="0.25">
      <c r="A109" s="21">
        <f t="shared" si="45"/>
        <v>13</v>
      </c>
      <c r="B109" s="22" t="s">
        <v>186</v>
      </c>
      <c r="C109" s="21">
        <v>220</v>
      </c>
      <c r="D109" s="23">
        <f t="shared" si="37"/>
        <v>13</v>
      </c>
      <c r="E109" s="23">
        <v>0</v>
      </c>
      <c r="F109" s="23">
        <f t="shared" si="38"/>
        <v>13</v>
      </c>
      <c r="G109" s="190">
        <v>2</v>
      </c>
      <c r="H109" s="21" t="str">
        <f t="shared" si="39"/>
        <v>Senin</v>
      </c>
      <c r="I109" s="24">
        <f t="shared" si="42"/>
        <v>43885.666666666664</v>
      </c>
      <c r="J109" s="25">
        <f t="shared" si="43"/>
        <v>9.6666666666666696</v>
      </c>
      <c r="K109" s="21" t="str">
        <f t="shared" si="40"/>
        <v>Senin</v>
      </c>
      <c r="L109" s="24">
        <f t="shared" si="44"/>
        <v>43885.75</v>
      </c>
      <c r="M109" s="25">
        <f t="shared" si="41"/>
        <v>9.7500000000000036</v>
      </c>
    </row>
    <row r="110" spans="1:13" x14ac:dyDescent="0.25">
      <c r="A110" s="21">
        <f t="shared" si="45"/>
        <v>14</v>
      </c>
      <c r="B110" s="22" t="s">
        <v>185</v>
      </c>
      <c r="C110" s="21">
        <v>306</v>
      </c>
      <c r="D110" s="23">
        <f t="shared" si="37"/>
        <v>19</v>
      </c>
      <c r="E110" s="23">
        <v>1</v>
      </c>
      <c r="F110" s="23">
        <f t="shared" si="38"/>
        <v>18</v>
      </c>
      <c r="G110" s="21">
        <v>3</v>
      </c>
      <c r="H110" s="21" t="str">
        <f t="shared" si="39"/>
        <v>Selasa</v>
      </c>
      <c r="I110" s="24">
        <f t="shared" si="42"/>
        <v>43886.291666666664</v>
      </c>
      <c r="J110" s="25">
        <f t="shared" si="43"/>
        <v>10.29166666666667</v>
      </c>
      <c r="K110" s="21" t="str">
        <f t="shared" si="40"/>
        <v>Selasa</v>
      </c>
      <c r="L110" s="24">
        <f t="shared" si="44"/>
        <v>43886.416666666664</v>
      </c>
      <c r="M110" s="25">
        <f t="shared" si="41"/>
        <v>10.41666666666667</v>
      </c>
    </row>
    <row r="111" spans="1:13" x14ac:dyDescent="0.25">
      <c r="A111" s="21">
        <f t="shared" si="45"/>
        <v>15</v>
      </c>
      <c r="B111" s="22" t="s">
        <v>184</v>
      </c>
      <c r="C111" s="21">
        <v>146</v>
      </c>
      <c r="D111" s="23">
        <f t="shared" si="37"/>
        <v>8</v>
      </c>
      <c r="E111" s="23">
        <v>0</v>
      </c>
      <c r="F111" s="23">
        <f t="shared" si="38"/>
        <v>8</v>
      </c>
      <c r="G111" s="190">
        <v>2</v>
      </c>
      <c r="H111" s="21" t="str">
        <f t="shared" si="39"/>
        <v>Rabu</v>
      </c>
      <c r="I111" s="24">
        <f t="shared" si="42"/>
        <v>43887.208333333336</v>
      </c>
      <c r="J111" s="25">
        <f t="shared" si="43"/>
        <v>11.208333333333336</v>
      </c>
      <c r="K111" s="21" t="str">
        <f t="shared" si="40"/>
        <v>Rabu</v>
      </c>
      <c r="L111" s="24">
        <f t="shared" si="44"/>
        <v>43887.291666666672</v>
      </c>
      <c r="M111" s="25">
        <f t="shared" si="41"/>
        <v>11.29166666666667</v>
      </c>
    </row>
    <row r="112" spans="1:13" x14ac:dyDescent="0.25">
      <c r="A112" s="21">
        <f t="shared" si="45"/>
        <v>16</v>
      </c>
      <c r="B112" s="22" t="s">
        <v>183</v>
      </c>
      <c r="C112" s="21">
        <v>480</v>
      </c>
      <c r="D112" s="23">
        <f t="shared" si="37"/>
        <v>28</v>
      </c>
      <c r="E112" s="23">
        <v>-1</v>
      </c>
      <c r="F112" s="23">
        <f t="shared" si="38"/>
        <v>29</v>
      </c>
      <c r="G112" s="21">
        <v>3</v>
      </c>
      <c r="H112" s="21" t="str">
        <f t="shared" si="39"/>
        <v>Rabu</v>
      </c>
      <c r="I112" s="24">
        <f t="shared" si="42"/>
        <v>43887.625</v>
      </c>
      <c r="J112" s="25">
        <f t="shared" si="43"/>
        <v>11.625000000000004</v>
      </c>
      <c r="K112" s="21" t="str">
        <f t="shared" si="40"/>
        <v>Rabu</v>
      </c>
      <c r="L112" s="24">
        <f t="shared" si="44"/>
        <v>43887.75</v>
      </c>
      <c r="M112" s="25">
        <f t="shared" si="41"/>
        <v>11.750000000000004</v>
      </c>
    </row>
    <row r="113" spans="1:44" x14ac:dyDescent="0.25">
      <c r="A113" s="21">
        <f t="shared" si="45"/>
        <v>17</v>
      </c>
      <c r="B113" s="22" t="s">
        <v>182</v>
      </c>
      <c r="C113" s="21">
        <v>188</v>
      </c>
      <c r="D113" s="23">
        <f t="shared" si="37"/>
        <v>12</v>
      </c>
      <c r="E113" s="23">
        <v>1</v>
      </c>
      <c r="F113" s="23">
        <f t="shared" si="38"/>
        <v>11</v>
      </c>
      <c r="G113" s="190">
        <v>2</v>
      </c>
      <c r="H113" s="21" t="str">
        <f t="shared" si="39"/>
        <v>Kamis</v>
      </c>
      <c r="I113" s="24">
        <f t="shared" si="42"/>
        <v>43888.916666666664</v>
      </c>
      <c r="J113" s="25">
        <f t="shared" si="43"/>
        <v>12.91666666666667</v>
      </c>
      <c r="K113" s="21" t="str">
        <f t="shared" si="40"/>
        <v>Jum'at</v>
      </c>
      <c r="L113" s="24">
        <f t="shared" si="44"/>
        <v>43889</v>
      </c>
      <c r="M113" s="25">
        <f t="shared" si="41"/>
        <v>13.000000000000004</v>
      </c>
    </row>
    <row r="114" spans="1:44" x14ac:dyDescent="0.25">
      <c r="A114" s="21">
        <f t="shared" si="45"/>
        <v>18</v>
      </c>
      <c r="B114" s="22" t="s">
        <v>150</v>
      </c>
      <c r="C114" s="21">
        <v>485</v>
      </c>
      <c r="D114" s="23">
        <f t="shared" si="37"/>
        <v>28</v>
      </c>
      <c r="E114" s="23">
        <v>-1</v>
      </c>
      <c r="F114" s="23">
        <f t="shared" si="38"/>
        <v>29</v>
      </c>
      <c r="G114" s="190">
        <v>2</v>
      </c>
      <c r="H114" s="21" t="str">
        <f t="shared" si="39"/>
        <v>Jum'at</v>
      </c>
      <c r="I114" s="24">
        <f t="shared" si="42"/>
        <v>43889.5</v>
      </c>
      <c r="J114" s="25">
        <f t="shared" si="43"/>
        <v>13.500000000000004</v>
      </c>
      <c r="K114" s="21" t="str">
        <f t="shared" si="40"/>
        <v>Jum'at</v>
      </c>
      <c r="L114" s="24">
        <f t="shared" si="44"/>
        <v>43889.583333333336</v>
      </c>
      <c r="M114" s="25">
        <f t="shared" si="41"/>
        <v>13.583333333333337</v>
      </c>
    </row>
    <row r="115" spans="1:44" x14ac:dyDescent="0.25">
      <c r="A115" s="21">
        <f t="shared" si="45"/>
        <v>19</v>
      </c>
      <c r="B115" s="22" t="s">
        <v>181</v>
      </c>
      <c r="C115" s="21"/>
      <c r="D115" s="23"/>
      <c r="E115" s="23"/>
      <c r="F115" s="23"/>
      <c r="G115" s="21"/>
      <c r="H115" s="21" t="str">
        <f t="shared" si="39"/>
        <v>Sabtu</v>
      </c>
      <c r="I115" s="24">
        <f t="shared" si="42"/>
        <v>43890.75</v>
      </c>
      <c r="J115" s="25">
        <f t="shared" si="43"/>
        <v>14.750000000000004</v>
      </c>
      <c r="K115" s="21"/>
      <c r="L115" s="24"/>
      <c r="M115" s="25"/>
      <c r="N115" s="229" t="s">
        <v>204</v>
      </c>
      <c r="O115" s="229" t="s">
        <v>192</v>
      </c>
      <c r="P115" s="229" t="s">
        <v>203</v>
      </c>
      <c r="Q115" s="229" t="s">
        <v>200</v>
      </c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E115" s="229"/>
      <c r="AF115" s="229"/>
      <c r="AG115" s="229"/>
      <c r="AH115" s="229"/>
      <c r="AI115" s="229"/>
      <c r="AJ115" s="229"/>
      <c r="AK115" s="229"/>
      <c r="AL115" s="229"/>
      <c r="AM115" s="229"/>
      <c r="AN115" s="229"/>
      <c r="AO115" s="229"/>
      <c r="AP115" s="229"/>
      <c r="AQ115" s="229"/>
      <c r="AR115" s="229"/>
    </row>
    <row r="116" spans="1:44" x14ac:dyDescent="0.25">
      <c r="A116" s="8" t="s">
        <v>31</v>
      </c>
      <c r="B116" s="8"/>
      <c r="C116" s="28">
        <f>SUM(C97:C115)</f>
        <v>4808</v>
      </c>
      <c r="D116" s="28">
        <f>SUM(D97:D115)</f>
        <v>289</v>
      </c>
      <c r="E116" s="28"/>
      <c r="F116" s="28"/>
      <c r="G116" s="28">
        <f>SUM(G97:G115)</f>
        <v>47</v>
      </c>
      <c r="H116" s="28">
        <f>D116+G116</f>
        <v>336</v>
      </c>
      <c r="I116" s="29"/>
      <c r="J116" s="30"/>
      <c r="K116" s="29"/>
      <c r="L116" s="29"/>
      <c r="M116" s="30"/>
    </row>
    <row r="117" spans="1:44" x14ac:dyDescent="0.25">
      <c r="A117" s="8" t="s">
        <v>32</v>
      </c>
      <c r="B117" s="8"/>
      <c r="C117" s="31"/>
      <c r="D117" s="32">
        <f>D116/24</f>
        <v>12.041666666666666</v>
      </c>
      <c r="E117" s="32"/>
      <c r="F117" s="32"/>
      <c r="G117" s="32">
        <f>G116/24</f>
        <v>1.9583333333333333</v>
      </c>
      <c r="H117" s="32">
        <f>H116/24</f>
        <v>14</v>
      </c>
      <c r="I117" s="33"/>
      <c r="J117" s="34" t="s">
        <v>33</v>
      </c>
      <c r="K117" s="35"/>
      <c r="L117" s="35"/>
      <c r="M117" s="35"/>
    </row>
    <row r="118" spans="1:44" x14ac:dyDescent="0.25">
      <c r="A118" s="36"/>
      <c r="B118" s="36"/>
      <c r="C118" s="37"/>
      <c r="D118" s="36"/>
      <c r="E118" s="36"/>
      <c r="F118" s="36"/>
      <c r="G118" s="36"/>
      <c r="H118" s="35"/>
      <c r="I118" s="35"/>
      <c r="J118" s="30" t="s">
        <v>34</v>
      </c>
      <c r="K118" s="30"/>
      <c r="L118" s="38">
        <f>C116</f>
        <v>4808</v>
      </c>
      <c r="M118" s="35" t="s">
        <v>35</v>
      </c>
    </row>
    <row r="119" spans="1:44" x14ac:dyDescent="0.25">
      <c r="A119" s="36"/>
      <c r="B119" s="36"/>
      <c r="C119" s="36"/>
      <c r="D119" s="36"/>
      <c r="E119" s="36"/>
      <c r="F119" s="36"/>
      <c r="G119" s="36"/>
      <c r="H119" s="36"/>
      <c r="I119" s="35"/>
      <c r="J119" s="30" t="s">
        <v>36</v>
      </c>
      <c r="K119" s="30"/>
      <c r="L119" s="40">
        <f>D117</f>
        <v>12.041666666666666</v>
      </c>
      <c r="M119" s="35" t="s">
        <v>14</v>
      </c>
    </row>
    <row r="120" spans="1:44" x14ac:dyDescent="0.25">
      <c r="A120" s="36"/>
      <c r="B120" s="36"/>
      <c r="C120" s="36"/>
      <c r="D120" s="36"/>
      <c r="E120" s="36"/>
      <c r="F120" s="36"/>
      <c r="G120" s="36"/>
      <c r="H120" s="36"/>
      <c r="I120" s="35"/>
      <c r="J120" s="30" t="s">
        <v>37</v>
      </c>
      <c r="K120" s="30"/>
      <c r="L120" s="41">
        <f>G117</f>
        <v>1.9583333333333333</v>
      </c>
      <c r="M120" s="35" t="s">
        <v>14</v>
      </c>
    </row>
    <row r="123" spans="1:44" x14ac:dyDescent="0.25">
      <c r="A123" s="14" t="s">
        <v>0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44" x14ac:dyDescent="0.25">
      <c r="A124" s="14" t="s">
        <v>1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44" x14ac:dyDescent="0.25">
      <c r="A125" s="17" t="s">
        <v>211</v>
      </c>
      <c r="K125" s="18" t="s">
        <v>3</v>
      </c>
      <c r="L125" s="16">
        <v>16.5</v>
      </c>
      <c r="M125" s="18" t="s">
        <v>4</v>
      </c>
    </row>
    <row r="126" spans="1:44" ht="15.75" customHeight="1" x14ac:dyDescent="0.25">
      <c r="A126" s="13" t="s">
        <v>5</v>
      </c>
      <c r="B126" s="13" t="s">
        <v>6</v>
      </c>
      <c r="C126" s="12" t="s">
        <v>7</v>
      </c>
      <c r="D126" s="12" t="s">
        <v>8</v>
      </c>
      <c r="E126" s="11" t="s">
        <v>9</v>
      </c>
      <c r="F126" s="11" t="s">
        <v>10</v>
      </c>
      <c r="G126" s="12" t="s">
        <v>11</v>
      </c>
      <c r="H126" s="10" t="s">
        <v>12</v>
      </c>
      <c r="I126" s="10"/>
      <c r="J126" s="10"/>
      <c r="K126" s="9" t="s">
        <v>13</v>
      </c>
      <c r="L126" s="9"/>
      <c r="M126" s="9"/>
    </row>
    <row r="127" spans="1:44" x14ac:dyDescent="0.25">
      <c r="A127" s="13"/>
      <c r="B127" s="13"/>
      <c r="C127" s="12"/>
      <c r="D127" s="12"/>
      <c r="E127" s="11"/>
      <c r="F127" s="11"/>
      <c r="G127" s="12"/>
      <c r="H127" s="19" t="s">
        <v>14</v>
      </c>
      <c r="I127" s="19" t="s">
        <v>15</v>
      </c>
      <c r="J127" s="19" t="s">
        <v>16</v>
      </c>
      <c r="K127" s="20" t="s">
        <v>14</v>
      </c>
      <c r="L127" s="20" t="s">
        <v>15</v>
      </c>
      <c r="M127" s="20" t="s">
        <v>16</v>
      </c>
    </row>
    <row r="128" spans="1:44" x14ac:dyDescent="0.25">
      <c r="A128" s="21">
        <v>1</v>
      </c>
      <c r="B128" s="22" t="s">
        <v>181</v>
      </c>
      <c r="C128" s="21">
        <v>485</v>
      </c>
      <c r="D128" s="23">
        <f t="shared" ref="D128:D145" si="46">F128+E128</f>
        <v>30</v>
      </c>
      <c r="E128" s="23">
        <v>1</v>
      </c>
      <c r="F128" s="23">
        <f t="shared" ref="F128:F145" si="47">INT(C128/$BE$65)</f>
        <v>29</v>
      </c>
      <c r="G128" s="190">
        <v>9</v>
      </c>
      <c r="H128" s="21" t="str">
        <f t="shared" ref="H128:H146" si="48">CHOOSE(WEEKDAY(I128),"Minggu","Senin","Selasa","Rabu","Kamis","Jum'at","Sabtu")</f>
        <v>Sabtu</v>
      </c>
      <c r="I128" s="24">
        <v>43890</v>
      </c>
      <c r="J128" s="25">
        <v>0.75</v>
      </c>
      <c r="K128" s="21" t="str">
        <f t="shared" ref="K128:K145" si="49">CHOOSE(WEEKDAY(L128),"Minggu","Senin","Selasa","Rabu","Kamis","Jum'at","Sabtu")</f>
        <v>Minggu</v>
      </c>
      <c r="L128" s="24">
        <f>(I128+J128)+G128/24</f>
        <v>43891.125</v>
      </c>
      <c r="M128" s="25">
        <f t="shared" ref="M128:M145" si="50">(J128+G128/24)</f>
        <v>1.125</v>
      </c>
      <c r="N128" s="229" t="s">
        <v>191</v>
      </c>
      <c r="O128" s="229" t="s">
        <v>192</v>
      </c>
      <c r="P128" s="229" t="s">
        <v>199</v>
      </c>
      <c r="Q128" s="229" t="s">
        <v>212</v>
      </c>
    </row>
    <row r="129" spans="1:15" x14ac:dyDescent="0.25">
      <c r="A129" s="21">
        <v>2</v>
      </c>
      <c r="B129" s="22" t="s">
        <v>150</v>
      </c>
      <c r="C129" s="21">
        <v>188</v>
      </c>
      <c r="D129" s="23">
        <f t="shared" si="46"/>
        <v>12</v>
      </c>
      <c r="E129" s="23">
        <v>1</v>
      </c>
      <c r="F129" s="23">
        <f t="shared" si="47"/>
        <v>11</v>
      </c>
      <c r="G129" s="21">
        <v>2</v>
      </c>
      <c r="H129" s="21" t="str">
        <f t="shared" si="48"/>
        <v>Senin</v>
      </c>
      <c r="I129" s="24">
        <f t="shared" ref="I129:I146" si="51">$I$128+J129</f>
        <v>43892.375</v>
      </c>
      <c r="J129" s="25">
        <f t="shared" ref="J129:J146" si="52">M128+D128/24</f>
        <v>2.375</v>
      </c>
      <c r="K129" s="21" t="str">
        <f t="shared" si="49"/>
        <v>Senin</v>
      </c>
      <c r="L129" s="24">
        <f t="shared" ref="L129:L145" si="53">($I$128+J129)+G129/24</f>
        <v>43892.458333333336</v>
      </c>
      <c r="M129" s="25">
        <f t="shared" si="50"/>
        <v>2.4583333333333335</v>
      </c>
    </row>
    <row r="130" spans="1:15" x14ac:dyDescent="0.25">
      <c r="A130" s="21">
        <f t="shared" ref="A130:A146" si="54">A129+1</f>
        <v>3</v>
      </c>
      <c r="B130" s="22" t="s">
        <v>182</v>
      </c>
      <c r="C130" s="21">
        <v>480</v>
      </c>
      <c r="D130" s="23">
        <f t="shared" si="46"/>
        <v>27</v>
      </c>
      <c r="E130" s="231">
        <v>-2</v>
      </c>
      <c r="F130" s="23">
        <f t="shared" si="47"/>
        <v>29</v>
      </c>
      <c r="G130" s="21">
        <v>1</v>
      </c>
      <c r="H130" s="21" t="str">
        <f t="shared" si="48"/>
        <v>Senin</v>
      </c>
      <c r="I130" s="24">
        <f t="shared" si="51"/>
        <v>43892.958333333336</v>
      </c>
      <c r="J130" s="25">
        <f t="shared" si="52"/>
        <v>2.9583333333333335</v>
      </c>
      <c r="K130" s="21" t="str">
        <f t="shared" si="49"/>
        <v>Selasa</v>
      </c>
      <c r="L130" s="24">
        <f t="shared" si="53"/>
        <v>43893</v>
      </c>
      <c r="M130" s="25">
        <f t="shared" si="50"/>
        <v>3</v>
      </c>
    </row>
    <row r="131" spans="1:15" x14ac:dyDescent="0.25">
      <c r="A131" s="21">
        <f t="shared" si="54"/>
        <v>4</v>
      </c>
      <c r="B131" s="22" t="s">
        <v>183</v>
      </c>
      <c r="C131" s="21">
        <v>146</v>
      </c>
      <c r="D131" s="23">
        <f t="shared" si="46"/>
        <v>9</v>
      </c>
      <c r="E131" s="23">
        <v>1</v>
      </c>
      <c r="F131" s="23">
        <f t="shared" si="47"/>
        <v>8</v>
      </c>
      <c r="G131" s="21">
        <v>4</v>
      </c>
      <c r="H131" s="21" t="str">
        <f t="shared" si="48"/>
        <v>Rabu</v>
      </c>
      <c r="I131" s="24">
        <f t="shared" si="51"/>
        <v>43894.125</v>
      </c>
      <c r="J131" s="25">
        <f t="shared" si="52"/>
        <v>4.125</v>
      </c>
      <c r="K131" s="21" t="str">
        <f t="shared" si="49"/>
        <v>Rabu</v>
      </c>
      <c r="L131" s="24">
        <f t="shared" si="53"/>
        <v>43894.291666666664</v>
      </c>
      <c r="M131" s="25">
        <f t="shared" si="50"/>
        <v>4.291666666666667</v>
      </c>
    </row>
    <row r="132" spans="1:15" x14ac:dyDescent="0.25">
      <c r="A132" s="21">
        <f t="shared" si="54"/>
        <v>5</v>
      </c>
      <c r="B132" s="22" t="s">
        <v>184</v>
      </c>
      <c r="C132" s="21">
        <v>306</v>
      </c>
      <c r="D132" s="23">
        <f t="shared" si="46"/>
        <v>19</v>
      </c>
      <c r="E132" s="23">
        <v>1</v>
      </c>
      <c r="F132" s="23">
        <f t="shared" si="47"/>
        <v>18</v>
      </c>
      <c r="G132" s="190">
        <v>1</v>
      </c>
      <c r="H132" s="21" t="str">
        <f t="shared" si="48"/>
        <v>Rabu</v>
      </c>
      <c r="I132" s="24">
        <f t="shared" si="51"/>
        <v>43894.666666666664</v>
      </c>
      <c r="J132" s="25">
        <f t="shared" si="52"/>
        <v>4.666666666666667</v>
      </c>
      <c r="K132" s="21" t="str">
        <f t="shared" si="49"/>
        <v>Rabu</v>
      </c>
      <c r="L132" s="24">
        <f t="shared" si="53"/>
        <v>43894.708333333328</v>
      </c>
      <c r="M132" s="25">
        <f t="shared" si="50"/>
        <v>4.7083333333333339</v>
      </c>
    </row>
    <row r="133" spans="1:15" x14ac:dyDescent="0.25">
      <c r="A133" s="21">
        <f t="shared" si="54"/>
        <v>6</v>
      </c>
      <c r="B133" s="22" t="s">
        <v>185</v>
      </c>
      <c r="C133" s="21">
        <v>220</v>
      </c>
      <c r="D133" s="23">
        <f t="shared" si="46"/>
        <v>13</v>
      </c>
      <c r="E133" s="23">
        <v>0</v>
      </c>
      <c r="F133" s="23">
        <f t="shared" si="47"/>
        <v>13</v>
      </c>
      <c r="G133" s="21">
        <v>3</v>
      </c>
      <c r="H133" s="21" t="str">
        <f t="shared" si="48"/>
        <v>Kamis</v>
      </c>
      <c r="I133" s="24">
        <f t="shared" si="51"/>
        <v>43895.5</v>
      </c>
      <c r="J133" s="25">
        <f t="shared" si="52"/>
        <v>5.5000000000000009</v>
      </c>
      <c r="K133" s="21" t="str">
        <f t="shared" si="49"/>
        <v>Kamis</v>
      </c>
      <c r="L133" s="24">
        <f t="shared" si="53"/>
        <v>43895.625</v>
      </c>
      <c r="M133" s="25">
        <f t="shared" si="50"/>
        <v>5.6250000000000009</v>
      </c>
      <c r="N133" s="229" t="s">
        <v>213</v>
      </c>
      <c r="O133" s="229" t="s">
        <v>214</v>
      </c>
    </row>
    <row r="134" spans="1:15" x14ac:dyDescent="0.25">
      <c r="A134" s="21">
        <f t="shared" si="54"/>
        <v>7</v>
      </c>
      <c r="B134" s="22" t="s">
        <v>186</v>
      </c>
      <c r="C134" s="21">
        <v>169</v>
      </c>
      <c r="D134" s="23">
        <f t="shared" si="46"/>
        <v>10</v>
      </c>
      <c r="E134" s="23">
        <v>0</v>
      </c>
      <c r="F134" s="23">
        <f t="shared" si="47"/>
        <v>10</v>
      </c>
      <c r="G134" s="21">
        <v>2</v>
      </c>
      <c r="H134" s="21" t="str">
        <f t="shared" si="48"/>
        <v>Jum'at</v>
      </c>
      <c r="I134" s="24">
        <f t="shared" si="51"/>
        <v>43896.166666666664</v>
      </c>
      <c r="J134" s="25">
        <f t="shared" si="52"/>
        <v>6.1666666666666679</v>
      </c>
      <c r="K134" s="21" t="str">
        <f t="shared" si="49"/>
        <v>Jum'at</v>
      </c>
      <c r="L134" s="24">
        <f t="shared" si="53"/>
        <v>43896.25</v>
      </c>
      <c r="M134" s="25">
        <f t="shared" si="50"/>
        <v>6.2500000000000009</v>
      </c>
      <c r="N134" s="230" t="s">
        <v>213</v>
      </c>
      <c r="O134" s="230" t="s">
        <v>215</v>
      </c>
    </row>
    <row r="135" spans="1:15" x14ac:dyDescent="0.25">
      <c r="A135" s="21">
        <f t="shared" si="54"/>
        <v>8</v>
      </c>
      <c r="B135" s="22" t="s">
        <v>187</v>
      </c>
      <c r="C135" s="21">
        <v>100</v>
      </c>
      <c r="D135" s="23">
        <f t="shared" si="46"/>
        <v>6</v>
      </c>
      <c r="E135" s="23">
        <v>0</v>
      </c>
      <c r="F135" s="23">
        <f t="shared" si="47"/>
        <v>6</v>
      </c>
      <c r="G135" s="21">
        <v>2</v>
      </c>
      <c r="H135" s="21" t="str">
        <f t="shared" si="48"/>
        <v>Jum'at</v>
      </c>
      <c r="I135" s="24">
        <f t="shared" si="51"/>
        <v>43896.666666666664</v>
      </c>
      <c r="J135" s="25">
        <f t="shared" si="52"/>
        <v>6.6666666666666679</v>
      </c>
      <c r="K135" s="21" t="str">
        <f t="shared" si="49"/>
        <v>Jum'at</v>
      </c>
      <c r="L135" s="24">
        <f t="shared" si="53"/>
        <v>43896.75</v>
      </c>
      <c r="M135" s="25">
        <f t="shared" si="50"/>
        <v>6.7500000000000009</v>
      </c>
    </row>
    <row r="136" spans="1:15" x14ac:dyDescent="0.25">
      <c r="A136" s="21">
        <f t="shared" si="54"/>
        <v>9</v>
      </c>
      <c r="B136" s="22" t="s">
        <v>188</v>
      </c>
      <c r="C136" s="21">
        <v>310</v>
      </c>
      <c r="D136" s="23">
        <f t="shared" si="46"/>
        <v>19</v>
      </c>
      <c r="E136" s="23">
        <v>1</v>
      </c>
      <c r="F136" s="23">
        <f t="shared" si="47"/>
        <v>18</v>
      </c>
      <c r="G136" s="21">
        <v>1</v>
      </c>
      <c r="H136" s="21" t="str">
        <f t="shared" si="48"/>
        <v>Sabtu</v>
      </c>
      <c r="I136" s="24">
        <f t="shared" si="51"/>
        <v>43897</v>
      </c>
      <c r="J136" s="25">
        <f t="shared" si="52"/>
        <v>7.0000000000000009</v>
      </c>
      <c r="K136" s="21" t="str">
        <f t="shared" si="49"/>
        <v>Sabtu</v>
      </c>
      <c r="L136" s="24">
        <f t="shared" si="53"/>
        <v>43897.041666666664</v>
      </c>
      <c r="M136" s="25">
        <f t="shared" si="50"/>
        <v>7.0416666666666679</v>
      </c>
    </row>
    <row r="137" spans="1:15" x14ac:dyDescent="0.25">
      <c r="A137" s="21">
        <f t="shared" si="54"/>
        <v>10</v>
      </c>
      <c r="B137" s="22" t="s">
        <v>189</v>
      </c>
      <c r="C137" s="21">
        <v>310</v>
      </c>
      <c r="D137" s="23">
        <f t="shared" si="46"/>
        <v>19</v>
      </c>
      <c r="E137" s="23">
        <v>1</v>
      </c>
      <c r="F137" s="23">
        <f t="shared" si="47"/>
        <v>18</v>
      </c>
      <c r="G137" s="190">
        <v>4</v>
      </c>
      <c r="H137" s="21" t="str">
        <f t="shared" si="48"/>
        <v>Sabtu</v>
      </c>
      <c r="I137" s="24">
        <f t="shared" si="51"/>
        <v>43897.833333333336</v>
      </c>
      <c r="J137" s="25">
        <f t="shared" si="52"/>
        <v>7.8333333333333348</v>
      </c>
      <c r="K137" s="21" t="str">
        <f t="shared" si="49"/>
        <v>Minggu</v>
      </c>
      <c r="L137" s="24">
        <f t="shared" si="53"/>
        <v>43898</v>
      </c>
      <c r="M137" s="25">
        <f t="shared" si="50"/>
        <v>8.0000000000000018</v>
      </c>
    </row>
    <row r="138" spans="1:15" x14ac:dyDescent="0.25">
      <c r="A138" s="21">
        <f t="shared" si="54"/>
        <v>11</v>
      </c>
      <c r="B138" s="22" t="s">
        <v>188</v>
      </c>
      <c r="C138" s="21">
        <v>100</v>
      </c>
      <c r="D138" s="23">
        <f t="shared" si="46"/>
        <v>6</v>
      </c>
      <c r="E138" s="23">
        <v>0</v>
      </c>
      <c r="F138" s="23">
        <f t="shared" si="47"/>
        <v>6</v>
      </c>
      <c r="G138" s="190">
        <v>2</v>
      </c>
      <c r="H138" s="21" t="str">
        <f t="shared" si="48"/>
        <v>Minggu</v>
      </c>
      <c r="I138" s="24">
        <f t="shared" si="51"/>
        <v>43898.791666666664</v>
      </c>
      <c r="J138" s="25">
        <f t="shared" si="52"/>
        <v>8.7916666666666679</v>
      </c>
      <c r="K138" s="21" t="str">
        <f t="shared" si="49"/>
        <v>Minggu</v>
      </c>
      <c r="L138" s="24">
        <f t="shared" si="53"/>
        <v>43898.875</v>
      </c>
      <c r="M138" s="25">
        <f t="shared" si="50"/>
        <v>8.8750000000000018</v>
      </c>
    </row>
    <row r="139" spans="1:15" x14ac:dyDescent="0.25">
      <c r="A139" s="21">
        <f t="shared" si="54"/>
        <v>12</v>
      </c>
      <c r="B139" s="22" t="s">
        <v>187</v>
      </c>
      <c r="C139" s="21">
        <v>169</v>
      </c>
      <c r="D139" s="23">
        <f t="shared" si="46"/>
        <v>11</v>
      </c>
      <c r="E139" s="23">
        <v>1</v>
      </c>
      <c r="F139" s="23">
        <f t="shared" si="47"/>
        <v>10</v>
      </c>
      <c r="G139" s="190">
        <v>2</v>
      </c>
      <c r="H139" s="21" t="str">
        <f t="shared" si="48"/>
        <v>Senin</v>
      </c>
      <c r="I139" s="24">
        <f t="shared" si="51"/>
        <v>43899.125</v>
      </c>
      <c r="J139" s="25">
        <f t="shared" si="52"/>
        <v>9.1250000000000018</v>
      </c>
      <c r="K139" s="21" t="str">
        <f t="shared" si="49"/>
        <v>Senin</v>
      </c>
      <c r="L139" s="24">
        <f t="shared" si="53"/>
        <v>43899.208333333336</v>
      </c>
      <c r="M139" s="25">
        <f t="shared" si="50"/>
        <v>9.2083333333333357</v>
      </c>
      <c r="N139" s="15" t="s">
        <v>213</v>
      </c>
      <c r="O139" s="15" t="s">
        <v>206</v>
      </c>
    </row>
    <row r="140" spans="1:15" x14ac:dyDescent="0.25">
      <c r="A140" s="21">
        <f t="shared" si="54"/>
        <v>13</v>
      </c>
      <c r="B140" s="22" t="s">
        <v>186</v>
      </c>
      <c r="C140" s="21">
        <v>220</v>
      </c>
      <c r="D140" s="23">
        <f t="shared" si="46"/>
        <v>13</v>
      </c>
      <c r="E140" s="23">
        <v>0</v>
      </c>
      <c r="F140" s="23">
        <f t="shared" si="47"/>
        <v>13</v>
      </c>
      <c r="G140" s="190">
        <v>2</v>
      </c>
      <c r="H140" s="21" t="str">
        <f t="shared" si="48"/>
        <v>Senin</v>
      </c>
      <c r="I140" s="24">
        <f t="shared" si="51"/>
        <v>43899.666666666664</v>
      </c>
      <c r="J140" s="25">
        <f t="shared" si="52"/>
        <v>9.6666666666666696</v>
      </c>
      <c r="K140" s="21" t="str">
        <f t="shared" si="49"/>
        <v>Senin</v>
      </c>
      <c r="L140" s="24">
        <f t="shared" si="53"/>
        <v>43899.75</v>
      </c>
      <c r="M140" s="25">
        <f t="shared" si="50"/>
        <v>9.7500000000000036</v>
      </c>
    </row>
    <row r="141" spans="1:15" x14ac:dyDescent="0.25">
      <c r="A141" s="21">
        <f t="shared" si="54"/>
        <v>14</v>
      </c>
      <c r="B141" s="22" t="s">
        <v>185</v>
      </c>
      <c r="C141" s="21">
        <v>306</v>
      </c>
      <c r="D141" s="23">
        <f t="shared" si="46"/>
        <v>19</v>
      </c>
      <c r="E141" s="23">
        <v>1</v>
      </c>
      <c r="F141" s="23">
        <f t="shared" si="47"/>
        <v>18</v>
      </c>
      <c r="G141" s="21">
        <v>3</v>
      </c>
      <c r="H141" s="21" t="str">
        <f t="shared" si="48"/>
        <v>Selasa</v>
      </c>
      <c r="I141" s="24">
        <f t="shared" si="51"/>
        <v>43900.291666666664</v>
      </c>
      <c r="J141" s="25">
        <f t="shared" si="52"/>
        <v>10.29166666666667</v>
      </c>
      <c r="K141" s="21" t="str">
        <f t="shared" si="49"/>
        <v>Selasa</v>
      </c>
      <c r="L141" s="24">
        <f t="shared" si="53"/>
        <v>43900.416666666664</v>
      </c>
      <c r="M141" s="25">
        <f t="shared" si="50"/>
        <v>10.41666666666667</v>
      </c>
      <c r="N141" s="229" t="s">
        <v>216</v>
      </c>
      <c r="O141" s="229" t="s">
        <v>217</v>
      </c>
    </row>
    <row r="142" spans="1:15" x14ac:dyDescent="0.25">
      <c r="A142" s="21">
        <f t="shared" si="54"/>
        <v>15</v>
      </c>
      <c r="B142" s="22" t="s">
        <v>184</v>
      </c>
      <c r="C142" s="21">
        <v>146</v>
      </c>
      <c r="D142" s="23">
        <f t="shared" si="46"/>
        <v>8</v>
      </c>
      <c r="E142" s="23">
        <v>0</v>
      </c>
      <c r="F142" s="23">
        <f t="shared" si="47"/>
        <v>8</v>
      </c>
      <c r="G142" s="190">
        <v>2</v>
      </c>
      <c r="H142" s="21" t="str">
        <f t="shared" si="48"/>
        <v>Rabu</v>
      </c>
      <c r="I142" s="24">
        <f t="shared" si="51"/>
        <v>43901.208333333336</v>
      </c>
      <c r="J142" s="25">
        <f t="shared" si="52"/>
        <v>11.208333333333336</v>
      </c>
      <c r="K142" s="21" t="str">
        <f t="shared" si="49"/>
        <v>Rabu</v>
      </c>
      <c r="L142" s="24">
        <f t="shared" si="53"/>
        <v>43901.291666666672</v>
      </c>
      <c r="M142" s="25">
        <f t="shared" si="50"/>
        <v>11.29166666666667</v>
      </c>
    </row>
    <row r="143" spans="1:15" x14ac:dyDescent="0.25">
      <c r="A143" s="21">
        <f t="shared" si="54"/>
        <v>16</v>
      </c>
      <c r="B143" s="22" t="s">
        <v>183</v>
      </c>
      <c r="C143" s="21">
        <v>480</v>
      </c>
      <c r="D143" s="23">
        <f t="shared" si="46"/>
        <v>28</v>
      </c>
      <c r="E143" s="23">
        <v>-1</v>
      </c>
      <c r="F143" s="23">
        <f t="shared" si="47"/>
        <v>29</v>
      </c>
      <c r="G143" s="21">
        <v>3</v>
      </c>
      <c r="H143" s="21" t="str">
        <f t="shared" si="48"/>
        <v>Rabu</v>
      </c>
      <c r="I143" s="24">
        <f t="shared" si="51"/>
        <v>43901.625</v>
      </c>
      <c r="J143" s="25">
        <f t="shared" si="52"/>
        <v>11.625000000000004</v>
      </c>
      <c r="K143" s="21" t="str">
        <f t="shared" si="49"/>
        <v>Rabu</v>
      </c>
      <c r="L143" s="24">
        <f t="shared" si="53"/>
        <v>43901.75</v>
      </c>
      <c r="M143" s="25">
        <f t="shared" si="50"/>
        <v>11.750000000000004</v>
      </c>
    </row>
    <row r="144" spans="1:15" x14ac:dyDescent="0.25">
      <c r="A144" s="21">
        <f t="shared" si="54"/>
        <v>17</v>
      </c>
      <c r="B144" s="22" t="s">
        <v>182</v>
      </c>
      <c r="C144" s="21">
        <v>188</v>
      </c>
      <c r="D144" s="23">
        <f t="shared" si="46"/>
        <v>12</v>
      </c>
      <c r="E144" s="23">
        <v>1</v>
      </c>
      <c r="F144" s="23">
        <f t="shared" si="47"/>
        <v>11</v>
      </c>
      <c r="G144" s="190">
        <v>2</v>
      </c>
      <c r="H144" s="21" t="str">
        <f t="shared" si="48"/>
        <v>Kamis</v>
      </c>
      <c r="I144" s="24">
        <f t="shared" si="51"/>
        <v>43902.916666666664</v>
      </c>
      <c r="J144" s="25">
        <f t="shared" si="52"/>
        <v>12.91666666666667</v>
      </c>
      <c r="K144" s="21" t="str">
        <f t="shared" si="49"/>
        <v>Jum'at</v>
      </c>
      <c r="L144" s="24">
        <f t="shared" si="53"/>
        <v>43903</v>
      </c>
      <c r="M144" s="25">
        <f t="shared" si="50"/>
        <v>13.000000000000004</v>
      </c>
    </row>
    <row r="145" spans="1:17" x14ac:dyDescent="0.25">
      <c r="A145" s="21">
        <f t="shared" si="54"/>
        <v>18</v>
      </c>
      <c r="B145" s="22" t="s">
        <v>150</v>
      </c>
      <c r="C145" s="21">
        <v>485</v>
      </c>
      <c r="D145" s="23">
        <f t="shared" si="46"/>
        <v>28</v>
      </c>
      <c r="E145" s="23">
        <v>-1</v>
      </c>
      <c r="F145" s="23">
        <f t="shared" si="47"/>
        <v>29</v>
      </c>
      <c r="G145" s="190">
        <v>2</v>
      </c>
      <c r="H145" s="21" t="str">
        <f t="shared" si="48"/>
        <v>Jum'at</v>
      </c>
      <c r="I145" s="24">
        <f t="shared" si="51"/>
        <v>43903.5</v>
      </c>
      <c r="J145" s="25">
        <f t="shared" si="52"/>
        <v>13.500000000000004</v>
      </c>
      <c r="K145" s="21" t="str">
        <f t="shared" si="49"/>
        <v>Jum'at</v>
      </c>
      <c r="L145" s="24">
        <f t="shared" si="53"/>
        <v>43903.583333333336</v>
      </c>
      <c r="M145" s="25">
        <f t="shared" si="50"/>
        <v>13.583333333333337</v>
      </c>
    </row>
    <row r="146" spans="1:17" x14ac:dyDescent="0.25">
      <c r="A146" s="21">
        <f t="shared" si="54"/>
        <v>19</v>
      </c>
      <c r="B146" s="22" t="s">
        <v>181</v>
      </c>
      <c r="C146" s="21"/>
      <c r="D146" s="23"/>
      <c r="E146" s="23"/>
      <c r="F146" s="23"/>
      <c r="G146" s="21"/>
      <c r="H146" s="21" t="str">
        <f t="shared" si="48"/>
        <v>Sabtu</v>
      </c>
      <c r="I146" s="24">
        <f t="shared" si="51"/>
        <v>43904.75</v>
      </c>
      <c r="J146" s="25">
        <f t="shared" si="52"/>
        <v>14.750000000000004</v>
      </c>
      <c r="K146" s="21"/>
      <c r="L146" s="24"/>
      <c r="M146" s="25"/>
      <c r="N146" s="229" t="s">
        <v>191</v>
      </c>
      <c r="O146" s="229" t="s">
        <v>192</v>
      </c>
      <c r="P146" s="229" t="s">
        <v>199</v>
      </c>
      <c r="Q146" s="229" t="s">
        <v>212</v>
      </c>
    </row>
    <row r="147" spans="1:17" x14ac:dyDescent="0.25">
      <c r="A147" s="8" t="s">
        <v>31</v>
      </c>
      <c r="B147" s="8"/>
      <c r="C147" s="28">
        <f>SUM(C128:C146)</f>
        <v>4808</v>
      </c>
      <c r="D147" s="28">
        <f>SUM(D128:D146)</f>
        <v>289</v>
      </c>
      <c r="E147" s="28"/>
      <c r="F147" s="28"/>
      <c r="G147" s="28">
        <f>SUM(G128:G146)</f>
        <v>47</v>
      </c>
      <c r="H147" s="28">
        <f>D147+G147</f>
        <v>336</v>
      </c>
      <c r="I147" s="29"/>
      <c r="J147" s="30"/>
      <c r="K147" s="29"/>
      <c r="L147" s="29"/>
      <c r="M147" s="30"/>
    </row>
    <row r="148" spans="1:17" x14ac:dyDescent="0.25">
      <c r="A148" s="8" t="s">
        <v>32</v>
      </c>
      <c r="B148" s="8"/>
      <c r="C148" s="31"/>
      <c r="D148" s="32">
        <f>D147/24</f>
        <v>12.041666666666666</v>
      </c>
      <c r="E148" s="32"/>
      <c r="F148" s="32"/>
      <c r="G148" s="32">
        <f>G147/24</f>
        <v>1.9583333333333333</v>
      </c>
      <c r="H148" s="32">
        <f>H147/24</f>
        <v>14</v>
      </c>
      <c r="I148" s="33"/>
      <c r="J148" s="34" t="s">
        <v>33</v>
      </c>
      <c r="K148" s="35"/>
      <c r="L148" s="35"/>
      <c r="M148" s="35"/>
    </row>
    <row r="149" spans="1:17" x14ac:dyDescent="0.25">
      <c r="A149" s="36"/>
      <c r="B149" s="36"/>
      <c r="C149" s="37"/>
      <c r="D149" s="36"/>
      <c r="E149" s="36"/>
      <c r="F149" s="36"/>
      <c r="G149" s="36"/>
      <c r="H149" s="35"/>
      <c r="I149" s="35"/>
      <c r="J149" s="30" t="s">
        <v>34</v>
      </c>
      <c r="K149" s="30"/>
      <c r="L149" s="38">
        <f>C147</f>
        <v>4808</v>
      </c>
      <c r="M149" s="35" t="s">
        <v>35</v>
      </c>
    </row>
    <row r="150" spans="1:17" x14ac:dyDescent="0.25">
      <c r="A150" s="36"/>
      <c r="B150" s="36"/>
      <c r="C150" s="36"/>
      <c r="D150" s="36"/>
      <c r="E150" s="36"/>
      <c r="F150" s="36"/>
      <c r="G150" s="36"/>
      <c r="H150" s="36"/>
      <c r="I150" s="35"/>
      <c r="J150" s="30" t="s">
        <v>36</v>
      </c>
      <c r="K150" s="30"/>
      <c r="L150" s="40">
        <f>D148</f>
        <v>12.041666666666666</v>
      </c>
      <c r="M150" s="35" t="s">
        <v>14</v>
      </c>
    </row>
    <row r="151" spans="1:17" x14ac:dyDescent="0.25">
      <c r="A151" s="36"/>
      <c r="B151" s="36"/>
      <c r="C151" s="36"/>
      <c r="D151" s="36"/>
      <c r="E151" s="36"/>
      <c r="F151" s="36"/>
      <c r="G151" s="36"/>
      <c r="H151" s="36"/>
      <c r="I151" s="35"/>
      <c r="J151" s="30" t="s">
        <v>37</v>
      </c>
      <c r="K151" s="30"/>
      <c r="L151" s="41">
        <f>G148</f>
        <v>1.9583333333333333</v>
      </c>
      <c r="M151" s="35" t="s">
        <v>14</v>
      </c>
    </row>
    <row r="153" spans="1:17" x14ac:dyDescent="0.25">
      <c r="A153" s="14" t="s">
        <v>0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1:17" x14ac:dyDescent="0.25">
      <c r="A154" s="14" t="s">
        <v>1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1:17" x14ac:dyDescent="0.25">
      <c r="A155" s="17" t="s">
        <v>218</v>
      </c>
      <c r="K155" s="18" t="s">
        <v>3</v>
      </c>
      <c r="L155" s="16">
        <v>16.5</v>
      </c>
      <c r="M155" s="18" t="s">
        <v>4</v>
      </c>
    </row>
    <row r="156" spans="1:17" ht="15.75" customHeight="1" x14ac:dyDescent="0.25">
      <c r="A156" s="13" t="s">
        <v>5</v>
      </c>
      <c r="B156" s="13" t="s">
        <v>6</v>
      </c>
      <c r="C156" s="12" t="s">
        <v>7</v>
      </c>
      <c r="D156" s="12" t="s">
        <v>8</v>
      </c>
      <c r="E156" s="11" t="s">
        <v>9</v>
      </c>
      <c r="F156" s="11" t="s">
        <v>10</v>
      </c>
      <c r="G156" s="12" t="s">
        <v>11</v>
      </c>
      <c r="H156" s="10" t="s">
        <v>12</v>
      </c>
      <c r="I156" s="10"/>
      <c r="J156" s="10"/>
      <c r="K156" s="9" t="s">
        <v>13</v>
      </c>
      <c r="L156" s="9"/>
      <c r="M156" s="9"/>
    </row>
    <row r="157" spans="1:17" x14ac:dyDescent="0.25">
      <c r="A157" s="13"/>
      <c r="B157" s="13"/>
      <c r="C157" s="12"/>
      <c r="D157" s="12"/>
      <c r="E157" s="11"/>
      <c r="F157" s="11"/>
      <c r="G157" s="12"/>
      <c r="H157" s="19" t="s">
        <v>14</v>
      </c>
      <c r="I157" s="19" t="s">
        <v>15</v>
      </c>
      <c r="J157" s="19" t="s">
        <v>16</v>
      </c>
      <c r="K157" s="20" t="s">
        <v>14</v>
      </c>
      <c r="L157" s="20" t="s">
        <v>15</v>
      </c>
      <c r="M157" s="20" t="s">
        <v>16</v>
      </c>
    </row>
    <row r="158" spans="1:17" x14ac:dyDescent="0.25">
      <c r="A158" s="21">
        <v>1</v>
      </c>
      <c r="B158" s="22" t="s">
        <v>181</v>
      </c>
      <c r="C158" s="21">
        <v>485</v>
      </c>
      <c r="D158" s="23">
        <f t="shared" ref="D158:D175" si="55">F158+E158</f>
        <v>30</v>
      </c>
      <c r="E158" s="23">
        <v>1</v>
      </c>
      <c r="F158" s="23">
        <f t="shared" ref="F158:F175" si="56">INT(C158/$BE$65)</f>
        <v>29</v>
      </c>
      <c r="G158" s="190">
        <v>9</v>
      </c>
      <c r="H158" s="21" t="str">
        <f t="shared" ref="H158:H176" si="57">CHOOSE(WEEKDAY(I158),"Minggu","Senin","Selasa","Rabu","Kamis","Jum'at","Sabtu")</f>
        <v>Sabtu</v>
      </c>
      <c r="I158" s="24">
        <v>43904</v>
      </c>
      <c r="J158" s="25">
        <v>0.75</v>
      </c>
      <c r="K158" s="21" t="str">
        <f t="shared" ref="K158:K175" si="58">CHOOSE(WEEKDAY(L158),"Minggu","Senin","Selasa","Rabu","Kamis","Jum'at","Sabtu")</f>
        <v>Minggu</v>
      </c>
      <c r="L158" s="24">
        <f>(I158+J158)+G158/24</f>
        <v>43905.125</v>
      </c>
      <c r="M158" s="25">
        <f t="shared" ref="M158:M175" si="59">(J158+G158/24)</f>
        <v>1.125</v>
      </c>
      <c r="N158" s="229" t="s">
        <v>219</v>
      </c>
      <c r="O158" s="229" t="s">
        <v>220</v>
      </c>
      <c r="P158" s="229" t="s">
        <v>191</v>
      </c>
      <c r="Q158" s="229" t="s">
        <v>192</v>
      </c>
    </row>
    <row r="159" spans="1:17" x14ac:dyDescent="0.25">
      <c r="A159" s="21">
        <v>2</v>
      </c>
      <c r="B159" s="22" t="s">
        <v>150</v>
      </c>
      <c r="C159" s="21">
        <v>188</v>
      </c>
      <c r="D159" s="23">
        <f t="shared" si="55"/>
        <v>12</v>
      </c>
      <c r="E159" s="23">
        <v>1</v>
      </c>
      <c r="F159" s="23">
        <f t="shared" si="56"/>
        <v>11</v>
      </c>
      <c r="G159" s="21">
        <v>2</v>
      </c>
      <c r="H159" s="21" t="str">
        <f t="shared" si="57"/>
        <v>Senin</v>
      </c>
      <c r="I159" s="24">
        <f t="shared" ref="I159:I176" si="60">$I$158+J159</f>
        <v>43906.375</v>
      </c>
      <c r="J159" s="25">
        <f t="shared" ref="J159:J176" si="61">M158+D158/24</f>
        <v>2.375</v>
      </c>
      <c r="K159" s="21" t="str">
        <f t="shared" si="58"/>
        <v>Senin</v>
      </c>
      <c r="L159" s="24">
        <f t="shared" ref="L159:L175" si="62">($I$158+J159)+G159/24</f>
        <v>43906.458333333336</v>
      </c>
      <c r="M159" s="25">
        <f t="shared" si="59"/>
        <v>2.4583333333333335</v>
      </c>
    </row>
    <row r="160" spans="1:17" x14ac:dyDescent="0.25">
      <c r="A160" s="21">
        <f t="shared" ref="A160:A176" si="63">A159+1</f>
        <v>3</v>
      </c>
      <c r="B160" s="22" t="s">
        <v>182</v>
      </c>
      <c r="C160" s="21">
        <v>480</v>
      </c>
      <c r="D160" s="23">
        <f t="shared" si="55"/>
        <v>27</v>
      </c>
      <c r="E160" s="231">
        <v>-2</v>
      </c>
      <c r="F160" s="23">
        <f t="shared" si="56"/>
        <v>29</v>
      </c>
      <c r="G160" s="21">
        <v>1</v>
      </c>
      <c r="H160" s="21" t="str">
        <f t="shared" si="57"/>
        <v>Senin</v>
      </c>
      <c r="I160" s="24">
        <f t="shared" si="60"/>
        <v>43906.958333333336</v>
      </c>
      <c r="J160" s="25">
        <f t="shared" si="61"/>
        <v>2.9583333333333335</v>
      </c>
      <c r="K160" s="21" t="str">
        <f t="shared" si="58"/>
        <v>Selasa</v>
      </c>
      <c r="L160" s="24">
        <f t="shared" si="62"/>
        <v>43907</v>
      </c>
      <c r="M160" s="25">
        <f t="shared" si="59"/>
        <v>3</v>
      </c>
    </row>
    <row r="161" spans="1:13" x14ac:dyDescent="0.25">
      <c r="A161" s="21">
        <f t="shared" si="63"/>
        <v>4</v>
      </c>
      <c r="B161" s="22" t="s">
        <v>183</v>
      </c>
      <c r="C161" s="21">
        <v>146</v>
      </c>
      <c r="D161" s="23">
        <f t="shared" si="55"/>
        <v>9</v>
      </c>
      <c r="E161" s="23">
        <v>1</v>
      </c>
      <c r="F161" s="23">
        <f t="shared" si="56"/>
        <v>8</v>
      </c>
      <c r="G161" s="21">
        <v>4</v>
      </c>
      <c r="H161" s="21" t="str">
        <f t="shared" si="57"/>
        <v>Rabu</v>
      </c>
      <c r="I161" s="24">
        <f t="shared" si="60"/>
        <v>43908.125</v>
      </c>
      <c r="J161" s="25">
        <f t="shared" si="61"/>
        <v>4.125</v>
      </c>
      <c r="K161" s="21" t="str">
        <f t="shared" si="58"/>
        <v>Rabu</v>
      </c>
      <c r="L161" s="24">
        <f t="shared" si="62"/>
        <v>43908.291666666664</v>
      </c>
      <c r="M161" s="25">
        <f t="shared" si="59"/>
        <v>4.291666666666667</v>
      </c>
    </row>
    <row r="162" spans="1:13" x14ac:dyDescent="0.25">
      <c r="A162" s="21">
        <f t="shared" si="63"/>
        <v>5</v>
      </c>
      <c r="B162" s="22" t="s">
        <v>184</v>
      </c>
      <c r="C162" s="21">
        <v>306</v>
      </c>
      <c r="D162" s="23">
        <f t="shared" si="55"/>
        <v>19</v>
      </c>
      <c r="E162" s="23">
        <v>1</v>
      </c>
      <c r="F162" s="23">
        <f t="shared" si="56"/>
        <v>18</v>
      </c>
      <c r="G162" s="190">
        <v>1</v>
      </c>
      <c r="H162" s="21" t="str">
        <f t="shared" si="57"/>
        <v>Rabu</v>
      </c>
      <c r="I162" s="24">
        <f t="shared" si="60"/>
        <v>43908.666666666664</v>
      </c>
      <c r="J162" s="25">
        <f t="shared" si="61"/>
        <v>4.666666666666667</v>
      </c>
      <c r="K162" s="21" t="str">
        <f t="shared" si="58"/>
        <v>Rabu</v>
      </c>
      <c r="L162" s="24">
        <f t="shared" si="62"/>
        <v>43908.708333333328</v>
      </c>
      <c r="M162" s="25">
        <f t="shared" si="59"/>
        <v>4.7083333333333339</v>
      </c>
    </row>
    <row r="163" spans="1:13" x14ac:dyDescent="0.25">
      <c r="A163" s="21">
        <f t="shared" si="63"/>
        <v>6</v>
      </c>
      <c r="B163" s="22" t="s">
        <v>185</v>
      </c>
      <c r="C163" s="21">
        <v>220</v>
      </c>
      <c r="D163" s="23">
        <f t="shared" si="55"/>
        <v>13</v>
      </c>
      <c r="E163" s="23">
        <v>0</v>
      </c>
      <c r="F163" s="23">
        <f t="shared" si="56"/>
        <v>13</v>
      </c>
      <c r="G163" s="21">
        <v>3</v>
      </c>
      <c r="H163" s="21" t="str">
        <f t="shared" si="57"/>
        <v>Kamis</v>
      </c>
      <c r="I163" s="24">
        <f t="shared" si="60"/>
        <v>43909.5</v>
      </c>
      <c r="J163" s="25">
        <f t="shared" si="61"/>
        <v>5.5000000000000009</v>
      </c>
      <c r="K163" s="21" t="str">
        <f t="shared" si="58"/>
        <v>Kamis</v>
      </c>
      <c r="L163" s="24">
        <f t="shared" si="62"/>
        <v>43909.625</v>
      </c>
      <c r="M163" s="25">
        <f t="shared" si="59"/>
        <v>5.6250000000000009</v>
      </c>
    </row>
    <row r="164" spans="1:13" x14ac:dyDescent="0.25">
      <c r="A164" s="21">
        <f t="shared" si="63"/>
        <v>7</v>
      </c>
      <c r="B164" s="22" t="s">
        <v>186</v>
      </c>
      <c r="C164" s="21">
        <v>169</v>
      </c>
      <c r="D164" s="23">
        <f t="shared" si="55"/>
        <v>10</v>
      </c>
      <c r="E164" s="23">
        <v>0</v>
      </c>
      <c r="F164" s="23">
        <f t="shared" si="56"/>
        <v>10</v>
      </c>
      <c r="G164" s="21">
        <v>2</v>
      </c>
      <c r="H164" s="21" t="str">
        <f t="shared" si="57"/>
        <v>Jum'at</v>
      </c>
      <c r="I164" s="24">
        <f t="shared" si="60"/>
        <v>43910.166666666664</v>
      </c>
      <c r="J164" s="25">
        <f t="shared" si="61"/>
        <v>6.1666666666666679</v>
      </c>
      <c r="K164" s="21" t="str">
        <f t="shared" si="58"/>
        <v>Jum'at</v>
      </c>
      <c r="L164" s="24">
        <f t="shared" si="62"/>
        <v>43910.25</v>
      </c>
      <c r="M164" s="25">
        <f t="shared" si="59"/>
        <v>6.2500000000000009</v>
      </c>
    </row>
    <row r="165" spans="1:13" x14ac:dyDescent="0.25">
      <c r="A165" s="21">
        <f t="shared" si="63"/>
        <v>8</v>
      </c>
      <c r="B165" s="22" t="s">
        <v>187</v>
      </c>
      <c r="C165" s="21">
        <v>100</v>
      </c>
      <c r="D165" s="23">
        <f t="shared" si="55"/>
        <v>6</v>
      </c>
      <c r="E165" s="23">
        <v>0</v>
      </c>
      <c r="F165" s="23">
        <f t="shared" si="56"/>
        <v>6</v>
      </c>
      <c r="G165" s="21">
        <v>2</v>
      </c>
      <c r="H165" s="21" t="str">
        <f t="shared" si="57"/>
        <v>Jum'at</v>
      </c>
      <c r="I165" s="24">
        <f t="shared" si="60"/>
        <v>43910.666666666664</v>
      </c>
      <c r="J165" s="25">
        <f t="shared" si="61"/>
        <v>6.6666666666666679</v>
      </c>
      <c r="K165" s="21" t="str">
        <f t="shared" si="58"/>
        <v>Jum'at</v>
      </c>
      <c r="L165" s="24">
        <f t="shared" si="62"/>
        <v>43910.75</v>
      </c>
      <c r="M165" s="25">
        <f t="shared" si="59"/>
        <v>6.7500000000000009</v>
      </c>
    </row>
    <row r="166" spans="1:13" x14ac:dyDescent="0.25">
      <c r="A166" s="21">
        <f t="shared" si="63"/>
        <v>9</v>
      </c>
      <c r="B166" s="22" t="s">
        <v>188</v>
      </c>
      <c r="C166" s="21">
        <v>310</v>
      </c>
      <c r="D166" s="23">
        <f t="shared" si="55"/>
        <v>19</v>
      </c>
      <c r="E166" s="23">
        <v>1</v>
      </c>
      <c r="F166" s="23">
        <f t="shared" si="56"/>
        <v>18</v>
      </c>
      <c r="G166" s="21">
        <v>1</v>
      </c>
      <c r="H166" s="21" t="str">
        <f t="shared" si="57"/>
        <v>Sabtu</v>
      </c>
      <c r="I166" s="24">
        <f t="shared" si="60"/>
        <v>43911</v>
      </c>
      <c r="J166" s="25">
        <f t="shared" si="61"/>
        <v>7.0000000000000009</v>
      </c>
      <c r="K166" s="21" t="str">
        <f t="shared" si="58"/>
        <v>Sabtu</v>
      </c>
      <c r="L166" s="24">
        <f t="shared" si="62"/>
        <v>43911.041666666664</v>
      </c>
      <c r="M166" s="25">
        <f t="shared" si="59"/>
        <v>7.0416666666666679</v>
      </c>
    </row>
    <row r="167" spans="1:13" x14ac:dyDescent="0.25">
      <c r="A167" s="21">
        <f t="shared" si="63"/>
        <v>10</v>
      </c>
      <c r="B167" s="22" t="s">
        <v>189</v>
      </c>
      <c r="C167" s="21">
        <v>310</v>
      </c>
      <c r="D167" s="23">
        <f t="shared" si="55"/>
        <v>19</v>
      </c>
      <c r="E167" s="23">
        <v>1</v>
      </c>
      <c r="F167" s="23">
        <f t="shared" si="56"/>
        <v>18</v>
      </c>
      <c r="G167" s="190">
        <v>4</v>
      </c>
      <c r="H167" s="21" t="str">
        <f t="shared" si="57"/>
        <v>Sabtu</v>
      </c>
      <c r="I167" s="24">
        <f t="shared" si="60"/>
        <v>43911.833333333336</v>
      </c>
      <c r="J167" s="25">
        <f t="shared" si="61"/>
        <v>7.8333333333333348</v>
      </c>
      <c r="K167" s="21" t="str">
        <f t="shared" si="58"/>
        <v>Minggu</v>
      </c>
      <c r="L167" s="24">
        <f t="shared" si="62"/>
        <v>43912</v>
      </c>
      <c r="M167" s="25">
        <f t="shared" si="59"/>
        <v>8.0000000000000018</v>
      </c>
    </row>
    <row r="168" spans="1:13" x14ac:dyDescent="0.25">
      <c r="A168" s="21">
        <f t="shared" si="63"/>
        <v>11</v>
      </c>
      <c r="B168" s="22" t="s">
        <v>188</v>
      </c>
      <c r="C168" s="21">
        <v>100</v>
      </c>
      <c r="D168" s="23">
        <f t="shared" si="55"/>
        <v>6</v>
      </c>
      <c r="E168" s="23">
        <v>0</v>
      </c>
      <c r="F168" s="23">
        <f t="shared" si="56"/>
        <v>6</v>
      </c>
      <c r="G168" s="190">
        <v>2</v>
      </c>
      <c r="H168" s="21" t="str">
        <f t="shared" si="57"/>
        <v>Minggu</v>
      </c>
      <c r="I168" s="24">
        <f t="shared" si="60"/>
        <v>43912.791666666664</v>
      </c>
      <c r="J168" s="25">
        <f t="shared" si="61"/>
        <v>8.7916666666666679</v>
      </c>
      <c r="K168" s="21" t="str">
        <f t="shared" si="58"/>
        <v>Minggu</v>
      </c>
      <c r="L168" s="24">
        <f t="shared" si="62"/>
        <v>43912.875</v>
      </c>
      <c r="M168" s="25">
        <f t="shared" si="59"/>
        <v>8.8750000000000018</v>
      </c>
    </row>
    <row r="169" spans="1:13" x14ac:dyDescent="0.25">
      <c r="A169" s="21">
        <f t="shared" si="63"/>
        <v>12</v>
      </c>
      <c r="B169" s="22" t="s">
        <v>187</v>
      </c>
      <c r="C169" s="21">
        <v>169</v>
      </c>
      <c r="D169" s="23">
        <f t="shared" si="55"/>
        <v>11</v>
      </c>
      <c r="E169" s="23">
        <v>1</v>
      </c>
      <c r="F169" s="23">
        <f t="shared" si="56"/>
        <v>10</v>
      </c>
      <c r="G169" s="190">
        <v>2</v>
      </c>
      <c r="H169" s="21" t="str">
        <f t="shared" si="57"/>
        <v>Senin</v>
      </c>
      <c r="I169" s="24">
        <f t="shared" si="60"/>
        <v>43913.125</v>
      </c>
      <c r="J169" s="25">
        <f t="shared" si="61"/>
        <v>9.1250000000000018</v>
      </c>
      <c r="K169" s="21" t="str">
        <f t="shared" si="58"/>
        <v>Senin</v>
      </c>
      <c r="L169" s="24">
        <f t="shared" si="62"/>
        <v>43913.208333333336</v>
      </c>
      <c r="M169" s="25">
        <f t="shared" si="59"/>
        <v>9.2083333333333357</v>
      </c>
    </row>
    <row r="170" spans="1:13" x14ac:dyDescent="0.25">
      <c r="A170" s="21">
        <f t="shared" si="63"/>
        <v>13</v>
      </c>
      <c r="B170" s="22" t="s">
        <v>186</v>
      </c>
      <c r="C170" s="21">
        <v>220</v>
      </c>
      <c r="D170" s="23">
        <f t="shared" si="55"/>
        <v>13</v>
      </c>
      <c r="E170" s="23">
        <v>0</v>
      </c>
      <c r="F170" s="23">
        <f t="shared" si="56"/>
        <v>13</v>
      </c>
      <c r="G170" s="190">
        <v>2</v>
      </c>
      <c r="H170" s="21" t="str">
        <f t="shared" si="57"/>
        <v>Senin</v>
      </c>
      <c r="I170" s="24">
        <f t="shared" si="60"/>
        <v>43913.666666666664</v>
      </c>
      <c r="J170" s="25">
        <f t="shared" si="61"/>
        <v>9.6666666666666696</v>
      </c>
      <c r="K170" s="21" t="str">
        <f t="shared" si="58"/>
        <v>Senin</v>
      </c>
      <c r="L170" s="24">
        <f t="shared" si="62"/>
        <v>43913.75</v>
      </c>
      <c r="M170" s="25">
        <f t="shared" si="59"/>
        <v>9.7500000000000036</v>
      </c>
    </row>
    <row r="171" spans="1:13" x14ac:dyDescent="0.25">
      <c r="A171" s="21">
        <f t="shared" si="63"/>
        <v>14</v>
      </c>
      <c r="B171" s="22" t="s">
        <v>185</v>
      </c>
      <c r="C171" s="21">
        <v>306</v>
      </c>
      <c r="D171" s="23">
        <f t="shared" si="55"/>
        <v>19</v>
      </c>
      <c r="E171" s="23">
        <v>1</v>
      </c>
      <c r="F171" s="23">
        <f t="shared" si="56"/>
        <v>18</v>
      </c>
      <c r="G171" s="21">
        <v>3</v>
      </c>
      <c r="H171" s="21" t="str">
        <f t="shared" si="57"/>
        <v>Selasa</v>
      </c>
      <c r="I171" s="24">
        <f t="shared" si="60"/>
        <v>43914.291666666664</v>
      </c>
      <c r="J171" s="25">
        <f t="shared" si="61"/>
        <v>10.29166666666667</v>
      </c>
      <c r="K171" s="21" t="str">
        <f t="shared" si="58"/>
        <v>Selasa</v>
      </c>
      <c r="L171" s="24">
        <f t="shared" si="62"/>
        <v>43914.416666666664</v>
      </c>
      <c r="M171" s="25">
        <f t="shared" si="59"/>
        <v>10.41666666666667</v>
      </c>
    </row>
    <row r="172" spans="1:13" x14ac:dyDescent="0.25">
      <c r="A172" s="21">
        <f t="shared" si="63"/>
        <v>15</v>
      </c>
      <c r="B172" s="22" t="s">
        <v>184</v>
      </c>
      <c r="C172" s="21">
        <v>146</v>
      </c>
      <c r="D172" s="23">
        <f t="shared" si="55"/>
        <v>8</v>
      </c>
      <c r="E172" s="23">
        <v>0</v>
      </c>
      <c r="F172" s="23">
        <f t="shared" si="56"/>
        <v>8</v>
      </c>
      <c r="G172" s="190">
        <v>2</v>
      </c>
      <c r="H172" s="21" t="str">
        <f t="shared" si="57"/>
        <v>Rabu</v>
      </c>
      <c r="I172" s="24">
        <f t="shared" si="60"/>
        <v>43915.208333333336</v>
      </c>
      <c r="J172" s="25">
        <f t="shared" si="61"/>
        <v>11.208333333333336</v>
      </c>
      <c r="K172" s="21" t="str">
        <f t="shared" si="58"/>
        <v>Rabu</v>
      </c>
      <c r="L172" s="24">
        <f t="shared" si="62"/>
        <v>43915.291666666672</v>
      </c>
      <c r="M172" s="25">
        <f t="shared" si="59"/>
        <v>11.29166666666667</v>
      </c>
    </row>
    <row r="173" spans="1:13" x14ac:dyDescent="0.25">
      <c r="A173" s="21">
        <f t="shared" si="63"/>
        <v>16</v>
      </c>
      <c r="B173" s="22" t="s">
        <v>183</v>
      </c>
      <c r="C173" s="21">
        <v>480</v>
      </c>
      <c r="D173" s="23">
        <f t="shared" si="55"/>
        <v>28</v>
      </c>
      <c r="E173" s="23">
        <v>-1</v>
      </c>
      <c r="F173" s="23">
        <f t="shared" si="56"/>
        <v>29</v>
      </c>
      <c r="G173" s="21">
        <v>3</v>
      </c>
      <c r="H173" s="21" t="str">
        <f t="shared" si="57"/>
        <v>Rabu</v>
      </c>
      <c r="I173" s="24">
        <f t="shared" si="60"/>
        <v>43915.625</v>
      </c>
      <c r="J173" s="25">
        <f t="shared" si="61"/>
        <v>11.625000000000004</v>
      </c>
      <c r="K173" s="21" t="str">
        <f t="shared" si="58"/>
        <v>Rabu</v>
      </c>
      <c r="L173" s="24">
        <f t="shared" si="62"/>
        <v>43915.75</v>
      </c>
      <c r="M173" s="25">
        <f t="shared" si="59"/>
        <v>11.750000000000004</v>
      </c>
    </row>
    <row r="174" spans="1:13" x14ac:dyDescent="0.25">
      <c r="A174" s="21">
        <f t="shared" si="63"/>
        <v>17</v>
      </c>
      <c r="B174" s="22" t="s">
        <v>182</v>
      </c>
      <c r="C174" s="21">
        <v>188</v>
      </c>
      <c r="D174" s="23">
        <f t="shared" si="55"/>
        <v>12</v>
      </c>
      <c r="E174" s="23">
        <v>1</v>
      </c>
      <c r="F174" s="23">
        <f t="shared" si="56"/>
        <v>11</v>
      </c>
      <c r="G174" s="190">
        <v>2</v>
      </c>
      <c r="H174" s="21" t="str">
        <f t="shared" si="57"/>
        <v>Kamis</v>
      </c>
      <c r="I174" s="24">
        <f t="shared" si="60"/>
        <v>43916.916666666664</v>
      </c>
      <c r="J174" s="25">
        <f t="shared" si="61"/>
        <v>12.91666666666667</v>
      </c>
      <c r="K174" s="21" t="str">
        <f t="shared" si="58"/>
        <v>Jum'at</v>
      </c>
      <c r="L174" s="24">
        <f t="shared" si="62"/>
        <v>43917</v>
      </c>
      <c r="M174" s="25">
        <f t="shared" si="59"/>
        <v>13.000000000000004</v>
      </c>
    </row>
    <row r="175" spans="1:13" x14ac:dyDescent="0.25">
      <c r="A175" s="21">
        <f t="shared" si="63"/>
        <v>18</v>
      </c>
      <c r="B175" s="22" t="s">
        <v>150</v>
      </c>
      <c r="C175" s="21">
        <v>485</v>
      </c>
      <c r="D175" s="23">
        <f t="shared" si="55"/>
        <v>28</v>
      </c>
      <c r="E175" s="23">
        <v>-1</v>
      </c>
      <c r="F175" s="23">
        <f t="shared" si="56"/>
        <v>29</v>
      </c>
      <c r="G175" s="190">
        <v>2</v>
      </c>
      <c r="H175" s="21" t="str">
        <f t="shared" si="57"/>
        <v>Jum'at</v>
      </c>
      <c r="I175" s="24">
        <f t="shared" si="60"/>
        <v>43917.5</v>
      </c>
      <c r="J175" s="25">
        <f t="shared" si="61"/>
        <v>13.500000000000004</v>
      </c>
      <c r="K175" s="21" t="str">
        <f t="shared" si="58"/>
        <v>Jum'at</v>
      </c>
      <c r="L175" s="24">
        <f t="shared" si="62"/>
        <v>43917.583333333336</v>
      </c>
      <c r="M175" s="25">
        <f t="shared" si="59"/>
        <v>13.583333333333337</v>
      </c>
    </row>
    <row r="176" spans="1:13" x14ac:dyDescent="0.25">
      <c r="A176" s="21">
        <f t="shared" si="63"/>
        <v>19</v>
      </c>
      <c r="B176" s="22" t="s">
        <v>181</v>
      </c>
      <c r="C176" s="21"/>
      <c r="D176" s="23"/>
      <c r="E176" s="23"/>
      <c r="F176" s="23"/>
      <c r="G176" s="21"/>
      <c r="H176" s="21" t="str">
        <f t="shared" si="57"/>
        <v>Sabtu</v>
      </c>
      <c r="I176" s="24">
        <f t="shared" si="60"/>
        <v>43918.75</v>
      </c>
      <c r="J176" s="25">
        <f t="shared" si="61"/>
        <v>14.750000000000004</v>
      </c>
      <c r="K176" s="21"/>
      <c r="L176" s="24"/>
      <c r="M176" s="25"/>
    </row>
    <row r="177" spans="1:43" x14ac:dyDescent="0.25">
      <c r="A177" s="8" t="s">
        <v>31</v>
      </c>
      <c r="B177" s="8"/>
      <c r="C177" s="28">
        <f>SUM(C158:C176)</f>
        <v>4808</v>
      </c>
      <c r="D177" s="28">
        <f>SUM(D158:D176)</f>
        <v>289</v>
      </c>
      <c r="E177" s="28"/>
      <c r="F177" s="28"/>
      <c r="G177" s="28">
        <f>SUM(G158:G176)</f>
        <v>47</v>
      </c>
      <c r="H177" s="28">
        <f>D177+G177</f>
        <v>336</v>
      </c>
      <c r="I177" s="29"/>
      <c r="J177" s="30"/>
      <c r="K177" s="29"/>
      <c r="L177" s="29"/>
      <c r="M177" s="30"/>
    </row>
    <row r="178" spans="1:43" x14ac:dyDescent="0.25">
      <c r="A178" s="8" t="s">
        <v>32</v>
      </c>
      <c r="B178" s="8"/>
      <c r="C178" s="31"/>
      <c r="D178" s="32">
        <f>D177/24</f>
        <v>12.041666666666666</v>
      </c>
      <c r="E178" s="32"/>
      <c r="F178" s="32"/>
      <c r="G178" s="32">
        <f>G177/24</f>
        <v>1.9583333333333333</v>
      </c>
      <c r="H178" s="32">
        <f>H177/24</f>
        <v>14</v>
      </c>
      <c r="I178" s="33"/>
      <c r="J178" s="34" t="s">
        <v>33</v>
      </c>
      <c r="K178" s="35"/>
      <c r="L178" s="35"/>
      <c r="M178" s="35"/>
    </row>
    <row r="179" spans="1:43" x14ac:dyDescent="0.25">
      <c r="A179" s="36"/>
      <c r="B179" s="36"/>
      <c r="C179" s="37"/>
      <c r="D179" s="36"/>
      <c r="E179" s="36"/>
      <c r="F179" s="36"/>
      <c r="G179" s="36"/>
      <c r="H179" s="35"/>
      <c r="I179" s="35"/>
      <c r="J179" s="30" t="s">
        <v>34</v>
      </c>
      <c r="K179" s="30"/>
      <c r="L179" s="38">
        <f>C177</f>
        <v>4808</v>
      </c>
      <c r="M179" s="35" t="s">
        <v>35</v>
      </c>
    </row>
    <row r="180" spans="1:43" x14ac:dyDescent="0.25">
      <c r="A180" s="36"/>
      <c r="B180" s="36"/>
      <c r="C180" s="36"/>
      <c r="D180" s="36"/>
      <c r="E180" s="36"/>
      <c r="F180" s="36"/>
      <c r="G180" s="36"/>
      <c r="H180" s="36"/>
      <c r="I180" s="35"/>
      <c r="J180" s="30" t="s">
        <v>36</v>
      </c>
      <c r="K180" s="30"/>
      <c r="L180" s="40">
        <f>D178</f>
        <v>12.041666666666666</v>
      </c>
      <c r="M180" s="35" t="s">
        <v>14</v>
      </c>
    </row>
    <row r="181" spans="1:43" x14ac:dyDescent="0.25">
      <c r="A181" s="36"/>
      <c r="B181" s="36"/>
      <c r="C181" s="36"/>
      <c r="D181" s="36"/>
      <c r="E181" s="36"/>
      <c r="F181" s="36"/>
      <c r="G181" s="36"/>
      <c r="H181" s="36"/>
      <c r="I181" s="35"/>
      <c r="J181" s="30" t="s">
        <v>37</v>
      </c>
      <c r="K181" s="30"/>
      <c r="L181" s="41">
        <f>G178</f>
        <v>1.9583333333333333</v>
      </c>
      <c r="M181" s="35" t="s">
        <v>14</v>
      </c>
    </row>
    <row r="183" spans="1:43" x14ac:dyDescent="0.25">
      <c r="A183" s="14" t="s">
        <v>0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P183" s="14" t="s">
        <v>0</v>
      </c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E183" s="14" t="s">
        <v>0</v>
      </c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</row>
    <row r="184" spans="1:43" x14ac:dyDescent="0.25">
      <c r="A184" s="14" t="s">
        <v>1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P184" s="14" t="s">
        <v>1</v>
      </c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E184" s="14" t="s">
        <v>1</v>
      </c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</row>
    <row r="185" spans="1:43" x14ac:dyDescent="0.25">
      <c r="A185" s="17" t="s">
        <v>221</v>
      </c>
      <c r="K185" s="18" t="s">
        <v>3</v>
      </c>
      <c r="L185" s="16">
        <v>16.5</v>
      </c>
      <c r="M185" s="18" t="s">
        <v>4</v>
      </c>
      <c r="P185" s="17" t="s">
        <v>222</v>
      </c>
      <c r="Z185" s="18" t="s">
        <v>3</v>
      </c>
      <c r="AA185" s="16">
        <v>16.5</v>
      </c>
      <c r="AB185" s="18" t="s">
        <v>4</v>
      </c>
      <c r="AE185" s="17" t="s">
        <v>223</v>
      </c>
      <c r="AO185" s="18" t="s">
        <v>3</v>
      </c>
      <c r="AP185" s="16">
        <v>16.5</v>
      </c>
      <c r="AQ185" s="18" t="s">
        <v>4</v>
      </c>
    </row>
    <row r="186" spans="1:43" ht="15.75" customHeight="1" x14ac:dyDescent="0.25">
      <c r="A186" s="13" t="s">
        <v>5</v>
      </c>
      <c r="B186" s="13" t="s">
        <v>6</v>
      </c>
      <c r="C186" s="12" t="s">
        <v>7</v>
      </c>
      <c r="D186" s="12" t="s">
        <v>8</v>
      </c>
      <c r="E186" s="11" t="s">
        <v>9</v>
      </c>
      <c r="F186" s="11" t="s">
        <v>10</v>
      </c>
      <c r="G186" s="12" t="s">
        <v>11</v>
      </c>
      <c r="H186" s="10" t="s">
        <v>12</v>
      </c>
      <c r="I186" s="10"/>
      <c r="J186" s="10"/>
      <c r="K186" s="9" t="s">
        <v>13</v>
      </c>
      <c r="L186" s="9"/>
      <c r="M186" s="9"/>
      <c r="P186" s="13" t="s">
        <v>5</v>
      </c>
      <c r="Q186" s="13" t="s">
        <v>6</v>
      </c>
      <c r="R186" s="12" t="s">
        <v>7</v>
      </c>
      <c r="S186" s="12" t="s">
        <v>8</v>
      </c>
      <c r="T186" s="11" t="s">
        <v>9</v>
      </c>
      <c r="U186" s="11" t="s">
        <v>10</v>
      </c>
      <c r="V186" s="12" t="s">
        <v>11</v>
      </c>
      <c r="W186" s="10" t="s">
        <v>12</v>
      </c>
      <c r="X186" s="10"/>
      <c r="Y186" s="10"/>
      <c r="Z186" s="9" t="s">
        <v>13</v>
      </c>
      <c r="AA186" s="9"/>
      <c r="AB186" s="9"/>
      <c r="AE186" s="13" t="s">
        <v>5</v>
      </c>
      <c r="AF186" s="13" t="s">
        <v>6</v>
      </c>
      <c r="AG186" s="12" t="s">
        <v>7</v>
      </c>
      <c r="AH186" s="12" t="s">
        <v>8</v>
      </c>
      <c r="AI186" s="11" t="s">
        <v>9</v>
      </c>
      <c r="AJ186" s="11" t="s">
        <v>10</v>
      </c>
      <c r="AK186" s="12" t="s">
        <v>11</v>
      </c>
      <c r="AL186" s="10" t="s">
        <v>12</v>
      </c>
      <c r="AM186" s="10"/>
      <c r="AN186" s="10"/>
      <c r="AO186" s="9" t="s">
        <v>13</v>
      </c>
      <c r="AP186" s="9"/>
      <c r="AQ186" s="9"/>
    </row>
    <row r="187" spans="1:43" x14ac:dyDescent="0.25">
      <c r="A187" s="13"/>
      <c r="B187" s="13"/>
      <c r="C187" s="12"/>
      <c r="D187" s="12"/>
      <c r="E187" s="11"/>
      <c r="F187" s="11"/>
      <c r="G187" s="12"/>
      <c r="H187" s="19" t="s">
        <v>14</v>
      </c>
      <c r="I187" s="19" t="s">
        <v>15</v>
      </c>
      <c r="J187" s="19" t="s">
        <v>16</v>
      </c>
      <c r="K187" s="20" t="s">
        <v>14</v>
      </c>
      <c r="L187" s="20" t="s">
        <v>15</v>
      </c>
      <c r="M187" s="20" t="s">
        <v>16</v>
      </c>
      <c r="P187" s="13"/>
      <c r="Q187" s="13"/>
      <c r="R187" s="12"/>
      <c r="S187" s="12"/>
      <c r="T187" s="11"/>
      <c r="U187" s="11"/>
      <c r="V187" s="12"/>
      <c r="W187" s="19" t="s">
        <v>14</v>
      </c>
      <c r="X187" s="19" t="s">
        <v>15</v>
      </c>
      <c r="Y187" s="19" t="s">
        <v>16</v>
      </c>
      <c r="Z187" s="20" t="s">
        <v>14</v>
      </c>
      <c r="AA187" s="20" t="s">
        <v>15</v>
      </c>
      <c r="AB187" s="20" t="s">
        <v>16</v>
      </c>
      <c r="AE187" s="13"/>
      <c r="AF187" s="13"/>
      <c r="AG187" s="12"/>
      <c r="AH187" s="12"/>
      <c r="AI187" s="11"/>
      <c r="AJ187" s="11"/>
      <c r="AK187" s="12"/>
      <c r="AL187" s="19" t="s">
        <v>14</v>
      </c>
      <c r="AM187" s="19" t="s">
        <v>15</v>
      </c>
      <c r="AN187" s="19" t="s">
        <v>16</v>
      </c>
      <c r="AO187" s="20" t="s">
        <v>14</v>
      </c>
      <c r="AP187" s="20" t="s">
        <v>15</v>
      </c>
      <c r="AQ187" s="20" t="s">
        <v>16</v>
      </c>
    </row>
    <row r="188" spans="1:43" x14ac:dyDescent="0.25">
      <c r="A188" s="21">
        <v>1</v>
      </c>
      <c r="B188" s="22" t="s">
        <v>181</v>
      </c>
      <c r="C188" s="21">
        <v>485</v>
      </c>
      <c r="D188" s="23">
        <f t="shared" ref="D188:D205" si="64">F188+E188</f>
        <v>30</v>
      </c>
      <c r="E188" s="23">
        <v>1</v>
      </c>
      <c r="F188" s="23">
        <f t="shared" ref="F188:F205" si="65">INT(C188/$BE$65)</f>
        <v>29</v>
      </c>
      <c r="G188" s="190">
        <v>9</v>
      </c>
      <c r="H188" s="21" t="str">
        <f t="shared" ref="H188:H206" si="66">CHOOSE(WEEKDAY(I188),"Minggu","Senin","Selasa","Rabu","Kamis","Jum'at","Sabtu")</f>
        <v>Sabtu</v>
      </c>
      <c r="I188" s="24">
        <v>43918</v>
      </c>
      <c r="J188" s="25">
        <v>0.75</v>
      </c>
      <c r="K188" s="21" t="str">
        <f t="shared" ref="K188:K205" si="67">CHOOSE(WEEKDAY(L188),"Minggu","Senin","Selasa","Rabu","Kamis","Jum'at","Sabtu")</f>
        <v>Minggu</v>
      </c>
      <c r="L188" s="24">
        <f>(I188+J188)+G188/24</f>
        <v>43919.125</v>
      </c>
      <c r="M188" s="25">
        <f t="shared" ref="M188:M205" si="68">(J188+G188/24)</f>
        <v>1.125</v>
      </c>
      <c r="P188" s="21">
        <v>1</v>
      </c>
      <c r="Q188" s="22" t="s">
        <v>181</v>
      </c>
      <c r="R188" s="21">
        <v>485</v>
      </c>
      <c r="S188" s="23">
        <f t="shared" ref="S188:S205" si="69">U188+T188</f>
        <v>30</v>
      </c>
      <c r="T188" s="23">
        <v>1</v>
      </c>
      <c r="U188" s="23">
        <f t="shared" ref="U188:U205" si="70">INT(R188/$BE$65)</f>
        <v>29</v>
      </c>
      <c r="V188" s="190">
        <v>54</v>
      </c>
      <c r="W188" s="21" t="str">
        <f t="shared" ref="W188:W206" si="71">CHOOSE(WEEKDAY(X188),"Minggu","Senin","Selasa","Rabu","Kamis","Jum'at","Sabtu")</f>
        <v>Sabtu</v>
      </c>
      <c r="X188" s="24">
        <v>43918</v>
      </c>
      <c r="Y188" s="25">
        <v>0.75</v>
      </c>
      <c r="Z188" s="21" t="str">
        <f t="shared" ref="Z188:Z205" si="72">CHOOSE(WEEKDAY(AA188),"Minggu","Senin","Selasa","Rabu","Kamis","Jum'at","Sabtu")</f>
        <v>Selasa</v>
      </c>
      <c r="AA188" s="24">
        <f>(X188+Y188)+V188/24</f>
        <v>43921</v>
      </c>
      <c r="AB188" s="25">
        <f t="shared" ref="AB188:AB205" si="73">(Y188+V188/24)</f>
        <v>3</v>
      </c>
      <c r="AE188" s="21">
        <v>1</v>
      </c>
      <c r="AF188" s="22" t="s">
        <v>181</v>
      </c>
      <c r="AG188" s="21">
        <v>458</v>
      </c>
      <c r="AH188" s="23">
        <f t="shared" ref="AH188:AH197" si="74">AJ188+AI188</f>
        <v>28</v>
      </c>
      <c r="AI188" s="23">
        <v>1</v>
      </c>
      <c r="AJ188" s="23">
        <f t="shared" ref="AJ188:AJ197" si="75">INT(AG188/$BE$65)</f>
        <v>27</v>
      </c>
      <c r="AK188" s="190">
        <v>54</v>
      </c>
      <c r="AL188" s="21" t="str">
        <f t="shared" ref="AL188:AL198" si="76">CHOOSE(WEEKDAY(AM188),"Minggu","Senin","Selasa","Rabu","Kamis","Jum'at","Sabtu")</f>
        <v>Sabtu</v>
      </c>
      <c r="AM188" s="24">
        <v>43918</v>
      </c>
      <c r="AN188" s="25">
        <v>0.75</v>
      </c>
      <c r="AO188" s="21" t="str">
        <f t="shared" ref="AO188:AO197" si="77">CHOOSE(WEEKDAY(AP188),"Minggu","Senin","Selasa","Rabu","Kamis","Jum'at","Sabtu")</f>
        <v>Selasa</v>
      </c>
      <c r="AP188" s="24">
        <f>(AM188+AN188)+AK188/24</f>
        <v>43921</v>
      </c>
      <c r="AQ188" s="25">
        <f t="shared" ref="AQ188:AQ197" si="78">(AN188+AK188/24)</f>
        <v>3</v>
      </c>
    </row>
    <row r="189" spans="1:43" x14ac:dyDescent="0.25">
      <c r="A189" s="21">
        <v>2</v>
      </c>
      <c r="B189" s="22" t="s">
        <v>150</v>
      </c>
      <c r="C189" s="21">
        <v>188</v>
      </c>
      <c r="D189" s="23">
        <f t="shared" si="64"/>
        <v>12</v>
      </c>
      <c r="E189" s="23">
        <v>1</v>
      </c>
      <c r="F189" s="23">
        <f t="shared" si="65"/>
        <v>11</v>
      </c>
      <c r="G189" s="21">
        <v>2</v>
      </c>
      <c r="H189" s="21" t="str">
        <f t="shared" si="66"/>
        <v>Senin</v>
      </c>
      <c r="I189" s="24">
        <f t="shared" ref="I189:I206" si="79">$I$188+J189</f>
        <v>43920.375</v>
      </c>
      <c r="J189" s="25">
        <f t="shared" ref="J189:J206" si="80">M188+D188/24</f>
        <v>2.375</v>
      </c>
      <c r="K189" s="21" t="str">
        <f t="shared" si="67"/>
        <v>Senin</v>
      </c>
      <c r="L189" s="24">
        <f t="shared" ref="L189:L205" si="81">($I$188+J189)+G189/24</f>
        <v>43920.458333333336</v>
      </c>
      <c r="M189" s="25">
        <f t="shared" si="68"/>
        <v>2.4583333333333335</v>
      </c>
      <c r="P189" s="21">
        <v>2</v>
      </c>
      <c r="Q189" s="22" t="s">
        <v>150</v>
      </c>
      <c r="R189" s="21">
        <v>188</v>
      </c>
      <c r="S189" s="23">
        <f t="shared" si="69"/>
        <v>12</v>
      </c>
      <c r="T189" s="23">
        <v>1</v>
      </c>
      <c r="U189" s="23">
        <f t="shared" si="70"/>
        <v>11</v>
      </c>
      <c r="V189" s="21">
        <v>3</v>
      </c>
      <c r="W189" s="21" t="str">
        <f t="shared" si="71"/>
        <v>Rabu</v>
      </c>
      <c r="X189" s="24">
        <f t="shared" ref="X189:X206" si="82">$X$188+Y189</f>
        <v>43922.25</v>
      </c>
      <c r="Y189" s="25">
        <f t="shared" ref="Y189:Y206" si="83">AB188+S188/24</f>
        <v>4.25</v>
      </c>
      <c r="Z189" s="21" t="str">
        <f t="shared" si="72"/>
        <v>Rabu</v>
      </c>
      <c r="AA189" s="24">
        <f t="shared" ref="AA189:AA205" si="84">($X$188+Y189)+V189/24</f>
        <v>43922.375</v>
      </c>
      <c r="AB189" s="25">
        <f t="shared" si="73"/>
        <v>4.375</v>
      </c>
      <c r="AC189" s="42" t="s">
        <v>224</v>
      </c>
      <c r="AD189" s="42" t="s">
        <v>225</v>
      </c>
      <c r="AE189" s="21">
        <v>2</v>
      </c>
      <c r="AF189" s="22" t="s">
        <v>150</v>
      </c>
      <c r="AG189" s="21">
        <v>188</v>
      </c>
      <c r="AH189" s="23">
        <f t="shared" si="74"/>
        <v>12</v>
      </c>
      <c r="AI189" s="23">
        <v>1</v>
      </c>
      <c r="AJ189" s="23">
        <f t="shared" si="75"/>
        <v>11</v>
      </c>
      <c r="AK189" s="21">
        <v>3</v>
      </c>
      <c r="AL189" s="21" t="str">
        <f t="shared" si="76"/>
        <v>Rabu</v>
      </c>
      <c r="AM189" s="24">
        <f t="shared" ref="AM189:AM198" si="85">$AM$188+AN189</f>
        <v>43922.166666666664</v>
      </c>
      <c r="AN189" s="25">
        <f t="shared" ref="AN189:AN198" si="86">AQ188+AH188/24</f>
        <v>4.166666666666667</v>
      </c>
      <c r="AO189" s="21" t="str">
        <f t="shared" si="77"/>
        <v>Rabu</v>
      </c>
      <c r="AP189" s="24">
        <f t="shared" ref="AP189:AP197" si="87">($AM$188+AN189)+AK189/24</f>
        <v>43922.291666666664</v>
      </c>
      <c r="AQ189" s="25">
        <f t="shared" si="78"/>
        <v>4.291666666666667</v>
      </c>
    </row>
    <row r="190" spans="1:43" x14ac:dyDescent="0.25">
      <c r="A190" s="21">
        <f t="shared" ref="A190:A206" si="88">A189+1</f>
        <v>3</v>
      </c>
      <c r="B190" s="22" t="s">
        <v>182</v>
      </c>
      <c r="C190" s="21">
        <v>480</v>
      </c>
      <c r="D190" s="23">
        <f t="shared" si="64"/>
        <v>27</v>
      </c>
      <c r="E190" s="231">
        <v>-2</v>
      </c>
      <c r="F190" s="23">
        <f t="shared" si="65"/>
        <v>29</v>
      </c>
      <c r="G190" s="21">
        <v>1</v>
      </c>
      <c r="H190" s="21" t="str">
        <f t="shared" si="66"/>
        <v>Senin</v>
      </c>
      <c r="I190" s="24">
        <f t="shared" si="79"/>
        <v>43920.958333333336</v>
      </c>
      <c r="J190" s="25">
        <f t="shared" si="80"/>
        <v>2.9583333333333335</v>
      </c>
      <c r="K190" s="21" t="str">
        <f t="shared" si="67"/>
        <v>Selasa</v>
      </c>
      <c r="L190" s="24">
        <f t="shared" si="81"/>
        <v>43921</v>
      </c>
      <c r="M190" s="25">
        <f t="shared" si="68"/>
        <v>3</v>
      </c>
      <c r="P190" s="21">
        <f t="shared" ref="P190:P206" si="89">P189+1</f>
        <v>3</v>
      </c>
      <c r="Q190" s="22" t="s">
        <v>182</v>
      </c>
      <c r="R190" s="21">
        <v>480</v>
      </c>
      <c r="S190" s="23">
        <f t="shared" si="69"/>
        <v>27</v>
      </c>
      <c r="T190" s="231">
        <v>-2</v>
      </c>
      <c r="U190" s="23">
        <f t="shared" si="70"/>
        <v>29</v>
      </c>
      <c r="V190" s="21">
        <v>2</v>
      </c>
      <c r="W190" s="21" t="str">
        <f t="shared" si="71"/>
        <v>Rabu</v>
      </c>
      <c r="X190" s="24">
        <f t="shared" si="82"/>
        <v>43922.875</v>
      </c>
      <c r="Y190" s="25">
        <f t="shared" si="83"/>
        <v>4.875</v>
      </c>
      <c r="Z190" s="21" t="str">
        <f t="shared" si="72"/>
        <v>Rabu</v>
      </c>
      <c r="AA190" s="24">
        <f t="shared" si="84"/>
        <v>43922.958333333336</v>
      </c>
      <c r="AB190" s="25">
        <f t="shared" si="73"/>
        <v>4.958333333333333</v>
      </c>
      <c r="AE190" s="21">
        <f t="shared" ref="AE190:AE198" si="90">AE189+1</f>
        <v>3</v>
      </c>
      <c r="AF190" s="22" t="s">
        <v>182</v>
      </c>
      <c r="AG190" s="21">
        <v>480</v>
      </c>
      <c r="AH190" s="23">
        <f t="shared" si="74"/>
        <v>27</v>
      </c>
      <c r="AI190" s="231">
        <v>-2</v>
      </c>
      <c r="AJ190" s="23">
        <f t="shared" si="75"/>
        <v>29</v>
      </c>
      <c r="AK190" s="21">
        <v>2</v>
      </c>
      <c r="AL190" s="21" t="str">
        <f t="shared" si="76"/>
        <v>Rabu</v>
      </c>
      <c r="AM190" s="24">
        <f t="shared" si="85"/>
        <v>43922.791666666664</v>
      </c>
      <c r="AN190" s="25">
        <f t="shared" si="86"/>
        <v>4.791666666666667</v>
      </c>
      <c r="AO190" s="21" t="str">
        <f t="shared" si="77"/>
        <v>Rabu</v>
      </c>
      <c r="AP190" s="24">
        <f t="shared" si="87"/>
        <v>43922.875</v>
      </c>
      <c r="AQ190" s="25">
        <f t="shared" si="78"/>
        <v>4.875</v>
      </c>
    </row>
    <row r="191" spans="1:43" x14ac:dyDescent="0.25">
      <c r="A191" s="21">
        <f t="shared" si="88"/>
        <v>4</v>
      </c>
      <c r="B191" s="22" t="s">
        <v>183</v>
      </c>
      <c r="C191" s="21">
        <v>146</v>
      </c>
      <c r="D191" s="23">
        <f t="shared" si="64"/>
        <v>9</v>
      </c>
      <c r="E191" s="23">
        <v>1</v>
      </c>
      <c r="F191" s="23">
        <f t="shared" si="65"/>
        <v>8</v>
      </c>
      <c r="G191" s="21">
        <v>4</v>
      </c>
      <c r="H191" s="21" t="str">
        <f t="shared" si="66"/>
        <v>Rabu</v>
      </c>
      <c r="I191" s="24">
        <f t="shared" si="79"/>
        <v>43922.125</v>
      </c>
      <c r="J191" s="25">
        <f t="shared" si="80"/>
        <v>4.125</v>
      </c>
      <c r="K191" s="21" t="str">
        <f t="shared" si="67"/>
        <v>Rabu</v>
      </c>
      <c r="L191" s="24">
        <f t="shared" si="81"/>
        <v>43922.291666666664</v>
      </c>
      <c r="M191" s="25">
        <f t="shared" si="68"/>
        <v>4.291666666666667</v>
      </c>
      <c r="P191" s="21">
        <f t="shared" si="89"/>
        <v>4</v>
      </c>
      <c r="Q191" s="22" t="s">
        <v>183</v>
      </c>
      <c r="R191" s="21">
        <v>146</v>
      </c>
      <c r="S191" s="23">
        <f t="shared" si="69"/>
        <v>9</v>
      </c>
      <c r="T191" s="23">
        <v>1</v>
      </c>
      <c r="U191" s="23">
        <f t="shared" si="70"/>
        <v>8</v>
      </c>
      <c r="V191" s="21">
        <v>5</v>
      </c>
      <c r="W191" s="21" t="str">
        <f t="shared" si="71"/>
        <v>Jum'at</v>
      </c>
      <c r="X191" s="24">
        <f t="shared" si="82"/>
        <v>43924.083333333336</v>
      </c>
      <c r="Y191" s="25">
        <f t="shared" si="83"/>
        <v>6.083333333333333</v>
      </c>
      <c r="Z191" s="21" t="str">
        <f t="shared" si="72"/>
        <v>Jum'at</v>
      </c>
      <c r="AA191" s="24">
        <f t="shared" si="84"/>
        <v>43924.291666666672</v>
      </c>
      <c r="AB191" s="25">
        <f t="shared" si="73"/>
        <v>6.2916666666666661</v>
      </c>
      <c r="AE191" s="21">
        <f t="shared" si="90"/>
        <v>4</v>
      </c>
      <c r="AF191" s="22" t="s">
        <v>183</v>
      </c>
      <c r="AG191" s="21">
        <v>146</v>
      </c>
      <c r="AH191" s="23">
        <f t="shared" si="74"/>
        <v>9</v>
      </c>
      <c r="AI191" s="23">
        <v>1</v>
      </c>
      <c r="AJ191" s="23">
        <f t="shared" si="75"/>
        <v>8</v>
      </c>
      <c r="AK191" s="21">
        <v>5</v>
      </c>
      <c r="AL191" s="21" t="str">
        <f t="shared" si="76"/>
        <v>Jum'at</v>
      </c>
      <c r="AM191" s="24">
        <f t="shared" si="85"/>
        <v>43924</v>
      </c>
      <c r="AN191" s="25">
        <f t="shared" si="86"/>
        <v>6</v>
      </c>
      <c r="AO191" s="21" t="str">
        <f t="shared" si="77"/>
        <v>Jum'at</v>
      </c>
      <c r="AP191" s="24">
        <f t="shared" si="87"/>
        <v>43924.208333333336</v>
      </c>
      <c r="AQ191" s="25">
        <f t="shared" si="78"/>
        <v>6.208333333333333</v>
      </c>
    </row>
    <row r="192" spans="1:43" x14ac:dyDescent="0.25">
      <c r="A192" s="21">
        <f t="shared" si="88"/>
        <v>5</v>
      </c>
      <c r="B192" s="22" t="s">
        <v>184</v>
      </c>
      <c r="C192" s="21">
        <v>306</v>
      </c>
      <c r="D192" s="23">
        <f t="shared" si="64"/>
        <v>19</v>
      </c>
      <c r="E192" s="23">
        <v>1</v>
      </c>
      <c r="F192" s="23">
        <f t="shared" si="65"/>
        <v>18</v>
      </c>
      <c r="G192" s="190">
        <v>1</v>
      </c>
      <c r="H192" s="21" t="str">
        <f t="shared" si="66"/>
        <v>Rabu</v>
      </c>
      <c r="I192" s="24">
        <f t="shared" si="79"/>
        <v>43922.666666666664</v>
      </c>
      <c r="J192" s="25">
        <f t="shared" si="80"/>
        <v>4.666666666666667</v>
      </c>
      <c r="K192" s="21" t="str">
        <f t="shared" si="67"/>
        <v>Rabu</v>
      </c>
      <c r="L192" s="24">
        <f t="shared" si="81"/>
        <v>43922.708333333328</v>
      </c>
      <c r="M192" s="25">
        <f t="shared" si="68"/>
        <v>4.7083333333333339</v>
      </c>
      <c r="P192" s="21">
        <f t="shared" si="89"/>
        <v>5</v>
      </c>
      <c r="Q192" s="22" t="s">
        <v>184</v>
      </c>
      <c r="R192" s="21">
        <v>306</v>
      </c>
      <c r="S192" s="23">
        <f t="shared" si="69"/>
        <v>20</v>
      </c>
      <c r="T192" s="23">
        <v>2</v>
      </c>
      <c r="U192" s="23">
        <f t="shared" si="70"/>
        <v>18</v>
      </c>
      <c r="V192" s="190">
        <v>2</v>
      </c>
      <c r="W192" s="21" t="str">
        <f t="shared" si="71"/>
        <v>Jum'at</v>
      </c>
      <c r="X192" s="24">
        <f t="shared" si="82"/>
        <v>43924.666666666664</v>
      </c>
      <c r="Y192" s="25">
        <f t="shared" si="83"/>
        <v>6.6666666666666661</v>
      </c>
      <c r="Z192" s="21" t="str">
        <f t="shared" si="72"/>
        <v>Jum'at</v>
      </c>
      <c r="AA192" s="24">
        <f t="shared" si="84"/>
        <v>43924.75</v>
      </c>
      <c r="AB192" s="25">
        <f t="shared" si="73"/>
        <v>6.7499999999999991</v>
      </c>
      <c r="AE192" s="21">
        <f t="shared" si="90"/>
        <v>5</v>
      </c>
      <c r="AF192" s="22" t="s">
        <v>184</v>
      </c>
      <c r="AG192" s="21">
        <v>306</v>
      </c>
      <c r="AH192" s="23">
        <f t="shared" si="74"/>
        <v>20</v>
      </c>
      <c r="AI192" s="23">
        <v>2</v>
      </c>
      <c r="AJ192" s="23">
        <f t="shared" si="75"/>
        <v>18</v>
      </c>
      <c r="AK192" s="190">
        <v>2</v>
      </c>
      <c r="AL192" s="21" t="str">
        <f t="shared" si="76"/>
        <v>Jum'at</v>
      </c>
      <c r="AM192" s="24">
        <f t="shared" si="85"/>
        <v>43924.583333333336</v>
      </c>
      <c r="AN192" s="25">
        <f t="shared" si="86"/>
        <v>6.583333333333333</v>
      </c>
      <c r="AO192" s="21" t="str">
        <f t="shared" si="77"/>
        <v>Jum'at</v>
      </c>
      <c r="AP192" s="24">
        <f t="shared" si="87"/>
        <v>43924.666666666672</v>
      </c>
      <c r="AQ192" s="25">
        <f t="shared" si="78"/>
        <v>6.6666666666666661</v>
      </c>
    </row>
    <row r="193" spans="1:43" x14ac:dyDescent="0.25">
      <c r="A193" s="21">
        <f t="shared" si="88"/>
        <v>6</v>
      </c>
      <c r="B193" s="22" t="s">
        <v>185</v>
      </c>
      <c r="C193" s="21">
        <v>220</v>
      </c>
      <c r="D193" s="23">
        <f t="shared" si="64"/>
        <v>13</v>
      </c>
      <c r="E193" s="23">
        <v>0</v>
      </c>
      <c r="F193" s="23">
        <f t="shared" si="65"/>
        <v>13</v>
      </c>
      <c r="G193" s="21">
        <v>3</v>
      </c>
      <c r="H193" s="21" t="str">
        <f t="shared" si="66"/>
        <v>Kamis</v>
      </c>
      <c r="I193" s="24">
        <f t="shared" si="79"/>
        <v>43923.5</v>
      </c>
      <c r="J193" s="25">
        <f t="shared" si="80"/>
        <v>5.5000000000000009</v>
      </c>
      <c r="K193" s="21" t="str">
        <f t="shared" si="67"/>
        <v>Kamis</v>
      </c>
      <c r="L193" s="24">
        <f t="shared" si="81"/>
        <v>43923.625</v>
      </c>
      <c r="M193" s="25">
        <f t="shared" si="68"/>
        <v>5.6250000000000009</v>
      </c>
      <c r="P193" s="21">
        <f t="shared" si="89"/>
        <v>6</v>
      </c>
      <c r="Q193" s="22" t="s">
        <v>185</v>
      </c>
      <c r="R193" s="21">
        <v>220</v>
      </c>
      <c r="S193" s="23">
        <f t="shared" si="69"/>
        <v>13</v>
      </c>
      <c r="T193" s="23">
        <v>0</v>
      </c>
      <c r="U193" s="23">
        <f t="shared" si="70"/>
        <v>13</v>
      </c>
      <c r="V193" s="21">
        <v>3</v>
      </c>
      <c r="W193" s="21" t="str">
        <f t="shared" si="71"/>
        <v>Sabtu</v>
      </c>
      <c r="X193" s="24">
        <f t="shared" si="82"/>
        <v>43925.583333333336</v>
      </c>
      <c r="Y193" s="25">
        <f t="shared" si="83"/>
        <v>7.5833333333333321</v>
      </c>
      <c r="Z193" s="21" t="str">
        <f t="shared" si="72"/>
        <v>Sabtu</v>
      </c>
      <c r="AA193" s="24">
        <f t="shared" si="84"/>
        <v>43925.708333333336</v>
      </c>
      <c r="AB193" s="25">
        <f t="shared" si="73"/>
        <v>7.7083333333333321</v>
      </c>
      <c r="AC193" s="42" t="s">
        <v>226</v>
      </c>
      <c r="AD193" s="42" t="s">
        <v>227</v>
      </c>
      <c r="AE193" s="21">
        <f t="shared" si="90"/>
        <v>6</v>
      </c>
      <c r="AF193" s="22" t="s">
        <v>185</v>
      </c>
      <c r="AG193" s="21">
        <v>306</v>
      </c>
      <c r="AH193" s="23">
        <f t="shared" si="74"/>
        <v>19</v>
      </c>
      <c r="AI193" s="23">
        <v>1</v>
      </c>
      <c r="AJ193" s="23">
        <f t="shared" si="75"/>
        <v>18</v>
      </c>
      <c r="AK193" s="21">
        <v>3</v>
      </c>
      <c r="AL193" s="21" t="str">
        <f t="shared" si="76"/>
        <v>Sabtu</v>
      </c>
      <c r="AM193" s="24">
        <f t="shared" si="85"/>
        <v>43925.5</v>
      </c>
      <c r="AN193" s="25">
        <f t="shared" si="86"/>
        <v>7.4999999999999991</v>
      </c>
      <c r="AO193" s="21" t="str">
        <f t="shared" si="77"/>
        <v>Sabtu</v>
      </c>
      <c r="AP193" s="24">
        <f t="shared" si="87"/>
        <v>43925.625</v>
      </c>
      <c r="AQ193" s="25">
        <f t="shared" si="78"/>
        <v>7.6249999999999991</v>
      </c>
    </row>
    <row r="194" spans="1:43" x14ac:dyDescent="0.25">
      <c r="A194" s="21">
        <f t="shared" si="88"/>
        <v>7</v>
      </c>
      <c r="B194" s="22" t="s">
        <v>186</v>
      </c>
      <c r="C194" s="21">
        <v>169</v>
      </c>
      <c r="D194" s="23">
        <f t="shared" si="64"/>
        <v>10</v>
      </c>
      <c r="E194" s="23">
        <v>0</v>
      </c>
      <c r="F194" s="23">
        <f t="shared" si="65"/>
        <v>10</v>
      </c>
      <c r="G194" s="21">
        <v>2</v>
      </c>
      <c r="H194" s="21" t="str">
        <f t="shared" si="66"/>
        <v>Jum'at</v>
      </c>
      <c r="I194" s="24">
        <f t="shared" si="79"/>
        <v>43924.166666666664</v>
      </c>
      <c r="J194" s="25">
        <f t="shared" si="80"/>
        <v>6.1666666666666679</v>
      </c>
      <c r="K194" s="21" t="str">
        <f t="shared" si="67"/>
        <v>Jum'at</v>
      </c>
      <c r="L194" s="24">
        <f t="shared" si="81"/>
        <v>43924.25</v>
      </c>
      <c r="M194" s="25">
        <f t="shared" si="68"/>
        <v>6.2500000000000009</v>
      </c>
      <c r="P194" s="21">
        <f t="shared" si="89"/>
        <v>7</v>
      </c>
      <c r="Q194" s="22" t="s">
        <v>186</v>
      </c>
      <c r="R194" s="21">
        <v>169</v>
      </c>
      <c r="S194" s="23">
        <f t="shared" si="69"/>
        <v>10</v>
      </c>
      <c r="T194" s="23">
        <v>0</v>
      </c>
      <c r="U194" s="23">
        <f t="shared" si="70"/>
        <v>10</v>
      </c>
      <c r="V194" s="21">
        <v>2</v>
      </c>
      <c r="W194" s="21" t="str">
        <f t="shared" si="71"/>
        <v>Minggu</v>
      </c>
      <c r="X194" s="24">
        <f t="shared" si="82"/>
        <v>43926.25</v>
      </c>
      <c r="Y194" s="25">
        <f t="shared" si="83"/>
        <v>8.2499999999999982</v>
      </c>
      <c r="Z194" s="21" t="str">
        <f t="shared" si="72"/>
        <v>Minggu</v>
      </c>
      <c r="AA194" s="24">
        <f t="shared" si="84"/>
        <v>43926.333333333336</v>
      </c>
      <c r="AB194" s="25">
        <f t="shared" si="73"/>
        <v>8.3333333333333321</v>
      </c>
      <c r="AE194" s="21">
        <f t="shared" si="90"/>
        <v>7</v>
      </c>
      <c r="AF194" s="22" t="s">
        <v>184</v>
      </c>
      <c r="AG194" s="21">
        <v>146</v>
      </c>
      <c r="AH194" s="23">
        <f t="shared" si="74"/>
        <v>8</v>
      </c>
      <c r="AI194" s="23">
        <v>0</v>
      </c>
      <c r="AJ194" s="23">
        <f t="shared" si="75"/>
        <v>8</v>
      </c>
      <c r="AK194" s="190">
        <v>2</v>
      </c>
      <c r="AL194" s="21" t="str">
        <f t="shared" si="76"/>
        <v>Minggu</v>
      </c>
      <c r="AM194" s="24">
        <f t="shared" si="85"/>
        <v>43926.416666666664</v>
      </c>
      <c r="AN194" s="25">
        <f t="shared" si="86"/>
        <v>8.4166666666666661</v>
      </c>
      <c r="AO194" s="21" t="str">
        <f t="shared" si="77"/>
        <v>Minggu</v>
      </c>
      <c r="AP194" s="24">
        <f t="shared" si="87"/>
        <v>43926.5</v>
      </c>
      <c r="AQ194" s="25">
        <f t="shared" si="78"/>
        <v>8.5</v>
      </c>
    </row>
    <row r="195" spans="1:43" x14ac:dyDescent="0.25">
      <c r="A195" s="21">
        <f t="shared" si="88"/>
        <v>8</v>
      </c>
      <c r="B195" s="22" t="s">
        <v>187</v>
      </c>
      <c r="C195" s="21">
        <v>100</v>
      </c>
      <c r="D195" s="23">
        <f t="shared" si="64"/>
        <v>6</v>
      </c>
      <c r="E195" s="23">
        <v>0</v>
      </c>
      <c r="F195" s="23">
        <f t="shared" si="65"/>
        <v>6</v>
      </c>
      <c r="G195" s="21">
        <v>2</v>
      </c>
      <c r="H195" s="21" t="str">
        <f t="shared" si="66"/>
        <v>Jum'at</v>
      </c>
      <c r="I195" s="24">
        <f t="shared" si="79"/>
        <v>43924.666666666664</v>
      </c>
      <c r="J195" s="25">
        <f t="shared" si="80"/>
        <v>6.6666666666666679</v>
      </c>
      <c r="K195" s="21" t="str">
        <f t="shared" si="67"/>
        <v>Jum'at</v>
      </c>
      <c r="L195" s="24">
        <f t="shared" si="81"/>
        <v>43924.75</v>
      </c>
      <c r="M195" s="25">
        <f t="shared" si="68"/>
        <v>6.7500000000000009</v>
      </c>
      <c r="P195" s="21">
        <f t="shared" si="89"/>
        <v>8</v>
      </c>
      <c r="Q195" s="22" t="s">
        <v>187</v>
      </c>
      <c r="R195" s="21">
        <v>100</v>
      </c>
      <c r="S195" s="23">
        <f t="shared" si="69"/>
        <v>6</v>
      </c>
      <c r="T195" s="23">
        <v>0</v>
      </c>
      <c r="U195" s="23">
        <f t="shared" si="70"/>
        <v>6</v>
      </c>
      <c r="V195" s="21">
        <v>3</v>
      </c>
      <c r="W195" s="21" t="str">
        <f t="shared" si="71"/>
        <v>Minggu</v>
      </c>
      <c r="X195" s="24">
        <f t="shared" si="82"/>
        <v>43926.75</v>
      </c>
      <c r="Y195" s="25">
        <f t="shared" si="83"/>
        <v>8.7499999999999982</v>
      </c>
      <c r="Z195" s="21" t="str">
        <f t="shared" si="72"/>
        <v>Minggu</v>
      </c>
      <c r="AA195" s="24">
        <f t="shared" si="84"/>
        <v>43926.875</v>
      </c>
      <c r="AB195" s="25">
        <f t="shared" si="73"/>
        <v>8.8749999999999982</v>
      </c>
      <c r="AE195" s="21">
        <f t="shared" si="90"/>
        <v>8</v>
      </c>
      <c r="AF195" s="22" t="s">
        <v>183</v>
      </c>
      <c r="AG195" s="21">
        <v>480</v>
      </c>
      <c r="AH195" s="23">
        <f t="shared" si="74"/>
        <v>28</v>
      </c>
      <c r="AI195" s="23">
        <v>-1</v>
      </c>
      <c r="AJ195" s="23">
        <f t="shared" si="75"/>
        <v>29</v>
      </c>
      <c r="AK195" s="21">
        <v>3</v>
      </c>
      <c r="AL195" s="21" t="str">
        <f t="shared" si="76"/>
        <v>Minggu</v>
      </c>
      <c r="AM195" s="24">
        <f t="shared" si="85"/>
        <v>43926.833333333336</v>
      </c>
      <c r="AN195" s="25">
        <f t="shared" si="86"/>
        <v>8.8333333333333339</v>
      </c>
      <c r="AO195" s="21" t="str">
        <f t="shared" si="77"/>
        <v>Minggu</v>
      </c>
      <c r="AP195" s="24">
        <f t="shared" si="87"/>
        <v>43926.958333333336</v>
      </c>
      <c r="AQ195" s="25">
        <f t="shared" si="78"/>
        <v>8.9583333333333339</v>
      </c>
    </row>
    <row r="196" spans="1:43" x14ac:dyDescent="0.25">
      <c r="A196" s="21">
        <f t="shared" si="88"/>
        <v>9</v>
      </c>
      <c r="B196" s="22" t="s">
        <v>188</v>
      </c>
      <c r="C196" s="21">
        <v>310</v>
      </c>
      <c r="D196" s="23">
        <f t="shared" si="64"/>
        <v>19</v>
      </c>
      <c r="E196" s="23">
        <v>1</v>
      </c>
      <c r="F196" s="23">
        <f t="shared" si="65"/>
        <v>18</v>
      </c>
      <c r="G196" s="21">
        <v>1</v>
      </c>
      <c r="H196" s="21" t="str">
        <f t="shared" si="66"/>
        <v>Sabtu</v>
      </c>
      <c r="I196" s="24">
        <f t="shared" si="79"/>
        <v>43925</v>
      </c>
      <c r="J196" s="25">
        <f t="shared" si="80"/>
        <v>7.0000000000000009</v>
      </c>
      <c r="K196" s="21" t="str">
        <f t="shared" si="67"/>
        <v>Sabtu</v>
      </c>
      <c r="L196" s="24">
        <f t="shared" si="81"/>
        <v>43925.041666666664</v>
      </c>
      <c r="M196" s="25">
        <f t="shared" si="68"/>
        <v>7.0416666666666679</v>
      </c>
      <c r="P196" s="21">
        <f t="shared" si="89"/>
        <v>9</v>
      </c>
      <c r="Q196" s="22" t="s">
        <v>188</v>
      </c>
      <c r="R196" s="21">
        <v>310</v>
      </c>
      <c r="S196" s="23">
        <f t="shared" si="69"/>
        <v>19</v>
      </c>
      <c r="T196" s="23">
        <v>1</v>
      </c>
      <c r="U196" s="23">
        <f t="shared" si="70"/>
        <v>18</v>
      </c>
      <c r="V196" s="21">
        <v>1</v>
      </c>
      <c r="W196" s="21" t="str">
        <f t="shared" si="71"/>
        <v>Senin</v>
      </c>
      <c r="X196" s="24">
        <f t="shared" si="82"/>
        <v>43927.125</v>
      </c>
      <c r="Y196" s="25">
        <f t="shared" si="83"/>
        <v>9.1249999999999982</v>
      </c>
      <c r="Z196" s="21" t="str">
        <f t="shared" si="72"/>
        <v>Senin</v>
      </c>
      <c r="AA196" s="24">
        <f t="shared" si="84"/>
        <v>43927.166666666664</v>
      </c>
      <c r="AB196" s="25">
        <f t="shared" si="73"/>
        <v>9.1666666666666643</v>
      </c>
      <c r="AE196" s="21">
        <f t="shared" si="90"/>
        <v>9</v>
      </c>
      <c r="AF196" s="22" t="s">
        <v>182</v>
      </c>
      <c r="AG196" s="21">
        <v>188</v>
      </c>
      <c r="AH196" s="23">
        <f t="shared" si="74"/>
        <v>12</v>
      </c>
      <c r="AI196" s="23">
        <v>1</v>
      </c>
      <c r="AJ196" s="23">
        <f t="shared" si="75"/>
        <v>11</v>
      </c>
      <c r="AK196" s="190">
        <v>2</v>
      </c>
      <c r="AL196" s="21" t="str">
        <f t="shared" si="76"/>
        <v>Selasa</v>
      </c>
      <c r="AM196" s="24">
        <f t="shared" si="85"/>
        <v>43928.125</v>
      </c>
      <c r="AN196" s="25">
        <f t="shared" si="86"/>
        <v>10.125</v>
      </c>
      <c r="AO196" s="21" t="str">
        <f t="shared" si="77"/>
        <v>Selasa</v>
      </c>
      <c r="AP196" s="24">
        <f t="shared" si="87"/>
        <v>43928.208333333336</v>
      </c>
      <c r="AQ196" s="25">
        <f t="shared" si="78"/>
        <v>10.208333333333334</v>
      </c>
    </row>
    <row r="197" spans="1:43" x14ac:dyDescent="0.25">
      <c r="A197" s="21">
        <f t="shared" si="88"/>
        <v>10</v>
      </c>
      <c r="B197" s="22" t="s">
        <v>189</v>
      </c>
      <c r="C197" s="21">
        <v>310</v>
      </c>
      <c r="D197" s="23">
        <f t="shared" si="64"/>
        <v>19</v>
      </c>
      <c r="E197" s="23">
        <v>1</v>
      </c>
      <c r="F197" s="23">
        <f t="shared" si="65"/>
        <v>18</v>
      </c>
      <c r="G197" s="190">
        <v>4</v>
      </c>
      <c r="H197" s="21" t="str">
        <f t="shared" si="66"/>
        <v>Sabtu</v>
      </c>
      <c r="I197" s="24">
        <f t="shared" si="79"/>
        <v>43925.833333333336</v>
      </c>
      <c r="J197" s="25">
        <f t="shared" si="80"/>
        <v>7.8333333333333348</v>
      </c>
      <c r="K197" s="21" t="str">
        <f t="shared" si="67"/>
        <v>Minggu</v>
      </c>
      <c r="L197" s="24">
        <f t="shared" si="81"/>
        <v>43926</v>
      </c>
      <c r="M197" s="25">
        <f t="shared" si="68"/>
        <v>8.0000000000000018</v>
      </c>
      <c r="P197" s="21">
        <f t="shared" si="89"/>
        <v>10</v>
      </c>
      <c r="Q197" s="22" t="s">
        <v>189</v>
      </c>
      <c r="R197" s="21">
        <v>310</v>
      </c>
      <c r="S197" s="23">
        <f t="shared" si="69"/>
        <v>19</v>
      </c>
      <c r="T197" s="23">
        <v>1</v>
      </c>
      <c r="U197" s="23">
        <f t="shared" si="70"/>
        <v>18</v>
      </c>
      <c r="V197" s="190">
        <v>4</v>
      </c>
      <c r="W197" s="21" t="str">
        <f t="shared" si="71"/>
        <v>Senin</v>
      </c>
      <c r="X197" s="24">
        <f t="shared" si="82"/>
        <v>43927.958333333336</v>
      </c>
      <c r="Y197" s="25">
        <f t="shared" si="83"/>
        <v>9.9583333333333304</v>
      </c>
      <c r="Z197" s="21" t="str">
        <f t="shared" si="72"/>
        <v>Selasa</v>
      </c>
      <c r="AA197" s="24">
        <f t="shared" si="84"/>
        <v>43928.125</v>
      </c>
      <c r="AB197" s="25">
        <f t="shared" si="73"/>
        <v>10.124999999999996</v>
      </c>
      <c r="AE197" s="21">
        <f t="shared" si="90"/>
        <v>10</v>
      </c>
      <c r="AF197" s="22" t="s">
        <v>150</v>
      </c>
      <c r="AG197" s="21">
        <v>485</v>
      </c>
      <c r="AH197" s="23">
        <f t="shared" si="74"/>
        <v>28</v>
      </c>
      <c r="AI197" s="23">
        <v>-1</v>
      </c>
      <c r="AJ197" s="23">
        <f t="shared" si="75"/>
        <v>29</v>
      </c>
      <c r="AK197" s="190">
        <v>2</v>
      </c>
      <c r="AL197" s="21" t="str">
        <f t="shared" si="76"/>
        <v>Selasa</v>
      </c>
      <c r="AM197" s="24">
        <f t="shared" si="85"/>
        <v>43928.708333333336</v>
      </c>
      <c r="AN197" s="25">
        <f t="shared" si="86"/>
        <v>10.708333333333334</v>
      </c>
      <c r="AO197" s="21" t="str">
        <f t="shared" si="77"/>
        <v>Selasa</v>
      </c>
      <c r="AP197" s="24">
        <f t="shared" si="87"/>
        <v>43928.791666666672</v>
      </c>
      <c r="AQ197" s="25">
        <f t="shared" si="78"/>
        <v>10.791666666666668</v>
      </c>
    </row>
    <row r="198" spans="1:43" x14ac:dyDescent="0.25">
      <c r="A198" s="21">
        <f t="shared" si="88"/>
        <v>11</v>
      </c>
      <c r="B198" s="22" t="s">
        <v>188</v>
      </c>
      <c r="C198" s="21">
        <v>100</v>
      </c>
      <c r="D198" s="23">
        <f t="shared" si="64"/>
        <v>6</v>
      </c>
      <c r="E198" s="23">
        <v>0</v>
      </c>
      <c r="F198" s="23">
        <f t="shared" si="65"/>
        <v>6</v>
      </c>
      <c r="G198" s="190">
        <v>2</v>
      </c>
      <c r="H198" s="21" t="str">
        <f t="shared" si="66"/>
        <v>Minggu</v>
      </c>
      <c r="I198" s="24">
        <f t="shared" si="79"/>
        <v>43926.791666666664</v>
      </c>
      <c r="J198" s="25">
        <f t="shared" si="80"/>
        <v>8.7916666666666679</v>
      </c>
      <c r="K198" s="21" t="str">
        <f t="shared" si="67"/>
        <v>Minggu</v>
      </c>
      <c r="L198" s="24">
        <f t="shared" si="81"/>
        <v>43926.875</v>
      </c>
      <c r="M198" s="25">
        <f t="shared" si="68"/>
        <v>8.8750000000000018</v>
      </c>
      <c r="P198" s="21">
        <f t="shared" si="89"/>
        <v>11</v>
      </c>
      <c r="Q198" s="22" t="s">
        <v>188</v>
      </c>
      <c r="R198" s="21">
        <v>100</v>
      </c>
      <c r="S198" s="23">
        <f t="shared" si="69"/>
        <v>6</v>
      </c>
      <c r="T198" s="23">
        <v>0</v>
      </c>
      <c r="U198" s="23">
        <f t="shared" si="70"/>
        <v>6</v>
      </c>
      <c r="V198" s="190">
        <v>1</v>
      </c>
      <c r="W198" s="21" t="str">
        <f t="shared" si="71"/>
        <v>Selasa</v>
      </c>
      <c r="X198" s="24">
        <f t="shared" si="82"/>
        <v>43928.916666666664</v>
      </c>
      <c r="Y198" s="25">
        <f t="shared" si="83"/>
        <v>10.916666666666663</v>
      </c>
      <c r="Z198" s="21" t="str">
        <f t="shared" si="72"/>
        <v>Selasa</v>
      </c>
      <c r="AA198" s="24">
        <f t="shared" si="84"/>
        <v>43928.958333333328</v>
      </c>
      <c r="AB198" s="25">
        <f t="shared" si="73"/>
        <v>10.958333333333329</v>
      </c>
      <c r="AE198" s="21">
        <f t="shared" si="90"/>
        <v>11</v>
      </c>
      <c r="AF198" s="22" t="s">
        <v>181</v>
      </c>
      <c r="AG198" s="21"/>
      <c r="AH198" s="23"/>
      <c r="AI198" s="23"/>
      <c r="AJ198" s="23"/>
      <c r="AK198" s="21"/>
      <c r="AL198" s="21" t="str">
        <f t="shared" si="76"/>
        <v>Rabu</v>
      </c>
      <c r="AM198" s="24">
        <f t="shared" si="85"/>
        <v>43929.958333333336</v>
      </c>
      <c r="AN198" s="25">
        <f t="shared" si="86"/>
        <v>11.958333333333334</v>
      </c>
      <c r="AO198" s="21"/>
      <c r="AP198" s="24"/>
      <c r="AQ198" s="25"/>
    </row>
    <row r="199" spans="1:43" x14ac:dyDescent="0.25">
      <c r="A199" s="21">
        <f t="shared" si="88"/>
        <v>12</v>
      </c>
      <c r="B199" s="22" t="s">
        <v>187</v>
      </c>
      <c r="C199" s="21">
        <v>169</v>
      </c>
      <c r="D199" s="23">
        <f t="shared" si="64"/>
        <v>11</v>
      </c>
      <c r="E199" s="23">
        <v>1</v>
      </c>
      <c r="F199" s="23">
        <f t="shared" si="65"/>
        <v>10</v>
      </c>
      <c r="G199" s="190">
        <v>2</v>
      </c>
      <c r="H199" s="21" t="str">
        <f t="shared" si="66"/>
        <v>Senin</v>
      </c>
      <c r="I199" s="24">
        <f t="shared" si="79"/>
        <v>43927.125</v>
      </c>
      <c r="J199" s="25">
        <f t="shared" si="80"/>
        <v>9.1250000000000018</v>
      </c>
      <c r="K199" s="21" t="str">
        <f t="shared" si="67"/>
        <v>Senin</v>
      </c>
      <c r="L199" s="24">
        <f t="shared" si="81"/>
        <v>43927.208333333336</v>
      </c>
      <c r="M199" s="25">
        <f t="shared" si="68"/>
        <v>9.2083333333333357</v>
      </c>
      <c r="P199" s="21">
        <f t="shared" si="89"/>
        <v>12</v>
      </c>
      <c r="Q199" s="22" t="s">
        <v>187</v>
      </c>
      <c r="R199" s="21">
        <v>169</v>
      </c>
      <c r="S199" s="23">
        <f t="shared" si="69"/>
        <v>11</v>
      </c>
      <c r="T199" s="23">
        <v>1</v>
      </c>
      <c r="U199" s="23">
        <f t="shared" si="70"/>
        <v>10</v>
      </c>
      <c r="V199" s="190">
        <v>1</v>
      </c>
      <c r="W199" s="21" t="str">
        <f t="shared" si="71"/>
        <v>Rabu</v>
      </c>
      <c r="X199" s="24">
        <f t="shared" si="82"/>
        <v>43929.208333333336</v>
      </c>
      <c r="Y199" s="25">
        <f t="shared" si="83"/>
        <v>11.208333333333329</v>
      </c>
      <c r="Z199" s="21" t="str">
        <f t="shared" si="72"/>
        <v>Rabu</v>
      </c>
      <c r="AA199" s="24">
        <f t="shared" si="84"/>
        <v>43929.25</v>
      </c>
      <c r="AB199" s="25">
        <f t="shared" si="73"/>
        <v>11.249999999999995</v>
      </c>
      <c r="AE199" s="8" t="s">
        <v>31</v>
      </c>
      <c r="AF199" s="8"/>
      <c r="AG199" s="28">
        <f>SUM(AG188:AG198)</f>
        <v>3183</v>
      </c>
      <c r="AH199" s="28">
        <f>SUM(AH188:AH198)</f>
        <v>191</v>
      </c>
      <c r="AI199" s="28"/>
      <c r="AJ199" s="28"/>
      <c r="AK199" s="28">
        <f>SUM(AK188:AK198)</f>
        <v>78</v>
      </c>
      <c r="AL199" s="28">
        <f>AH199+AK199</f>
        <v>269</v>
      </c>
      <c r="AM199" s="29"/>
      <c r="AN199" s="30"/>
      <c r="AO199" s="29"/>
      <c r="AP199" s="29"/>
      <c r="AQ199" s="30"/>
    </row>
    <row r="200" spans="1:43" x14ac:dyDescent="0.25">
      <c r="A200" s="21">
        <f t="shared" si="88"/>
        <v>13</v>
      </c>
      <c r="B200" s="22" t="s">
        <v>186</v>
      </c>
      <c r="C200" s="21">
        <v>220</v>
      </c>
      <c r="D200" s="23">
        <f t="shared" si="64"/>
        <v>13</v>
      </c>
      <c r="E200" s="23">
        <v>0</v>
      </c>
      <c r="F200" s="23">
        <f t="shared" si="65"/>
        <v>13</v>
      </c>
      <c r="G200" s="190">
        <v>2</v>
      </c>
      <c r="H200" s="21" t="str">
        <f t="shared" si="66"/>
        <v>Senin</v>
      </c>
      <c r="I200" s="24">
        <f t="shared" si="79"/>
        <v>43927.666666666664</v>
      </c>
      <c r="J200" s="25">
        <f t="shared" si="80"/>
        <v>9.6666666666666696</v>
      </c>
      <c r="K200" s="21" t="str">
        <f t="shared" si="67"/>
        <v>Senin</v>
      </c>
      <c r="L200" s="24">
        <f t="shared" si="81"/>
        <v>43927.75</v>
      </c>
      <c r="M200" s="25">
        <f t="shared" si="68"/>
        <v>9.7500000000000036</v>
      </c>
      <c r="P200" s="21">
        <f t="shared" si="89"/>
        <v>13</v>
      </c>
      <c r="Q200" s="22" t="s">
        <v>186</v>
      </c>
      <c r="R200" s="21">
        <v>220</v>
      </c>
      <c r="S200" s="23">
        <f t="shared" si="69"/>
        <v>13</v>
      </c>
      <c r="T200" s="23">
        <v>0</v>
      </c>
      <c r="U200" s="23">
        <f t="shared" si="70"/>
        <v>13</v>
      </c>
      <c r="V200" s="190">
        <v>2</v>
      </c>
      <c r="W200" s="21" t="str">
        <f t="shared" si="71"/>
        <v>Rabu</v>
      </c>
      <c r="X200" s="24">
        <f t="shared" si="82"/>
        <v>43929.708333333336</v>
      </c>
      <c r="Y200" s="25">
        <f t="shared" si="83"/>
        <v>11.708333333333329</v>
      </c>
      <c r="Z200" s="21" t="str">
        <f t="shared" si="72"/>
        <v>Rabu</v>
      </c>
      <c r="AA200" s="24">
        <f t="shared" si="84"/>
        <v>43929.791666666672</v>
      </c>
      <c r="AB200" s="25">
        <f t="shared" si="73"/>
        <v>11.791666666666663</v>
      </c>
      <c r="AE200" s="8" t="s">
        <v>32</v>
      </c>
      <c r="AF200" s="8"/>
      <c r="AG200" s="31"/>
      <c r="AH200" s="32">
        <f>AH199/24</f>
        <v>7.958333333333333</v>
      </c>
      <c r="AI200" s="32"/>
      <c r="AJ200" s="32"/>
      <c r="AK200" s="32">
        <f>AK199/24</f>
        <v>3.25</v>
      </c>
      <c r="AL200" s="32">
        <f>AL199/24</f>
        <v>11.208333333333334</v>
      </c>
      <c r="AM200" s="33"/>
      <c r="AN200" s="34" t="s">
        <v>33</v>
      </c>
      <c r="AO200" s="35"/>
      <c r="AP200" s="35"/>
      <c r="AQ200" s="35"/>
    </row>
    <row r="201" spans="1:43" x14ac:dyDescent="0.25">
      <c r="A201" s="21">
        <f t="shared" si="88"/>
        <v>14</v>
      </c>
      <c r="B201" s="22" t="s">
        <v>185</v>
      </c>
      <c r="C201" s="21">
        <v>306</v>
      </c>
      <c r="D201" s="23">
        <f t="shared" si="64"/>
        <v>19</v>
      </c>
      <c r="E201" s="23">
        <v>1</v>
      </c>
      <c r="F201" s="23">
        <f t="shared" si="65"/>
        <v>18</v>
      </c>
      <c r="G201" s="21">
        <v>3</v>
      </c>
      <c r="H201" s="21" t="str">
        <f t="shared" si="66"/>
        <v>Selasa</v>
      </c>
      <c r="I201" s="24">
        <f t="shared" si="79"/>
        <v>43928.291666666664</v>
      </c>
      <c r="J201" s="25">
        <f t="shared" si="80"/>
        <v>10.29166666666667</v>
      </c>
      <c r="K201" s="21" t="str">
        <f t="shared" si="67"/>
        <v>Selasa</v>
      </c>
      <c r="L201" s="24">
        <f t="shared" si="81"/>
        <v>43928.416666666664</v>
      </c>
      <c r="M201" s="25">
        <f t="shared" si="68"/>
        <v>10.41666666666667</v>
      </c>
      <c r="P201" s="21">
        <f t="shared" si="89"/>
        <v>14</v>
      </c>
      <c r="Q201" s="22" t="s">
        <v>185</v>
      </c>
      <c r="R201" s="21">
        <v>306</v>
      </c>
      <c r="S201" s="23">
        <f t="shared" si="69"/>
        <v>19</v>
      </c>
      <c r="T201" s="23">
        <v>1</v>
      </c>
      <c r="U201" s="23">
        <f t="shared" si="70"/>
        <v>18</v>
      </c>
      <c r="V201" s="21">
        <v>3</v>
      </c>
      <c r="W201" s="21" t="str">
        <f t="shared" si="71"/>
        <v>Kamis</v>
      </c>
      <c r="X201" s="24">
        <f t="shared" si="82"/>
        <v>43930.333333333336</v>
      </c>
      <c r="Y201" s="25">
        <f t="shared" si="83"/>
        <v>12.333333333333329</v>
      </c>
      <c r="Z201" s="21" t="str">
        <f t="shared" si="72"/>
        <v>Kamis</v>
      </c>
      <c r="AA201" s="24">
        <f t="shared" si="84"/>
        <v>43930.458333333336</v>
      </c>
      <c r="AB201" s="25">
        <f t="shared" si="73"/>
        <v>12.458333333333329</v>
      </c>
      <c r="AC201" s="42" t="s">
        <v>228</v>
      </c>
      <c r="AD201" s="42" t="s">
        <v>229</v>
      </c>
      <c r="AE201" s="36"/>
      <c r="AF201" s="36"/>
      <c r="AG201" s="37"/>
      <c r="AH201" s="36"/>
      <c r="AI201" s="36"/>
      <c r="AJ201" s="36"/>
      <c r="AK201" s="36"/>
      <c r="AL201" s="35"/>
      <c r="AM201" s="35"/>
      <c r="AN201" s="30" t="s">
        <v>34</v>
      </c>
      <c r="AO201" s="30"/>
      <c r="AP201" s="38">
        <f>AG199</f>
        <v>3183</v>
      </c>
      <c r="AQ201" s="35" t="s">
        <v>35</v>
      </c>
    </row>
    <row r="202" spans="1:43" x14ac:dyDescent="0.25">
      <c r="A202" s="21">
        <f t="shared" si="88"/>
        <v>15</v>
      </c>
      <c r="B202" s="22" t="s">
        <v>184</v>
      </c>
      <c r="C202" s="21">
        <v>146</v>
      </c>
      <c r="D202" s="23">
        <f t="shared" si="64"/>
        <v>8</v>
      </c>
      <c r="E202" s="23">
        <v>0</v>
      </c>
      <c r="F202" s="23">
        <f t="shared" si="65"/>
        <v>8</v>
      </c>
      <c r="G202" s="190">
        <v>2</v>
      </c>
      <c r="H202" s="21" t="str">
        <f t="shared" si="66"/>
        <v>Rabu</v>
      </c>
      <c r="I202" s="24">
        <f t="shared" si="79"/>
        <v>43929.208333333336</v>
      </c>
      <c r="J202" s="25">
        <f t="shared" si="80"/>
        <v>11.208333333333336</v>
      </c>
      <c r="K202" s="21" t="str">
        <f t="shared" si="67"/>
        <v>Rabu</v>
      </c>
      <c r="L202" s="24">
        <f t="shared" si="81"/>
        <v>43929.291666666672</v>
      </c>
      <c r="M202" s="25">
        <f t="shared" si="68"/>
        <v>11.29166666666667</v>
      </c>
      <c r="P202" s="21">
        <f t="shared" si="89"/>
        <v>15</v>
      </c>
      <c r="Q202" s="22" t="s">
        <v>184</v>
      </c>
      <c r="R202" s="21">
        <v>146</v>
      </c>
      <c r="S202" s="23">
        <f t="shared" si="69"/>
        <v>8</v>
      </c>
      <c r="T202" s="23">
        <v>0</v>
      </c>
      <c r="U202" s="23">
        <f t="shared" si="70"/>
        <v>8</v>
      </c>
      <c r="V202" s="190">
        <v>2</v>
      </c>
      <c r="W202" s="21" t="str">
        <f t="shared" si="71"/>
        <v>Jum'at</v>
      </c>
      <c r="X202" s="24">
        <f t="shared" si="82"/>
        <v>43931.25</v>
      </c>
      <c r="Y202" s="25">
        <f t="shared" si="83"/>
        <v>13.249999999999995</v>
      </c>
      <c r="Z202" s="21" t="str">
        <f t="shared" si="72"/>
        <v>Jum'at</v>
      </c>
      <c r="AA202" s="24">
        <f t="shared" si="84"/>
        <v>43931.333333333336</v>
      </c>
      <c r="AB202" s="25">
        <f t="shared" si="73"/>
        <v>13.333333333333329</v>
      </c>
      <c r="AE202" s="36"/>
      <c r="AF202" s="36"/>
      <c r="AG202" s="36"/>
      <c r="AH202" s="36"/>
      <c r="AI202" s="36"/>
      <c r="AJ202" s="36"/>
      <c r="AK202" s="36"/>
      <c r="AL202" s="36"/>
      <c r="AM202" s="39">
        <f>AM198+14</f>
        <v>43943.958333333336</v>
      </c>
      <c r="AN202" s="30" t="s">
        <v>36</v>
      </c>
      <c r="AO202" s="30"/>
      <c r="AP202" s="40">
        <f>AH200</f>
        <v>7.958333333333333</v>
      </c>
      <c r="AQ202" s="35" t="s">
        <v>14</v>
      </c>
    </row>
    <row r="203" spans="1:43" x14ac:dyDescent="0.25">
      <c r="A203" s="21">
        <f t="shared" si="88"/>
        <v>16</v>
      </c>
      <c r="B203" s="22" t="s">
        <v>183</v>
      </c>
      <c r="C203" s="21">
        <v>480</v>
      </c>
      <c r="D203" s="23">
        <f t="shared" si="64"/>
        <v>28</v>
      </c>
      <c r="E203" s="23">
        <v>-1</v>
      </c>
      <c r="F203" s="23">
        <f t="shared" si="65"/>
        <v>29</v>
      </c>
      <c r="G203" s="21">
        <v>3</v>
      </c>
      <c r="H203" s="21" t="str">
        <f t="shared" si="66"/>
        <v>Rabu</v>
      </c>
      <c r="I203" s="24">
        <f t="shared" si="79"/>
        <v>43929.625</v>
      </c>
      <c r="J203" s="25">
        <f t="shared" si="80"/>
        <v>11.625000000000004</v>
      </c>
      <c r="K203" s="21" t="str">
        <f t="shared" si="67"/>
        <v>Rabu</v>
      </c>
      <c r="L203" s="24">
        <f t="shared" si="81"/>
        <v>43929.75</v>
      </c>
      <c r="M203" s="25">
        <f t="shared" si="68"/>
        <v>11.750000000000004</v>
      </c>
      <c r="P203" s="21">
        <f t="shared" si="89"/>
        <v>16</v>
      </c>
      <c r="Q203" s="22" t="s">
        <v>183</v>
      </c>
      <c r="R203" s="21">
        <v>480</v>
      </c>
      <c r="S203" s="23">
        <f t="shared" si="69"/>
        <v>28</v>
      </c>
      <c r="T203" s="23">
        <v>-1</v>
      </c>
      <c r="U203" s="23">
        <f t="shared" si="70"/>
        <v>29</v>
      </c>
      <c r="V203" s="21">
        <v>3</v>
      </c>
      <c r="W203" s="21" t="str">
        <f t="shared" si="71"/>
        <v>Jum'at</v>
      </c>
      <c r="X203" s="24">
        <f t="shared" si="82"/>
        <v>43931.666666666664</v>
      </c>
      <c r="Y203" s="25">
        <f t="shared" si="83"/>
        <v>13.666666666666663</v>
      </c>
      <c r="Z203" s="21" t="str">
        <f t="shared" si="72"/>
        <v>Jum'at</v>
      </c>
      <c r="AA203" s="24">
        <f t="shared" si="84"/>
        <v>43931.791666666664</v>
      </c>
      <c r="AB203" s="25">
        <f t="shared" si="73"/>
        <v>13.791666666666663</v>
      </c>
      <c r="AC203" s="229" t="s">
        <v>230</v>
      </c>
      <c r="AD203" s="229" t="s">
        <v>231</v>
      </c>
      <c r="AE203" s="36"/>
      <c r="AF203" s="36"/>
      <c r="AG203" s="36"/>
      <c r="AH203" s="36"/>
      <c r="AI203" s="36"/>
      <c r="AJ203" s="36"/>
      <c r="AK203" s="36"/>
      <c r="AL203" s="36"/>
      <c r="AM203" s="35"/>
      <c r="AN203" s="30" t="s">
        <v>37</v>
      </c>
      <c r="AO203" s="30"/>
      <c r="AP203" s="41">
        <f>AK200</f>
        <v>3.25</v>
      </c>
      <c r="AQ203" s="35" t="s">
        <v>14</v>
      </c>
    </row>
    <row r="204" spans="1:43" x14ac:dyDescent="0.25">
      <c r="A204" s="21">
        <f t="shared" si="88"/>
        <v>17</v>
      </c>
      <c r="B204" s="22" t="s">
        <v>182</v>
      </c>
      <c r="C204" s="21">
        <v>188</v>
      </c>
      <c r="D204" s="23">
        <f t="shared" si="64"/>
        <v>12</v>
      </c>
      <c r="E204" s="23">
        <v>1</v>
      </c>
      <c r="F204" s="23">
        <f t="shared" si="65"/>
        <v>11</v>
      </c>
      <c r="G204" s="190">
        <v>2</v>
      </c>
      <c r="H204" s="21" t="str">
        <f t="shared" si="66"/>
        <v>Kamis</v>
      </c>
      <c r="I204" s="24">
        <f t="shared" si="79"/>
        <v>43930.916666666664</v>
      </c>
      <c r="J204" s="25">
        <f t="shared" si="80"/>
        <v>12.91666666666667</v>
      </c>
      <c r="K204" s="21" t="str">
        <f t="shared" si="67"/>
        <v>Jum'at</v>
      </c>
      <c r="L204" s="24">
        <f t="shared" si="81"/>
        <v>43931</v>
      </c>
      <c r="M204" s="25">
        <f t="shared" si="68"/>
        <v>13.000000000000004</v>
      </c>
      <c r="P204" s="21">
        <f t="shared" si="89"/>
        <v>17</v>
      </c>
      <c r="Q204" s="22" t="s">
        <v>182</v>
      </c>
      <c r="R204" s="21">
        <v>188</v>
      </c>
      <c r="S204" s="23">
        <f t="shared" si="69"/>
        <v>12</v>
      </c>
      <c r="T204" s="23">
        <v>1</v>
      </c>
      <c r="U204" s="23">
        <f t="shared" si="70"/>
        <v>11</v>
      </c>
      <c r="V204" s="190">
        <v>2</v>
      </c>
      <c r="W204" s="21" t="str">
        <f t="shared" si="71"/>
        <v>Sabtu</v>
      </c>
      <c r="X204" s="24">
        <f t="shared" si="82"/>
        <v>43932.958333333336</v>
      </c>
      <c r="Y204" s="25">
        <f t="shared" si="83"/>
        <v>14.958333333333329</v>
      </c>
      <c r="Z204" s="21" t="str">
        <f t="shared" si="72"/>
        <v>Minggu</v>
      </c>
      <c r="AA204" s="24">
        <f t="shared" si="84"/>
        <v>43933.041666666672</v>
      </c>
      <c r="AB204" s="25">
        <f t="shared" si="73"/>
        <v>15.041666666666663</v>
      </c>
    </row>
    <row r="205" spans="1:43" x14ac:dyDescent="0.25">
      <c r="A205" s="21">
        <f t="shared" si="88"/>
        <v>18</v>
      </c>
      <c r="B205" s="22" t="s">
        <v>150</v>
      </c>
      <c r="C205" s="21">
        <v>485</v>
      </c>
      <c r="D205" s="23">
        <f t="shared" si="64"/>
        <v>28</v>
      </c>
      <c r="E205" s="23">
        <v>-1</v>
      </c>
      <c r="F205" s="23">
        <f t="shared" si="65"/>
        <v>29</v>
      </c>
      <c r="G205" s="190">
        <v>2</v>
      </c>
      <c r="H205" s="21" t="str">
        <f t="shared" si="66"/>
        <v>Jum'at</v>
      </c>
      <c r="I205" s="24">
        <f t="shared" si="79"/>
        <v>43931.5</v>
      </c>
      <c r="J205" s="25">
        <f t="shared" si="80"/>
        <v>13.500000000000004</v>
      </c>
      <c r="K205" s="21" t="str">
        <f t="shared" si="67"/>
        <v>Jum'at</v>
      </c>
      <c r="L205" s="24">
        <f t="shared" si="81"/>
        <v>43931.583333333336</v>
      </c>
      <c r="M205" s="25">
        <f t="shared" si="68"/>
        <v>13.583333333333337</v>
      </c>
      <c r="P205" s="21">
        <f t="shared" si="89"/>
        <v>18</v>
      </c>
      <c r="Q205" s="22" t="s">
        <v>150</v>
      </c>
      <c r="R205" s="21">
        <v>485</v>
      </c>
      <c r="S205" s="23">
        <f t="shared" si="69"/>
        <v>28</v>
      </c>
      <c r="T205" s="23">
        <v>-1</v>
      </c>
      <c r="U205" s="23">
        <f t="shared" si="70"/>
        <v>29</v>
      </c>
      <c r="V205" s="190">
        <v>2</v>
      </c>
      <c r="W205" s="21" t="str">
        <f t="shared" si="71"/>
        <v>Minggu</v>
      </c>
      <c r="X205" s="24">
        <f t="shared" si="82"/>
        <v>43933.541666666664</v>
      </c>
      <c r="Y205" s="25">
        <f t="shared" si="83"/>
        <v>15.541666666666663</v>
      </c>
      <c r="Z205" s="21" t="str">
        <f t="shared" si="72"/>
        <v>Minggu</v>
      </c>
      <c r="AA205" s="24">
        <f t="shared" si="84"/>
        <v>43933.625</v>
      </c>
      <c r="AB205" s="25">
        <f t="shared" si="73"/>
        <v>15.624999999999996</v>
      </c>
      <c r="AC205" s="229" t="s">
        <v>232</v>
      </c>
      <c r="AD205" s="229" t="s">
        <v>233</v>
      </c>
    </row>
    <row r="206" spans="1:43" x14ac:dyDescent="0.25">
      <c r="A206" s="21">
        <f t="shared" si="88"/>
        <v>19</v>
      </c>
      <c r="B206" s="22" t="s">
        <v>181</v>
      </c>
      <c r="C206" s="21"/>
      <c r="D206" s="23"/>
      <c r="E206" s="23"/>
      <c r="F206" s="23"/>
      <c r="G206" s="21"/>
      <c r="H206" s="21" t="str">
        <f t="shared" si="66"/>
        <v>Sabtu</v>
      </c>
      <c r="I206" s="24">
        <f t="shared" si="79"/>
        <v>43932.75</v>
      </c>
      <c r="J206" s="25">
        <f t="shared" si="80"/>
        <v>14.750000000000004</v>
      </c>
      <c r="K206" s="21"/>
      <c r="L206" s="24"/>
      <c r="M206" s="25"/>
      <c r="P206" s="21">
        <f t="shared" si="89"/>
        <v>19</v>
      </c>
      <c r="Q206" s="22" t="s">
        <v>181</v>
      </c>
      <c r="R206" s="21"/>
      <c r="S206" s="23"/>
      <c r="T206" s="23"/>
      <c r="U206" s="23"/>
      <c r="V206" s="21"/>
      <c r="W206" s="21" t="str">
        <f t="shared" si="71"/>
        <v>Senin</v>
      </c>
      <c r="X206" s="24">
        <f t="shared" si="82"/>
        <v>43934.791666666664</v>
      </c>
      <c r="Y206" s="25">
        <f t="shared" si="83"/>
        <v>16.791666666666664</v>
      </c>
      <c r="Z206" s="21"/>
      <c r="AA206" s="24"/>
      <c r="AB206" s="25"/>
    </row>
    <row r="207" spans="1:43" x14ac:dyDescent="0.25">
      <c r="A207" s="8" t="s">
        <v>31</v>
      </c>
      <c r="B207" s="8"/>
      <c r="C207" s="28">
        <f>SUM(C188:C206)</f>
        <v>4808</v>
      </c>
      <c r="D207" s="28">
        <f>SUM(D188:D206)</f>
        <v>289</v>
      </c>
      <c r="E207" s="28"/>
      <c r="F207" s="28"/>
      <c r="G207" s="28">
        <f>SUM(G188:G206)</f>
        <v>47</v>
      </c>
      <c r="H207" s="28">
        <f>D207+G207</f>
        <v>336</v>
      </c>
      <c r="I207" s="29"/>
      <c r="J207" s="30"/>
      <c r="K207" s="29"/>
      <c r="L207" s="29"/>
      <c r="M207" s="30"/>
      <c r="P207" s="8" t="s">
        <v>31</v>
      </c>
      <c r="Q207" s="8"/>
      <c r="R207" s="28">
        <f>SUM(R188:R206)</f>
        <v>4808</v>
      </c>
      <c r="S207" s="28">
        <f>SUM(S188:S206)</f>
        <v>290</v>
      </c>
      <c r="T207" s="28"/>
      <c r="U207" s="28"/>
      <c r="V207" s="28">
        <f>SUM(V188:V206)</f>
        <v>95</v>
      </c>
      <c r="W207" s="28">
        <f>S207+V207</f>
        <v>385</v>
      </c>
      <c r="X207" s="29"/>
      <c r="Y207" s="30"/>
      <c r="Z207" s="29"/>
      <c r="AA207" s="29"/>
      <c r="AB207" s="30"/>
    </row>
    <row r="208" spans="1:43" x14ac:dyDescent="0.25">
      <c r="A208" s="8" t="s">
        <v>32</v>
      </c>
      <c r="B208" s="8"/>
      <c r="C208" s="31"/>
      <c r="D208" s="32">
        <f>D207/24</f>
        <v>12.041666666666666</v>
      </c>
      <c r="E208" s="32"/>
      <c r="F208" s="32"/>
      <c r="G208" s="32">
        <f>G207/24</f>
        <v>1.9583333333333333</v>
      </c>
      <c r="H208" s="32">
        <f>H207/24</f>
        <v>14</v>
      </c>
      <c r="I208" s="33"/>
      <c r="J208" s="34" t="s">
        <v>33</v>
      </c>
      <c r="K208" s="35"/>
      <c r="L208" s="35"/>
      <c r="M208" s="35"/>
      <c r="P208" s="8" t="s">
        <v>32</v>
      </c>
      <c r="Q208" s="8"/>
      <c r="R208" s="31"/>
      <c r="S208" s="32">
        <f>S207/24</f>
        <v>12.083333333333334</v>
      </c>
      <c r="T208" s="32"/>
      <c r="U208" s="32"/>
      <c r="V208" s="32">
        <f>V207/24</f>
        <v>3.9583333333333335</v>
      </c>
      <c r="W208" s="32">
        <f>W207/24</f>
        <v>16.041666666666668</v>
      </c>
      <c r="X208" s="33"/>
      <c r="Y208" s="34" t="s">
        <v>33</v>
      </c>
      <c r="Z208" s="35"/>
      <c r="AA208" s="35"/>
      <c r="AB208" s="35"/>
    </row>
    <row r="209" spans="1:30" x14ac:dyDescent="0.25">
      <c r="A209" s="36"/>
      <c r="B209" s="36"/>
      <c r="C209" s="37"/>
      <c r="D209" s="36"/>
      <c r="E209" s="36"/>
      <c r="F209" s="36"/>
      <c r="G209" s="36"/>
      <c r="H209" s="35"/>
      <c r="I209" s="35"/>
      <c r="J209" s="30" t="s">
        <v>34</v>
      </c>
      <c r="K209" s="30"/>
      <c r="L209" s="38">
        <f>C207</f>
        <v>4808</v>
      </c>
      <c r="M209" s="35" t="s">
        <v>35</v>
      </c>
      <c r="P209" s="36"/>
      <c r="Q209" s="36"/>
      <c r="R209" s="37"/>
      <c r="S209" s="36"/>
      <c r="T209" s="36"/>
      <c r="U209" s="36"/>
      <c r="V209" s="36"/>
      <c r="W209" s="35"/>
      <c r="X209" s="35"/>
      <c r="Y209" s="30" t="s">
        <v>34</v>
      </c>
      <c r="Z209" s="30"/>
      <c r="AA209" s="38">
        <f>R207</f>
        <v>4808</v>
      </c>
      <c r="AB209" s="35" t="s">
        <v>35</v>
      </c>
    </row>
    <row r="210" spans="1:30" x14ac:dyDescent="0.25">
      <c r="A210" s="36"/>
      <c r="B210" s="36"/>
      <c r="C210" s="36"/>
      <c r="D210" s="36"/>
      <c r="E210" s="36"/>
      <c r="F210" s="36"/>
      <c r="G210" s="36"/>
      <c r="H210" s="36"/>
      <c r="I210" s="39">
        <f>I206+14</f>
        <v>43946.75</v>
      </c>
      <c r="J210" s="30" t="s">
        <v>36</v>
      </c>
      <c r="K210" s="30"/>
      <c r="L210" s="40">
        <f>D208</f>
        <v>12.041666666666666</v>
      </c>
      <c r="M210" s="35" t="s">
        <v>14</v>
      </c>
      <c r="P210" s="36"/>
      <c r="Q210" s="36"/>
      <c r="R210" s="36"/>
      <c r="S210" s="36"/>
      <c r="T210" s="36"/>
      <c r="U210" s="36"/>
      <c r="V210" s="36"/>
      <c r="W210" s="36"/>
      <c r="X210" s="39">
        <f>X206+14</f>
        <v>43948.791666666664</v>
      </c>
      <c r="Y210" s="30" t="s">
        <v>36</v>
      </c>
      <c r="Z210" s="30"/>
      <c r="AA210" s="40">
        <f>S208</f>
        <v>12.083333333333334</v>
      </c>
      <c r="AB210" s="35" t="s">
        <v>14</v>
      </c>
    </row>
    <row r="211" spans="1:30" x14ac:dyDescent="0.25">
      <c r="A211" s="36"/>
      <c r="B211" s="36"/>
      <c r="C211" s="36"/>
      <c r="D211" s="36"/>
      <c r="E211" s="36"/>
      <c r="F211" s="36"/>
      <c r="G211" s="36"/>
      <c r="H211" s="36"/>
      <c r="I211" s="35"/>
      <c r="J211" s="30" t="s">
        <v>37</v>
      </c>
      <c r="K211" s="30"/>
      <c r="L211" s="41">
        <f>G208</f>
        <v>1.9583333333333333</v>
      </c>
      <c r="M211" s="35" t="s">
        <v>14</v>
      </c>
      <c r="P211" s="36"/>
      <c r="Q211" s="36"/>
      <c r="R211" s="36"/>
      <c r="S211" s="36"/>
      <c r="T211" s="36"/>
      <c r="U211" s="36"/>
      <c r="V211" s="36"/>
      <c r="W211" s="36"/>
      <c r="X211" s="35"/>
      <c r="Y211" s="30" t="s">
        <v>37</v>
      </c>
      <c r="Z211" s="30"/>
      <c r="AA211" s="41">
        <f>V208</f>
        <v>3.9583333333333335</v>
      </c>
      <c r="AB211" s="35" t="s">
        <v>14</v>
      </c>
    </row>
    <row r="212" spans="1:30" x14ac:dyDescent="0.25">
      <c r="P212" s="232"/>
      <c r="Q212" s="232"/>
      <c r="R212" s="232"/>
      <c r="S212" s="232"/>
      <c r="T212" s="232"/>
      <c r="U212" s="232"/>
      <c r="V212" s="232"/>
      <c r="W212" s="232"/>
      <c r="X212" s="232"/>
      <c r="Y212" s="232"/>
      <c r="Z212" s="232"/>
      <c r="AA212" s="232"/>
      <c r="AB212" s="232"/>
    </row>
    <row r="213" spans="1:30" x14ac:dyDescent="0.25">
      <c r="A213" s="456" t="s">
        <v>0</v>
      </c>
      <c r="B213" s="456"/>
      <c r="C213" s="456"/>
      <c r="D213" s="456"/>
      <c r="E213" s="456"/>
      <c r="F213" s="456"/>
      <c r="G213" s="456"/>
      <c r="H213" s="456"/>
      <c r="I213" s="456"/>
      <c r="J213" s="456"/>
      <c r="K213" s="456"/>
      <c r="L213" s="456"/>
      <c r="M213" s="456"/>
      <c r="P213" s="456" t="s">
        <v>0</v>
      </c>
      <c r="Q213" s="456"/>
      <c r="R213" s="456"/>
      <c r="S213" s="456"/>
      <c r="T213" s="456"/>
      <c r="U213" s="456"/>
      <c r="V213" s="456"/>
      <c r="W213" s="456"/>
      <c r="X213" s="456"/>
      <c r="Y213" s="456"/>
      <c r="Z213" s="456"/>
      <c r="AA213" s="456"/>
      <c r="AB213" s="456"/>
    </row>
    <row r="214" spans="1:30" x14ac:dyDescent="0.25">
      <c r="A214" s="456" t="s">
        <v>1</v>
      </c>
      <c r="B214" s="456"/>
      <c r="C214" s="456"/>
      <c r="D214" s="456"/>
      <c r="E214" s="456"/>
      <c r="F214" s="456"/>
      <c r="G214" s="456"/>
      <c r="H214" s="456"/>
      <c r="I214" s="456"/>
      <c r="J214" s="456"/>
      <c r="K214" s="456"/>
      <c r="L214" s="456"/>
      <c r="M214" s="456"/>
      <c r="P214" s="456" t="s">
        <v>1</v>
      </c>
      <c r="Q214" s="456"/>
      <c r="R214" s="456"/>
      <c r="S214" s="456"/>
      <c r="T214" s="456"/>
      <c r="U214" s="456"/>
      <c r="V214" s="456"/>
      <c r="W214" s="456"/>
      <c r="X214" s="456"/>
      <c r="Y214" s="456"/>
      <c r="Z214" s="456"/>
      <c r="AA214" s="456"/>
      <c r="AB214" s="456"/>
    </row>
    <row r="215" spans="1:30" x14ac:dyDescent="0.25">
      <c r="A215" s="234" t="s">
        <v>234</v>
      </c>
      <c r="B215" s="232"/>
      <c r="C215" s="232"/>
      <c r="D215" s="232"/>
      <c r="E215" s="232"/>
      <c r="F215" s="232"/>
      <c r="G215" s="232"/>
      <c r="H215" s="232"/>
      <c r="I215" s="232"/>
      <c r="J215" s="232"/>
      <c r="K215" s="235" t="s">
        <v>3</v>
      </c>
      <c r="L215" s="233">
        <v>16.5</v>
      </c>
      <c r="M215" s="235" t="s">
        <v>4</v>
      </c>
      <c r="P215" s="234" t="s">
        <v>235</v>
      </c>
      <c r="Q215" s="232"/>
      <c r="R215" s="232"/>
      <c r="S215" s="232"/>
      <c r="T215" s="232"/>
      <c r="U215" s="232"/>
      <c r="V215" s="232"/>
      <c r="W215" s="232"/>
      <c r="X215" s="232"/>
      <c r="Y215" s="232"/>
      <c r="Z215" s="235" t="s">
        <v>3</v>
      </c>
      <c r="AA215" s="233">
        <v>16.5</v>
      </c>
      <c r="AB215" s="235" t="s">
        <v>4</v>
      </c>
    </row>
    <row r="216" spans="1:30" ht="15.75" customHeight="1" x14ac:dyDescent="0.25">
      <c r="A216" s="457" t="s">
        <v>5</v>
      </c>
      <c r="B216" s="457" t="s">
        <v>6</v>
      </c>
      <c r="C216" s="457" t="s">
        <v>7</v>
      </c>
      <c r="D216" s="457" t="s">
        <v>8</v>
      </c>
      <c r="E216" s="458" t="s">
        <v>9</v>
      </c>
      <c r="F216" s="458" t="s">
        <v>10</v>
      </c>
      <c r="G216" s="457" t="s">
        <v>11</v>
      </c>
      <c r="H216" s="457" t="s">
        <v>12</v>
      </c>
      <c r="I216" s="457"/>
      <c r="J216" s="457"/>
      <c r="K216" s="457" t="s">
        <v>13</v>
      </c>
      <c r="L216" s="457"/>
      <c r="M216" s="457"/>
      <c r="P216" s="457" t="s">
        <v>5</v>
      </c>
      <c r="Q216" s="457" t="s">
        <v>6</v>
      </c>
      <c r="R216" s="457" t="s">
        <v>7</v>
      </c>
      <c r="S216" s="457" t="s">
        <v>8</v>
      </c>
      <c r="T216" s="458" t="s">
        <v>9</v>
      </c>
      <c r="U216" s="458" t="s">
        <v>10</v>
      </c>
      <c r="V216" s="457" t="s">
        <v>11</v>
      </c>
      <c r="W216" s="457" t="s">
        <v>12</v>
      </c>
      <c r="X216" s="457"/>
      <c r="Y216" s="457"/>
      <c r="Z216" s="457" t="s">
        <v>13</v>
      </c>
      <c r="AA216" s="457"/>
      <c r="AB216" s="457"/>
    </row>
    <row r="217" spans="1:30" x14ac:dyDescent="0.25">
      <c r="A217" s="457"/>
      <c r="B217" s="457"/>
      <c r="C217" s="457"/>
      <c r="D217" s="457"/>
      <c r="E217" s="458"/>
      <c r="F217" s="458"/>
      <c r="G217" s="457"/>
      <c r="H217" s="236" t="s">
        <v>14</v>
      </c>
      <c r="I217" s="236" t="s">
        <v>15</v>
      </c>
      <c r="J217" s="236" t="s">
        <v>16</v>
      </c>
      <c r="K217" s="236" t="s">
        <v>14</v>
      </c>
      <c r="L217" s="236" t="s">
        <v>15</v>
      </c>
      <c r="M217" s="236" t="s">
        <v>16</v>
      </c>
      <c r="P217" s="457"/>
      <c r="Q217" s="457"/>
      <c r="R217" s="457"/>
      <c r="S217" s="457"/>
      <c r="T217" s="458"/>
      <c r="U217" s="458"/>
      <c r="V217" s="457"/>
      <c r="W217" s="236" t="s">
        <v>14</v>
      </c>
      <c r="X217" s="236" t="s">
        <v>15</v>
      </c>
      <c r="Y217" s="236" t="s">
        <v>16</v>
      </c>
      <c r="Z217" s="236" t="s">
        <v>14</v>
      </c>
      <c r="AA217" s="236" t="s">
        <v>15</v>
      </c>
      <c r="AB217" s="236" t="s">
        <v>16</v>
      </c>
    </row>
    <row r="218" spans="1:30" x14ac:dyDescent="0.25">
      <c r="A218" s="237">
        <v>1</v>
      </c>
      <c r="B218" s="238" t="s">
        <v>181</v>
      </c>
      <c r="C218" s="237">
        <v>485</v>
      </c>
      <c r="D218" s="231">
        <f t="shared" ref="D218:D235" si="91">F218+E218</f>
        <v>30</v>
      </c>
      <c r="E218" s="231">
        <v>1</v>
      </c>
      <c r="F218" s="231">
        <f t="shared" ref="F218:F235" si="92">INT(C218/$BE$65)</f>
        <v>29</v>
      </c>
      <c r="G218" s="239">
        <v>10</v>
      </c>
      <c r="H218" s="237" t="str">
        <f t="shared" ref="H218:H236" si="93">CHOOSE(WEEKDAY(I218),"Minggu","Senin","Selasa","Rabu","Kamis","Jum'at","Sabtu")</f>
        <v>Senin</v>
      </c>
      <c r="I218" s="240">
        <v>43934</v>
      </c>
      <c r="J218" s="241">
        <v>0.91666666666666696</v>
      </c>
      <c r="K218" s="237" t="str">
        <f t="shared" ref="K218:K235" si="94">CHOOSE(WEEKDAY(L218),"Minggu","Senin","Selasa","Rabu","Kamis","Jum'at","Sabtu")</f>
        <v>Selasa</v>
      </c>
      <c r="L218" s="240">
        <f>(I218+J218)+G218/24</f>
        <v>43935.333333333328</v>
      </c>
      <c r="M218" s="241">
        <f t="shared" ref="M218:M235" si="95">(J218+G218/24)</f>
        <v>1.3333333333333337</v>
      </c>
      <c r="P218" s="237">
        <v>1</v>
      </c>
      <c r="Q218" s="238" t="s">
        <v>181</v>
      </c>
      <c r="R218" s="237">
        <v>458</v>
      </c>
      <c r="S218" s="231">
        <f t="shared" ref="S218:S227" si="96">U218+T218</f>
        <v>28</v>
      </c>
      <c r="T218" s="231">
        <v>1</v>
      </c>
      <c r="U218" s="231">
        <f t="shared" ref="U218:U227" si="97">INT(R218/$BE$65)</f>
        <v>27</v>
      </c>
      <c r="V218" s="239">
        <f>54+24*16+10</f>
        <v>448</v>
      </c>
      <c r="W218" s="237" t="str">
        <f t="shared" ref="W218:W228" si="98">CHOOSE(WEEKDAY(X218),"Minggu","Senin","Selasa","Rabu","Kamis","Jum'at","Sabtu")</f>
        <v>Kamis</v>
      </c>
      <c r="X218" s="240">
        <v>43930</v>
      </c>
      <c r="Y218" s="241">
        <v>4.1666666666666699E-2</v>
      </c>
      <c r="Z218" s="237" t="str">
        <f t="shared" ref="Z218:Z227" si="99">CHOOSE(WEEKDAY(AA218),"Minggu","Senin","Selasa","Rabu","Kamis","Jum'at","Sabtu")</f>
        <v>Senin</v>
      </c>
      <c r="AA218" s="240">
        <f>(X218+Y218)+V218/24</f>
        <v>43948.708333333328</v>
      </c>
      <c r="AB218" s="241">
        <f t="shared" ref="AB218:AB227" si="100">(Y218+V218/24)</f>
        <v>18.708333333333336</v>
      </c>
    </row>
    <row r="219" spans="1:30" x14ac:dyDescent="0.25">
      <c r="A219" s="237">
        <v>2</v>
      </c>
      <c r="B219" s="238" t="s">
        <v>150</v>
      </c>
      <c r="C219" s="237">
        <v>188</v>
      </c>
      <c r="D219" s="231">
        <f t="shared" si="91"/>
        <v>12</v>
      </c>
      <c r="E219" s="231">
        <v>1</v>
      </c>
      <c r="F219" s="231">
        <f t="shared" si="92"/>
        <v>11</v>
      </c>
      <c r="G219" s="237">
        <v>3</v>
      </c>
      <c r="H219" s="237" t="str">
        <f t="shared" si="93"/>
        <v>Rabu</v>
      </c>
      <c r="I219" s="240">
        <f t="shared" ref="I219:I236" si="101">$I$218+J219</f>
        <v>43936.583333333336</v>
      </c>
      <c r="J219" s="241">
        <f t="shared" ref="J219:J236" si="102">M218+D218/24</f>
        <v>2.5833333333333339</v>
      </c>
      <c r="K219" s="237" t="str">
        <f t="shared" si="94"/>
        <v>Rabu</v>
      </c>
      <c r="L219" s="240">
        <f t="shared" ref="L219:L235" si="103">($I$218+J219)+G219/24</f>
        <v>43936.708333333336</v>
      </c>
      <c r="M219" s="241">
        <f t="shared" si="95"/>
        <v>2.7083333333333339</v>
      </c>
      <c r="P219" s="237">
        <f t="shared" ref="P219:P228" si="104">P218+1</f>
        <v>2</v>
      </c>
      <c r="Q219" s="242" t="s">
        <v>19</v>
      </c>
      <c r="R219" s="237">
        <v>128</v>
      </c>
      <c r="S219" s="231">
        <f t="shared" si="96"/>
        <v>5</v>
      </c>
      <c r="T219" s="231">
        <v>-2</v>
      </c>
      <c r="U219" s="231">
        <f t="shared" si="97"/>
        <v>7</v>
      </c>
      <c r="V219" s="239">
        <v>4</v>
      </c>
      <c r="W219" s="237" t="str">
        <f t="shared" si="98"/>
        <v>Selasa</v>
      </c>
      <c r="X219" s="240">
        <f t="shared" ref="X219:X228" si="105">$X$218+Y219</f>
        <v>43949.875</v>
      </c>
      <c r="Y219" s="241">
        <f t="shared" ref="Y219:Y228" si="106">AB218+S218/24</f>
        <v>19.875000000000004</v>
      </c>
      <c r="Z219" s="237" t="str">
        <f t="shared" si="99"/>
        <v>Rabu</v>
      </c>
      <c r="AA219" s="240">
        <f t="shared" ref="AA219:AA227" si="107">($X$218+Y219)+V219/24</f>
        <v>43950.041666666664</v>
      </c>
      <c r="AB219" s="241">
        <f t="shared" si="100"/>
        <v>20.041666666666671</v>
      </c>
    </row>
    <row r="220" spans="1:30" x14ac:dyDescent="0.25">
      <c r="A220" s="237">
        <f t="shared" ref="A220:A236" si="108">A219+1</f>
        <v>3</v>
      </c>
      <c r="B220" s="238" t="s">
        <v>182</v>
      </c>
      <c r="C220" s="237">
        <v>480</v>
      </c>
      <c r="D220" s="231">
        <f t="shared" si="91"/>
        <v>27</v>
      </c>
      <c r="E220" s="231">
        <v>-2</v>
      </c>
      <c r="F220" s="231">
        <f t="shared" si="92"/>
        <v>29</v>
      </c>
      <c r="G220" s="237">
        <v>2</v>
      </c>
      <c r="H220" s="237" t="str">
        <f t="shared" si="93"/>
        <v>Kamis</v>
      </c>
      <c r="I220" s="240">
        <f t="shared" si="101"/>
        <v>43937.208333333336</v>
      </c>
      <c r="J220" s="241">
        <f t="shared" si="102"/>
        <v>3.2083333333333339</v>
      </c>
      <c r="K220" s="237" t="str">
        <f t="shared" si="94"/>
        <v>Kamis</v>
      </c>
      <c r="L220" s="240">
        <f t="shared" si="103"/>
        <v>43937.291666666672</v>
      </c>
      <c r="M220" s="241">
        <f t="shared" si="95"/>
        <v>3.2916666666666674</v>
      </c>
      <c r="P220" s="237">
        <f t="shared" si="104"/>
        <v>3</v>
      </c>
      <c r="Q220" s="242" t="s">
        <v>143</v>
      </c>
      <c r="R220" s="237">
        <v>250</v>
      </c>
      <c r="S220" s="231">
        <f t="shared" si="96"/>
        <v>16</v>
      </c>
      <c r="T220" s="231">
        <v>1</v>
      </c>
      <c r="U220" s="231">
        <f t="shared" si="97"/>
        <v>15</v>
      </c>
      <c r="V220" s="239">
        <v>4</v>
      </c>
      <c r="W220" s="237" t="str">
        <f t="shared" si="98"/>
        <v>Rabu</v>
      </c>
      <c r="X220" s="240">
        <f t="shared" si="105"/>
        <v>43950.25</v>
      </c>
      <c r="Y220" s="241">
        <f t="shared" si="106"/>
        <v>20.250000000000004</v>
      </c>
      <c r="Z220" s="237" t="str">
        <f t="shared" si="99"/>
        <v>Rabu</v>
      </c>
      <c r="AA220" s="240">
        <f t="shared" si="107"/>
        <v>43950.416666666664</v>
      </c>
      <c r="AB220" s="241">
        <f t="shared" si="100"/>
        <v>20.416666666666671</v>
      </c>
      <c r="AC220" s="15">
        <f>R220/16.5</f>
        <v>15.151515151515152</v>
      </c>
      <c r="AD220" s="15">
        <f>480+146</f>
        <v>626</v>
      </c>
    </row>
    <row r="221" spans="1:30" x14ac:dyDescent="0.25">
      <c r="A221" s="237">
        <f t="shared" si="108"/>
        <v>4</v>
      </c>
      <c r="B221" s="238" t="s">
        <v>183</v>
      </c>
      <c r="C221" s="237">
        <v>146</v>
      </c>
      <c r="D221" s="231">
        <f t="shared" si="91"/>
        <v>9</v>
      </c>
      <c r="E221" s="231">
        <v>1</v>
      </c>
      <c r="F221" s="231">
        <f t="shared" si="92"/>
        <v>8</v>
      </c>
      <c r="G221" s="237">
        <v>4</v>
      </c>
      <c r="H221" s="237" t="str">
        <f t="shared" si="93"/>
        <v>Jum'at</v>
      </c>
      <c r="I221" s="240">
        <f t="shared" si="101"/>
        <v>43938.416666666664</v>
      </c>
      <c r="J221" s="241">
        <f t="shared" si="102"/>
        <v>4.4166666666666679</v>
      </c>
      <c r="K221" s="237" t="str">
        <f t="shared" si="94"/>
        <v>Jum'at</v>
      </c>
      <c r="L221" s="240">
        <f t="shared" si="103"/>
        <v>43938.583333333328</v>
      </c>
      <c r="M221" s="241">
        <f t="shared" si="95"/>
        <v>4.5833333333333348</v>
      </c>
      <c r="P221" s="237">
        <f t="shared" si="104"/>
        <v>4</v>
      </c>
      <c r="Q221" s="238" t="s">
        <v>150</v>
      </c>
      <c r="R221" s="237">
        <v>388</v>
      </c>
      <c r="S221" s="231">
        <f t="shared" si="96"/>
        <v>25</v>
      </c>
      <c r="T221" s="231">
        <v>2</v>
      </c>
      <c r="U221" s="231">
        <f t="shared" si="97"/>
        <v>23</v>
      </c>
      <c r="V221" s="237">
        <v>2</v>
      </c>
      <c r="W221" s="237" t="str">
        <f t="shared" si="98"/>
        <v>Kamis</v>
      </c>
      <c r="X221" s="240">
        <f t="shared" si="105"/>
        <v>43951.083333333336</v>
      </c>
      <c r="Y221" s="241">
        <f t="shared" si="106"/>
        <v>21.083333333333339</v>
      </c>
      <c r="Z221" s="237" t="str">
        <f t="shared" si="99"/>
        <v>Kamis</v>
      </c>
      <c r="AA221" s="240">
        <f t="shared" si="107"/>
        <v>43951.166666666672</v>
      </c>
      <c r="AB221" s="241">
        <f t="shared" si="100"/>
        <v>21.166666666666671</v>
      </c>
    </row>
    <row r="222" spans="1:30" x14ac:dyDescent="0.25">
      <c r="A222" s="237">
        <f t="shared" si="108"/>
        <v>5</v>
      </c>
      <c r="B222" s="238" t="s">
        <v>184</v>
      </c>
      <c r="C222" s="237">
        <v>306</v>
      </c>
      <c r="D222" s="231">
        <f t="shared" si="91"/>
        <v>19</v>
      </c>
      <c r="E222" s="231">
        <v>1</v>
      </c>
      <c r="F222" s="231">
        <f t="shared" si="92"/>
        <v>18</v>
      </c>
      <c r="G222" s="239">
        <v>2</v>
      </c>
      <c r="H222" s="237" t="str">
        <f t="shared" si="93"/>
        <v>Jum'at</v>
      </c>
      <c r="I222" s="240">
        <f t="shared" si="101"/>
        <v>43938.958333333336</v>
      </c>
      <c r="J222" s="241">
        <f t="shared" si="102"/>
        <v>4.9583333333333348</v>
      </c>
      <c r="K222" s="237" t="str">
        <f t="shared" si="94"/>
        <v>Sabtu</v>
      </c>
      <c r="L222" s="240">
        <f t="shared" si="103"/>
        <v>43939.041666666672</v>
      </c>
      <c r="M222" s="241">
        <f t="shared" si="95"/>
        <v>5.0416666666666679</v>
      </c>
      <c r="P222" s="237">
        <f t="shared" si="104"/>
        <v>5</v>
      </c>
      <c r="Q222" s="242" t="s">
        <v>144</v>
      </c>
      <c r="R222" s="237">
        <v>91</v>
      </c>
      <c r="S222" s="231">
        <f t="shared" si="96"/>
        <v>6</v>
      </c>
      <c r="T222" s="231">
        <v>1</v>
      </c>
      <c r="U222" s="231">
        <f t="shared" si="97"/>
        <v>5</v>
      </c>
      <c r="V222" s="237">
        <v>4</v>
      </c>
      <c r="W222" s="237" t="str">
        <f t="shared" si="98"/>
        <v>Jum'at</v>
      </c>
      <c r="X222" s="240">
        <f t="shared" si="105"/>
        <v>43952.208333333336</v>
      </c>
      <c r="Y222" s="241">
        <f t="shared" si="106"/>
        <v>22.208333333333339</v>
      </c>
      <c r="Z222" s="237" t="str">
        <f t="shared" si="99"/>
        <v>Jum'at</v>
      </c>
      <c r="AA222" s="240">
        <f t="shared" si="107"/>
        <v>43952.375</v>
      </c>
      <c r="AB222" s="241">
        <f t="shared" si="100"/>
        <v>22.375000000000007</v>
      </c>
    </row>
    <row r="223" spans="1:30" x14ac:dyDescent="0.25">
      <c r="A223" s="237">
        <f t="shared" si="108"/>
        <v>6</v>
      </c>
      <c r="B223" s="238" t="s">
        <v>185</v>
      </c>
      <c r="C223" s="237">
        <v>220</v>
      </c>
      <c r="D223" s="231">
        <f t="shared" si="91"/>
        <v>13</v>
      </c>
      <c r="E223" s="231">
        <v>0</v>
      </c>
      <c r="F223" s="231">
        <f t="shared" si="92"/>
        <v>13</v>
      </c>
      <c r="G223" s="237">
        <v>3</v>
      </c>
      <c r="H223" s="237" t="str">
        <f t="shared" si="93"/>
        <v>Sabtu</v>
      </c>
      <c r="I223" s="240">
        <f t="shared" si="101"/>
        <v>43939.833333333336</v>
      </c>
      <c r="J223" s="241">
        <f t="shared" si="102"/>
        <v>5.8333333333333348</v>
      </c>
      <c r="K223" s="237" t="str">
        <f t="shared" si="94"/>
        <v>Sabtu</v>
      </c>
      <c r="L223" s="240">
        <f t="shared" si="103"/>
        <v>43939.958333333336</v>
      </c>
      <c r="M223" s="241">
        <f t="shared" si="95"/>
        <v>5.9583333333333348</v>
      </c>
      <c r="P223" s="237">
        <f t="shared" si="104"/>
        <v>6</v>
      </c>
      <c r="Q223" s="242" t="s">
        <v>145</v>
      </c>
      <c r="R223" s="237">
        <v>330</v>
      </c>
      <c r="S223" s="231">
        <f t="shared" si="96"/>
        <v>21</v>
      </c>
      <c r="T223" s="231">
        <v>1</v>
      </c>
      <c r="U223" s="231">
        <f t="shared" si="97"/>
        <v>20</v>
      </c>
      <c r="V223" s="237">
        <v>3</v>
      </c>
      <c r="W223" s="237" t="str">
        <f t="shared" si="98"/>
        <v>Jum'at</v>
      </c>
      <c r="X223" s="240">
        <f t="shared" si="105"/>
        <v>43952.625</v>
      </c>
      <c r="Y223" s="241">
        <f t="shared" si="106"/>
        <v>22.625000000000007</v>
      </c>
      <c r="Z223" s="237" t="str">
        <f t="shared" si="99"/>
        <v>Jum'at</v>
      </c>
      <c r="AA223" s="240">
        <f t="shared" si="107"/>
        <v>43952.75</v>
      </c>
      <c r="AB223" s="241">
        <f t="shared" si="100"/>
        <v>22.750000000000007</v>
      </c>
    </row>
    <row r="224" spans="1:30" x14ac:dyDescent="0.25">
      <c r="A224" s="237">
        <f t="shared" si="108"/>
        <v>7</v>
      </c>
      <c r="B224" s="238" t="s">
        <v>186</v>
      </c>
      <c r="C224" s="237">
        <v>169</v>
      </c>
      <c r="D224" s="231">
        <f t="shared" si="91"/>
        <v>10</v>
      </c>
      <c r="E224" s="231">
        <v>0</v>
      </c>
      <c r="F224" s="231">
        <f t="shared" si="92"/>
        <v>10</v>
      </c>
      <c r="G224" s="237">
        <v>3</v>
      </c>
      <c r="H224" s="237" t="str">
        <f t="shared" si="93"/>
        <v>Minggu</v>
      </c>
      <c r="I224" s="240">
        <f t="shared" si="101"/>
        <v>43940.5</v>
      </c>
      <c r="J224" s="241">
        <f t="shared" si="102"/>
        <v>6.5000000000000018</v>
      </c>
      <c r="K224" s="237" t="str">
        <f t="shared" si="94"/>
        <v>Minggu</v>
      </c>
      <c r="L224" s="240">
        <f t="shared" si="103"/>
        <v>43940.625</v>
      </c>
      <c r="M224" s="241">
        <f t="shared" si="95"/>
        <v>6.6250000000000018</v>
      </c>
      <c r="P224" s="237">
        <f t="shared" si="104"/>
        <v>7</v>
      </c>
      <c r="Q224" s="238" t="s">
        <v>182</v>
      </c>
      <c r="R224" s="237">
        <v>188</v>
      </c>
      <c r="S224" s="231">
        <f t="shared" si="96"/>
        <v>12</v>
      </c>
      <c r="T224" s="231">
        <v>1</v>
      </c>
      <c r="U224" s="231">
        <f t="shared" si="97"/>
        <v>11</v>
      </c>
      <c r="V224" s="237">
        <v>2</v>
      </c>
      <c r="W224" s="237" t="str">
        <f t="shared" si="98"/>
        <v>Sabtu</v>
      </c>
      <c r="X224" s="240">
        <f t="shared" si="105"/>
        <v>43953.625</v>
      </c>
      <c r="Y224" s="241">
        <f t="shared" si="106"/>
        <v>23.625000000000007</v>
      </c>
      <c r="Z224" s="237" t="str">
        <f t="shared" si="99"/>
        <v>Sabtu</v>
      </c>
      <c r="AA224" s="240">
        <f t="shared" si="107"/>
        <v>43953.708333333336</v>
      </c>
      <c r="AB224" s="241">
        <f t="shared" si="100"/>
        <v>23.708333333333339</v>
      </c>
    </row>
    <row r="225" spans="1:28" x14ac:dyDescent="0.25">
      <c r="A225" s="237">
        <f t="shared" si="108"/>
        <v>8</v>
      </c>
      <c r="B225" s="238" t="s">
        <v>187</v>
      </c>
      <c r="C225" s="237">
        <v>100</v>
      </c>
      <c r="D225" s="231">
        <f t="shared" si="91"/>
        <v>6</v>
      </c>
      <c r="E225" s="231">
        <v>0</v>
      </c>
      <c r="F225" s="231">
        <f t="shared" si="92"/>
        <v>6</v>
      </c>
      <c r="G225" s="237">
        <v>2</v>
      </c>
      <c r="H225" s="237" t="str">
        <f t="shared" si="93"/>
        <v>Senin</v>
      </c>
      <c r="I225" s="240">
        <f t="shared" si="101"/>
        <v>43941.041666666664</v>
      </c>
      <c r="J225" s="241">
        <f t="shared" si="102"/>
        <v>7.0416666666666687</v>
      </c>
      <c r="K225" s="237" t="str">
        <f t="shared" si="94"/>
        <v>Senin</v>
      </c>
      <c r="L225" s="240">
        <f t="shared" si="103"/>
        <v>43941.125</v>
      </c>
      <c r="M225" s="241">
        <f t="shared" si="95"/>
        <v>7.1250000000000018</v>
      </c>
      <c r="P225" s="237">
        <f t="shared" si="104"/>
        <v>8</v>
      </c>
      <c r="Q225" s="238" t="s">
        <v>150</v>
      </c>
      <c r="R225" s="237">
        <v>250</v>
      </c>
      <c r="S225" s="231">
        <f t="shared" si="96"/>
        <v>16</v>
      </c>
      <c r="T225" s="231">
        <v>1</v>
      </c>
      <c r="U225" s="231">
        <f t="shared" si="97"/>
        <v>15</v>
      </c>
      <c r="V225" s="239">
        <v>2</v>
      </c>
      <c r="W225" s="237" t="str">
        <f t="shared" si="98"/>
        <v>Minggu</v>
      </c>
      <c r="X225" s="240">
        <f t="shared" si="105"/>
        <v>43954.208333333336</v>
      </c>
      <c r="Y225" s="241">
        <f t="shared" si="106"/>
        <v>24.208333333333339</v>
      </c>
      <c r="Z225" s="237" t="str">
        <f t="shared" si="99"/>
        <v>Minggu</v>
      </c>
      <c r="AA225" s="240">
        <f t="shared" si="107"/>
        <v>43954.291666666672</v>
      </c>
      <c r="AB225" s="241">
        <f t="shared" si="100"/>
        <v>24.291666666666671</v>
      </c>
    </row>
    <row r="226" spans="1:28" x14ac:dyDescent="0.25">
      <c r="A226" s="237">
        <f t="shared" si="108"/>
        <v>9</v>
      </c>
      <c r="B226" s="238" t="s">
        <v>188</v>
      </c>
      <c r="C226" s="237">
        <v>310</v>
      </c>
      <c r="D226" s="231">
        <f t="shared" si="91"/>
        <v>19</v>
      </c>
      <c r="E226" s="231">
        <v>1</v>
      </c>
      <c r="F226" s="231">
        <f t="shared" si="92"/>
        <v>18</v>
      </c>
      <c r="G226" s="237">
        <v>2</v>
      </c>
      <c r="H226" s="237" t="str">
        <f t="shared" si="93"/>
        <v>Senin</v>
      </c>
      <c r="I226" s="240">
        <f t="shared" si="101"/>
        <v>43941.375</v>
      </c>
      <c r="J226" s="241">
        <f t="shared" si="102"/>
        <v>7.3750000000000018</v>
      </c>
      <c r="K226" s="237" t="str">
        <f t="shared" si="94"/>
        <v>Senin</v>
      </c>
      <c r="L226" s="240">
        <f t="shared" si="103"/>
        <v>43941.458333333336</v>
      </c>
      <c r="M226" s="241">
        <f t="shared" si="95"/>
        <v>7.4583333333333348</v>
      </c>
      <c r="P226" s="237">
        <f t="shared" si="104"/>
        <v>9</v>
      </c>
      <c r="Q226" s="238" t="s">
        <v>143</v>
      </c>
      <c r="R226" s="237">
        <v>128</v>
      </c>
      <c r="S226" s="231">
        <f t="shared" si="96"/>
        <v>5</v>
      </c>
      <c r="T226" s="231">
        <v>-2</v>
      </c>
      <c r="U226" s="231">
        <f t="shared" si="97"/>
        <v>7</v>
      </c>
      <c r="V226" s="239">
        <v>4</v>
      </c>
      <c r="W226" s="237" t="str">
        <f t="shared" si="98"/>
        <v>Minggu</v>
      </c>
      <c r="X226" s="240">
        <f t="shared" si="105"/>
        <v>43954.958333333336</v>
      </c>
      <c r="Y226" s="241">
        <f t="shared" si="106"/>
        <v>24.958333333333339</v>
      </c>
      <c r="Z226" s="237" t="str">
        <f t="shared" si="99"/>
        <v>Senin</v>
      </c>
      <c r="AA226" s="240">
        <f t="shared" si="107"/>
        <v>43955.125</v>
      </c>
      <c r="AB226" s="241">
        <f t="shared" si="100"/>
        <v>25.125000000000007</v>
      </c>
    </row>
    <row r="227" spans="1:28" x14ac:dyDescent="0.25">
      <c r="A227" s="237">
        <f t="shared" si="108"/>
        <v>10</v>
      </c>
      <c r="B227" s="238" t="s">
        <v>189</v>
      </c>
      <c r="C227" s="237">
        <v>310</v>
      </c>
      <c r="D227" s="231">
        <f t="shared" si="91"/>
        <v>19</v>
      </c>
      <c r="E227" s="231">
        <v>1</v>
      </c>
      <c r="F227" s="231">
        <f t="shared" si="92"/>
        <v>18</v>
      </c>
      <c r="G227" s="239">
        <v>4</v>
      </c>
      <c r="H227" s="237" t="str">
        <f t="shared" si="93"/>
        <v>Selasa</v>
      </c>
      <c r="I227" s="240">
        <f t="shared" si="101"/>
        <v>43942.25</v>
      </c>
      <c r="J227" s="241">
        <f t="shared" si="102"/>
        <v>8.2500000000000018</v>
      </c>
      <c r="K227" s="237" t="str">
        <f t="shared" si="94"/>
        <v>Selasa</v>
      </c>
      <c r="L227" s="240">
        <f t="shared" si="103"/>
        <v>43942.416666666664</v>
      </c>
      <c r="M227" s="241">
        <f t="shared" si="95"/>
        <v>8.4166666666666679</v>
      </c>
      <c r="P227" s="237">
        <f t="shared" si="104"/>
        <v>10</v>
      </c>
      <c r="Q227" s="238" t="s">
        <v>19</v>
      </c>
      <c r="R227" s="237">
        <v>458</v>
      </c>
      <c r="S227" s="231">
        <f t="shared" si="96"/>
        <v>27</v>
      </c>
      <c r="T227" s="231">
        <v>0</v>
      </c>
      <c r="U227" s="231">
        <f t="shared" si="97"/>
        <v>27</v>
      </c>
      <c r="V227" s="239">
        <v>3</v>
      </c>
      <c r="W227" s="237" t="str">
        <f t="shared" si="98"/>
        <v>Senin</v>
      </c>
      <c r="X227" s="240">
        <f t="shared" si="105"/>
        <v>43955.333333333336</v>
      </c>
      <c r="Y227" s="241">
        <f t="shared" si="106"/>
        <v>25.333333333333339</v>
      </c>
      <c r="Z227" s="237" t="str">
        <f t="shared" si="99"/>
        <v>Senin</v>
      </c>
      <c r="AA227" s="240">
        <f t="shared" si="107"/>
        <v>43955.458333333336</v>
      </c>
      <c r="AB227" s="241">
        <f t="shared" si="100"/>
        <v>25.458333333333339</v>
      </c>
    </row>
    <row r="228" spans="1:28" x14ac:dyDescent="0.25">
      <c r="A228" s="237">
        <f t="shared" si="108"/>
        <v>11</v>
      </c>
      <c r="B228" s="238" t="s">
        <v>188</v>
      </c>
      <c r="C228" s="237">
        <v>100</v>
      </c>
      <c r="D228" s="231">
        <f t="shared" si="91"/>
        <v>6</v>
      </c>
      <c r="E228" s="231">
        <v>0</v>
      </c>
      <c r="F228" s="231">
        <f t="shared" si="92"/>
        <v>6</v>
      </c>
      <c r="G228" s="239">
        <v>2</v>
      </c>
      <c r="H228" s="237" t="str">
        <f t="shared" si="93"/>
        <v>Rabu</v>
      </c>
      <c r="I228" s="240">
        <f t="shared" si="101"/>
        <v>43943.208333333336</v>
      </c>
      <c r="J228" s="241">
        <f t="shared" si="102"/>
        <v>9.2083333333333339</v>
      </c>
      <c r="K228" s="237" t="str">
        <f t="shared" si="94"/>
        <v>Rabu</v>
      </c>
      <c r="L228" s="240">
        <f t="shared" si="103"/>
        <v>43943.291666666672</v>
      </c>
      <c r="M228" s="241">
        <f t="shared" si="95"/>
        <v>9.2916666666666679</v>
      </c>
      <c r="P228" s="237">
        <f t="shared" si="104"/>
        <v>11</v>
      </c>
      <c r="Q228" s="238" t="s">
        <v>181</v>
      </c>
      <c r="R228" s="237"/>
      <c r="S228" s="231"/>
      <c r="T228" s="231"/>
      <c r="U228" s="231"/>
      <c r="V228" s="237"/>
      <c r="W228" s="237" t="str">
        <f t="shared" si="98"/>
        <v>Selasa</v>
      </c>
      <c r="X228" s="240">
        <f t="shared" si="105"/>
        <v>43956.583333333336</v>
      </c>
      <c r="Y228" s="241">
        <f t="shared" si="106"/>
        <v>26.583333333333339</v>
      </c>
      <c r="Z228" s="237"/>
      <c r="AA228" s="240"/>
      <c r="AB228" s="241"/>
    </row>
    <row r="229" spans="1:28" x14ac:dyDescent="0.25">
      <c r="A229" s="237">
        <f t="shared" si="108"/>
        <v>12</v>
      </c>
      <c r="B229" s="238" t="s">
        <v>187</v>
      </c>
      <c r="C229" s="237">
        <v>169</v>
      </c>
      <c r="D229" s="231">
        <f t="shared" si="91"/>
        <v>11</v>
      </c>
      <c r="E229" s="231">
        <v>1</v>
      </c>
      <c r="F229" s="231">
        <f t="shared" si="92"/>
        <v>10</v>
      </c>
      <c r="G229" s="239">
        <v>2</v>
      </c>
      <c r="H229" s="237" t="str">
        <f t="shared" si="93"/>
        <v>Rabu</v>
      </c>
      <c r="I229" s="240">
        <f t="shared" si="101"/>
        <v>43943.541666666664</v>
      </c>
      <c r="J229" s="241">
        <f t="shared" si="102"/>
        <v>9.5416666666666679</v>
      </c>
      <c r="K229" s="237" t="str">
        <f t="shared" si="94"/>
        <v>Rabu</v>
      </c>
      <c r="L229" s="240">
        <f t="shared" si="103"/>
        <v>43943.625</v>
      </c>
      <c r="M229" s="241">
        <f t="shared" si="95"/>
        <v>9.6250000000000018</v>
      </c>
      <c r="P229" s="457" t="s">
        <v>31</v>
      </c>
      <c r="Q229" s="457"/>
      <c r="R229" s="243">
        <f>SUM(R218:R228)</f>
        <v>2669</v>
      </c>
      <c r="S229" s="243">
        <f>SUM(S218:S228)</f>
        <v>161</v>
      </c>
      <c r="T229" s="243"/>
      <c r="U229" s="243"/>
      <c r="V229" s="243">
        <f>SUM(V218:V228)</f>
        <v>476</v>
      </c>
      <c r="W229" s="243">
        <f>S229+V229</f>
        <v>637</v>
      </c>
      <c r="X229" s="244"/>
      <c r="Y229" s="245"/>
      <c r="Z229" s="244"/>
      <c r="AA229" s="244"/>
      <c r="AB229" s="245"/>
    </row>
    <row r="230" spans="1:28" x14ac:dyDescent="0.25">
      <c r="A230" s="237">
        <f t="shared" si="108"/>
        <v>13</v>
      </c>
      <c r="B230" s="238" t="s">
        <v>186</v>
      </c>
      <c r="C230" s="237">
        <v>220</v>
      </c>
      <c r="D230" s="231">
        <f t="shared" si="91"/>
        <v>13</v>
      </c>
      <c r="E230" s="231">
        <v>0</v>
      </c>
      <c r="F230" s="231">
        <f t="shared" si="92"/>
        <v>13</v>
      </c>
      <c r="G230" s="239">
        <v>2</v>
      </c>
      <c r="H230" s="237" t="str">
        <f t="shared" si="93"/>
        <v>Kamis</v>
      </c>
      <c r="I230" s="240">
        <f t="shared" si="101"/>
        <v>43944.083333333336</v>
      </c>
      <c r="J230" s="241">
        <f t="shared" si="102"/>
        <v>10.083333333333336</v>
      </c>
      <c r="K230" s="237" t="str">
        <f t="shared" si="94"/>
        <v>Kamis</v>
      </c>
      <c r="L230" s="240">
        <f t="shared" si="103"/>
        <v>43944.166666666672</v>
      </c>
      <c r="M230" s="241">
        <f t="shared" si="95"/>
        <v>10.16666666666667</v>
      </c>
      <c r="P230" s="457" t="s">
        <v>32</v>
      </c>
      <c r="Q230" s="457"/>
      <c r="R230" s="246"/>
      <c r="S230" s="247">
        <f>S229/24</f>
        <v>6.708333333333333</v>
      </c>
      <c r="T230" s="247"/>
      <c r="U230" s="247"/>
      <c r="V230" s="247">
        <f>V229/24</f>
        <v>19.833333333333332</v>
      </c>
      <c r="W230" s="247">
        <f>W229/24</f>
        <v>26.541666666666668</v>
      </c>
      <c r="X230" s="248"/>
      <c r="Y230" s="249" t="s">
        <v>33</v>
      </c>
      <c r="Z230" s="250"/>
      <c r="AA230" s="250"/>
      <c r="AB230" s="250"/>
    </row>
    <row r="231" spans="1:28" x14ac:dyDescent="0.25">
      <c r="A231" s="237">
        <f t="shared" si="108"/>
        <v>14</v>
      </c>
      <c r="B231" s="238" t="s">
        <v>185</v>
      </c>
      <c r="C231" s="237">
        <v>306</v>
      </c>
      <c r="D231" s="231">
        <f t="shared" si="91"/>
        <v>19</v>
      </c>
      <c r="E231" s="231">
        <v>1</v>
      </c>
      <c r="F231" s="231">
        <f t="shared" si="92"/>
        <v>18</v>
      </c>
      <c r="G231" s="237">
        <v>3</v>
      </c>
      <c r="H231" s="237" t="str">
        <f t="shared" si="93"/>
        <v>Kamis</v>
      </c>
      <c r="I231" s="240">
        <f t="shared" si="101"/>
        <v>43944.708333333336</v>
      </c>
      <c r="J231" s="241">
        <f t="shared" si="102"/>
        <v>10.708333333333336</v>
      </c>
      <c r="K231" s="237" t="str">
        <f t="shared" si="94"/>
        <v>Kamis</v>
      </c>
      <c r="L231" s="240">
        <f t="shared" si="103"/>
        <v>43944.833333333336</v>
      </c>
      <c r="M231" s="241">
        <f t="shared" si="95"/>
        <v>10.833333333333336</v>
      </c>
      <c r="P231" s="251"/>
      <c r="Q231" s="251"/>
      <c r="R231" s="252"/>
      <c r="S231" s="251"/>
      <c r="T231" s="251"/>
      <c r="U231" s="251"/>
      <c r="V231" s="251"/>
      <c r="W231" s="250"/>
      <c r="X231" s="250"/>
      <c r="Y231" s="245" t="s">
        <v>34</v>
      </c>
      <c r="Z231" s="245"/>
      <c r="AA231" s="253">
        <f>R229</f>
        <v>2669</v>
      </c>
      <c r="AB231" s="250" t="s">
        <v>35</v>
      </c>
    </row>
    <row r="232" spans="1:28" x14ac:dyDescent="0.25">
      <c r="A232" s="237">
        <f t="shared" si="108"/>
        <v>15</v>
      </c>
      <c r="B232" s="238" t="s">
        <v>184</v>
      </c>
      <c r="C232" s="237">
        <v>146</v>
      </c>
      <c r="D232" s="231">
        <f t="shared" si="91"/>
        <v>8</v>
      </c>
      <c r="E232" s="231">
        <v>0</v>
      </c>
      <c r="F232" s="231">
        <f t="shared" si="92"/>
        <v>8</v>
      </c>
      <c r="G232" s="239">
        <v>2</v>
      </c>
      <c r="H232" s="237" t="str">
        <f t="shared" si="93"/>
        <v>Jum'at</v>
      </c>
      <c r="I232" s="240">
        <f t="shared" si="101"/>
        <v>43945.625</v>
      </c>
      <c r="J232" s="241">
        <f t="shared" si="102"/>
        <v>11.625000000000002</v>
      </c>
      <c r="K232" s="237" t="str">
        <f t="shared" si="94"/>
        <v>Jum'at</v>
      </c>
      <c r="L232" s="240">
        <f t="shared" si="103"/>
        <v>43945.708333333336</v>
      </c>
      <c r="M232" s="241">
        <f t="shared" si="95"/>
        <v>11.708333333333336</v>
      </c>
      <c r="P232" s="251"/>
      <c r="Q232" s="251"/>
      <c r="R232" s="251"/>
      <c r="S232" s="251"/>
      <c r="T232" s="251"/>
      <c r="U232" s="251"/>
      <c r="V232" s="251"/>
      <c r="W232" s="251"/>
      <c r="X232" s="254">
        <f>X228+14</f>
        <v>43970.583333333336</v>
      </c>
      <c r="Y232" s="245" t="s">
        <v>36</v>
      </c>
      <c r="Z232" s="245"/>
      <c r="AA232" s="255">
        <f>S230</f>
        <v>6.708333333333333</v>
      </c>
      <c r="AB232" s="250" t="s">
        <v>14</v>
      </c>
    </row>
    <row r="233" spans="1:28" x14ac:dyDescent="0.25">
      <c r="A233" s="237">
        <f t="shared" si="108"/>
        <v>16</v>
      </c>
      <c r="B233" s="238" t="s">
        <v>183</v>
      </c>
      <c r="C233" s="237">
        <v>480</v>
      </c>
      <c r="D233" s="231">
        <f t="shared" si="91"/>
        <v>28</v>
      </c>
      <c r="E233" s="231">
        <v>-1</v>
      </c>
      <c r="F233" s="231">
        <f t="shared" si="92"/>
        <v>29</v>
      </c>
      <c r="G233" s="237">
        <v>3</v>
      </c>
      <c r="H233" s="237" t="str">
        <f t="shared" si="93"/>
        <v>Sabtu</v>
      </c>
      <c r="I233" s="240">
        <f t="shared" si="101"/>
        <v>43946.041666666664</v>
      </c>
      <c r="J233" s="241">
        <f t="shared" si="102"/>
        <v>12.04166666666667</v>
      </c>
      <c r="K233" s="237" t="str">
        <f t="shared" si="94"/>
        <v>Sabtu</v>
      </c>
      <c r="L233" s="240">
        <f t="shared" si="103"/>
        <v>43946.166666666664</v>
      </c>
      <c r="M233" s="241">
        <f t="shared" si="95"/>
        <v>12.16666666666667</v>
      </c>
      <c r="P233" s="251"/>
      <c r="Q233" s="251"/>
      <c r="R233" s="251"/>
      <c r="S233" s="251"/>
      <c r="T233" s="251"/>
      <c r="U233" s="251"/>
      <c r="V233" s="251"/>
      <c r="W233" s="251"/>
      <c r="X233" s="250"/>
      <c r="Y233" s="245" t="s">
        <v>37</v>
      </c>
      <c r="Z233" s="245"/>
      <c r="AA233" s="256">
        <f>V230</f>
        <v>19.833333333333332</v>
      </c>
      <c r="AB233" s="250" t="s">
        <v>14</v>
      </c>
    </row>
    <row r="234" spans="1:28" x14ac:dyDescent="0.25">
      <c r="A234" s="237">
        <f t="shared" si="108"/>
        <v>17</v>
      </c>
      <c r="B234" s="238" t="s">
        <v>182</v>
      </c>
      <c r="C234" s="237">
        <v>188</v>
      </c>
      <c r="D234" s="231">
        <f t="shared" si="91"/>
        <v>12</v>
      </c>
      <c r="E234" s="231">
        <v>1</v>
      </c>
      <c r="F234" s="231">
        <f t="shared" si="92"/>
        <v>11</v>
      </c>
      <c r="G234" s="239">
        <v>2</v>
      </c>
      <c r="H234" s="237" t="str">
        <f t="shared" si="93"/>
        <v>Minggu</v>
      </c>
      <c r="I234" s="240">
        <f t="shared" si="101"/>
        <v>43947.333333333336</v>
      </c>
      <c r="J234" s="241">
        <f t="shared" si="102"/>
        <v>13.333333333333336</v>
      </c>
      <c r="K234" s="237" t="str">
        <f t="shared" si="94"/>
        <v>Minggu</v>
      </c>
      <c r="L234" s="240">
        <f t="shared" si="103"/>
        <v>43947.416666666672</v>
      </c>
      <c r="M234" s="241">
        <f t="shared" si="95"/>
        <v>13.41666666666667</v>
      </c>
      <c r="P234" s="232"/>
      <c r="Q234" s="232"/>
      <c r="R234" s="232"/>
      <c r="S234" s="232"/>
      <c r="T234" s="232"/>
      <c r="U234" s="232"/>
      <c r="V234" s="232"/>
      <c r="W234" s="232"/>
      <c r="X234" s="232"/>
      <c r="Y234" s="232"/>
      <c r="Z234" s="232"/>
      <c r="AA234" s="232"/>
      <c r="AB234" s="232"/>
    </row>
    <row r="235" spans="1:28" x14ac:dyDescent="0.25">
      <c r="A235" s="237">
        <f t="shared" si="108"/>
        <v>18</v>
      </c>
      <c r="B235" s="238" t="s">
        <v>150</v>
      </c>
      <c r="C235" s="237">
        <v>485</v>
      </c>
      <c r="D235" s="231">
        <f t="shared" si="91"/>
        <v>28</v>
      </c>
      <c r="E235" s="231">
        <v>-1</v>
      </c>
      <c r="F235" s="231">
        <f t="shared" si="92"/>
        <v>29</v>
      </c>
      <c r="G235" s="239">
        <v>2</v>
      </c>
      <c r="H235" s="237" t="str">
        <f t="shared" si="93"/>
        <v>Minggu</v>
      </c>
      <c r="I235" s="240">
        <f t="shared" si="101"/>
        <v>43947.916666666664</v>
      </c>
      <c r="J235" s="241">
        <f t="shared" si="102"/>
        <v>13.91666666666667</v>
      </c>
      <c r="K235" s="237" t="str">
        <f t="shared" si="94"/>
        <v>Senin</v>
      </c>
      <c r="L235" s="240">
        <f t="shared" si="103"/>
        <v>43948</v>
      </c>
      <c r="M235" s="241">
        <f t="shared" si="95"/>
        <v>14.000000000000004</v>
      </c>
      <c r="P235" s="232"/>
      <c r="Q235" s="232"/>
      <c r="R235" s="232"/>
      <c r="S235" s="232"/>
      <c r="T235" s="232"/>
      <c r="U235" s="232"/>
      <c r="V235" s="232"/>
      <c r="W235" s="232"/>
      <c r="X235" s="232"/>
      <c r="Y235" s="232"/>
      <c r="Z235" s="232"/>
      <c r="AA235" s="232"/>
      <c r="AB235" s="232"/>
    </row>
    <row r="236" spans="1:28" x14ac:dyDescent="0.25">
      <c r="A236" s="237">
        <f t="shared" si="108"/>
        <v>19</v>
      </c>
      <c r="B236" s="238" t="s">
        <v>181</v>
      </c>
      <c r="C236" s="237"/>
      <c r="D236" s="231"/>
      <c r="E236" s="231"/>
      <c r="F236" s="231"/>
      <c r="G236" s="237"/>
      <c r="H236" s="237" t="str">
        <f t="shared" si="93"/>
        <v>Selasa</v>
      </c>
      <c r="I236" s="240">
        <f t="shared" si="101"/>
        <v>43949.166666666664</v>
      </c>
      <c r="J236" s="241">
        <f t="shared" si="102"/>
        <v>15.16666666666667</v>
      </c>
      <c r="K236" s="237"/>
      <c r="L236" s="240"/>
      <c r="M236" s="241"/>
    </row>
    <row r="237" spans="1:28" x14ac:dyDescent="0.25">
      <c r="A237" s="457" t="s">
        <v>31</v>
      </c>
      <c r="B237" s="457"/>
      <c r="C237" s="243">
        <f>SUM(C218:C236)</f>
        <v>4808</v>
      </c>
      <c r="D237" s="243">
        <f>SUM(D218:D236)</f>
        <v>289</v>
      </c>
      <c r="E237" s="243"/>
      <c r="F237" s="243"/>
      <c r="G237" s="243">
        <f>SUM(G218:G236)</f>
        <v>53</v>
      </c>
      <c r="H237" s="243">
        <f>D237+G237</f>
        <v>342</v>
      </c>
      <c r="I237" s="244"/>
      <c r="J237" s="245"/>
      <c r="K237" s="244"/>
      <c r="L237" s="244"/>
      <c r="M237" s="245"/>
    </row>
    <row r="238" spans="1:28" x14ac:dyDescent="0.25">
      <c r="A238" s="457" t="s">
        <v>32</v>
      </c>
      <c r="B238" s="457"/>
      <c r="C238" s="246"/>
      <c r="D238" s="247">
        <f>D237/24</f>
        <v>12.041666666666666</v>
      </c>
      <c r="E238" s="247"/>
      <c r="F238" s="247"/>
      <c r="G238" s="247">
        <f>G237/24</f>
        <v>2.2083333333333335</v>
      </c>
      <c r="H238" s="247">
        <f>H237/24</f>
        <v>14.25</v>
      </c>
      <c r="I238" s="248"/>
      <c r="J238" s="249" t="s">
        <v>33</v>
      </c>
      <c r="K238" s="250"/>
      <c r="L238" s="250"/>
      <c r="M238" s="250"/>
    </row>
    <row r="239" spans="1:28" x14ac:dyDescent="0.25">
      <c r="A239" s="251"/>
      <c r="B239" s="251"/>
      <c r="C239" s="252"/>
      <c r="D239" s="251"/>
      <c r="E239" s="251"/>
      <c r="F239" s="251"/>
      <c r="G239" s="251"/>
      <c r="H239" s="250"/>
      <c r="I239" s="250"/>
      <c r="J239" s="245" t="s">
        <v>34</v>
      </c>
      <c r="K239" s="245"/>
      <c r="L239" s="253">
        <f>C237</f>
        <v>4808</v>
      </c>
      <c r="M239" s="250" t="s">
        <v>35</v>
      </c>
    </row>
    <row r="240" spans="1:28" x14ac:dyDescent="0.25">
      <c r="A240" s="251"/>
      <c r="B240" s="251"/>
      <c r="C240" s="251"/>
      <c r="D240" s="251"/>
      <c r="E240" s="251"/>
      <c r="F240" s="251"/>
      <c r="G240" s="251"/>
      <c r="H240" s="251"/>
      <c r="I240" s="254">
        <f>I236+14</f>
        <v>43963.166666666664</v>
      </c>
      <c r="J240" s="245" t="s">
        <v>36</v>
      </c>
      <c r="K240" s="245"/>
      <c r="L240" s="255">
        <f>D238</f>
        <v>12.041666666666666</v>
      </c>
      <c r="M240" s="250" t="s">
        <v>14</v>
      </c>
    </row>
    <row r="241" spans="1:73" x14ac:dyDescent="0.25">
      <c r="A241" s="251"/>
      <c r="B241" s="251"/>
      <c r="C241" s="251"/>
      <c r="D241" s="251"/>
      <c r="E241" s="251"/>
      <c r="F241" s="251"/>
      <c r="G241" s="251"/>
      <c r="H241" s="251"/>
      <c r="I241" s="250"/>
      <c r="J241" s="245" t="s">
        <v>37</v>
      </c>
      <c r="K241" s="245"/>
      <c r="L241" s="256">
        <f>G238</f>
        <v>2.2083333333333335</v>
      </c>
      <c r="M241" s="250" t="s">
        <v>14</v>
      </c>
    </row>
    <row r="242" spans="1:73" x14ac:dyDescent="0.25">
      <c r="A242" s="232"/>
      <c r="B242" s="232"/>
      <c r="C242" s="232"/>
      <c r="D242" s="232"/>
      <c r="E242" s="232"/>
      <c r="F242" s="232"/>
      <c r="G242" s="232"/>
      <c r="H242" s="232"/>
      <c r="I242" s="232"/>
      <c r="J242" s="232"/>
      <c r="K242" s="232"/>
      <c r="L242" s="232"/>
      <c r="M242" s="232"/>
    </row>
    <row r="245" spans="1:73" x14ac:dyDescent="0.25">
      <c r="A245" s="14" t="s">
        <v>0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P245" s="14" t="s">
        <v>0</v>
      </c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E245" s="14" t="s">
        <v>0</v>
      </c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T245" s="14" t="s">
        <v>0</v>
      </c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I245" s="14" t="s">
        <v>0</v>
      </c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</row>
    <row r="246" spans="1:73" x14ac:dyDescent="0.25">
      <c r="A246" s="14" t="s">
        <v>1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P246" s="14" t="s">
        <v>1</v>
      </c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E246" s="14" t="s">
        <v>1</v>
      </c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T246" s="14" t="s">
        <v>1</v>
      </c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I246" s="14" t="s">
        <v>1</v>
      </c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</row>
    <row r="247" spans="1:73" x14ac:dyDescent="0.25">
      <c r="A247" s="17" t="s">
        <v>234</v>
      </c>
      <c r="K247" s="18" t="s">
        <v>3</v>
      </c>
      <c r="L247" s="16">
        <v>17</v>
      </c>
      <c r="M247" s="18" t="s">
        <v>4</v>
      </c>
      <c r="P247" s="17" t="s">
        <v>236</v>
      </c>
      <c r="Z247" s="18" t="s">
        <v>3</v>
      </c>
      <c r="AA247" s="16">
        <v>15</v>
      </c>
      <c r="AB247" s="18" t="s">
        <v>4</v>
      </c>
      <c r="AE247" s="17" t="s">
        <v>237</v>
      </c>
      <c r="AO247" s="18" t="s">
        <v>3</v>
      </c>
      <c r="AP247" s="16">
        <v>13.5</v>
      </c>
      <c r="AQ247" s="18" t="s">
        <v>4</v>
      </c>
      <c r="AT247" s="17" t="s">
        <v>237</v>
      </c>
      <c r="BD247" s="18" t="s">
        <v>3</v>
      </c>
      <c r="BE247" s="16">
        <v>13.5</v>
      </c>
      <c r="BF247" s="18" t="s">
        <v>4</v>
      </c>
      <c r="BI247" s="17" t="s">
        <v>238</v>
      </c>
      <c r="BS247" s="18" t="s">
        <v>3</v>
      </c>
      <c r="BT247" s="16">
        <v>13.5</v>
      </c>
      <c r="BU247" s="18" t="s">
        <v>4</v>
      </c>
    </row>
    <row r="248" spans="1:73" ht="15.75" customHeight="1" x14ac:dyDescent="0.25">
      <c r="A248" s="13" t="s">
        <v>5</v>
      </c>
      <c r="B248" s="13" t="s">
        <v>6</v>
      </c>
      <c r="C248" s="12" t="s">
        <v>7</v>
      </c>
      <c r="D248" s="12" t="s">
        <v>8</v>
      </c>
      <c r="E248" s="11" t="s">
        <v>9</v>
      </c>
      <c r="F248" s="11" t="s">
        <v>10</v>
      </c>
      <c r="G248" s="12" t="s">
        <v>11</v>
      </c>
      <c r="H248" s="10" t="s">
        <v>12</v>
      </c>
      <c r="I248" s="10"/>
      <c r="J248" s="10"/>
      <c r="K248" s="9" t="s">
        <v>13</v>
      </c>
      <c r="L248" s="9"/>
      <c r="M248" s="9"/>
      <c r="P248" s="13" t="s">
        <v>5</v>
      </c>
      <c r="Q248" s="13" t="s">
        <v>6</v>
      </c>
      <c r="R248" s="12" t="s">
        <v>7</v>
      </c>
      <c r="S248" s="12" t="s">
        <v>8</v>
      </c>
      <c r="T248" s="11" t="s">
        <v>9</v>
      </c>
      <c r="U248" s="11" t="s">
        <v>10</v>
      </c>
      <c r="V248" s="12" t="s">
        <v>11</v>
      </c>
      <c r="W248" s="10" t="s">
        <v>12</v>
      </c>
      <c r="X248" s="10"/>
      <c r="Y248" s="10"/>
      <c r="Z248" s="9" t="s">
        <v>13</v>
      </c>
      <c r="AA248" s="9"/>
      <c r="AB248" s="9"/>
      <c r="AE248" s="13" t="s">
        <v>5</v>
      </c>
      <c r="AF248" s="13" t="s">
        <v>6</v>
      </c>
      <c r="AG248" s="12" t="s">
        <v>7</v>
      </c>
      <c r="AH248" s="12" t="s">
        <v>8</v>
      </c>
      <c r="AI248" s="11" t="s">
        <v>9</v>
      </c>
      <c r="AJ248" s="11" t="s">
        <v>10</v>
      </c>
      <c r="AK248" s="12" t="s">
        <v>11</v>
      </c>
      <c r="AL248" s="10" t="s">
        <v>12</v>
      </c>
      <c r="AM248" s="10"/>
      <c r="AN248" s="10"/>
      <c r="AO248" s="9" t="s">
        <v>13</v>
      </c>
      <c r="AP248" s="9"/>
      <c r="AQ248" s="9"/>
      <c r="AT248" s="13" t="s">
        <v>5</v>
      </c>
      <c r="AU248" s="13" t="s">
        <v>6</v>
      </c>
      <c r="AV248" s="12" t="s">
        <v>7</v>
      </c>
      <c r="AW248" s="12" t="s">
        <v>8</v>
      </c>
      <c r="AX248" s="11" t="s">
        <v>9</v>
      </c>
      <c r="AY248" s="11" t="s">
        <v>10</v>
      </c>
      <c r="AZ248" s="12" t="s">
        <v>11</v>
      </c>
      <c r="BA248" s="10" t="s">
        <v>12</v>
      </c>
      <c r="BB248" s="10"/>
      <c r="BC248" s="10"/>
      <c r="BD248" s="9" t="s">
        <v>13</v>
      </c>
      <c r="BE248" s="9"/>
      <c r="BF248" s="9"/>
      <c r="BI248" s="13" t="s">
        <v>5</v>
      </c>
      <c r="BJ248" s="13" t="s">
        <v>6</v>
      </c>
      <c r="BK248" s="12" t="s">
        <v>7</v>
      </c>
      <c r="BL248" s="12" t="s">
        <v>8</v>
      </c>
      <c r="BM248" s="11" t="s">
        <v>9</v>
      </c>
      <c r="BN248" s="11" t="s">
        <v>10</v>
      </c>
      <c r="BO248" s="12" t="s">
        <v>11</v>
      </c>
      <c r="BP248" s="10" t="s">
        <v>12</v>
      </c>
      <c r="BQ248" s="10"/>
      <c r="BR248" s="10"/>
      <c r="BS248" s="9" t="s">
        <v>13</v>
      </c>
      <c r="BT248" s="9"/>
      <c r="BU248" s="9"/>
    </row>
    <row r="249" spans="1:73" x14ac:dyDescent="0.25">
      <c r="A249" s="13"/>
      <c r="B249" s="13"/>
      <c r="C249" s="12"/>
      <c r="D249" s="12"/>
      <c r="E249" s="11"/>
      <c r="F249" s="11"/>
      <c r="G249" s="12"/>
      <c r="H249" s="19" t="s">
        <v>14</v>
      </c>
      <c r="I249" s="19" t="s">
        <v>15</v>
      </c>
      <c r="J249" s="19" t="s">
        <v>16</v>
      </c>
      <c r="K249" s="20" t="s">
        <v>14</v>
      </c>
      <c r="L249" s="20" t="s">
        <v>15</v>
      </c>
      <c r="M249" s="20" t="s">
        <v>16</v>
      </c>
      <c r="P249" s="13"/>
      <c r="Q249" s="13"/>
      <c r="R249" s="12"/>
      <c r="S249" s="12"/>
      <c r="T249" s="11"/>
      <c r="U249" s="11"/>
      <c r="V249" s="12"/>
      <c r="W249" s="19" t="s">
        <v>14</v>
      </c>
      <c r="X249" s="19" t="s">
        <v>15</v>
      </c>
      <c r="Y249" s="19" t="s">
        <v>16</v>
      </c>
      <c r="Z249" s="20" t="s">
        <v>14</v>
      </c>
      <c r="AA249" s="20" t="s">
        <v>15</v>
      </c>
      <c r="AB249" s="20" t="s">
        <v>16</v>
      </c>
      <c r="AE249" s="13"/>
      <c r="AF249" s="13"/>
      <c r="AG249" s="12"/>
      <c r="AH249" s="12"/>
      <c r="AI249" s="11"/>
      <c r="AJ249" s="11"/>
      <c r="AK249" s="12"/>
      <c r="AL249" s="19" t="s">
        <v>14</v>
      </c>
      <c r="AM249" s="19" t="s">
        <v>15</v>
      </c>
      <c r="AN249" s="19" t="s">
        <v>16</v>
      </c>
      <c r="AO249" s="20" t="s">
        <v>14</v>
      </c>
      <c r="AP249" s="20" t="s">
        <v>15</v>
      </c>
      <c r="AQ249" s="20" t="s">
        <v>16</v>
      </c>
      <c r="AT249" s="13"/>
      <c r="AU249" s="13"/>
      <c r="AV249" s="12"/>
      <c r="AW249" s="12"/>
      <c r="AX249" s="11"/>
      <c r="AY249" s="11"/>
      <c r="AZ249" s="12"/>
      <c r="BA249" s="19" t="s">
        <v>14</v>
      </c>
      <c r="BB249" s="19" t="s">
        <v>15</v>
      </c>
      <c r="BC249" s="19" t="s">
        <v>16</v>
      </c>
      <c r="BD249" s="20" t="s">
        <v>14</v>
      </c>
      <c r="BE249" s="20" t="s">
        <v>15</v>
      </c>
      <c r="BF249" s="20" t="s">
        <v>16</v>
      </c>
      <c r="BI249" s="13"/>
      <c r="BJ249" s="13"/>
      <c r="BK249" s="12"/>
      <c r="BL249" s="12"/>
      <c r="BM249" s="11"/>
      <c r="BN249" s="11"/>
      <c r="BO249" s="12"/>
      <c r="BP249" s="19" t="s">
        <v>14</v>
      </c>
      <c r="BQ249" s="19" t="s">
        <v>15</v>
      </c>
      <c r="BR249" s="19" t="s">
        <v>16</v>
      </c>
      <c r="BS249" s="20" t="s">
        <v>14</v>
      </c>
      <c r="BT249" s="20" t="s">
        <v>15</v>
      </c>
      <c r="BU249" s="20" t="s">
        <v>16</v>
      </c>
    </row>
    <row r="250" spans="1:73" x14ac:dyDescent="0.25">
      <c r="A250" s="21">
        <v>1</v>
      </c>
      <c r="B250" s="22" t="s">
        <v>181</v>
      </c>
      <c r="C250" s="21">
        <v>485</v>
      </c>
      <c r="D250" s="23">
        <f t="shared" ref="D250:D267" si="109">F250+E250</f>
        <v>29</v>
      </c>
      <c r="E250" s="23">
        <v>1</v>
      </c>
      <c r="F250" s="23">
        <f t="shared" ref="F250:F267" si="110">INT(C250/$L$247)</f>
        <v>28</v>
      </c>
      <c r="G250" s="71">
        <v>1334</v>
      </c>
      <c r="H250" s="21" t="str">
        <f t="shared" ref="H250:H268" si="111">CHOOSE(WEEKDAY(I250),"Minggu","Senin","Selasa","Rabu","Kamis","Jum'at","Sabtu")</f>
        <v>Kamis</v>
      </c>
      <c r="I250" s="24">
        <v>43930</v>
      </c>
      <c r="J250" s="25">
        <v>8.3333333333333301E-2</v>
      </c>
      <c r="K250" s="21" t="str">
        <f t="shared" ref="K250:K267" si="112">CHOOSE(WEEKDAY(L250),"Minggu","Senin","Selasa","Rabu","Kamis","Jum'at","Sabtu")</f>
        <v>Rabu</v>
      </c>
      <c r="L250" s="24">
        <f>(I250+J250)+G250/24</f>
        <v>43985.666666666672</v>
      </c>
      <c r="M250" s="25">
        <f t="shared" ref="M250:M267" si="113">(J250+G250/24)</f>
        <v>55.666666666666671</v>
      </c>
      <c r="P250" s="21">
        <v>1</v>
      </c>
      <c r="Q250" s="22" t="s">
        <v>181</v>
      </c>
      <c r="R250" s="21">
        <v>485</v>
      </c>
      <c r="S250" s="23">
        <f t="shared" ref="S250:S265" si="114">U250+T250</f>
        <v>33</v>
      </c>
      <c r="T250" s="23">
        <v>1</v>
      </c>
      <c r="U250" s="23">
        <f t="shared" ref="U250:U265" si="115">INT(R250/$AA$247)</f>
        <v>32</v>
      </c>
      <c r="V250" s="71">
        <v>1952</v>
      </c>
      <c r="W250" s="21" t="str">
        <f t="shared" ref="W250:W266" si="116">CHOOSE(WEEKDAY(X250),"Minggu","Senin","Selasa","Rabu","Kamis","Jum'at","Sabtu")</f>
        <v>Kamis</v>
      </c>
      <c r="X250" s="24">
        <v>43930</v>
      </c>
      <c r="Y250" s="25">
        <v>8.3333333333333301E-2</v>
      </c>
      <c r="Z250" s="21" t="str">
        <f t="shared" ref="Z250:Z265" si="117">CHOOSE(WEEKDAY(AA250),"Minggu","Senin","Selasa","Rabu","Kamis","Jum'at","Sabtu")</f>
        <v>Senin</v>
      </c>
      <c r="AA250" s="24">
        <f>(X250+Y250)+V250/24</f>
        <v>44011.416666666672</v>
      </c>
      <c r="AB250" s="25">
        <f t="shared" ref="AB250:AB265" si="118">(Y250+V250/24)</f>
        <v>81.416666666666657</v>
      </c>
      <c r="AC250" s="15">
        <f t="shared" ref="AC250:AC265" si="119">R250/15</f>
        <v>32.333333333333336</v>
      </c>
      <c r="AE250" s="21">
        <v>1</v>
      </c>
      <c r="AF250" s="22" t="s">
        <v>181</v>
      </c>
      <c r="AG250" s="21">
        <v>485</v>
      </c>
      <c r="AH250" s="23">
        <f t="shared" ref="AH250:AH265" si="120">AJ250+AI250</f>
        <v>33</v>
      </c>
      <c r="AI250" s="23">
        <v>1</v>
      </c>
      <c r="AJ250" s="23">
        <f>INT(AG250/$AA$247)</f>
        <v>32</v>
      </c>
      <c r="AK250" s="71">
        <v>1952</v>
      </c>
      <c r="AL250" s="21" t="str">
        <f t="shared" ref="AL250:AL266" si="121">CHOOSE(WEEKDAY(AM250),"Minggu","Senin","Selasa","Rabu","Kamis","Jum'at","Sabtu")</f>
        <v>Kamis</v>
      </c>
      <c r="AM250" s="24">
        <v>43930</v>
      </c>
      <c r="AN250" s="25">
        <v>8.3333333333333301E-2</v>
      </c>
      <c r="AO250" s="21" t="str">
        <f t="shared" ref="AO250:AO265" si="122">CHOOSE(WEEKDAY(AP250),"Minggu","Senin","Selasa","Rabu","Kamis","Jum'at","Sabtu")</f>
        <v>Senin</v>
      </c>
      <c r="AP250" s="24">
        <f>(AM250+AN250)+AK250/24</f>
        <v>44011.416666666672</v>
      </c>
      <c r="AQ250" s="25">
        <f t="shared" ref="AQ250:AQ265" si="123">(AN250+AK250/24)</f>
        <v>81.416666666666657</v>
      </c>
      <c r="AT250" s="21">
        <v>1</v>
      </c>
      <c r="AU250" s="22" t="s">
        <v>181</v>
      </c>
      <c r="AV250" s="21">
        <v>485</v>
      </c>
      <c r="AW250" s="23">
        <f t="shared" ref="AW250:AW265" si="124">AY250+AX250</f>
        <v>33</v>
      </c>
      <c r="AX250" s="23">
        <v>1</v>
      </c>
      <c r="AY250" s="23">
        <f>INT(AV250/$AA$247)</f>
        <v>32</v>
      </c>
      <c r="AZ250" s="71">
        <v>1952</v>
      </c>
      <c r="BA250" s="21" t="str">
        <f t="shared" ref="BA250:BA266" si="125">CHOOSE(WEEKDAY(BB250),"Minggu","Senin","Selasa","Rabu","Kamis","Jum'at","Sabtu")</f>
        <v>Kamis</v>
      </c>
      <c r="BB250" s="24">
        <v>43930</v>
      </c>
      <c r="BC250" s="25">
        <v>8.3333333333333301E-2</v>
      </c>
      <c r="BD250" s="21" t="str">
        <f t="shared" ref="BD250:BD265" si="126">CHOOSE(WEEKDAY(BE250),"Minggu","Senin","Selasa","Rabu","Kamis","Jum'at","Sabtu")</f>
        <v>Senin</v>
      </c>
      <c r="BE250" s="24">
        <f>(BB250+BC250)+AZ250/24</f>
        <v>44011.416666666672</v>
      </c>
      <c r="BF250" s="25">
        <f t="shared" ref="BF250:BF265" si="127">(BC250+AZ250/24)</f>
        <v>81.416666666666657</v>
      </c>
      <c r="BI250" s="21">
        <v>1</v>
      </c>
      <c r="BJ250" s="22" t="s">
        <v>181</v>
      </c>
      <c r="BK250" s="21">
        <v>485</v>
      </c>
      <c r="BL250" s="23">
        <f t="shared" ref="BL250:BL266" si="128">BN250+BM250</f>
        <v>33</v>
      </c>
      <c r="BM250" s="23">
        <v>1</v>
      </c>
      <c r="BN250" s="23">
        <f>INT(BK250/$AA$247)</f>
        <v>32</v>
      </c>
      <c r="BO250" s="71">
        <v>1952</v>
      </c>
      <c r="BP250" s="21" t="str">
        <f t="shared" ref="BP250:BP267" si="129">CHOOSE(WEEKDAY(BQ250),"Minggu","Senin","Selasa","Rabu","Kamis","Jum'at","Sabtu")</f>
        <v>Kamis</v>
      </c>
      <c r="BQ250" s="24">
        <v>43930</v>
      </c>
      <c r="BR250" s="25">
        <v>8.3333333333333301E-2</v>
      </c>
      <c r="BS250" s="21" t="str">
        <f t="shared" ref="BS250:BS266" si="130">CHOOSE(WEEKDAY(BT250),"Minggu","Senin","Selasa","Rabu","Kamis","Jum'at","Sabtu")</f>
        <v>Senin</v>
      </c>
      <c r="BT250" s="24">
        <f>(BQ250+BR250)+BO250/24</f>
        <v>44011.416666666672</v>
      </c>
      <c r="BU250" s="25">
        <f t="shared" ref="BU250:BU266" si="131">(BR250+BO250/24)</f>
        <v>81.416666666666657</v>
      </c>
    </row>
    <row r="251" spans="1:73" x14ac:dyDescent="0.25">
      <c r="A251" s="21">
        <v>2</v>
      </c>
      <c r="B251" s="22" t="s">
        <v>150</v>
      </c>
      <c r="C251" s="21">
        <v>188</v>
      </c>
      <c r="D251" s="23">
        <f t="shared" si="109"/>
        <v>12</v>
      </c>
      <c r="E251" s="23">
        <v>1</v>
      </c>
      <c r="F251" s="23">
        <f t="shared" si="110"/>
        <v>11</v>
      </c>
      <c r="G251" s="71">
        <v>2</v>
      </c>
      <c r="H251" s="21" t="str">
        <f t="shared" si="111"/>
        <v>Kamis</v>
      </c>
      <c r="I251" s="24">
        <f t="shared" ref="I251:I268" si="132">$I$250+J251</f>
        <v>43986.875</v>
      </c>
      <c r="J251" s="25">
        <f t="shared" ref="J251:J268" si="133">M250+D250/24</f>
        <v>56.875000000000007</v>
      </c>
      <c r="K251" s="21" t="str">
        <f t="shared" si="112"/>
        <v>Kamis</v>
      </c>
      <c r="L251" s="24">
        <f t="shared" ref="L251:L267" si="134">($I$250+J251)+G251/24</f>
        <v>43986.958333333336</v>
      </c>
      <c r="M251" s="25">
        <f t="shared" si="113"/>
        <v>56.958333333333343</v>
      </c>
      <c r="P251" s="21">
        <v>2</v>
      </c>
      <c r="Q251" s="22" t="s">
        <v>150</v>
      </c>
      <c r="R251" s="21">
        <v>188</v>
      </c>
      <c r="S251" s="23">
        <f t="shared" si="114"/>
        <v>13</v>
      </c>
      <c r="T251" s="23">
        <v>1</v>
      </c>
      <c r="U251" s="23">
        <f t="shared" si="115"/>
        <v>12</v>
      </c>
      <c r="V251" s="71">
        <v>2</v>
      </c>
      <c r="W251" s="21" t="str">
        <f t="shared" si="116"/>
        <v>Selasa</v>
      </c>
      <c r="X251" s="24">
        <f t="shared" ref="X251:X266" si="135">$X$250+Y251</f>
        <v>44012.791666666664</v>
      </c>
      <c r="Y251" s="25">
        <f t="shared" ref="Y251:Y266" si="136">AB250+S250/24</f>
        <v>82.791666666666657</v>
      </c>
      <c r="Z251" s="21" t="str">
        <f t="shared" si="117"/>
        <v>Selasa</v>
      </c>
      <c r="AA251" s="24">
        <f t="shared" ref="AA251:AA265" si="137">($X$250+Y251)+V251/24</f>
        <v>44012.875</v>
      </c>
      <c r="AB251" s="25">
        <f t="shared" si="118"/>
        <v>82.874999999999986</v>
      </c>
      <c r="AC251" s="15">
        <f t="shared" si="119"/>
        <v>12.533333333333333</v>
      </c>
      <c r="AE251" s="21">
        <v>2</v>
      </c>
      <c r="AF251" s="22" t="s">
        <v>150</v>
      </c>
      <c r="AG251" s="21">
        <v>188</v>
      </c>
      <c r="AH251" s="23">
        <f t="shared" si="120"/>
        <v>13</v>
      </c>
      <c r="AI251" s="23">
        <v>1</v>
      </c>
      <c r="AJ251" s="23">
        <f>INT(AG251/$AA$247)</f>
        <v>12</v>
      </c>
      <c r="AK251" s="71">
        <v>2</v>
      </c>
      <c r="AL251" s="21" t="str">
        <f t="shared" si="121"/>
        <v>Selasa</v>
      </c>
      <c r="AM251" s="24">
        <f t="shared" ref="AM251:AM266" si="138">$AM$250+AN251</f>
        <v>44012.791666666664</v>
      </c>
      <c r="AN251" s="25">
        <f t="shared" ref="AN251:AN266" si="139">AQ250+AH250/24</f>
        <v>82.791666666666657</v>
      </c>
      <c r="AO251" s="21" t="str">
        <f t="shared" si="122"/>
        <v>Selasa</v>
      </c>
      <c r="AP251" s="24">
        <f t="shared" ref="AP251:AP265" si="140">($AM$250+AN251)+AK251/24</f>
        <v>44012.875</v>
      </c>
      <c r="AQ251" s="25">
        <f t="shared" si="123"/>
        <v>82.874999999999986</v>
      </c>
      <c r="AT251" s="21">
        <v>2</v>
      </c>
      <c r="AU251" s="22" t="s">
        <v>150</v>
      </c>
      <c r="AV251" s="21">
        <v>188</v>
      </c>
      <c r="AW251" s="23">
        <f t="shared" si="124"/>
        <v>13</v>
      </c>
      <c r="AX251" s="23">
        <v>1</v>
      </c>
      <c r="AY251" s="23">
        <f>INT(AV251/$AA$247)</f>
        <v>12</v>
      </c>
      <c r="AZ251" s="71">
        <v>2</v>
      </c>
      <c r="BA251" s="21" t="str">
        <f t="shared" si="125"/>
        <v>Selasa</v>
      </c>
      <c r="BB251" s="24">
        <f t="shared" ref="BB251:BB266" si="141">$BB$250+BC251</f>
        <v>44012.791666666664</v>
      </c>
      <c r="BC251" s="25">
        <f t="shared" ref="BC251:BC266" si="142">BF250+AW250/24</f>
        <v>82.791666666666657</v>
      </c>
      <c r="BD251" s="21" t="str">
        <f t="shared" si="126"/>
        <v>Selasa</v>
      </c>
      <c r="BE251" s="24">
        <f t="shared" ref="BE251:BE265" si="143">($BB$250+BC251)+AZ251/24</f>
        <v>44012.875</v>
      </c>
      <c r="BF251" s="25">
        <f t="shared" si="127"/>
        <v>82.874999999999986</v>
      </c>
      <c r="BI251" s="21">
        <v>2</v>
      </c>
      <c r="BJ251" s="22" t="s">
        <v>150</v>
      </c>
      <c r="BK251" s="21">
        <v>188</v>
      </c>
      <c r="BL251" s="23">
        <f t="shared" si="128"/>
        <v>13</v>
      </c>
      <c r="BM251" s="23">
        <v>1</v>
      </c>
      <c r="BN251" s="23">
        <f>INT(BK251/$AA$247)</f>
        <v>12</v>
      </c>
      <c r="BO251" s="71">
        <v>2</v>
      </c>
      <c r="BP251" s="21" t="str">
        <f t="shared" si="129"/>
        <v>Selasa</v>
      </c>
      <c r="BQ251" s="24">
        <f t="shared" ref="BQ251:BQ267" si="144">$BQ$250+BR251</f>
        <v>44012.791666666664</v>
      </c>
      <c r="BR251" s="25">
        <f t="shared" ref="BR251:BR267" si="145">BU250+BL250/24</f>
        <v>82.791666666666657</v>
      </c>
      <c r="BS251" s="21" t="str">
        <f t="shared" si="130"/>
        <v>Selasa</v>
      </c>
      <c r="BT251" s="24">
        <f t="shared" ref="BT251:BT266" si="146">($BQ$250+BR251)+BO251/24</f>
        <v>44012.875</v>
      </c>
      <c r="BU251" s="25">
        <f t="shared" si="131"/>
        <v>82.874999999999986</v>
      </c>
    </row>
    <row r="252" spans="1:73" x14ac:dyDescent="0.25">
      <c r="A252" s="21">
        <f t="shared" ref="A252:A268" si="147">A251+1</f>
        <v>3</v>
      </c>
      <c r="B252" s="22" t="s">
        <v>182</v>
      </c>
      <c r="C252" s="21">
        <v>480</v>
      </c>
      <c r="D252" s="23">
        <f t="shared" si="109"/>
        <v>26</v>
      </c>
      <c r="E252" s="231">
        <v>-2</v>
      </c>
      <c r="F252" s="23">
        <f t="shared" si="110"/>
        <v>28</v>
      </c>
      <c r="G252" s="71">
        <v>2</v>
      </c>
      <c r="H252" s="21" t="str">
        <f t="shared" si="111"/>
        <v>Jum'at</v>
      </c>
      <c r="I252" s="24">
        <f t="shared" si="132"/>
        <v>43987.458333333336</v>
      </c>
      <c r="J252" s="25">
        <f t="shared" si="133"/>
        <v>57.458333333333343</v>
      </c>
      <c r="K252" s="21" t="str">
        <f t="shared" si="112"/>
        <v>Jum'at</v>
      </c>
      <c r="L252" s="24">
        <f t="shared" si="134"/>
        <v>43987.541666666672</v>
      </c>
      <c r="M252" s="25">
        <f t="shared" si="113"/>
        <v>57.541666666666679</v>
      </c>
      <c r="P252" s="21">
        <f t="shared" ref="P252:P266" si="148">P251+1</f>
        <v>3</v>
      </c>
      <c r="Q252" s="22" t="s">
        <v>182</v>
      </c>
      <c r="R252" s="21">
        <v>480</v>
      </c>
      <c r="S252" s="23">
        <f t="shared" si="114"/>
        <v>30</v>
      </c>
      <c r="T252" s="23">
        <v>-2</v>
      </c>
      <c r="U252" s="23">
        <f t="shared" si="115"/>
        <v>32</v>
      </c>
      <c r="V252" s="71">
        <v>2</v>
      </c>
      <c r="W252" s="21" t="str">
        <f t="shared" si="116"/>
        <v>Rabu</v>
      </c>
      <c r="X252" s="24">
        <f t="shared" si="135"/>
        <v>44013.416666666664</v>
      </c>
      <c r="Y252" s="25">
        <f t="shared" si="136"/>
        <v>83.416666666666657</v>
      </c>
      <c r="Z252" s="21" t="str">
        <f t="shared" si="117"/>
        <v>Rabu</v>
      </c>
      <c r="AA252" s="24">
        <f t="shared" si="137"/>
        <v>44013.5</v>
      </c>
      <c r="AB252" s="25">
        <f t="shared" si="118"/>
        <v>83.499999999999986</v>
      </c>
      <c r="AC252" s="15">
        <f t="shared" si="119"/>
        <v>32</v>
      </c>
      <c r="AE252" s="21">
        <f>AE251+1</f>
        <v>3</v>
      </c>
      <c r="AF252" s="22" t="s">
        <v>182</v>
      </c>
      <c r="AG252" s="21">
        <v>480</v>
      </c>
      <c r="AH252" s="23">
        <f t="shared" si="120"/>
        <v>30</v>
      </c>
      <c r="AI252" s="23">
        <v>-2</v>
      </c>
      <c r="AJ252" s="23">
        <f>INT(AG252/$AA$247)</f>
        <v>32</v>
      </c>
      <c r="AK252" s="71">
        <v>10</v>
      </c>
      <c r="AL252" s="21" t="str">
        <f t="shared" si="121"/>
        <v>Rabu</v>
      </c>
      <c r="AM252" s="24">
        <f t="shared" si="138"/>
        <v>44013.416666666664</v>
      </c>
      <c r="AN252" s="25">
        <f t="shared" si="139"/>
        <v>83.416666666666657</v>
      </c>
      <c r="AO252" s="21" t="str">
        <f t="shared" si="122"/>
        <v>Rabu</v>
      </c>
      <c r="AP252" s="24">
        <f t="shared" si="140"/>
        <v>44013.833333333328</v>
      </c>
      <c r="AQ252" s="25">
        <f t="shared" si="123"/>
        <v>83.833333333333329</v>
      </c>
      <c r="AT252" s="21">
        <f>AT251+1</f>
        <v>3</v>
      </c>
      <c r="AU252" s="22" t="s">
        <v>182</v>
      </c>
      <c r="AV252" s="21">
        <v>480</v>
      </c>
      <c r="AW252" s="23">
        <f t="shared" si="124"/>
        <v>30</v>
      </c>
      <c r="AX252" s="23">
        <v>-2</v>
      </c>
      <c r="AY252" s="23">
        <f>INT(AV252/$AA$247)</f>
        <v>32</v>
      </c>
      <c r="AZ252" s="71">
        <v>10</v>
      </c>
      <c r="BA252" s="21" t="str">
        <f t="shared" si="125"/>
        <v>Rabu</v>
      </c>
      <c r="BB252" s="24">
        <f t="shared" si="141"/>
        <v>44013.416666666664</v>
      </c>
      <c r="BC252" s="25">
        <f t="shared" si="142"/>
        <v>83.416666666666657</v>
      </c>
      <c r="BD252" s="21" t="str">
        <f t="shared" si="126"/>
        <v>Rabu</v>
      </c>
      <c r="BE252" s="24">
        <f t="shared" si="143"/>
        <v>44013.833333333328</v>
      </c>
      <c r="BF252" s="25">
        <f t="shared" si="127"/>
        <v>83.833333333333329</v>
      </c>
      <c r="BI252" s="21">
        <f>BI251+1</f>
        <v>3</v>
      </c>
      <c r="BJ252" s="22" t="s">
        <v>182</v>
      </c>
      <c r="BK252" s="21">
        <v>480</v>
      </c>
      <c r="BL252" s="23">
        <f t="shared" si="128"/>
        <v>30</v>
      </c>
      <c r="BM252" s="23">
        <v>-2</v>
      </c>
      <c r="BN252" s="23">
        <f>INT(BK252/$AA$247)</f>
        <v>32</v>
      </c>
      <c r="BO252" s="71">
        <v>10</v>
      </c>
      <c r="BP252" s="21" t="str">
        <f t="shared" si="129"/>
        <v>Rabu</v>
      </c>
      <c r="BQ252" s="24">
        <f t="shared" si="144"/>
        <v>44013.416666666664</v>
      </c>
      <c r="BR252" s="25">
        <f t="shared" si="145"/>
        <v>83.416666666666657</v>
      </c>
      <c r="BS252" s="21" t="str">
        <f t="shared" si="130"/>
        <v>Rabu</v>
      </c>
      <c r="BT252" s="24">
        <f t="shared" si="146"/>
        <v>44013.833333333328</v>
      </c>
      <c r="BU252" s="25">
        <f t="shared" si="131"/>
        <v>83.833333333333329</v>
      </c>
    </row>
    <row r="253" spans="1:73" x14ac:dyDescent="0.25">
      <c r="A253" s="21">
        <f t="shared" si="147"/>
        <v>4</v>
      </c>
      <c r="B253" s="22" t="s">
        <v>183</v>
      </c>
      <c r="C253" s="21">
        <v>146</v>
      </c>
      <c r="D253" s="23">
        <f t="shared" si="109"/>
        <v>9</v>
      </c>
      <c r="E253" s="23">
        <v>1</v>
      </c>
      <c r="F253" s="23">
        <f t="shared" si="110"/>
        <v>8</v>
      </c>
      <c r="G253" s="71">
        <v>4</v>
      </c>
      <c r="H253" s="21" t="str">
        <f t="shared" si="111"/>
        <v>Sabtu</v>
      </c>
      <c r="I253" s="24">
        <f t="shared" si="132"/>
        <v>43988.625</v>
      </c>
      <c r="J253" s="25">
        <f t="shared" si="133"/>
        <v>58.625000000000014</v>
      </c>
      <c r="K253" s="21" t="str">
        <f t="shared" si="112"/>
        <v>Sabtu</v>
      </c>
      <c r="L253" s="24">
        <f t="shared" si="134"/>
        <v>43988.791666666664</v>
      </c>
      <c r="M253" s="25">
        <f t="shared" si="113"/>
        <v>58.791666666666679</v>
      </c>
      <c r="P253" s="21">
        <f t="shared" si="148"/>
        <v>4</v>
      </c>
      <c r="Q253" s="22" t="s">
        <v>183</v>
      </c>
      <c r="R253" s="21">
        <v>146</v>
      </c>
      <c r="S253" s="23">
        <f t="shared" si="114"/>
        <v>10</v>
      </c>
      <c r="T253" s="23">
        <v>1</v>
      </c>
      <c r="U253" s="23">
        <f t="shared" si="115"/>
        <v>9</v>
      </c>
      <c r="V253" s="71">
        <v>4</v>
      </c>
      <c r="W253" s="21" t="str">
        <f t="shared" si="116"/>
        <v>Kamis</v>
      </c>
      <c r="X253" s="24">
        <f t="shared" si="135"/>
        <v>44014.75</v>
      </c>
      <c r="Y253" s="25">
        <f t="shared" si="136"/>
        <v>84.749999999999986</v>
      </c>
      <c r="Z253" s="21" t="str">
        <f t="shared" si="117"/>
        <v>Kamis</v>
      </c>
      <c r="AA253" s="24">
        <f t="shared" si="137"/>
        <v>44014.916666666664</v>
      </c>
      <c r="AB253" s="25">
        <f t="shared" si="118"/>
        <v>84.916666666666657</v>
      </c>
      <c r="AC253" s="15">
        <f t="shared" si="119"/>
        <v>9.7333333333333325</v>
      </c>
      <c r="AE253" s="21">
        <v>1</v>
      </c>
      <c r="AF253" s="22" t="s">
        <v>183</v>
      </c>
      <c r="AG253" s="21">
        <v>146</v>
      </c>
      <c r="AH253" s="23">
        <f t="shared" si="120"/>
        <v>12</v>
      </c>
      <c r="AI253" s="23">
        <v>2</v>
      </c>
      <c r="AJ253" s="23">
        <f t="shared" ref="AJ253:AJ265" si="149">INT(AG253/$AP$247)</f>
        <v>10</v>
      </c>
      <c r="AK253" s="71">
        <v>4</v>
      </c>
      <c r="AL253" s="74" t="str">
        <f t="shared" si="121"/>
        <v>Jum'at</v>
      </c>
      <c r="AM253" s="24">
        <f t="shared" si="138"/>
        <v>44015.083333333336</v>
      </c>
      <c r="AN253" s="257">
        <f t="shared" si="139"/>
        <v>85.083333333333329</v>
      </c>
      <c r="AO253" s="74" t="str">
        <f t="shared" si="122"/>
        <v>Jum'at</v>
      </c>
      <c r="AP253" s="24">
        <f t="shared" si="140"/>
        <v>44015.25</v>
      </c>
      <c r="AQ253" s="257">
        <f t="shared" si="123"/>
        <v>85.25</v>
      </c>
      <c r="AT253" s="21">
        <v>1</v>
      </c>
      <c r="AU253" s="22" t="s">
        <v>183</v>
      </c>
      <c r="AV253" s="21">
        <v>146</v>
      </c>
      <c r="AW253" s="23">
        <f t="shared" si="124"/>
        <v>12</v>
      </c>
      <c r="AX253" s="23">
        <v>2</v>
      </c>
      <c r="AY253" s="23">
        <f t="shared" ref="AY253:AY265" si="150">INT(AV253/$AP$247)</f>
        <v>10</v>
      </c>
      <c r="AZ253" s="71">
        <v>4</v>
      </c>
      <c r="BA253" s="21" t="str">
        <f t="shared" si="125"/>
        <v>Jum'at</v>
      </c>
      <c r="BB253" s="24">
        <f t="shared" si="141"/>
        <v>44015.083333333336</v>
      </c>
      <c r="BC253" s="25">
        <f t="shared" si="142"/>
        <v>85.083333333333329</v>
      </c>
      <c r="BD253" s="21" t="str">
        <f t="shared" si="126"/>
        <v>Jum'at</v>
      </c>
      <c r="BE253" s="24">
        <f t="shared" si="143"/>
        <v>44015.25</v>
      </c>
      <c r="BF253" s="25">
        <f t="shared" si="127"/>
        <v>85.25</v>
      </c>
      <c r="BI253" s="21">
        <v>1</v>
      </c>
      <c r="BJ253" s="22" t="s">
        <v>183</v>
      </c>
      <c r="BK253" s="21">
        <v>146</v>
      </c>
      <c r="BL253" s="23">
        <f t="shared" si="128"/>
        <v>12</v>
      </c>
      <c r="BM253" s="23">
        <v>2</v>
      </c>
      <c r="BN253" s="23">
        <f t="shared" ref="BN253:BN266" si="151">INT(BK253/$AP$247)</f>
        <v>10</v>
      </c>
      <c r="BO253" s="71">
        <v>4</v>
      </c>
      <c r="BP253" s="21" t="str">
        <f t="shared" si="129"/>
        <v>Jum'at</v>
      </c>
      <c r="BQ253" s="24">
        <f t="shared" si="144"/>
        <v>44015.083333333336</v>
      </c>
      <c r="BR253" s="25">
        <f t="shared" si="145"/>
        <v>85.083333333333329</v>
      </c>
      <c r="BS253" s="21" t="str">
        <f t="shared" si="130"/>
        <v>Jum'at</v>
      </c>
      <c r="BT253" s="24">
        <f t="shared" si="146"/>
        <v>44015.25</v>
      </c>
      <c r="BU253" s="25">
        <f t="shared" si="131"/>
        <v>85.25</v>
      </c>
    </row>
    <row r="254" spans="1:73" x14ac:dyDescent="0.25">
      <c r="A254" s="21">
        <f t="shared" si="147"/>
        <v>5</v>
      </c>
      <c r="B254" s="22" t="s">
        <v>184</v>
      </c>
      <c r="C254" s="21">
        <v>306</v>
      </c>
      <c r="D254" s="23">
        <f t="shared" si="109"/>
        <v>19</v>
      </c>
      <c r="E254" s="23">
        <v>1</v>
      </c>
      <c r="F254" s="23">
        <f t="shared" si="110"/>
        <v>18</v>
      </c>
      <c r="G254" s="71">
        <v>2</v>
      </c>
      <c r="H254" s="21" t="str">
        <f t="shared" si="111"/>
        <v>Minggu</v>
      </c>
      <c r="I254" s="24">
        <f t="shared" si="132"/>
        <v>43989.166666666664</v>
      </c>
      <c r="J254" s="25">
        <f t="shared" si="133"/>
        <v>59.166666666666679</v>
      </c>
      <c r="K254" s="21" t="str">
        <f t="shared" si="112"/>
        <v>Minggu</v>
      </c>
      <c r="L254" s="24">
        <f t="shared" si="134"/>
        <v>43989.25</v>
      </c>
      <c r="M254" s="25">
        <f t="shared" si="113"/>
        <v>59.250000000000014</v>
      </c>
      <c r="P254" s="21">
        <f t="shared" si="148"/>
        <v>5</v>
      </c>
      <c r="Q254" s="22" t="s">
        <v>184</v>
      </c>
      <c r="R254" s="21">
        <v>306</v>
      </c>
      <c r="S254" s="23">
        <f t="shared" si="114"/>
        <v>21</v>
      </c>
      <c r="T254" s="23">
        <v>1</v>
      </c>
      <c r="U254" s="23">
        <f t="shared" si="115"/>
        <v>20</v>
      </c>
      <c r="V254" s="71">
        <v>2</v>
      </c>
      <c r="W254" s="21" t="str">
        <f t="shared" si="116"/>
        <v>Jum'at</v>
      </c>
      <c r="X254" s="24">
        <f t="shared" si="135"/>
        <v>44015.333333333336</v>
      </c>
      <c r="Y254" s="25">
        <f t="shared" si="136"/>
        <v>85.333333333333329</v>
      </c>
      <c r="Z254" s="21" t="str">
        <f t="shared" si="117"/>
        <v>Jum'at</v>
      </c>
      <c r="AA254" s="24">
        <f t="shared" si="137"/>
        <v>44015.416666666672</v>
      </c>
      <c r="AB254" s="25">
        <f t="shared" si="118"/>
        <v>85.416666666666657</v>
      </c>
      <c r="AC254" s="15">
        <f t="shared" si="119"/>
        <v>20.399999999999999</v>
      </c>
      <c r="AE254" s="21">
        <f t="shared" ref="AE254:AE266" si="152">AE253+1</f>
        <v>2</v>
      </c>
      <c r="AF254" s="22" t="s">
        <v>184</v>
      </c>
      <c r="AG254" s="21">
        <v>306</v>
      </c>
      <c r="AH254" s="23">
        <f t="shared" si="120"/>
        <v>23</v>
      </c>
      <c r="AI254" s="23">
        <v>1</v>
      </c>
      <c r="AJ254" s="23">
        <f t="shared" si="149"/>
        <v>22</v>
      </c>
      <c r="AK254" s="71">
        <v>2</v>
      </c>
      <c r="AL254" s="21" t="str">
        <f t="shared" si="121"/>
        <v>Jum'at</v>
      </c>
      <c r="AM254" s="24">
        <f t="shared" si="138"/>
        <v>44015.75</v>
      </c>
      <c r="AN254" s="257">
        <f t="shared" si="139"/>
        <v>85.75</v>
      </c>
      <c r="AO254" s="21" t="str">
        <f t="shared" si="122"/>
        <v>Jum'at</v>
      </c>
      <c r="AP254" s="24">
        <f t="shared" si="140"/>
        <v>44015.833333333336</v>
      </c>
      <c r="AQ254" s="257">
        <f t="shared" si="123"/>
        <v>85.833333333333329</v>
      </c>
      <c r="AT254" s="21">
        <f t="shared" ref="AT254:AT259" si="153">AT253+1</f>
        <v>2</v>
      </c>
      <c r="AU254" s="22" t="s">
        <v>184</v>
      </c>
      <c r="AV254" s="21">
        <v>306</v>
      </c>
      <c r="AW254" s="23">
        <f t="shared" si="124"/>
        <v>23</v>
      </c>
      <c r="AX254" s="23">
        <v>1</v>
      </c>
      <c r="AY254" s="23">
        <f t="shared" si="150"/>
        <v>22</v>
      </c>
      <c r="AZ254" s="71">
        <v>2</v>
      </c>
      <c r="BA254" s="21" t="str">
        <f t="shared" si="125"/>
        <v>Jum'at</v>
      </c>
      <c r="BB254" s="24">
        <f t="shared" si="141"/>
        <v>44015.75</v>
      </c>
      <c r="BC254" s="25">
        <f t="shared" si="142"/>
        <v>85.75</v>
      </c>
      <c r="BD254" s="21" t="str">
        <f t="shared" si="126"/>
        <v>Jum'at</v>
      </c>
      <c r="BE254" s="24">
        <f t="shared" si="143"/>
        <v>44015.833333333336</v>
      </c>
      <c r="BF254" s="25">
        <f t="shared" si="127"/>
        <v>85.833333333333329</v>
      </c>
      <c r="BI254" s="21">
        <f t="shared" ref="BI254:BI259" si="154">BI253+1</f>
        <v>2</v>
      </c>
      <c r="BJ254" s="22" t="s">
        <v>184</v>
      </c>
      <c r="BK254" s="21">
        <v>306</v>
      </c>
      <c r="BL254" s="23">
        <f t="shared" si="128"/>
        <v>23</v>
      </c>
      <c r="BM254" s="23">
        <v>1</v>
      </c>
      <c r="BN254" s="23">
        <f t="shared" si="151"/>
        <v>22</v>
      </c>
      <c r="BO254" s="71">
        <v>2</v>
      </c>
      <c r="BP254" s="21" t="str">
        <f t="shared" si="129"/>
        <v>Jum'at</v>
      </c>
      <c r="BQ254" s="24">
        <f t="shared" si="144"/>
        <v>44015.75</v>
      </c>
      <c r="BR254" s="25">
        <f t="shared" si="145"/>
        <v>85.75</v>
      </c>
      <c r="BS254" s="21" t="str">
        <f t="shared" si="130"/>
        <v>Jum'at</v>
      </c>
      <c r="BT254" s="24">
        <f t="shared" si="146"/>
        <v>44015.833333333336</v>
      </c>
      <c r="BU254" s="25">
        <f t="shared" si="131"/>
        <v>85.833333333333329</v>
      </c>
    </row>
    <row r="255" spans="1:73" x14ac:dyDescent="0.25">
      <c r="A255" s="21">
        <f t="shared" si="147"/>
        <v>6</v>
      </c>
      <c r="B255" s="22" t="s">
        <v>185</v>
      </c>
      <c r="C255" s="21">
        <v>220</v>
      </c>
      <c r="D255" s="23">
        <f t="shared" si="109"/>
        <v>12</v>
      </c>
      <c r="E255" s="23">
        <v>0</v>
      </c>
      <c r="F255" s="23">
        <f t="shared" si="110"/>
        <v>12</v>
      </c>
      <c r="G255" s="71">
        <v>3</v>
      </c>
      <c r="H255" s="21" t="str">
        <f t="shared" si="111"/>
        <v>Senin</v>
      </c>
      <c r="I255" s="24">
        <f t="shared" si="132"/>
        <v>43990.041666666664</v>
      </c>
      <c r="J255" s="25">
        <f t="shared" si="133"/>
        <v>60.041666666666679</v>
      </c>
      <c r="K255" s="21" t="str">
        <f t="shared" si="112"/>
        <v>Senin</v>
      </c>
      <c r="L255" s="24">
        <f t="shared" si="134"/>
        <v>43990.166666666664</v>
      </c>
      <c r="M255" s="25">
        <f t="shared" si="113"/>
        <v>60.166666666666679</v>
      </c>
      <c r="P255" s="21">
        <f t="shared" si="148"/>
        <v>6</v>
      </c>
      <c r="Q255" s="22" t="s">
        <v>185</v>
      </c>
      <c r="R255" s="21">
        <v>220</v>
      </c>
      <c r="S255" s="23">
        <f t="shared" si="114"/>
        <v>14</v>
      </c>
      <c r="T255" s="23">
        <v>0</v>
      </c>
      <c r="U255" s="23">
        <f t="shared" si="115"/>
        <v>14</v>
      </c>
      <c r="V255" s="71">
        <v>3</v>
      </c>
      <c r="W255" s="21" t="str">
        <f t="shared" si="116"/>
        <v>Sabtu</v>
      </c>
      <c r="X255" s="24">
        <f t="shared" si="135"/>
        <v>44016.291666666664</v>
      </c>
      <c r="Y255" s="25">
        <f t="shared" si="136"/>
        <v>86.291666666666657</v>
      </c>
      <c r="Z255" s="21" t="str">
        <f t="shared" si="117"/>
        <v>Sabtu</v>
      </c>
      <c r="AA255" s="24">
        <f t="shared" si="137"/>
        <v>44016.416666666664</v>
      </c>
      <c r="AB255" s="25">
        <f t="shared" si="118"/>
        <v>86.416666666666657</v>
      </c>
      <c r="AC255" s="15">
        <f t="shared" si="119"/>
        <v>14.666666666666666</v>
      </c>
      <c r="AE255" s="21">
        <f t="shared" si="152"/>
        <v>3</v>
      </c>
      <c r="AF255" s="22" t="s">
        <v>185</v>
      </c>
      <c r="AG255" s="21">
        <v>220</v>
      </c>
      <c r="AH255" s="23">
        <f t="shared" si="120"/>
        <v>15</v>
      </c>
      <c r="AI255" s="23">
        <v>-1</v>
      </c>
      <c r="AJ255" s="23">
        <f t="shared" si="149"/>
        <v>16</v>
      </c>
      <c r="AK255" s="71">
        <v>2</v>
      </c>
      <c r="AL255" s="21" t="str">
        <f t="shared" si="121"/>
        <v>Sabtu</v>
      </c>
      <c r="AM255" s="24">
        <f t="shared" si="138"/>
        <v>44016.791666666664</v>
      </c>
      <c r="AN255" s="257">
        <f t="shared" si="139"/>
        <v>86.791666666666657</v>
      </c>
      <c r="AO255" s="21" t="str">
        <f t="shared" si="122"/>
        <v>Sabtu</v>
      </c>
      <c r="AP255" s="24">
        <f t="shared" si="140"/>
        <v>44016.875</v>
      </c>
      <c r="AQ255" s="257">
        <f t="shared" si="123"/>
        <v>86.874999999999986</v>
      </c>
      <c r="AT255" s="21">
        <f t="shared" si="153"/>
        <v>3</v>
      </c>
      <c r="AU255" s="22" t="s">
        <v>185</v>
      </c>
      <c r="AV255" s="21">
        <v>220</v>
      </c>
      <c r="AW255" s="23">
        <f t="shared" si="124"/>
        <v>15</v>
      </c>
      <c r="AX255" s="23">
        <v>-1</v>
      </c>
      <c r="AY255" s="23">
        <f t="shared" si="150"/>
        <v>16</v>
      </c>
      <c r="AZ255" s="71">
        <v>2</v>
      </c>
      <c r="BA255" s="21" t="str">
        <f t="shared" si="125"/>
        <v>Sabtu</v>
      </c>
      <c r="BB255" s="24">
        <f t="shared" si="141"/>
        <v>44016.791666666664</v>
      </c>
      <c r="BC255" s="25">
        <f t="shared" si="142"/>
        <v>86.791666666666657</v>
      </c>
      <c r="BD255" s="21" t="str">
        <f t="shared" si="126"/>
        <v>Sabtu</v>
      </c>
      <c r="BE255" s="24">
        <f t="shared" si="143"/>
        <v>44016.875</v>
      </c>
      <c r="BF255" s="25">
        <f t="shared" si="127"/>
        <v>86.874999999999986</v>
      </c>
      <c r="BI255" s="21">
        <f t="shared" si="154"/>
        <v>3</v>
      </c>
      <c r="BJ255" s="22" t="s">
        <v>185</v>
      </c>
      <c r="BK255" s="21">
        <v>220</v>
      </c>
      <c r="BL255" s="23">
        <f t="shared" si="128"/>
        <v>15</v>
      </c>
      <c r="BM255" s="23">
        <v>-1</v>
      </c>
      <c r="BN255" s="23">
        <f t="shared" si="151"/>
        <v>16</v>
      </c>
      <c r="BO255" s="71">
        <v>2</v>
      </c>
      <c r="BP255" s="21" t="str">
        <f t="shared" si="129"/>
        <v>Sabtu</v>
      </c>
      <c r="BQ255" s="24">
        <f t="shared" si="144"/>
        <v>44016.791666666664</v>
      </c>
      <c r="BR255" s="25">
        <f t="shared" si="145"/>
        <v>86.791666666666657</v>
      </c>
      <c r="BS255" s="21" t="str">
        <f t="shared" si="130"/>
        <v>Sabtu</v>
      </c>
      <c r="BT255" s="24">
        <f t="shared" si="146"/>
        <v>44016.875</v>
      </c>
      <c r="BU255" s="25">
        <f t="shared" si="131"/>
        <v>86.874999999999986</v>
      </c>
    </row>
    <row r="256" spans="1:73" x14ac:dyDescent="0.25">
      <c r="A256" s="21">
        <f t="shared" si="147"/>
        <v>7</v>
      </c>
      <c r="B256" s="22" t="s">
        <v>186</v>
      </c>
      <c r="C256" s="21">
        <v>169</v>
      </c>
      <c r="D256" s="23">
        <f t="shared" si="109"/>
        <v>9</v>
      </c>
      <c r="E256" s="23">
        <v>0</v>
      </c>
      <c r="F256" s="23">
        <f t="shared" si="110"/>
        <v>9</v>
      </c>
      <c r="G256" s="71">
        <v>3</v>
      </c>
      <c r="H256" s="21" t="str">
        <f t="shared" si="111"/>
        <v>Senin</v>
      </c>
      <c r="I256" s="24">
        <f t="shared" si="132"/>
        <v>43990.666666666664</v>
      </c>
      <c r="J256" s="25">
        <f t="shared" si="133"/>
        <v>60.666666666666679</v>
      </c>
      <c r="K256" s="21" t="str">
        <f t="shared" si="112"/>
        <v>Senin</v>
      </c>
      <c r="L256" s="24">
        <f t="shared" si="134"/>
        <v>43990.791666666664</v>
      </c>
      <c r="M256" s="25">
        <f t="shared" si="113"/>
        <v>60.791666666666679</v>
      </c>
      <c r="P256" s="21">
        <f t="shared" si="148"/>
        <v>7</v>
      </c>
      <c r="Q256" s="22" t="s">
        <v>186</v>
      </c>
      <c r="R256" s="21">
        <v>150</v>
      </c>
      <c r="S256" s="23">
        <f t="shared" si="114"/>
        <v>10</v>
      </c>
      <c r="T256" s="23">
        <v>0</v>
      </c>
      <c r="U256" s="23">
        <f t="shared" si="115"/>
        <v>10</v>
      </c>
      <c r="V256" s="71">
        <v>3</v>
      </c>
      <c r="W256" s="21" t="str">
        <f t="shared" si="116"/>
        <v>Minggu</v>
      </c>
      <c r="X256" s="24">
        <f t="shared" si="135"/>
        <v>44017</v>
      </c>
      <c r="Y256" s="25">
        <f t="shared" si="136"/>
        <v>86.999999999999986</v>
      </c>
      <c r="Z256" s="21" t="str">
        <f t="shared" si="117"/>
        <v>Minggu</v>
      </c>
      <c r="AA256" s="24">
        <f t="shared" si="137"/>
        <v>44017.125</v>
      </c>
      <c r="AB256" s="25">
        <f t="shared" si="118"/>
        <v>87.124999999999986</v>
      </c>
      <c r="AC256" s="15">
        <f t="shared" si="119"/>
        <v>10</v>
      </c>
      <c r="AE256" s="21">
        <f t="shared" si="152"/>
        <v>4</v>
      </c>
      <c r="AF256" s="22" t="s">
        <v>186</v>
      </c>
      <c r="AG256" s="21">
        <v>150</v>
      </c>
      <c r="AH256" s="23">
        <f t="shared" si="120"/>
        <v>12</v>
      </c>
      <c r="AI256" s="23">
        <v>1</v>
      </c>
      <c r="AJ256" s="23">
        <f t="shared" si="149"/>
        <v>11</v>
      </c>
      <c r="AK256" s="71">
        <v>2</v>
      </c>
      <c r="AL256" s="21" t="str">
        <f t="shared" si="121"/>
        <v>Minggu</v>
      </c>
      <c r="AM256" s="24">
        <f t="shared" si="138"/>
        <v>44017.5</v>
      </c>
      <c r="AN256" s="257">
        <f t="shared" si="139"/>
        <v>87.499999999999986</v>
      </c>
      <c r="AO256" s="21" t="str">
        <f t="shared" si="122"/>
        <v>Minggu</v>
      </c>
      <c r="AP256" s="24">
        <f t="shared" si="140"/>
        <v>44017.583333333336</v>
      </c>
      <c r="AQ256" s="257">
        <f t="shared" si="123"/>
        <v>87.583333333333314</v>
      </c>
      <c r="AT256" s="21">
        <f t="shared" si="153"/>
        <v>4</v>
      </c>
      <c r="AU256" s="22" t="s">
        <v>186</v>
      </c>
      <c r="AV256" s="21">
        <v>150</v>
      </c>
      <c r="AW256" s="23">
        <f t="shared" si="124"/>
        <v>12</v>
      </c>
      <c r="AX256" s="23">
        <v>1</v>
      </c>
      <c r="AY256" s="23">
        <f t="shared" si="150"/>
        <v>11</v>
      </c>
      <c r="AZ256" s="71">
        <v>2</v>
      </c>
      <c r="BA256" s="21" t="str">
        <f t="shared" si="125"/>
        <v>Minggu</v>
      </c>
      <c r="BB256" s="24">
        <f t="shared" si="141"/>
        <v>44017.5</v>
      </c>
      <c r="BC256" s="25">
        <f t="shared" si="142"/>
        <v>87.499999999999986</v>
      </c>
      <c r="BD256" s="21" t="str">
        <f t="shared" si="126"/>
        <v>Minggu</v>
      </c>
      <c r="BE256" s="24">
        <f t="shared" si="143"/>
        <v>44017.583333333336</v>
      </c>
      <c r="BF256" s="25">
        <f t="shared" si="127"/>
        <v>87.583333333333314</v>
      </c>
      <c r="BI256" s="21">
        <f t="shared" si="154"/>
        <v>4</v>
      </c>
      <c r="BJ256" s="22" t="s">
        <v>186</v>
      </c>
      <c r="BK256" s="21">
        <v>150</v>
      </c>
      <c r="BL256" s="23">
        <f t="shared" si="128"/>
        <v>12</v>
      </c>
      <c r="BM256" s="23">
        <v>1</v>
      </c>
      <c r="BN256" s="23">
        <f t="shared" si="151"/>
        <v>11</v>
      </c>
      <c r="BO256" s="71">
        <v>2</v>
      </c>
      <c r="BP256" s="21" t="str">
        <f t="shared" si="129"/>
        <v>Minggu</v>
      </c>
      <c r="BQ256" s="24">
        <f t="shared" si="144"/>
        <v>44017.5</v>
      </c>
      <c r="BR256" s="25">
        <f t="shared" si="145"/>
        <v>87.499999999999986</v>
      </c>
      <c r="BS256" s="21" t="str">
        <f t="shared" si="130"/>
        <v>Minggu</v>
      </c>
      <c r="BT256" s="24">
        <f t="shared" si="146"/>
        <v>44017.583333333336</v>
      </c>
      <c r="BU256" s="25">
        <f t="shared" si="131"/>
        <v>87.583333333333314</v>
      </c>
    </row>
    <row r="257" spans="1:74" x14ac:dyDescent="0.25">
      <c r="A257" s="21">
        <f t="shared" si="147"/>
        <v>8</v>
      </c>
      <c r="B257" s="22" t="s">
        <v>187</v>
      </c>
      <c r="C257" s="21">
        <v>100</v>
      </c>
      <c r="D257" s="23">
        <f t="shared" si="109"/>
        <v>5</v>
      </c>
      <c r="E257" s="23">
        <v>0</v>
      </c>
      <c r="F257" s="23">
        <f t="shared" si="110"/>
        <v>5</v>
      </c>
      <c r="G257" s="71">
        <v>2</v>
      </c>
      <c r="H257" s="21" t="str">
        <f t="shared" si="111"/>
        <v>Selasa</v>
      </c>
      <c r="I257" s="24">
        <f t="shared" si="132"/>
        <v>43991.166666666664</v>
      </c>
      <c r="J257" s="25">
        <f t="shared" si="133"/>
        <v>61.166666666666679</v>
      </c>
      <c r="K257" s="21" t="str">
        <f t="shared" si="112"/>
        <v>Selasa</v>
      </c>
      <c r="L257" s="24">
        <f t="shared" si="134"/>
        <v>43991.25</v>
      </c>
      <c r="M257" s="25">
        <f t="shared" si="113"/>
        <v>61.250000000000014</v>
      </c>
      <c r="P257" s="21">
        <f t="shared" si="148"/>
        <v>8</v>
      </c>
      <c r="Q257" s="22" t="s">
        <v>188</v>
      </c>
      <c r="R257" s="21">
        <v>310</v>
      </c>
      <c r="S257" s="23">
        <f t="shared" si="114"/>
        <v>21</v>
      </c>
      <c r="T257" s="23">
        <v>1</v>
      </c>
      <c r="U257" s="23">
        <f t="shared" si="115"/>
        <v>20</v>
      </c>
      <c r="V257" s="71">
        <v>2</v>
      </c>
      <c r="W257" s="21" t="str">
        <f t="shared" si="116"/>
        <v>Minggu</v>
      </c>
      <c r="X257" s="24">
        <f t="shared" si="135"/>
        <v>44017.541666666664</v>
      </c>
      <c r="Y257" s="25">
        <f t="shared" si="136"/>
        <v>87.541666666666657</v>
      </c>
      <c r="Z257" s="21" t="str">
        <f t="shared" si="117"/>
        <v>Minggu</v>
      </c>
      <c r="AA257" s="24">
        <f t="shared" si="137"/>
        <v>44017.625</v>
      </c>
      <c r="AB257" s="25">
        <f t="shared" si="118"/>
        <v>87.624999999999986</v>
      </c>
      <c r="AC257" s="15">
        <f t="shared" si="119"/>
        <v>20.666666666666668</v>
      </c>
      <c r="AE257" s="21">
        <f t="shared" si="152"/>
        <v>5</v>
      </c>
      <c r="AF257" s="22" t="s">
        <v>188</v>
      </c>
      <c r="AG257" s="21">
        <v>310</v>
      </c>
      <c r="AH257" s="23">
        <f t="shared" si="120"/>
        <v>23</v>
      </c>
      <c r="AI257" s="23">
        <v>1</v>
      </c>
      <c r="AJ257" s="23">
        <f t="shared" si="149"/>
        <v>22</v>
      </c>
      <c r="AK257" s="71">
        <v>2</v>
      </c>
      <c r="AL257" s="74" t="str">
        <f t="shared" si="121"/>
        <v>Senin</v>
      </c>
      <c r="AM257" s="24">
        <f t="shared" si="138"/>
        <v>44018.083333333336</v>
      </c>
      <c r="AN257" s="257">
        <f t="shared" si="139"/>
        <v>88.083333333333314</v>
      </c>
      <c r="AO257" s="74" t="str">
        <f t="shared" si="122"/>
        <v>Senin</v>
      </c>
      <c r="AP257" s="24">
        <f t="shared" si="140"/>
        <v>44018.166666666672</v>
      </c>
      <c r="AQ257" s="257">
        <f t="shared" si="123"/>
        <v>88.166666666666643</v>
      </c>
      <c r="AT257" s="21">
        <f t="shared" si="153"/>
        <v>5</v>
      </c>
      <c r="AU257" s="22" t="s">
        <v>188</v>
      </c>
      <c r="AV257" s="21">
        <v>310</v>
      </c>
      <c r="AW257" s="23">
        <f t="shared" si="124"/>
        <v>23</v>
      </c>
      <c r="AX257" s="23">
        <v>1</v>
      </c>
      <c r="AY257" s="23">
        <f t="shared" si="150"/>
        <v>22</v>
      </c>
      <c r="AZ257" s="71">
        <v>2</v>
      </c>
      <c r="BA257" s="21" t="str">
        <f t="shared" si="125"/>
        <v>Senin</v>
      </c>
      <c r="BB257" s="24">
        <f t="shared" si="141"/>
        <v>44018.083333333336</v>
      </c>
      <c r="BC257" s="25">
        <f t="shared" si="142"/>
        <v>88.083333333333314</v>
      </c>
      <c r="BD257" s="21" t="str">
        <f t="shared" si="126"/>
        <v>Senin</v>
      </c>
      <c r="BE257" s="24">
        <f t="shared" si="143"/>
        <v>44018.166666666672</v>
      </c>
      <c r="BF257" s="25">
        <f t="shared" si="127"/>
        <v>88.166666666666643</v>
      </c>
      <c r="BI257" s="21">
        <f t="shared" si="154"/>
        <v>5</v>
      </c>
      <c r="BJ257" s="22" t="s">
        <v>188</v>
      </c>
      <c r="BK257" s="21">
        <v>310</v>
      </c>
      <c r="BL257" s="23">
        <f t="shared" si="128"/>
        <v>23</v>
      </c>
      <c r="BM257" s="23">
        <v>1</v>
      </c>
      <c r="BN257" s="23">
        <f t="shared" si="151"/>
        <v>22</v>
      </c>
      <c r="BO257" s="71">
        <v>2</v>
      </c>
      <c r="BP257" s="21" t="str">
        <f t="shared" si="129"/>
        <v>Senin</v>
      </c>
      <c r="BQ257" s="24">
        <f t="shared" si="144"/>
        <v>44018.083333333336</v>
      </c>
      <c r="BR257" s="25">
        <f t="shared" si="145"/>
        <v>88.083333333333314</v>
      </c>
      <c r="BS257" s="21" t="str">
        <f t="shared" si="130"/>
        <v>Senin</v>
      </c>
      <c r="BT257" s="24">
        <f t="shared" si="146"/>
        <v>44018.166666666672</v>
      </c>
      <c r="BU257" s="25">
        <f t="shared" si="131"/>
        <v>88.166666666666643</v>
      </c>
    </row>
    <row r="258" spans="1:74" x14ac:dyDescent="0.25">
      <c r="A258" s="21">
        <f t="shared" si="147"/>
        <v>9</v>
      </c>
      <c r="B258" s="22" t="s">
        <v>188</v>
      </c>
      <c r="C258" s="21">
        <v>310</v>
      </c>
      <c r="D258" s="23">
        <f t="shared" si="109"/>
        <v>19</v>
      </c>
      <c r="E258" s="23">
        <v>1</v>
      </c>
      <c r="F258" s="23">
        <f t="shared" si="110"/>
        <v>18</v>
      </c>
      <c r="G258" s="71">
        <v>2</v>
      </c>
      <c r="H258" s="21" t="str">
        <f t="shared" si="111"/>
        <v>Selasa</v>
      </c>
      <c r="I258" s="24">
        <f t="shared" si="132"/>
        <v>43991.458333333336</v>
      </c>
      <c r="J258" s="25">
        <f t="shared" si="133"/>
        <v>61.45833333333335</v>
      </c>
      <c r="K258" s="21" t="str">
        <f t="shared" si="112"/>
        <v>Selasa</v>
      </c>
      <c r="L258" s="24">
        <f t="shared" si="134"/>
        <v>43991.541666666672</v>
      </c>
      <c r="M258" s="25">
        <f t="shared" si="113"/>
        <v>61.541666666666686</v>
      </c>
      <c r="P258" s="21">
        <f t="shared" si="148"/>
        <v>9</v>
      </c>
      <c r="Q258" s="22" t="s">
        <v>189</v>
      </c>
      <c r="R258" s="21">
        <v>310</v>
      </c>
      <c r="S258" s="23">
        <f t="shared" si="114"/>
        <v>21</v>
      </c>
      <c r="T258" s="23">
        <v>1</v>
      </c>
      <c r="U258" s="23">
        <f t="shared" si="115"/>
        <v>20</v>
      </c>
      <c r="V258" s="71">
        <v>5</v>
      </c>
      <c r="W258" s="21" t="str">
        <f t="shared" si="116"/>
        <v>Senin</v>
      </c>
      <c r="X258" s="24">
        <f t="shared" si="135"/>
        <v>44018.5</v>
      </c>
      <c r="Y258" s="25">
        <f t="shared" si="136"/>
        <v>88.499999999999986</v>
      </c>
      <c r="Z258" s="21" t="str">
        <f t="shared" si="117"/>
        <v>Senin</v>
      </c>
      <c r="AA258" s="24">
        <f t="shared" si="137"/>
        <v>44018.708333333336</v>
      </c>
      <c r="AB258" s="25">
        <f t="shared" si="118"/>
        <v>88.708333333333314</v>
      </c>
      <c r="AC258" s="15">
        <f t="shared" si="119"/>
        <v>20.666666666666668</v>
      </c>
      <c r="AE258" s="21">
        <f t="shared" si="152"/>
        <v>6</v>
      </c>
      <c r="AF258" s="22" t="s">
        <v>189</v>
      </c>
      <c r="AG258" s="21">
        <v>310</v>
      </c>
      <c r="AH258" s="23">
        <f t="shared" si="120"/>
        <v>23</v>
      </c>
      <c r="AI258" s="23">
        <v>1</v>
      </c>
      <c r="AJ258" s="23">
        <f t="shared" si="149"/>
        <v>22</v>
      </c>
      <c r="AK258" s="71">
        <v>5</v>
      </c>
      <c r="AL258" s="74" t="str">
        <f t="shared" si="121"/>
        <v>Selasa</v>
      </c>
      <c r="AM258" s="24">
        <f t="shared" si="138"/>
        <v>44019.125</v>
      </c>
      <c r="AN258" s="257">
        <f t="shared" si="139"/>
        <v>89.124999999999972</v>
      </c>
      <c r="AO258" s="74" t="str">
        <f t="shared" si="122"/>
        <v>Selasa</v>
      </c>
      <c r="AP258" s="24">
        <f t="shared" si="140"/>
        <v>44019.333333333336</v>
      </c>
      <c r="AQ258" s="257">
        <f t="shared" si="123"/>
        <v>89.3333333333333</v>
      </c>
      <c r="AT258" s="21">
        <f t="shared" si="153"/>
        <v>6</v>
      </c>
      <c r="AU258" s="22" t="s">
        <v>189</v>
      </c>
      <c r="AV258" s="21">
        <v>310</v>
      </c>
      <c r="AW258" s="23">
        <f t="shared" si="124"/>
        <v>23</v>
      </c>
      <c r="AX258" s="23">
        <v>1</v>
      </c>
      <c r="AY258" s="23">
        <f t="shared" si="150"/>
        <v>22</v>
      </c>
      <c r="AZ258" s="71">
        <v>5</v>
      </c>
      <c r="BA258" s="21" t="str">
        <f t="shared" si="125"/>
        <v>Selasa</v>
      </c>
      <c r="BB258" s="24">
        <f t="shared" si="141"/>
        <v>44019.125</v>
      </c>
      <c r="BC258" s="25">
        <f t="shared" si="142"/>
        <v>89.124999999999972</v>
      </c>
      <c r="BD258" s="21" t="str">
        <f t="shared" si="126"/>
        <v>Selasa</v>
      </c>
      <c r="BE258" s="24">
        <f t="shared" si="143"/>
        <v>44019.333333333336</v>
      </c>
      <c r="BF258" s="25">
        <f t="shared" si="127"/>
        <v>89.3333333333333</v>
      </c>
      <c r="BI258" s="21">
        <f t="shared" si="154"/>
        <v>6</v>
      </c>
      <c r="BJ258" s="22" t="s">
        <v>189</v>
      </c>
      <c r="BK258" s="21">
        <v>310</v>
      </c>
      <c r="BL258" s="23">
        <f t="shared" si="128"/>
        <v>23</v>
      </c>
      <c r="BM258" s="23">
        <v>1</v>
      </c>
      <c r="BN258" s="23">
        <f t="shared" si="151"/>
        <v>22</v>
      </c>
      <c r="BO258" s="71">
        <v>5</v>
      </c>
      <c r="BP258" s="21" t="str">
        <f t="shared" si="129"/>
        <v>Selasa</v>
      </c>
      <c r="BQ258" s="24">
        <f t="shared" si="144"/>
        <v>44019.125</v>
      </c>
      <c r="BR258" s="25">
        <f t="shared" si="145"/>
        <v>89.124999999999972</v>
      </c>
      <c r="BS258" s="21" t="str">
        <f t="shared" si="130"/>
        <v>Selasa</v>
      </c>
      <c r="BT258" s="24">
        <f t="shared" si="146"/>
        <v>44019.333333333336</v>
      </c>
      <c r="BU258" s="25">
        <f t="shared" si="131"/>
        <v>89.3333333333333</v>
      </c>
    </row>
    <row r="259" spans="1:74" x14ac:dyDescent="0.25">
      <c r="A259" s="21">
        <f t="shared" si="147"/>
        <v>10</v>
      </c>
      <c r="B259" s="22" t="s">
        <v>189</v>
      </c>
      <c r="C259" s="21">
        <v>310</v>
      </c>
      <c r="D259" s="23">
        <f t="shared" si="109"/>
        <v>19</v>
      </c>
      <c r="E259" s="23">
        <v>1</v>
      </c>
      <c r="F259" s="23">
        <f t="shared" si="110"/>
        <v>18</v>
      </c>
      <c r="G259" s="71">
        <v>5</v>
      </c>
      <c r="H259" s="21" t="str">
        <f t="shared" si="111"/>
        <v>Rabu</v>
      </c>
      <c r="I259" s="24">
        <f t="shared" si="132"/>
        <v>43992.333333333336</v>
      </c>
      <c r="J259" s="25">
        <f t="shared" si="133"/>
        <v>62.33333333333335</v>
      </c>
      <c r="K259" s="21" t="str">
        <f t="shared" si="112"/>
        <v>Rabu</v>
      </c>
      <c r="L259" s="24">
        <f t="shared" si="134"/>
        <v>43992.541666666672</v>
      </c>
      <c r="M259" s="25">
        <f t="shared" si="113"/>
        <v>62.541666666666686</v>
      </c>
      <c r="P259" s="21">
        <f t="shared" si="148"/>
        <v>10</v>
      </c>
      <c r="Q259" s="22" t="s">
        <v>188</v>
      </c>
      <c r="R259" s="21">
        <v>150</v>
      </c>
      <c r="S259" s="23">
        <f t="shared" si="114"/>
        <v>10</v>
      </c>
      <c r="T259" s="23">
        <v>0</v>
      </c>
      <c r="U259" s="23">
        <f t="shared" si="115"/>
        <v>10</v>
      </c>
      <c r="V259" s="71">
        <v>2</v>
      </c>
      <c r="W259" s="21" t="str">
        <f t="shared" si="116"/>
        <v>Selasa</v>
      </c>
      <c r="X259" s="24">
        <f t="shared" si="135"/>
        <v>44019.583333333336</v>
      </c>
      <c r="Y259" s="25">
        <f t="shared" si="136"/>
        <v>89.583333333333314</v>
      </c>
      <c r="Z259" s="21" t="str">
        <f t="shared" si="117"/>
        <v>Selasa</v>
      </c>
      <c r="AA259" s="24">
        <f t="shared" si="137"/>
        <v>44019.666666666672</v>
      </c>
      <c r="AB259" s="25">
        <f t="shared" si="118"/>
        <v>89.666666666666643</v>
      </c>
      <c r="AC259" s="15">
        <f t="shared" si="119"/>
        <v>10</v>
      </c>
      <c r="AE259" s="21">
        <f t="shared" si="152"/>
        <v>7</v>
      </c>
      <c r="AF259" s="22" t="s">
        <v>188</v>
      </c>
      <c r="AG259" s="21">
        <v>150</v>
      </c>
      <c r="AH259" s="23">
        <f t="shared" si="120"/>
        <v>12</v>
      </c>
      <c r="AI259" s="23">
        <v>1</v>
      </c>
      <c r="AJ259" s="23">
        <f t="shared" si="149"/>
        <v>11</v>
      </c>
      <c r="AK259" s="71">
        <v>2</v>
      </c>
      <c r="AL259" s="74" t="str">
        <f t="shared" si="121"/>
        <v>Rabu</v>
      </c>
      <c r="AM259" s="24">
        <f t="shared" si="138"/>
        <v>44020.291666666664</v>
      </c>
      <c r="AN259" s="257">
        <f t="shared" si="139"/>
        <v>90.291666666666629</v>
      </c>
      <c r="AO259" s="74" t="str">
        <f t="shared" si="122"/>
        <v>Rabu</v>
      </c>
      <c r="AP259" s="24">
        <f t="shared" si="140"/>
        <v>44020.375</v>
      </c>
      <c r="AQ259" s="257">
        <f t="shared" si="123"/>
        <v>90.374999999999957</v>
      </c>
      <c r="AT259" s="21">
        <f t="shared" si="153"/>
        <v>7</v>
      </c>
      <c r="AU259" s="22" t="s">
        <v>188</v>
      </c>
      <c r="AV259" s="21">
        <v>150</v>
      </c>
      <c r="AW259" s="23">
        <f t="shared" si="124"/>
        <v>12</v>
      </c>
      <c r="AX259" s="23">
        <v>1</v>
      </c>
      <c r="AY259" s="23">
        <f t="shared" si="150"/>
        <v>11</v>
      </c>
      <c r="AZ259" s="71">
        <v>11</v>
      </c>
      <c r="BA259" s="21" t="str">
        <f t="shared" si="125"/>
        <v>Rabu</v>
      </c>
      <c r="BB259" s="24">
        <f t="shared" si="141"/>
        <v>44020.291666666664</v>
      </c>
      <c r="BC259" s="25">
        <f t="shared" si="142"/>
        <v>90.291666666666629</v>
      </c>
      <c r="BD259" s="21" t="str">
        <f t="shared" si="126"/>
        <v>Rabu</v>
      </c>
      <c r="BE259" s="24">
        <f t="shared" si="143"/>
        <v>44020.75</v>
      </c>
      <c r="BF259" s="25">
        <f t="shared" si="127"/>
        <v>90.749999999999957</v>
      </c>
      <c r="BI259" s="21">
        <f t="shared" si="154"/>
        <v>7</v>
      </c>
      <c r="BJ259" s="22" t="s">
        <v>188</v>
      </c>
      <c r="BK259" s="21">
        <v>150</v>
      </c>
      <c r="BL259" s="23">
        <f t="shared" si="128"/>
        <v>12</v>
      </c>
      <c r="BM259" s="23">
        <v>1</v>
      </c>
      <c r="BN259" s="23">
        <f t="shared" si="151"/>
        <v>11</v>
      </c>
      <c r="BO259" s="71">
        <v>11</v>
      </c>
      <c r="BP259" s="21" t="str">
        <f t="shared" si="129"/>
        <v>Rabu</v>
      </c>
      <c r="BQ259" s="24">
        <f t="shared" si="144"/>
        <v>44020.291666666664</v>
      </c>
      <c r="BR259" s="25">
        <f t="shared" si="145"/>
        <v>90.291666666666629</v>
      </c>
      <c r="BS259" s="21" t="str">
        <f t="shared" si="130"/>
        <v>Rabu</v>
      </c>
      <c r="BT259" s="24">
        <f t="shared" si="146"/>
        <v>44020.75</v>
      </c>
      <c r="BU259" s="25">
        <f t="shared" si="131"/>
        <v>90.749999999999957</v>
      </c>
    </row>
    <row r="260" spans="1:74" x14ac:dyDescent="0.25">
      <c r="A260" s="21">
        <f t="shared" si="147"/>
        <v>11</v>
      </c>
      <c r="B260" s="22" t="s">
        <v>188</v>
      </c>
      <c r="C260" s="21">
        <v>100</v>
      </c>
      <c r="D260" s="23">
        <f t="shared" si="109"/>
        <v>5</v>
      </c>
      <c r="E260" s="23">
        <v>0</v>
      </c>
      <c r="F260" s="23">
        <f t="shared" si="110"/>
        <v>5</v>
      </c>
      <c r="G260" s="71">
        <v>2</v>
      </c>
      <c r="H260" s="21" t="str">
        <f t="shared" si="111"/>
        <v>Kamis</v>
      </c>
      <c r="I260" s="24">
        <f t="shared" si="132"/>
        <v>43993.333333333336</v>
      </c>
      <c r="J260" s="25">
        <f t="shared" si="133"/>
        <v>63.33333333333335</v>
      </c>
      <c r="K260" s="21" t="str">
        <f t="shared" si="112"/>
        <v>Kamis</v>
      </c>
      <c r="L260" s="24">
        <f t="shared" si="134"/>
        <v>43993.416666666672</v>
      </c>
      <c r="M260" s="25">
        <f t="shared" si="113"/>
        <v>63.416666666666686</v>
      </c>
      <c r="P260" s="21">
        <f t="shared" si="148"/>
        <v>11</v>
      </c>
      <c r="Q260" s="22" t="s">
        <v>186</v>
      </c>
      <c r="R260" s="21">
        <v>220</v>
      </c>
      <c r="S260" s="23">
        <f t="shared" si="114"/>
        <v>14</v>
      </c>
      <c r="T260" s="23">
        <v>0</v>
      </c>
      <c r="U260" s="23">
        <f t="shared" si="115"/>
        <v>14</v>
      </c>
      <c r="V260" s="71">
        <v>2</v>
      </c>
      <c r="W260" s="21" t="str">
        <f t="shared" si="116"/>
        <v>Rabu</v>
      </c>
      <c r="X260" s="24">
        <f t="shared" si="135"/>
        <v>44020.083333333336</v>
      </c>
      <c r="Y260" s="25">
        <f t="shared" si="136"/>
        <v>90.083333333333314</v>
      </c>
      <c r="Z260" s="21" t="str">
        <f t="shared" si="117"/>
        <v>Rabu</v>
      </c>
      <c r="AA260" s="24">
        <f t="shared" si="137"/>
        <v>44020.166666666672</v>
      </c>
      <c r="AB260" s="25">
        <f t="shared" si="118"/>
        <v>90.166666666666643</v>
      </c>
      <c r="AC260" s="15">
        <f t="shared" si="119"/>
        <v>14.666666666666666</v>
      </c>
      <c r="AE260" s="21">
        <f t="shared" si="152"/>
        <v>8</v>
      </c>
      <c r="AF260" s="22" t="s">
        <v>186</v>
      </c>
      <c r="AG260" s="21">
        <v>220</v>
      </c>
      <c r="AH260" s="23">
        <f t="shared" si="120"/>
        <v>15</v>
      </c>
      <c r="AI260" s="23">
        <v>-1</v>
      </c>
      <c r="AJ260" s="23">
        <f t="shared" si="149"/>
        <v>16</v>
      </c>
      <c r="AK260" s="71">
        <v>2</v>
      </c>
      <c r="AL260" s="21" t="str">
        <f t="shared" si="121"/>
        <v>Rabu</v>
      </c>
      <c r="AM260" s="24">
        <f t="shared" si="138"/>
        <v>44020.875</v>
      </c>
      <c r="AN260" s="257">
        <f t="shared" si="139"/>
        <v>90.874999999999957</v>
      </c>
      <c r="AO260" s="21" t="str">
        <f t="shared" si="122"/>
        <v>Rabu</v>
      </c>
      <c r="AP260" s="24">
        <f t="shared" si="140"/>
        <v>44020.958333333336</v>
      </c>
      <c r="AQ260" s="257">
        <f t="shared" si="123"/>
        <v>90.958333333333286</v>
      </c>
      <c r="AT260" s="21">
        <v>1</v>
      </c>
      <c r="AU260" s="22" t="s">
        <v>186</v>
      </c>
      <c r="AV260" s="21">
        <v>220</v>
      </c>
      <c r="AW260" s="23">
        <f t="shared" si="124"/>
        <v>15</v>
      </c>
      <c r="AX260" s="23">
        <v>-1</v>
      </c>
      <c r="AY260" s="23">
        <f t="shared" si="150"/>
        <v>16</v>
      </c>
      <c r="AZ260" s="71">
        <v>2</v>
      </c>
      <c r="BA260" s="74" t="str">
        <f t="shared" si="125"/>
        <v>Kamis</v>
      </c>
      <c r="BB260" s="24">
        <f t="shared" si="141"/>
        <v>44021.25</v>
      </c>
      <c r="BC260" s="257">
        <f t="shared" si="142"/>
        <v>91.249999999999957</v>
      </c>
      <c r="BD260" s="74" t="str">
        <f t="shared" si="126"/>
        <v>Kamis</v>
      </c>
      <c r="BE260" s="24">
        <f t="shared" si="143"/>
        <v>44021.333333333336</v>
      </c>
      <c r="BF260" s="257">
        <f t="shared" si="127"/>
        <v>91.333333333333286</v>
      </c>
      <c r="BI260" s="21">
        <v>1</v>
      </c>
      <c r="BJ260" s="22" t="s">
        <v>186</v>
      </c>
      <c r="BK260" s="21">
        <v>220</v>
      </c>
      <c r="BL260" s="23">
        <f t="shared" si="128"/>
        <v>15</v>
      </c>
      <c r="BM260" s="23">
        <v>-1</v>
      </c>
      <c r="BN260" s="23">
        <f t="shared" si="151"/>
        <v>16</v>
      </c>
      <c r="BO260" s="71">
        <v>2</v>
      </c>
      <c r="BP260" s="21" t="str">
        <f t="shared" si="129"/>
        <v>Kamis</v>
      </c>
      <c r="BQ260" s="24">
        <f t="shared" si="144"/>
        <v>44021.25</v>
      </c>
      <c r="BR260" s="25">
        <f t="shared" si="145"/>
        <v>91.249999999999957</v>
      </c>
      <c r="BS260" s="21" t="str">
        <f t="shared" si="130"/>
        <v>Kamis</v>
      </c>
      <c r="BT260" s="24">
        <f t="shared" si="146"/>
        <v>44021.333333333336</v>
      </c>
      <c r="BU260" s="25">
        <f t="shared" si="131"/>
        <v>91.333333333333286</v>
      </c>
    </row>
    <row r="261" spans="1:74" x14ac:dyDescent="0.25">
      <c r="A261" s="21">
        <f t="shared" si="147"/>
        <v>12</v>
      </c>
      <c r="B261" s="22" t="s">
        <v>187</v>
      </c>
      <c r="C261" s="21">
        <v>169</v>
      </c>
      <c r="D261" s="23">
        <f t="shared" si="109"/>
        <v>10</v>
      </c>
      <c r="E261" s="23">
        <v>1</v>
      </c>
      <c r="F261" s="23">
        <f t="shared" si="110"/>
        <v>9</v>
      </c>
      <c r="G261" s="71">
        <v>2</v>
      </c>
      <c r="H261" s="21" t="str">
        <f t="shared" si="111"/>
        <v>Kamis</v>
      </c>
      <c r="I261" s="24">
        <f t="shared" si="132"/>
        <v>43993.625</v>
      </c>
      <c r="J261" s="25">
        <f t="shared" si="133"/>
        <v>63.625000000000021</v>
      </c>
      <c r="K261" s="21" t="str">
        <f t="shared" si="112"/>
        <v>Kamis</v>
      </c>
      <c r="L261" s="24">
        <f t="shared" si="134"/>
        <v>43993.708333333336</v>
      </c>
      <c r="M261" s="25">
        <f t="shared" si="113"/>
        <v>63.708333333333357</v>
      </c>
      <c r="P261" s="21">
        <f t="shared" si="148"/>
        <v>12</v>
      </c>
      <c r="Q261" s="22" t="s">
        <v>185</v>
      </c>
      <c r="R261" s="21">
        <v>306</v>
      </c>
      <c r="S261" s="23">
        <f t="shared" si="114"/>
        <v>21</v>
      </c>
      <c r="T261" s="23">
        <v>1</v>
      </c>
      <c r="U261" s="23">
        <f t="shared" si="115"/>
        <v>20</v>
      </c>
      <c r="V261" s="71">
        <v>3</v>
      </c>
      <c r="W261" s="21" t="str">
        <f t="shared" si="116"/>
        <v>Rabu</v>
      </c>
      <c r="X261" s="24">
        <f t="shared" si="135"/>
        <v>44020.75</v>
      </c>
      <c r="Y261" s="25">
        <f t="shared" si="136"/>
        <v>90.749999999999972</v>
      </c>
      <c r="Z261" s="21" t="str">
        <f t="shared" si="117"/>
        <v>Rabu</v>
      </c>
      <c r="AA261" s="24">
        <f t="shared" si="137"/>
        <v>44020.875</v>
      </c>
      <c r="AB261" s="25">
        <f t="shared" si="118"/>
        <v>90.874999999999972</v>
      </c>
      <c r="AC261" s="15">
        <f t="shared" si="119"/>
        <v>20.399999999999999</v>
      </c>
      <c r="AE261" s="21">
        <f t="shared" si="152"/>
        <v>9</v>
      </c>
      <c r="AF261" s="22" t="s">
        <v>185</v>
      </c>
      <c r="AG261" s="21">
        <v>306</v>
      </c>
      <c r="AH261" s="23">
        <f t="shared" si="120"/>
        <v>23</v>
      </c>
      <c r="AI261" s="23">
        <v>1</v>
      </c>
      <c r="AJ261" s="23">
        <f t="shared" si="149"/>
        <v>22</v>
      </c>
      <c r="AK261" s="71">
        <v>3</v>
      </c>
      <c r="AL261" s="74" t="str">
        <f t="shared" si="121"/>
        <v>Kamis</v>
      </c>
      <c r="AM261" s="24">
        <f t="shared" si="138"/>
        <v>44021.583333333336</v>
      </c>
      <c r="AN261" s="257">
        <f t="shared" si="139"/>
        <v>91.583333333333286</v>
      </c>
      <c r="AO261" s="74" t="str">
        <f t="shared" si="122"/>
        <v>Kamis</v>
      </c>
      <c r="AP261" s="24">
        <f t="shared" si="140"/>
        <v>44021.708333333336</v>
      </c>
      <c r="AQ261" s="257">
        <f t="shared" si="123"/>
        <v>91.708333333333286</v>
      </c>
      <c r="AT261" s="21">
        <f t="shared" ref="AT261:AT266" si="155">AT260+1</f>
        <v>2</v>
      </c>
      <c r="AU261" s="22" t="s">
        <v>185</v>
      </c>
      <c r="AV261" s="21">
        <v>306</v>
      </c>
      <c r="AW261" s="23">
        <f t="shared" si="124"/>
        <v>22</v>
      </c>
      <c r="AX261" s="231">
        <v>0</v>
      </c>
      <c r="AY261" s="23">
        <f t="shared" si="150"/>
        <v>22</v>
      </c>
      <c r="AZ261" s="71">
        <v>3</v>
      </c>
      <c r="BA261" s="21" t="str">
        <f t="shared" si="125"/>
        <v>Kamis</v>
      </c>
      <c r="BB261" s="24">
        <f t="shared" si="141"/>
        <v>44021.958333333336</v>
      </c>
      <c r="BC261" s="257">
        <f t="shared" si="142"/>
        <v>91.958333333333286</v>
      </c>
      <c r="BD261" s="74" t="str">
        <f t="shared" si="126"/>
        <v>Jum'at</v>
      </c>
      <c r="BE261" s="24">
        <f t="shared" si="143"/>
        <v>44022.083333333336</v>
      </c>
      <c r="BF261" s="257">
        <f t="shared" si="127"/>
        <v>92.083333333333286</v>
      </c>
      <c r="BI261" s="21">
        <f>BI260+1</f>
        <v>2</v>
      </c>
      <c r="BJ261" s="22" t="s">
        <v>185</v>
      </c>
      <c r="BK261" s="21">
        <v>306</v>
      </c>
      <c r="BL261" s="23">
        <f t="shared" si="128"/>
        <v>22</v>
      </c>
      <c r="BM261" s="231">
        <v>0</v>
      </c>
      <c r="BN261" s="23">
        <f t="shared" si="151"/>
        <v>22</v>
      </c>
      <c r="BO261" s="71">
        <v>3</v>
      </c>
      <c r="BP261" s="21" t="str">
        <f t="shared" si="129"/>
        <v>Kamis</v>
      </c>
      <c r="BQ261" s="24">
        <f t="shared" si="144"/>
        <v>44021.958333333336</v>
      </c>
      <c r="BR261" s="25">
        <f t="shared" si="145"/>
        <v>91.958333333333286</v>
      </c>
      <c r="BS261" s="21" t="str">
        <f t="shared" si="130"/>
        <v>Jum'at</v>
      </c>
      <c r="BT261" s="24">
        <f t="shared" si="146"/>
        <v>44022.083333333336</v>
      </c>
      <c r="BU261" s="25">
        <f t="shared" si="131"/>
        <v>92.083333333333286</v>
      </c>
    </row>
    <row r="262" spans="1:74" x14ac:dyDescent="0.25">
      <c r="A262" s="21">
        <f t="shared" si="147"/>
        <v>13</v>
      </c>
      <c r="B262" s="22" t="s">
        <v>186</v>
      </c>
      <c r="C262" s="21">
        <v>220</v>
      </c>
      <c r="D262" s="23">
        <f t="shared" si="109"/>
        <v>12</v>
      </c>
      <c r="E262" s="23">
        <v>0</v>
      </c>
      <c r="F262" s="23">
        <f t="shared" si="110"/>
        <v>12</v>
      </c>
      <c r="G262" s="71">
        <v>2</v>
      </c>
      <c r="H262" s="21" t="str">
        <f t="shared" si="111"/>
        <v>Jum'at</v>
      </c>
      <c r="I262" s="24">
        <f t="shared" si="132"/>
        <v>43994.125</v>
      </c>
      <c r="J262" s="25">
        <f t="shared" si="133"/>
        <v>64.125000000000028</v>
      </c>
      <c r="K262" s="21" t="str">
        <f t="shared" si="112"/>
        <v>Jum'at</v>
      </c>
      <c r="L262" s="24">
        <f t="shared" si="134"/>
        <v>43994.208333333336</v>
      </c>
      <c r="M262" s="25">
        <f t="shared" si="113"/>
        <v>64.208333333333357</v>
      </c>
      <c r="P262" s="21">
        <f t="shared" si="148"/>
        <v>13</v>
      </c>
      <c r="Q262" s="22" t="s">
        <v>184</v>
      </c>
      <c r="R262" s="21">
        <v>146</v>
      </c>
      <c r="S262" s="23">
        <f t="shared" si="114"/>
        <v>9</v>
      </c>
      <c r="T262" s="23">
        <v>0</v>
      </c>
      <c r="U262" s="23">
        <f t="shared" si="115"/>
        <v>9</v>
      </c>
      <c r="V262" s="71">
        <v>2</v>
      </c>
      <c r="W262" s="21" t="str">
        <f t="shared" si="116"/>
        <v>Kamis</v>
      </c>
      <c r="X262" s="24">
        <f t="shared" si="135"/>
        <v>44021.75</v>
      </c>
      <c r="Y262" s="25">
        <f t="shared" si="136"/>
        <v>91.749999999999972</v>
      </c>
      <c r="Z262" s="21" t="str">
        <f t="shared" si="117"/>
        <v>Kamis</v>
      </c>
      <c r="AA262" s="24">
        <f t="shared" si="137"/>
        <v>44021.833333333336</v>
      </c>
      <c r="AB262" s="25">
        <f t="shared" si="118"/>
        <v>91.8333333333333</v>
      </c>
      <c r="AC262" s="15">
        <f t="shared" si="119"/>
        <v>9.7333333333333325</v>
      </c>
      <c r="AE262" s="21">
        <f t="shared" si="152"/>
        <v>10</v>
      </c>
      <c r="AF262" s="22" t="s">
        <v>184</v>
      </c>
      <c r="AG262" s="21">
        <v>146</v>
      </c>
      <c r="AH262" s="23">
        <f t="shared" si="120"/>
        <v>10</v>
      </c>
      <c r="AI262" s="23">
        <v>0</v>
      </c>
      <c r="AJ262" s="23">
        <f t="shared" si="149"/>
        <v>10</v>
      </c>
      <c r="AK262" s="71">
        <v>2</v>
      </c>
      <c r="AL262" s="74" t="str">
        <f t="shared" si="121"/>
        <v>Jum'at</v>
      </c>
      <c r="AM262" s="24">
        <f t="shared" si="138"/>
        <v>44022.666666666664</v>
      </c>
      <c r="AN262" s="257">
        <f t="shared" si="139"/>
        <v>92.666666666666615</v>
      </c>
      <c r="AO262" s="74" t="str">
        <f t="shared" si="122"/>
        <v>Jum'at</v>
      </c>
      <c r="AP262" s="24">
        <f t="shared" si="140"/>
        <v>44022.75</v>
      </c>
      <c r="AQ262" s="257">
        <f t="shared" si="123"/>
        <v>92.749999999999943</v>
      </c>
      <c r="AT262" s="21">
        <f t="shared" si="155"/>
        <v>3</v>
      </c>
      <c r="AU262" s="22" t="s">
        <v>184</v>
      </c>
      <c r="AV262" s="21">
        <v>146</v>
      </c>
      <c r="AW262" s="23">
        <f t="shared" si="124"/>
        <v>10</v>
      </c>
      <c r="AX262" s="23">
        <v>0</v>
      </c>
      <c r="AY262" s="23">
        <f t="shared" si="150"/>
        <v>10</v>
      </c>
      <c r="AZ262" s="71">
        <v>2</v>
      </c>
      <c r="BA262" s="74" t="str">
        <f t="shared" si="125"/>
        <v>Sabtu</v>
      </c>
      <c r="BB262" s="24">
        <f t="shared" si="141"/>
        <v>44023</v>
      </c>
      <c r="BC262" s="257">
        <f t="shared" si="142"/>
        <v>92.999999999999957</v>
      </c>
      <c r="BD262" s="74" t="str">
        <f t="shared" si="126"/>
        <v>Sabtu</v>
      </c>
      <c r="BE262" s="24">
        <f t="shared" si="143"/>
        <v>44023.083333333336</v>
      </c>
      <c r="BF262" s="257">
        <f t="shared" si="127"/>
        <v>93.083333333333286</v>
      </c>
      <c r="BI262" s="21">
        <f>BI261+1</f>
        <v>3</v>
      </c>
      <c r="BJ262" s="22" t="s">
        <v>184</v>
      </c>
      <c r="BK262" s="21">
        <v>146</v>
      </c>
      <c r="BL262" s="23">
        <f t="shared" si="128"/>
        <v>10</v>
      </c>
      <c r="BM262" s="23">
        <v>0</v>
      </c>
      <c r="BN262" s="23">
        <f t="shared" si="151"/>
        <v>10</v>
      </c>
      <c r="BO262" s="71">
        <v>2</v>
      </c>
      <c r="BP262" s="21" t="str">
        <f t="shared" si="129"/>
        <v>Sabtu</v>
      </c>
      <c r="BQ262" s="24">
        <f t="shared" si="144"/>
        <v>44023</v>
      </c>
      <c r="BR262" s="25">
        <f t="shared" si="145"/>
        <v>92.999999999999957</v>
      </c>
      <c r="BS262" s="21" t="str">
        <f t="shared" si="130"/>
        <v>Sabtu</v>
      </c>
      <c r="BT262" s="24">
        <f t="shared" si="146"/>
        <v>44023.083333333336</v>
      </c>
      <c r="BU262" s="25">
        <f t="shared" si="131"/>
        <v>93.083333333333286</v>
      </c>
    </row>
    <row r="263" spans="1:74" x14ac:dyDescent="0.25">
      <c r="A263" s="21">
        <f t="shared" si="147"/>
        <v>14</v>
      </c>
      <c r="B263" s="22" t="s">
        <v>185</v>
      </c>
      <c r="C263" s="21">
        <v>306</v>
      </c>
      <c r="D263" s="23">
        <f t="shared" si="109"/>
        <v>19</v>
      </c>
      <c r="E263" s="23">
        <v>1</v>
      </c>
      <c r="F263" s="23">
        <f t="shared" si="110"/>
        <v>18</v>
      </c>
      <c r="G263" s="71">
        <v>2</v>
      </c>
      <c r="H263" s="21" t="str">
        <f t="shared" si="111"/>
        <v>Jum'at</v>
      </c>
      <c r="I263" s="24">
        <f t="shared" si="132"/>
        <v>43994.708333333336</v>
      </c>
      <c r="J263" s="25">
        <f t="shared" si="133"/>
        <v>64.708333333333357</v>
      </c>
      <c r="K263" s="21" t="str">
        <f t="shared" si="112"/>
        <v>Jum'at</v>
      </c>
      <c r="L263" s="24">
        <f t="shared" si="134"/>
        <v>43994.791666666672</v>
      </c>
      <c r="M263" s="25">
        <f t="shared" si="113"/>
        <v>64.791666666666686</v>
      </c>
      <c r="P263" s="21">
        <f t="shared" si="148"/>
        <v>14</v>
      </c>
      <c r="Q263" s="22" t="s">
        <v>183</v>
      </c>
      <c r="R263" s="21">
        <v>480</v>
      </c>
      <c r="S263" s="23">
        <f t="shared" si="114"/>
        <v>31</v>
      </c>
      <c r="T263" s="23">
        <v>-1</v>
      </c>
      <c r="U263" s="23">
        <f t="shared" si="115"/>
        <v>32</v>
      </c>
      <c r="V263" s="71">
        <v>3</v>
      </c>
      <c r="W263" s="21" t="str">
        <f t="shared" si="116"/>
        <v>Jum'at</v>
      </c>
      <c r="X263" s="24">
        <f t="shared" si="135"/>
        <v>44022.208333333336</v>
      </c>
      <c r="Y263" s="25">
        <f t="shared" si="136"/>
        <v>92.2083333333333</v>
      </c>
      <c r="Z263" s="21" t="str">
        <f t="shared" si="117"/>
        <v>Jum'at</v>
      </c>
      <c r="AA263" s="24">
        <f t="shared" si="137"/>
        <v>44022.333333333336</v>
      </c>
      <c r="AB263" s="25">
        <f t="shared" si="118"/>
        <v>92.3333333333333</v>
      </c>
      <c r="AC263" s="15">
        <f t="shared" si="119"/>
        <v>32</v>
      </c>
      <c r="AE263" s="21">
        <f t="shared" si="152"/>
        <v>11</v>
      </c>
      <c r="AF263" s="22" t="s">
        <v>183</v>
      </c>
      <c r="AG263" s="21">
        <v>480</v>
      </c>
      <c r="AH263" s="23">
        <f t="shared" si="120"/>
        <v>35</v>
      </c>
      <c r="AI263" s="23">
        <v>0</v>
      </c>
      <c r="AJ263" s="23">
        <f t="shared" si="149"/>
        <v>35</v>
      </c>
      <c r="AK263" s="71">
        <v>3</v>
      </c>
      <c r="AL263" s="74" t="str">
        <f t="shared" si="121"/>
        <v>Sabtu</v>
      </c>
      <c r="AM263" s="24">
        <f t="shared" si="138"/>
        <v>44023.166666666664</v>
      </c>
      <c r="AN263" s="257">
        <f t="shared" si="139"/>
        <v>93.166666666666615</v>
      </c>
      <c r="AO263" s="74" t="str">
        <f t="shared" si="122"/>
        <v>Sabtu</v>
      </c>
      <c r="AP263" s="24">
        <f t="shared" si="140"/>
        <v>44023.291666666664</v>
      </c>
      <c r="AQ263" s="257">
        <f t="shared" si="123"/>
        <v>93.291666666666615</v>
      </c>
      <c r="AT263" s="21">
        <f t="shared" si="155"/>
        <v>4</v>
      </c>
      <c r="AU263" s="22" t="s">
        <v>183</v>
      </c>
      <c r="AV263" s="21">
        <v>480</v>
      </c>
      <c r="AW263" s="23">
        <f t="shared" si="124"/>
        <v>33</v>
      </c>
      <c r="AX263" s="23">
        <v>-2</v>
      </c>
      <c r="AY263" s="23">
        <f t="shared" si="150"/>
        <v>35</v>
      </c>
      <c r="AZ263" s="71">
        <v>3</v>
      </c>
      <c r="BA263" s="21" t="str">
        <f t="shared" si="125"/>
        <v>Sabtu</v>
      </c>
      <c r="BB263" s="24">
        <f t="shared" si="141"/>
        <v>44023.5</v>
      </c>
      <c r="BC263" s="257">
        <f t="shared" si="142"/>
        <v>93.499999999999957</v>
      </c>
      <c r="BD263" s="21" t="str">
        <f t="shared" si="126"/>
        <v>Sabtu</v>
      </c>
      <c r="BE263" s="24">
        <f t="shared" si="143"/>
        <v>44023.625</v>
      </c>
      <c r="BF263" s="257">
        <f t="shared" si="127"/>
        <v>93.624999999999957</v>
      </c>
      <c r="BI263" s="21">
        <f>BI262+1</f>
        <v>4</v>
      </c>
      <c r="BJ263" s="22" t="s">
        <v>183</v>
      </c>
      <c r="BK263" s="21">
        <v>480</v>
      </c>
      <c r="BL263" s="23">
        <f t="shared" si="128"/>
        <v>33</v>
      </c>
      <c r="BM263" s="23">
        <v>-2</v>
      </c>
      <c r="BN263" s="23">
        <f t="shared" si="151"/>
        <v>35</v>
      </c>
      <c r="BO263" s="71">
        <v>3</v>
      </c>
      <c r="BP263" s="21" t="str">
        <f t="shared" si="129"/>
        <v>Sabtu</v>
      </c>
      <c r="BQ263" s="24">
        <f t="shared" si="144"/>
        <v>44023.5</v>
      </c>
      <c r="BR263" s="25">
        <f t="shared" si="145"/>
        <v>93.499999999999957</v>
      </c>
      <c r="BS263" s="21" t="str">
        <f t="shared" si="130"/>
        <v>Sabtu</v>
      </c>
      <c r="BT263" s="24">
        <f t="shared" si="146"/>
        <v>44023.625</v>
      </c>
      <c r="BU263" s="25">
        <f t="shared" si="131"/>
        <v>93.624999999999957</v>
      </c>
    </row>
    <row r="264" spans="1:74" x14ac:dyDescent="0.25">
      <c r="A264" s="21">
        <f t="shared" si="147"/>
        <v>15</v>
      </c>
      <c r="B264" s="22" t="s">
        <v>184</v>
      </c>
      <c r="C264" s="21">
        <v>146</v>
      </c>
      <c r="D264" s="23">
        <f t="shared" si="109"/>
        <v>8</v>
      </c>
      <c r="E264" s="23">
        <v>0</v>
      </c>
      <c r="F264" s="23">
        <f t="shared" si="110"/>
        <v>8</v>
      </c>
      <c r="G264" s="71">
        <v>2</v>
      </c>
      <c r="H264" s="21" t="str">
        <f t="shared" si="111"/>
        <v>Sabtu</v>
      </c>
      <c r="I264" s="24">
        <f t="shared" si="132"/>
        <v>43995.583333333336</v>
      </c>
      <c r="J264" s="25">
        <f t="shared" si="133"/>
        <v>65.583333333333357</v>
      </c>
      <c r="K264" s="21" t="str">
        <f t="shared" si="112"/>
        <v>Sabtu</v>
      </c>
      <c r="L264" s="24">
        <f t="shared" si="134"/>
        <v>43995.666666666672</v>
      </c>
      <c r="M264" s="25">
        <f t="shared" si="113"/>
        <v>65.666666666666686</v>
      </c>
      <c r="P264" s="21">
        <f t="shared" si="148"/>
        <v>15</v>
      </c>
      <c r="Q264" s="22" t="s">
        <v>182</v>
      </c>
      <c r="R264" s="21">
        <v>188</v>
      </c>
      <c r="S264" s="23">
        <f t="shared" si="114"/>
        <v>13</v>
      </c>
      <c r="T264" s="23">
        <v>1</v>
      </c>
      <c r="U264" s="23">
        <f t="shared" si="115"/>
        <v>12</v>
      </c>
      <c r="V264" s="71">
        <v>2</v>
      </c>
      <c r="W264" s="21" t="str">
        <f t="shared" si="116"/>
        <v>Sabtu</v>
      </c>
      <c r="X264" s="24">
        <f t="shared" si="135"/>
        <v>44023.625</v>
      </c>
      <c r="Y264" s="25">
        <f t="shared" si="136"/>
        <v>93.624999999999972</v>
      </c>
      <c r="Z264" s="21" t="str">
        <f t="shared" si="117"/>
        <v>Sabtu</v>
      </c>
      <c r="AA264" s="24">
        <f t="shared" si="137"/>
        <v>44023.708333333336</v>
      </c>
      <c r="AB264" s="25">
        <f t="shared" si="118"/>
        <v>93.7083333333333</v>
      </c>
      <c r="AC264" s="15">
        <f t="shared" si="119"/>
        <v>12.533333333333333</v>
      </c>
      <c r="AE264" s="21">
        <f t="shared" si="152"/>
        <v>12</v>
      </c>
      <c r="AF264" s="22" t="s">
        <v>182</v>
      </c>
      <c r="AG264" s="21">
        <v>188</v>
      </c>
      <c r="AH264" s="23">
        <f t="shared" si="120"/>
        <v>15</v>
      </c>
      <c r="AI264" s="23">
        <v>2</v>
      </c>
      <c r="AJ264" s="23">
        <f t="shared" si="149"/>
        <v>13</v>
      </c>
      <c r="AK264" s="71">
        <v>2</v>
      </c>
      <c r="AL264" s="74" t="str">
        <f t="shared" si="121"/>
        <v>Minggu</v>
      </c>
      <c r="AM264" s="24">
        <f t="shared" si="138"/>
        <v>44024.75</v>
      </c>
      <c r="AN264" s="257">
        <f t="shared" si="139"/>
        <v>94.749999999999943</v>
      </c>
      <c r="AO264" s="74" t="str">
        <f t="shared" si="122"/>
        <v>Minggu</v>
      </c>
      <c r="AP264" s="24">
        <f t="shared" si="140"/>
        <v>44024.833333333336</v>
      </c>
      <c r="AQ264" s="257">
        <f t="shared" si="123"/>
        <v>94.833333333333272</v>
      </c>
      <c r="AT264" s="21">
        <f t="shared" si="155"/>
        <v>5</v>
      </c>
      <c r="AU264" s="22" t="s">
        <v>182</v>
      </c>
      <c r="AV264" s="21">
        <v>188</v>
      </c>
      <c r="AW264" s="23">
        <f t="shared" si="124"/>
        <v>14</v>
      </c>
      <c r="AX264" s="23">
        <v>1</v>
      </c>
      <c r="AY264" s="23">
        <f t="shared" si="150"/>
        <v>13</v>
      </c>
      <c r="AZ264" s="71">
        <v>2</v>
      </c>
      <c r="BA264" s="74" t="str">
        <f t="shared" si="125"/>
        <v>Senin</v>
      </c>
      <c r="BB264" s="24">
        <f t="shared" si="141"/>
        <v>44025</v>
      </c>
      <c r="BC264" s="257">
        <f t="shared" si="142"/>
        <v>94.999999999999957</v>
      </c>
      <c r="BD264" s="74" t="str">
        <f t="shared" si="126"/>
        <v>Senin</v>
      </c>
      <c r="BE264" s="24">
        <f t="shared" si="143"/>
        <v>44025.083333333336</v>
      </c>
      <c r="BF264" s="257">
        <f t="shared" si="127"/>
        <v>95.083333333333286</v>
      </c>
      <c r="BI264" s="21">
        <f>BI263+1</f>
        <v>5</v>
      </c>
      <c r="BJ264" s="22" t="s">
        <v>182</v>
      </c>
      <c r="BK264" s="21">
        <v>188</v>
      </c>
      <c r="BL264" s="23">
        <f t="shared" si="128"/>
        <v>14</v>
      </c>
      <c r="BM264" s="23">
        <v>1</v>
      </c>
      <c r="BN264" s="23">
        <f t="shared" si="151"/>
        <v>13</v>
      </c>
      <c r="BO264" s="71">
        <v>2</v>
      </c>
      <c r="BP264" s="21" t="str">
        <f t="shared" si="129"/>
        <v>Senin</v>
      </c>
      <c r="BQ264" s="24">
        <f t="shared" si="144"/>
        <v>44025</v>
      </c>
      <c r="BR264" s="25">
        <f t="shared" si="145"/>
        <v>94.999999999999957</v>
      </c>
      <c r="BS264" s="21" t="str">
        <f t="shared" si="130"/>
        <v>Senin</v>
      </c>
      <c r="BT264" s="24">
        <f t="shared" si="146"/>
        <v>44025.083333333336</v>
      </c>
      <c r="BU264" s="25">
        <f t="shared" si="131"/>
        <v>95.083333333333286</v>
      </c>
    </row>
    <row r="265" spans="1:74" x14ac:dyDescent="0.25">
      <c r="A265" s="21">
        <f t="shared" si="147"/>
        <v>16</v>
      </c>
      <c r="B265" s="22" t="s">
        <v>183</v>
      </c>
      <c r="C265" s="21">
        <v>480</v>
      </c>
      <c r="D265" s="23">
        <f t="shared" si="109"/>
        <v>27</v>
      </c>
      <c r="E265" s="23">
        <v>-1</v>
      </c>
      <c r="F265" s="23">
        <f t="shared" si="110"/>
        <v>28</v>
      </c>
      <c r="G265" s="71">
        <v>3</v>
      </c>
      <c r="H265" s="21" t="str">
        <f t="shared" si="111"/>
        <v>Minggu</v>
      </c>
      <c r="I265" s="24">
        <f t="shared" si="132"/>
        <v>43996</v>
      </c>
      <c r="J265" s="25">
        <f t="shared" si="133"/>
        <v>66.000000000000014</v>
      </c>
      <c r="K265" s="21" t="str">
        <f t="shared" si="112"/>
        <v>Minggu</v>
      </c>
      <c r="L265" s="24">
        <f t="shared" si="134"/>
        <v>43996.125</v>
      </c>
      <c r="M265" s="25">
        <f t="shared" si="113"/>
        <v>66.125000000000014</v>
      </c>
      <c r="P265" s="21">
        <f t="shared" si="148"/>
        <v>16</v>
      </c>
      <c r="Q265" s="22" t="s">
        <v>150</v>
      </c>
      <c r="R265" s="21">
        <v>485</v>
      </c>
      <c r="S265" s="23">
        <f t="shared" si="114"/>
        <v>31</v>
      </c>
      <c r="T265" s="23">
        <v>-1</v>
      </c>
      <c r="U265" s="23">
        <f t="shared" si="115"/>
        <v>32</v>
      </c>
      <c r="V265" s="71">
        <v>2</v>
      </c>
      <c r="W265" s="21" t="str">
        <f t="shared" si="116"/>
        <v>Minggu</v>
      </c>
      <c r="X265" s="24">
        <f t="shared" si="135"/>
        <v>44024.25</v>
      </c>
      <c r="Y265" s="25">
        <f t="shared" si="136"/>
        <v>94.249999999999972</v>
      </c>
      <c r="Z265" s="21" t="str">
        <f t="shared" si="117"/>
        <v>Minggu</v>
      </c>
      <c r="AA265" s="24">
        <f t="shared" si="137"/>
        <v>44024.333333333336</v>
      </c>
      <c r="AB265" s="25">
        <f t="shared" si="118"/>
        <v>94.3333333333333</v>
      </c>
      <c r="AC265" s="15">
        <f t="shared" si="119"/>
        <v>32.333333333333336</v>
      </c>
      <c r="AE265" s="21">
        <f t="shared" si="152"/>
        <v>13</v>
      </c>
      <c r="AF265" s="22" t="s">
        <v>150</v>
      </c>
      <c r="AG265" s="21">
        <v>485</v>
      </c>
      <c r="AH265" s="23">
        <f t="shared" si="120"/>
        <v>35</v>
      </c>
      <c r="AI265" s="23">
        <v>0</v>
      </c>
      <c r="AJ265" s="23">
        <f t="shared" si="149"/>
        <v>35</v>
      </c>
      <c r="AK265" s="71">
        <v>2</v>
      </c>
      <c r="AL265" s="74" t="str">
        <f t="shared" si="121"/>
        <v>Senin</v>
      </c>
      <c r="AM265" s="24">
        <f t="shared" si="138"/>
        <v>44025.458333333336</v>
      </c>
      <c r="AN265" s="257">
        <f t="shared" si="139"/>
        <v>95.458333333333272</v>
      </c>
      <c r="AO265" s="74" t="str">
        <f t="shared" si="122"/>
        <v>Senin</v>
      </c>
      <c r="AP265" s="24">
        <f t="shared" si="140"/>
        <v>44025.541666666672</v>
      </c>
      <c r="AQ265" s="257">
        <f t="shared" si="123"/>
        <v>95.5416666666666</v>
      </c>
      <c r="AT265" s="21">
        <f t="shared" si="155"/>
        <v>6</v>
      </c>
      <c r="AU265" s="22" t="s">
        <v>150</v>
      </c>
      <c r="AV265" s="21">
        <v>485</v>
      </c>
      <c r="AW265" s="23">
        <f t="shared" si="124"/>
        <v>33</v>
      </c>
      <c r="AX265" s="23">
        <v>-2</v>
      </c>
      <c r="AY265" s="23">
        <f t="shared" si="150"/>
        <v>35</v>
      </c>
      <c r="AZ265" s="71">
        <v>2</v>
      </c>
      <c r="BA265" s="21" t="str">
        <f t="shared" si="125"/>
        <v>Senin</v>
      </c>
      <c r="BB265" s="24">
        <f t="shared" si="141"/>
        <v>44025.666666666664</v>
      </c>
      <c r="BC265" s="257">
        <f t="shared" si="142"/>
        <v>95.666666666666615</v>
      </c>
      <c r="BD265" s="21" t="str">
        <f t="shared" si="126"/>
        <v>Senin</v>
      </c>
      <c r="BE265" s="24">
        <f t="shared" si="143"/>
        <v>44025.75</v>
      </c>
      <c r="BF265" s="257">
        <f t="shared" si="127"/>
        <v>95.749999999999943</v>
      </c>
      <c r="BI265" s="21">
        <f>BI264+1</f>
        <v>6</v>
      </c>
      <c r="BJ265" s="22" t="s">
        <v>150</v>
      </c>
      <c r="BK265" s="21">
        <v>485</v>
      </c>
      <c r="BL265" s="23">
        <f t="shared" si="128"/>
        <v>33</v>
      </c>
      <c r="BM265" s="23">
        <v>-2</v>
      </c>
      <c r="BN265" s="23">
        <f t="shared" si="151"/>
        <v>35</v>
      </c>
      <c r="BO265" s="71">
        <v>5</v>
      </c>
      <c r="BP265" s="21" t="str">
        <f t="shared" si="129"/>
        <v>Senin</v>
      </c>
      <c r="BQ265" s="24">
        <f t="shared" si="144"/>
        <v>44025.666666666664</v>
      </c>
      <c r="BR265" s="25">
        <f t="shared" si="145"/>
        <v>95.666666666666615</v>
      </c>
      <c r="BS265" s="21" t="str">
        <f t="shared" si="130"/>
        <v>Senin</v>
      </c>
      <c r="BT265" s="24">
        <f t="shared" si="146"/>
        <v>44025.875</v>
      </c>
      <c r="BU265" s="25">
        <f t="shared" si="131"/>
        <v>95.874999999999943</v>
      </c>
    </row>
    <row r="266" spans="1:74" x14ac:dyDescent="0.25">
      <c r="A266" s="21">
        <f t="shared" si="147"/>
        <v>17</v>
      </c>
      <c r="B266" s="22" t="s">
        <v>182</v>
      </c>
      <c r="C266" s="21">
        <v>188</v>
      </c>
      <c r="D266" s="23">
        <f t="shared" si="109"/>
        <v>12</v>
      </c>
      <c r="E266" s="23">
        <v>1</v>
      </c>
      <c r="F266" s="23">
        <f t="shared" si="110"/>
        <v>11</v>
      </c>
      <c r="G266" s="71">
        <v>2</v>
      </c>
      <c r="H266" s="21" t="str">
        <f t="shared" si="111"/>
        <v>Senin</v>
      </c>
      <c r="I266" s="24">
        <f t="shared" si="132"/>
        <v>43997.25</v>
      </c>
      <c r="J266" s="25">
        <f t="shared" si="133"/>
        <v>67.250000000000014</v>
      </c>
      <c r="K266" s="21" t="str">
        <f t="shared" si="112"/>
        <v>Senin</v>
      </c>
      <c r="L266" s="24">
        <f t="shared" si="134"/>
        <v>43997.333333333336</v>
      </c>
      <c r="M266" s="25">
        <f t="shared" si="113"/>
        <v>67.333333333333343</v>
      </c>
      <c r="P266" s="21">
        <f t="shared" si="148"/>
        <v>17</v>
      </c>
      <c r="Q266" s="22" t="s">
        <v>181</v>
      </c>
      <c r="R266" s="21"/>
      <c r="S266" s="23"/>
      <c r="T266" s="23"/>
      <c r="U266" s="23"/>
      <c r="V266" s="21"/>
      <c r="W266" s="21" t="str">
        <f t="shared" si="116"/>
        <v>Senin</v>
      </c>
      <c r="X266" s="24">
        <f t="shared" si="135"/>
        <v>44025.625</v>
      </c>
      <c r="Y266" s="25">
        <f t="shared" si="136"/>
        <v>95.624999999999972</v>
      </c>
      <c r="Z266" s="21"/>
      <c r="AA266" s="24"/>
      <c r="AB266" s="25"/>
      <c r="AE266" s="21">
        <f t="shared" si="152"/>
        <v>14</v>
      </c>
      <c r="AF266" s="22" t="s">
        <v>181</v>
      </c>
      <c r="AG266" s="21"/>
      <c r="AH266" s="23"/>
      <c r="AI266" s="23"/>
      <c r="AJ266" s="23"/>
      <c r="AK266" s="21"/>
      <c r="AL266" s="74" t="str">
        <f t="shared" si="121"/>
        <v>Rabu</v>
      </c>
      <c r="AM266" s="24">
        <f t="shared" si="138"/>
        <v>44027</v>
      </c>
      <c r="AN266" s="257">
        <f t="shared" si="139"/>
        <v>96.999999999999929</v>
      </c>
      <c r="AO266" s="21"/>
      <c r="AP266" s="24"/>
      <c r="AQ266" s="25"/>
      <c r="AT266" s="21">
        <f t="shared" si="155"/>
        <v>7</v>
      </c>
      <c r="AU266" s="22" t="s">
        <v>181</v>
      </c>
      <c r="AV266" s="21"/>
      <c r="AW266" s="23"/>
      <c r="AX266" s="23"/>
      <c r="AY266" s="23"/>
      <c r="AZ266" s="21"/>
      <c r="BA266" s="21" t="str">
        <f t="shared" si="125"/>
        <v>Rabu</v>
      </c>
      <c r="BB266" s="24">
        <f t="shared" si="141"/>
        <v>44027.125</v>
      </c>
      <c r="BC266" s="257">
        <f t="shared" si="142"/>
        <v>97.124999999999943</v>
      </c>
      <c r="BD266" s="21"/>
      <c r="BE266" s="24"/>
      <c r="BF266" s="25"/>
      <c r="BI266" s="21">
        <v>1</v>
      </c>
      <c r="BJ266" s="22" t="s">
        <v>181</v>
      </c>
      <c r="BK266" s="21">
        <v>500</v>
      </c>
      <c r="BL266" s="23">
        <f t="shared" si="128"/>
        <v>39</v>
      </c>
      <c r="BM266" s="231">
        <v>2</v>
      </c>
      <c r="BN266" s="23">
        <f t="shared" si="151"/>
        <v>37</v>
      </c>
      <c r="BO266" s="21">
        <v>302</v>
      </c>
      <c r="BP266" s="21" t="str">
        <f t="shared" si="129"/>
        <v>Rabu</v>
      </c>
      <c r="BQ266" s="24">
        <f t="shared" si="144"/>
        <v>44027.25</v>
      </c>
      <c r="BR266" s="25">
        <f t="shared" si="145"/>
        <v>97.249999999999943</v>
      </c>
      <c r="BS266" s="21" t="str">
        <f t="shared" si="130"/>
        <v>Senin</v>
      </c>
      <c r="BT266" s="24">
        <f t="shared" si="146"/>
        <v>44039.833333333336</v>
      </c>
      <c r="BU266" s="25">
        <f t="shared" si="131"/>
        <v>109.83333333333327</v>
      </c>
      <c r="BV266" s="15">
        <f>BK266/13.5</f>
        <v>37.037037037037038</v>
      </c>
    </row>
    <row r="267" spans="1:74" x14ac:dyDescent="0.25">
      <c r="A267" s="21">
        <f t="shared" si="147"/>
        <v>18</v>
      </c>
      <c r="B267" s="22" t="s">
        <v>150</v>
      </c>
      <c r="C267" s="21">
        <v>485</v>
      </c>
      <c r="D267" s="23">
        <f t="shared" si="109"/>
        <v>27</v>
      </c>
      <c r="E267" s="23">
        <v>-1</v>
      </c>
      <c r="F267" s="23">
        <f t="shared" si="110"/>
        <v>28</v>
      </c>
      <c r="G267" s="71">
        <v>2</v>
      </c>
      <c r="H267" s="21" t="str">
        <f t="shared" si="111"/>
        <v>Senin</v>
      </c>
      <c r="I267" s="24">
        <f t="shared" si="132"/>
        <v>43997.833333333336</v>
      </c>
      <c r="J267" s="25">
        <f t="shared" si="133"/>
        <v>67.833333333333343</v>
      </c>
      <c r="K267" s="21" t="str">
        <f t="shared" si="112"/>
        <v>Senin</v>
      </c>
      <c r="L267" s="24">
        <f t="shared" si="134"/>
        <v>43997.916666666672</v>
      </c>
      <c r="M267" s="25">
        <f t="shared" si="113"/>
        <v>67.916666666666671</v>
      </c>
      <c r="P267" s="8" t="s">
        <v>31</v>
      </c>
      <c r="Q267" s="8"/>
      <c r="R267" s="28">
        <f>SUM(R250:R266)</f>
        <v>4570</v>
      </c>
      <c r="S267" s="28">
        <f>SUM(S250:S266)</f>
        <v>302</v>
      </c>
      <c r="T267" s="28"/>
      <c r="U267" s="28"/>
      <c r="V267" s="28">
        <f>SUM(V250:V266)</f>
        <v>1991</v>
      </c>
      <c r="W267" s="28">
        <f>S267+V267</f>
        <v>2293</v>
      </c>
      <c r="X267" s="29"/>
      <c r="Y267" s="30"/>
      <c r="Z267" s="29"/>
      <c r="AA267" s="29"/>
      <c r="AB267" s="30"/>
      <c r="AE267" s="8" t="s">
        <v>31</v>
      </c>
      <c r="AF267" s="8"/>
      <c r="AG267" s="28">
        <f>SUM(AG250:AG266)</f>
        <v>4570</v>
      </c>
      <c r="AH267" s="28">
        <f>SUM(AH250:AH266)</f>
        <v>329</v>
      </c>
      <c r="AI267" s="28"/>
      <c r="AJ267" s="28"/>
      <c r="AK267" s="28">
        <f>SUM(AK250:AK266)</f>
        <v>1997</v>
      </c>
      <c r="AL267" s="28">
        <f>AH267+AK267</f>
        <v>2326</v>
      </c>
      <c r="AM267" s="29"/>
      <c r="AN267" s="30"/>
      <c r="AO267" s="29"/>
      <c r="AP267" s="29"/>
      <c r="AQ267" s="30"/>
      <c r="AT267" s="8" t="s">
        <v>31</v>
      </c>
      <c r="AU267" s="8"/>
      <c r="AV267" s="28">
        <f>SUM(AV250:AV266)</f>
        <v>4570</v>
      </c>
      <c r="AW267" s="28">
        <f>SUM(AW250:AW266)</f>
        <v>323</v>
      </c>
      <c r="AX267" s="28"/>
      <c r="AY267" s="28"/>
      <c r="AZ267" s="28">
        <f>SUM(AZ250:AZ266)</f>
        <v>2006</v>
      </c>
      <c r="BA267" s="28">
        <f>AW267+AZ267</f>
        <v>2329</v>
      </c>
      <c r="BB267" s="29"/>
      <c r="BC267" s="30"/>
      <c r="BD267" s="29"/>
      <c r="BE267" s="29"/>
      <c r="BF267" s="30"/>
      <c r="BI267" s="21">
        <f>BI266+1</f>
        <v>2</v>
      </c>
      <c r="BJ267" s="258" t="s">
        <v>239</v>
      </c>
      <c r="BK267" s="21"/>
      <c r="BL267" s="23"/>
      <c r="BM267" s="23"/>
      <c r="BN267" s="23"/>
      <c r="BO267" s="21"/>
      <c r="BP267" s="21" t="str">
        <f t="shared" si="129"/>
        <v>Rabu</v>
      </c>
      <c r="BQ267" s="24">
        <f t="shared" si="144"/>
        <v>44041.458333333336</v>
      </c>
      <c r="BR267" s="25">
        <f t="shared" si="145"/>
        <v>111.45833333333327</v>
      </c>
      <c r="BS267" s="21"/>
      <c r="BT267" s="24"/>
      <c r="BU267" s="25"/>
    </row>
    <row r="268" spans="1:74" x14ac:dyDescent="0.25">
      <c r="A268" s="21">
        <f t="shared" si="147"/>
        <v>19</v>
      </c>
      <c r="B268" s="22" t="s">
        <v>181</v>
      </c>
      <c r="C268" s="21"/>
      <c r="D268" s="23"/>
      <c r="E268" s="23"/>
      <c r="F268" s="23"/>
      <c r="G268" s="21"/>
      <c r="H268" s="21" t="str">
        <f t="shared" si="111"/>
        <v>Rabu</v>
      </c>
      <c r="I268" s="24">
        <f t="shared" si="132"/>
        <v>43999.041666666664</v>
      </c>
      <c r="J268" s="25">
        <f t="shared" si="133"/>
        <v>69.041666666666671</v>
      </c>
      <c r="K268" s="21"/>
      <c r="L268" s="24"/>
      <c r="M268" s="25"/>
      <c r="P268" s="8" t="s">
        <v>32</v>
      </c>
      <c r="Q268" s="8"/>
      <c r="R268" s="31"/>
      <c r="S268" s="32">
        <f>S267/24</f>
        <v>12.583333333333334</v>
      </c>
      <c r="T268" s="32"/>
      <c r="U268" s="32"/>
      <c r="V268" s="32">
        <f>V267/24</f>
        <v>82.958333333333329</v>
      </c>
      <c r="W268" s="32">
        <f>W267/24</f>
        <v>95.541666666666671</v>
      </c>
      <c r="X268" s="33"/>
      <c r="Y268" s="34" t="s">
        <v>33</v>
      </c>
      <c r="Z268" s="35"/>
      <c r="AA268" s="35"/>
      <c r="AB268" s="35"/>
      <c r="AE268" s="8" t="s">
        <v>32</v>
      </c>
      <c r="AF268" s="8"/>
      <c r="AG268" s="31"/>
      <c r="AH268" s="32">
        <f>AH267/24</f>
        <v>13.708333333333334</v>
      </c>
      <c r="AI268" s="32"/>
      <c r="AJ268" s="32"/>
      <c r="AK268" s="32">
        <f>AK267/24</f>
        <v>83.208333333333329</v>
      </c>
      <c r="AL268" s="32">
        <f>AL267/24</f>
        <v>96.916666666666671</v>
      </c>
      <c r="AM268" s="33"/>
      <c r="AN268" s="34" t="s">
        <v>33</v>
      </c>
      <c r="AO268" s="35"/>
      <c r="AP268" s="35"/>
      <c r="AQ268" s="35"/>
      <c r="AT268" s="8" t="s">
        <v>32</v>
      </c>
      <c r="AU268" s="8"/>
      <c r="AV268" s="31"/>
      <c r="AW268" s="32">
        <f>AW267/24</f>
        <v>13.458333333333334</v>
      </c>
      <c r="AX268" s="32"/>
      <c r="AY268" s="32"/>
      <c r="AZ268" s="32">
        <f>AZ267/24</f>
        <v>83.583333333333329</v>
      </c>
      <c r="BA268" s="32">
        <f>BA267/24</f>
        <v>97.041666666666671</v>
      </c>
      <c r="BB268" s="33"/>
      <c r="BC268" s="34" t="s">
        <v>33</v>
      </c>
      <c r="BD268" s="35"/>
      <c r="BE268" s="35"/>
      <c r="BF268" s="35"/>
      <c r="BI268" s="8" t="s">
        <v>31</v>
      </c>
      <c r="BJ268" s="8"/>
      <c r="BK268" s="28">
        <f>SUM(BK250:BK266)</f>
        <v>5070</v>
      </c>
      <c r="BL268" s="28">
        <f>SUM(BL250:BL266)</f>
        <v>362</v>
      </c>
      <c r="BM268" s="28"/>
      <c r="BN268" s="28"/>
      <c r="BO268" s="28">
        <f>SUM(BO250:BO266)</f>
        <v>2311</v>
      </c>
      <c r="BP268" s="28">
        <f>BL268+BO268</f>
        <v>2673</v>
      </c>
      <c r="BQ268" s="29"/>
      <c r="BR268" s="30"/>
      <c r="BS268" s="29"/>
      <c r="BT268" s="29"/>
      <c r="BU268" s="30"/>
    </row>
    <row r="269" spans="1:74" x14ac:dyDescent="0.25">
      <c r="A269" s="8" t="s">
        <v>31</v>
      </c>
      <c r="B269" s="8"/>
      <c r="C269" s="28">
        <f>SUM(C250:C268)</f>
        <v>4808</v>
      </c>
      <c r="D269" s="28">
        <f>SUM(D250:D268)</f>
        <v>279</v>
      </c>
      <c r="E269" s="28"/>
      <c r="F269" s="28"/>
      <c r="G269" s="28">
        <f>SUM(G250:G268)</f>
        <v>1376</v>
      </c>
      <c r="H269" s="28">
        <f>D269+G269</f>
        <v>1655</v>
      </c>
      <c r="I269" s="29"/>
      <c r="J269" s="30"/>
      <c r="K269" s="29"/>
      <c r="L269" s="29"/>
      <c r="M269" s="30"/>
      <c r="P269" s="36"/>
      <c r="Q269" s="36"/>
      <c r="R269" s="37"/>
      <c r="S269" s="36"/>
      <c r="T269" s="36"/>
      <c r="U269" s="36"/>
      <c r="V269" s="36"/>
      <c r="W269" s="35"/>
      <c r="X269" s="35"/>
      <c r="Y269" s="30" t="s">
        <v>34</v>
      </c>
      <c r="Z269" s="30"/>
      <c r="AA269" s="38">
        <f>R267</f>
        <v>4570</v>
      </c>
      <c r="AB269" s="35" t="s">
        <v>35</v>
      </c>
      <c r="AE269" s="36"/>
      <c r="AF269" s="36"/>
      <c r="AG269" s="37"/>
      <c r="AH269" s="36"/>
      <c r="AI269" s="36"/>
      <c r="AJ269" s="36"/>
      <c r="AK269" s="36"/>
      <c r="AL269" s="35"/>
      <c r="AM269" s="35"/>
      <c r="AN269" s="30" t="s">
        <v>34</v>
      </c>
      <c r="AO269" s="30"/>
      <c r="AP269" s="38">
        <f>AG267</f>
        <v>4570</v>
      </c>
      <c r="AQ269" s="35" t="s">
        <v>35</v>
      </c>
      <c r="AT269" s="36"/>
      <c r="AU269" s="36"/>
      <c r="AV269" s="37"/>
      <c r="AW269" s="36"/>
      <c r="AX269" s="36"/>
      <c r="AY269" s="36"/>
      <c r="AZ269" s="36"/>
      <c r="BA269" s="35"/>
      <c r="BB269" s="35"/>
      <c r="BC269" s="30" t="s">
        <v>34</v>
      </c>
      <c r="BD269" s="30"/>
      <c r="BE269" s="38">
        <f>AV267</f>
        <v>4570</v>
      </c>
      <c r="BF269" s="35" t="s">
        <v>35</v>
      </c>
      <c r="BI269" s="8" t="s">
        <v>32</v>
      </c>
      <c r="BJ269" s="8"/>
      <c r="BK269" s="31"/>
      <c r="BL269" s="32">
        <f>BL268/24</f>
        <v>15.083333333333334</v>
      </c>
      <c r="BM269" s="32"/>
      <c r="BN269" s="32"/>
      <c r="BO269" s="32">
        <f>BO268/24</f>
        <v>96.291666666666671</v>
      </c>
      <c r="BP269" s="32">
        <f>BP268/24</f>
        <v>111.375</v>
      </c>
      <c r="BQ269" s="33"/>
      <c r="BR269" s="34" t="s">
        <v>33</v>
      </c>
      <c r="BS269" s="35"/>
      <c r="BT269" s="35"/>
      <c r="BU269" s="35"/>
    </row>
    <row r="270" spans="1:74" x14ac:dyDescent="0.25">
      <c r="A270" s="8" t="s">
        <v>32</v>
      </c>
      <c r="B270" s="8"/>
      <c r="C270" s="31"/>
      <c r="D270" s="32">
        <f>D269/24</f>
        <v>11.625</v>
      </c>
      <c r="E270" s="32"/>
      <c r="F270" s="32"/>
      <c r="G270" s="32">
        <f>G269/24</f>
        <v>57.333333333333336</v>
      </c>
      <c r="H270" s="32">
        <f>H269/24</f>
        <v>68.958333333333329</v>
      </c>
      <c r="I270" s="33"/>
      <c r="J270" s="34" t="s">
        <v>33</v>
      </c>
      <c r="K270" s="35"/>
      <c r="L270" s="35"/>
      <c r="M270" s="35"/>
      <c r="P270" s="36"/>
      <c r="Q270" s="36"/>
      <c r="R270" s="36"/>
      <c r="S270" s="36"/>
      <c r="T270" s="36">
        <f>U272</f>
        <v>0</v>
      </c>
      <c r="U270" s="36"/>
      <c r="V270" s="36"/>
      <c r="W270" s="36"/>
      <c r="X270" s="39"/>
      <c r="Y270" s="30" t="s">
        <v>36</v>
      </c>
      <c r="Z270" s="30"/>
      <c r="AA270" s="40">
        <f>S268</f>
        <v>12.583333333333334</v>
      </c>
      <c r="AB270" s="35" t="s">
        <v>14</v>
      </c>
      <c r="AE270" s="36"/>
      <c r="AF270" s="36"/>
      <c r="AG270" s="36"/>
      <c r="AH270" s="36"/>
      <c r="AI270" s="36">
        <f>AJ272</f>
        <v>0</v>
      </c>
      <c r="AJ270" s="36"/>
      <c r="AK270" s="36"/>
      <c r="AL270" s="36"/>
      <c r="AM270" s="39"/>
      <c r="AN270" s="30" t="s">
        <v>36</v>
      </c>
      <c r="AO270" s="30"/>
      <c r="AP270" s="40">
        <f>AH268</f>
        <v>13.708333333333334</v>
      </c>
      <c r="AQ270" s="35" t="s">
        <v>14</v>
      </c>
      <c r="AT270" s="36"/>
      <c r="AU270" s="36"/>
      <c r="AV270" s="36"/>
      <c r="AW270" s="36"/>
      <c r="AX270" s="36">
        <f>AY272</f>
        <v>0</v>
      </c>
      <c r="AY270" s="36"/>
      <c r="AZ270" s="36"/>
      <c r="BA270" s="36"/>
      <c r="BB270" s="39"/>
      <c r="BC270" s="30" t="s">
        <v>36</v>
      </c>
      <c r="BD270" s="30"/>
      <c r="BE270" s="40">
        <f>AW268</f>
        <v>13.458333333333334</v>
      </c>
      <c r="BF270" s="35" t="s">
        <v>14</v>
      </c>
      <c r="BI270" s="36"/>
      <c r="BJ270" s="36"/>
      <c r="BK270" s="37"/>
      <c r="BL270" s="36"/>
      <c r="BM270" s="36"/>
      <c r="BN270" s="36"/>
      <c r="BO270" s="36"/>
      <c r="BP270" s="35"/>
      <c r="BQ270" s="35"/>
      <c r="BR270" s="30" t="s">
        <v>34</v>
      </c>
      <c r="BS270" s="30"/>
      <c r="BT270" s="38">
        <f>BK268</f>
        <v>5070</v>
      </c>
      <c r="BU270" s="35" t="s">
        <v>35</v>
      </c>
    </row>
    <row r="271" spans="1:74" x14ac:dyDescent="0.25">
      <c r="A271" s="36"/>
      <c r="B271" s="36"/>
      <c r="C271" s="37"/>
      <c r="D271" s="36"/>
      <c r="E271" s="36"/>
      <c r="F271" s="36"/>
      <c r="G271" s="36"/>
      <c r="H271" s="35"/>
      <c r="I271" s="35"/>
      <c r="J271" s="30" t="s">
        <v>34</v>
      </c>
      <c r="K271" s="30"/>
      <c r="L271" s="38">
        <f>C269</f>
        <v>4808</v>
      </c>
      <c r="M271" s="35" t="s">
        <v>35</v>
      </c>
      <c r="P271" s="36"/>
      <c r="Q271" s="36"/>
      <c r="R271" s="36"/>
      <c r="S271" s="36"/>
      <c r="T271" s="36"/>
      <c r="U271" s="36"/>
      <c r="V271" s="36"/>
      <c r="W271" s="36"/>
      <c r="X271" s="35"/>
      <c r="Y271" s="30" t="s">
        <v>37</v>
      </c>
      <c r="Z271" s="30"/>
      <c r="AA271" s="41">
        <f>V268</f>
        <v>82.958333333333329</v>
      </c>
      <c r="AB271" s="35" t="s">
        <v>14</v>
      </c>
      <c r="AE271" s="36"/>
      <c r="AF271" s="36"/>
      <c r="AG271" s="36"/>
      <c r="AH271" s="36"/>
      <c r="AI271" s="36"/>
      <c r="AJ271" s="36"/>
      <c r="AK271" s="36"/>
      <c r="AL271" s="36"/>
      <c r="AM271" s="35"/>
      <c r="AN271" s="30" t="s">
        <v>37</v>
      </c>
      <c r="AO271" s="30"/>
      <c r="AP271" s="41">
        <f>AK268</f>
        <v>83.208333333333329</v>
      </c>
      <c r="AQ271" s="35" t="s">
        <v>14</v>
      </c>
      <c r="AT271" s="36"/>
      <c r="AU271" s="36"/>
      <c r="AV271" s="36"/>
      <c r="AW271" s="36"/>
      <c r="AX271" s="36"/>
      <c r="AY271" s="36"/>
      <c r="AZ271" s="36"/>
      <c r="BA271" s="36"/>
      <c r="BB271" s="35"/>
      <c r="BC271" s="30" t="s">
        <v>37</v>
      </c>
      <c r="BD271" s="30"/>
      <c r="BE271" s="41">
        <f>AZ268</f>
        <v>83.583333333333329</v>
      </c>
      <c r="BF271" s="35" t="s">
        <v>14</v>
      </c>
      <c r="BI271" s="36"/>
      <c r="BJ271" s="36"/>
      <c r="BK271" s="36"/>
      <c r="BL271" s="36"/>
      <c r="BM271" s="36">
        <f>BN273</f>
        <v>0</v>
      </c>
      <c r="BN271" s="36"/>
      <c r="BO271" s="36"/>
      <c r="BP271" s="36"/>
      <c r="BQ271" s="39"/>
      <c r="BR271" s="30" t="s">
        <v>36</v>
      </c>
      <c r="BS271" s="30"/>
      <c r="BT271" s="40">
        <f>BL269</f>
        <v>15.083333333333334</v>
      </c>
      <c r="BU271" s="35" t="s">
        <v>14</v>
      </c>
    </row>
    <row r="272" spans="1:74" x14ac:dyDescent="0.25">
      <c r="A272" s="36"/>
      <c r="B272" s="36"/>
      <c r="C272" s="36"/>
      <c r="D272" s="36"/>
      <c r="E272" s="36"/>
      <c r="F272" s="36"/>
      <c r="G272" s="36"/>
      <c r="H272" s="36"/>
      <c r="I272" s="39"/>
      <c r="J272" s="30" t="s">
        <v>36</v>
      </c>
      <c r="K272" s="30"/>
      <c r="L272" s="40">
        <f>D270</f>
        <v>11.625</v>
      </c>
      <c r="M272" s="35" t="s">
        <v>14</v>
      </c>
      <c r="BI272" s="36"/>
      <c r="BJ272" s="36"/>
      <c r="BK272" s="36"/>
      <c r="BL272" s="36"/>
      <c r="BM272" s="36"/>
      <c r="BN272" s="36"/>
      <c r="BO272" s="36"/>
      <c r="BP272" s="36"/>
      <c r="BQ272" s="35"/>
      <c r="BR272" s="30" t="s">
        <v>37</v>
      </c>
      <c r="BS272" s="30"/>
      <c r="BT272" s="41">
        <f>BO269</f>
        <v>96.291666666666671</v>
      </c>
      <c r="BU272" s="35" t="s">
        <v>14</v>
      </c>
    </row>
    <row r="273" spans="1:30" x14ac:dyDescent="0.25">
      <c r="A273" s="36"/>
      <c r="B273" s="36"/>
      <c r="C273" s="36"/>
      <c r="D273" s="36"/>
      <c r="E273" s="36"/>
      <c r="F273" s="36"/>
      <c r="G273" s="36"/>
      <c r="H273" s="36"/>
      <c r="I273" s="35"/>
      <c r="J273" s="30" t="s">
        <v>37</v>
      </c>
      <c r="K273" s="30"/>
      <c r="L273" s="41">
        <f>G270</f>
        <v>57.333333333333336</v>
      </c>
      <c r="M273" s="35" t="s">
        <v>14</v>
      </c>
    </row>
    <row r="275" spans="1:30" x14ac:dyDescent="0.25">
      <c r="A275" s="14" t="s">
        <v>0</v>
      </c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P275" s="14" t="s">
        <v>0</v>
      </c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spans="1:30" x14ac:dyDescent="0.25">
      <c r="A276" s="14" t="s">
        <v>1</v>
      </c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P276" s="14" t="s">
        <v>1</v>
      </c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spans="1:30" x14ac:dyDescent="0.25">
      <c r="A277" s="17" t="s">
        <v>240</v>
      </c>
      <c r="K277" s="18" t="s">
        <v>3</v>
      </c>
      <c r="L277" s="16">
        <v>16.5</v>
      </c>
      <c r="M277" s="18" t="s">
        <v>4</v>
      </c>
      <c r="P277" s="17" t="s">
        <v>241</v>
      </c>
      <c r="Z277" s="18" t="s">
        <v>3</v>
      </c>
      <c r="AA277" s="16">
        <v>17</v>
      </c>
      <c r="AB277" s="18" t="s">
        <v>4</v>
      </c>
    </row>
    <row r="278" spans="1:30" ht="15.75" customHeight="1" x14ac:dyDescent="0.25">
      <c r="A278" s="13" t="s">
        <v>5</v>
      </c>
      <c r="B278" s="13" t="s">
        <v>6</v>
      </c>
      <c r="C278" s="12" t="s">
        <v>7</v>
      </c>
      <c r="D278" s="12" t="s">
        <v>8</v>
      </c>
      <c r="E278" s="11" t="s">
        <v>9</v>
      </c>
      <c r="F278" s="11" t="s">
        <v>10</v>
      </c>
      <c r="G278" s="12" t="s">
        <v>11</v>
      </c>
      <c r="H278" s="10" t="s">
        <v>12</v>
      </c>
      <c r="I278" s="10"/>
      <c r="J278" s="10"/>
      <c r="K278" s="9" t="s">
        <v>13</v>
      </c>
      <c r="L278" s="9"/>
      <c r="M278" s="9"/>
      <c r="P278" s="13" t="s">
        <v>5</v>
      </c>
      <c r="Q278" s="13" t="s">
        <v>6</v>
      </c>
      <c r="R278" s="12" t="s">
        <v>7</v>
      </c>
      <c r="S278" s="12" t="s">
        <v>8</v>
      </c>
      <c r="T278" s="11" t="s">
        <v>9</v>
      </c>
      <c r="U278" s="11" t="s">
        <v>10</v>
      </c>
      <c r="V278" s="12" t="s">
        <v>11</v>
      </c>
      <c r="W278" s="10" t="s">
        <v>12</v>
      </c>
      <c r="X278" s="10"/>
      <c r="Y278" s="10"/>
      <c r="Z278" s="9" t="s">
        <v>13</v>
      </c>
      <c r="AA278" s="9"/>
      <c r="AB278" s="9"/>
    </row>
    <row r="279" spans="1:30" x14ac:dyDescent="0.25">
      <c r="A279" s="13"/>
      <c r="B279" s="13"/>
      <c r="C279" s="12"/>
      <c r="D279" s="12"/>
      <c r="E279" s="11"/>
      <c r="F279" s="11"/>
      <c r="G279" s="12"/>
      <c r="H279" s="19" t="s">
        <v>14</v>
      </c>
      <c r="I279" s="19" t="s">
        <v>15</v>
      </c>
      <c r="J279" s="19" t="s">
        <v>16</v>
      </c>
      <c r="K279" s="20" t="s">
        <v>14</v>
      </c>
      <c r="L279" s="20" t="s">
        <v>15</v>
      </c>
      <c r="M279" s="20" t="s">
        <v>16</v>
      </c>
      <c r="P279" s="13"/>
      <c r="Q279" s="13"/>
      <c r="R279" s="12"/>
      <c r="S279" s="12"/>
      <c r="T279" s="11"/>
      <c r="U279" s="11"/>
      <c r="V279" s="12"/>
      <c r="W279" s="19" t="s">
        <v>14</v>
      </c>
      <c r="X279" s="19" t="s">
        <v>15</v>
      </c>
      <c r="Y279" s="19" t="s">
        <v>16</v>
      </c>
      <c r="Z279" s="20" t="s">
        <v>14</v>
      </c>
      <c r="AA279" s="20" t="s">
        <v>15</v>
      </c>
      <c r="AB279" s="20" t="s">
        <v>16</v>
      </c>
    </row>
    <row r="280" spans="1:30" x14ac:dyDescent="0.25">
      <c r="A280" s="21">
        <v>1</v>
      </c>
      <c r="B280" s="26" t="s">
        <v>239</v>
      </c>
      <c r="C280" s="74">
        <v>122</v>
      </c>
      <c r="D280" s="23">
        <f t="shared" ref="D280:D297" si="156">F280+E280</f>
        <v>7</v>
      </c>
      <c r="E280" s="23">
        <v>0</v>
      </c>
      <c r="F280" s="23">
        <f t="shared" ref="F280:F297" si="157">INT(C280/$BE$65)</f>
        <v>7</v>
      </c>
      <c r="G280" s="74">
        <v>310</v>
      </c>
      <c r="H280" s="21" t="str">
        <f t="shared" ref="H280:H298" si="158">CHOOSE(WEEKDAY(I280),"Minggu","Senin","Selasa","Rabu","Kamis","Jum'at","Sabtu")</f>
        <v>Rabu</v>
      </c>
      <c r="I280" s="24">
        <v>44041</v>
      </c>
      <c r="J280" s="25">
        <v>0.45833333333333298</v>
      </c>
      <c r="K280" s="21" t="str">
        <f t="shared" ref="K280:K297" si="159">CHOOSE(WEEKDAY(L280),"Minggu","Senin","Selasa","Rabu","Kamis","Jum'at","Sabtu")</f>
        <v>Selasa</v>
      </c>
      <c r="L280" s="24">
        <f>(I280+J280)+G280/24</f>
        <v>44054.375</v>
      </c>
      <c r="M280" s="25">
        <f t="shared" ref="M280:M297" si="160">(J280+G280/24)</f>
        <v>13.374999999999998</v>
      </c>
      <c r="P280" s="21">
        <v>1</v>
      </c>
      <c r="Q280" s="26" t="s">
        <v>239</v>
      </c>
      <c r="R280" s="74">
        <v>122</v>
      </c>
      <c r="S280" s="23">
        <f t="shared" ref="S280:S297" si="161">U280+T280</f>
        <v>7</v>
      </c>
      <c r="T280" s="23">
        <v>0</v>
      </c>
      <c r="U280" s="23">
        <f t="shared" ref="U280:U297" si="162">INT(R280/$AA$277)</f>
        <v>7</v>
      </c>
      <c r="V280" s="74">
        <f>707-15</f>
        <v>692</v>
      </c>
      <c r="W280" s="21" t="str">
        <f t="shared" ref="W280:W298" si="163">CHOOSE(WEEKDAY(X280),"Minggu","Senin","Selasa","Rabu","Kamis","Jum'at","Sabtu")</f>
        <v>Rabu</v>
      </c>
      <c r="X280" s="24">
        <v>44041</v>
      </c>
      <c r="Y280" s="25">
        <v>0.45833333333333298</v>
      </c>
      <c r="Z280" s="21" t="str">
        <f t="shared" ref="Z280:Z297" si="164">CHOOSE(WEEKDAY(AA280),"Minggu","Senin","Selasa","Rabu","Kamis","Jum'at","Sabtu")</f>
        <v>Kamis</v>
      </c>
      <c r="AA280" s="24">
        <f>(X280+Y280)+V280/24</f>
        <v>44070.291666666672</v>
      </c>
      <c r="AB280" s="25">
        <f t="shared" ref="AB280:AB297" si="165">(Y280+V280/24)</f>
        <v>29.291666666666664</v>
      </c>
      <c r="AC280" s="15">
        <f>122</f>
        <v>122</v>
      </c>
      <c r="AD280" s="15">
        <f t="shared" ref="AD280:AD297" si="166">AC280/17</f>
        <v>7.1764705882352944</v>
      </c>
    </row>
    <row r="281" spans="1:30" x14ac:dyDescent="0.25">
      <c r="A281" s="21">
        <f t="shared" ref="A281:A298" si="167">A280+1</f>
        <v>2</v>
      </c>
      <c r="B281" s="26" t="s">
        <v>242</v>
      </c>
      <c r="C281" s="74">
        <v>396</v>
      </c>
      <c r="D281" s="23">
        <f t="shared" si="156"/>
        <v>24</v>
      </c>
      <c r="E281" s="23">
        <v>0</v>
      </c>
      <c r="F281" s="23">
        <f t="shared" si="157"/>
        <v>24</v>
      </c>
      <c r="G281" s="74">
        <f>24*3</f>
        <v>72</v>
      </c>
      <c r="H281" s="21" t="str">
        <f t="shared" si="158"/>
        <v>Selasa</v>
      </c>
      <c r="I281" s="24">
        <f t="shared" ref="I281:I298" si="168">$I$280+J281</f>
        <v>44054.666666666664</v>
      </c>
      <c r="J281" s="25">
        <f t="shared" ref="J281:J298" si="169">M280+D280/24</f>
        <v>13.666666666666664</v>
      </c>
      <c r="K281" s="21" t="str">
        <f t="shared" si="159"/>
        <v>Jum'at</v>
      </c>
      <c r="L281" s="24">
        <f t="shared" ref="L281:L297" si="170">($I$280+J281)+G281/24</f>
        <v>44057.666666666664</v>
      </c>
      <c r="M281" s="25">
        <f t="shared" si="160"/>
        <v>16.666666666666664</v>
      </c>
      <c r="P281" s="21">
        <f t="shared" ref="P281:P298" si="171">P280+1</f>
        <v>2</v>
      </c>
      <c r="Q281" s="26" t="s">
        <v>242</v>
      </c>
      <c r="R281" s="74">
        <v>396</v>
      </c>
      <c r="S281" s="23">
        <f t="shared" si="161"/>
        <v>24</v>
      </c>
      <c r="T281" s="23">
        <v>1</v>
      </c>
      <c r="U281" s="23">
        <f t="shared" si="162"/>
        <v>23</v>
      </c>
      <c r="V281" s="74">
        <f>74+24*4+17</f>
        <v>187</v>
      </c>
      <c r="W281" s="21" t="str">
        <f t="shared" si="163"/>
        <v>Kamis</v>
      </c>
      <c r="X281" s="24">
        <f>$X$280+Y281</f>
        <v>44070.583333333336</v>
      </c>
      <c r="Y281" s="25">
        <f t="shared" ref="Y281:Y298" si="172">AB280+S280/24</f>
        <v>29.583333333333332</v>
      </c>
      <c r="Z281" s="21" t="str">
        <f t="shared" si="164"/>
        <v>Jum'at</v>
      </c>
      <c r="AA281" s="24">
        <f>($X$280+Y281)+V281/24</f>
        <v>44078.375</v>
      </c>
      <c r="AB281" s="25">
        <f t="shared" si="165"/>
        <v>37.375</v>
      </c>
      <c r="AC281" s="259">
        <v>396</v>
      </c>
      <c r="AD281" s="15">
        <f t="shared" si="166"/>
        <v>23.294117647058822</v>
      </c>
    </row>
    <row r="282" spans="1:30" x14ac:dyDescent="0.25">
      <c r="A282" s="21">
        <f t="shared" si="167"/>
        <v>3</v>
      </c>
      <c r="B282" s="22" t="s">
        <v>181</v>
      </c>
      <c r="C282" s="21">
        <v>485</v>
      </c>
      <c r="D282" s="23">
        <f t="shared" si="156"/>
        <v>30</v>
      </c>
      <c r="E282" s="23">
        <v>1</v>
      </c>
      <c r="F282" s="23">
        <f t="shared" si="157"/>
        <v>29</v>
      </c>
      <c r="G282" s="190">
        <v>23</v>
      </c>
      <c r="H282" s="21" t="str">
        <f t="shared" si="158"/>
        <v>Sabtu</v>
      </c>
      <c r="I282" s="24">
        <f t="shared" si="168"/>
        <v>44058.666666666664</v>
      </c>
      <c r="J282" s="25">
        <f t="shared" si="169"/>
        <v>17.666666666666664</v>
      </c>
      <c r="K282" s="21" t="str">
        <f t="shared" si="159"/>
        <v>Minggu</v>
      </c>
      <c r="L282" s="24">
        <f t="shared" si="170"/>
        <v>44059.625</v>
      </c>
      <c r="M282" s="25">
        <f t="shared" si="160"/>
        <v>18.624999999999996</v>
      </c>
      <c r="N282" s="15">
        <v>488</v>
      </c>
      <c r="O282" s="15">
        <f t="shared" ref="O282:O297" si="173">N282/16.5</f>
        <v>29.575757575757574</v>
      </c>
      <c r="P282" s="21">
        <f t="shared" si="171"/>
        <v>3</v>
      </c>
      <c r="Q282" s="22" t="s">
        <v>181</v>
      </c>
      <c r="R282" s="21">
        <v>485</v>
      </c>
      <c r="S282" s="23">
        <f t="shared" si="161"/>
        <v>30</v>
      </c>
      <c r="T282" s="23">
        <v>2</v>
      </c>
      <c r="U282" s="23">
        <f t="shared" si="162"/>
        <v>28</v>
      </c>
      <c r="V282" s="190">
        <v>10</v>
      </c>
      <c r="W282" s="21" t="str">
        <f t="shared" si="163"/>
        <v>Sabtu</v>
      </c>
      <c r="X282" s="24">
        <f t="shared" ref="X282:X298" si="174">$I$280+Y282</f>
        <v>44079.375</v>
      </c>
      <c r="Y282" s="25">
        <f t="shared" si="172"/>
        <v>38.375</v>
      </c>
      <c r="Z282" s="21" t="str">
        <f t="shared" si="164"/>
        <v>Sabtu</v>
      </c>
      <c r="AA282" s="24">
        <f t="shared" ref="AA282:AA297" si="175">($I$280+Y282)+V282/24</f>
        <v>44079.791666666664</v>
      </c>
      <c r="AB282" s="25">
        <f t="shared" si="165"/>
        <v>38.791666666666664</v>
      </c>
      <c r="AC282" s="15">
        <v>486</v>
      </c>
      <c r="AD282" s="15">
        <f t="shared" si="166"/>
        <v>28.588235294117649</v>
      </c>
    </row>
    <row r="283" spans="1:30" x14ac:dyDescent="0.25">
      <c r="A283" s="21">
        <f t="shared" si="167"/>
        <v>4</v>
      </c>
      <c r="B283" s="22" t="s">
        <v>150</v>
      </c>
      <c r="C283" s="21">
        <v>188</v>
      </c>
      <c r="D283" s="23">
        <f t="shared" si="156"/>
        <v>12</v>
      </c>
      <c r="E283" s="23">
        <v>1</v>
      </c>
      <c r="F283" s="23">
        <f t="shared" si="157"/>
        <v>11</v>
      </c>
      <c r="G283" s="21">
        <v>2</v>
      </c>
      <c r="H283" s="21" t="str">
        <f t="shared" si="158"/>
        <v>Senin</v>
      </c>
      <c r="I283" s="24">
        <f t="shared" si="168"/>
        <v>44060.875</v>
      </c>
      <c r="J283" s="25">
        <f t="shared" si="169"/>
        <v>19.874999999999996</v>
      </c>
      <c r="K283" s="21" t="str">
        <f t="shared" si="159"/>
        <v>Senin</v>
      </c>
      <c r="L283" s="24">
        <f t="shared" si="170"/>
        <v>44060.958333333336</v>
      </c>
      <c r="M283" s="25">
        <f t="shared" si="160"/>
        <v>19.958333333333329</v>
      </c>
      <c r="N283" s="15">
        <v>196</v>
      </c>
      <c r="O283" s="15">
        <f t="shared" si="173"/>
        <v>11.878787878787879</v>
      </c>
      <c r="P283" s="21">
        <f t="shared" si="171"/>
        <v>4</v>
      </c>
      <c r="Q283" s="22" t="s">
        <v>150</v>
      </c>
      <c r="R283" s="21">
        <v>188</v>
      </c>
      <c r="S283" s="23">
        <f t="shared" si="161"/>
        <v>12</v>
      </c>
      <c r="T283" s="23">
        <v>1</v>
      </c>
      <c r="U283" s="23">
        <f t="shared" si="162"/>
        <v>11</v>
      </c>
      <c r="V283" s="21">
        <v>2</v>
      </c>
      <c r="W283" s="21" t="str">
        <f t="shared" si="163"/>
        <v>Senin</v>
      </c>
      <c r="X283" s="24">
        <f t="shared" si="174"/>
        <v>44081.041666666664</v>
      </c>
      <c r="Y283" s="25">
        <f t="shared" si="172"/>
        <v>40.041666666666664</v>
      </c>
      <c r="Z283" s="21" t="str">
        <f t="shared" si="164"/>
        <v>Senin</v>
      </c>
      <c r="AA283" s="24">
        <f t="shared" si="175"/>
        <v>44081.125</v>
      </c>
      <c r="AB283" s="25">
        <f t="shared" si="165"/>
        <v>40.125</v>
      </c>
      <c r="AC283" s="15">
        <v>198</v>
      </c>
      <c r="AD283" s="15">
        <f t="shared" si="166"/>
        <v>11.647058823529411</v>
      </c>
    </row>
    <row r="284" spans="1:30" x14ac:dyDescent="0.25">
      <c r="A284" s="21">
        <f t="shared" si="167"/>
        <v>5</v>
      </c>
      <c r="B284" s="22" t="s">
        <v>182</v>
      </c>
      <c r="C284" s="21">
        <v>480</v>
      </c>
      <c r="D284" s="23">
        <f t="shared" si="156"/>
        <v>29</v>
      </c>
      <c r="E284" s="23">
        <v>0</v>
      </c>
      <c r="F284" s="23">
        <f t="shared" si="157"/>
        <v>29</v>
      </c>
      <c r="G284" s="21">
        <v>2</v>
      </c>
      <c r="H284" s="21" t="str">
        <f t="shared" si="158"/>
        <v>Selasa</v>
      </c>
      <c r="I284" s="24">
        <f t="shared" si="168"/>
        <v>44061.458333333336</v>
      </c>
      <c r="J284" s="25">
        <f t="shared" si="169"/>
        <v>20.458333333333329</v>
      </c>
      <c r="K284" s="21" t="str">
        <f t="shared" si="159"/>
        <v>Selasa</v>
      </c>
      <c r="L284" s="24">
        <f t="shared" si="170"/>
        <v>44061.541666666672</v>
      </c>
      <c r="M284" s="25">
        <f t="shared" si="160"/>
        <v>20.541666666666661</v>
      </c>
      <c r="N284" s="15">
        <v>470</v>
      </c>
      <c r="O284" s="15">
        <f t="shared" si="173"/>
        <v>28.484848484848484</v>
      </c>
      <c r="P284" s="21">
        <f t="shared" si="171"/>
        <v>5</v>
      </c>
      <c r="Q284" s="22" t="s">
        <v>182</v>
      </c>
      <c r="R284" s="21">
        <v>480</v>
      </c>
      <c r="S284" s="23">
        <f t="shared" si="161"/>
        <v>28</v>
      </c>
      <c r="T284" s="23">
        <v>0</v>
      </c>
      <c r="U284" s="23">
        <f t="shared" si="162"/>
        <v>28</v>
      </c>
      <c r="V284" s="21">
        <v>2</v>
      </c>
      <c r="W284" s="21" t="str">
        <f t="shared" si="163"/>
        <v>Senin</v>
      </c>
      <c r="X284" s="24">
        <f t="shared" si="174"/>
        <v>44081.625</v>
      </c>
      <c r="Y284" s="25">
        <f t="shared" si="172"/>
        <v>40.625</v>
      </c>
      <c r="Z284" s="21" t="str">
        <f t="shared" si="164"/>
        <v>Senin</v>
      </c>
      <c r="AA284" s="24">
        <f t="shared" si="175"/>
        <v>44081.708333333336</v>
      </c>
      <c r="AB284" s="25">
        <f t="shared" si="165"/>
        <v>40.708333333333336</v>
      </c>
      <c r="AC284" s="15">
        <v>467</v>
      </c>
      <c r="AD284" s="15">
        <f t="shared" si="166"/>
        <v>27.470588235294116</v>
      </c>
    </row>
    <row r="285" spans="1:30" x14ac:dyDescent="0.25">
      <c r="A285" s="21">
        <f t="shared" si="167"/>
        <v>6</v>
      </c>
      <c r="B285" s="22" t="s">
        <v>183</v>
      </c>
      <c r="C285" s="21">
        <v>146</v>
      </c>
      <c r="D285" s="23">
        <f t="shared" si="156"/>
        <v>9</v>
      </c>
      <c r="E285" s="23">
        <v>1</v>
      </c>
      <c r="F285" s="23">
        <f t="shared" si="157"/>
        <v>8</v>
      </c>
      <c r="G285" s="21">
        <v>4</v>
      </c>
      <c r="H285" s="21" t="str">
        <f t="shared" si="158"/>
        <v>Rabu</v>
      </c>
      <c r="I285" s="24">
        <f t="shared" si="168"/>
        <v>44062.75</v>
      </c>
      <c r="J285" s="25">
        <f t="shared" si="169"/>
        <v>21.749999999999993</v>
      </c>
      <c r="K285" s="21" t="str">
        <f t="shared" si="159"/>
        <v>Rabu</v>
      </c>
      <c r="L285" s="24">
        <f t="shared" si="170"/>
        <v>44062.916666666664</v>
      </c>
      <c r="M285" s="25">
        <f t="shared" si="160"/>
        <v>21.916666666666661</v>
      </c>
      <c r="N285" s="15">
        <v>148</v>
      </c>
      <c r="O285" s="15">
        <f t="shared" si="173"/>
        <v>8.9696969696969688</v>
      </c>
      <c r="P285" s="21">
        <f t="shared" si="171"/>
        <v>6</v>
      </c>
      <c r="Q285" s="22" t="s">
        <v>183</v>
      </c>
      <c r="R285" s="21">
        <v>146</v>
      </c>
      <c r="S285" s="23">
        <f t="shared" si="161"/>
        <v>9</v>
      </c>
      <c r="T285" s="23">
        <v>1</v>
      </c>
      <c r="U285" s="23">
        <f t="shared" si="162"/>
        <v>8</v>
      </c>
      <c r="V285" s="21">
        <v>4</v>
      </c>
      <c r="W285" s="21" t="str">
        <f t="shared" si="163"/>
        <v>Selasa</v>
      </c>
      <c r="X285" s="24">
        <f t="shared" si="174"/>
        <v>44082.875</v>
      </c>
      <c r="Y285" s="25">
        <f t="shared" si="172"/>
        <v>41.875</v>
      </c>
      <c r="Z285" s="21" t="str">
        <f t="shared" si="164"/>
        <v>Rabu</v>
      </c>
      <c r="AA285" s="24">
        <f t="shared" si="175"/>
        <v>44083.041666666664</v>
      </c>
      <c r="AB285" s="25">
        <f t="shared" si="165"/>
        <v>42.041666666666664</v>
      </c>
      <c r="AC285" s="15">
        <v>148</v>
      </c>
      <c r="AD285" s="15">
        <f t="shared" si="166"/>
        <v>8.7058823529411757</v>
      </c>
    </row>
    <row r="286" spans="1:30" x14ac:dyDescent="0.25">
      <c r="A286" s="21">
        <f t="shared" si="167"/>
        <v>7</v>
      </c>
      <c r="B286" s="22" t="s">
        <v>184</v>
      </c>
      <c r="C286" s="21">
        <v>306</v>
      </c>
      <c r="D286" s="23">
        <f t="shared" si="156"/>
        <v>19</v>
      </c>
      <c r="E286" s="23">
        <v>1</v>
      </c>
      <c r="F286" s="23">
        <f t="shared" si="157"/>
        <v>18</v>
      </c>
      <c r="G286" s="21">
        <v>2</v>
      </c>
      <c r="H286" s="21" t="str">
        <f t="shared" si="158"/>
        <v>Kamis</v>
      </c>
      <c r="I286" s="24">
        <f t="shared" si="168"/>
        <v>44063.291666666664</v>
      </c>
      <c r="J286" s="25">
        <f t="shared" si="169"/>
        <v>22.291666666666661</v>
      </c>
      <c r="K286" s="21" t="str">
        <f t="shared" si="159"/>
        <v>Kamis</v>
      </c>
      <c r="L286" s="24">
        <f t="shared" si="170"/>
        <v>44063.375</v>
      </c>
      <c r="M286" s="25">
        <f t="shared" si="160"/>
        <v>22.374999999999993</v>
      </c>
      <c r="N286" s="15">
        <v>307</v>
      </c>
      <c r="O286" s="15">
        <f t="shared" si="173"/>
        <v>18.606060606060606</v>
      </c>
      <c r="P286" s="21">
        <f t="shared" si="171"/>
        <v>7</v>
      </c>
      <c r="Q286" s="22" t="s">
        <v>184</v>
      </c>
      <c r="R286" s="21">
        <v>306</v>
      </c>
      <c r="S286" s="23">
        <f t="shared" si="161"/>
        <v>19</v>
      </c>
      <c r="T286" s="23">
        <v>1</v>
      </c>
      <c r="U286" s="23">
        <f t="shared" si="162"/>
        <v>18</v>
      </c>
      <c r="V286" s="21">
        <v>2</v>
      </c>
      <c r="W286" s="21" t="str">
        <f t="shared" si="163"/>
        <v>Rabu</v>
      </c>
      <c r="X286" s="24">
        <f t="shared" si="174"/>
        <v>44083.416666666664</v>
      </c>
      <c r="Y286" s="25">
        <f t="shared" si="172"/>
        <v>42.416666666666664</v>
      </c>
      <c r="Z286" s="21" t="str">
        <f t="shared" si="164"/>
        <v>Rabu</v>
      </c>
      <c r="AA286" s="24">
        <f t="shared" si="175"/>
        <v>44083.5</v>
      </c>
      <c r="AB286" s="25">
        <f t="shared" si="165"/>
        <v>42.5</v>
      </c>
      <c r="AC286" s="15">
        <v>306</v>
      </c>
      <c r="AD286" s="15">
        <f t="shared" si="166"/>
        <v>18</v>
      </c>
    </row>
    <row r="287" spans="1:30" x14ac:dyDescent="0.25">
      <c r="A287" s="21">
        <f t="shared" si="167"/>
        <v>8</v>
      </c>
      <c r="B287" s="22" t="s">
        <v>185</v>
      </c>
      <c r="C287" s="21">
        <v>220</v>
      </c>
      <c r="D287" s="23">
        <f t="shared" si="156"/>
        <v>13</v>
      </c>
      <c r="E287" s="23">
        <v>0</v>
      </c>
      <c r="F287" s="23">
        <f t="shared" si="157"/>
        <v>13</v>
      </c>
      <c r="G287" s="21">
        <v>4</v>
      </c>
      <c r="H287" s="21" t="str">
        <f t="shared" si="158"/>
        <v>Jum'at</v>
      </c>
      <c r="I287" s="24">
        <f t="shared" si="168"/>
        <v>44064.166666666664</v>
      </c>
      <c r="J287" s="25">
        <f t="shared" si="169"/>
        <v>23.166666666666661</v>
      </c>
      <c r="K287" s="21" t="str">
        <f t="shared" si="159"/>
        <v>Jum'at</v>
      </c>
      <c r="L287" s="24">
        <f t="shared" si="170"/>
        <v>44064.333333333328</v>
      </c>
      <c r="M287" s="25">
        <f t="shared" si="160"/>
        <v>23.333333333333329</v>
      </c>
      <c r="N287" s="15">
        <v>157</v>
      </c>
      <c r="O287" s="15">
        <f t="shared" si="173"/>
        <v>9.5151515151515156</v>
      </c>
      <c r="P287" s="21">
        <f t="shared" si="171"/>
        <v>8</v>
      </c>
      <c r="Q287" s="22" t="s">
        <v>185</v>
      </c>
      <c r="R287" s="21">
        <v>220</v>
      </c>
      <c r="S287" s="23">
        <f t="shared" si="161"/>
        <v>12</v>
      </c>
      <c r="T287" s="23">
        <v>0</v>
      </c>
      <c r="U287" s="23">
        <f t="shared" si="162"/>
        <v>12</v>
      </c>
      <c r="V287" s="21">
        <v>4</v>
      </c>
      <c r="W287" s="21" t="str">
        <f t="shared" si="163"/>
        <v>Kamis</v>
      </c>
      <c r="X287" s="24">
        <f t="shared" si="174"/>
        <v>44084.291666666664</v>
      </c>
      <c r="Y287" s="25">
        <f t="shared" si="172"/>
        <v>43.291666666666664</v>
      </c>
      <c r="Z287" s="21" t="str">
        <f t="shared" si="164"/>
        <v>Kamis</v>
      </c>
      <c r="AA287" s="24">
        <f t="shared" si="175"/>
        <v>44084.458333333328</v>
      </c>
      <c r="AB287" s="25">
        <f t="shared" si="165"/>
        <v>43.458333333333329</v>
      </c>
      <c r="AC287" s="15">
        <v>206</v>
      </c>
      <c r="AD287" s="15">
        <f t="shared" si="166"/>
        <v>12.117647058823529</v>
      </c>
    </row>
    <row r="288" spans="1:30" x14ac:dyDescent="0.25">
      <c r="A288" s="21">
        <f t="shared" si="167"/>
        <v>9</v>
      </c>
      <c r="B288" s="22" t="s">
        <v>186</v>
      </c>
      <c r="C288" s="21">
        <v>150</v>
      </c>
      <c r="D288" s="23">
        <f t="shared" si="156"/>
        <v>10</v>
      </c>
      <c r="E288" s="23">
        <v>1</v>
      </c>
      <c r="F288" s="23">
        <f t="shared" si="157"/>
        <v>9</v>
      </c>
      <c r="G288" s="21">
        <v>3</v>
      </c>
      <c r="H288" s="21" t="str">
        <f t="shared" si="158"/>
        <v>Jum'at</v>
      </c>
      <c r="I288" s="24">
        <f t="shared" si="168"/>
        <v>44064.875</v>
      </c>
      <c r="J288" s="25">
        <f t="shared" si="169"/>
        <v>23.874999999999996</v>
      </c>
      <c r="K288" s="21" t="str">
        <f t="shared" si="159"/>
        <v>Sabtu</v>
      </c>
      <c r="L288" s="24">
        <f t="shared" si="170"/>
        <v>44065</v>
      </c>
      <c r="M288" s="25">
        <f t="shared" si="160"/>
        <v>23.999999999999996</v>
      </c>
      <c r="N288" s="15">
        <v>156</v>
      </c>
      <c r="O288" s="15">
        <f t="shared" si="173"/>
        <v>9.454545454545455</v>
      </c>
      <c r="P288" s="21">
        <f t="shared" si="171"/>
        <v>9</v>
      </c>
      <c r="Q288" s="22" t="s">
        <v>186</v>
      </c>
      <c r="R288" s="21">
        <v>150</v>
      </c>
      <c r="S288" s="23">
        <f t="shared" si="161"/>
        <v>9</v>
      </c>
      <c r="T288" s="23">
        <v>1</v>
      </c>
      <c r="U288" s="23">
        <f t="shared" si="162"/>
        <v>8</v>
      </c>
      <c r="V288" s="21">
        <v>3</v>
      </c>
      <c r="W288" s="21" t="str">
        <f t="shared" si="163"/>
        <v>Kamis</v>
      </c>
      <c r="X288" s="24">
        <f t="shared" si="174"/>
        <v>44084.958333333336</v>
      </c>
      <c r="Y288" s="25">
        <f t="shared" si="172"/>
        <v>43.958333333333329</v>
      </c>
      <c r="Z288" s="21" t="str">
        <f t="shared" si="164"/>
        <v>Jum'at</v>
      </c>
      <c r="AA288" s="24">
        <f t="shared" si="175"/>
        <v>44085.083333333336</v>
      </c>
      <c r="AB288" s="25">
        <f t="shared" si="165"/>
        <v>44.083333333333329</v>
      </c>
      <c r="AC288" s="15">
        <v>156</v>
      </c>
      <c r="AD288" s="15">
        <f t="shared" si="166"/>
        <v>9.1764705882352935</v>
      </c>
    </row>
    <row r="289" spans="1:30" x14ac:dyDescent="0.25">
      <c r="A289" s="21">
        <f t="shared" si="167"/>
        <v>10</v>
      </c>
      <c r="B289" s="22" t="s">
        <v>188</v>
      </c>
      <c r="C289" s="21">
        <v>310</v>
      </c>
      <c r="D289" s="23">
        <f t="shared" si="156"/>
        <v>19</v>
      </c>
      <c r="E289" s="23">
        <v>1</v>
      </c>
      <c r="F289" s="23">
        <f t="shared" si="157"/>
        <v>18</v>
      </c>
      <c r="G289" s="21">
        <v>3</v>
      </c>
      <c r="H289" s="21" t="str">
        <f t="shared" si="158"/>
        <v>Sabtu</v>
      </c>
      <c r="I289" s="24">
        <f t="shared" si="168"/>
        <v>44065.416666666664</v>
      </c>
      <c r="J289" s="25">
        <f t="shared" si="169"/>
        <v>24.416666666666664</v>
      </c>
      <c r="K289" s="21" t="str">
        <f t="shared" si="159"/>
        <v>Sabtu</v>
      </c>
      <c r="L289" s="24">
        <f t="shared" si="170"/>
        <v>44065.541666666664</v>
      </c>
      <c r="M289" s="25">
        <f t="shared" si="160"/>
        <v>24.541666666666664</v>
      </c>
      <c r="N289" s="15">
        <v>305</v>
      </c>
      <c r="O289" s="15">
        <f t="shared" si="173"/>
        <v>18.484848484848484</v>
      </c>
      <c r="P289" s="21">
        <f t="shared" si="171"/>
        <v>10</v>
      </c>
      <c r="Q289" s="22" t="s">
        <v>188</v>
      </c>
      <c r="R289" s="21">
        <v>310</v>
      </c>
      <c r="S289" s="23">
        <f t="shared" si="161"/>
        <v>19</v>
      </c>
      <c r="T289" s="23">
        <v>1</v>
      </c>
      <c r="U289" s="23">
        <f t="shared" si="162"/>
        <v>18</v>
      </c>
      <c r="V289" s="21">
        <v>2</v>
      </c>
      <c r="W289" s="21" t="str">
        <f t="shared" si="163"/>
        <v>Jum'at</v>
      </c>
      <c r="X289" s="24">
        <f t="shared" si="174"/>
        <v>44085.458333333336</v>
      </c>
      <c r="Y289" s="25">
        <f t="shared" si="172"/>
        <v>44.458333333333329</v>
      </c>
      <c r="Z289" s="21" t="str">
        <f t="shared" si="164"/>
        <v>Jum'at</v>
      </c>
      <c r="AA289" s="24">
        <f t="shared" si="175"/>
        <v>44085.541666666672</v>
      </c>
      <c r="AB289" s="25">
        <f t="shared" si="165"/>
        <v>44.541666666666664</v>
      </c>
      <c r="AC289" s="15">
        <v>305</v>
      </c>
      <c r="AD289" s="15">
        <f t="shared" si="166"/>
        <v>17.941176470588236</v>
      </c>
    </row>
    <row r="290" spans="1:30" x14ac:dyDescent="0.25">
      <c r="A290" s="21">
        <f t="shared" si="167"/>
        <v>11</v>
      </c>
      <c r="B290" s="22" t="s">
        <v>189</v>
      </c>
      <c r="C290" s="21">
        <v>310</v>
      </c>
      <c r="D290" s="23">
        <f t="shared" si="156"/>
        <v>19</v>
      </c>
      <c r="E290" s="23">
        <v>1</v>
      </c>
      <c r="F290" s="23">
        <f t="shared" si="157"/>
        <v>18</v>
      </c>
      <c r="G290" s="21">
        <v>8</v>
      </c>
      <c r="H290" s="21" t="str">
        <f t="shared" si="158"/>
        <v>Minggu</v>
      </c>
      <c r="I290" s="24">
        <f t="shared" si="168"/>
        <v>44066.333333333336</v>
      </c>
      <c r="J290" s="25">
        <f t="shared" si="169"/>
        <v>25.333333333333332</v>
      </c>
      <c r="K290" s="21" t="str">
        <f t="shared" si="159"/>
        <v>Minggu</v>
      </c>
      <c r="L290" s="24">
        <f t="shared" si="170"/>
        <v>44066.666666666672</v>
      </c>
      <c r="M290" s="25">
        <f t="shared" si="160"/>
        <v>25.666666666666664</v>
      </c>
      <c r="N290" s="15">
        <v>312</v>
      </c>
      <c r="O290" s="15">
        <f t="shared" si="173"/>
        <v>18.90909090909091</v>
      </c>
      <c r="P290" s="21">
        <f t="shared" si="171"/>
        <v>11</v>
      </c>
      <c r="Q290" s="22" t="s">
        <v>189</v>
      </c>
      <c r="R290" s="21">
        <v>310</v>
      </c>
      <c r="S290" s="23">
        <f t="shared" si="161"/>
        <v>19</v>
      </c>
      <c r="T290" s="23">
        <v>1</v>
      </c>
      <c r="U290" s="23">
        <f t="shared" si="162"/>
        <v>18</v>
      </c>
      <c r="V290" s="21">
        <v>5</v>
      </c>
      <c r="W290" s="21" t="str">
        <f t="shared" si="163"/>
        <v>Sabtu</v>
      </c>
      <c r="X290" s="24">
        <f t="shared" si="174"/>
        <v>44086.333333333336</v>
      </c>
      <c r="Y290" s="25">
        <f t="shared" si="172"/>
        <v>45.333333333333329</v>
      </c>
      <c r="Z290" s="21" t="str">
        <f t="shared" si="164"/>
        <v>Sabtu</v>
      </c>
      <c r="AA290" s="24">
        <f t="shared" si="175"/>
        <v>44086.541666666672</v>
      </c>
      <c r="AB290" s="25">
        <f t="shared" si="165"/>
        <v>45.541666666666664</v>
      </c>
      <c r="AC290" s="15">
        <v>305</v>
      </c>
      <c r="AD290" s="15">
        <f t="shared" si="166"/>
        <v>17.941176470588236</v>
      </c>
    </row>
    <row r="291" spans="1:30" x14ac:dyDescent="0.25">
      <c r="A291" s="21">
        <f t="shared" si="167"/>
        <v>12</v>
      </c>
      <c r="B291" s="22" t="s">
        <v>188</v>
      </c>
      <c r="C291" s="21">
        <v>150</v>
      </c>
      <c r="D291" s="23">
        <f t="shared" si="156"/>
        <v>10</v>
      </c>
      <c r="E291" s="23">
        <v>1</v>
      </c>
      <c r="F291" s="23">
        <f t="shared" si="157"/>
        <v>9</v>
      </c>
      <c r="G291" s="21">
        <v>3</v>
      </c>
      <c r="H291" s="21" t="str">
        <f t="shared" si="158"/>
        <v>Senin</v>
      </c>
      <c r="I291" s="24">
        <f t="shared" si="168"/>
        <v>44067.458333333336</v>
      </c>
      <c r="J291" s="25">
        <f t="shared" si="169"/>
        <v>26.458333333333332</v>
      </c>
      <c r="K291" s="21" t="str">
        <f t="shared" si="159"/>
        <v>Senin</v>
      </c>
      <c r="L291" s="24">
        <f t="shared" si="170"/>
        <v>44067.583333333336</v>
      </c>
      <c r="M291" s="25">
        <f t="shared" si="160"/>
        <v>26.583333333333332</v>
      </c>
      <c r="N291" s="15">
        <v>155</v>
      </c>
      <c r="O291" s="15">
        <f t="shared" si="173"/>
        <v>9.3939393939393945</v>
      </c>
      <c r="P291" s="21">
        <f t="shared" si="171"/>
        <v>12</v>
      </c>
      <c r="Q291" s="22" t="s">
        <v>188</v>
      </c>
      <c r="R291" s="21">
        <v>150</v>
      </c>
      <c r="S291" s="23">
        <f t="shared" si="161"/>
        <v>9</v>
      </c>
      <c r="T291" s="23">
        <v>1</v>
      </c>
      <c r="U291" s="23">
        <f t="shared" si="162"/>
        <v>8</v>
      </c>
      <c r="V291" s="21">
        <v>2</v>
      </c>
      <c r="W291" s="21" t="str">
        <f t="shared" si="163"/>
        <v>Minggu</v>
      </c>
      <c r="X291" s="24">
        <f t="shared" si="174"/>
        <v>44087.333333333336</v>
      </c>
      <c r="Y291" s="25">
        <f t="shared" si="172"/>
        <v>46.333333333333329</v>
      </c>
      <c r="Z291" s="21" t="str">
        <f t="shared" si="164"/>
        <v>Minggu</v>
      </c>
      <c r="AA291" s="24">
        <f t="shared" si="175"/>
        <v>44087.416666666672</v>
      </c>
      <c r="AB291" s="25">
        <f t="shared" si="165"/>
        <v>46.416666666666664</v>
      </c>
      <c r="AC291" s="15">
        <v>155</v>
      </c>
      <c r="AD291" s="15">
        <f t="shared" si="166"/>
        <v>9.117647058823529</v>
      </c>
    </row>
    <row r="292" spans="1:30" x14ac:dyDescent="0.25">
      <c r="A292" s="21">
        <f t="shared" si="167"/>
        <v>13</v>
      </c>
      <c r="B292" s="22" t="s">
        <v>186</v>
      </c>
      <c r="C292" s="21">
        <v>220</v>
      </c>
      <c r="D292" s="23">
        <f t="shared" si="156"/>
        <v>13</v>
      </c>
      <c r="E292" s="23">
        <v>0</v>
      </c>
      <c r="F292" s="23">
        <f t="shared" si="157"/>
        <v>13</v>
      </c>
      <c r="G292" s="21">
        <v>3</v>
      </c>
      <c r="H292" s="21" t="str">
        <f t="shared" si="158"/>
        <v>Selasa</v>
      </c>
      <c r="I292" s="24">
        <f t="shared" si="168"/>
        <v>44068</v>
      </c>
      <c r="J292" s="25">
        <f t="shared" si="169"/>
        <v>27</v>
      </c>
      <c r="K292" s="21" t="str">
        <f t="shared" si="159"/>
        <v>Selasa</v>
      </c>
      <c r="L292" s="24">
        <f t="shared" si="170"/>
        <v>44068.125</v>
      </c>
      <c r="M292" s="25">
        <f t="shared" si="160"/>
        <v>27.125</v>
      </c>
      <c r="N292" s="15">
        <v>206</v>
      </c>
      <c r="O292" s="15">
        <f t="shared" si="173"/>
        <v>12.484848484848484</v>
      </c>
      <c r="P292" s="21">
        <f t="shared" si="171"/>
        <v>13</v>
      </c>
      <c r="Q292" s="22" t="s">
        <v>186</v>
      </c>
      <c r="R292" s="21">
        <v>220</v>
      </c>
      <c r="S292" s="23">
        <f t="shared" si="161"/>
        <v>12</v>
      </c>
      <c r="T292" s="23">
        <v>0</v>
      </c>
      <c r="U292" s="23">
        <f t="shared" si="162"/>
        <v>12</v>
      </c>
      <c r="V292" s="21">
        <v>2</v>
      </c>
      <c r="W292" s="21" t="str">
        <f t="shared" si="163"/>
        <v>Minggu</v>
      </c>
      <c r="X292" s="24">
        <f t="shared" si="174"/>
        <v>44087.791666666664</v>
      </c>
      <c r="Y292" s="25">
        <f t="shared" si="172"/>
        <v>46.791666666666664</v>
      </c>
      <c r="Z292" s="21" t="str">
        <f t="shared" si="164"/>
        <v>Minggu</v>
      </c>
      <c r="AA292" s="24">
        <f t="shared" si="175"/>
        <v>44087.875</v>
      </c>
      <c r="AB292" s="25">
        <f t="shared" si="165"/>
        <v>46.875</v>
      </c>
      <c r="AC292" s="15">
        <v>206</v>
      </c>
      <c r="AD292" s="15">
        <f t="shared" si="166"/>
        <v>12.117647058823529</v>
      </c>
    </row>
    <row r="293" spans="1:30" x14ac:dyDescent="0.25">
      <c r="A293" s="21">
        <f t="shared" si="167"/>
        <v>14</v>
      </c>
      <c r="B293" s="22" t="s">
        <v>185</v>
      </c>
      <c r="C293" s="21">
        <v>306</v>
      </c>
      <c r="D293" s="23">
        <f t="shared" si="156"/>
        <v>19</v>
      </c>
      <c r="E293" s="23">
        <v>1</v>
      </c>
      <c r="F293" s="23">
        <f t="shared" si="157"/>
        <v>18</v>
      </c>
      <c r="G293" s="21">
        <v>4</v>
      </c>
      <c r="H293" s="21" t="str">
        <f t="shared" si="158"/>
        <v>Selasa</v>
      </c>
      <c r="I293" s="24">
        <f t="shared" si="168"/>
        <v>44068.666666666664</v>
      </c>
      <c r="J293" s="25">
        <f t="shared" si="169"/>
        <v>27.666666666666668</v>
      </c>
      <c r="K293" s="21" t="str">
        <f t="shared" si="159"/>
        <v>Selasa</v>
      </c>
      <c r="L293" s="24">
        <f t="shared" si="170"/>
        <v>44068.833333333328</v>
      </c>
      <c r="M293" s="25">
        <f t="shared" si="160"/>
        <v>27.833333333333336</v>
      </c>
      <c r="N293" s="15">
        <v>306</v>
      </c>
      <c r="O293" s="15">
        <f t="shared" si="173"/>
        <v>18.545454545454547</v>
      </c>
      <c r="P293" s="21">
        <f t="shared" si="171"/>
        <v>14</v>
      </c>
      <c r="Q293" s="22" t="s">
        <v>185</v>
      </c>
      <c r="R293" s="21">
        <v>306</v>
      </c>
      <c r="S293" s="23">
        <f t="shared" si="161"/>
        <v>19</v>
      </c>
      <c r="T293" s="23">
        <v>1</v>
      </c>
      <c r="U293" s="23">
        <f t="shared" si="162"/>
        <v>18</v>
      </c>
      <c r="V293" s="21">
        <v>3</v>
      </c>
      <c r="W293" s="21" t="str">
        <f t="shared" si="163"/>
        <v>Senin</v>
      </c>
      <c r="X293" s="24">
        <f t="shared" si="174"/>
        <v>44088.375</v>
      </c>
      <c r="Y293" s="25">
        <f t="shared" si="172"/>
        <v>47.375</v>
      </c>
      <c r="Z293" s="21" t="str">
        <f t="shared" si="164"/>
        <v>Senin</v>
      </c>
      <c r="AA293" s="24">
        <f t="shared" si="175"/>
        <v>44088.5</v>
      </c>
      <c r="AB293" s="25">
        <f t="shared" si="165"/>
        <v>47.5</v>
      </c>
      <c r="AC293" s="15">
        <v>306</v>
      </c>
      <c r="AD293" s="15">
        <f t="shared" si="166"/>
        <v>18</v>
      </c>
    </row>
    <row r="294" spans="1:30" x14ac:dyDescent="0.25">
      <c r="A294" s="21">
        <f t="shared" si="167"/>
        <v>15</v>
      </c>
      <c r="B294" s="22" t="s">
        <v>184</v>
      </c>
      <c r="C294" s="21">
        <v>146</v>
      </c>
      <c r="D294" s="23">
        <f t="shared" si="156"/>
        <v>8</v>
      </c>
      <c r="E294" s="23">
        <v>0</v>
      </c>
      <c r="F294" s="23">
        <f t="shared" si="157"/>
        <v>8</v>
      </c>
      <c r="G294" s="21">
        <v>2</v>
      </c>
      <c r="H294" s="21" t="str">
        <f t="shared" si="158"/>
        <v>Rabu</v>
      </c>
      <c r="I294" s="24">
        <f t="shared" si="168"/>
        <v>44069.625</v>
      </c>
      <c r="J294" s="25">
        <f t="shared" si="169"/>
        <v>28.625000000000004</v>
      </c>
      <c r="K294" s="21" t="str">
        <f t="shared" si="159"/>
        <v>Rabu</v>
      </c>
      <c r="L294" s="24">
        <f t="shared" si="170"/>
        <v>44069.708333333336</v>
      </c>
      <c r="M294" s="25">
        <f t="shared" si="160"/>
        <v>28.708333333333336</v>
      </c>
      <c r="N294" s="15">
        <v>148</v>
      </c>
      <c r="O294" s="15">
        <f t="shared" si="173"/>
        <v>8.9696969696969688</v>
      </c>
      <c r="P294" s="21">
        <f t="shared" si="171"/>
        <v>15</v>
      </c>
      <c r="Q294" s="22" t="s">
        <v>184</v>
      </c>
      <c r="R294" s="21">
        <v>146</v>
      </c>
      <c r="S294" s="23">
        <f t="shared" si="161"/>
        <v>8</v>
      </c>
      <c r="T294" s="23">
        <v>0</v>
      </c>
      <c r="U294" s="23">
        <f t="shared" si="162"/>
        <v>8</v>
      </c>
      <c r="V294" s="21">
        <v>2</v>
      </c>
      <c r="W294" s="21" t="str">
        <f t="shared" si="163"/>
        <v>Selasa</v>
      </c>
      <c r="X294" s="24">
        <f t="shared" si="174"/>
        <v>44089.291666666664</v>
      </c>
      <c r="Y294" s="25">
        <f t="shared" si="172"/>
        <v>48.291666666666664</v>
      </c>
      <c r="Z294" s="21" t="str">
        <f t="shared" si="164"/>
        <v>Selasa</v>
      </c>
      <c r="AA294" s="24">
        <f t="shared" si="175"/>
        <v>44089.375</v>
      </c>
      <c r="AB294" s="25">
        <f t="shared" si="165"/>
        <v>48.375</v>
      </c>
      <c r="AC294" s="15">
        <v>148</v>
      </c>
      <c r="AD294" s="15">
        <f t="shared" si="166"/>
        <v>8.7058823529411757</v>
      </c>
    </row>
    <row r="295" spans="1:30" x14ac:dyDescent="0.25">
      <c r="A295" s="21">
        <f t="shared" si="167"/>
        <v>16</v>
      </c>
      <c r="B295" s="22" t="s">
        <v>183</v>
      </c>
      <c r="C295" s="21">
        <v>480</v>
      </c>
      <c r="D295" s="23">
        <f t="shared" si="156"/>
        <v>29</v>
      </c>
      <c r="E295" s="23">
        <v>0</v>
      </c>
      <c r="F295" s="23">
        <f t="shared" si="157"/>
        <v>29</v>
      </c>
      <c r="G295" s="21">
        <v>4</v>
      </c>
      <c r="H295" s="21" t="str">
        <f t="shared" si="158"/>
        <v>Kamis</v>
      </c>
      <c r="I295" s="24">
        <f t="shared" si="168"/>
        <v>44070.041666666664</v>
      </c>
      <c r="J295" s="25">
        <f t="shared" si="169"/>
        <v>29.041666666666668</v>
      </c>
      <c r="K295" s="21" t="str">
        <f t="shared" si="159"/>
        <v>Kamis</v>
      </c>
      <c r="L295" s="24">
        <f t="shared" si="170"/>
        <v>44070.208333333328</v>
      </c>
      <c r="M295" s="25">
        <f t="shared" si="160"/>
        <v>29.208333333333336</v>
      </c>
      <c r="N295" s="15">
        <v>468</v>
      </c>
      <c r="O295" s="15">
        <f t="shared" si="173"/>
        <v>28.363636363636363</v>
      </c>
      <c r="P295" s="21">
        <f t="shared" si="171"/>
        <v>16</v>
      </c>
      <c r="Q295" s="22" t="s">
        <v>183</v>
      </c>
      <c r="R295" s="21">
        <v>480</v>
      </c>
      <c r="S295" s="23">
        <f t="shared" si="161"/>
        <v>28</v>
      </c>
      <c r="T295" s="23">
        <v>0</v>
      </c>
      <c r="U295" s="23">
        <f t="shared" si="162"/>
        <v>28</v>
      </c>
      <c r="V295" s="21">
        <v>3</v>
      </c>
      <c r="W295" s="21" t="str">
        <f t="shared" si="163"/>
        <v>Selasa</v>
      </c>
      <c r="X295" s="24">
        <f t="shared" si="174"/>
        <v>44089.708333333336</v>
      </c>
      <c r="Y295" s="25">
        <f t="shared" si="172"/>
        <v>48.708333333333336</v>
      </c>
      <c r="Z295" s="21" t="str">
        <f t="shared" si="164"/>
        <v>Selasa</v>
      </c>
      <c r="AA295" s="24">
        <f t="shared" si="175"/>
        <v>44089.833333333336</v>
      </c>
      <c r="AB295" s="25">
        <f t="shared" si="165"/>
        <v>48.833333333333336</v>
      </c>
      <c r="AC295" s="15">
        <v>468</v>
      </c>
      <c r="AD295" s="15">
        <f t="shared" si="166"/>
        <v>27.529411764705884</v>
      </c>
    </row>
    <row r="296" spans="1:30" x14ac:dyDescent="0.25">
      <c r="A296" s="21">
        <f t="shared" si="167"/>
        <v>17</v>
      </c>
      <c r="B296" s="22" t="s">
        <v>182</v>
      </c>
      <c r="C296" s="21">
        <v>188</v>
      </c>
      <c r="D296" s="23">
        <f t="shared" si="156"/>
        <v>12</v>
      </c>
      <c r="E296" s="23">
        <v>1</v>
      </c>
      <c r="F296" s="23">
        <f t="shared" si="157"/>
        <v>11</v>
      </c>
      <c r="G296" s="21">
        <v>2</v>
      </c>
      <c r="H296" s="21" t="str">
        <f t="shared" si="158"/>
        <v>Jum'at</v>
      </c>
      <c r="I296" s="24">
        <f t="shared" si="168"/>
        <v>44071.416666666664</v>
      </c>
      <c r="J296" s="25">
        <f t="shared" si="169"/>
        <v>30.416666666666668</v>
      </c>
      <c r="K296" s="21" t="str">
        <f t="shared" si="159"/>
        <v>Jum'at</v>
      </c>
      <c r="L296" s="24">
        <f t="shared" si="170"/>
        <v>44071.5</v>
      </c>
      <c r="M296" s="25">
        <f t="shared" si="160"/>
        <v>30.5</v>
      </c>
      <c r="N296" s="15">
        <v>196</v>
      </c>
      <c r="O296" s="15">
        <f t="shared" si="173"/>
        <v>11.878787878787879</v>
      </c>
      <c r="P296" s="21">
        <f t="shared" si="171"/>
        <v>17</v>
      </c>
      <c r="Q296" s="22" t="s">
        <v>182</v>
      </c>
      <c r="R296" s="21">
        <v>188</v>
      </c>
      <c r="S296" s="23">
        <f t="shared" si="161"/>
        <v>12</v>
      </c>
      <c r="T296" s="23">
        <v>1</v>
      </c>
      <c r="U296" s="23">
        <f t="shared" si="162"/>
        <v>11</v>
      </c>
      <c r="V296" s="21">
        <v>2</v>
      </c>
      <c r="W296" s="21" t="str">
        <f t="shared" si="163"/>
        <v>Kamis</v>
      </c>
      <c r="X296" s="24">
        <f t="shared" si="174"/>
        <v>44091</v>
      </c>
      <c r="Y296" s="25">
        <f t="shared" si="172"/>
        <v>50</v>
      </c>
      <c r="Z296" s="21" t="str">
        <f t="shared" si="164"/>
        <v>Kamis</v>
      </c>
      <c r="AA296" s="24">
        <f t="shared" si="175"/>
        <v>44091.083333333336</v>
      </c>
      <c r="AB296" s="25">
        <f t="shared" si="165"/>
        <v>50.083333333333336</v>
      </c>
      <c r="AC296" s="15">
        <v>196</v>
      </c>
      <c r="AD296" s="15">
        <f t="shared" si="166"/>
        <v>11.529411764705882</v>
      </c>
    </row>
    <row r="297" spans="1:30" x14ac:dyDescent="0.25">
      <c r="A297" s="21">
        <f t="shared" si="167"/>
        <v>18</v>
      </c>
      <c r="B297" s="22" t="s">
        <v>150</v>
      </c>
      <c r="C297" s="21">
        <v>485</v>
      </c>
      <c r="D297" s="23">
        <f t="shared" si="156"/>
        <v>29</v>
      </c>
      <c r="E297" s="23">
        <v>0</v>
      </c>
      <c r="F297" s="23">
        <f t="shared" si="157"/>
        <v>29</v>
      </c>
      <c r="G297" s="21">
        <v>3</v>
      </c>
      <c r="H297" s="21" t="str">
        <f t="shared" si="158"/>
        <v>Sabtu</v>
      </c>
      <c r="I297" s="24">
        <f t="shared" si="168"/>
        <v>44072</v>
      </c>
      <c r="J297" s="25">
        <f t="shared" si="169"/>
        <v>31</v>
      </c>
      <c r="K297" s="21" t="str">
        <f t="shared" si="159"/>
        <v>Sabtu</v>
      </c>
      <c r="L297" s="24">
        <f t="shared" si="170"/>
        <v>44072.125</v>
      </c>
      <c r="M297" s="25">
        <f t="shared" si="160"/>
        <v>31.125</v>
      </c>
      <c r="N297" s="15">
        <v>489</v>
      </c>
      <c r="O297" s="15">
        <f t="shared" si="173"/>
        <v>29.636363636363637</v>
      </c>
      <c r="P297" s="21">
        <f t="shared" si="171"/>
        <v>18</v>
      </c>
      <c r="Q297" s="22" t="s">
        <v>150</v>
      </c>
      <c r="R297" s="21">
        <v>485</v>
      </c>
      <c r="S297" s="23">
        <f t="shared" si="161"/>
        <v>28</v>
      </c>
      <c r="T297" s="23">
        <v>0</v>
      </c>
      <c r="U297" s="23">
        <f t="shared" si="162"/>
        <v>28</v>
      </c>
      <c r="V297" s="21">
        <v>2</v>
      </c>
      <c r="W297" s="21" t="str">
        <f t="shared" si="163"/>
        <v>Kamis</v>
      </c>
      <c r="X297" s="24">
        <f t="shared" si="174"/>
        <v>44091.583333333336</v>
      </c>
      <c r="Y297" s="25">
        <f t="shared" si="172"/>
        <v>50.583333333333336</v>
      </c>
      <c r="Z297" s="21" t="str">
        <f t="shared" si="164"/>
        <v>Kamis</v>
      </c>
      <c r="AA297" s="24">
        <f t="shared" si="175"/>
        <v>44091.666666666672</v>
      </c>
      <c r="AB297" s="25">
        <f t="shared" si="165"/>
        <v>50.666666666666671</v>
      </c>
      <c r="AC297" s="15">
        <v>489</v>
      </c>
      <c r="AD297" s="15">
        <f t="shared" si="166"/>
        <v>28.764705882352942</v>
      </c>
    </row>
    <row r="298" spans="1:30" x14ac:dyDescent="0.25">
      <c r="A298" s="21">
        <f t="shared" si="167"/>
        <v>19</v>
      </c>
      <c r="B298" s="22" t="s">
        <v>181</v>
      </c>
      <c r="C298" s="21"/>
      <c r="D298" s="23"/>
      <c r="E298" s="23"/>
      <c r="F298" s="23"/>
      <c r="G298" s="21"/>
      <c r="H298" s="21" t="str">
        <f t="shared" si="158"/>
        <v>Minggu</v>
      </c>
      <c r="I298" s="24">
        <f t="shared" si="168"/>
        <v>44073.333333333336</v>
      </c>
      <c r="J298" s="25">
        <f t="shared" si="169"/>
        <v>32.333333333333336</v>
      </c>
      <c r="K298" s="21"/>
      <c r="L298" s="24"/>
      <c r="M298" s="25"/>
      <c r="P298" s="21">
        <f t="shared" si="171"/>
        <v>19</v>
      </c>
      <c r="Q298" s="22" t="s">
        <v>181</v>
      </c>
      <c r="R298" s="21"/>
      <c r="S298" s="23"/>
      <c r="T298" s="23"/>
      <c r="U298" s="23"/>
      <c r="V298" s="21"/>
      <c r="W298" s="21" t="str">
        <f t="shared" si="163"/>
        <v>Jum'at</v>
      </c>
      <c r="X298" s="24">
        <f t="shared" si="174"/>
        <v>44092.833333333336</v>
      </c>
      <c r="Y298" s="25">
        <f t="shared" si="172"/>
        <v>51.833333333333336</v>
      </c>
      <c r="Z298" s="21"/>
      <c r="AA298" s="24"/>
      <c r="AB298" s="25"/>
    </row>
    <row r="299" spans="1:30" x14ac:dyDescent="0.25">
      <c r="A299" s="8" t="s">
        <v>31</v>
      </c>
      <c r="B299" s="8"/>
      <c r="C299" s="28">
        <f>SUM(C280:C298)</f>
        <v>5088</v>
      </c>
      <c r="D299" s="28">
        <f>SUM(D280:D298)</f>
        <v>311</v>
      </c>
      <c r="E299" s="28"/>
      <c r="F299" s="28"/>
      <c r="G299" s="28">
        <f>SUM(G280:G298)</f>
        <v>454</v>
      </c>
      <c r="H299" s="28">
        <f>D299+G299</f>
        <v>765</v>
      </c>
      <c r="I299" s="29"/>
      <c r="J299" s="30"/>
      <c r="K299" s="29"/>
      <c r="L299" s="29"/>
      <c r="M299" s="30"/>
      <c r="P299" s="8" t="s">
        <v>31</v>
      </c>
      <c r="Q299" s="8"/>
      <c r="R299" s="28">
        <f>SUM(R280:R298)</f>
        <v>5088</v>
      </c>
      <c r="S299" s="28">
        <f>SUM(S280:S298)</f>
        <v>304</v>
      </c>
      <c r="T299" s="28"/>
      <c r="U299" s="28"/>
      <c r="V299" s="28">
        <f>SUM(V280:V298)</f>
        <v>929</v>
      </c>
      <c r="W299" s="28">
        <f>S299+V299</f>
        <v>1233</v>
      </c>
      <c r="X299" s="29"/>
      <c r="Y299" s="30"/>
      <c r="Z299" s="29"/>
      <c r="AA299" s="29"/>
      <c r="AB299" s="30"/>
    </row>
    <row r="300" spans="1:30" x14ac:dyDescent="0.25">
      <c r="A300" s="8" t="s">
        <v>32</v>
      </c>
      <c r="B300" s="8"/>
      <c r="C300" s="31"/>
      <c r="D300" s="32">
        <f>D299/24</f>
        <v>12.958333333333334</v>
      </c>
      <c r="E300" s="32"/>
      <c r="F300" s="32"/>
      <c r="G300" s="32">
        <f>G299/24</f>
        <v>18.916666666666668</v>
      </c>
      <c r="H300" s="32">
        <f>H299/24</f>
        <v>31.875</v>
      </c>
      <c r="I300" s="33"/>
      <c r="J300" s="34" t="s">
        <v>33</v>
      </c>
      <c r="K300" s="35"/>
      <c r="L300" s="35"/>
      <c r="M300" s="35"/>
      <c r="P300" s="8" t="s">
        <v>32</v>
      </c>
      <c r="Q300" s="8"/>
      <c r="R300" s="31"/>
      <c r="S300" s="32">
        <f>S299/24</f>
        <v>12.666666666666666</v>
      </c>
      <c r="T300" s="32"/>
      <c r="U300" s="32"/>
      <c r="V300" s="32">
        <f>V299/24</f>
        <v>38.708333333333336</v>
      </c>
      <c r="W300" s="32">
        <f>W299/24</f>
        <v>51.375</v>
      </c>
      <c r="X300" s="33"/>
      <c r="Y300" s="34" t="s">
        <v>33</v>
      </c>
      <c r="Z300" s="35"/>
      <c r="AA300" s="35"/>
      <c r="AB300" s="35"/>
    </row>
    <row r="301" spans="1:30" x14ac:dyDescent="0.25">
      <c r="A301" s="36"/>
      <c r="B301" s="36"/>
      <c r="C301" s="37"/>
      <c r="D301" s="36"/>
      <c r="E301" s="36"/>
      <c r="F301" s="36"/>
      <c r="G301" s="36"/>
      <c r="H301" s="35"/>
      <c r="I301" s="35"/>
      <c r="J301" s="30" t="s">
        <v>34</v>
      </c>
      <c r="K301" s="30"/>
      <c r="L301" s="38">
        <f>C299</f>
        <v>5088</v>
      </c>
      <c r="M301" s="35" t="s">
        <v>35</v>
      </c>
      <c r="P301" s="36"/>
      <c r="Q301" s="36"/>
      <c r="R301" s="37"/>
      <c r="S301" s="36"/>
      <c r="T301" s="36"/>
      <c r="U301" s="36"/>
      <c r="V301" s="36"/>
      <c r="W301" s="35"/>
      <c r="X301" s="35"/>
      <c r="Y301" s="30" t="s">
        <v>34</v>
      </c>
      <c r="Z301" s="30"/>
      <c r="AA301" s="38">
        <f>R299</f>
        <v>5088</v>
      </c>
      <c r="AB301" s="35" t="s">
        <v>35</v>
      </c>
    </row>
    <row r="302" spans="1:30" x14ac:dyDescent="0.25">
      <c r="A302" s="36"/>
      <c r="B302" s="36"/>
      <c r="C302" s="36"/>
      <c r="D302" s="36"/>
      <c r="E302" s="36"/>
      <c r="F302" s="36"/>
      <c r="G302" s="36"/>
      <c r="H302" s="36"/>
      <c r="I302" s="39"/>
      <c r="J302" s="30" t="s">
        <v>36</v>
      </c>
      <c r="K302" s="30"/>
      <c r="L302" s="40">
        <f>D300</f>
        <v>12.958333333333334</v>
      </c>
      <c r="M302" s="35" t="s">
        <v>14</v>
      </c>
      <c r="P302" s="36"/>
      <c r="Q302" s="36"/>
      <c r="R302" s="36"/>
      <c r="S302" s="36"/>
      <c r="T302" s="36"/>
      <c r="U302" s="36"/>
      <c r="V302" s="36"/>
      <c r="W302" s="36"/>
      <c r="X302" s="39"/>
      <c r="Y302" s="30" t="s">
        <v>36</v>
      </c>
      <c r="Z302" s="30"/>
      <c r="AA302" s="40">
        <f>S300</f>
        <v>12.666666666666666</v>
      </c>
      <c r="AB302" s="35" t="s">
        <v>14</v>
      </c>
    </row>
    <row r="303" spans="1:30" x14ac:dyDescent="0.25">
      <c r="A303" s="36"/>
      <c r="B303" s="36"/>
      <c r="C303" s="36"/>
      <c r="D303" s="36"/>
      <c r="E303" s="36"/>
      <c r="F303" s="36"/>
      <c r="G303" s="36"/>
      <c r="H303" s="36"/>
      <c r="I303" s="35"/>
      <c r="J303" s="30" t="s">
        <v>37</v>
      </c>
      <c r="K303" s="30"/>
      <c r="L303" s="41">
        <f>G300</f>
        <v>18.916666666666668</v>
      </c>
      <c r="M303" s="35" t="s">
        <v>14</v>
      </c>
      <c r="P303" s="36"/>
      <c r="Q303" s="36"/>
      <c r="R303" s="36"/>
      <c r="S303" s="36"/>
      <c r="T303" s="36"/>
      <c r="U303" s="36"/>
      <c r="V303" s="36"/>
      <c r="W303" s="36"/>
      <c r="X303" s="35"/>
      <c r="Y303" s="30" t="s">
        <v>37</v>
      </c>
      <c r="Z303" s="30"/>
      <c r="AA303" s="41">
        <f>V300</f>
        <v>38.708333333333336</v>
      </c>
      <c r="AB303" s="35" t="s">
        <v>14</v>
      </c>
    </row>
    <row r="305" spans="1:37" x14ac:dyDescent="0.25">
      <c r="A305" s="14" t="s">
        <v>0</v>
      </c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W305" s="456" t="s">
        <v>0</v>
      </c>
      <c r="X305" s="456"/>
      <c r="Y305" s="456"/>
      <c r="Z305" s="456"/>
      <c r="AA305" s="456"/>
      <c r="AB305" s="456"/>
      <c r="AC305" s="456"/>
      <c r="AD305" s="456"/>
      <c r="AE305" s="456"/>
      <c r="AF305" s="456"/>
      <c r="AG305" s="456"/>
      <c r="AH305" s="456"/>
      <c r="AI305" s="456"/>
      <c r="AJ305" s="232"/>
      <c r="AK305" s="232"/>
    </row>
    <row r="306" spans="1:37" x14ac:dyDescent="0.25">
      <c r="A306" s="14" t="s">
        <v>1</v>
      </c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W306" s="456" t="s">
        <v>1</v>
      </c>
      <c r="X306" s="456"/>
      <c r="Y306" s="456"/>
      <c r="Z306" s="456"/>
      <c r="AA306" s="456"/>
      <c r="AB306" s="456"/>
      <c r="AC306" s="456"/>
      <c r="AD306" s="456"/>
      <c r="AE306" s="456"/>
      <c r="AF306" s="456"/>
      <c r="AG306" s="456"/>
      <c r="AH306" s="456"/>
      <c r="AI306" s="456"/>
      <c r="AJ306" s="232"/>
      <c r="AK306" s="232"/>
    </row>
    <row r="307" spans="1:37" x14ac:dyDescent="0.25">
      <c r="A307" s="17" t="s">
        <v>243</v>
      </c>
      <c r="K307" s="18" t="s">
        <v>3</v>
      </c>
      <c r="L307" s="16">
        <v>17</v>
      </c>
      <c r="M307" s="18" t="s">
        <v>4</v>
      </c>
      <c r="W307" s="234" t="s">
        <v>244</v>
      </c>
      <c r="X307" s="232"/>
      <c r="Y307" s="232"/>
      <c r="Z307" s="232"/>
      <c r="AA307" s="232"/>
      <c r="AB307" s="232"/>
      <c r="AC307" s="232"/>
      <c r="AD307" s="232"/>
      <c r="AE307" s="232"/>
      <c r="AF307" s="232"/>
      <c r="AG307" s="235" t="s">
        <v>3</v>
      </c>
      <c r="AH307" s="233">
        <v>17</v>
      </c>
      <c r="AI307" s="235" t="s">
        <v>4</v>
      </c>
      <c r="AJ307" s="232"/>
      <c r="AK307" s="232"/>
    </row>
    <row r="308" spans="1:37" ht="15.75" customHeight="1" x14ac:dyDescent="0.25">
      <c r="A308" s="13" t="s">
        <v>5</v>
      </c>
      <c r="B308" s="13" t="s">
        <v>6</v>
      </c>
      <c r="C308" s="12" t="s">
        <v>7</v>
      </c>
      <c r="D308" s="12" t="s">
        <v>8</v>
      </c>
      <c r="E308" s="11" t="s">
        <v>9</v>
      </c>
      <c r="F308" s="11" t="s">
        <v>10</v>
      </c>
      <c r="G308" s="12" t="s">
        <v>11</v>
      </c>
      <c r="H308" s="10" t="s">
        <v>12</v>
      </c>
      <c r="I308" s="10"/>
      <c r="J308" s="10"/>
      <c r="K308" s="9" t="s">
        <v>13</v>
      </c>
      <c r="L308" s="9"/>
      <c r="M308" s="9"/>
      <c r="W308" s="457" t="s">
        <v>5</v>
      </c>
      <c r="X308" s="457" t="s">
        <v>6</v>
      </c>
      <c r="Y308" s="457" t="s">
        <v>7</v>
      </c>
      <c r="Z308" s="457" t="s">
        <v>8</v>
      </c>
      <c r="AA308" s="458" t="s">
        <v>9</v>
      </c>
      <c r="AB308" s="458" t="s">
        <v>10</v>
      </c>
      <c r="AC308" s="457" t="s">
        <v>11</v>
      </c>
      <c r="AD308" s="457" t="s">
        <v>12</v>
      </c>
      <c r="AE308" s="457"/>
      <c r="AF308" s="457"/>
      <c r="AG308" s="457" t="s">
        <v>13</v>
      </c>
      <c r="AH308" s="457"/>
      <c r="AI308" s="457"/>
      <c r="AJ308" s="232"/>
      <c r="AK308" s="232"/>
    </row>
    <row r="309" spans="1:37" x14ac:dyDescent="0.25">
      <c r="A309" s="13"/>
      <c r="B309" s="13"/>
      <c r="C309" s="12"/>
      <c r="D309" s="12"/>
      <c r="E309" s="11"/>
      <c r="F309" s="11"/>
      <c r="G309" s="12"/>
      <c r="H309" s="19" t="s">
        <v>14</v>
      </c>
      <c r="I309" s="19" t="s">
        <v>15</v>
      </c>
      <c r="J309" s="19" t="s">
        <v>16</v>
      </c>
      <c r="K309" s="20" t="s">
        <v>14</v>
      </c>
      <c r="L309" s="20" t="s">
        <v>15</v>
      </c>
      <c r="M309" s="20" t="s">
        <v>16</v>
      </c>
      <c r="W309" s="457"/>
      <c r="X309" s="457"/>
      <c r="Y309" s="457"/>
      <c r="Z309" s="457"/>
      <c r="AA309" s="458"/>
      <c r="AB309" s="458"/>
      <c r="AC309" s="457"/>
      <c r="AD309" s="236" t="s">
        <v>14</v>
      </c>
      <c r="AE309" s="236" t="s">
        <v>15</v>
      </c>
      <c r="AF309" s="236" t="s">
        <v>16</v>
      </c>
      <c r="AG309" s="236" t="s">
        <v>14</v>
      </c>
      <c r="AH309" s="236" t="s">
        <v>15</v>
      </c>
      <c r="AI309" s="236" t="s">
        <v>16</v>
      </c>
      <c r="AJ309" s="232"/>
      <c r="AK309" s="232"/>
    </row>
    <row r="310" spans="1:37" x14ac:dyDescent="0.25">
      <c r="A310" s="21">
        <v>1</v>
      </c>
      <c r="B310" s="22" t="s">
        <v>181</v>
      </c>
      <c r="C310" s="21">
        <v>485</v>
      </c>
      <c r="D310" s="23">
        <f t="shared" ref="D310:D325" si="176">F310+E310</f>
        <v>30</v>
      </c>
      <c r="E310" s="23">
        <v>2</v>
      </c>
      <c r="F310" s="23">
        <f t="shared" ref="F310:F325" si="177">INT(C310/$AA$277)</f>
        <v>28</v>
      </c>
      <c r="G310" s="190">
        <v>87</v>
      </c>
      <c r="H310" s="21" t="str">
        <f t="shared" ref="H310:H326" si="178">CHOOSE(WEEKDAY(I310),"Minggu","Senin","Selasa","Rabu","Kamis","Jum'at","Sabtu")</f>
        <v>Jum'at</v>
      </c>
      <c r="I310" s="24">
        <v>44092</v>
      </c>
      <c r="J310" s="25">
        <v>0.83333333333333304</v>
      </c>
      <c r="K310" s="21" t="str">
        <f t="shared" ref="K310:K325" si="179">CHOOSE(WEEKDAY(L310),"Minggu","Senin","Selasa","Rabu","Kamis","Jum'at","Sabtu")</f>
        <v>Selasa</v>
      </c>
      <c r="L310" s="24">
        <f>(I310+J310)+G310/24</f>
        <v>44096.458333333336</v>
      </c>
      <c r="M310" s="25">
        <f t="shared" ref="M310:M325" si="180">(J310+G310/24)</f>
        <v>4.458333333333333</v>
      </c>
      <c r="N310" s="15">
        <f>122</f>
        <v>122</v>
      </c>
      <c r="O310" s="15">
        <f t="shared" ref="O310:O327" si="181">N310/17</f>
        <v>7.1764705882352944</v>
      </c>
      <c r="P310" s="260" t="s">
        <v>204</v>
      </c>
      <c r="Q310" s="260" t="s">
        <v>245</v>
      </c>
      <c r="R310" s="229" t="s">
        <v>246</v>
      </c>
      <c r="S310" s="229" t="s">
        <v>247</v>
      </c>
      <c r="W310" s="237">
        <v>1</v>
      </c>
      <c r="X310" s="238" t="s">
        <v>181</v>
      </c>
      <c r="Y310" s="237">
        <v>485</v>
      </c>
      <c r="Z310" s="231">
        <f t="shared" ref="Z310:Z327" si="182">AB310+AA310</f>
        <v>30</v>
      </c>
      <c r="AA310" s="231">
        <v>2</v>
      </c>
      <c r="AB310" s="231">
        <f t="shared" ref="AB310:AB327" si="183">INT(Y310/$AA$277)</f>
        <v>28</v>
      </c>
      <c r="AC310" s="239">
        <v>87</v>
      </c>
      <c r="AD310" s="237" t="str">
        <f t="shared" ref="AD310:AD328" si="184">CHOOSE(WEEKDAY(AE310),"Minggu","Senin","Selasa","Rabu","Kamis","Jum'at","Sabtu")</f>
        <v>Jum'at</v>
      </c>
      <c r="AE310" s="240">
        <v>44092</v>
      </c>
      <c r="AF310" s="241">
        <v>0.83333333333333304</v>
      </c>
      <c r="AG310" s="237" t="str">
        <f t="shared" ref="AG310:AG327" si="185">CHOOSE(WEEKDAY(AH310),"Minggu","Senin","Selasa","Rabu","Kamis","Jum'at","Sabtu")</f>
        <v>Selasa</v>
      </c>
      <c r="AH310" s="240">
        <f>(AE310+AF310)+AC310/24</f>
        <v>44096.458333333336</v>
      </c>
      <c r="AI310" s="241">
        <f t="shared" ref="AI310:AI327" si="186">(AF310+AC310/24)</f>
        <v>4.458333333333333</v>
      </c>
      <c r="AJ310" s="232"/>
      <c r="AK310" s="232"/>
    </row>
    <row r="311" spans="1:37" x14ac:dyDescent="0.25">
      <c r="A311" s="21">
        <f t="shared" ref="A311:A326" si="187">A310+1</f>
        <v>2</v>
      </c>
      <c r="B311" s="22" t="s">
        <v>150</v>
      </c>
      <c r="C311" s="21">
        <v>188</v>
      </c>
      <c r="D311" s="23">
        <f t="shared" si="176"/>
        <v>12</v>
      </c>
      <c r="E311" s="23">
        <v>1</v>
      </c>
      <c r="F311" s="23">
        <f t="shared" si="177"/>
        <v>11</v>
      </c>
      <c r="G311" s="21">
        <v>3</v>
      </c>
      <c r="H311" s="21" t="str">
        <f t="shared" si="178"/>
        <v>Rabu</v>
      </c>
      <c r="I311" s="24">
        <f t="shared" ref="I311:I326" si="188">$I$310+J311</f>
        <v>44097.708333333336</v>
      </c>
      <c r="J311" s="25">
        <f t="shared" ref="J311:J326" si="189">M310+D310/24</f>
        <v>5.708333333333333</v>
      </c>
      <c r="K311" s="21" t="str">
        <f t="shared" si="179"/>
        <v>Rabu</v>
      </c>
      <c r="L311" s="24">
        <f t="shared" ref="L311:L325" si="190">($I$310+J311)+G311/24</f>
        <v>44097.833333333336</v>
      </c>
      <c r="M311" s="25">
        <f t="shared" si="180"/>
        <v>5.833333333333333</v>
      </c>
      <c r="N311" s="259">
        <v>396</v>
      </c>
      <c r="O311" s="15">
        <f t="shared" si="181"/>
        <v>23.294117647058822</v>
      </c>
      <c r="W311" s="237">
        <f t="shared" ref="W311:W328" si="191">W310+1</f>
        <v>2</v>
      </c>
      <c r="X311" s="238" t="s">
        <v>150</v>
      </c>
      <c r="Y311" s="237">
        <v>188</v>
      </c>
      <c r="Z311" s="231">
        <f t="shared" si="182"/>
        <v>12</v>
      </c>
      <c r="AA311" s="231">
        <v>1</v>
      </c>
      <c r="AB311" s="231">
        <f t="shared" si="183"/>
        <v>11</v>
      </c>
      <c r="AC311" s="237">
        <v>3</v>
      </c>
      <c r="AD311" s="237" t="str">
        <f t="shared" si="184"/>
        <v>Rabu</v>
      </c>
      <c r="AE311" s="240">
        <f t="shared" ref="AE311:AE328" si="192">$I$310+AF311</f>
        <v>44097.708333333336</v>
      </c>
      <c r="AF311" s="241">
        <f t="shared" ref="AF311:AF328" si="193">AI310+Z310/24</f>
        <v>5.708333333333333</v>
      </c>
      <c r="AG311" s="237" t="str">
        <f t="shared" si="185"/>
        <v>Rabu</v>
      </c>
      <c r="AH311" s="240">
        <f t="shared" ref="AH311:AH327" si="194">($I$310+AF311)+AC311/24</f>
        <v>44097.833333333336</v>
      </c>
      <c r="AI311" s="241">
        <f t="shared" si="186"/>
        <v>5.833333333333333</v>
      </c>
      <c r="AJ311" s="232"/>
      <c r="AK311" s="232"/>
    </row>
    <row r="312" spans="1:37" x14ac:dyDescent="0.25">
      <c r="A312" s="21">
        <f t="shared" si="187"/>
        <v>3</v>
      </c>
      <c r="B312" s="22" t="s">
        <v>182</v>
      </c>
      <c r="C312" s="21">
        <v>480</v>
      </c>
      <c r="D312" s="23">
        <f t="shared" si="176"/>
        <v>28</v>
      </c>
      <c r="E312" s="23">
        <v>0</v>
      </c>
      <c r="F312" s="23">
        <f t="shared" si="177"/>
        <v>28</v>
      </c>
      <c r="G312" s="21">
        <v>2</v>
      </c>
      <c r="H312" s="21" t="str">
        <f t="shared" si="178"/>
        <v>Kamis</v>
      </c>
      <c r="I312" s="24">
        <f t="shared" si="188"/>
        <v>44098.333333333336</v>
      </c>
      <c r="J312" s="25">
        <f t="shared" si="189"/>
        <v>6.333333333333333</v>
      </c>
      <c r="K312" s="21" t="str">
        <f t="shared" si="179"/>
        <v>Kamis</v>
      </c>
      <c r="L312" s="24">
        <f t="shared" si="190"/>
        <v>44098.416666666672</v>
      </c>
      <c r="M312" s="25">
        <f t="shared" si="180"/>
        <v>6.4166666666666661</v>
      </c>
      <c r="N312" s="15">
        <v>486</v>
      </c>
      <c r="O312" s="15">
        <f t="shared" si="181"/>
        <v>28.588235294117649</v>
      </c>
      <c r="W312" s="237">
        <f t="shared" si="191"/>
        <v>3</v>
      </c>
      <c r="X312" s="238" t="s">
        <v>182</v>
      </c>
      <c r="Y312" s="237">
        <v>480</v>
      </c>
      <c r="Z312" s="231">
        <f t="shared" si="182"/>
        <v>28</v>
      </c>
      <c r="AA312" s="231">
        <v>0</v>
      </c>
      <c r="AB312" s="231">
        <f t="shared" si="183"/>
        <v>28</v>
      </c>
      <c r="AC312" s="237">
        <v>2</v>
      </c>
      <c r="AD312" s="237" t="str">
        <f t="shared" si="184"/>
        <v>Kamis</v>
      </c>
      <c r="AE312" s="240">
        <f t="shared" si="192"/>
        <v>44098.333333333336</v>
      </c>
      <c r="AF312" s="241">
        <f t="shared" si="193"/>
        <v>6.333333333333333</v>
      </c>
      <c r="AG312" s="237" t="str">
        <f t="shared" si="185"/>
        <v>Kamis</v>
      </c>
      <c r="AH312" s="240">
        <f t="shared" si="194"/>
        <v>44098.416666666672</v>
      </c>
      <c r="AI312" s="241">
        <f t="shared" si="186"/>
        <v>6.4166666666666661</v>
      </c>
      <c r="AJ312" s="232"/>
      <c r="AK312" s="232"/>
    </row>
    <row r="313" spans="1:37" x14ac:dyDescent="0.25">
      <c r="A313" s="21">
        <f t="shared" si="187"/>
        <v>4</v>
      </c>
      <c r="B313" s="22" t="s">
        <v>183</v>
      </c>
      <c r="C313" s="21">
        <v>146</v>
      </c>
      <c r="D313" s="23">
        <f t="shared" si="176"/>
        <v>9</v>
      </c>
      <c r="E313" s="23">
        <v>1</v>
      </c>
      <c r="F313" s="23">
        <f t="shared" si="177"/>
        <v>8</v>
      </c>
      <c r="G313" s="21">
        <v>4</v>
      </c>
      <c r="H313" s="21" t="str">
        <f t="shared" si="178"/>
        <v>Jum'at</v>
      </c>
      <c r="I313" s="24">
        <f t="shared" si="188"/>
        <v>44099.583333333336</v>
      </c>
      <c r="J313" s="25">
        <f t="shared" si="189"/>
        <v>7.583333333333333</v>
      </c>
      <c r="K313" s="21" t="str">
        <f t="shared" si="179"/>
        <v>Jum'at</v>
      </c>
      <c r="L313" s="24">
        <f t="shared" si="190"/>
        <v>44099.75</v>
      </c>
      <c r="M313" s="25">
        <f t="shared" si="180"/>
        <v>7.75</v>
      </c>
      <c r="N313" s="15">
        <v>198</v>
      </c>
      <c r="O313" s="15">
        <f t="shared" si="181"/>
        <v>11.647058823529411</v>
      </c>
      <c r="W313" s="237">
        <f t="shared" si="191"/>
        <v>4</v>
      </c>
      <c r="X313" s="238" t="s">
        <v>183</v>
      </c>
      <c r="Y313" s="237">
        <v>146</v>
      </c>
      <c r="Z313" s="231">
        <f t="shared" si="182"/>
        <v>9</v>
      </c>
      <c r="AA313" s="231">
        <v>1</v>
      </c>
      <c r="AB313" s="231">
        <f t="shared" si="183"/>
        <v>8</v>
      </c>
      <c r="AC313" s="237">
        <v>4</v>
      </c>
      <c r="AD313" s="237" t="str">
        <f t="shared" si="184"/>
        <v>Jum'at</v>
      </c>
      <c r="AE313" s="240">
        <f t="shared" si="192"/>
        <v>44099.583333333336</v>
      </c>
      <c r="AF313" s="241">
        <f t="shared" si="193"/>
        <v>7.583333333333333</v>
      </c>
      <c r="AG313" s="237" t="str">
        <f t="shared" si="185"/>
        <v>Jum'at</v>
      </c>
      <c r="AH313" s="240">
        <f t="shared" si="194"/>
        <v>44099.75</v>
      </c>
      <c r="AI313" s="241">
        <f t="shared" si="186"/>
        <v>7.75</v>
      </c>
      <c r="AJ313" s="232"/>
      <c r="AK313" s="232"/>
    </row>
    <row r="314" spans="1:37" x14ac:dyDescent="0.25">
      <c r="A314" s="21">
        <f t="shared" si="187"/>
        <v>5</v>
      </c>
      <c r="B314" s="22" t="s">
        <v>184</v>
      </c>
      <c r="C314" s="21">
        <v>306</v>
      </c>
      <c r="D314" s="23">
        <f t="shared" si="176"/>
        <v>19</v>
      </c>
      <c r="E314" s="23">
        <v>1</v>
      </c>
      <c r="F314" s="23">
        <f t="shared" si="177"/>
        <v>18</v>
      </c>
      <c r="G314" s="21">
        <v>2</v>
      </c>
      <c r="H314" s="21" t="str">
        <f t="shared" si="178"/>
        <v>Sabtu</v>
      </c>
      <c r="I314" s="24">
        <f t="shared" si="188"/>
        <v>44100.125</v>
      </c>
      <c r="J314" s="25">
        <f t="shared" si="189"/>
        <v>8.125</v>
      </c>
      <c r="K314" s="21" t="str">
        <f t="shared" si="179"/>
        <v>Sabtu</v>
      </c>
      <c r="L314" s="24">
        <f t="shared" si="190"/>
        <v>44100.208333333336</v>
      </c>
      <c r="M314" s="25">
        <f t="shared" si="180"/>
        <v>8.2083333333333339</v>
      </c>
      <c r="N314" s="15">
        <v>467</v>
      </c>
      <c r="O314" s="15">
        <f t="shared" si="181"/>
        <v>27.470588235294116</v>
      </c>
      <c r="W314" s="237">
        <f t="shared" si="191"/>
        <v>5</v>
      </c>
      <c r="X314" s="238" t="s">
        <v>184</v>
      </c>
      <c r="Y314" s="237">
        <v>306</v>
      </c>
      <c r="Z314" s="231">
        <f t="shared" si="182"/>
        <v>19</v>
      </c>
      <c r="AA314" s="231">
        <v>1</v>
      </c>
      <c r="AB314" s="231">
        <f t="shared" si="183"/>
        <v>18</v>
      </c>
      <c r="AC314" s="237">
        <v>2</v>
      </c>
      <c r="AD314" s="237" t="str">
        <f t="shared" si="184"/>
        <v>Sabtu</v>
      </c>
      <c r="AE314" s="240">
        <f t="shared" si="192"/>
        <v>44100.125</v>
      </c>
      <c r="AF314" s="241">
        <f t="shared" si="193"/>
        <v>8.125</v>
      </c>
      <c r="AG314" s="237" t="str">
        <f t="shared" si="185"/>
        <v>Sabtu</v>
      </c>
      <c r="AH314" s="240">
        <f t="shared" si="194"/>
        <v>44100.208333333336</v>
      </c>
      <c r="AI314" s="241">
        <f t="shared" si="186"/>
        <v>8.2083333333333339</v>
      </c>
      <c r="AJ314" s="232"/>
      <c r="AK314" s="232"/>
    </row>
    <row r="315" spans="1:37" x14ac:dyDescent="0.25">
      <c r="A315" s="21">
        <f t="shared" si="187"/>
        <v>6</v>
      </c>
      <c r="B315" s="22" t="s">
        <v>185</v>
      </c>
      <c r="C315" s="21">
        <v>220</v>
      </c>
      <c r="D315" s="23">
        <f t="shared" si="176"/>
        <v>12</v>
      </c>
      <c r="E315" s="23">
        <v>0</v>
      </c>
      <c r="F315" s="23">
        <f t="shared" si="177"/>
        <v>12</v>
      </c>
      <c r="G315" s="21">
        <v>4</v>
      </c>
      <c r="H315" s="21" t="str">
        <f t="shared" si="178"/>
        <v>Minggu</v>
      </c>
      <c r="I315" s="24">
        <f t="shared" si="188"/>
        <v>44101</v>
      </c>
      <c r="J315" s="25">
        <f t="shared" si="189"/>
        <v>9</v>
      </c>
      <c r="K315" s="21" t="str">
        <f t="shared" si="179"/>
        <v>Minggu</v>
      </c>
      <c r="L315" s="24">
        <f t="shared" si="190"/>
        <v>44101.166666666664</v>
      </c>
      <c r="M315" s="25">
        <f t="shared" si="180"/>
        <v>9.1666666666666661</v>
      </c>
      <c r="N315" s="15">
        <v>148</v>
      </c>
      <c r="O315" s="15">
        <f t="shared" si="181"/>
        <v>8.7058823529411757</v>
      </c>
      <c r="W315" s="237">
        <f t="shared" si="191"/>
        <v>6</v>
      </c>
      <c r="X315" s="238" t="s">
        <v>185</v>
      </c>
      <c r="Y315" s="237">
        <v>220</v>
      </c>
      <c r="Z315" s="231">
        <f t="shared" si="182"/>
        <v>12</v>
      </c>
      <c r="AA315" s="231">
        <v>0</v>
      </c>
      <c r="AB315" s="231">
        <f t="shared" si="183"/>
        <v>12</v>
      </c>
      <c r="AC315" s="237">
        <v>4</v>
      </c>
      <c r="AD315" s="237" t="str">
        <f t="shared" si="184"/>
        <v>Minggu</v>
      </c>
      <c r="AE315" s="240">
        <f t="shared" si="192"/>
        <v>44101</v>
      </c>
      <c r="AF315" s="241">
        <f t="shared" si="193"/>
        <v>9</v>
      </c>
      <c r="AG315" s="237" t="str">
        <f t="shared" si="185"/>
        <v>Minggu</v>
      </c>
      <c r="AH315" s="240">
        <f t="shared" si="194"/>
        <v>44101.166666666664</v>
      </c>
      <c r="AI315" s="241">
        <f t="shared" si="186"/>
        <v>9.1666666666666661</v>
      </c>
      <c r="AJ315" s="232"/>
      <c r="AK315" s="232"/>
    </row>
    <row r="316" spans="1:37" x14ac:dyDescent="0.25">
      <c r="A316" s="21">
        <f t="shared" si="187"/>
        <v>7</v>
      </c>
      <c r="B316" s="22" t="s">
        <v>186</v>
      </c>
      <c r="C316" s="21">
        <v>150</v>
      </c>
      <c r="D316" s="23">
        <f t="shared" si="176"/>
        <v>9</v>
      </c>
      <c r="E316" s="23">
        <v>1</v>
      </c>
      <c r="F316" s="23">
        <f t="shared" si="177"/>
        <v>8</v>
      </c>
      <c r="G316" s="21">
        <v>3</v>
      </c>
      <c r="H316" s="21" t="str">
        <f t="shared" si="178"/>
        <v>Minggu</v>
      </c>
      <c r="I316" s="24">
        <f t="shared" si="188"/>
        <v>44101.666666666664</v>
      </c>
      <c r="J316" s="25">
        <f t="shared" si="189"/>
        <v>9.6666666666666661</v>
      </c>
      <c r="K316" s="21" t="str">
        <f t="shared" si="179"/>
        <v>Minggu</v>
      </c>
      <c r="L316" s="24">
        <f t="shared" si="190"/>
        <v>44101.791666666664</v>
      </c>
      <c r="M316" s="25">
        <f t="shared" si="180"/>
        <v>9.7916666666666661</v>
      </c>
      <c r="N316" s="15">
        <v>306</v>
      </c>
      <c r="O316" s="15">
        <f t="shared" si="181"/>
        <v>18</v>
      </c>
      <c r="W316" s="237">
        <f t="shared" si="191"/>
        <v>7</v>
      </c>
      <c r="X316" s="238" t="s">
        <v>186</v>
      </c>
      <c r="Y316" s="237">
        <v>169</v>
      </c>
      <c r="Z316" s="231">
        <f t="shared" si="182"/>
        <v>10</v>
      </c>
      <c r="AA316" s="231">
        <v>1</v>
      </c>
      <c r="AB316" s="231">
        <f t="shared" si="183"/>
        <v>9</v>
      </c>
      <c r="AC316" s="237">
        <v>3</v>
      </c>
      <c r="AD316" s="237" t="str">
        <f t="shared" si="184"/>
        <v>Minggu</v>
      </c>
      <c r="AE316" s="240">
        <f t="shared" si="192"/>
        <v>44101.666666666664</v>
      </c>
      <c r="AF316" s="241">
        <f t="shared" si="193"/>
        <v>9.6666666666666661</v>
      </c>
      <c r="AG316" s="237" t="str">
        <f t="shared" si="185"/>
        <v>Minggu</v>
      </c>
      <c r="AH316" s="240">
        <f t="shared" si="194"/>
        <v>44101.791666666664</v>
      </c>
      <c r="AI316" s="241">
        <f t="shared" si="186"/>
        <v>9.7916666666666661</v>
      </c>
      <c r="AJ316" s="232">
        <v>174</v>
      </c>
      <c r="AK316" s="232">
        <f>AJ316/17</f>
        <v>10.235294117647058</v>
      </c>
    </row>
    <row r="317" spans="1:37" x14ac:dyDescent="0.25">
      <c r="A317" s="21">
        <f t="shared" si="187"/>
        <v>8</v>
      </c>
      <c r="B317" s="22" t="s">
        <v>188</v>
      </c>
      <c r="C317" s="21">
        <v>310</v>
      </c>
      <c r="D317" s="23">
        <f t="shared" si="176"/>
        <v>19</v>
      </c>
      <c r="E317" s="23">
        <v>1</v>
      </c>
      <c r="F317" s="23">
        <f t="shared" si="177"/>
        <v>18</v>
      </c>
      <c r="G317" s="21">
        <v>2</v>
      </c>
      <c r="H317" s="21" t="str">
        <f t="shared" si="178"/>
        <v>Senin</v>
      </c>
      <c r="I317" s="24">
        <f t="shared" si="188"/>
        <v>44102.166666666664</v>
      </c>
      <c r="J317" s="25">
        <f t="shared" si="189"/>
        <v>10.166666666666666</v>
      </c>
      <c r="K317" s="21" t="str">
        <f t="shared" si="179"/>
        <v>Senin</v>
      </c>
      <c r="L317" s="24">
        <f t="shared" si="190"/>
        <v>44102.25</v>
      </c>
      <c r="M317" s="25">
        <f t="shared" si="180"/>
        <v>10.25</v>
      </c>
      <c r="N317" s="15">
        <v>206</v>
      </c>
      <c r="O317" s="15">
        <f t="shared" si="181"/>
        <v>12.117647058823529</v>
      </c>
      <c r="W317" s="237">
        <f t="shared" si="191"/>
        <v>8</v>
      </c>
      <c r="X317" s="238" t="s">
        <v>30</v>
      </c>
      <c r="Y317" s="237">
        <v>100</v>
      </c>
      <c r="Z317" s="231">
        <f t="shared" si="182"/>
        <v>6</v>
      </c>
      <c r="AA317" s="231">
        <v>1</v>
      </c>
      <c r="AB317" s="231">
        <f t="shared" si="183"/>
        <v>5</v>
      </c>
      <c r="AC317" s="237">
        <v>2</v>
      </c>
      <c r="AD317" s="237" t="str">
        <f t="shared" si="184"/>
        <v>Senin</v>
      </c>
      <c r="AE317" s="240">
        <f t="shared" si="192"/>
        <v>44102.208333333336</v>
      </c>
      <c r="AF317" s="241">
        <f t="shared" si="193"/>
        <v>10.208333333333332</v>
      </c>
      <c r="AG317" s="237" t="str">
        <f t="shared" si="185"/>
        <v>Senin</v>
      </c>
      <c r="AH317" s="240">
        <f t="shared" si="194"/>
        <v>44102.291666666672</v>
      </c>
      <c r="AI317" s="241">
        <f t="shared" si="186"/>
        <v>10.291666666666666</v>
      </c>
      <c r="AJ317" s="232">
        <v>93</v>
      </c>
      <c r="AK317" s="232">
        <f>AJ317/17</f>
        <v>5.4705882352941178</v>
      </c>
    </row>
    <row r="318" spans="1:37" x14ac:dyDescent="0.25">
      <c r="A318" s="21">
        <f t="shared" si="187"/>
        <v>9</v>
      </c>
      <c r="B318" s="22" t="s">
        <v>189</v>
      </c>
      <c r="C318" s="21">
        <v>310</v>
      </c>
      <c r="D318" s="23">
        <f t="shared" si="176"/>
        <v>19</v>
      </c>
      <c r="E318" s="23">
        <v>1</v>
      </c>
      <c r="F318" s="23">
        <f t="shared" si="177"/>
        <v>18</v>
      </c>
      <c r="G318" s="21">
        <v>6</v>
      </c>
      <c r="H318" s="21" t="str">
        <f t="shared" si="178"/>
        <v>Selasa</v>
      </c>
      <c r="I318" s="24">
        <f t="shared" si="188"/>
        <v>44103.041666666664</v>
      </c>
      <c r="J318" s="25">
        <f t="shared" si="189"/>
        <v>11.041666666666666</v>
      </c>
      <c r="K318" s="21" t="str">
        <f t="shared" si="179"/>
        <v>Selasa</v>
      </c>
      <c r="L318" s="24">
        <f t="shared" si="190"/>
        <v>44103.291666666664</v>
      </c>
      <c r="M318" s="25">
        <f t="shared" si="180"/>
        <v>11.291666666666666</v>
      </c>
      <c r="N318" s="15">
        <v>156</v>
      </c>
      <c r="O318" s="15">
        <f t="shared" si="181"/>
        <v>9.1764705882352935</v>
      </c>
      <c r="W318" s="237">
        <f t="shared" si="191"/>
        <v>9</v>
      </c>
      <c r="X318" s="238" t="s">
        <v>188</v>
      </c>
      <c r="Y318" s="237">
        <v>310</v>
      </c>
      <c r="Z318" s="231">
        <f t="shared" si="182"/>
        <v>19</v>
      </c>
      <c r="AA318" s="231">
        <v>1</v>
      </c>
      <c r="AB318" s="231">
        <f t="shared" si="183"/>
        <v>18</v>
      </c>
      <c r="AC318" s="237">
        <v>2</v>
      </c>
      <c r="AD318" s="237" t="str">
        <f t="shared" si="184"/>
        <v>Senin</v>
      </c>
      <c r="AE318" s="240">
        <f t="shared" si="192"/>
        <v>44102.541666666664</v>
      </c>
      <c r="AF318" s="241">
        <f t="shared" si="193"/>
        <v>10.541666666666666</v>
      </c>
      <c r="AG318" s="237" t="str">
        <f t="shared" si="185"/>
        <v>Senin</v>
      </c>
      <c r="AH318" s="240">
        <f t="shared" si="194"/>
        <v>44102.625</v>
      </c>
      <c r="AI318" s="241">
        <f t="shared" si="186"/>
        <v>10.625</v>
      </c>
      <c r="AJ318" s="232"/>
      <c r="AK318" s="232"/>
    </row>
    <row r="319" spans="1:37" x14ac:dyDescent="0.25">
      <c r="A319" s="21">
        <f t="shared" si="187"/>
        <v>10</v>
      </c>
      <c r="B319" s="22" t="s">
        <v>188</v>
      </c>
      <c r="C319" s="21">
        <v>150</v>
      </c>
      <c r="D319" s="23">
        <f t="shared" si="176"/>
        <v>9</v>
      </c>
      <c r="E319" s="23">
        <v>1</v>
      </c>
      <c r="F319" s="23">
        <f t="shared" si="177"/>
        <v>8</v>
      </c>
      <c r="G319" s="21">
        <v>2</v>
      </c>
      <c r="H319" s="21" t="str">
        <f t="shared" si="178"/>
        <v>Rabu</v>
      </c>
      <c r="I319" s="24">
        <f t="shared" si="188"/>
        <v>44104.083333333336</v>
      </c>
      <c r="J319" s="25">
        <f t="shared" si="189"/>
        <v>12.083333333333332</v>
      </c>
      <c r="K319" s="21" t="str">
        <f t="shared" si="179"/>
        <v>Rabu</v>
      </c>
      <c r="L319" s="24">
        <f t="shared" si="190"/>
        <v>44104.166666666672</v>
      </c>
      <c r="M319" s="25">
        <f t="shared" si="180"/>
        <v>12.166666666666666</v>
      </c>
      <c r="N319" s="15">
        <v>305</v>
      </c>
      <c r="O319" s="15">
        <f t="shared" si="181"/>
        <v>17.941176470588236</v>
      </c>
      <c r="W319" s="237">
        <f t="shared" si="191"/>
        <v>10</v>
      </c>
      <c r="X319" s="238" t="s">
        <v>189</v>
      </c>
      <c r="Y319" s="237">
        <v>310</v>
      </c>
      <c r="Z319" s="231">
        <f t="shared" si="182"/>
        <v>19</v>
      </c>
      <c r="AA319" s="231">
        <v>1</v>
      </c>
      <c r="AB319" s="231">
        <f t="shared" si="183"/>
        <v>18</v>
      </c>
      <c r="AC319" s="237">
        <v>6</v>
      </c>
      <c r="AD319" s="237" t="str">
        <f t="shared" si="184"/>
        <v>Selasa</v>
      </c>
      <c r="AE319" s="240">
        <f t="shared" si="192"/>
        <v>44103.416666666664</v>
      </c>
      <c r="AF319" s="241">
        <f t="shared" si="193"/>
        <v>11.416666666666666</v>
      </c>
      <c r="AG319" s="237" t="str">
        <f t="shared" si="185"/>
        <v>Selasa</v>
      </c>
      <c r="AH319" s="240">
        <f t="shared" si="194"/>
        <v>44103.666666666664</v>
      </c>
      <c r="AI319" s="241">
        <f t="shared" si="186"/>
        <v>11.666666666666666</v>
      </c>
      <c r="AJ319" s="232"/>
      <c r="AK319" s="232"/>
    </row>
    <row r="320" spans="1:37" x14ac:dyDescent="0.25">
      <c r="A320" s="21">
        <f t="shared" si="187"/>
        <v>11</v>
      </c>
      <c r="B320" s="22" t="s">
        <v>186</v>
      </c>
      <c r="C320" s="21">
        <v>220</v>
      </c>
      <c r="D320" s="23">
        <f t="shared" si="176"/>
        <v>12</v>
      </c>
      <c r="E320" s="23">
        <v>0</v>
      </c>
      <c r="F320" s="23">
        <f t="shared" si="177"/>
        <v>12</v>
      </c>
      <c r="G320" s="21">
        <v>2</v>
      </c>
      <c r="H320" s="21" t="str">
        <f t="shared" si="178"/>
        <v>Rabu</v>
      </c>
      <c r="I320" s="24">
        <f t="shared" si="188"/>
        <v>44104.541666666664</v>
      </c>
      <c r="J320" s="25">
        <f t="shared" si="189"/>
        <v>12.541666666666666</v>
      </c>
      <c r="K320" s="21" t="str">
        <f t="shared" si="179"/>
        <v>Rabu</v>
      </c>
      <c r="L320" s="24">
        <f t="shared" si="190"/>
        <v>44104.625</v>
      </c>
      <c r="M320" s="25">
        <f t="shared" si="180"/>
        <v>12.625</v>
      </c>
      <c r="N320" s="15">
        <v>305</v>
      </c>
      <c r="O320" s="15">
        <f t="shared" si="181"/>
        <v>17.941176470588236</v>
      </c>
      <c r="P320" s="15" t="s">
        <v>248</v>
      </c>
      <c r="Q320" s="15" t="s">
        <v>208</v>
      </c>
      <c r="W320" s="237">
        <f t="shared" si="191"/>
        <v>11</v>
      </c>
      <c r="X320" s="238" t="s">
        <v>188</v>
      </c>
      <c r="Y320" s="237">
        <v>100</v>
      </c>
      <c r="Z320" s="231">
        <f t="shared" si="182"/>
        <v>6</v>
      </c>
      <c r="AA320" s="231">
        <v>1</v>
      </c>
      <c r="AB320" s="231">
        <f t="shared" si="183"/>
        <v>5</v>
      </c>
      <c r="AC320" s="237">
        <v>2</v>
      </c>
      <c r="AD320" s="237" t="str">
        <f t="shared" si="184"/>
        <v>Rabu</v>
      </c>
      <c r="AE320" s="240">
        <f t="shared" si="192"/>
        <v>44104.458333333336</v>
      </c>
      <c r="AF320" s="241">
        <f t="shared" si="193"/>
        <v>12.458333333333332</v>
      </c>
      <c r="AG320" s="237" t="str">
        <f t="shared" si="185"/>
        <v>Rabu</v>
      </c>
      <c r="AH320" s="240">
        <f t="shared" si="194"/>
        <v>44104.541666666672</v>
      </c>
      <c r="AI320" s="241">
        <f t="shared" si="186"/>
        <v>12.541666666666666</v>
      </c>
      <c r="AJ320" s="232"/>
      <c r="AK320" s="232"/>
    </row>
    <row r="321" spans="1:37" x14ac:dyDescent="0.25">
      <c r="A321" s="21">
        <f t="shared" si="187"/>
        <v>12</v>
      </c>
      <c r="B321" s="22" t="s">
        <v>185</v>
      </c>
      <c r="C321" s="21">
        <v>306</v>
      </c>
      <c r="D321" s="23">
        <f t="shared" si="176"/>
        <v>19</v>
      </c>
      <c r="E321" s="23">
        <v>1</v>
      </c>
      <c r="F321" s="23">
        <f t="shared" si="177"/>
        <v>18</v>
      </c>
      <c r="G321" s="21">
        <v>3</v>
      </c>
      <c r="H321" s="21" t="str">
        <f t="shared" si="178"/>
        <v>Kamis</v>
      </c>
      <c r="I321" s="24">
        <f t="shared" si="188"/>
        <v>44105.125</v>
      </c>
      <c r="J321" s="25">
        <f t="shared" si="189"/>
        <v>13.125</v>
      </c>
      <c r="K321" s="21" t="str">
        <f t="shared" si="179"/>
        <v>Kamis</v>
      </c>
      <c r="L321" s="24">
        <f t="shared" si="190"/>
        <v>44105.25</v>
      </c>
      <c r="M321" s="25">
        <f t="shared" si="180"/>
        <v>13.25</v>
      </c>
      <c r="N321" s="15">
        <v>155</v>
      </c>
      <c r="O321" s="15">
        <f t="shared" si="181"/>
        <v>9.117647058823529</v>
      </c>
      <c r="W321" s="237">
        <f t="shared" si="191"/>
        <v>12</v>
      </c>
      <c r="X321" s="238" t="s">
        <v>30</v>
      </c>
      <c r="Y321" s="237">
        <v>169</v>
      </c>
      <c r="Z321" s="231">
        <f t="shared" si="182"/>
        <v>10</v>
      </c>
      <c r="AA321" s="231">
        <v>1</v>
      </c>
      <c r="AB321" s="231">
        <f t="shared" si="183"/>
        <v>9</v>
      </c>
      <c r="AC321" s="237">
        <v>2</v>
      </c>
      <c r="AD321" s="237" t="str">
        <f t="shared" si="184"/>
        <v>Rabu</v>
      </c>
      <c r="AE321" s="240">
        <f t="shared" si="192"/>
        <v>44104.791666666664</v>
      </c>
      <c r="AF321" s="241">
        <f t="shared" si="193"/>
        <v>12.791666666666666</v>
      </c>
      <c r="AG321" s="237" t="str">
        <f t="shared" si="185"/>
        <v>Rabu</v>
      </c>
      <c r="AH321" s="240">
        <f t="shared" si="194"/>
        <v>44104.875</v>
      </c>
      <c r="AI321" s="241">
        <f t="shared" si="186"/>
        <v>12.875</v>
      </c>
      <c r="AJ321" s="232">
        <v>93</v>
      </c>
      <c r="AK321" s="232"/>
    </row>
    <row r="322" spans="1:37" x14ac:dyDescent="0.25">
      <c r="A322" s="21">
        <f t="shared" si="187"/>
        <v>13</v>
      </c>
      <c r="B322" s="22" t="s">
        <v>184</v>
      </c>
      <c r="C322" s="21">
        <v>146</v>
      </c>
      <c r="D322" s="23">
        <f t="shared" si="176"/>
        <v>8</v>
      </c>
      <c r="E322" s="23">
        <v>0</v>
      </c>
      <c r="F322" s="23">
        <f t="shared" si="177"/>
        <v>8</v>
      </c>
      <c r="G322" s="21">
        <v>2</v>
      </c>
      <c r="H322" s="21" t="str">
        <f t="shared" si="178"/>
        <v>Jum'at</v>
      </c>
      <c r="I322" s="24">
        <f t="shared" si="188"/>
        <v>44106.041666666664</v>
      </c>
      <c r="J322" s="25">
        <f t="shared" si="189"/>
        <v>14.041666666666666</v>
      </c>
      <c r="K322" s="21" t="str">
        <f t="shared" si="179"/>
        <v>Jum'at</v>
      </c>
      <c r="L322" s="24">
        <f t="shared" si="190"/>
        <v>44106.125</v>
      </c>
      <c r="M322" s="25">
        <f t="shared" si="180"/>
        <v>14.125</v>
      </c>
      <c r="N322" s="15">
        <v>206</v>
      </c>
      <c r="O322" s="15">
        <f t="shared" si="181"/>
        <v>12.117647058823529</v>
      </c>
      <c r="W322" s="237">
        <f t="shared" si="191"/>
        <v>13</v>
      </c>
      <c r="X322" s="238" t="s">
        <v>186</v>
      </c>
      <c r="Y322" s="237">
        <v>220</v>
      </c>
      <c r="Z322" s="231">
        <f t="shared" si="182"/>
        <v>12</v>
      </c>
      <c r="AA322" s="231">
        <v>0</v>
      </c>
      <c r="AB322" s="231">
        <f t="shared" si="183"/>
        <v>12</v>
      </c>
      <c r="AC322" s="237">
        <v>2</v>
      </c>
      <c r="AD322" s="237" t="str">
        <f t="shared" si="184"/>
        <v>Kamis</v>
      </c>
      <c r="AE322" s="240">
        <f t="shared" si="192"/>
        <v>44105.291666666664</v>
      </c>
      <c r="AF322" s="241">
        <f t="shared" si="193"/>
        <v>13.291666666666666</v>
      </c>
      <c r="AG322" s="237" t="str">
        <f t="shared" si="185"/>
        <v>Kamis</v>
      </c>
      <c r="AH322" s="240">
        <f t="shared" si="194"/>
        <v>44105.375</v>
      </c>
      <c r="AI322" s="241">
        <f t="shared" si="186"/>
        <v>13.375</v>
      </c>
      <c r="AJ322" s="232">
        <v>174</v>
      </c>
      <c r="AK322" s="232"/>
    </row>
    <row r="323" spans="1:37" x14ac:dyDescent="0.25">
      <c r="A323" s="21">
        <f t="shared" si="187"/>
        <v>14</v>
      </c>
      <c r="B323" s="22" t="s">
        <v>183</v>
      </c>
      <c r="C323" s="21">
        <v>480</v>
      </c>
      <c r="D323" s="23">
        <f t="shared" si="176"/>
        <v>28</v>
      </c>
      <c r="E323" s="23">
        <v>0</v>
      </c>
      <c r="F323" s="23">
        <f t="shared" si="177"/>
        <v>28</v>
      </c>
      <c r="G323" s="21">
        <v>3</v>
      </c>
      <c r="H323" s="21" t="str">
        <f t="shared" si="178"/>
        <v>Jum'at</v>
      </c>
      <c r="I323" s="24">
        <f t="shared" si="188"/>
        <v>44106.458333333336</v>
      </c>
      <c r="J323" s="25">
        <f t="shared" si="189"/>
        <v>14.458333333333334</v>
      </c>
      <c r="K323" s="21" t="str">
        <f t="shared" si="179"/>
        <v>Jum'at</v>
      </c>
      <c r="L323" s="24">
        <f t="shared" si="190"/>
        <v>44106.583333333336</v>
      </c>
      <c r="M323" s="25">
        <f t="shared" si="180"/>
        <v>14.583333333333334</v>
      </c>
      <c r="N323" s="15">
        <v>306</v>
      </c>
      <c r="O323" s="15">
        <f t="shared" si="181"/>
        <v>18</v>
      </c>
      <c r="W323" s="237">
        <f t="shared" si="191"/>
        <v>14</v>
      </c>
      <c r="X323" s="238" t="s">
        <v>185</v>
      </c>
      <c r="Y323" s="237">
        <v>306</v>
      </c>
      <c r="Z323" s="231">
        <f t="shared" si="182"/>
        <v>19</v>
      </c>
      <c r="AA323" s="231">
        <v>1</v>
      </c>
      <c r="AB323" s="231">
        <f t="shared" si="183"/>
        <v>18</v>
      </c>
      <c r="AC323" s="237">
        <v>3</v>
      </c>
      <c r="AD323" s="237" t="str">
        <f t="shared" si="184"/>
        <v>Kamis</v>
      </c>
      <c r="AE323" s="240">
        <f t="shared" si="192"/>
        <v>44105.875</v>
      </c>
      <c r="AF323" s="241">
        <f t="shared" si="193"/>
        <v>13.875</v>
      </c>
      <c r="AG323" s="237" t="str">
        <f t="shared" si="185"/>
        <v>Jum'at</v>
      </c>
      <c r="AH323" s="240">
        <f t="shared" si="194"/>
        <v>44106</v>
      </c>
      <c r="AI323" s="241">
        <f t="shared" si="186"/>
        <v>14</v>
      </c>
      <c r="AJ323" s="232"/>
      <c r="AK323" s="232"/>
    </row>
    <row r="324" spans="1:37" x14ac:dyDescent="0.25">
      <c r="A324" s="21">
        <f t="shared" si="187"/>
        <v>15</v>
      </c>
      <c r="B324" s="22" t="s">
        <v>182</v>
      </c>
      <c r="C324" s="21">
        <v>188</v>
      </c>
      <c r="D324" s="23">
        <f t="shared" si="176"/>
        <v>12</v>
      </c>
      <c r="E324" s="23">
        <v>1</v>
      </c>
      <c r="F324" s="23">
        <f t="shared" si="177"/>
        <v>11</v>
      </c>
      <c r="G324" s="21">
        <v>2</v>
      </c>
      <c r="H324" s="21" t="str">
        <f t="shared" si="178"/>
        <v>Sabtu</v>
      </c>
      <c r="I324" s="24">
        <f t="shared" si="188"/>
        <v>44107.75</v>
      </c>
      <c r="J324" s="25">
        <f t="shared" si="189"/>
        <v>15.75</v>
      </c>
      <c r="K324" s="21" t="str">
        <f t="shared" si="179"/>
        <v>Sabtu</v>
      </c>
      <c r="L324" s="24">
        <f t="shared" si="190"/>
        <v>44107.833333333336</v>
      </c>
      <c r="M324" s="25">
        <f t="shared" si="180"/>
        <v>15.833333333333334</v>
      </c>
      <c r="N324" s="15">
        <v>148</v>
      </c>
      <c r="O324" s="15">
        <f t="shared" si="181"/>
        <v>8.7058823529411757</v>
      </c>
      <c r="W324" s="237">
        <f t="shared" si="191"/>
        <v>15</v>
      </c>
      <c r="X324" s="238" t="s">
        <v>184</v>
      </c>
      <c r="Y324" s="237">
        <v>146</v>
      </c>
      <c r="Z324" s="231">
        <f t="shared" si="182"/>
        <v>8</v>
      </c>
      <c r="AA324" s="231">
        <v>0</v>
      </c>
      <c r="AB324" s="231">
        <f t="shared" si="183"/>
        <v>8</v>
      </c>
      <c r="AC324" s="237">
        <v>2</v>
      </c>
      <c r="AD324" s="237" t="str">
        <f t="shared" si="184"/>
        <v>Jum'at</v>
      </c>
      <c r="AE324" s="240">
        <f t="shared" si="192"/>
        <v>44106.791666666664</v>
      </c>
      <c r="AF324" s="241">
        <f t="shared" si="193"/>
        <v>14.791666666666666</v>
      </c>
      <c r="AG324" s="237" t="str">
        <f t="shared" si="185"/>
        <v>Jum'at</v>
      </c>
      <c r="AH324" s="240">
        <f t="shared" si="194"/>
        <v>44106.875</v>
      </c>
      <c r="AI324" s="241">
        <f t="shared" si="186"/>
        <v>14.875</v>
      </c>
      <c r="AJ324" s="232"/>
      <c r="AK324" s="232"/>
    </row>
    <row r="325" spans="1:37" x14ac:dyDescent="0.25">
      <c r="A325" s="21">
        <f t="shared" si="187"/>
        <v>16</v>
      </c>
      <c r="B325" s="22" t="s">
        <v>150</v>
      </c>
      <c r="C325" s="21">
        <v>485</v>
      </c>
      <c r="D325" s="23">
        <f t="shared" si="176"/>
        <v>28</v>
      </c>
      <c r="E325" s="23">
        <v>0</v>
      </c>
      <c r="F325" s="23">
        <f t="shared" si="177"/>
        <v>28</v>
      </c>
      <c r="G325" s="21">
        <v>2</v>
      </c>
      <c r="H325" s="21" t="str">
        <f t="shared" si="178"/>
        <v>Minggu</v>
      </c>
      <c r="I325" s="24">
        <f t="shared" si="188"/>
        <v>44108.333333333336</v>
      </c>
      <c r="J325" s="25">
        <f t="shared" si="189"/>
        <v>16.333333333333336</v>
      </c>
      <c r="K325" s="21" t="str">
        <f t="shared" si="179"/>
        <v>Minggu</v>
      </c>
      <c r="L325" s="24">
        <f t="shared" si="190"/>
        <v>44108.416666666672</v>
      </c>
      <c r="M325" s="25">
        <f t="shared" si="180"/>
        <v>16.416666666666668</v>
      </c>
      <c r="N325" s="15">
        <v>468</v>
      </c>
      <c r="O325" s="15">
        <f t="shared" si="181"/>
        <v>27.529411764705884</v>
      </c>
      <c r="W325" s="237">
        <f t="shared" si="191"/>
        <v>16</v>
      </c>
      <c r="X325" s="238" t="s">
        <v>183</v>
      </c>
      <c r="Y325" s="237">
        <v>480</v>
      </c>
      <c r="Z325" s="231">
        <f t="shared" si="182"/>
        <v>28</v>
      </c>
      <c r="AA325" s="231">
        <v>0</v>
      </c>
      <c r="AB325" s="231">
        <f t="shared" si="183"/>
        <v>28</v>
      </c>
      <c r="AC325" s="237">
        <v>3</v>
      </c>
      <c r="AD325" s="237" t="str">
        <f t="shared" si="184"/>
        <v>Sabtu</v>
      </c>
      <c r="AE325" s="240">
        <f t="shared" si="192"/>
        <v>44107.208333333336</v>
      </c>
      <c r="AF325" s="241">
        <f t="shared" si="193"/>
        <v>15.208333333333334</v>
      </c>
      <c r="AG325" s="237" t="str">
        <f t="shared" si="185"/>
        <v>Sabtu</v>
      </c>
      <c r="AH325" s="240">
        <f t="shared" si="194"/>
        <v>44107.333333333336</v>
      </c>
      <c r="AI325" s="241">
        <f t="shared" si="186"/>
        <v>15.333333333333334</v>
      </c>
      <c r="AJ325" s="232"/>
      <c r="AK325" s="232"/>
    </row>
    <row r="326" spans="1:37" x14ac:dyDescent="0.25">
      <c r="A326" s="21">
        <f t="shared" si="187"/>
        <v>17</v>
      </c>
      <c r="B326" s="22" t="s">
        <v>181</v>
      </c>
      <c r="C326" s="21"/>
      <c r="D326" s="23"/>
      <c r="E326" s="23"/>
      <c r="F326" s="23"/>
      <c r="G326" s="21"/>
      <c r="H326" s="21" t="str">
        <f t="shared" si="178"/>
        <v>Senin</v>
      </c>
      <c r="I326" s="24">
        <f t="shared" si="188"/>
        <v>44109.583333333336</v>
      </c>
      <c r="J326" s="25">
        <f t="shared" si="189"/>
        <v>17.583333333333336</v>
      </c>
      <c r="K326" s="21"/>
      <c r="L326" s="24"/>
      <c r="M326" s="25"/>
      <c r="N326" s="15">
        <v>196</v>
      </c>
      <c r="O326" s="15">
        <f t="shared" si="181"/>
        <v>11.529411764705882</v>
      </c>
      <c r="W326" s="237">
        <f t="shared" si="191"/>
        <v>17</v>
      </c>
      <c r="X326" s="238" t="s">
        <v>182</v>
      </c>
      <c r="Y326" s="237">
        <v>188</v>
      </c>
      <c r="Z326" s="231">
        <f t="shared" si="182"/>
        <v>12</v>
      </c>
      <c r="AA326" s="231">
        <v>1</v>
      </c>
      <c r="AB326" s="231">
        <f t="shared" si="183"/>
        <v>11</v>
      </c>
      <c r="AC326" s="237">
        <v>2</v>
      </c>
      <c r="AD326" s="237" t="str">
        <f t="shared" si="184"/>
        <v>Minggu</v>
      </c>
      <c r="AE326" s="240">
        <f t="shared" si="192"/>
        <v>44108.5</v>
      </c>
      <c r="AF326" s="241">
        <f t="shared" si="193"/>
        <v>16.5</v>
      </c>
      <c r="AG326" s="237" t="str">
        <f t="shared" si="185"/>
        <v>Minggu</v>
      </c>
      <c r="AH326" s="240">
        <f t="shared" si="194"/>
        <v>44108.583333333336</v>
      </c>
      <c r="AI326" s="241">
        <f t="shared" si="186"/>
        <v>16.583333333333332</v>
      </c>
      <c r="AJ326" s="232"/>
      <c r="AK326" s="232"/>
    </row>
    <row r="327" spans="1:37" x14ac:dyDescent="0.25">
      <c r="A327" s="8" t="s">
        <v>31</v>
      </c>
      <c r="B327" s="8"/>
      <c r="C327" s="28">
        <f>SUM(C310:C326)</f>
        <v>4570</v>
      </c>
      <c r="D327" s="28">
        <f>SUM(D310:D326)</f>
        <v>273</v>
      </c>
      <c r="E327" s="28"/>
      <c r="F327" s="28"/>
      <c r="G327" s="28">
        <f>SUM(G310:G326)</f>
        <v>129</v>
      </c>
      <c r="H327" s="28">
        <f>D327+G327</f>
        <v>402</v>
      </c>
      <c r="I327" s="29"/>
      <c r="J327" s="30"/>
      <c r="K327" s="29"/>
      <c r="L327" s="29"/>
      <c r="M327" s="30"/>
      <c r="N327" s="15">
        <v>489</v>
      </c>
      <c r="O327" s="15">
        <f t="shared" si="181"/>
        <v>28.764705882352942</v>
      </c>
      <c r="W327" s="237">
        <f t="shared" si="191"/>
        <v>18</v>
      </c>
      <c r="X327" s="238" t="s">
        <v>150</v>
      </c>
      <c r="Y327" s="237">
        <v>485</v>
      </c>
      <c r="Z327" s="231">
        <f t="shared" si="182"/>
        <v>28</v>
      </c>
      <c r="AA327" s="231">
        <v>0</v>
      </c>
      <c r="AB327" s="231">
        <f t="shared" si="183"/>
        <v>28</v>
      </c>
      <c r="AC327" s="237">
        <v>2</v>
      </c>
      <c r="AD327" s="237" t="str">
        <f t="shared" si="184"/>
        <v>Senin</v>
      </c>
      <c r="AE327" s="240">
        <f t="shared" si="192"/>
        <v>44109.083333333336</v>
      </c>
      <c r="AF327" s="241">
        <f t="shared" si="193"/>
        <v>17.083333333333332</v>
      </c>
      <c r="AG327" s="237" t="str">
        <f t="shared" si="185"/>
        <v>Senin</v>
      </c>
      <c r="AH327" s="240">
        <f t="shared" si="194"/>
        <v>44109.166666666672</v>
      </c>
      <c r="AI327" s="241">
        <f t="shared" si="186"/>
        <v>17.166666666666664</v>
      </c>
      <c r="AJ327" s="232"/>
      <c r="AK327" s="232"/>
    </row>
    <row r="328" spans="1:37" x14ac:dyDescent="0.25">
      <c r="A328" s="8" t="s">
        <v>32</v>
      </c>
      <c r="B328" s="8"/>
      <c r="C328" s="31"/>
      <c r="D328" s="32">
        <f>D327/24</f>
        <v>11.375</v>
      </c>
      <c r="E328" s="32"/>
      <c r="F328" s="32"/>
      <c r="G328" s="32">
        <f>G327/24</f>
        <v>5.375</v>
      </c>
      <c r="H328" s="32">
        <f>H327/24</f>
        <v>16.75</v>
      </c>
      <c r="I328" s="33"/>
      <c r="J328" s="34" t="s">
        <v>33</v>
      </c>
      <c r="K328" s="35"/>
      <c r="L328" s="35"/>
      <c r="M328" s="35"/>
      <c r="W328" s="237">
        <f t="shared" si="191"/>
        <v>19</v>
      </c>
      <c r="X328" s="238" t="s">
        <v>181</v>
      </c>
      <c r="Y328" s="237"/>
      <c r="Z328" s="231"/>
      <c r="AA328" s="231"/>
      <c r="AB328" s="231"/>
      <c r="AC328" s="237"/>
      <c r="AD328" s="237" t="str">
        <f t="shared" si="184"/>
        <v>Selasa</v>
      </c>
      <c r="AE328" s="240">
        <f t="shared" si="192"/>
        <v>44110.333333333336</v>
      </c>
      <c r="AF328" s="241">
        <f t="shared" si="193"/>
        <v>18.333333333333332</v>
      </c>
      <c r="AG328" s="237"/>
      <c r="AH328" s="240"/>
      <c r="AI328" s="241"/>
      <c r="AJ328" s="232"/>
      <c r="AK328" s="232"/>
    </row>
    <row r="329" spans="1:37" x14ac:dyDescent="0.25">
      <c r="A329" s="36"/>
      <c r="B329" s="36"/>
      <c r="C329" s="37"/>
      <c r="D329" s="36"/>
      <c r="E329" s="36"/>
      <c r="F329" s="36"/>
      <c r="G329" s="36"/>
      <c r="H329" s="35"/>
      <c r="I329" s="35"/>
      <c r="J329" s="30" t="s">
        <v>34</v>
      </c>
      <c r="K329" s="30"/>
      <c r="L329" s="38">
        <f>C327</f>
        <v>4570</v>
      </c>
      <c r="M329" s="35" t="s">
        <v>35</v>
      </c>
      <c r="W329" s="457" t="s">
        <v>31</v>
      </c>
      <c r="X329" s="457"/>
      <c r="Y329" s="243">
        <f>SUM(Y310:Y328)</f>
        <v>4808</v>
      </c>
      <c r="Z329" s="243">
        <f>SUM(Z310:Z328)</f>
        <v>287</v>
      </c>
      <c r="AA329" s="243"/>
      <c r="AB329" s="243"/>
      <c r="AC329" s="243">
        <f>SUM(AC310:AC328)</f>
        <v>133</v>
      </c>
      <c r="AD329" s="243">
        <f>Z329+AC329</f>
        <v>420</v>
      </c>
      <c r="AE329" s="244"/>
      <c r="AF329" s="245"/>
      <c r="AG329" s="244"/>
      <c r="AH329" s="244"/>
      <c r="AI329" s="245"/>
      <c r="AJ329" s="232"/>
      <c r="AK329" s="232"/>
    </row>
    <row r="330" spans="1:37" x14ac:dyDescent="0.25">
      <c r="A330" s="36"/>
      <c r="B330" s="36"/>
      <c r="C330" s="36"/>
      <c r="D330" s="36"/>
      <c r="E330" s="36"/>
      <c r="F330" s="36"/>
      <c r="G330" s="36"/>
      <c r="H330" s="36"/>
      <c r="I330" s="39"/>
      <c r="J330" s="30" t="s">
        <v>36</v>
      </c>
      <c r="K330" s="30"/>
      <c r="L330" s="40">
        <f>D328</f>
        <v>11.375</v>
      </c>
      <c r="M330" s="35" t="s">
        <v>14</v>
      </c>
      <c r="W330" s="457" t="s">
        <v>32</v>
      </c>
      <c r="X330" s="457"/>
      <c r="Y330" s="246"/>
      <c r="Z330" s="247">
        <f>Z329/24</f>
        <v>11.958333333333334</v>
      </c>
      <c r="AA330" s="247"/>
      <c r="AB330" s="247"/>
      <c r="AC330" s="247">
        <f>AC329/24</f>
        <v>5.541666666666667</v>
      </c>
      <c r="AD330" s="247">
        <f>AD329/24</f>
        <v>17.5</v>
      </c>
      <c r="AE330" s="248"/>
      <c r="AF330" s="249" t="s">
        <v>33</v>
      </c>
      <c r="AG330" s="250"/>
      <c r="AH330" s="250"/>
      <c r="AI330" s="250"/>
      <c r="AJ330" s="232"/>
      <c r="AK330" s="232"/>
    </row>
    <row r="331" spans="1:37" x14ac:dyDescent="0.25">
      <c r="A331" s="36"/>
      <c r="B331" s="36"/>
      <c r="C331" s="36"/>
      <c r="D331" s="36"/>
      <c r="E331" s="36"/>
      <c r="F331" s="36"/>
      <c r="G331" s="36"/>
      <c r="H331" s="36"/>
      <c r="I331" s="35"/>
      <c r="J331" s="30" t="s">
        <v>37</v>
      </c>
      <c r="K331" s="30"/>
      <c r="L331" s="41">
        <f>G328</f>
        <v>5.375</v>
      </c>
      <c r="M331" s="35" t="s">
        <v>14</v>
      </c>
      <c r="W331" s="251"/>
      <c r="X331" s="251"/>
      <c r="Y331" s="252"/>
      <c r="Z331" s="251"/>
      <c r="AA331" s="251"/>
      <c r="AB331" s="251"/>
      <c r="AC331" s="251"/>
      <c r="AD331" s="250"/>
      <c r="AE331" s="250"/>
      <c r="AF331" s="245" t="s">
        <v>34</v>
      </c>
      <c r="AG331" s="245"/>
      <c r="AH331" s="253">
        <f>Y329</f>
        <v>4808</v>
      </c>
      <c r="AI331" s="250" t="s">
        <v>35</v>
      </c>
      <c r="AJ331" s="232"/>
      <c r="AK331" s="232"/>
    </row>
    <row r="332" spans="1:37" x14ac:dyDescent="0.25">
      <c r="W332" s="251"/>
      <c r="X332" s="251"/>
      <c r="Y332" s="251"/>
      <c r="Z332" s="251"/>
      <c r="AA332" s="251"/>
      <c r="AB332" s="251"/>
      <c r="AC332" s="251"/>
      <c r="AD332" s="251"/>
      <c r="AE332" s="254"/>
      <c r="AF332" s="245" t="s">
        <v>36</v>
      </c>
      <c r="AG332" s="245"/>
      <c r="AH332" s="255">
        <f>Z330</f>
        <v>11.958333333333334</v>
      </c>
      <c r="AI332" s="250" t="s">
        <v>14</v>
      </c>
      <c r="AJ332" s="232"/>
      <c r="AK332" s="232"/>
    </row>
    <row r="333" spans="1:37" x14ac:dyDescent="0.25">
      <c r="A333" s="14" t="s">
        <v>0</v>
      </c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W333" s="251"/>
      <c r="X333" s="251"/>
      <c r="Y333" s="251"/>
      <c r="Z333" s="251"/>
      <c r="AA333" s="251"/>
      <c r="AB333" s="251"/>
      <c r="AC333" s="251"/>
      <c r="AD333" s="251"/>
      <c r="AE333" s="250"/>
      <c r="AF333" s="245" t="s">
        <v>37</v>
      </c>
      <c r="AG333" s="245"/>
      <c r="AH333" s="256">
        <f>AC330</f>
        <v>5.541666666666667</v>
      </c>
      <c r="AI333" s="250" t="s">
        <v>14</v>
      </c>
      <c r="AJ333" s="232"/>
      <c r="AK333" s="232"/>
    </row>
    <row r="334" spans="1:37" x14ac:dyDescent="0.25">
      <c r="A334" s="14" t="s">
        <v>1</v>
      </c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W334" s="232"/>
      <c r="X334" s="232"/>
      <c r="Y334" s="232"/>
      <c r="Z334" s="232"/>
      <c r="AA334" s="232"/>
      <c r="AB334" s="232"/>
      <c r="AC334" s="232"/>
      <c r="AD334" s="232"/>
      <c r="AE334" s="232"/>
      <c r="AF334" s="232"/>
      <c r="AG334" s="232"/>
      <c r="AH334" s="232"/>
      <c r="AI334" s="232"/>
      <c r="AJ334" s="232"/>
      <c r="AK334" s="232"/>
    </row>
    <row r="335" spans="1:37" x14ac:dyDescent="0.25">
      <c r="A335" s="17" t="s">
        <v>249</v>
      </c>
      <c r="K335" s="18" t="s">
        <v>3</v>
      </c>
      <c r="L335" s="16">
        <v>17</v>
      </c>
      <c r="M335" s="18" t="s">
        <v>4</v>
      </c>
    </row>
    <row r="336" spans="1:37" ht="15.75" customHeight="1" x14ac:dyDescent="0.25">
      <c r="A336" s="13" t="s">
        <v>5</v>
      </c>
      <c r="B336" s="13" t="s">
        <v>6</v>
      </c>
      <c r="C336" s="12" t="s">
        <v>7</v>
      </c>
      <c r="D336" s="12" t="s">
        <v>8</v>
      </c>
      <c r="E336" s="11" t="s">
        <v>9</v>
      </c>
      <c r="F336" s="11" t="s">
        <v>10</v>
      </c>
      <c r="G336" s="12" t="s">
        <v>11</v>
      </c>
      <c r="H336" s="10" t="s">
        <v>12</v>
      </c>
      <c r="I336" s="10"/>
      <c r="J336" s="10"/>
      <c r="K336" s="9" t="s">
        <v>13</v>
      </c>
      <c r="L336" s="9"/>
      <c r="M336" s="9"/>
    </row>
    <row r="337" spans="1:15" x14ac:dyDescent="0.25">
      <c r="A337" s="13"/>
      <c r="B337" s="13"/>
      <c r="C337" s="12"/>
      <c r="D337" s="12"/>
      <c r="E337" s="11"/>
      <c r="F337" s="11"/>
      <c r="G337" s="12"/>
      <c r="H337" s="19" t="s">
        <v>14</v>
      </c>
      <c r="I337" s="19" t="s">
        <v>15</v>
      </c>
      <c r="J337" s="19" t="s">
        <v>16</v>
      </c>
      <c r="K337" s="20" t="s">
        <v>14</v>
      </c>
      <c r="L337" s="20" t="s">
        <v>15</v>
      </c>
      <c r="M337" s="20" t="s">
        <v>16</v>
      </c>
    </row>
    <row r="338" spans="1:15" x14ac:dyDescent="0.25">
      <c r="A338" s="21">
        <v>1</v>
      </c>
      <c r="B338" s="22" t="s">
        <v>181</v>
      </c>
      <c r="C338" s="21">
        <v>485</v>
      </c>
      <c r="D338" s="23">
        <f t="shared" ref="D338:D353" si="195">F338+E338</f>
        <v>30</v>
      </c>
      <c r="E338" s="23">
        <v>2</v>
      </c>
      <c r="F338" s="23">
        <f t="shared" ref="F338:F353" si="196">INT(C338/$AA$277)</f>
        <v>28</v>
      </c>
      <c r="G338" s="190">
        <v>73</v>
      </c>
      <c r="H338" s="21" t="str">
        <f t="shared" ref="H338:H354" si="197">CHOOSE(WEEKDAY(I338),"Minggu","Senin","Selasa","Rabu","Kamis","Jum'at","Sabtu")</f>
        <v>Senin</v>
      </c>
      <c r="I338" s="24">
        <v>44109</v>
      </c>
      <c r="J338" s="25">
        <v>0.58333333333333304</v>
      </c>
      <c r="K338" s="21" t="str">
        <f t="shared" ref="K338:K353" si="198">CHOOSE(WEEKDAY(L338),"Minggu","Senin","Selasa","Rabu","Kamis","Jum'at","Sabtu")</f>
        <v>Kamis</v>
      </c>
      <c r="L338" s="24">
        <f>(I338+J338)+G338/24</f>
        <v>44112.625</v>
      </c>
      <c r="M338" s="25">
        <f t="shared" ref="M338:M353" si="199">(J338+G338/24)</f>
        <v>3.6249999999999996</v>
      </c>
      <c r="N338" s="15" t="s">
        <v>204</v>
      </c>
      <c r="O338" s="15" t="s">
        <v>192</v>
      </c>
    </row>
    <row r="339" spans="1:15" x14ac:dyDescent="0.25">
      <c r="A339" s="21">
        <f t="shared" ref="A339:A354" si="200">A338+1</f>
        <v>2</v>
      </c>
      <c r="B339" s="22" t="s">
        <v>150</v>
      </c>
      <c r="C339" s="21">
        <v>188</v>
      </c>
      <c r="D339" s="23">
        <f t="shared" si="195"/>
        <v>12</v>
      </c>
      <c r="E339" s="23">
        <v>1</v>
      </c>
      <c r="F339" s="23">
        <f t="shared" si="196"/>
        <v>11</v>
      </c>
      <c r="G339" s="21">
        <v>3</v>
      </c>
      <c r="H339" s="21" t="str">
        <f t="shared" si="197"/>
        <v>Jum'at</v>
      </c>
      <c r="I339" s="24">
        <f t="shared" ref="I339:I354" si="201">$I$338+J339</f>
        <v>44113.875</v>
      </c>
      <c r="J339" s="25">
        <f t="shared" ref="J339:J354" si="202">M338+D338/24</f>
        <v>4.875</v>
      </c>
      <c r="K339" s="21" t="str">
        <f t="shared" si="198"/>
        <v>Sabtu</v>
      </c>
      <c r="L339" s="24">
        <f t="shared" ref="L339:L353" si="203">($I$338+J339)+G339/24</f>
        <v>44114</v>
      </c>
      <c r="M339" s="25">
        <f t="shared" si="199"/>
        <v>5</v>
      </c>
    </row>
    <row r="340" spans="1:15" x14ac:dyDescent="0.25">
      <c r="A340" s="21">
        <f t="shared" si="200"/>
        <v>3</v>
      </c>
      <c r="B340" s="22" t="s">
        <v>182</v>
      </c>
      <c r="C340" s="21">
        <v>480</v>
      </c>
      <c r="D340" s="23">
        <f t="shared" si="195"/>
        <v>28</v>
      </c>
      <c r="E340" s="23">
        <v>0</v>
      </c>
      <c r="F340" s="23">
        <f t="shared" si="196"/>
        <v>28</v>
      </c>
      <c r="G340" s="21">
        <v>2</v>
      </c>
      <c r="H340" s="21" t="str">
        <f t="shared" si="197"/>
        <v>Sabtu</v>
      </c>
      <c r="I340" s="24">
        <f t="shared" si="201"/>
        <v>44114.5</v>
      </c>
      <c r="J340" s="25">
        <f t="shared" si="202"/>
        <v>5.5</v>
      </c>
      <c r="K340" s="21" t="str">
        <f t="shared" si="198"/>
        <v>Sabtu</v>
      </c>
      <c r="L340" s="24">
        <f t="shared" si="203"/>
        <v>44114.583333333336</v>
      </c>
      <c r="M340" s="25">
        <f t="shared" si="199"/>
        <v>5.583333333333333</v>
      </c>
    </row>
    <row r="341" spans="1:15" x14ac:dyDescent="0.25">
      <c r="A341" s="21">
        <f t="shared" si="200"/>
        <v>4</v>
      </c>
      <c r="B341" s="22" t="s">
        <v>183</v>
      </c>
      <c r="C341" s="21">
        <v>146</v>
      </c>
      <c r="D341" s="23">
        <f t="shared" si="195"/>
        <v>9</v>
      </c>
      <c r="E341" s="23">
        <v>1</v>
      </c>
      <c r="F341" s="23">
        <f t="shared" si="196"/>
        <v>8</v>
      </c>
      <c r="G341" s="21">
        <v>4</v>
      </c>
      <c r="H341" s="21" t="str">
        <f t="shared" si="197"/>
        <v>Minggu</v>
      </c>
      <c r="I341" s="24">
        <f t="shared" si="201"/>
        <v>44115.75</v>
      </c>
      <c r="J341" s="25">
        <f t="shared" si="202"/>
        <v>6.75</v>
      </c>
      <c r="K341" s="21" t="str">
        <f t="shared" si="198"/>
        <v>Minggu</v>
      </c>
      <c r="L341" s="24">
        <f t="shared" si="203"/>
        <v>44115.916666666664</v>
      </c>
      <c r="M341" s="25">
        <f t="shared" si="199"/>
        <v>6.916666666666667</v>
      </c>
    </row>
    <row r="342" spans="1:15" x14ac:dyDescent="0.25">
      <c r="A342" s="21">
        <f t="shared" si="200"/>
        <v>5</v>
      </c>
      <c r="B342" s="22" t="s">
        <v>184</v>
      </c>
      <c r="C342" s="21">
        <v>306</v>
      </c>
      <c r="D342" s="23">
        <f t="shared" si="195"/>
        <v>19</v>
      </c>
      <c r="E342" s="23">
        <v>1</v>
      </c>
      <c r="F342" s="23">
        <f t="shared" si="196"/>
        <v>18</v>
      </c>
      <c r="G342" s="21">
        <v>2</v>
      </c>
      <c r="H342" s="21" t="str">
        <f t="shared" si="197"/>
        <v>Senin</v>
      </c>
      <c r="I342" s="24">
        <f t="shared" si="201"/>
        <v>44116.291666666664</v>
      </c>
      <c r="J342" s="25">
        <f t="shared" si="202"/>
        <v>7.291666666666667</v>
      </c>
      <c r="K342" s="21" t="str">
        <f t="shared" si="198"/>
        <v>Senin</v>
      </c>
      <c r="L342" s="24">
        <f t="shared" si="203"/>
        <v>44116.375</v>
      </c>
      <c r="M342" s="25">
        <f t="shared" si="199"/>
        <v>7.375</v>
      </c>
    </row>
    <row r="343" spans="1:15" x14ac:dyDescent="0.25">
      <c r="A343" s="21">
        <f t="shared" si="200"/>
        <v>6</v>
      </c>
      <c r="B343" s="22" t="s">
        <v>185</v>
      </c>
      <c r="C343" s="21">
        <v>220</v>
      </c>
      <c r="D343" s="23">
        <f t="shared" si="195"/>
        <v>12</v>
      </c>
      <c r="E343" s="23">
        <v>0</v>
      </c>
      <c r="F343" s="23">
        <f t="shared" si="196"/>
        <v>12</v>
      </c>
      <c r="G343" s="21">
        <v>4</v>
      </c>
      <c r="H343" s="21" t="str">
        <f t="shared" si="197"/>
        <v>Selasa</v>
      </c>
      <c r="I343" s="24">
        <f t="shared" si="201"/>
        <v>44117.166666666664</v>
      </c>
      <c r="J343" s="25">
        <f t="shared" si="202"/>
        <v>8.1666666666666661</v>
      </c>
      <c r="K343" s="21" t="str">
        <f t="shared" si="198"/>
        <v>Selasa</v>
      </c>
      <c r="L343" s="24">
        <f t="shared" si="203"/>
        <v>44117.333333333328</v>
      </c>
      <c r="M343" s="25">
        <f t="shared" si="199"/>
        <v>8.3333333333333321</v>
      </c>
    </row>
    <row r="344" spans="1:15" x14ac:dyDescent="0.25">
      <c r="A344" s="21">
        <f t="shared" si="200"/>
        <v>7</v>
      </c>
      <c r="B344" s="22" t="s">
        <v>186</v>
      </c>
      <c r="C344" s="21">
        <v>150</v>
      </c>
      <c r="D344" s="23">
        <f t="shared" si="195"/>
        <v>9</v>
      </c>
      <c r="E344" s="23">
        <v>1</v>
      </c>
      <c r="F344" s="23">
        <f t="shared" si="196"/>
        <v>8</v>
      </c>
      <c r="G344" s="21">
        <v>3</v>
      </c>
      <c r="H344" s="21" t="str">
        <f t="shared" si="197"/>
        <v>Selasa</v>
      </c>
      <c r="I344" s="24">
        <f t="shared" si="201"/>
        <v>44117.833333333336</v>
      </c>
      <c r="J344" s="25">
        <f t="shared" si="202"/>
        <v>8.8333333333333321</v>
      </c>
      <c r="K344" s="21" t="str">
        <f t="shared" si="198"/>
        <v>Selasa</v>
      </c>
      <c r="L344" s="24">
        <f t="shared" si="203"/>
        <v>44117.958333333336</v>
      </c>
      <c r="M344" s="25">
        <f t="shared" si="199"/>
        <v>8.9583333333333321</v>
      </c>
    </row>
    <row r="345" spans="1:15" x14ac:dyDescent="0.25">
      <c r="A345" s="21">
        <f t="shared" si="200"/>
        <v>8</v>
      </c>
      <c r="B345" s="22" t="s">
        <v>188</v>
      </c>
      <c r="C345" s="21">
        <v>310</v>
      </c>
      <c r="D345" s="23">
        <f t="shared" si="195"/>
        <v>19</v>
      </c>
      <c r="E345" s="23">
        <v>1</v>
      </c>
      <c r="F345" s="23">
        <f t="shared" si="196"/>
        <v>18</v>
      </c>
      <c r="G345" s="21">
        <v>2</v>
      </c>
      <c r="H345" s="21" t="str">
        <f t="shared" si="197"/>
        <v>Rabu</v>
      </c>
      <c r="I345" s="24">
        <f t="shared" si="201"/>
        <v>44118.333333333336</v>
      </c>
      <c r="J345" s="25">
        <f t="shared" si="202"/>
        <v>9.3333333333333321</v>
      </c>
      <c r="K345" s="21" t="str">
        <f t="shared" si="198"/>
        <v>Rabu</v>
      </c>
      <c r="L345" s="24">
        <f t="shared" si="203"/>
        <v>44118.416666666672</v>
      </c>
      <c r="M345" s="25">
        <f t="shared" si="199"/>
        <v>9.4166666666666661</v>
      </c>
    </row>
    <row r="346" spans="1:15" x14ac:dyDescent="0.25">
      <c r="A346" s="21">
        <f t="shared" si="200"/>
        <v>9</v>
      </c>
      <c r="B346" s="22" t="s">
        <v>189</v>
      </c>
      <c r="C346" s="21">
        <v>310</v>
      </c>
      <c r="D346" s="23">
        <f t="shared" si="195"/>
        <v>19</v>
      </c>
      <c r="E346" s="23">
        <v>1</v>
      </c>
      <c r="F346" s="23">
        <f t="shared" si="196"/>
        <v>18</v>
      </c>
      <c r="G346" s="21">
        <v>6</v>
      </c>
      <c r="H346" s="21" t="str">
        <f t="shared" si="197"/>
        <v>Kamis</v>
      </c>
      <c r="I346" s="24">
        <f t="shared" si="201"/>
        <v>44119.208333333336</v>
      </c>
      <c r="J346" s="25">
        <f t="shared" si="202"/>
        <v>10.208333333333332</v>
      </c>
      <c r="K346" s="21" t="str">
        <f t="shared" si="198"/>
        <v>Kamis</v>
      </c>
      <c r="L346" s="24">
        <f t="shared" si="203"/>
        <v>44119.458333333336</v>
      </c>
      <c r="M346" s="25">
        <f t="shared" si="199"/>
        <v>10.458333333333332</v>
      </c>
    </row>
    <row r="347" spans="1:15" x14ac:dyDescent="0.25">
      <c r="A347" s="21">
        <f t="shared" si="200"/>
        <v>10</v>
      </c>
      <c r="B347" s="22" t="s">
        <v>188</v>
      </c>
      <c r="C347" s="21">
        <v>150</v>
      </c>
      <c r="D347" s="23">
        <f t="shared" si="195"/>
        <v>9</v>
      </c>
      <c r="E347" s="23">
        <v>1</v>
      </c>
      <c r="F347" s="23">
        <f t="shared" si="196"/>
        <v>8</v>
      </c>
      <c r="G347" s="21">
        <v>2</v>
      </c>
      <c r="H347" s="21" t="str">
        <f t="shared" si="197"/>
        <v>Jum'at</v>
      </c>
      <c r="I347" s="24">
        <f t="shared" si="201"/>
        <v>44120.25</v>
      </c>
      <c r="J347" s="25">
        <f t="shared" si="202"/>
        <v>11.249999999999998</v>
      </c>
      <c r="K347" s="21" t="str">
        <f t="shared" si="198"/>
        <v>Jum'at</v>
      </c>
      <c r="L347" s="24">
        <f t="shared" si="203"/>
        <v>44120.333333333336</v>
      </c>
      <c r="M347" s="25">
        <f t="shared" si="199"/>
        <v>11.333333333333332</v>
      </c>
    </row>
    <row r="348" spans="1:15" x14ac:dyDescent="0.25">
      <c r="A348" s="21">
        <f t="shared" si="200"/>
        <v>11</v>
      </c>
      <c r="B348" s="22" t="s">
        <v>186</v>
      </c>
      <c r="C348" s="21">
        <v>220</v>
      </c>
      <c r="D348" s="23">
        <f t="shared" si="195"/>
        <v>12</v>
      </c>
      <c r="E348" s="23">
        <v>0</v>
      </c>
      <c r="F348" s="23">
        <f t="shared" si="196"/>
        <v>12</v>
      </c>
      <c r="G348" s="21">
        <v>2</v>
      </c>
      <c r="H348" s="21" t="str">
        <f t="shared" si="197"/>
        <v>Jum'at</v>
      </c>
      <c r="I348" s="24">
        <f t="shared" si="201"/>
        <v>44120.708333333336</v>
      </c>
      <c r="J348" s="25">
        <f t="shared" si="202"/>
        <v>11.708333333333332</v>
      </c>
      <c r="K348" s="21" t="str">
        <f t="shared" si="198"/>
        <v>Jum'at</v>
      </c>
      <c r="L348" s="24">
        <f t="shared" si="203"/>
        <v>44120.791666666672</v>
      </c>
      <c r="M348" s="25">
        <f t="shared" si="199"/>
        <v>11.791666666666666</v>
      </c>
      <c r="N348" s="15" t="s">
        <v>248</v>
      </c>
      <c r="O348" s="15" t="s">
        <v>250</v>
      </c>
    </row>
    <row r="349" spans="1:15" x14ac:dyDescent="0.25">
      <c r="A349" s="21">
        <f t="shared" si="200"/>
        <v>12</v>
      </c>
      <c r="B349" s="22" t="s">
        <v>185</v>
      </c>
      <c r="C349" s="21">
        <v>306</v>
      </c>
      <c r="D349" s="23">
        <f t="shared" si="195"/>
        <v>19</v>
      </c>
      <c r="E349" s="23">
        <v>1</v>
      </c>
      <c r="F349" s="23">
        <f t="shared" si="196"/>
        <v>18</v>
      </c>
      <c r="G349" s="21">
        <v>3</v>
      </c>
      <c r="H349" s="21" t="str">
        <f t="shared" si="197"/>
        <v>Sabtu</v>
      </c>
      <c r="I349" s="24">
        <f t="shared" si="201"/>
        <v>44121.291666666664</v>
      </c>
      <c r="J349" s="25">
        <f t="shared" si="202"/>
        <v>12.291666666666666</v>
      </c>
      <c r="K349" s="21" t="str">
        <f t="shared" si="198"/>
        <v>Sabtu</v>
      </c>
      <c r="L349" s="24">
        <f t="shared" si="203"/>
        <v>44121.416666666664</v>
      </c>
      <c r="M349" s="25">
        <f t="shared" si="199"/>
        <v>12.416666666666666</v>
      </c>
    </row>
    <row r="350" spans="1:15" x14ac:dyDescent="0.25">
      <c r="A350" s="21">
        <f t="shared" si="200"/>
        <v>13</v>
      </c>
      <c r="B350" s="22" t="s">
        <v>184</v>
      </c>
      <c r="C350" s="21">
        <v>146</v>
      </c>
      <c r="D350" s="23">
        <f t="shared" si="195"/>
        <v>8</v>
      </c>
      <c r="E350" s="23">
        <v>0</v>
      </c>
      <c r="F350" s="23">
        <f t="shared" si="196"/>
        <v>8</v>
      </c>
      <c r="G350" s="21">
        <v>2</v>
      </c>
      <c r="H350" s="21" t="str">
        <f t="shared" si="197"/>
        <v>Minggu</v>
      </c>
      <c r="I350" s="24">
        <f t="shared" si="201"/>
        <v>44122.208333333336</v>
      </c>
      <c r="J350" s="25">
        <f t="shared" si="202"/>
        <v>13.208333333333332</v>
      </c>
      <c r="K350" s="21" t="str">
        <f t="shared" si="198"/>
        <v>Minggu</v>
      </c>
      <c r="L350" s="24">
        <f t="shared" si="203"/>
        <v>44122.291666666672</v>
      </c>
      <c r="M350" s="25">
        <f t="shared" si="199"/>
        <v>13.291666666666666</v>
      </c>
    </row>
    <row r="351" spans="1:15" x14ac:dyDescent="0.25">
      <c r="A351" s="21">
        <f t="shared" si="200"/>
        <v>14</v>
      </c>
      <c r="B351" s="22" t="s">
        <v>183</v>
      </c>
      <c r="C351" s="21">
        <v>480</v>
      </c>
      <c r="D351" s="23">
        <f t="shared" si="195"/>
        <v>28</v>
      </c>
      <c r="E351" s="23">
        <v>0</v>
      </c>
      <c r="F351" s="23">
        <f t="shared" si="196"/>
        <v>28</v>
      </c>
      <c r="G351" s="21">
        <v>3</v>
      </c>
      <c r="H351" s="21" t="str">
        <f t="shared" si="197"/>
        <v>Minggu</v>
      </c>
      <c r="I351" s="24">
        <f t="shared" si="201"/>
        <v>44122.625</v>
      </c>
      <c r="J351" s="25">
        <f t="shared" si="202"/>
        <v>13.625</v>
      </c>
      <c r="K351" s="21" t="str">
        <f t="shared" si="198"/>
        <v>Minggu</v>
      </c>
      <c r="L351" s="24">
        <f t="shared" si="203"/>
        <v>44122.75</v>
      </c>
      <c r="M351" s="25">
        <f t="shared" si="199"/>
        <v>13.75</v>
      </c>
    </row>
    <row r="352" spans="1:15" x14ac:dyDescent="0.25">
      <c r="A352" s="21">
        <f t="shared" si="200"/>
        <v>15</v>
      </c>
      <c r="B352" s="22" t="s">
        <v>182</v>
      </c>
      <c r="C352" s="21">
        <v>188</v>
      </c>
      <c r="D352" s="23">
        <f t="shared" si="195"/>
        <v>12</v>
      </c>
      <c r="E352" s="23">
        <v>1</v>
      </c>
      <c r="F352" s="23">
        <f t="shared" si="196"/>
        <v>11</v>
      </c>
      <c r="G352" s="21">
        <v>2</v>
      </c>
      <c r="H352" s="21" t="str">
        <f t="shared" si="197"/>
        <v>Senin</v>
      </c>
      <c r="I352" s="24">
        <f t="shared" si="201"/>
        <v>44123.916666666664</v>
      </c>
      <c r="J352" s="25">
        <f t="shared" si="202"/>
        <v>14.916666666666666</v>
      </c>
      <c r="K352" s="21" t="str">
        <f t="shared" si="198"/>
        <v>Selasa</v>
      </c>
      <c r="L352" s="24">
        <f t="shared" si="203"/>
        <v>44124</v>
      </c>
      <c r="M352" s="25">
        <f t="shared" si="199"/>
        <v>15</v>
      </c>
    </row>
    <row r="353" spans="1:17" x14ac:dyDescent="0.25">
      <c r="A353" s="21">
        <f t="shared" si="200"/>
        <v>16</v>
      </c>
      <c r="B353" s="22" t="s">
        <v>150</v>
      </c>
      <c r="C353" s="21">
        <v>485</v>
      </c>
      <c r="D353" s="23">
        <f t="shared" si="195"/>
        <v>28</v>
      </c>
      <c r="E353" s="23">
        <v>0</v>
      </c>
      <c r="F353" s="23">
        <f t="shared" si="196"/>
        <v>28</v>
      </c>
      <c r="G353" s="21">
        <v>2</v>
      </c>
      <c r="H353" s="21" t="str">
        <f t="shared" si="197"/>
        <v>Selasa</v>
      </c>
      <c r="I353" s="24">
        <f t="shared" si="201"/>
        <v>44124.5</v>
      </c>
      <c r="J353" s="25">
        <f t="shared" si="202"/>
        <v>15.5</v>
      </c>
      <c r="K353" s="21" t="str">
        <f t="shared" si="198"/>
        <v>Selasa</v>
      </c>
      <c r="L353" s="24">
        <f t="shared" si="203"/>
        <v>44124.583333333336</v>
      </c>
      <c r="M353" s="25">
        <f t="shared" si="199"/>
        <v>15.583333333333334</v>
      </c>
    </row>
    <row r="354" spans="1:17" x14ac:dyDescent="0.25">
      <c r="A354" s="21">
        <f t="shared" si="200"/>
        <v>17</v>
      </c>
      <c r="B354" s="22" t="s">
        <v>181</v>
      </c>
      <c r="C354" s="21"/>
      <c r="D354" s="23"/>
      <c r="E354" s="23"/>
      <c r="F354" s="23"/>
      <c r="G354" s="21"/>
      <c r="H354" s="21" t="str">
        <f t="shared" si="197"/>
        <v>Rabu</v>
      </c>
      <c r="I354" s="24">
        <f t="shared" si="201"/>
        <v>44125.75</v>
      </c>
      <c r="J354" s="25">
        <f t="shared" si="202"/>
        <v>16.75</v>
      </c>
      <c r="K354" s="21"/>
      <c r="L354" s="24"/>
      <c r="M354" s="25"/>
    </row>
    <row r="355" spans="1:17" x14ac:dyDescent="0.25">
      <c r="A355" s="8" t="s">
        <v>31</v>
      </c>
      <c r="B355" s="8"/>
      <c r="C355" s="28">
        <f>SUM(C338:C354)</f>
        <v>4570</v>
      </c>
      <c r="D355" s="28">
        <f>SUM(D338:D354)</f>
        <v>273</v>
      </c>
      <c r="E355" s="28"/>
      <c r="F355" s="28"/>
      <c r="G355" s="28">
        <f>SUM(G338:G354)</f>
        <v>115</v>
      </c>
      <c r="H355" s="28">
        <f>D355+G355</f>
        <v>388</v>
      </c>
      <c r="I355" s="29"/>
      <c r="J355" s="30"/>
      <c r="K355" s="29"/>
      <c r="L355" s="29"/>
      <c r="M355" s="30"/>
    </row>
    <row r="356" spans="1:17" x14ac:dyDescent="0.25">
      <c r="A356" s="8" t="s">
        <v>32</v>
      </c>
      <c r="B356" s="8"/>
      <c r="C356" s="31"/>
      <c r="D356" s="32">
        <f>D355/24</f>
        <v>11.375</v>
      </c>
      <c r="E356" s="32"/>
      <c r="F356" s="32"/>
      <c r="G356" s="32">
        <f>G355/24</f>
        <v>4.791666666666667</v>
      </c>
      <c r="H356" s="32">
        <f>H355/24</f>
        <v>16.166666666666668</v>
      </c>
      <c r="I356" s="33"/>
      <c r="J356" s="34" t="s">
        <v>33</v>
      </c>
      <c r="K356" s="35"/>
      <c r="L356" s="35"/>
      <c r="M356" s="35"/>
    </row>
    <row r="357" spans="1:17" x14ac:dyDescent="0.25">
      <c r="A357" s="36"/>
      <c r="B357" s="36"/>
      <c r="C357" s="37"/>
      <c r="D357" s="36"/>
      <c r="E357" s="36"/>
      <c r="F357" s="36"/>
      <c r="G357" s="36"/>
      <c r="H357" s="35"/>
      <c r="I357" s="35"/>
      <c r="J357" s="30" t="s">
        <v>34</v>
      </c>
      <c r="K357" s="30"/>
      <c r="L357" s="38">
        <f>C355</f>
        <v>4570</v>
      </c>
      <c r="M357" s="35" t="s">
        <v>35</v>
      </c>
    </row>
    <row r="358" spans="1:17" x14ac:dyDescent="0.25">
      <c r="A358" s="36"/>
      <c r="B358" s="36"/>
      <c r="C358" s="36"/>
      <c r="D358" s="36"/>
      <c r="E358" s="36"/>
      <c r="F358" s="36"/>
      <c r="G358" s="36"/>
      <c r="H358" s="36"/>
      <c r="I358" s="39"/>
      <c r="J358" s="30" t="s">
        <v>36</v>
      </c>
      <c r="K358" s="30"/>
      <c r="L358" s="40">
        <f>D356</f>
        <v>11.375</v>
      </c>
      <c r="M358" s="35" t="s">
        <v>14</v>
      </c>
    </row>
    <row r="359" spans="1:17" x14ac:dyDescent="0.25">
      <c r="A359" s="36"/>
      <c r="B359" s="36"/>
      <c r="C359" s="36"/>
      <c r="D359" s="36"/>
      <c r="E359" s="36"/>
      <c r="F359" s="36"/>
      <c r="G359" s="36"/>
      <c r="H359" s="36"/>
      <c r="I359" s="35"/>
      <c r="J359" s="30" t="s">
        <v>37</v>
      </c>
      <c r="K359" s="30"/>
      <c r="L359" s="41">
        <f>G356</f>
        <v>4.791666666666667</v>
      </c>
      <c r="M359" s="35" t="s">
        <v>14</v>
      </c>
    </row>
    <row r="361" spans="1:17" x14ac:dyDescent="0.25">
      <c r="A361" s="14" t="s">
        <v>0</v>
      </c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</row>
    <row r="362" spans="1:17" x14ac:dyDescent="0.25">
      <c r="A362" s="14" t="s">
        <v>1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</row>
    <row r="363" spans="1:17" x14ac:dyDescent="0.25">
      <c r="A363" s="17" t="s">
        <v>251</v>
      </c>
      <c r="K363" s="18" t="s">
        <v>3</v>
      </c>
      <c r="L363" s="16">
        <v>17</v>
      </c>
      <c r="M363" s="18" t="s">
        <v>4</v>
      </c>
    </row>
    <row r="364" spans="1:17" ht="15.75" customHeight="1" x14ac:dyDescent="0.25">
      <c r="A364" s="13" t="s">
        <v>5</v>
      </c>
      <c r="B364" s="13" t="s">
        <v>6</v>
      </c>
      <c r="C364" s="12" t="s">
        <v>7</v>
      </c>
      <c r="D364" s="12" t="s">
        <v>8</v>
      </c>
      <c r="E364" s="11" t="s">
        <v>9</v>
      </c>
      <c r="F364" s="11" t="s">
        <v>10</v>
      </c>
      <c r="G364" s="12" t="s">
        <v>11</v>
      </c>
      <c r="H364" s="10" t="s">
        <v>12</v>
      </c>
      <c r="I364" s="10"/>
      <c r="J364" s="10"/>
      <c r="K364" s="9" t="s">
        <v>13</v>
      </c>
      <c r="L364" s="9"/>
      <c r="M364" s="9"/>
    </row>
    <row r="365" spans="1:17" x14ac:dyDescent="0.25">
      <c r="A365" s="13"/>
      <c r="B365" s="13"/>
      <c r="C365" s="12"/>
      <c r="D365" s="12"/>
      <c r="E365" s="11"/>
      <c r="F365" s="11"/>
      <c r="G365" s="12"/>
      <c r="H365" s="19" t="s">
        <v>14</v>
      </c>
      <c r="I365" s="19" t="s">
        <v>15</v>
      </c>
      <c r="J365" s="19" t="s">
        <v>16</v>
      </c>
      <c r="K365" s="20" t="s">
        <v>14</v>
      </c>
      <c r="L365" s="20" t="s">
        <v>15</v>
      </c>
      <c r="M365" s="20" t="s">
        <v>16</v>
      </c>
    </row>
    <row r="366" spans="1:17" x14ac:dyDescent="0.25">
      <c r="A366" s="21">
        <v>1</v>
      </c>
      <c r="B366" s="22" t="s">
        <v>181</v>
      </c>
      <c r="C366" s="21">
        <v>485</v>
      </c>
      <c r="D366" s="23">
        <f t="shared" ref="D366:D381" si="204">F366+E366</f>
        <v>30</v>
      </c>
      <c r="E366" s="23">
        <v>2</v>
      </c>
      <c r="F366" s="23">
        <f t="shared" ref="F366:F381" si="205">INT(C366/$AA$277)</f>
        <v>28</v>
      </c>
      <c r="G366" s="190">
        <v>74</v>
      </c>
      <c r="H366" s="21" t="str">
        <f t="shared" ref="H366:H382" si="206">CHOOSE(WEEKDAY(I366),"Minggu","Senin","Selasa","Rabu","Kamis","Jum'at","Sabtu")</f>
        <v>Rabu</v>
      </c>
      <c r="I366" s="24">
        <v>44125</v>
      </c>
      <c r="J366" s="25">
        <v>0.75</v>
      </c>
      <c r="K366" s="21" t="str">
        <f t="shared" ref="K366:K381" si="207">CHOOSE(WEEKDAY(L366),"Minggu","Senin","Selasa","Rabu","Kamis","Jum'at","Sabtu")</f>
        <v>Sabtu</v>
      </c>
      <c r="L366" s="24">
        <f>(I366+J366)+G366/24</f>
        <v>44128.833333333336</v>
      </c>
      <c r="M366" s="25">
        <f t="shared" ref="M366:M381" si="208">(J366+G366/24)</f>
        <v>3.8333333333333335</v>
      </c>
      <c r="N366" s="229" t="s">
        <v>252</v>
      </c>
      <c r="O366" s="229" t="s">
        <v>253</v>
      </c>
      <c r="P366" s="229" t="s">
        <v>246</v>
      </c>
      <c r="Q366" s="229" t="s">
        <v>254</v>
      </c>
    </row>
    <row r="367" spans="1:17" x14ac:dyDescent="0.25">
      <c r="A367" s="21">
        <f t="shared" ref="A367:A382" si="209">A366+1</f>
        <v>2</v>
      </c>
      <c r="B367" s="22" t="s">
        <v>150</v>
      </c>
      <c r="C367" s="21">
        <v>188</v>
      </c>
      <c r="D367" s="23">
        <f t="shared" si="204"/>
        <v>12</v>
      </c>
      <c r="E367" s="23">
        <v>1</v>
      </c>
      <c r="F367" s="23">
        <f t="shared" si="205"/>
        <v>11</v>
      </c>
      <c r="G367" s="21">
        <v>3</v>
      </c>
      <c r="H367" s="21" t="str">
        <f t="shared" si="206"/>
        <v>Senin</v>
      </c>
      <c r="I367" s="24">
        <f t="shared" ref="I367:I382" si="210">$I$366+J367</f>
        <v>44130.083333333336</v>
      </c>
      <c r="J367" s="25">
        <f t="shared" ref="J367:J382" si="211">M366+D366/24</f>
        <v>5.0833333333333339</v>
      </c>
      <c r="K367" s="21" t="str">
        <f t="shared" si="207"/>
        <v>Senin</v>
      </c>
      <c r="L367" s="24">
        <f t="shared" ref="L367:L381" si="212">($I$366+J367)+G367/24</f>
        <v>44130.208333333336</v>
      </c>
      <c r="M367" s="25">
        <f t="shared" si="208"/>
        <v>5.2083333333333339</v>
      </c>
    </row>
    <row r="368" spans="1:17" x14ac:dyDescent="0.25">
      <c r="A368" s="21">
        <f t="shared" si="209"/>
        <v>3</v>
      </c>
      <c r="B368" s="22" t="s">
        <v>182</v>
      </c>
      <c r="C368" s="21">
        <v>480</v>
      </c>
      <c r="D368" s="23">
        <f t="shared" si="204"/>
        <v>28</v>
      </c>
      <c r="E368" s="23">
        <v>0</v>
      </c>
      <c r="F368" s="23">
        <f t="shared" si="205"/>
        <v>28</v>
      </c>
      <c r="G368" s="21">
        <v>2</v>
      </c>
      <c r="H368" s="21" t="str">
        <f t="shared" si="206"/>
        <v>Senin</v>
      </c>
      <c r="I368" s="24">
        <f t="shared" si="210"/>
        <v>44130.708333333336</v>
      </c>
      <c r="J368" s="25">
        <f t="shared" si="211"/>
        <v>5.7083333333333339</v>
      </c>
      <c r="K368" s="21" t="str">
        <f t="shared" si="207"/>
        <v>Senin</v>
      </c>
      <c r="L368" s="24">
        <f t="shared" si="212"/>
        <v>44130.791666666672</v>
      </c>
      <c r="M368" s="25">
        <f t="shared" si="208"/>
        <v>5.791666666666667</v>
      </c>
    </row>
    <row r="369" spans="1:15" x14ac:dyDescent="0.25">
      <c r="A369" s="21">
        <f t="shared" si="209"/>
        <v>4</v>
      </c>
      <c r="B369" s="22" t="s">
        <v>183</v>
      </c>
      <c r="C369" s="21">
        <v>146</v>
      </c>
      <c r="D369" s="23">
        <f t="shared" si="204"/>
        <v>9</v>
      </c>
      <c r="E369" s="23">
        <v>1</v>
      </c>
      <c r="F369" s="23">
        <f t="shared" si="205"/>
        <v>8</v>
      </c>
      <c r="G369" s="21">
        <v>4</v>
      </c>
      <c r="H369" s="21" t="str">
        <f t="shared" si="206"/>
        <v>Selasa</v>
      </c>
      <c r="I369" s="24">
        <f t="shared" si="210"/>
        <v>44131.958333333336</v>
      </c>
      <c r="J369" s="25">
        <f t="shared" si="211"/>
        <v>6.9583333333333339</v>
      </c>
      <c r="K369" s="21" t="str">
        <f t="shared" si="207"/>
        <v>Rabu</v>
      </c>
      <c r="L369" s="24">
        <f t="shared" si="212"/>
        <v>44132.125</v>
      </c>
      <c r="M369" s="25">
        <f t="shared" si="208"/>
        <v>7.1250000000000009</v>
      </c>
      <c r="N369" s="229" t="s">
        <v>255</v>
      </c>
      <c r="O369" s="229" t="s">
        <v>256</v>
      </c>
    </row>
    <row r="370" spans="1:15" x14ac:dyDescent="0.25">
      <c r="A370" s="21">
        <f t="shared" si="209"/>
        <v>5</v>
      </c>
      <c r="B370" s="22" t="s">
        <v>184</v>
      </c>
      <c r="C370" s="21">
        <v>306</v>
      </c>
      <c r="D370" s="23">
        <f t="shared" si="204"/>
        <v>19</v>
      </c>
      <c r="E370" s="23">
        <v>1</v>
      </c>
      <c r="F370" s="23">
        <f t="shared" si="205"/>
        <v>18</v>
      </c>
      <c r="G370" s="21">
        <v>2</v>
      </c>
      <c r="H370" s="21" t="str">
        <f t="shared" si="206"/>
        <v>Rabu</v>
      </c>
      <c r="I370" s="24">
        <f t="shared" si="210"/>
        <v>44132.5</v>
      </c>
      <c r="J370" s="25">
        <f t="shared" si="211"/>
        <v>7.5000000000000009</v>
      </c>
      <c r="K370" s="21" t="str">
        <f t="shared" si="207"/>
        <v>Rabu</v>
      </c>
      <c r="L370" s="24">
        <f t="shared" si="212"/>
        <v>44132.583333333336</v>
      </c>
      <c r="M370" s="25">
        <f t="shared" si="208"/>
        <v>7.5833333333333339</v>
      </c>
    </row>
    <row r="371" spans="1:15" x14ac:dyDescent="0.25">
      <c r="A371" s="21">
        <f t="shared" si="209"/>
        <v>6</v>
      </c>
      <c r="B371" s="22" t="s">
        <v>185</v>
      </c>
      <c r="C371" s="21">
        <v>220</v>
      </c>
      <c r="D371" s="23">
        <f t="shared" si="204"/>
        <v>12</v>
      </c>
      <c r="E371" s="23">
        <v>0</v>
      </c>
      <c r="F371" s="23">
        <f t="shared" si="205"/>
        <v>12</v>
      </c>
      <c r="G371" s="21">
        <v>3</v>
      </c>
      <c r="H371" s="21" t="str">
        <f t="shared" si="206"/>
        <v>Kamis</v>
      </c>
      <c r="I371" s="24">
        <f t="shared" si="210"/>
        <v>44133.375</v>
      </c>
      <c r="J371" s="25">
        <f t="shared" si="211"/>
        <v>8.375</v>
      </c>
      <c r="K371" s="21" t="str">
        <f t="shared" si="207"/>
        <v>Kamis</v>
      </c>
      <c r="L371" s="24">
        <f t="shared" si="212"/>
        <v>44133.5</v>
      </c>
      <c r="M371" s="25">
        <f t="shared" si="208"/>
        <v>8.5</v>
      </c>
    </row>
    <row r="372" spans="1:15" x14ac:dyDescent="0.25">
      <c r="A372" s="21">
        <f t="shared" si="209"/>
        <v>7</v>
      </c>
      <c r="B372" s="22" t="s">
        <v>186</v>
      </c>
      <c r="C372" s="21">
        <v>150</v>
      </c>
      <c r="D372" s="23">
        <f t="shared" si="204"/>
        <v>9</v>
      </c>
      <c r="E372" s="23">
        <v>1</v>
      </c>
      <c r="F372" s="23">
        <f t="shared" si="205"/>
        <v>8</v>
      </c>
      <c r="G372" s="21">
        <v>2</v>
      </c>
      <c r="H372" s="21" t="str">
        <f t="shared" si="206"/>
        <v>Jum'at</v>
      </c>
      <c r="I372" s="24">
        <f t="shared" si="210"/>
        <v>44134</v>
      </c>
      <c r="J372" s="25">
        <f t="shared" si="211"/>
        <v>9</v>
      </c>
      <c r="K372" s="21" t="str">
        <f t="shared" si="207"/>
        <v>Jum'at</v>
      </c>
      <c r="L372" s="24">
        <f t="shared" si="212"/>
        <v>44134.083333333336</v>
      </c>
      <c r="M372" s="25">
        <f t="shared" si="208"/>
        <v>9.0833333333333339</v>
      </c>
    </row>
    <row r="373" spans="1:15" x14ac:dyDescent="0.25">
      <c r="A373" s="21">
        <f t="shared" si="209"/>
        <v>8</v>
      </c>
      <c r="B373" s="22" t="s">
        <v>188</v>
      </c>
      <c r="C373" s="21">
        <v>310</v>
      </c>
      <c r="D373" s="23">
        <f t="shared" si="204"/>
        <v>19</v>
      </c>
      <c r="E373" s="23">
        <v>1</v>
      </c>
      <c r="F373" s="23">
        <f t="shared" si="205"/>
        <v>18</v>
      </c>
      <c r="G373" s="21">
        <v>2</v>
      </c>
      <c r="H373" s="21" t="str">
        <f t="shared" si="206"/>
        <v>Jum'at</v>
      </c>
      <c r="I373" s="24">
        <f t="shared" si="210"/>
        <v>44134.458333333336</v>
      </c>
      <c r="J373" s="25">
        <f t="shared" si="211"/>
        <v>9.4583333333333339</v>
      </c>
      <c r="K373" s="21" t="str">
        <f t="shared" si="207"/>
        <v>Jum'at</v>
      </c>
      <c r="L373" s="24">
        <f t="shared" si="212"/>
        <v>44134.541666666672</v>
      </c>
      <c r="M373" s="25">
        <f t="shared" si="208"/>
        <v>9.5416666666666679</v>
      </c>
    </row>
    <row r="374" spans="1:15" x14ac:dyDescent="0.25">
      <c r="A374" s="21">
        <f t="shared" si="209"/>
        <v>9</v>
      </c>
      <c r="B374" s="22" t="s">
        <v>189</v>
      </c>
      <c r="C374" s="21">
        <v>310</v>
      </c>
      <c r="D374" s="23">
        <f t="shared" si="204"/>
        <v>19</v>
      </c>
      <c r="E374" s="23">
        <v>1</v>
      </c>
      <c r="F374" s="23">
        <f t="shared" si="205"/>
        <v>18</v>
      </c>
      <c r="G374" s="21">
        <v>4</v>
      </c>
      <c r="H374" s="21" t="str">
        <f t="shared" si="206"/>
        <v>Sabtu</v>
      </c>
      <c r="I374" s="24">
        <f t="shared" si="210"/>
        <v>44135.333333333336</v>
      </c>
      <c r="J374" s="25">
        <f t="shared" si="211"/>
        <v>10.333333333333334</v>
      </c>
      <c r="K374" s="21" t="str">
        <f t="shared" si="207"/>
        <v>Sabtu</v>
      </c>
      <c r="L374" s="24">
        <f t="shared" si="212"/>
        <v>44135.5</v>
      </c>
      <c r="M374" s="25">
        <f t="shared" si="208"/>
        <v>10.5</v>
      </c>
    </row>
    <row r="375" spans="1:15" x14ac:dyDescent="0.25">
      <c r="A375" s="21">
        <f t="shared" si="209"/>
        <v>10</v>
      </c>
      <c r="B375" s="22" t="s">
        <v>188</v>
      </c>
      <c r="C375" s="21">
        <v>150</v>
      </c>
      <c r="D375" s="23">
        <f t="shared" si="204"/>
        <v>9</v>
      </c>
      <c r="E375" s="23">
        <v>1</v>
      </c>
      <c r="F375" s="23">
        <f t="shared" si="205"/>
        <v>8</v>
      </c>
      <c r="G375" s="21">
        <v>2</v>
      </c>
      <c r="H375" s="21" t="str">
        <f t="shared" si="206"/>
        <v>Minggu</v>
      </c>
      <c r="I375" s="24">
        <f t="shared" si="210"/>
        <v>44136.291666666664</v>
      </c>
      <c r="J375" s="25">
        <f t="shared" si="211"/>
        <v>11.291666666666666</v>
      </c>
      <c r="K375" s="21" t="str">
        <f t="shared" si="207"/>
        <v>Minggu</v>
      </c>
      <c r="L375" s="24">
        <f t="shared" si="212"/>
        <v>44136.375</v>
      </c>
      <c r="M375" s="25">
        <f t="shared" si="208"/>
        <v>11.375</v>
      </c>
    </row>
    <row r="376" spans="1:15" x14ac:dyDescent="0.25">
      <c r="A376" s="21">
        <f t="shared" si="209"/>
        <v>11</v>
      </c>
      <c r="B376" s="22" t="s">
        <v>186</v>
      </c>
      <c r="C376" s="21">
        <v>220</v>
      </c>
      <c r="D376" s="23">
        <f t="shared" si="204"/>
        <v>12</v>
      </c>
      <c r="E376" s="23">
        <v>0</v>
      </c>
      <c r="F376" s="23">
        <f t="shared" si="205"/>
        <v>12</v>
      </c>
      <c r="G376" s="21">
        <v>2</v>
      </c>
      <c r="H376" s="21" t="str">
        <f t="shared" si="206"/>
        <v>Minggu</v>
      </c>
      <c r="I376" s="24">
        <f t="shared" si="210"/>
        <v>44136.75</v>
      </c>
      <c r="J376" s="25">
        <f t="shared" si="211"/>
        <v>11.75</v>
      </c>
      <c r="K376" s="21" t="str">
        <f t="shared" si="207"/>
        <v>Minggu</v>
      </c>
      <c r="L376" s="24">
        <f t="shared" si="212"/>
        <v>44136.833333333336</v>
      </c>
      <c r="M376" s="25">
        <f t="shared" si="208"/>
        <v>11.833333333333334</v>
      </c>
    </row>
    <row r="377" spans="1:15" x14ac:dyDescent="0.25">
      <c r="A377" s="21">
        <f t="shared" si="209"/>
        <v>12</v>
      </c>
      <c r="B377" s="22" t="s">
        <v>185</v>
      </c>
      <c r="C377" s="21">
        <v>306</v>
      </c>
      <c r="D377" s="23">
        <f t="shared" si="204"/>
        <v>19</v>
      </c>
      <c r="E377" s="23">
        <v>1</v>
      </c>
      <c r="F377" s="23">
        <f t="shared" si="205"/>
        <v>18</v>
      </c>
      <c r="G377" s="21">
        <v>3</v>
      </c>
      <c r="H377" s="21" t="str">
        <f t="shared" si="206"/>
        <v>Senin</v>
      </c>
      <c r="I377" s="24">
        <f t="shared" si="210"/>
        <v>44137.333333333336</v>
      </c>
      <c r="J377" s="25">
        <f t="shared" si="211"/>
        <v>12.333333333333334</v>
      </c>
      <c r="K377" s="21" t="str">
        <f t="shared" si="207"/>
        <v>Senin</v>
      </c>
      <c r="L377" s="24">
        <f t="shared" si="212"/>
        <v>44137.458333333336</v>
      </c>
      <c r="M377" s="25">
        <f t="shared" si="208"/>
        <v>12.458333333333334</v>
      </c>
    </row>
    <row r="378" spans="1:15" x14ac:dyDescent="0.25">
      <c r="A378" s="21">
        <f t="shared" si="209"/>
        <v>13</v>
      </c>
      <c r="B378" s="22" t="s">
        <v>184</v>
      </c>
      <c r="C378" s="21">
        <v>146</v>
      </c>
      <c r="D378" s="23">
        <f t="shared" si="204"/>
        <v>8</v>
      </c>
      <c r="E378" s="23">
        <v>0</v>
      </c>
      <c r="F378" s="23">
        <f t="shared" si="205"/>
        <v>8</v>
      </c>
      <c r="G378" s="21">
        <v>2</v>
      </c>
      <c r="H378" s="21" t="str">
        <f t="shared" si="206"/>
        <v>Selasa</v>
      </c>
      <c r="I378" s="24">
        <f t="shared" si="210"/>
        <v>44138.25</v>
      </c>
      <c r="J378" s="25">
        <f t="shared" si="211"/>
        <v>13.25</v>
      </c>
      <c r="K378" s="21" t="str">
        <f t="shared" si="207"/>
        <v>Selasa</v>
      </c>
      <c r="L378" s="24">
        <f t="shared" si="212"/>
        <v>44138.333333333336</v>
      </c>
      <c r="M378" s="25">
        <f t="shared" si="208"/>
        <v>13.333333333333334</v>
      </c>
    </row>
    <row r="379" spans="1:15" x14ac:dyDescent="0.25">
      <c r="A379" s="21">
        <f t="shared" si="209"/>
        <v>14</v>
      </c>
      <c r="B379" s="22" t="s">
        <v>183</v>
      </c>
      <c r="C379" s="21">
        <v>480</v>
      </c>
      <c r="D379" s="23">
        <f t="shared" si="204"/>
        <v>28</v>
      </c>
      <c r="E379" s="23">
        <v>0</v>
      </c>
      <c r="F379" s="23">
        <f t="shared" si="205"/>
        <v>28</v>
      </c>
      <c r="G379" s="21">
        <v>3</v>
      </c>
      <c r="H379" s="21" t="str">
        <f t="shared" si="206"/>
        <v>Selasa</v>
      </c>
      <c r="I379" s="24">
        <f t="shared" si="210"/>
        <v>44138.666666666664</v>
      </c>
      <c r="J379" s="25">
        <f t="shared" si="211"/>
        <v>13.666666666666668</v>
      </c>
      <c r="K379" s="21" t="str">
        <f t="shared" si="207"/>
        <v>Selasa</v>
      </c>
      <c r="L379" s="24">
        <f t="shared" si="212"/>
        <v>44138.791666666664</v>
      </c>
      <c r="M379" s="25">
        <f t="shared" si="208"/>
        <v>13.791666666666668</v>
      </c>
    </row>
    <row r="380" spans="1:15" x14ac:dyDescent="0.25">
      <c r="A380" s="21">
        <f t="shared" si="209"/>
        <v>15</v>
      </c>
      <c r="B380" s="22" t="s">
        <v>182</v>
      </c>
      <c r="C380" s="21">
        <v>188</v>
      </c>
      <c r="D380" s="23">
        <f t="shared" si="204"/>
        <v>12</v>
      </c>
      <c r="E380" s="23">
        <v>1</v>
      </c>
      <c r="F380" s="23">
        <f t="shared" si="205"/>
        <v>11</v>
      </c>
      <c r="G380" s="21">
        <v>2</v>
      </c>
      <c r="H380" s="21" t="str">
        <f t="shared" si="206"/>
        <v>Rabu</v>
      </c>
      <c r="I380" s="24">
        <f t="shared" si="210"/>
        <v>44139.958333333336</v>
      </c>
      <c r="J380" s="25">
        <f t="shared" si="211"/>
        <v>14.958333333333334</v>
      </c>
      <c r="K380" s="21" t="str">
        <f t="shared" si="207"/>
        <v>Kamis</v>
      </c>
      <c r="L380" s="24">
        <f t="shared" si="212"/>
        <v>44140.041666666672</v>
      </c>
      <c r="M380" s="25">
        <f t="shared" si="208"/>
        <v>15.041666666666668</v>
      </c>
    </row>
    <row r="381" spans="1:15" x14ac:dyDescent="0.25">
      <c r="A381" s="21">
        <f t="shared" si="209"/>
        <v>16</v>
      </c>
      <c r="B381" s="22" t="s">
        <v>150</v>
      </c>
      <c r="C381" s="21">
        <v>485</v>
      </c>
      <c r="D381" s="23">
        <f t="shared" si="204"/>
        <v>28</v>
      </c>
      <c r="E381" s="23">
        <v>0</v>
      </c>
      <c r="F381" s="23">
        <f t="shared" si="205"/>
        <v>28</v>
      </c>
      <c r="G381" s="21">
        <v>2</v>
      </c>
      <c r="H381" s="21" t="str">
        <f t="shared" si="206"/>
        <v>Kamis</v>
      </c>
      <c r="I381" s="24">
        <f t="shared" si="210"/>
        <v>44140.541666666664</v>
      </c>
      <c r="J381" s="25">
        <f t="shared" si="211"/>
        <v>15.541666666666668</v>
      </c>
      <c r="K381" s="21" t="str">
        <f t="shared" si="207"/>
        <v>Kamis</v>
      </c>
      <c r="L381" s="24">
        <f t="shared" si="212"/>
        <v>44140.625</v>
      </c>
      <c r="M381" s="25">
        <f t="shared" si="208"/>
        <v>15.625000000000002</v>
      </c>
    </row>
    <row r="382" spans="1:15" x14ac:dyDescent="0.25">
      <c r="A382" s="21">
        <f t="shared" si="209"/>
        <v>17</v>
      </c>
      <c r="B382" s="22" t="s">
        <v>181</v>
      </c>
      <c r="C382" s="21"/>
      <c r="D382" s="23"/>
      <c r="E382" s="23"/>
      <c r="F382" s="23"/>
      <c r="G382" s="21"/>
      <c r="H382" s="21" t="str">
        <f t="shared" si="206"/>
        <v>Jum'at</v>
      </c>
      <c r="I382" s="24">
        <f t="shared" si="210"/>
        <v>44141.791666666664</v>
      </c>
      <c r="J382" s="25">
        <f t="shared" si="211"/>
        <v>16.791666666666668</v>
      </c>
      <c r="K382" s="21"/>
      <c r="L382" s="24"/>
      <c r="M382" s="25"/>
    </row>
    <row r="383" spans="1:15" x14ac:dyDescent="0.25">
      <c r="A383" s="8" t="s">
        <v>31</v>
      </c>
      <c r="B383" s="8"/>
      <c r="C383" s="28">
        <f>SUM(C366:C382)</f>
        <v>4570</v>
      </c>
      <c r="D383" s="28">
        <f>SUM(D366:D382)</f>
        <v>273</v>
      </c>
      <c r="E383" s="28"/>
      <c r="F383" s="28"/>
      <c r="G383" s="28">
        <f>SUM(G366:G382)</f>
        <v>112</v>
      </c>
      <c r="H383" s="28">
        <f>D383+G383</f>
        <v>385</v>
      </c>
      <c r="I383" s="29"/>
      <c r="J383" s="30"/>
      <c r="K383" s="29"/>
      <c r="L383" s="29"/>
      <c r="M383" s="30"/>
    </row>
    <row r="384" spans="1:15" x14ac:dyDescent="0.25">
      <c r="A384" s="8" t="s">
        <v>32</v>
      </c>
      <c r="B384" s="8"/>
      <c r="C384" s="31"/>
      <c r="D384" s="32">
        <f>D383/24</f>
        <v>11.375</v>
      </c>
      <c r="E384" s="32"/>
      <c r="F384" s="32"/>
      <c r="G384" s="32">
        <f>G383/24</f>
        <v>4.666666666666667</v>
      </c>
      <c r="H384" s="32">
        <f>H383/24</f>
        <v>16.041666666666668</v>
      </c>
      <c r="I384" s="33"/>
      <c r="J384" s="34" t="s">
        <v>33</v>
      </c>
      <c r="K384" s="35"/>
      <c r="L384" s="35"/>
      <c r="M384" s="35"/>
    </row>
    <row r="385" spans="1:13" x14ac:dyDescent="0.25">
      <c r="A385" s="36"/>
      <c r="B385" s="36"/>
      <c r="C385" s="37"/>
      <c r="D385" s="36"/>
      <c r="E385" s="36"/>
      <c r="F385" s="36"/>
      <c r="G385" s="36"/>
      <c r="H385" s="35"/>
      <c r="I385" s="35"/>
      <c r="J385" s="30" t="s">
        <v>34</v>
      </c>
      <c r="K385" s="30"/>
      <c r="L385" s="38">
        <f>C383</f>
        <v>4570</v>
      </c>
      <c r="M385" s="35" t="s">
        <v>35</v>
      </c>
    </row>
    <row r="386" spans="1:13" x14ac:dyDescent="0.25">
      <c r="A386" s="36"/>
      <c r="B386" s="36"/>
      <c r="C386" s="36"/>
      <c r="D386" s="36"/>
      <c r="E386" s="36"/>
      <c r="F386" s="36"/>
      <c r="G386" s="36"/>
      <c r="H386" s="36"/>
      <c r="I386" s="39"/>
      <c r="J386" s="30" t="s">
        <v>36</v>
      </c>
      <c r="K386" s="30"/>
      <c r="L386" s="40">
        <f>D384</f>
        <v>11.375</v>
      </c>
      <c r="M386" s="35" t="s">
        <v>14</v>
      </c>
    </row>
    <row r="387" spans="1:13" x14ac:dyDescent="0.25">
      <c r="A387" s="36"/>
      <c r="B387" s="36"/>
      <c r="C387" s="36"/>
      <c r="D387" s="36"/>
      <c r="E387" s="36"/>
      <c r="F387" s="36"/>
      <c r="G387" s="36"/>
      <c r="H387" s="36"/>
      <c r="I387" s="35"/>
      <c r="J387" s="30" t="s">
        <v>37</v>
      </c>
      <c r="K387" s="30"/>
      <c r="L387" s="41">
        <f>G384</f>
        <v>4.666666666666667</v>
      </c>
      <c r="M387" s="35" t="s">
        <v>14</v>
      </c>
    </row>
    <row r="389" spans="1:13" x14ac:dyDescent="0.25">
      <c r="A389" s="14" t="s">
        <v>0</v>
      </c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</row>
    <row r="390" spans="1:13" x14ac:dyDescent="0.25">
      <c r="A390" s="14" t="s">
        <v>1</v>
      </c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</row>
    <row r="391" spans="1:13" x14ac:dyDescent="0.25">
      <c r="A391" s="17" t="s">
        <v>257</v>
      </c>
      <c r="K391" s="18" t="s">
        <v>3</v>
      </c>
      <c r="L391" s="16">
        <v>17</v>
      </c>
      <c r="M391" s="18" t="s">
        <v>4</v>
      </c>
    </row>
    <row r="392" spans="1:13" ht="15.75" customHeight="1" x14ac:dyDescent="0.25">
      <c r="A392" s="13" t="s">
        <v>5</v>
      </c>
      <c r="B392" s="13" t="s">
        <v>6</v>
      </c>
      <c r="C392" s="12" t="s">
        <v>7</v>
      </c>
      <c r="D392" s="12" t="s">
        <v>8</v>
      </c>
      <c r="E392" s="11" t="s">
        <v>9</v>
      </c>
      <c r="F392" s="11" t="s">
        <v>10</v>
      </c>
      <c r="G392" s="12" t="s">
        <v>11</v>
      </c>
      <c r="H392" s="10" t="s">
        <v>12</v>
      </c>
      <c r="I392" s="10"/>
      <c r="J392" s="10"/>
      <c r="K392" s="9" t="s">
        <v>13</v>
      </c>
      <c r="L392" s="9"/>
      <c r="M392" s="9"/>
    </row>
    <row r="393" spans="1:13" x14ac:dyDescent="0.25">
      <c r="A393" s="13"/>
      <c r="B393" s="13"/>
      <c r="C393" s="12"/>
      <c r="D393" s="12"/>
      <c r="E393" s="11"/>
      <c r="F393" s="11"/>
      <c r="G393" s="12"/>
      <c r="H393" s="19" t="s">
        <v>14</v>
      </c>
      <c r="I393" s="19" t="s">
        <v>15</v>
      </c>
      <c r="J393" s="19" t="s">
        <v>16</v>
      </c>
      <c r="K393" s="20" t="s">
        <v>14</v>
      </c>
      <c r="L393" s="20" t="s">
        <v>15</v>
      </c>
      <c r="M393" s="20" t="s">
        <v>16</v>
      </c>
    </row>
    <row r="394" spans="1:13" x14ac:dyDescent="0.25">
      <c r="A394" s="21">
        <v>1</v>
      </c>
      <c r="B394" s="22" t="s">
        <v>181</v>
      </c>
      <c r="C394" s="21">
        <v>485</v>
      </c>
      <c r="D394" s="23">
        <f t="shared" ref="D394:D409" si="213">F394+E394</f>
        <v>30</v>
      </c>
      <c r="E394" s="23">
        <v>2</v>
      </c>
      <c r="F394" s="23">
        <f t="shared" ref="F394:F409" si="214">INT(C394/$AA$277)</f>
        <v>28</v>
      </c>
      <c r="G394" s="190">
        <v>73</v>
      </c>
      <c r="H394" s="21" t="str">
        <f t="shared" ref="H394:H410" si="215">CHOOSE(WEEKDAY(I394),"Minggu","Senin","Selasa","Rabu","Kamis","Jum'at","Sabtu")</f>
        <v>Jum'at</v>
      </c>
      <c r="I394" s="24">
        <v>44141</v>
      </c>
      <c r="J394" s="25">
        <v>0.79166666666666696</v>
      </c>
      <c r="K394" s="21" t="str">
        <f t="shared" ref="K394:K409" si="216">CHOOSE(WEEKDAY(L394),"Minggu","Senin","Selasa","Rabu","Kamis","Jum'at","Sabtu")</f>
        <v>Senin</v>
      </c>
      <c r="L394" s="24">
        <f>(I394+J394)+G394/24</f>
        <v>44144.833333333328</v>
      </c>
      <c r="M394" s="25">
        <f t="shared" ref="M394:M409" si="217">(J394+G394/24)</f>
        <v>3.8333333333333335</v>
      </c>
    </row>
    <row r="395" spans="1:13" x14ac:dyDescent="0.25">
      <c r="A395" s="21">
        <f t="shared" ref="A395:A410" si="218">A394+1</f>
        <v>2</v>
      </c>
      <c r="B395" s="22" t="s">
        <v>150</v>
      </c>
      <c r="C395" s="21">
        <v>188</v>
      </c>
      <c r="D395" s="23">
        <f t="shared" si="213"/>
        <v>12</v>
      </c>
      <c r="E395" s="23">
        <v>1</v>
      </c>
      <c r="F395" s="23">
        <f t="shared" si="214"/>
        <v>11</v>
      </c>
      <c r="G395" s="21">
        <v>3</v>
      </c>
      <c r="H395" s="21" t="str">
        <f t="shared" si="215"/>
        <v>Rabu</v>
      </c>
      <c r="I395" s="24">
        <f t="shared" ref="I395:I410" si="219">$I$394+J395</f>
        <v>44146.083333333336</v>
      </c>
      <c r="J395" s="25">
        <f t="shared" ref="J395:J410" si="220">M394+D394/24</f>
        <v>5.0833333333333339</v>
      </c>
      <c r="K395" s="21" t="str">
        <f t="shared" si="216"/>
        <v>Rabu</v>
      </c>
      <c r="L395" s="24">
        <f t="shared" ref="L395:L409" si="221">($I$394+J395)+G395/24</f>
        <v>44146.208333333336</v>
      </c>
      <c r="M395" s="25">
        <f t="shared" si="217"/>
        <v>5.2083333333333339</v>
      </c>
    </row>
    <row r="396" spans="1:13" x14ac:dyDescent="0.25">
      <c r="A396" s="21">
        <f t="shared" si="218"/>
        <v>3</v>
      </c>
      <c r="B396" s="22" t="s">
        <v>182</v>
      </c>
      <c r="C396" s="21">
        <v>480</v>
      </c>
      <c r="D396" s="23">
        <f t="shared" si="213"/>
        <v>28</v>
      </c>
      <c r="E396" s="23">
        <v>0</v>
      </c>
      <c r="F396" s="23">
        <f t="shared" si="214"/>
        <v>28</v>
      </c>
      <c r="G396" s="21">
        <v>2</v>
      </c>
      <c r="H396" s="21" t="str">
        <f t="shared" si="215"/>
        <v>Rabu</v>
      </c>
      <c r="I396" s="24">
        <f t="shared" si="219"/>
        <v>44146.708333333336</v>
      </c>
      <c r="J396" s="25">
        <f t="shared" si="220"/>
        <v>5.7083333333333339</v>
      </c>
      <c r="K396" s="21" t="str">
        <f t="shared" si="216"/>
        <v>Rabu</v>
      </c>
      <c r="L396" s="24">
        <f t="shared" si="221"/>
        <v>44146.791666666672</v>
      </c>
      <c r="M396" s="25">
        <f t="shared" si="217"/>
        <v>5.791666666666667</v>
      </c>
    </row>
    <row r="397" spans="1:13" x14ac:dyDescent="0.25">
      <c r="A397" s="21">
        <f t="shared" si="218"/>
        <v>4</v>
      </c>
      <c r="B397" s="22" t="s">
        <v>183</v>
      </c>
      <c r="C397" s="21">
        <v>146</v>
      </c>
      <c r="D397" s="23">
        <f t="shared" si="213"/>
        <v>9</v>
      </c>
      <c r="E397" s="23">
        <v>1</v>
      </c>
      <c r="F397" s="23">
        <f t="shared" si="214"/>
        <v>8</v>
      </c>
      <c r="G397" s="21">
        <v>4</v>
      </c>
      <c r="H397" s="21" t="str">
        <f t="shared" si="215"/>
        <v>Kamis</v>
      </c>
      <c r="I397" s="24">
        <f t="shared" si="219"/>
        <v>44147.958333333336</v>
      </c>
      <c r="J397" s="25">
        <f t="shared" si="220"/>
        <v>6.9583333333333339</v>
      </c>
      <c r="K397" s="21" t="str">
        <f t="shared" si="216"/>
        <v>Jum'at</v>
      </c>
      <c r="L397" s="24">
        <f t="shared" si="221"/>
        <v>44148.125</v>
      </c>
      <c r="M397" s="25">
        <f t="shared" si="217"/>
        <v>7.1250000000000009</v>
      </c>
    </row>
    <row r="398" spans="1:13" x14ac:dyDescent="0.25">
      <c r="A398" s="21">
        <f t="shared" si="218"/>
        <v>5</v>
      </c>
      <c r="B398" s="22" t="s">
        <v>184</v>
      </c>
      <c r="C398" s="21">
        <v>306</v>
      </c>
      <c r="D398" s="23">
        <f t="shared" si="213"/>
        <v>19</v>
      </c>
      <c r="E398" s="23">
        <v>1</v>
      </c>
      <c r="F398" s="23">
        <f t="shared" si="214"/>
        <v>18</v>
      </c>
      <c r="G398" s="21">
        <v>2</v>
      </c>
      <c r="H398" s="21" t="str">
        <f t="shared" si="215"/>
        <v>Jum'at</v>
      </c>
      <c r="I398" s="24">
        <f t="shared" si="219"/>
        <v>44148.5</v>
      </c>
      <c r="J398" s="25">
        <f t="shared" si="220"/>
        <v>7.5000000000000009</v>
      </c>
      <c r="K398" s="21" t="str">
        <f t="shared" si="216"/>
        <v>Jum'at</v>
      </c>
      <c r="L398" s="24">
        <f t="shared" si="221"/>
        <v>44148.583333333336</v>
      </c>
      <c r="M398" s="25">
        <f t="shared" si="217"/>
        <v>7.5833333333333339</v>
      </c>
    </row>
    <row r="399" spans="1:13" x14ac:dyDescent="0.25">
      <c r="A399" s="21">
        <f t="shared" si="218"/>
        <v>6</v>
      </c>
      <c r="B399" s="22" t="s">
        <v>185</v>
      </c>
      <c r="C399" s="21">
        <v>220</v>
      </c>
      <c r="D399" s="23">
        <f t="shared" si="213"/>
        <v>12</v>
      </c>
      <c r="E399" s="23">
        <v>0</v>
      </c>
      <c r="F399" s="23">
        <f t="shared" si="214"/>
        <v>12</v>
      </c>
      <c r="G399" s="21">
        <v>3</v>
      </c>
      <c r="H399" s="21" t="str">
        <f t="shared" si="215"/>
        <v>Sabtu</v>
      </c>
      <c r="I399" s="24">
        <f t="shared" si="219"/>
        <v>44149.375</v>
      </c>
      <c r="J399" s="25">
        <f t="shared" si="220"/>
        <v>8.375</v>
      </c>
      <c r="K399" s="21" t="str">
        <f t="shared" si="216"/>
        <v>Sabtu</v>
      </c>
      <c r="L399" s="24">
        <f t="shared" si="221"/>
        <v>44149.5</v>
      </c>
      <c r="M399" s="25">
        <f t="shared" si="217"/>
        <v>8.5</v>
      </c>
    </row>
    <row r="400" spans="1:13" x14ac:dyDescent="0.25">
      <c r="A400" s="21">
        <f t="shared" si="218"/>
        <v>7</v>
      </c>
      <c r="B400" s="22" t="s">
        <v>186</v>
      </c>
      <c r="C400" s="21">
        <v>150</v>
      </c>
      <c r="D400" s="23">
        <f t="shared" si="213"/>
        <v>9</v>
      </c>
      <c r="E400" s="23">
        <v>1</v>
      </c>
      <c r="F400" s="23">
        <f t="shared" si="214"/>
        <v>8</v>
      </c>
      <c r="G400" s="21">
        <v>2</v>
      </c>
      <c r="H400" s="21" t="str">
        <f t="shared" si="215"/>
        <v>Minggu</v>
      </c>
      <c r="I400" s="24">
        <f t="shared" si="219"/>
        <v>44150</v>
      </c>
      <c r="J400" s="25">
        <f t="shared" si="220"/>
        <v>9</v>
      </c>
      <c r="K400" s="21" t="str">
        <f t="shared" si="216"/>
        <v>Minggu</v>
      </c>
      <c r="L400" s="24">
        <f t="shared" si="221"/>
        <v>44150.083333333336</v>
      </c>
      <c r="M400" s="25">
        <f t="shared" si="217"/>
        <v>9.0833333333333339</v>
      </c>
    </row>
    <row r="401" spans="1:13" x14ac:dyDescent="0.25">
      <c r="A401" s="21">
        <f t="shared" si="218"/>
        <v>8</v>
      </c>
      <c r="B401" s="22" t="s">
        <v>188</v>
      </c>
      <c r="C401" s="21">
        <v>310</v>
      </c>
      <c r="D401" s="23">
        <f t="shared" si="213"/>
        <v>19</v>
      </c>
      <c r="E401" s="23">
        <v>1</v>
      </c>
      <c r="F401" s="23">
        <f t="shared" si="214"/>
        <v>18</v>
      </c>
      <c r="G401" s="21">
        <v>2</v>
      </c>
      <c r="H401" s="21" t="str">
        <f t="shared" si="215"/>
        <v>Minggu</v>
      </c>
      <c r="I401" s="24">
        <f t="shared" si="219"/>
        <v>44150.458333333336</v>
      </c>
      <c r="J401" s="25">
        <f t="shared" si="220"/>
        <v>9.4583333333333339</v>
      </c>
      <c r="K401" s="21" t="str">
        <f t="shared" si="216"/>
        <v>Minggu</v>
      </c>
      <c r="L401" s="24">
        <f t="shared" si="221"/>
        <v>44150.541666666672</v>
      </c>
      <c r="M401" s="25">
        <f t="shared" si="217"/>
        <v>9.5416666666666679</v>
      </c>
    </row>
    <row r="402" spans="1:13" x14ac:dyDescent="0.25">
      <c r="A402" s="21">
        <f t="shared" si="218"/>
        <v>9</v>
      </c>
      <c r="B402" s="22" t="s">
        <v>189</v>
      </c>
      <c r="C402" s="21">
        <v>310</v>
      </c>
      <c r="D402" s="23">
        <f t="shared" si="213"/>
        <v>19</v>
      </c>
      <c r="E402" s="23">
        <v>1</v>
      </c>
      <c r="F402" s="23">
        <f t="shared" si="214"/>
        <v>18</v>
      </c>
      <c r="G402" s="21">
        <v>4</v>
      </c>
      <c r="H402" s="21" t="str">
        <f t="shared" si="215"/>
        <v>Senin</v>
      </c>
      <c r="I402" s="24">
        <f t="shared" si="219"/>
        <v>44151.333333333336</v>
      </c>
      <c r="J402" s="25">
        <f t="shared" si="220"/>
        <v>10.333333333333334</v>
      </c>
      <c r="K402" s="21" t="str">
        <f t="shared" si="216"/>
        <v>Senin</v>
      </c>
      <c r="L402" s="24">
        <f t="shared" si="221"/>
        <v>44151.5</v>
      </c>
      <c r="M402" s="25">
        <f t="shared" si="217"/>
        <v>10.5</v>
      </c>
    </row>
    <row r="403" spans="1:13" x14ac:dyDescent="0.25">
      <c r="A403" s="21">
        <f t="shared" si="218"/>
        <v>10</v>
      </c>
      <c r="B403" s="22" t="s">
        <v>188</v>
      </c>
      <c r="C403" s="21">
        <v>150</v>
      </c>
      <c r="D403" s="23">
        <f t="shared" si="213"/>
        <v>9</v>
      </c>
      <c r="E403" s="23">
        <v>1</v>
      </c>
      <c r="F403" s="23">
        <f t="shared" si="214"/>
        <v>8</v>
      </c>
      <c r="G403" s="21">
        <v>2</v>
      </c>
      <c r="H403" s="21" t="str">
        <f t="shared" si="215"/>
        <v>Selasa</v>
      </c>
      <c r="I403" s="24">
        <f t="shared" si="219"/>
        <v>44152.291666666664</v>
      </c>
      <c r="J403" s="25">
        <f t="shared" si="220"/>
        <v>11.291666666666666</v>
      </c>
      <c r="K403" s="21" t="str">
        <f t="shared" si="216"/>
        <v>Selasa</v>
      </c>
      <c r="L403" s="24">
        <f t="shared" si="221"/>
        <v>44152.375</v>
      </c>
      <c r="M403" s="25">
        <f t="shared" si="217"/>
        <v>11.375</v>
      </c>
    </row>
    <row r="404" spans="1:13" x14ac:dyDescent="0.25">
      <c r="A404" s="21">
        <f t="shared" si="218"/>
        <v>11</v>
      </c>
      <c r="B404" s="22" t="s">
        <v>186</v>
      </c>
      <c r="C404" s="21">
        <v>220</v>
      </c>
      <c r="D404" s="23">
        <f t="shared" si="213"/>
        <v>12</v>
      </c>
      <c r="E404" s="23">
        <v>0</v>
      </c>
      <c r="F404" s="23">
        <f t="shared" si="214"/>
        <v>12</v>
      </c>
      <c r="G404" s="21">
        <v>2</v>
      </c>
      <c r="H404" s="21" t="str">
        <f t="shared" si="215"/>
        <v>Selasa</v>
      </c>
      <c r="I404" s="24">
        <f t="shared" si="219"/>
        <v>44152.75</v>
      </c>
      <c r="J404" s="25">
        <f t="shared" si="220"/>
        <v>11.75</v>
      </c>
      <c r="K404" s="21" t="str">
        <f t="shared" si="216"/>
        <v>Selasa</v>
      </c>
      <c r="L404" s="24">
        <f t="shared" si="221"/>
        <v>44152.833333333336</v>
      </c>
      <c r="M404" s="25">
        <f t="shared" si="217"/>
        <v>11.833333333333334</v>
      </c>
    </row>
    <row r="405" spans="1:13" x14ac:dyDescent="0.25">
      <c r="A405" s="21">
        <f t="shared" si="218"/>
        <v>12</v>
      </c>
      <c r="B405" s="22" t="s">
        <v>185</v>
      </c>
      <c r="C405" s="21">
        <v>306</v>
      </c>
      <c r="D405" s="23">
        <f t="shared" si="213"/>
        <v>19</v>
      </c>
      <c r="E405" s="23">
        <v>1</v>
      </c>
      <c r="F405" s="23">
        <f t="shared" si="214"/>
        <v>18</v>
      </c>
      <c r="G405" s="21">
        <v>3</v>
      </c>
      <c r="H405" s="21" t="str">
        <f t="shared" si="215"/>
        <v>Rabu</v>
      </c>
      <c r="I405" s="24">
        <f t="shared" si="219"/>
        <v>44153.333333333336</v>
      </c>
      <c r="J405" s="25">
        <f t="shared" si="220"/>
        <v>12.333333333333334</v>
      </c>
      <c r="K405" s="21" t="str">
        <f t="shared" si="216"/>
        <v>Rabu</v>
      </c>
      <c r="L405" s="24">
        <f t="shared" si="221"/>
        <v>44153.458333333336</v>
      </c>
      <c r="M405" s="25">
        <f t="shared" si="217"/>
        <v>12.458333333333334</v>
      </c>
    </row>
    <row r="406" spans="1:13" x14ac:dyDescent="0.25">
      <c r="A406" s="21">
        <f t="shared" si="218"/>
        <v>13</v>
      </c>
      <c r="B406" s="22" t="s">
        <v>184</v>
      </c>
      <c r="C406" s="21">
        <v>146</v>
      </c>
      <c r="D406" s="23">
        <f t="shared" si="213"/>
        <v>8</v>
      </c>
      <c r="E406" s="23">
        <v>0</v>
      </c>
      <c r="F406" s="23">
        <f t="shared" si="214"/>
        <v>8</v>
      </c>
      <c r="G406" s="21">
        <v>2</v>
      </c>
      <c r="H406" s="21" t="str">
        <f t="shared" si="215"/>
        <v>Kamis</v>
      </c>
      <c r="I406" s="24">
        <f t="shared" si="219"/>
        <v>44154.25</v>
      </c>
      <c r="J406" s="25">
        <f t="shared" si="220"/>
        <v>13.25</v>
      </c>
      <c r="K406" s="21" t="str">
        <f t="shared" si="216"/>
        <v>Kamis</v>
      </c>
      <c r="L406" s="24">
        <f t="shared" si="221"/>
        <v>44154.333333333336</v>
      </c>
      <c r="M406" s="25">
        <f t="shared" si="217"/>
        <v>13.333333333333334</v>
      </c>
    </row>
    <row r="407" spans="1:13" x14ac:dyDescent="0.25">
      <c r="A407" s="21">
        <f t="shared" si="218"/>
        <v>14</v>
      </c>
      <c r="B407" s="22" t="s">
        <v>183</v>
      </c>
      <c r="C407" s="21">
        <v>480</v>
      </c>
      <c r="D407" s="23">
        <f t="shared" si="213"/>
        <v>28</v>
      </c>
      <c r="E407" s="23">
        <v>0</v>
      </c>
      <c r="F407" s="23">
        <f t="shared" si="214"/>
        <v>28</v>
      </c>
      <c r="G407" s="21">
        <v>3</v>
      </c>
      <c r="H407" s="21" t="str">
        <f t="shared" si="215"/>
        <v>Kamis</v>
      </c>
      <c r="I407" s="24">
        <f t="shared" si="219"/>
        <v>44154.666666666664</v>
      </c>
      <c r="J407" s="25">
        <f t="shared" si="220"/>
        <v>13.666666666666668</v>
      </c>
      <c r="K407" s="21" t="str">
        <f t="shared" si="216"/>
        <v>Kamis</v>
      </c>
      <c r="L407" s="24">
        <f t="shared" si="221"/>
        <v>44154.791666666664</v>
      </c>
      <c r="M407" s="25">
        <f t="shared" si="217"/>
        <v>13.791666666666668</v>
      </c>
    </row>
    <row r="408" spans="1:13" x14ac:dyDescent="0.25">
      <c r="A408" s="21">
        <f t="shared" si="218"/>
        <v>15</v>
      </c>
      <c r="B408" s="22" t="s">
        <v>182</v>
      </c>
      <c r="C408" s="21">
        <v>188</v>
      </c>
      <c r="D408" s="23">
        <f t="shared" si="213"/>
        <v>12</v>
      </c>
      <c r="E408" s="23">
        <v>1</v>
      </c>
      <c r="F408" s="23">
        <f t="shared" si="214"/>
        <v>11</v>
      </c>
      <c r="G408" s="21">
        <v>2</v>
      </c>
      <c r="H408" s="21" t="str">
        <f t="shared" si="215"/>
        <v>Jum'at</v>
      </c>
      <c r="I408" s="24">
        <f t="shared" si="219"/>
        <v>44155.958333333336</v>
      </c>
      <c r="J408" s="25">
        <f t="shared" si="220"/>
        <v>14.958333333333334</v>
      </c>
      <c r="K408" s="21" t="str">
        <f t="shared" si="216"/>
        <v>Sabtu</v>
      </c>
      <c r="L408" s="24">
        <f t="shared" si="221"/>
        <v>44156.041666666672</v>
      </c>
      <c r="M408" s="25">
        <f t="shared" si="217"/>
        <v>15.041666666666668</v>
      </c>
    </row>
    <row r="409" spans="1:13" x14ac:dyDescent="0.25">
      <c r="A409" s="21">
        <f t="shared" si="218"/>
        <v>16</v>
      </c>
      <c r="B409" s="22" t="s">
        <v>150</v>
      </c>
      <c r="C409" s="21">
        <v>485</v>
      </c>
      <c r="D409" s="23">
        <f t="shared" si="213"/>
        <v>28</v>
      </c>
      <c r="E409" s="23">
        <v>0</v>
      </c>
      <c r="F409" s="23">
        <f t="shared" si="214"/>
        <v>28</v>
      </c>
      <c r="G409" s="21">
        <v>2</v>
      </c>
      <c r="H409" s="21" t="str">
        <f t="shared" si="215"/>
        <v>Sabtu</v>
      </c>
      <c r="I409" s="24">
        <f t="shared" si="219"/>
        <v>44156.541666666664</v>
      </c>
      <c r="J409" s="25">
        <f t="shared" si="220"/>
        <v>15.541666666666668</v>
      </c>
      <c r="K409" s="21" t="str">
        <f t="shared" si="216"/>
        <v>Sabtu</v>
      </c>
      <c r="L409" s="24">
        <f t="shared" si="221"/>
        <v>44156.625</v>
      </c>
      <c r="M409" s="25">
        <f t="shared" si="217"/>
        <v>15.625000000000002</v>
      </c>
    </row>
    <row r="410" spans="1:13" x14ac:dyDescent="0.25">
      <c r="A410" s="21">
        <f t="shared" si="218"/>
        <v>17</v>
      </c>
      <c r="B410" s="22" t="s">
        <v>181</v>
      </c>
      <c r="C410" s="21"/>
      <c r="D410" s="23"/>
      <c r="E410" s="23"/>
      <c r="F410" s="23"/>
      <c r="G410" s="21"/>
      <c r="H410" s="21" t="str">
        <f t="shared" si="215"/>
        <v>Minggu</v>
      </c>
      <c r="I410" s="24">
        <f t="shared" si="219"/>
        <v>44157.791666666664</v>
      </c>
      <c r="J410" s="25">
        <f t="shared" si="220"/>
        <v>16.791666666666668</v>
      </c>
      <c r="K410" s="21"/>
      <c r="L410" s="24"/>
      <c r="M410" s="25"/>
    </row>
    <row r="411" spans="1:13" x14ac:dyDescent="0.25">
      <c r="A411" s="8" t="s">
        <v>31</v>
      </c>
      <c r="B411" s="8"/>
      <c r="C411" s="28">
        <f>SUM(C394:C410)</f>
        <v>4570</v>
      </c>
      <c r="D411" s="28">
        <f>SUM(D394:D410)</f>
        <v>273</v>
      </c>
      <c r="E411" s="28"/>
      <c r="F411" s="28"/>
      <c r="G411" s="28">
        <f>SUM(G394:G410)</f>
        <v>111</v>
      </c>
      <c r="H411" s="28">
        <f>D411+G411</f>
        <v>384</v>
      </c>
      <c r="I411" s="29"/>
      <c r="J411" s="30"/>
      <c r="K411" s="29"/>
      <c r="L411" s="29"/>
      <c r="M411" s="30"/>
    </row>
    <row r="412" spans="1:13" x14ac:dyDescent="0.25">
      <c r="A412" s="8" t="s">
        <v>32</v>
      </c>
      <c r="B412" s="8"/>
      <c r="C412" s="31"/>
      <c r="D412" s="32">
        <f>D411/24</f>
        <v>11.375</v>
      </c>
      <c r="E412" s="32"/>
      <c r="F412" s="32"/>
      <c r="G412" s="32">
        <f>G411/24</f>
        <v>4.625</v>
      </c>
      <c r="H412" s="32">
        <f>H411/24</f>
        <v>16</v>
      </c>
      <c r="I412" s="33"/>
      <c r="J412" s="34" t="s">
        <v>33</v>
      </c>
      <c r="K412" s="35"/>
      <c r="L412" s="35"/>
      <c r="M412" s="35"/>
    </row>
    <row r="413" spans="1:13" x14ac:dyDescent="0.25">
      <c r="A413" s="36"/>
      <c r="B413" s="36"/>
      <c r="C413" s="37"/>
      <c r="D413" s="36"/>
      <c r="E413" s="36"/>
      <c r="F413" s="36"/>
      <c r="G413" s="36"/>
      <c r="H413" s="35"/>
      <c r="I413" s="35"/>
      <c r="J413" s="30" t="s">
        <v>34</v>
      </c>
      <c r="K413" s="30"/>
      <c r="L413" s="38">
        <f>C411</f>
        <v>4570</v>
      </c>
      <c r="M413" s="35" t="s">
        <v>35</v>
      </c>
    </row>
    <row r="414" spans="1:13" x14ac:dyDescent="0.25">
      <c r="A414" s="36"/>
      <c r="B414" s="36"/>
      <c r="C414" s="36"/>
      <c r="D414" s="36"/>
      <c r="E414" s="36"/>
      <c r="F414" s="36"/>
      <c r="G414" s="36"/>
      <c r="H414" s="36"/>
      <c r="I414" s="39"/>
      <c r="J414" s="30" t="s">
        <v>36</v>
      </c>
      <c r="K414" s="30"/>
      <c r="L414" s="40">
        <f>D412</f>
        <v>11.375</v>
      </c>
      <c r="M414" s="35" t="s">
        <v>14</v>
      </c>
    </row>
    <row r="415" spans="1:13" x14ac:dyDescent="0.25">
      <c r="A415" s="36"/>
      <c r="B415" s="36"/>
      <c r="C415" s="36"/>
      <c r="D415" s="36"/>
      <c r="E415" s="36"/>
      <c r="F415" s="36"/>
      <c r="G415" s="36"/>
      <c r="H415" s="36"/>
      <c r="I415" s="35"/>
      <c r="J415" s="30" t="s">
        <v>37</v>
      </c>
      <c r="K415" s="30"/>
      <c r="L415" s="41">
        <f>G412</f>
        <v>4.625</v>
      </c>
      <c r="M415" s="35" t="s">
        <v>14</v>
      </c>
    </row>
    <row r="417" spans="1:19" x14ac:dyDescent="0.25">
      <c r="A417" s="14" t="s">
        <v>0</v>
      </c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</row>
    <row r="418" spans="1:19" x14ac:dyDescent="0.25">
      <c r="A418" s="14" t="s">
        <v>1</v>
      </c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</row>
    <row r="419" spans="1:19" x14ac:dyDescent="0.25">
      <c r="A419" s="17" t="s">
        <v>258</v>
      </c>
      <c r="K419" s="18" t="s">
        <v>3</v>
      </c>
      <c r="L419" s="16">
        <v>17</v>
      </c>
      <c r="M419" s="18" t="s">
        <v>4</v>
      </c>
    </row>
    <row r="420" spans="1:19" ht="15.75" customHeight="1" x14ac:dyDescent="0.25">
      <c r="A420" s="13" t="s">
        <v>5</v>
      </c>
      <c r="B420" s="13" t="s">
        <v>6</v>
      </c>
      <c r="C420" s="12" t="s">
        <v>7</v>
      </c>
      <c r="D420" s="12" t="s">
        <v>8</v>
      </c>
      <c r="E420" s="11" t="s">
        <v>9</v>
      </c>
      <c r="F420" s="11" t="s">
        <v>10</v>
      </c>
      <c r="G420" s="12" t="s">
        <v>11</v>
      </c>
      <c r="H420" s="10" t="s">
        <v>12</v>
      </c>
      <c r="I420" s="10"/>
      <c r="J420" s="10"/>
      <c r="K420" s="9" t="s">
        <v>13</v>
      </c>
      <c r="L420" s="9"/>
      <c r="M420" s="9"/>
    </row>
    <row r="421" spans="1:19" x14ac:dyDescent="0.25">
      <c r="A421" s="13"/>
      <c r="B421" s="13"/>
      <c r="C421" s="12"/>
      <c r="D421" s="12"/>
      <c r="E421" s="11"/>
      <c r="F421" s="11"/>
      <c r="G421" s="12"/>
      <c r="H421" s="19" t="s">
        <v>14</v>
      </c>
      <c r="I421" s="19" t="s">
        <v>15</v>
      </c>
      <c r="J421" s="19" t="s">
        <v>16</v>
      </c>
      <c r="K421" s="20" t="s">
        <v>14</v>
      </c>
      <c r="L421" s="20" t="s">
        <v>15</v>
      </c>
      <c r="M421" s="20" t="s">
        <v>16</v>
      </c>
    </row>
    <row r="422" spans="1:19" x14ac:dyDescent="0.25">
      <c r="A422" s="21">
        <v>1</v>
      </c>
      <c r="B422" s="22" t="s">
        <v>181</v>
      </c>
      <c r="C422" s="21">
        <v>485</v>
      </c>
      <c r="D422" s="23">
        <f t="shared" ref="D422:D437" si="222">F422+E422</f>
        <v>29</v>
      </c>
      <c r="E422" s="231">
        <v>1</v>
      </c>
      <c r="F422" s="23">
        <f t="shared" ref="F422:F437" si="223">INT(C422/$AA$277)</f>
        <v>28</v>
      </c>
      <c r="G422" s="190">
        <v>13</v>
      </c>
      <c r="H422" s="21" t="str">
        <f t="shared" ref="H422:H438" si="224">CHOOSE(WEEKDAY(I422),"Minggu","Senin","Selasa","Rabu","Kamis","Jum'at","Sabtu")</f>
        <v>Minggu</v>
      </c>
      <c r="I422" s="24">
        <v>44157</v>
      </c>
      <c r="J422" s="25">
        <v>0.79166666666666696</v>
      </c>
      <c r="K422" s="21" t="str">
        <f t="shared" ref="K422:K437" si="225">CHOOSE(WEEKDAY(L422),"Minggu","Senin","Selasa","Rabu","Kamis","Jum'at","Sabtu")</f>
        <v>Senin</v>
      </c>
      <c r="L422" s="24">
        <f>(I422+J422)+G422/24</f>
        <v>44158.333333333328</v>
      </c>
      <c r="M422" s="25">
        <f t="shared" ref="M422:M437" si="226">(J422+G422/24)</f>
        <v>1.3333333333333335</v>
      </c>
      <c r="N422" s="15">
        <v>486</v>
      </c>
      <c r="O422" s="15">
        <f t="shared" ref="O422:O437" si="227">N422/17</f>
        <v>28.588235294117649</v>
      </c>
    </row>
    <row r="423" spans="1:19" x14ac:dyDescent="0.25">
      <c r="A423" s="21">
        <f t="shared" ref="A423:A438" si="228">A422+1</f>
        <v>2</v>
      </c>
      <c r="B423" s="22" t="s">
        <v>150</v>
      </c>
      <c r="C423" s="21">
        <v>188</v>
      </c>
      <c r="D423" s="23">
        <f t="shared" si="222"/>
        <v>12</v>
      </c>
      <c r="E423" s="23">
        <v>1</v>
      </c>
      <c r="F423" s="23">
        <f t="shared" si="223"/>
        <v>11</v>
      </c>
      <c r="G423" s="21">
        <v>2</v>
      </c>
      <c r="H423" s="21" t="str">
        <f t="shared" si="224"/>
        <v>Selasa</v>
      </c>
      <c r="I423" s="24">
        <f t="shared" ref="I423:I438" si="229">$I$422+J423</f>
        <v>44159.541666666664</v>
      </c>
      <c r="J423" s="25">
        <f t="shared" ref="J423:J438" si="230">M422+D422/24</f>
        <v>2.541666666666667</v>
      </c>
      <c r="K423" s="21" t="str">
        <f t="shared" si="225"/>
        <v>Selasa</v>
      </c>
      <c r="L423" s="24">
        <f t="shared" ref="L423:L437" si="231">($I$422+J423)+G423/24</f>
        <v>44159.625</v>
      </c>
      <c r="M423" s="25">
        <f t="shared" si="226"/>
        <v>2.6250000000000004</v>
      </c>
      <c r="N423" s="15">
        <v>195</v>
      </c>
      <c r="O423" s="15">
        <f t="shared" si="227"/>
        <v>11.470588235294118</v>
      </c>
      <c r="P423" s="15" t="s">
        <v>224</v>
      </c>
      <c r="Q423" s="15" t="s">
        <v>259</v>
      </c>
    </row>
    <row r="424" spans="1:19" x14ac:dyDescent="0.25">
      <c r="A424" s="21">
        <f t="shared" si="228"/>
        <v>3</v>
      </c>
      <c r="B424" s="22" t="s">
        <v>182</v>
      </c>
      <c r="C424" s="21">
        <v>480</v>
      </c>
      <c r="D424" s="23">
        <f t="shared" si="222"/>
        <v>27</v>
      </c>
      <c r="E424" s="231">
        <v>-1</v>
      </c>
      <c r="F424" s="23">
        <f t="shared" si="223"/>
        <v>28</v>
      </c>
      <c r="G424" s="21">
        <v>2</v>
      </c>
      <c r="H424" s="21" t="str">
        <f t="shared" si="224"/>
        <v>Rabu</v>
      </c>
      <c r="I424" s="24">
        <f t="shared" si="229"/>
        <v>44160.125</v>
      </c>
      <c r="J424" s="25">
        <f t="shared" si="230"/>
        <v>3.1250000000000004</v>
      </c>
      <c r="K424" s="21" t="str">
        <f t="shared" si="225"/>
        <v>Rabu</v>
      </c>
      <c r="L424" s="24">
        <f t="shared" si="231"/>
        <v>44160.208333333336</v>
      </c>
      <c r="M424" s="25">
        <f t="shared" si="226"/>
        <v>3.2083333333333339</v>
      </c>
      <c r="N424" s="15">
        <v>467</v>
      </c>
      <c r="O424" s="15">
        <f t="shared" si="227"/>
        <v>27.470588235294116</v>
      </c>
    </row>
    <row r="425" spans="1:19" x14ac:dyDescent="0.25">
      <c r="A425" s="21">
        <f t="shared" si="228"/>
        <v>4</v>
      </c>
      <c r="B425" s="22" t="s">
        <v>183</v>
      </c>
      <c r="C425" s="21">
        <v>146</v>
      </c>
      <c r="D425" s="23">
        <f t="shared" si="222"/>
        <v>9</v>
      </c>
      <c r="E425" s="23">
        <v>1</v>
      </c>
      <c r="F425" s="23">
        <f t="shared" si="223"/>
        <v>8</v>
      </c>
      <c r="G425" s="21">
        <v>3</v>
      </c>
      <c r="H425" s="21" t="str">
        <f t="shared" si="224"/>
        <v>Kamis</v>
      </c>
      <c r="I425" s="24">
        <f t="shared" si="229"/>
        <v>44161.333333333336</v>
      </c>
      <c r="J425" s="25">
        <f t="shared" si="230"/>
        <v>4.3333333333333339</v>
      </c>
      <c r="K425" s="21" t="str">
        <f t="shared" si="225"/>
        <v>Kamis</v>
      </c>
      <c r="L425" s="24">
        <f t="shared" si="231"/>
        <v>44161.458333333336</v>
      </c>
      <c r="M425" s="25">
        <f t="shared" si="226"/>
        <v>4.4583333333333339</v>
      </c>
      <c r="N425" s="15">
        <v>146</v>
      </c>
      <c r="O425" s="15">
        <f t="shared" si="227"/>
        <v>8.5882352941176467</v>
      </c>
      <c r="P425" s="259" t="s">
        <v>260</v>
      </c>
      <c r="Q425" s="259" t="s">
        <v>261</v>
      </c>
      <c r="R425" s="229" t="s">
        <v>255</v>
      </c>
      <c r="S425" s="229" t="s">
        <v>262</v>
      </c>
    </row>
    <row r="426" spans="1:19" x14ac:dyDescent="0.25">
      <c r="A426" s="21">
        <f t="shared" si="228"/>
        <v>5</v>
      </c>
      <c r="B426" s="22" t="s">
        <v>184</v>
      </c>
      <c r="C426" s="21">
        <v>306</v>
      </c>
      <c r="D426" s="23">
        <f t="shared" si="222"/>
        <v>18</v>
      </c>
      <c r="E426" s="231">
        <v>0</v>
      </c>
      <c r="F426" s="23">
        <f t="shared" si="223"/>
        <v>18</v>
      </c>
      <c r="G426" s="21">
        <v>2</v>
      </c>
      <c r="H426" s="21" t="str">
        <f t="shared" si="224"/>
        <v>Kamis</v>
      </c>
      <c r="I426" s="24">
        <f t="shared" si="229"/>
        <v>44161.833333333336</v>
      </c>
      <c r="J426" s="25">
        <f t="shared" si="230"/>
        <v>4.8333333333333339</v>
      </c>
      <c r="K426" s="21" t="str">
        <f t="shared" si="225"/>
        <v>Kamis</v>
      </c>
      <c r="L426" s="24">
        <f t="shared" si="231"/>
        <v>44161.916666666672</v>
      </c>
      <c r="M426" s="25">
        <f t="shared" si="226"/>
        <v>4.916666666666667</v>
      </c>
      <c r="N426" s="15">
        <v>306</v>
      </c>
      <c r="O426" s="232">
        <f t="shared" si="227"/>
        <v>18</v>
      </c>
    </row>
    <row r="427" spans="1:19" x14ac:dyDescent="0.25">
      <c r="A427" s="21">
        <f t="shared" si="228"/>
        <v>6</v>
      </c>
      <c r="B427" s="22" t="s">
        <v>185</v>
      </c>
      <c r="C427" s="21">
        <v>220</v>
      </c>
      <c r="D427" s="23">
        <f t="shared" si="222"/>
        <v>12</v>
      </c>
      <c r="E427" s="23">
        <v>0</v>
      </c>
      <c r="F427" s="23">
        <f t="shared" si="223"/>
        <v>12</v>
      </c>
      <c r="G427" s="21">
        <v>3</v>
      </c>
      <c r="H427" s="21" t="str">
        <f t="shared" si="224"/>
        <v>Jum'at</v>
      </c>
      <c r="I427" s="24">
        <f t="shared" si="229"/>
        <v>44162.666666666664</v>
      </c>
      <c r="J427" s="25">
        <f t="shared" si="230"/>
        <v>5.666666666666667</v>
      </c>
      <c r="K427" s="21" t="str">
        <f t="shared" si="225"/>
        <v>Jum'at</v>
      </c>
      <c r="L427" s="24">
        <f t="shared" si="231"/>
        <v>44162.791666666664</v>
      </c>
      <c r="M427" s="25">
        <f t="shared" si="226"/>
        <v>5.791666666666667</v>
      </c>
      <c r="N427" s="15">
        <v>208</v>
      </c>
      <c r="O427" s="15">
        <f t="shared" si="227"/>
        <v>12.235294117647058</v>
      </c>
    </row>
    <row r="428" spans="1:19" x14ac:dyDescent="0.25">
      <c r="A428" s="21">
        <f t="shared" si="228"/>
        <v>7</v>
      </c>
      <c r="B428" s="22" t="s">
        <v>186</v>
      </c>
      <c r="C428" s="21">
        <v>150</v>
      </c>
      <c r="D428" s="23">
        <f t="shared" si="222"/>
        <v>9</v>
      </c>
      <c r="E428" s="23">
        <v>1</v>
      </c>
      <c r="F428" s="23">
        <f t="shared" si="223"/>
        <v>8</v>
      </c>
      <c r="G428" s="21">
        <v>2</v>
      </c>
      <c r="H428" s="21" t="str">
        <f t="shared" si="224"/>
        <v>Sabtu</v>
      </c>
      <c r="I428" s="24">
        <f t="shared" si="229"/>
        <v>44163.291666666664</v>
      </c>
      <c r="J428" s="25">
        <f t="shared" si="230"/>
        <v>6.291666666666667</v>
      </c>
      <c r="K428" s="21" t="str">
        <f t="shared" si="225"/>
        <v>Sabtu</v>
      </c>
      <c r="L428" s="24">
        <f t="shared" si="231"/>
        <v>44163.375</v>
      </c>
      <c r="M428" s="25">
        <f t="shared" si="226"/>
        <v>6.375</v>
      </c>
      <c r="N428" s="15">
        <v>156</v>
      </c>
      <c r="O428" s="15">
        <f t="shared" si="227"/>
        <v>9.1764705882352935</v>
      </c>
    </row>
    <row r="429" spans="1:19" x14ac:dyDescent="0.25">
      <c r="A429" s="21">
        <f t="shared" si="228"/>
        <v>8</v>
      </c>
      <c r="B429" s="22" t="s">
        <v>188</v>
      </c>
      <c r="C429" s="21">
        <v>310</v>
      </c>
      <c r="D429" s="23">
        <f t="shared" si="222"/>
        <v>19</v>
      </c>
      <c r="E429" s="23">
        <v>1</v>
      </c>
      <c r="F429" s="23">
        <f t="shared" si="223"/>
        <v>18</v>
      </c>
      <c r="G429" s="21">
        <v>2</v>
      </c>
      <c r="H429" s="21" t="str">
        <f t="shared" si="224"/>
        <v>Sabtu</v>
      </c>
      <c r="I429" s="24">
        <f t="shared" si="229"/>
        <v>44163.75</v>
      </c>
      <c r="J429" s="25">
        <f t="shared" si="230"/>
        <v>6.75</v>
      </c>
      <c r="K429" s="21" t="str">
        <f t="shared" si="225"/>
        <v>Sabtu</v>
      </c>
      <c r="L429" s="24">
        <f t="shared" si="231"/>
        <v>44163.833333333336</v>
      </c>
      <c r="M429" s="25">
        <f t="shared" si="226"/>
        <v>6.833333333333333</v>
      </c>
      <c r="N429" s="15">
        <v>305</v>
      </c>
      <c r="O429" s="232">
        <f t="shared" si="227"/>
        <v>17.941176470588236</v>
      </c>
    </row>
    <row r="430" spans="1:19" x14ac:dyDescent="0.25">
      <c r="A430" s="21">
        <f t="shared" si="228"/>
        <v>9</v>
      </c>
      <c r="B430" s="22" t="s">
        <v>189</v>
      </c>
      <c r="C430" s="21">
        <v>310</v>
      </c>
      <c r="D430" s="23">
        <f t="shared" si="222"/>
        <v>19</v>
      </c>
      <c r="E430" s="23">
        <v>1</v>
      </c>
      <c r="F430" s="23">
        <f t="shared" si="223"/>
        <v>18</v>
      </c>
      <c r="G430" s="21">
        <v>4</v>
      </c>
      <c r="H430" s="21" t="str">
        <f t="shared" si="224"/>
        <v>Minggu</v>
      </c>
      <c r="I430" s="24">
        <f t="shared" si="229"/>
        <v>44164.625</v>
      </c>
      <c r="J430" s="25">
        <f t="shared" si="230"/>
        <v>7.625</v>
      </c>
      <c r="K430" s="21" t="str">
        <f t="shared" si="225"/>
        <v>Minggu</v>
      </c>
      <c r="L430" s="24">
        <f t="shared" si="231"/>
        <v>44164.791666666664</v>
      </c>
      <c r="M430" s="25">
        <f t="shared" si="226"/>
        <v>7.791666666666667</v>
      </c>
      <c r="N430" s="15">
        <v>306</v>
      </c>
      <c r="O430" s="232">
        <f t="shared" si="227"/>
        <v>18</v>
      </c>
    </row>
    <row r="431" spans="1:19" x14ac:dyDescent="0.25">
      <c r="A431" s="21">
        <f t="shared" si="228"/>
        <v>10</v>
      </c>
      <c r="B431" s="22" t="s">
        <v>188</v>
      </c>
      <c r="C431" s="21">
        <v>150</v>
      </c>
      <c r="D431" s="23">
        <f t="shared" si="222"/>
        <v>9</v>
      </c>
      <c r="E431" s="23">
        <v>1</v>
      </c>
      <c r="F431" s="23">
        <f t="shared" si="223"/>
        <v>8</v>
      </c>
      <c r="G431" s="21">
        <v>2</v>
      </c>
      <c r="H431" s="21" t="str">
        <f t="shared" si="224"/>
        <v>Senin</v>
      </c>
      <c r="I431" s="24">
        <f t="shared" si="229"/>
        <v>44165.583333333336</v>
      </c>
      <c r="J431" s="25">
        <f t="shared" si="230"/>
        <v>8.5833333333333339</v>
      </c>
      <c r="K431" s="21" t="str">
        <f t="shared" si="225"/>
        <v>Senin</v>
      </c>
      <c r="L431" s="24">
        <f t="shared" si="231"/>
        <v>44165.666666666672</v>
      </c>
      <c r="M431" s="25">
        <f t="shared" si="226"/>
        <v>8.6666666666666679</v>
      </c>
      <c r="N431" s="15">
        <v>155</v>
      </c>
      <c r="O431" s="15">
        <f t="shared" si="227"/>
        <v>9.117647058823529</v>
      </c>
    </row>
    <row r="432" spans="1:19" x14ac:dyDescent="0.25">
      <c r="A432" s="21">
        <f t="shared" si="228"/>
        <v>11</v>
      </c>
      <c r="B432" s="22" t="s">
        <v>186</v>
      </c>
      <c r="C432" s="21">
        <v>220</v>
      </c>
      <c r="D432" s="23">
        <f t="shared" si="222"/>
        <v>12</v>
      </c>
      <c r="E432" s="23">
        <v>0</v>
      </c>
      <c r="F432" s="23">
        <f t="shared" si="223"/>
        <v>12</v>
      </c>
      <c r="G432" s="21">
        <v>2</v>
      </c>
      <c r="H432" s="21" t="str">
        <f t="shared" si="224"/>
        <v>Selasa</v>
      </c>
      <c r="I432" s="24">
        <f t="shared" si="229"/>
        <v>44166.041666666664</v>
      </c>
      <c r="J432" s="25">
        <f t="shared" si="230"/>
        <v>9.0416666666666679</v>
      </c>
      <c r="K432" s="21" t="str">
        <f t="shared" si="225"/>
        <v>Selasa</v>
      </c>
      <c r="L432" s="24">
        <f t="shared" si="231"/>
        <v>44166.125</v>
      </c>
      <c r="M432" s="25">
        <f t="shared" si="226"/>
        <v>9.1250000000000018</v>
      </c>
      <c r="N432" s="15">
        <v>206</v>
      </c>
      <c r="O432" s="15">
        <f t="shared" si="227"/>
        <v>12.117647058823529</v>
      </c>
    </row>
    <row r="433" spans="1:28" x14ac:dyDescent="0.25">
      <c r="A433" s="21">
        <f t="shared" si="228"/>
        <v>12</v>
      </c>
      <c r="B433" s="22" t="s">
        <v>185</v>
      </c>
      <c r="C433" s="21">
        <v>306</v>
      </c>
      <c r="D433" s="23">
        <f t="shared" si="222"/>
        <v>18</v>
      </c>
      <c r="E433" s="23">
        <v>0</v>
      </c>
      <c r="F433" s="23">
        <f t="shared" si="223"/>
        <v>18</v>
      </c>
      <c r="G433" s="21">
        <v>3</v>
      </c>
      <c r="H433" s="21" t="str">
        <f t="shared" si="224"/>
        <v>Selasa</v>
      </c>
      <c r="I433" s="24">
        <f t="shared" si="229"/>
        <v>44166.625</v>
      </c>
      <c r="J433" s="25">
        <f t="shared" si="230"/>
        <v>9.6250000000000018</v>
      </c>
      <c r="K433" s="21" t="str">
        <f t="shared" si="225"/>
        <v>Selasa</v>
      </c>
      <c r="L433" s="24">
        <f t="shared" si="231"/>
        <v>44166.75</v>
      </c>
      <c r="M433" s="25">
        <f t="shared" si="226"/>
        <v>9.7500000000000018</v>
      </c>
      <c r="N433" s="15">
        <v>306</v>
      </c>
      <c r="O433" s="232">
        <f t="shared" si="227"/>
        <v>18</v>
      </c>
    </row>
    <row r="434" spans="1:28" x14ac:dyDescent="0.25">
      <c r="A434" s="21">
        <f t="shared" si="228"/>
        <v>13</v>
      </c>
      <c r="B434" s="22" t="s">
        <v>184</v>
      </c>
      <c r="C434" s="21">
        <v>146</v>
      </c>
      <c r="D434" s="23">
        <f t="shared" si="222"/>
        <v>8</v>
      </c>
      <c r="E434" s="23">
        <v>0</v>
      </c>
      <c r="F434" s="23">
        <f t="shared" si="223"/>
        <v>8</v>
      </c>
      <c r="G434" s="21">
        <v>2</v>
      </c>
      <c r="H434" s="21" t="str">
        <f t="shared" si="224"/>
        <v>Rabu</v>
      </c>
      <c r="I434" s="24">
        <f t="shared" si="229"/>
        <v>44167.5</v>
      </c>
      <c r="J434" s="25">
        <f t="shared" si="230"/>
        <v>10.500000000000002</v>
      </c>
      <c r="K434" s="21" t="str">
        <f t="shared" si="225"/>
        <v>Rabu</v>
      </c>
      <c r="L434" s="24">
        <f t="shared" si="231"/>
        <v>44167.583333333336</v>
      </c>
      <c r="M434" s="25">
        <f t="shared" si="226"/>
        <v>10.583333333333336</v>
      </c>
      <c r="N434" s="15">
        <v>148</v>
      </c>
      <c r="O434" s="15">
        <f t="shared" si="227"/>
        <v>8.7058823529411757</v>
      </c>
    </row>
    <row r="435" spans="1:28" x14ac:dyDescent="0.25">
      <c r="A435" s="21">
        <f t="shared" si="228"/>
        <v>14</v>
      </c>
      <c r="B435" s="22" t="s">
        <v>183</v>
      </c>
      <c r="C435" s="21">
        <v>480</v>
      </c>
      <c r="D435" s="23">
        <f t="shared" si="222"/>
        <v>27</v>
      </c>
      <c r="E435" s="23">
        <v>-1</v>
      </c>
      <c r="F435" s="23">
        <f t="shared" si="223"/>
        <v>28</v>
      </c>
      <c r="G435" s="21">
        <v>3</v>
      </c>
      <c r="H435" s="21" t="str">
        <f t="shared" si="224"/>
        <v>Rabu</v>
      </c>
      <c r="I435" s="24">
        <f t="shared" si="229"/>
        <v>44167.916666666664</v>
      </c>
      <c r="J435" s="25">
        <f t="shared" si="230"/>
        <v>10.91666666666667</v>
      </c>
      <c r="K435" s="21" t="str">
        <f t="shared" si="225"/>
        <v>Kamis</v>
      </c>
      <c r="L435" s="24">
        <f t="shared" si="231"/>
        <v>44168.041666666664</v>
      </c>
      <c r="M435" s="25">
        <f t="shared" si="226"/>
        <v>11.04166666666667</v>
      </c>
      <c r="N435" s="15">
        <v>468</v>
      </c>
      <c r="O435" s="15">
        <f t="shared" si="227"/>
        <v>27.529411764705884</v>
      </c>
    </row>
    <row r="436" spans="1:28" x14ac:dyDescent="0.25">
      <c r="A436" s="21">
        <f t="shared" si="228"/>
        <v>15</v>
      </c>
      <c r="B436" s="22" t="s">
        <v>182</v>
      </c>
      <c r="C436" s="21">
        <v>188</v>
      </c>
      <c r="D436" s="23">
        <f t="shared" si="222"/>
        <v>12</v>
      </c>
      <c r="E436" s="23">
        <v>1</v>
      </c>
      <c r="F436" s="23">
        <f t="shared" si="223"/>
        <v>11</v>
      </c>
      <c r="G436" s="21">
        <v>2</v>
      </c>
      <c r="H436" s="21" t="str">
        <f t="shared" si="224"/>
        <v>Jum'at</v>
      </c>
      <c r="I436" s="24">
        <f t="shared" si="229"/>
        <v>44169.166666666664</v>
      </c>
      <c r="J436" s="25">
        <f t="shared" si="230"/>
        <v>12.16666666666667</v>
      </c>
      <c r="K436" s="21" t="str">
        <f t="shared" si="225"/>
        <v>Jum'at</v>
      </c>
      <c r="L436" s="24">
        <f t="shared" si="231"/>
        <v>44169.25</v>
      </c>
      <c r="M436" s="25">
        <f t="shared" si="226"/>
        <v>12.250000000000004</v>
      </c>
      <c r="N436" s="15">
        <v>193</v>
      </c>
      <c r="O436" s="15">
        <f t="shared" si="227"/>
        <v>11.352941176470589</v>
      </c>
    </row>
    <row r="437" spans="1:28" x14ac:dyDescent="0.25">
      <c r="A437" s="21">
        <f t="shared" si="228"/>
        <v>16</v>
      </c>
      <c r="B437" s="22" t="s">
        <v>150</v>
      </c>
      <c r="C437" s="21">
        <v>485</v>
      </c>
      <c r="D437" s="23">
        <f t="shared" si="222"/>
        <v>28</v>
      </c>
      <c r="E437" s="23">
        <v>0</v>
      </c>
      <c r="F437" s="23">
        <f t="shared" si="223"/>
        <v>28</v>
      </c>
      <c r="G437" s="21">
        <v>2</v>
      </c>
      <c r="H437" s="21" t="str">
        <f t="shared" si="224"/>
        <v>Jum'at</v>
      </c>
      <c r="I437" s="24">
        <f t="shared" si="229"/>
        <v>44169.75</v>
      </c>
      <c r="J437" s="25">
        <f t="shared" si="230"/>
        <v>12.750000000000004</v>
      </c>
      <c r="K437" s="21" t="str">
        <f t="shared" si="225"/>
        <v>Jum'at</v>
      </c>
      <c r="L437" s="24">
        <f t="shared" si="231"/>
        <v>44169.833333333336</v>
      </c>
      <c r="M437" s="25">
        <f t="shared" si="226"/>
        <v>12.833333333333337</v>
      </c>
      <c r="N437" s="15">
        <v>484</v>
      </c>
      <c r="O437" s="15">
        <f t="shared" si="227"/>
        <v>28.470588235294116</v>
      </c>
      <c r="P437" s="15" t="s">
        <v>263</v>
      </c>
      <c r="Q437" s="15" t="s">
        <v>264</v>
      </c>
    </row>
    <row r="438" spans="1:28" x14ac:dyDescent="0.25">
      <c r="A438" s="21">
        <f t="shared" si="228"/>
        <v>17</v>
      </c>
      <c r="B438" s="22" t="s">
        <v>181</v>
      </c>
      <c r="C438" s="21"/>
      <c r="D438" s="23"/>
      <c r="E438" s="23"/>
      <c r="F438" s="23"/>
      <c r="G438" s="21"/>
      <c r="H438" s="21" t="str">
        <f t="shared" si="224"/>
        <v>Minggu</v>
      </c>
      <c r="I438" s="24">
        <f t="shared" si="229"/>
        <v>44171</v>
      </c>
      <c r="J438" s="25">
        <f t="shared" si="230"/>
        <v>14.000000000000004</v>
      </c>
      <c r="K438" s="21"/>
      <c r="L438" s="24"/>
      <c r="M438" s="25"/>
      <c r="N438" s="229" t="s">
        <v>203</v>
      </c>
      <c r="O438" s="229" t="s">
        <v>265</v>
      </c>
      <c r="P438" s="229" t="s">
        <v>246</v>
      </c>
      <c r="Q438" s="229" t="s">
        <v>266</v>
      </c>
      <c r="R438" s="229" t="s">
        <v>207</v>
      </c>
      <c r="S438" s="229" t="s">
        <v>267</v>
      </c>
    </row>
    <row r="439" spans="1:28" x14ac:dyDescent="0.25">
      <c r="A439" s="8" t="s">
        <v>31</v>
      </c>
      <c r="B439" s="8"/>
      <c r="C439" s="28">
        <f>SUM(C422:C438)</f>
        <v>4570</v>
      </c>
      <c r="D439" s="28">
        <f>SUM(D422:D438)</f>
        <v>268</v>
      </c>
      <c r="E439" s="28"/>
      <c r="F439" s="28"/>
      <c r="G439" s="28">
        <f>SUM(G422:G438)</f>
        <v>49</v>
      </c>
      <c r="H439" s="28">
        <f>D439+G439</f>
        <v>317</v>
      </c>
      <c r="I439" s="29"/>
      <c r="J439" s="30"/>
      <c r="K439" s="29"/>
      <c r="L439" s="29"/>
      <c r="M439" s="30"/>
    </row>
    <row r="440" spans="1:28" x14ac:dyDescent="0.25">
      <c r="A440" s="8" t="s">
        <v>32</v>
      </c>
      <c r="B440" s="8"/>
      <c r="C440" s="31"/>
      <c r="D440" s="32">
        <f>D439/24</f>
        <v>11.166666666666666</v>
      </c>
      <c r="E440" s="32"/>
      <c r="F440" s="32"/>
      <c r="G440" s="32">
        <f>G439/24</f>
        <v>2.0416666666666665</v>
      </c>
      <c r="H440" s="32">
        <f>H439/24</f>
        <v>13.208333333333334</v>
      </c>
      <c r="I440" s="33"/>
      <c r="J440" s="34" t="s">
        <v>33</v>
      </c>
      <c r="K440" s="35"/>
      <c r="L440" s="35"/>
      <c r="M440" s="35"/>
    </row>
    <row r="441" spans="1:28" x14ac:dyDescent="0.25">
      <c r="A441" s="36"/>
      <c r="B441" s="36"/>
      <c r="C441" s="37"/>
      <c r="D441" s="36"/>
      <c r="E441" s="36"/>
      <c r="F441" s="36"/>
      <c r="G441" s="36"/>
      <c r="H441" s="35"/>
      <c r="I441" s="35"/>
      <c r="J441" s="30" t="s">
        <v>34</v>
      </c>
      <c r="K441" s="30"/>
      <c r="L441" s="38">
        <f>C439</f>
        <v>4570</v>
      </c>
      <c r="M441" s="35" t="s">
        <v>35</v>
      </c>
    </row>
    <row r="442" spans="1:28" x14ac:dyDescent="0.25">
      <c r="A442" s="36"/>
      <c r="B442" s="36"/>
      <c r="C442" s="36"/>
      <c r="D442" s="36"/>
      <c r="E442" s="36"/>
      <c r="F442" s="36"/>
      <c r="G442" s="36"/>
      <c r="H442" s="36"/>
      <c r="I442" s="39"/>
      <c r="J442" s="30" t="s">
        <v>36</v>
      </c>
      <c r="K442" s="30"/>
      <c r="L442" s="40">
        <f>D440</f>
        <v>11.166666666666666</v>
      </c>
      <c r="M442" s="35" t="s">
        <v>14</v>
      </c>
    </row>
    <row r="443" spans="1:28" x14ac:dyDescent="0.25">
      <c r="A443" s="36"/>
      <c r="B443" s="36"/>
      <c r="C443" s="36"/>
      <c r="D443" s="36"/>
      <c r="E443" s="36"/>
      <c r="F443" s="36"/>
      <c r="G443" s="36"/>
      <c r="H443" s="36"/>
      <c r="I443" s="35"/>
      <c r="J443" s="30" t="s">
        <v>37</v>
      </c>
      <c r="K443" s="30"/>
      <c r="L443" s="41">
        <f>G440</f>
        <v>2.0416666666666665</v>
      </c>
      <c r="M443" s="35" t="s">
        <v>14</v>
      </c>
    </row>
    <row r="445" spans="1:28" x14ac:dyDescent="0.25">
      <c r="A445" s="14" t="s">
        <v>0</v>
      </c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P445" s="14" t="s">
        <v>0</v>
      </c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 spans="1:28" x14ac:dyDescent="0.25">
      <c r="A446" s="14" t="s">
        <v>1</v>
      </c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P446" s="14" t="s">
        <v>1</v>
      </c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 spans="1:28" x14ac:dyDescent="0.25">
      <c r="A447" s="17" t="s">
        <v>268</v>
      </c>
      <c r="K447" s="18" t="s">
        <v>3</v>
      </c>
      <c r="L447" s="16">
        <v>17</v>
      </c>
      <c r="M447" s="18" t="s">
        <v>4</v>
      </c>
      <c r="P447" s="17" t="s">
        <v>269</v>
      </c>
      <c r="Z447" s="18" t="s">
        <v>3</v>
      </c>
      <c r="AA447" s="16">
        <v>17</v>
      </c>
      <c r="AB447" s="18" t="s">
        <v>4</v>
      </c>
    </row>
    <row r="448" spans="1:28" ht="15.75" customHeight="1" x14ac:dyDescent="0.25">
      <c r="A448" s="13" t="s">
        <v>5</v>
      </c>
      <c r="B448" s="13" t="s">
        <v>6</v>
      </c>
      <c r="C448" s="12" t="s">
        <v>7</v>
      </c>
      <c r="D448" s="12" t="s">
        <v>8</v>
      </c>
      <c r="E448" s="11" t="s">
        <v>9</v>
      </c>
      <c r="F448" s="11" t="s">
        <v>10</v>
      </c>
      <c r="G448" s="12" t="s">
        <v>11</v>
      </c>
      <c r="H448" s="10" t="s">
        <v>12</v>
      </c>
      <c r="I448" s="10"/>
      <c r="J448" s="10"/>
      <c r="K448" s="9" t="s">
        <v>13</v>
      </c>
      <c r="L448" s="9"/>
      <c r="M448" s="9"/>
      <c r="P448" s="13" t="s">
        <v>5</v>
      </c>
      <c r="Q448" s="13" t="s">
        <v>6</v>
      </c>
      <c r="R448" s="12" t="s">
        <v>7</v>
      </c>
      <c r="S448" s="12" t="s">
        <v>8</v>
      </c>
      <c r="T448" s="11" t="s">
        <v>9</v>
      </c>
      <c r="U448" s="11" t="s">
        <v>10</v>
      </c>
      <c r="V448" s="12" t="s">
        <v>11</v>
      </c>
      <c r="W448" s="10" t="s">
        <v>12</v>
      </c>
      <c r="X448" s="10"/>
      <c r="Y448" s="10"/>
      <c r="Z448" s="9" t="s">
        <v>13</v>
      </c>
      <c r="AA448" s="9"/>
      <c r="AB448" s="9"/>
    </row>
    <row r="449" spans="1:34" x14ac:dyDescent="0.25">
      <c r="A449" s="13"/>
      <c r="B449" s="13"/>
      <c r="C449" s="12"/>
      <c r="D449" s="12"/>
      <c r="E449" s="11"/>
      <c r="F449" s="11"/>
      <c r="G449" s="12"/>
      <c r="H449" s="19" t="s">
        <v>14</v>
      </c>
      <c r="I449" s="19" t="s">
        <v>15</v>
      </c>
      <c r="J449" s="19" t="s">
        <v>16</v>
      </c>
      <c r="K449" s="20" t="s">
        <v>14</v>
      </c>
      <c r="L449" s="20" t="s">
        <v>15</v>
      </c>
      <c r="M449" s="20" t="s">
        <v>16</v>
      </c>
      <c r="P449" s="13"/>
      <c r="Q449" s="13"/>
      <c r="R449" s="12"/>
      <c r="S449" s="12"/>
      <c r="T449" s="11"/>
      <c r="U449" s="11"/>
      <c r="V449" s="12"/>
      <c r="W449" s="19" t="s">
        <v>14</v>
      </c>
      <c r="X449" s="19" t="s">
        <v>15</v>
      </c>
      <c r="Y449" s="19" t="s">
        <v>16</v>
      </c>
      <c r="Z449" s="20" t="s">
        <v>14</v>
      </c>
      <c r="AA449" s="20" t="s">
        <v>15</v>
      </c>
      <c r="AB449" s="20" t="s">
        <v>16</v>
      </c>
    </row>
    <row r="450" spans="1:34" x14ac:dyDescent="0.25">
      <c r="A450" s="21">
        <v>1</v>
      </c>
      <c r="B450" s="22" t="s">
        <v>181</v>
      </c>
      <c r="C450" s="21">
        <v>485</v>
      </c>
      <c r="D450" s="23">
        <f t="shared" ref="D450:D472" si="232">F450+E450</f>
        <v>30</v>
      </c>
      <c r="E450" s="23">
        <v>2</v>
      </c>
      <c r="F450" s="23">
        <f t="shared" ref="F450:F472" si="233">INT(C450/$AA$277)</f>
        <v>28</v>
      </c>
      <c r="G450" s="190">
        <v>15</v>
      </c>
      <c r="H450" s="21" t="str">
        <f t="shared" ref="H450:H473" si="234">CHOOSE(WEEKDAY(I450),"Minggu","Senin","Selasa","Rabu","Kamis","Jum'at","Sabtu")</f>
        <v>Selasa</v>
      </c>
      <c r="I450" s="24">
        <v>44173</v>
      </c>
      <c r="J450" s="25">
        <v>0.79166666666666696</v>
      </c>
      <c r="K450" s="21" t="str">
        <f t="shared" ref="K450:K472" si="235">CHOOSE(WEEKDAY(L450),"Minggu","Senin","Selasa","Rabu","Kamis","Jum'at","Sabtu")</f>
        <v>Rabu</v>
      </c>
      <c r="L450" s="24">
        <f>(I450+J450)+G450/24</f>
        <v>44174.416666666664</v>
      </c>
      <c r="M450" s="25">
        <f t="shared" ref="M450:M472" si="236">(J450+G450/24)</f>
        <v>1.416666666666667</v>
      </c>
      <c r="P450" s="21">
        <v>1</v>
      </c>
      <c r="Q450" s="22" t="s">
        <v>181</v>
      </c>
      <c r="R450" s="21">
        <v>485</v>
      </c>
      <c r="S450" s="23">
        <f t="shared" ref="S450:S476" si="237">U450+T450</f>
        <v>30</v>
      </c>
      <c r="T450" s="23">
        <v>2</v>
      </c>
      <c r="U450" s="23">
        <f t="shared" ref="U450:U476" si="238">INT(R450/$AA$277)</f>
        <v>28</v>
      </c>
      <c r="V450" s="190">
        <v>12</v>
      </c>
      <c r="W450" s="21" t="str">
        <f t="shared" ref="W450:W477" si="239">CHOOSE(WEEKDAY(X450),"Minggu","Senin","Selasa","Rabu","Kamis","Jum'at","Sabtu")</f>
        <v>Minggu</v>
      </c>
      <c r="X450" s="24">
        <v>44171</v>
      </c>
      <c r="Y450" s="25">
        <v>0</v>
      </c>
      <c r="Z450" s="21" t="str">
        <f t="shared" ref="Z450:Z476" si="240">CHOOSE(WEEKDAY(AA450),"Minggu","Senin","Selasa","Rabu","Kamis","Jum'at","Sabtu")</f>
        <v>Minggu</v>
      </c>
      <c r="AA450" s="24">
        <f>(X450+Y450)+V450/24</f>
        <v>44171.5</v>
      </c>
      <c r="AB450" s="25">
        <f t="shared" ref="AB450:AB476" si="241">(Y450+V450/24)</f>
        <v>0.5</v>
      </c>
      <c r="AC450" s="42" t="s">
        <v>207</v>
      </c>
      <c r="AD450" s="42" t="s">
        <v>267</v>
      </c>
      <c r="AE450" s="229" t="s">
        <v>203</v>
      </c>
      <c r="AF450" s="229" t="s">
        <v>265</v>
      </c>
      <c r="AG450" s="229" t="s">
        <v>246</v>
      </c>
      <c r="AH450" s="229" t="s">
        <v>266</v>
      </c>
    </row>
    <row r="451" spans="1:34" x14ac:dyDescent="0.25">
      <c r="A451" s="21">
        <f t="shared" ref="A451:A473" si="242">A450+1</f>
        <v>2</v>
      </c>
      <c r="B451" s="22" t="s">
        <v>150</v>
      </c>
      <c r="C451" s="21">
        <v>188</v>
      </c>
      <c r="D451" s="23">
        <f t="shared" si="232"/>
        <v>12</v>
      </c>
      <c r="E451" s="23">
        <v>1</v>
      </c>
      <c r="F451" s="23">
        <f t="shared" si="233"/>
        <v>11</v>
      </c>
      <c r="G451" s="21">
        <v>3</v>
      </c>
      <c r="H451" s="21" t="str">
        <f t="shared" si="234"/>
        <v>Kamis</v>
      </c>
      <c r="I451" s="24">
        <f t="shared" ref="I451:I473" si="243">$I$450+J451</f>
        <v>44175.666666666664</v>
      </c>
      <c r="J451" s="25">
        <f t="shared" ref="J451:J473" si="244">M450+D450/24</f>
        <v>2.666666666666667</v>
      </c>
      <c r="K451" s="21" t="str">
        <f t="shared" si="235"/>
        <v>Kamis</v>
      </c>
      <c r="L451" s="24">
        <f t="shared" ref="L451:L472" si="245">($I$450+J451)+G451/24</f>
        <v>44175.791666666664</v>
      </c>
      <c r="M451" s="25">
        <f t="shared" si="236"/>
        <v>2.791666666666667</v>
      </c>
      <c r="P451" s="21">
        <f t="shared" ref="P451:P477" si="246">P450+1</f>
        <v>2</v>
      </c>
      <c r="Q451" s="22" t="s">
        <v>150</v>
      </c>
      <c r="R451" s="21">
        <v>188</v>
      </c>
      <c r="S451" s="23">
        <f t="shared" si="237"/>
        <v>12</v>
      </c>
      <c r="T451" s="23">
        <v>1</v>
      </c>
      <c r="U451" s="23">
        <f t="shared" si="238"/>
        <v>11</v>
      </c>
      <c r="V451" s="21">
        <v>3</v>
      </c>
      <c r="W451" s="21" t="str">
        <f t="shared" si="239"/>
        <v>Senin</v>
      </c>
      <c r="X451" s="24">
        <f t="shared" ref="X451:X477" si="247">$X$450+Y451</f>
        <v>44172.75</v>
      </c>
      <c r="Y451" s="25">
        <f t="shared" ref="Y451:Y477" si="248">AB450+S450/24</f>
        <v>1.75</v>
      </c>
      <c r="Z451" s="21" t="str">
        <f t="shared" si="240"/>
        <v>Senin</v>
      </c>
      <c r="AA451" s="24">
        <f t="shared" ref="AA451:AA476" si="249">($X$450+Y451)+V451/24</f>
        <v>44172.875</v>
      </c>
      <c r="AB451" s="25">
        <f t="shared" si="241"/>
        <v>1.875</v>
      </c>
      <c r="AC451" s="42" t="s">
        <v>224</v>
      </c>
      <c r="AD451" s="42" t="s">
        <v>270</v>
      </c>
    </row>
    <row r="452" spans="1:34" x14ac:dyDescent="0.25">
      <c r="A452" s="21">
        <f t="shared" si="242"/>
        <v>3</v>
      </c>
      <c r="B452" s="22" t="s">
        <v>182</v>
      </c>
      <c r="C452" s="21">
        <v>480</v>
      </c>
      <c r="D452" s="23">
        <f t="shared" si="232"/>
        <v>28</v>
      </c>
      <c r="E452" s="23">
        <v>0</v>
      </c>
      <c r="F452" s="23">
        <f t="shared" si="233"/>
        <v>28</v>
      </c>
      <c r="G452" s="21">
        <v>2</v>
      </c>
      <c r="H452" s="21" t="str">
        <f t="shared" si="234"/>
        <v>Jum'at</v>
      </c>
      <c r="I452" s="24">
        <f t="shared" si="243"/>
        <v>44176.291666666664</v>
      </c>
      <c r="J452" s="25">
        <f t="shared" si="244"/>
        <v>3.291666666666667</v>
      </c>
      <c r="K452" s="21" t="str">
        <f t="shared" si="235"/>
        <v>Jum'at</v>
      </c>
      <c r="L452" s="24">
        <f t="shared" si="245"/>
        <v>44176.375</v>
      </c>
      <c r="M452" s="25">
        <f t="shared" si="236"/>
        <v>3.3750000000000004</v>
      </c>
      <c r="P452" s="21">
        <f t="shared" si="246"/>
        <v>3</v>
      </c>
      <c r="Q452" s="22" t="s">
        <v>182</v>
      </c>
      <c r="R452" s="21">
        <v>480</v>
      </c>
      <c r="S452" s="23">
        <f t="shared" si="237"/>
        <v>28</v>
      </c>
      <c r="T452" s="23">
        <v>0</v>
      </c>
      <c r="U452" s="23">
        <f t="shared" si="238"/>
        <v>28</v>
      </c>
      <c r="V452" s="21">
        <v>2</v>
      </c>
      <c r="W452" s="21" t="str">
        <f t="shared" si="239"/>
        <v>Selasa</v>
      </c>
      <c r="X452" s="24">
        <f t="shared" si="247"/>
        <v>44173.375</v>
      </c>
      <c r="Y452" s="25">
        <f t="shared" si="248"/>
        <v>2.375</v>
      </c>
      <c r="Z452" s="21" t="str">
        <f t="shared" si="240"/>
        <v>Selasa</v>
      </c>
      <c r="AA452" s="24">
        <f t="shared" si="249"/>
        <v>44173.458333333336</v>
      </c>
      <c r="AB452" s="25">
        <f t="shared" si="241"/>
        <v>2.4583333333333335</v>
      </c>
    </row>
    <row r="453" spans="1:34" x14ac:dyDescent="0.25">
      <c r="A453" s="21">
        <f t="shared" si="242"/>
        <v>4</v>
      </c>
      <c r="B453" s="22" t="s">
        <v>183</v>
      </c>
      <c r="C453" s="21">
        <v>146</v>
      </c>
      <c r="D453" s="23">
        <f t="shared" si="232"/>
        <v>9</v>
      </c>
      <c r="E453" s="23">
        <v>1</v>
      </c>
      <c r="F453" s="23">
        <f t="shared" si="233"/>
        <v>8</v>
      </c>
      <c r="G453" s="21">
        <v>4</v>
      </c>
      <c r="H453" s="21" t="str">
        <f t="shared" si="234"/>
        <v>Sabtu</v>
      </c>
      <c r="I453" s="24">
        <f t="shared" si="243"/>
        <v>44177.541666666664</v>
      </c>
      <c r="J453" s="25">
        <f t="shared" si="244"/>
        <v>4.541666666666667</v>
      </c>
      <c r="K453" s="21" t="str">
        <f t="shared" si="235"/>
        <v>Sabtu</v>
      </c>
      <c r="L453" s="24">
        <f t="shared" si="245"/>
        <v>44177.708333333328</v>
      </c>
      <c r="M453" s="25">
        <f t="shared" si="236"/>
        <v>4.7083333333333339</v>
      </c>
      <c r="P453" s="21">
        <f t="shared" si="246"/>
        <v>4</v>
      </c>
      <c r="Q453" s="22" t="s">
        <v>183</v>
      </c>
      <c r="R453" s="21">
        <v>146</v>
      </c>
      <c r="S453" s="23">
        <f t="shared" si="237"/>
        <v>9</v>
      </c>
      <c r="T453" s="23">
        <v>1</v>
      </c>
      <c r="U453" s="23">
        <f t="shared" si="238"/>
        <v>8</v>
      </c>
      <c r="V453" s="21">
        <v>5</v>
      </c>
      <c r="W453" s="21" t="str">
        <f t="shared" si="239"/>
        <v>Rabu</v>
      </c>
      <c r="X453" s="24">
        <f t="shared" si="247"/>
        <v>44174.625</v>
      </c>
      <c r="Y453" s="25">
        <f t="shared" si="248"/>
        <v>3.625</v>
      </c>
      <c r="Z453" s="21" t="str">
        <f t="shared" si="240"/>
        <v>Rabu</v>
      </c>
      <c r="AA453" s="24">
        <f t="shared" si="249"/>
        <v>44174.833333333336</v>
      </c>
      <c r="AB453" s="25">
        <f t="shared" si="241"/>
        <v>3.8333333333333335</v>
      </c>
    </row>
    <row r="454" spans="1:34" x14ac:dyDescent="0.25">
      <c r="A454" s="21">
        <f t="shared" si="242"/>
        <v>5</v>
      </c>
      <c r="B454" s="22" t="s">
        <v>184</v>
      </c>
      <c r="C454" s="21">
        <v>306</v>
      </c>
      <c r="D454" s="23">
        <f t="shared" si="232"/>
        <v>19</v>
      </c>
      <c r="E454" s="23">
        <v>1</v>
      </c>
      <c r="F454" s="23">
        <f t="shared" si="233"/>
        <v>18</v>
      </c>
      <c r="G454" s="21">
        <v>2</v>
      </c>
      <c r="H454" s="21" t="str">
        <f t="shared" si="234"/>
        <v>Minggu</v>
      </c>
      <c r="I454" s="24">
        <f t="shared" si="243"/>
        <v>44178.083333333336</v>
      </c>
      <c r="J454" s="25">
        <f t="shared" si="244"/>
        <v>5.0833333333333339</v>
      </c>
      <c r="K454" s="21" t="str">
        <f t="shared" si="235"/>
        <v>Minggu</v>
      </c>
      <c r="L454" s="24">
        <f t="shared" si="245"/>
        <v>44178.166666666672</v>
      </c>
      <c r="M454" s="25">
        <f t="shared" si="236"/>
        <v>5.166666666666667</v>
      </c>
      <c r="P454" s="21">
        <f t="shared" si="246"/>
        <v>5</v>
      </c>
      <c r="Q454" s="22" t="s">
        <v>184</v>
      </c>
      <c r="R454" s="21">
        <v>306</v>
      </c>
      <c r="S454" s="23">
        <f t="shared" si="237"/>
        <v>19</v>
      </c>
      <c r="T454" s="23">
        <v>1</v>
      </c>
      <c r="U454" s="23">
        <f t="shared" si="238"/>
        <v>18</v>
      </c>
      <c r="V454" s="21">
        <v>2</v>
      </c>
      <c r="W454" s="21" t="str">
        <f t="shared" si="239"/>
        <v>Kamis</v>
      </c>
      <c r="X454" s="24">
        <f t="shared" si="247"/>
        <v>44175.208333333336</v>
      </c>
      <c r="Y454" s="25">
        <f t="shared" si="248"/>
        <v>4.2083333333333339</v>
      </c>
      <c r="Z454" s="21" t="str">
        <f t="shared" si="240"/>
        <v>Kamis</v>
      </c>
      <c r="AA454" s="24">
        <f t="shared" si="249"/>
        <v>44175.291666666672</v>
      </c>
      <c r="AB454" s="25">
        <f t="shared" si="241"/>
        <v>4.291666666666667</v>
      </c>
    </row>
    <row r="455" spans="1:34" x14ac:dyDescent="0.25">
      <c r="A455" s="21">
        <f t="shared" si="242"/>
        <v>6</v>
      </c>
      <c r="B455" s="22" t="s">
        <v>185</v>
      </c>
      <c r="C455" s="21">
        <v>220</v>
      </c>
      <c r="D455" s="23">
        <f t="shared" si="232"/>
        <v>12</v>
      </c>
      <c r="E455" s="23">
        <v>0</v>
      </c>
      <c r="F455" s="23">
        <f t="shared" si="233"/>
        <v>12</v>
      </c>
      <c r="G455" s="21">
        <v>4</v>
      </c>
      <c r="H455" s="21" t="str">
        <f t="shared" si="234"/>
        <v>Minggu</v>
      </c>
      <c r="I455" s="24">
        <f t="shared" si="243"/>
        <v>44178.958333333336</v>
      </c>
      <c r="J455" s="25">
        <f t="shared" si="244"/>
        <v>5.9583333333333339</v>
      </c>
      <c r="K455" s="21" t="str">
        <f t="shared" si="235"/>
        <v>Senin</v>
      </c>
      <c r="L455" s="24">
        <f t="shared" si="245"/>
        <v>44179.125</v>
      </c>
      <c r="M455" s="25">
        <f t="shared" si="236"/>
        <v>6.1250000000000009</v>
      </c>
      <c r="P455" s="21">
        <f t="shared" si="246"/>
        <v>6</v>
      </c>
      <c r="Q455" s="22" t="s">
        <v>185</v>
      </c>
      <c r="R455" s="21">
        <v>220</v>
      </c>
      <c r="S455" s="23">
        <f t="shared" si="237"/>
        <v>12</v>
      </c>
      <c r="T455" s="23">
        <v>0</v>
      </c>
      <c r="U455" s="23">
        <f t="shared" si="238"/>
        <v>12</v>
      </c>
      <c r="V455" s="21">
        <v>4</v>
      </c>
      <c r="W455" s="21" t="str">
        <f t="shared" si="239"/>
        <v>Jum'at</v>
      </c>
      <c r="X455" s="24">
        <f t="shared" si="247"/>
        <v>44176.083333333336</v>
      </c>
      <c r="Y455" s="25">
        <f t="shared" si="248"/>
        <v>5.0833333333333339</v>
      </c>
      <c r="Z455" s="21" t="str">
        <f t="shared" si="240"/>
        <v>Jum'at</v>
      </c>
      <c r="AA455" s="24">
        <f t="shared" si="249"/>
        <v>44176.25</v>
      </c>
      <c r="AB455" s="25">
        <f t="shared" si="241"/>
        <v>5.2500000000000009</v>
      </c>
    </row>
    <row r="456" spans="1:34" x14ac:dyDescent="0.25">
      <c r="A456" s="21">
        <f t="shared" si="242"/>
        <v>7</v>
      </c>
      <c r="B456" s="22" t="s">
        <v>186</v>
      </c>
      <c r="C456" s="21">
        <v>150</v>
      </c>
      <c r="D456" s="23">
        <f t="shared" si="232"/>
        <v>9</v>
      </c>
      <c r="E456" s="23">
        <v>1</v>
      </c>
      <c r="F456" s="23">
        <f t="shared" si="233"/>
        <v>8</v>
      </c>
      <c r="G456" s="21">
        <v>2</v>
      </c>
      <c r="H456" s="21" t="str">
        <f t="shared" si="234"/>
        <v>Senin</v>
      </c>
      <c r="I456" s="24">
        <f t="shared" si="243"/>
        <v>44179.625</v>
      </c>
      <c r="J456" s="25">
        <f t="shared" si="244"/>
        <v>6.6250000000000009</v>
      </c>
      <c r="K456" s="21" t="str">
        <f t="shared" si="235"/>
        <v>Senin</v>
      </c>
      <c r="L456" s="24">
        <f t="shared" si="245"/>
        <v>44179.708333333336</v>
      </c>
      <c r="M456" s="25">
        <f t="shared" si="236"/>
        <v>6.7083333333333339</v>
      </c>
      <c r="P456" s="21">
        <f t="shared" si="246"/>
        <v>7</v>
      </c>
      <c r="Q456" s="22" t="s">
        <v>186</v>
      </c>
      <c r="R456" s="21">
        <v>150</v>
      </c>
      <c r="S456" s="23">
        <f t="shared" si="237"/>
        <v>9</v>
      </c>
      <c r="T456" s="23">
        <v>1</v>
      </c>
      <c r="U456" s="23">
        <f t="shared" si="238"/>
        <v>8</v>
      </c>
      <c r="V456" s="21">
        <v>3</v>
      </c>
      <c r="W456" s="21" t="str">
        <f t="shared" si="239"/>
        <v>Jum'at</v>
      </c>
      <c r="X456" s="24">
        <f t="shared" si="247"/>
        <v>44176.75</v>
      </c>
      <c r="Y456" s="25">
        <f t="shared" si="248"/>
        <v>5.7500000000000009</v>
      </c>
      <c r="Z456" s="21" t="str">
        <f t="shared" si="240"/>
        <v>Jum'at</v>
      </c>
      <c r="AA456" s="24">
        <f t="shared" si="249"/>
        <v>44176.875</v>
      </c>
      <c r="AB456" s="25">
        <f t="shared" si="241"/>
        <v>5.8750000000000009</v>
      </c>
    </row>
    <row r="457" spans="1:34" x14ac:dyDescent="0.25">
      <c r="A457" s="21">
        <f t="shared" si="242"/>
        <v>8</v>
      </c>
      <c r="B457" s="22" t="s">
        <v>188</v>
      </c>
      <c r="C457" s="21">
        <v>310</v>
      </c>
      <c r="D457" s="23">
        <f t="shared" si="232"/>
        <v>19</v>
      </c>
      <c r="E457" s="23">
        <v>1</v>
      </c>
      <c r="F457" s="23">
        <f t="shared" si="233"/>
        <v>18</v>
      </c>
      <c r="G457" s="21">
        <v>2</v>
      </c>
      <c r="H457" s="21" t="str">
        <f t="shared" si="234"/>
        <v>Selasa</v>
      </c>
      <c r="I457" s="24">
        <f t="shared" si="243"/>
        <v>44180.083333333336</v>
      </c>
      <c r="J457" s="25">
        <f t="shared" si="244"/>
        <v>7.0833333333333339</v>
      </c>
      <c r="K457" s="21" t="str">
        <f t="shared" si="235"/>
        <v>Selasa</v>
      </c>
      <c r="L457" s="24">
        <f t="shared" si="245"/>
        <v>44180.166666666672</v>
      </c>
      <c r="M457" s="25">
        <f t="shared" si="236"/>
        <v>7.166666666666667</v>
      </c>
      <c r="P457" s="21">
        <f t="shared" si="246"/>
        <v>8</v>
      </c>
      <c r="Q457" s="22" t="s">
        <v>188</v>
      </c>
      <c r="R457" s="21">
        <v>310</v>
      </c>
      <c r="S457" s="23">
        <f t="shared" si="237"/>
        <v>19</v>
      </c>
      <c r="T457" s="23">
        <v>1</v>
      </c>
      <c r="U457" s="23">
        <f t="shared" si="238"/>
        <v>18</v>
      </c>
      <c r="V457" s="21">
        <v>2</v>
      </c>
      <c r="W457" s="21" t="str">
        <f t="shared" si="239"/>
        <v>Sabtu</v>
      </c>
      <c r="X457" s="24">
        <f t="shared" si="247"/>
        <v>44177.25</v>
      </c>
      <c r="Y457" s="25">
        <f t="shared" si="248"/>
        <v>6.2500000000000009</v>
      </c>
      <c r="Z457" s="21" t="str">
        <f t="shared" si="240"/>
        <v>Sabtu</v>
      </c>
      <c r="AA457" s="24">
        <f t="shared" si="249"/>
        <v>44177.333333333336</v>
      </c>
      <c r="AB457" s="25">
        <f t="shared" si="241"/>
        <v>6.3333333333333339</v>
      </c>
    </row>
    <row r="458" spans="1:34" x14ac:dyDescent="0.25">
      <c r="A458" s="21">
        <f t="shared" si="242"/>
        <v>9</v>
      </c>
      <c r="B458" s="22" t="s">
        <v>189</v>
      </c>
      <c r="C458" s="21">
        <v>310</v>
      </c>
      <c r="D458" s="23">
        <f t="shared" si="232"/>
        <v>19</v>
      </c>
      <c r="E458" s="23">
        <v>1</v>
      </c>
      <c r="F458" s="23">
        <f t="shared" si="233"/>
        <v>18</v>
      </c>
      <c r="G458" s="21">
        <v>4</v>
      </c>
      <c r="H458" s="21" t="str">
        <f t="shared" si="234"/>
        <v>Selasa</v>
      </c>
      <c r="I458" s="24">
        <f t="shared" si="243"/>
        <v>44180.958333333336</v>
      </c>
      <c r="J458" s="25">
        <f t="shared" si="244"/>
        <v>7.9583333333333339</v>
      </c>
      <c r="K458" s="21" t="str">
        <f t="shared" si="235"/>
        <v>Rabu</v>
      </c>
      <c r="L458" s="24">
        <f t="shared" si="245"/>
        <v>44181.125</v>
      </c>
      <c r="M458" s="25">
        <f t="shared" si="236"/>
        <v>8.125</v>
      </c>
      <c r="P458" s="21">
        <f t="shared" si="246"/>
        <v>9</v>
      </c>
      <c r="Q458" s="22" t="s">
        <v>189</v>
      </c>
      <c r="R458" s="21">
        <v>310</v>
      </c>
      <c r="S458" s="23">
        <f t="shared" si="237"/>
        <v>19</v>
      </c>
      <c r="T458" s="23">
        <v>1</v>
      </c>
      <c r="U458" s="23">
        <f t="shared" si="238"/>
        <v>18</v>
      </c>
      <c r="V458" s="21">
        <v>6</v>
      </c>
      <c r="W458" s="21" t="str">
        <f t="shared" si="239"/>
        <v>Minggu</v>
      </c>
      <c r="X458" s="24">
        <f t="shared" si="247"/>
        <v>44178.125</v>
      </c>
      <c r="Y458" s="25">
        <f t="shared" si="248"/>
        <v>7.1250000000000009</v>
      </c>
      <c r="Z458" s="21" t="str">
        <f t="shared" si="240"/>
        <v>Minggu</v>
      </c>
      <c r="AA458" s="24">
        <f t="shared" si="249"/>
        <v>44178.375</v>
      </c>
      <c r="AB458" s="25">
        <f t="shared" si="241"/>
        <v>7.3750000000000009</v>
      </c>
    </row>
    <row r="459" spans="1:34" x14ac:dyDescent="0.25">
      <c r="A459" s="21">
        <f t="shared" si="242"/>
        <v>10</v>
      </c>
      <c r="B459" s="22" t="s">
        <v>188</v>
      </c>
      <c r="C459" s="21">
        <v>150</v>
      </c>
      <c r="D459" s="23">
        <f t="shared" si="232"/>
        <v>9</v>
      </c>
      <c r="E459" s="23">
        <v>1</v>
      </c>
      <c r="F459" s="23">
        <f t="shared" si="233"/>
        <v>8</v>
      </c>
      <c r="G459" s="21">
        <v>2</v>
      </c>
      <c r="H459" s="21" t="str">
        <f t="shared" si="234"/>
        <v>Rabu</v>
      </c>
      <c r="I459" s="24">
        <f t="shared" si="243"/>
        <v>44181.916666666664</v>
      </c>
      <c r="J459" s="25">
        <f t="shared" si="244"/>
        <v>8.9166666666666661</v>
      </c>
      <c r="K459" s="21" t="str">
        <f t="shared" si="235"/>
        <v>Kamis</v>
      </c>
      <c r="L459" s="24">
        <f t="shared" si="245"/>
        <v>44182</v>
      </c>
      <c r="M459" s="25">
        <f t="shared" si="236"/>
        <v>9</v>
      </c>
      <c r="P459" s="21">
        <f t="shared" si="246"/>
        <v>10</v>
      </c>
      <c r="Q459" s="22" t="s">
        <v>188</v>
      </c>
      <c r="R459" s="21">
        <v>150</v>
      </c>
      <c r="S459" s="23">
        <f t="shared" si="237"/>
        <v>9</v>
      </c>
      <c r="T459" s="23">
        <v>1</v>
      </c>
      <c r="U459" s="23">
        <f t="shared" si="238"/>
        <v>8</v>
      </c>
      <c r="V459" s="21">
        <v>2</v>
      </c>
      <c r="W459" s="21" t="str">
        <f t="shared" si="239"/>
        <v>Senin</v>
      </c>
      <c r="X459" s="24">
        <f t="shared" si="247"/>
        <v>44179.166666666664</v>
      </c>
      <c r="Y459" s="25">
        <f t="shared" si="248"/>
        <v>8.1666666666666679</v>
      </c>
      <c r="Z459" s="21" t="str">
        <f t="shared" si="240"/>
        <v>Senin</v>
      </c>
      <c r="AA459" s="24">
        <f t="shared" si="249"/>
        <v>44179.25</v>
      </c>
      <c r="AB459" s="25">
        <f t="shared" si="241"/>
        <v>8.2500000000000018</v>
      </c>
    </row>
    <row r="460" spans="1:34" x14ac:dyDescent="0.25">
      <c r="A460" s="21">
        <f t="shared" si="242"/>
        <v>11</v>
      </c>
      <c r="B460" s="22" t="s">
        <v>186</v>
      </c>
      <c r="C460" s="21">
        <v>220</v>
      </c>
      <c r="D460" s="23">
        <f t="shared" si="232"/>
        <v>12</v>
      </c>
      <c r="E460" s="23">
        <v>0</v>
      </c>
      <c r="F460" s="23">
        <f t="shared" si="233"/>
        <v>12</v>
      </c>
      <c r="G460" s="21">
        <v>2</v>
      </c>
      <c r="H460" s="21" t="str">
        <f t="shared" si="234"/>
        <v>Kamis</v>
      </c>
      <c r="I460" s="24">
        <f t="shared" si="243"/>
        <v>44182.375</v>
      </c>
      <c r="J460" s="25">
        <f t="shared" si="244"/>
        <v>9.375</v>
      </c>
      <c r="K460" s="21" t="str">
        <f t="shared" si="235"/>
        <v>Kamis</v>
      </c>
      <c r="L460" s="24">
        <f t="shared" si="245"/>
        <v>44182.458333333336</v>
      </c>
      <c r="M460" s="25">
        <f t="shared" si="236"/>
        <v>9.4583333333333339</v>
      </c>
      <c r="P460" s="21">
        <f t="shared" si="246"/>
        <v>11</v>
      </c>
      <c r="Q460" s="22" t="s">
        <v>186</v>
      </c>
      <c r="R460" s="21">
        <v>220</v>
      </c>
      <c r="S460" s="23">
        <f t="shared" si="237"/>
        <v>12</v>
      </c>
      <c r="T460" s="23">
        <v>0</v>
      </c>
      <c r="U460" s="23">
        <f t="shared" si="238"/>
        <v>12</v>
      </c>
      <c r="V460" s="21">
        <v>3</v>
      </c>
      <c r="W460" s="21" t="str">
        <f t="shared" si="239"/>
        <v>Senin</v>
      </c>
      <c r="X460" s="24">
        <f t="shared" si="247"/>
        <v>44179.625</v>
      </c>
      <c r="Y460" s="25">
        <f t="shared" si="248"/>
        <v>8.6250000000000018</v>
      </c>
      <c r="Z460" s="21" t="str">
        <f t="shared" si="240"/>
        <v>Senin</v>
      </c>
      <c r="AA460" s="24">
        <f t="shared" si="249"/>
        <v>44179.75</v>
      </c>
      <c r="AB460" s="25">
        <f t="shared" si="241"/>
        <v>8.7500000000000018</v>
      </c>
      <c r="AC460" s="15" t="s">
        <v>207</v>
      </c>
      <c r="AD460" s="15" t="s">
        <v>227</v>
      </c>
    </row>
    <row r="461" spans="1:34" x14ac:dyDescent="0.25">
      <c r="A461" s="21">
        <f t="shared" si="242"/>
        <v>12</v>
      </c>
      <c r="B461" s="22" t="s">
        <v>185</v>
      </c>
      <c r="C461" s="21">
        <v>220</v>
      </c>
      <c r="D461" s="23">
        <f t="shared" si="232"/>
        <v>12</v>
      </c>
      <c r="E461" s="23">
        <v>0</v>
      </c>
      <c r="F461" s="23">
        <f t="shared" si="233"/>
        <v>12</v>
      </c>
      <c r="G461" s="21">
        <v>3</v>
      </c>
      <c r="H461" s="21" t="str">
        <f t="shared" si="234"/>
        <v>Kamis</v>
      </c>
      <c r="I461" s="24">
        <f t="shared" si="243"/>
        <v>44182.958333333336</v>
      </c>
      <c r="J461" s="25">
        <f t="shared" si="244"/>
        <v>9.9583333333333339</v>
      </c>
      <c r="K461" s="21" t="str">
        <f t="shared" si="235"/>
        <v>Jum'at</v>
      </c>
      <c r="L461" s="24">
        <f t="shared" si="245"/>
        <v>44183.083333333336</v>
      </c>
      <c r="M461" s="25">
        <f t="shared" si="236"/>
        <v>10.083333333333334</v>
      </c>
      <c r="P461" s="21">
        <f t="shared" si="246"/>
        <v>12</v>
      </c>
      <c r="Q461" s="22" t="s">
        <v>28</v>
      </c>
      <c r="R461" s="21">
        <v>306</v>
      </c>
      <c r="S461" s="23">
        <f t="shared" si="237"/>
        <v>19</v>
      </c>
      <c r="T461" s="23">
        <v>1</v>
      </c>
      <c r="U461" s="23">
        <f t="shared" si="238"/>
        <v>18</v>
      </c>
      <c r="V461" s="21">
        <v>3</v>
      </c>
      <c r="W461" s="21" t="str">
        <f t="shared" si="239"/>
        <v>Selasa</v>
      </c>
      <c r="X461" s="24">
        <f t="shared" si="247"/>
        <v>44180.25</v>
      </c>
      <c r="Y461" s="25">
        <f t="shared" si="248"/>
        <v>9.2500000000000018</v>
      </c>
      <c r="Z461" s="21" t="str">
        <f t="shared" si="240"/>
        <v>Selasa</v>
      </c>
      <c r="AA461" s="24">
        <f t="shared" si="249"/>
        <v>44180.375</v>
      </c>
      <c r="AB461" s="25">
        <f t="shared" si="241"/>
        <v>9.3750000000000018</v>
      </c>
      <c r="AC461" s="15" t="s">
        <v>228</v>
      </c>
      <c r="AD461" s="15" t="s">
        <v>229</v>
      </c>
    </row>
    <row r="462" spans="1:34" x14ac:dyDescent="0.25">
      <c r="A462" s="21">
        <f t="shared" si="242"/>
        <v>13</v>
      </c>
      <c r="B462" s="26" t="s">
        <v>186</v>
      </c>
      <c r="C462" s="21">
        <v>150</v>
      </c>
      <c r="D462" s="23">
        <f t="shared" si="232"/>
        <v>9</v>
      </c>
      <c r="E462" s="23">
        <v>1</v>
      </c>
      <c r="F462" s="23">
        <f t="shared" si="233"/>
        <v>8</v>
      </c>
      <c r="G462" s="21">
        <v>2</v>
      </c>
      <c r="H462" s="21" t="str">
        <f t="shared" si="234"/>
        <v>Jum'at</v>
      </c>
      <c r="I462" s="24">
        <f t="shared" si="243"/>
        <v>44183.583333333336</v>
      </c>
      <c r="J462" s="25">
        <f t="shared" si="244"/>
        <v>10.583333333333334</v>
      </c>
      <c r="K462" s="21" t="str">
        <f t="shared" si="235"/>
        <v>Jum'at</v>
      </c>
      <c r="L462" s="24">
        <f t="shared" si="245"/>
        <v>44183.666666666672</v>
      </c>
      <c r="M462" s="25">
        <f t="shared" si="236"/>
        <v>10.666666666666668</v>
      </c>
      <c r="P462" s="21">
        <f t="shared" si="246"/>
        <v>13</v>
      </c>
      <c r="Q462" s="22" t="s">
        <v>184</v>
      </c>
      <c r="R462" s="21">
        <v>146</v>
      </c>
      <c r="S462" s="23">
        <f t="shared" si="237"/>
        <v>8</v>
      </c>
      <c r="T462" s="23">
        <v>0</v>
      </c>
      <c r="U462" s="23">
        <f t="shared" si="238"/>
        <v>8</v>
      </c>
      <c r="V462" s="21">
        <v>2</v>
      </c>
      <c r="W462" s="21" t="str">
        <f t="shared" si="239"/>
        <v>Rabu</v>
      </c>
      <c r="X462" s="24">
        <f t="shared" si="247"/>
        <v>44181.166666666664</v>
      </c>
      <c r="Y462" s="25">
        <f t="shared" si="248"/>
        <v>10.166666666666668</v>
      </c>
      <c r="Z462" s="21" t="str">
        <f t="shared" si="240"/>
        <v>Rabu</v>
      </c>
      <c r="AA462" s="24">
        <f t="shared" si="249"/>
        <v>44181.25</v>
      </c>
      <c r="AB462" s="25">
        <f t="shared" si="241"/>
        <v>10.250000000000002</v>
      </c>
      <c r="AC462" s="42" t="s">
        <v>204</v>
      </c>
      <c r="AD462" s="42" t="s">
        <v>215</v>
      </c>
    </row>
    <row r="463" spans="1:34" x14ac:dyDescent="0.25">
      <c r="A463" s="21">
        <f t="shared" si="242"/>
        <v>14</v>
      </c>
      <c r="B463" s="26" t="s">
        <v>188</v>
      </c>
      <c r="C463" s="21">
        <v>310</v>
      </c>
      <c r="D463" s="23">
        <f t="shared" si="232"/>
        <v>19</v>
      </c>
      <c r="E463" s="23">
        <v>1</v>
      </c>
      <c r="F463" s="23">
        <f t="shared" si="233"/>
        <v>18</v>
      </c>
      <c r="G463" s="21">
        <v>2</v>
      </c>
      <c r="H463" s="21" t="str">
        <f t="shared" si="234"/>
        <v>Sabtu</v>
      </c>
      <c r="I463" s="24">
        <f t="shared" si="243"/>
        <v>44184.041666666664</v>
      </c>
      <c r="J463" s="25">
        <f t="shared" si="244"/>
        <v>11.041666666666668</v>
      </c>
      <c r="K463" s="21" t="str">
        <f t="shared" si="235"/>
        <v>Sabtu</v>
      </c>
      <c r="L463" s="24">
        <f t="shared" si="245"/>
        <v>44184.125</v>
      </c>
      <c r="M463" s="25">
        <f t="shared" si="236"/>
        <v>11.125000000000002</v>
      </c>
      <c r="P463" s="21">
        <f t="shared" si="246"/>
        <v>14</v>
      </c>
      <c r="Q463" s="22" t="s">
        <v>92</v>
      </c>
      <c r="R463" s="21">
        <v>146</v>
      </c>
      <c r="S463" s="23">
        <f t="shared" si="237"/>
        <v>8</v>
      </c>
      <c r="T463" s="23">
        <v>0</v>
      </c>
      <c r="U463" s="23">
        <f t="shared" si="238"/>
        <v>8</v>
      </c>
      <c r="V463" s="21">
        <v>18</v>
      </c>
      <c r="W463" s="21" t="str">
        <f t="shared" si="239"/>
        <v>Rabu</v>
      </c>
      <c r="X463" s="24">
        <f t="shared" si="247"/>
        <v>44181.583333333336</v>
      </c>
      <c r="Y463" s="25">
        <f t="shared" si="248"/>
        <v>10.583333333333336</v>
      </c>
      <c r="Z463" s="21" t="str">
        <f t="shared" si="240"/>
        <v>Kamis</v>
      </c>
      <c r="AA463" s="24">
        <f t="shared" si="249"/>
        <v>44182.333333333336</v>
      </c>
      <c r="AB463" s="25">
        <f t="shared" si="241"/>
        <v>11.333333333333336</v>
      </c>
      <c r="AC463" s="229" t="s">
        <v>204</v>
      </c>
      <c r="AD463" s="229" t="s">
        <v>271</v>
      </c>
    </row>
    <row r="464" spans="1:34" x14ac:dyDescent="0.25">
      <c r="A464" s="21">
        <f t="shared" si="242"/>
        <v>15</v>
      </c>
      <c r="B464" s="26" t="s">
        <v>189</v>
      </c>
      <c r="C464" s="21">
        <v>310</v>
      </c>
      <c r="D464" s="23">
        <f t="shared" si="232"/>
        <v>19</v>
      </c>
      <c r="E464" s="23">
        <v>1</v>
      </c>
      <c r="F464" s="23">
        <f t="shared" si="233"/>
        <v>18</v>
      </c>
      <c r="G464" s="21">
        <v>4</v>
      </c>
      <c r="H464" s="21" t="str">
        <f t="shared" si="234"/>
        <v>Sabtu</v>
      </c>
      <c r="I464" s="24">
        <f t="shared" si="243"/>
        <v>44184.916666666664</v>
      </c>
      <c r="J464" s="25">
        <f t="shared" si="244"/>
        <v>11.916666666666668</v>
      </c>
      <c r="K464" s="21" t="str">
        <f t="shared" si="235"/>
        <v>Minggu</v>
      </c>
      <c r="L464" s="24">
        <f t="shared" si="245"/>
        <v>44185.083333333328</v>
      </c>
      <c r="M464" s="25">
        <f t="shared" si="236"/>
        <v>12.083333333333334</v>
      </c>
      <c r="P464" s="21">
        <f t="shared" si="246"/>
        <v>15</v>
      </c>
      <c r="Q464" s="26" t="s">
        <v>184</v>
      </c>
      <c r="R464" s="21">
        <v>306</v>
      </c>
      <c r="S464" s="23">
        <f t="shared" si="237"/>
        <v>19</v>
      </c>
      <c r="T464" s="23">
        <v>1</v>
      </c>
      <c r="U464" s="23">
        <f t="shared" si="238"/>
        <v>18</v>
      </c>
      <c r="V464" s="21">
        <v>2</v>
      </c>
      <c r="W464" s="21" t="str">
        <f t="shared" si="239"/>
        <v>Kamis</v>
      </c>
      <c r="X464" s="24">
        <f t="shared" si="247"/>
        <v>44182.666666666664</v>
      </c>
      <c r="Y464" s="25">
        <f t="shared" si="248"/>
        <v>11.66666666666667</v>
      </c>
      <c r="Z464" s="21" t="str">
        <f t="shared" si="240"/>
        <v>Kamis</v>
      </c>
      <c r="AA464" s="24">
        <f t="shared" si="249"/>
        <v>44182.75</v>
      </c>
      <c r="AB464" s="25">
        <f t="shared" si="241"/>
        <v>11.750000000000004</v>
      </c>
      <c r="AC464" s="15" t="s">
        <v>204</v>
      </c>
      <c r="AD464" s="15" t="s">
        <v>215</v>
      </c>
    </row>
    <row r="465" spans="1:30" x14ac:dyDescent="0.25">
      <c r="A465" s="21">
        <f t="shared" si="242"/>
        <v>16</v>
      </c>
      <c r="B465" s="26" t="s">
        <v>128</v>
      </c>
      <c r="C465" s="21">
        <v>120</v>
      </c>
      <c r="D465" s="23">
        <f t="shared" si="232"/>
        <v>7</v>
      </c>
      <c r="E465" s="23">
        <v>0</v>
      </c>
      <c r="F465" s="23">
        <f t="shared" si="233"/>
        <v>7</v>
      </c>
      <c r="G465" s="21">
        <v>2</v>
      </c>
      <c r="H465" s="21" t="str">
        <f t="shared" si="234"/>
        <v>Minggu</v>
      </c>
      <c r="I465" s="24">
        <f t="shared" si="243"/>
        <v>44185.875</v>
      </c>
      <c r="J465" s="25">
        <f t="shared" si="244"/>
        <v>12.875</v>
      </c>
      <c r="K465" s="21" t="str">
        <f t="shared" si="235"/>
        <v>Minggu</v>
      </c>
      <c r="L465" s="24">
        <f t="shared" si="245"/>
        <v>44185.958333333336</v>
      </c>
      <c r="M465" s="25">
        <f t="shared" si="236"/>
        <v>12.958333333333334</v>
      </c>
      <c r="N465" s="15">
        <f t="shared" ref="N465:N470" si="250">C465/17</f>
        <v>7.0588235294117645</v>
      </c>
      <c r="P465" s="21">
        <f t="shared" si="246"/>
        <v>16</v>
      </c>
      <c r="Q465" s="26" t="s">
        <v>28</v>
      </c>
      <c r="R465" s="21">
        <v>220</v>
      </c>
      <c r="S465" s="23">
        <f t="shared" si="237"/>
        <v>12</v>
      </c>
      <c r="T465" s="23">
        <v>0</v>
      </c>
      <c r="U465" s="23">
        <f t="shared" si="238"/>
        <v>12</v>
      </c>
      <c r="V465" s="21">
        <v>3</v>
      </c>
      <c r="W465" s="21" t="str">
        <f t="shared" si="239"/>
        <v>Jum'at</v>
      </c>
      <c r="X465" s="24">
        <f t="shared" si="247"/>
        <v>44183.541666666664</v>
      </c>
      <c r="Y465" s="25">
        <f t="shared" si="248"/>
        <v>12.54166666666667</v>
      </c>
      <c r="Z465" s="21" t="str">
        <f t="shared" si="240"/>
        <v>Jum'at</v>
      </c>
      <c r="AA465" s="24">
        <f t="shared" si="249"/>
        <v>44183.666666666664</v>
      </c>
      <c r="AB465" s="25">
        <f t="shared" si="241"/>
        <v>12.66666666666667</v>
      </c>
      <c r="AC465" s="15">
        <f t="shared" ref="AC465:AC470" si="251">R469/17</f>
        <v>7.0588235294117645</v>
      </c>
    </row>
    <row r="466" spans="1:30" x14ac:dyDescent="0.25">
      <c r="A466" s="21">
        <f t="shared" si="242"/>
        <v>17</v>
      </c>
      <c r="B466" s="26" t="s">
        <v>94</v>
      </c>
      <c r="C466" s="21">
        <v>150</v>
      </c>
      <c r="D466" s="23">
        <f t="shared" si="232"/>
        <v>9</v>
      </c>
      <c r="E466" s="23">
        <v>1</v>
      </c>
      <c r="F466" s="23">
        <f t="shared" si="233"/>
        <v>8</v>
      </c>
      <c r="G466" s="21">
        <v>2</v>
      </c>
      <c r="H466" s="21" t="str">
        <f t="shared" si="234"/>
        <v>Senin</v>
      </c>
      <c r="I466" s="24">
        <f t="shared" si="243"/>
        <v>44186.25</v>
      </c>
      <c r="J466" s="25">
        <f t="shared" si="244"/>
        <v>13.25</v>
      </c>
      <c r="K466" s="21" t="str">
        <f t="shared" si="235"/>
        <v>Senin</v>
      </c>
      <c r="L466" s="24">
        <f t="shared" si="245"/>
        <v>44186.333333333336</v>
      </c>
      <c r="M466" s="25">
        <f t="shared" si="236"/>
        <v>13.333333333333334</v>
      </c>
      <c r="N466" s="15">
        <f t="shared" si="250"/>
        <v>8.8235294117647065</v>
      </c>
      <c r="P466" s="21">
        <f t="shared" si="246"/>
        <v>17</v>
      </c>
      <c r="Q466" s="26" t="s">
        <v>186</v>
      </c>
      <c r="R466" s="21">
        <v>150</v>
      </c>
      <c r="S466" s="23">
        <f t="shared" si="237"/>
        <v>9</v>
      </c>
      <c r="T466" s="23">
        <v>1</v>
      </c>
      <c r="U466" s="23">
        <f t="shared" si="238"/>
        <v>8</v>
      </c>
      <c r="V466" s="21">
        <v>2</v>
      </c>
      <c r="W466" s="21" t="str">
        <f t="shared" si="239"/>
        <v>Sabtu</v>
      </c>
      <c r="X466" s="24">
        <f t="shared" si="247"/>
        <v>44184.166666666664</v>
      </c>
      <c r="Y466" s="25">
        <f t="shared" si="248"/>
        <v>13.16666666666667</v>
      </c>
      <c r="Z466" s="21" t="str">
        <f t="shared" si="240"/>
        <v>Sabtu</v>
      </c>
      <c r="AA466" s="24">
        <f t="shared" si="249"/>
        <v>44184.25</v>
      </c>
      <c r="AB466" s="25">
        <f t="shared" si="241"/>
        <v>13.250000000000004</v>
      </c>
      <c r="AC466" s="15">
        <f t="shared" si="251"/>
        <v>8.8235294117647065</v>
      </c>
    </row>
    <row r="467" spans="1:30" x14ac:dyDescent="0.25">
      <c r="A467" s="21">
        <f t="shared" si="242"/>
        <v>18</v>
      </c>
      <c r="B467" s="26" t="s">
        <v>186</v>
      </c>
      <c r="C467" s="21">
        <v>220</v>
      </c>
      <c r="D467" s="23">
        <f t="shared" si="232"/>
        <v>12</v>
      </c>
      <c r="E467" s="23">
        <v>0</v>
      </c>
      <c r="F467" s="23">
        <f t="shared" si="233"/>
        <v>12</v>
      </c>
      <c r="G467" s="21">
        <v>2</v>
      </c>
      <c r="H467" s="21" t="str">
        <f t="shared" si="234"/>
        <v>Senin</v>
      </c>
      <c r="I467" s="24">
        <f t="shared" si="243"/>
        <v>44186.708333333336</v>
      </c>
      <c r="J467" s="25">
        <f t="shared" si="244"/>
        <v>13.708333333333334</v>
      </c>
      <c r="K467" s="21" t="str">
        <f t="shared" si="235"/>
        <v>Senin</v>
      </c>
      <c r="L467" s="24">
        <f t="shared" si="245"/>
        <v>44186.791666666672</v>
      </c>
      <c r="M467" s="25">
        <f t="shared" si="236"/>
        <v>13.791666666666668</v>
      </c>
      <c r="N467" s="15">
        <f t="shared" si="250"/>
        <v>12.941176470588236</v>
      </c>
      <c r="P467" s="21">
        <f t="shared" si="246"/>
        <v>18</v>
      </c>
      <c r="Q467" s="26" t="s">
        <v>188</v>
      </c>
      <c r="R467" s="21">
        <v>310</v>
      </c>
      <c r="S467" s="23">
        <f t="shared" si="237"/>
        <v>19</v>
      </c>
      <c r="T467" s="23">
        <v>1</v>
      </c>
      <c r="U467" s="23">
        <f t="shared" si="238"/>
        <v>18</v>
      </c>
      <c r="V467" s="21">
        <v>2</v>
      </c>
      <c r="W467" s="21" t="str">
        <f t="shared" si="239"/>
        <v>Sabtu</v>
      </c>
      <c r="X467" s="24">
        <f t="shared" si="247"/>
        <v>44184.625</v>
      </c>
      <c r="Y467" s="25">
        <f t="shared" si="248"/>
        <v>13.625000000000004</v>
      </c>
      <c r="Z467" s="21" t="str">
        <f t="shared" si="240"/>
        <v>Sabtu</v>
      </c>
      <c r="AA467" s="24">
        <f t="shared" si="249"/>
        <v>44184.708333333336</v>
      </c>
      <c r="AB467" s="25">
        <f t="shared" si="241"/>
        <v>13.708333333333337</v>
      </c>
      <c r="AC467" s="15">
        <f t="shared" si="251"/>
        <v>12.941176470588236</v>
      </c>
    </row>
    <row r="468" spans="1:30" x14ac:dyDescent="0.25">
      <c r="A468" s="21">
        <f t="shared" si="242"/>
        <v>19</v>
      </c>
      <c r="B468" s="26" t="s">
        <v>28</v>
      </c>
      <c r="C468" s="21">
        <v>306</v>
      </c>
      <c r="D468" s="23">
        <f t="shared" si="232"/>
        <v>19</v>
      </c>
      <c r="E468" s="23">
        <v>1</v>
      </c>
      <c r="F468" s="23">
        <f t="shared" si="233"/>
        <v>18</v>
      </c>
      <c r="G468" s="21">
        <v>3</v>
      </c>
      <c r="H468" s="21" t="str">
        <f t="shared" si="234"/>
        <v>Selasa</v>
      </c>
      <c r="I468" s="24">
        <f t="shared" si="243"/>
        <v>44187.291666666664</v>
      </c>
      <c r="J468" s="25">
        <f t="shared" si="244"/>
        <v>14.291666666666668</v>
      </c>
      <c r="K468" s="21" t="str">
        <f t="shared" si="235"/>
        <v>Selasa</v>
      </c>
      <c r="L468" s="24">
        <f t="shared" si="245"/>
        <v>44187.416666666664</v>
      </c>
      <c r="M468" s="25">
        <f t="shared" si="236"/>
        <v>14.416666666666668</v>
      </c>
      <c r="N468" s="15">
        <f t="shared" si="250"/>
        <v>18</v>
      </c>
      <c r="P468" s="21">
        <f t="shared" si="246"/>
        <v>19</v>
      </c>
      <c r="Q468" s="26" t="s">
        <v>189</v>
      </c>
      <c r="R468" s="21">
        <v>310</v>
      </c>
      <c r="S468" s="23">
        <f t="shared" si="237"/>
        <v>19</v>
      </c>
      <c r="T468" s="23">
        <v>1</v>
      </c>
      <c r="U468" s="23">
        <f t="shared" si="238"/>
        <v>18</v>
      </c>
      <c r="V468" s="21">
        <v>4</v>
      </c>
      <c r="W468" s="21" t="str">
        <f t="shared" si="239"/>
        <v>Minggu</v>
      </c>
      <c r="X468" s="24">
        <f t="shared" si="247"/>
        <v>44185.5</v>
      </c>
      <c r="Y468" s="25">
        <f t="shared" si="248"/>
        <v>14.500000000000004</v>
      </c>
      <c r="Z468" s="21" t="str">
        <f t="shared" si="240"/>
        <v>Minggu</v>
      </c>
      <c r="AA468" s="24">
        <f t="shared" si="249"/>
        <v>44185.666666666664</v>
      </c>
      <c r="AB468" s="25">
        <f t="shared" si="241"/>
        <v>14.66666666666667</v>
      </c>
      <c r="AC468" s="15">
        <f t="shared" si="251"/>
        <v>18</v>
      </c>
    </row>
    <row r="469" spans="1:30" x14ac:dyDescent="0.25">
      <c r="A469" s="21">
        <f t="shared" si="242"/>
        <v>20</v>
      </c>
      <c r="B469" s="26" t="s">
        <v>184</v>
      </c>
      <c r="C469" s="21">
        <v>146</v>
      </c>
      <c r="D469" s="23">
        <f t="shared" si="232"/>
        <v>8</v>
      </c>
      <c r="E469" s="23">
        <v>0</v>
      </c>
      <c r="F469" s="23">
        <f t="shared" si="233"/>
        <v>8</v>
      </c>
      <c r="G469" s="21">
        <v>2</v>
      </c>
      <c r="H469" s="21" t="str">
        <f t="shared" si="234"/>
        <v>Rabu</v>
      </c>
      <c r="I469" s="24">
        <f t="shared" si="243"/>
        <v>44188.208333333336</v>
      </c>
      <c r="J469" s="25">
        <f t="shared" si="244"/>
        <v>15.208333333333334</v>
      </c>
      <c r="K469" s="21" t="str">
        <f t="shared" si="235"/>
        <v>Rabu</v>
      </c>
      <c r="L469" s="24">
        <f t="shared" si="245"/>
        <v>44188.291666666672</v>
      </c>
      <c r="M469" s="25">
        <f t="shared" si="236"/>
        <v>15.291666666666668</v>
      </c>
      <c r="N469" s="15">
        <f t="shared" si="250"/>
        <v>8.5882352941176467</v>
      </c>
      <c r="P469" s="21">
        <f t="shared" si="246"/>
        <v>20</v>
      </c>
      <c r="Q469" s="26" t="s">
        <v>128</v>
      </c>
      <c r="R469" s="21">
        <v>120</v>
      </c>
      <c r="S469" s="23">
        <f t="shared" si="237"/>
        <v>7</v>
      </c>
      <c r="T469" s="23">
        <v>0</v>
      </c>
      <c r="U469" s="23">
        <f t="shared" si="238"/>
        <v>7</v>
      </c>
      <c r="V469" s="21">
        <v>2</v>
      </c>
      <c r="W469" s="21" t="str">
        <f t="shared" si="239"/>
        <v>Senin</v>
      </c>
      <c r="X469" s="24">
        <f t="shared" si="247"/>
        <v>44186.458333333336</v>
      </c>
      <c r="Y469" s="25">
        <f t="shared" si="248"/>
        <v>15.458333333333336</v>
      </c>
      <c r="Z469" s="21" t="str">
        <f t="shared" si="240"/>
        <v>Senin</v>
      </c>
      <c r="AA469" s="24">
        <f t="shared" si="249"/>
        <v>44186.541666666672</v>
      </c>
      <c r="AB469" s="25">
        <f t="shared" si="241"/>
        <v>15.54166666666667</v>
      </c>
      <c r="AC469" s="15">
        <f t="shared" si="251"/>
        <v>8.5882352941176467</v>
      </c>
    </row>
    <row r="470" spans="1:30" x14ac:dyDescent="0.25">
      <c r="A470" s="21">
        <f t="shared" si="242"/>
        <v>21</v>
      </c>
      <c r="B470" s="26" t="s">
        <v>92</v>
      </c>
      <c r="C470" s="21">
        <v>480</v>
      </c>
      <c r="D470" s="23">
        <f t="shared" si="232"/>
        <v>28</v>
      </c>
      <c r="E470" s="23">
        <v>0</v>
      </c>
      <c r="F470" s="23">
        <f t="shared" si="233"/>
        <v>28</v>
      </c>
      <c r="G470" s="21">
        <v>3</v>
      </c>
      <c r="H470" s="21" t="str">
        <f t="shared" si="234"/>
        <v>Rabu</v>
      </c>
      <c r="I470" s="24">
        <f t="shared" si="243"/>
        <v>44188.625</v>
      </c>
      <c r="J470" s="25">
        <f t="shared" si="244"/>
        <v>15.625000000000002</v>
      </c>
      <c r="K470" s="21" t="str">
        <f t="shared" si="235"/>
        <v>Rabu</v>
      </c>
      <c r="L470" s="24">
        <f t="shared" si="245"/>
        <v>44188.75</v>
      </c>
      <c r="M470" s="25">
        <f t="shared" si="236"/>
        <v>15.750000000000002</v>
      </c>
      <c r="N470" s="15">
        <f t="shared" si="250"/>
        <v>28.235294117647058</v>
      </c>
      <c r="P470" s="21">
        <f t="shared" si="246"/>
        <v>21</v>
      </c>
      <c r="Q470" s="26" t="s">
        <v>94</v>
      </c>
      <c r="R470" s="21">
        <v>150</v>
      </c>
      <c r="S470" s="23">
        <f t="shared" si="237"/>
        <v>9</v>
      </c>
      <c r="T470" s="23">
        <v>1</v>
      </c>
      <c r="U470" s="23">
        <f t="shared" si="238"/>
        <v>8</v>
      </c>
      <c r="V470" s="21">
        <v>2</v>
      </c>
      <c r="W470" s="21" t="str">
        <f t="shared" si="239"/>
        <v>Senin</v>
      </c>
      <c r="X470" s="24">
        <f t="shared" si="247"/>
        <v>44186.833333333336</v>
      </c>
      <c r="Y470" s="25">
        <f t="shared" si="248"/>
        <v>15.833333333333336</v>
      </c>
      <c r="Z470" s="21" t="str">
        <f t="shared" si="240"/>
        <v>Senin</v>
      </c>
      <c r="AA470" s="24">
        <f t="shared" si="249"/>
        <v>44186.916666666672</v>
      </c>
      <c r="AB470" s="25">
        <f t="shared" si="241"/>
        <v>15.91666666666667</v>
      </c>
      <c r="AC470" s="15">
        <f t="shared" si="251"/>
        <v>28.235294117647058</v>
      </c>
    </row>
    <row r="471" spans="1:30" x14ac:dyDescent="0.25">
      <c r="A471" s="21">
        <f t="shared" si="242"/>
        <v>22</v>
      </c>
      <c r="B471" s="22" t="s">
        <v>182</v>
      </c>
      <c r="C471" s="21">
        <v>188</v>
      </c>
      <c r="D471" s="23">
        <f t="shared" si="232"/>
        <v>12</v>
      </c>
      <c r="E471" s="23">
        <v>1</v>
      </c>
      <c r="F471" s="23">
        <f t="shared" si="233"/>
        <v>11</v>
      </c>
      <c r="G471" s="21">
        <v>2</v>
      </c>
      <c r="H471" s="21" t="str">
        <f t="shared" si="234"/>
        <v>Kamis</v>
      </c>
      <c r="I471" s="24">
        <f t="shared" si="243"/>
        <v>44189.916666666664</v>
      </c>
      <c r="J471" s="25">
        <f t="shared" si="244"/>
        <v>16.916666666666668</v>
      </c>
      <c r="K471" s="21" t="str">
        <f t="shared" si="235"/>
        <v>Jum'at</v>
      </c>
      <c r="L471" s="24">
        <f t="shared" si="245"/>
        <v>44190</v>
      </c>
      <c r="M471" s="25">
        <f t="shared" si="236"/>
        <v>17</v>
      </c>
      <c r="P471" s="21">
        <f t="shared" si="246"/>
        <v>22</v>
      </c>
      <c r="Q471" s="26" t="s">
        <v>186</v>
      </c>
      <c r="R471" s="21">
        <v>220</v>
      </c>
      <c r="S471" s="23">
        <f t="shared" si="237"/>
        <v>12</v>
      </c>
      <c r="T471" s="23">
        <v>0</v>
      </c>
      <c r="U471" s="23">
        <f t="shared" si="238"/>
        <v>12</v>
      </c>
      <c r="V471" s="21">
        <v>2</v>
      </c>
      <c r="W471" s="21" t="str">
        <f t="shared" si="239"/>
        <v>Selasa</v>
      </c>
      <c r="X471" s="24">
        <f t="shared" si="247"/>
        <v>44187.291666666664</v>
      </c>
      <c r="Y471" s="25">
        <f t="shared" si="248"/>
        <v>16.291666666666671</v>
      </c>
      <c r="Z471" s="21" t="str">
        <f t="shared" si="240"/>
        <v>Selasa</v>
      </c>
      <c r="AA471" s="24">
        <f t="shared" si="249"/>
        <v>44187.375</v>
      </c>
      <c r="AB471" s="25">
        <f t="shared" si="241"/>
        <v>16.375000000000004</v>
      </c>
    </row>
    <row r="472" spans="1:30" x14ac:dyDescent="0.25">
      <c r="A472" s="21">
        <f t="shared" si="242"/>
        <v>23</v>
      </c>
      <c r="B472" s="22" t="s">
        <v>150</v>
      </c>
      <c r="C472" s="21">
        <v>485</v>
      </c>
      <c r="D472" s="23">
        <f t="shared" si="232"/>
        <v>28</v>
      </c>
      <c r="E472" s="23">
        <v>0</v>
      </c>
      <c r="F472" s="23">
        <f t="shared" si="233"/>
        <v>28</v>
      </c>
      <c r="G472" s="21">
        <v>2</v>
      </c>
      <c r="H472" s="21" t="str">
        <f t="shared" si="234"/>
        <v>Jum'at</v>
      </c>
      <c r="I472" s="24">
        <f t="shared" si="243"/>
        <v>44190.5</v>
      </c>
      <c r="J472" s="25">
        <f t="shared" si="244"/>
        <v>17.5</v>
      </c>
      <c r="K472" s="21" t="str">
        <f t="shared" si="235"/>
        <v>Jum'at</v>
      </c>
      <c r="L472" s="24">
        <f t="shared" si="245"/>
        <v>44190.583333333336</v>
      </c>
      <c r="M472" s="25">
        <f t="shared" si="236"/>
        <v>17.583333333333332</v>
      </c>
      <c r="P472" s="21">
        <f t="shared" si="246"/>
        <v>23</v>
      </c>
      <c r="Q472" s="26" t="s">
        <v>28</v>
      </c>
      <c r="R472" s="21">
        <v>306</v>
      </c>
      <c r="S472" s="23">
        <f t="shared" si="237"/>
        <v>19</v>
      </c>
      <c r="T472" s="23">
        <v>1</v>
      </c>
      <c r="U472" s="23">
        <f t="shared" si="238"/>
        <v>18</v>
      </c>
      <c r="V472" s="21">
        <v>3</v>
      </c>
      <c r="W472" s="21" t="str">
        <f t="shared" si="239"/>
        <v>Selasa</v>
      </c>
      <c r="X472" s="24">
        <f t="shared" si="247"/>
        <v>44187.875</v>
      </c>
      <c r="Y472" s="25">
        <f t="shared" si="248"/>
        <v>16.875000000000004</v>
      </c>
      <c r="Z472" s="21" t="str">
        <f t="shared" si="240"/>
        <v>Rabu</v>
      </c>
      <c r="AA472" s="24">
        <f t="shared" si="249"/>
        <v>44188</v>
      </c>
      <c r="AB472" s="25">
        <f t="shared" si="241"/>
        <v>17.000000000000004</v>
      </c>
    </row>
    <row r="473" spans="1:30" x14ac:dyDescent="0.25">
      <c r="A473" s="21">
        <f t="shared" si="242"/>
        <v>24</v>
      </c>
      <c r="B473" s="22" t="s">
        <v>181</v>
      </c>
      <c r="C473" s="21"/>
      <c r="D473" s="23"/>
      <c r="E473" s="23"/>
      <c r="F473" s="23"/>
      <c r="G473" s="21"/>
      <c r="H473" s="21" t="str">
        <f t="shared" si="234"/>
        <v>Sabtu</v>
      </c>
      <c r="I473" s="24">
        <f t="shared" si="243"/>
        <v>44191.75</v>
      </c>
      <c r="J473" s="25">
        <f t="shared" si="244"/>
        <v>18.75</v>
      </c>
      <c r="K473" s="21"/>
      <c r="L473" s="24"/>
      <c r="M473" s="25"/>
      <c r="P473" s="21">
        <f t="shared" si="246"/>
        <v>24</v>
      </c>
      <c r="Q473" s="26" t="s">
        <v>184</v>
      </c>
      <c r="R473" s="21">
        <v>146</v>
      </c>
      <c r="S473" s="23">
        <f t="shared" si="237"/>
        <v>8</v>
      </c>
      <c r="T473" s="23">
        <v>0</v>
      </c>
      <c r="U473" s="23">
        <f t="shared" si="238"/>
        <v>8</v>
      </c>
      <c r="V473" s="21">
        <v>2</v>
      </c>
      <c r="W473" s="21" t="str">
        <f t="shared" si="239"/>
        <v>Rabu</v>
      </c>
      <c r="X473" s="24">
        <f t="shared" si="247"/>
        <v>44188.791666666664</v>
      </c>
      <c r="Y473" s="25">
        <f t="shared" si="248"/>
        <v>17.791666666666671</v>
      </c>
      <c r="Z473" s="21" t="str">
        <f t="shared" si="240"/>
        <v>Rabu</v>
      </c>
      <c r="AA473" s="24">
        <f t="shared" si="249"/>
        <v>44188.875</v>
      </c>
      <c r="AB473" s="25">
        <f t="shared" si="241"/>
        <v>17.875000000000004</v>
      </c>
      <c r="AC473" s="15" t="s">
        <v>255</v>
      </c>
      <c r="AD473" s="15" t="s">
        <v>272</v>
      </c>
    </row>
    <row r="474" spans="1:30" x14ac:dyDescent="0.25">
      <c r="A474" s="8" t="s">
        <v>31</v>
      </c>
      <c r="B474" s="8"/>
      <c r="C474" s="28">
        <f>SUM(C450:C473)</f>
        <v>6050</v>
      </c>
      <c r="D474" s="28">
        <f>SUM(D450:D473)</f>
        <v>360</v>
      </c>
      <c r="E474" s="28"/>
      <c r="F474" s="28"/>
      <c r="G474" s="28">
        <f>SUM(G450:G473)</f>
        <v>71</v>
      </c>
      <c r="H474" s="28">
        <f>D474+G474</f>
        <v>431</v>
      </c>
      <c r="I474" s="29"/>
      <c r="J474" s="30"/>
      <c r="K474" s="29"/>
      <c r="L474" s="29"/>
      <c r="M474" s="30"/>
      <c r="P474" s="21">
        <f t="shared" si="246"/>
        <v>25</v>
      </c>
      <c r="Q474" s="26" t="s">
        <v>92</v>
      </c>
      <c r="R474" s="21">
        <v>480</v>
      </c>
      <c r="S474" s="23">
        <f t="shared" si="237"/>
        <v>28</v>
      </c>
      <c r="T474" s="23">
        <v>0</v>
      </c>
      <c r="U474" s="23">
        <f t="shared" si="238"/>
        <v>28</v>
      </c>
      <c r="V474" s="21">
        <v>3</v>
      </c>
      <c r="W474" s="21" t="str">
        <f t="shared" si="239"/>
        <v>Kamis</v>
      </c>
      <c r="X474" s="24">
        <f t="shared" si="247"/>
        <v>44189.208333333336</v>
      </c>
      <c r="Y474" s="25">
        <f t="shared" si="248"/>
        <v>18.208333333333336</v>
      </c>
      <c r="Z474" s="21" t="str">
        <f t="shared" si="240"/>
        <v>Kamis</v>
      </c>
      <c r="AA474" s="24">
        <f t="shared" si="249"/>
        <v>44189.333333333336</v>
      </c>
      <c r="AB474" s="25">
        <f t="shared" si="241"/>
        <v>18.333333333333336</v>
      </c>
    </row>
    <row r="475" spans="1:30" x14ac:dyDescent="0.25">
      <c r="A475" s="8" t="s">
        <v>32</v>
      </c>
      <c r="B475" s="8"/>
      <c r="C475" s="31"/>
      <c r="D475" s="32">
        <f>D474/24</f>
        <v>15</v>
      </c>
      <c r="E475" s="32"/>
      <c r="F475" s="32"/>
      <c r="G475" s="32">
        <f>G474/24</f>
        <v>2.9583333333333335</v>
      </c>
      <c r="H475" s="32">
        <f>H474/24</f>
        <v>17.958333333333332</v>
      </c>
      <c r="I475" s="33"/>
      <c r="J475" s="34" t="s">
        <v>33</v>
      </c>
      <c r="K475" s="35"/>
      <c r="L475" s="35"/>
      <c r="M475" s="35"/>
      <c r="P475" s="21">
        <f t="shared" si="246"/>
        <v>26</v>
      </c>
      <c r="Q475" s="22" t="s">
        <v>182</v>
      </c>
      <c r="R475" s="21">
        <v>188</v>
      </c>
      <c r="S475" s="23">
        <f t="shared" si="237"/>
        <v>12</v>
      </c>
      <c r="T475" s="23">
        <v>1</v>
      </c>
      <c r="U475" s="23">
        <f t="shared" si="238"/>
        <v>11</v>
      </c>
      <c r="V475" s="21">
        <v>2</v>
      </c>
      <c r="W475" s="21" t="str">
        <f t="shared" si="239"/>
        <v>Jum'at</v>
      </c>
      <c r="X475" s="24">
        <f t="shared" si="247"/>
        <v>44190.5</v>
      </c>
      <c r="Y475" s="25">
        <f t="shared" si="248"/>
        <v>19.500000000000004</v>
      </c>
      <c r="Z475" s="21" t="str">
        <f t="shared" si="240"/>
        <v>Jum'at</v>
      </c>
      <c r="AA475" s="24">
        <f t="shared" si="249"/>
        <v>44190.583333333336</v>
      </c>
      <c r="AB475" s="25">
        <f t="shared" si="241"/>
        <v>19.583333333333336</v>
      </c>
    </row>
    <row r="476" spans="1:30" ht="15.75" customHeight="1" x14ac:dyDescent="0.25">
      <c r="A476" s="36"/>
      <c r="B476" s="36"/>
      <c r="C476" s="37"/>
      <c r="D476" s="36"/>
      <c r="E476" s="36"/>
      <c r="F476" s="36"/>
      <c r="G476" s="36"/>
      <c r="H476" s="35"/>
      <c r="I476" s="35"/>
      <c r="J476" s="30" t="s">
        <v>34</v>
      </c>
      <c r="K476" s="30"/>
      <c r="L476" s="38">
        <f>C474</f>
        <v>6050</v>
      </c>
      <c r="M476" s="35" t="s">
        <v>35</v>
      </c>
      <c r="P476" s="21">
        <f t="shared" si="246"/>
        <v>27</v>
      </c>
      <c r="Q476" s="22" t="s">
        <v>150</v>
      </c>
      <c r="R476" s="21">
        <v>485</v>
      </c>
      <c r="S476" s="23">
        <f t="shared" si="237"/>
        <v>28</v>
      </c>
      <c r="T476" s="23">
        <v>0</v>
      </c>
      <c r="U476" s="23">
        <f t="shared" si="238"/>
        <v>28</v>
      </c>
      <c r="V476" s="21">
        <v>2</v>
      </c>
      <c r="W476" s="21" t="str">
        <f t="shared" si="239"/>
        <v>Sabtu</v>
      </c>
      <c r="X476" s="24">
        <f t="shared" si="247"/>
        <v>44191.083333333336</v>
      </c>
      <c r="Y476" s="25">
        <f t="shared" si="248"/>
        <v>20.083333333333336</v>
      </c>
      <c r="Z476" s="21" t="str">
        <f t="shared" si="240"/>
        <v>Sabtu</v>
      </c>
      <c r="AA476" s="24">
        <f t="shared" si="249"/>
        <v>44191.166666666672</v>
      </c>
      <c r="AB476" s="25">
        <f t="shared" si="241"/>
        <v>20.166666666666668</v>
      </c>
    </row>
    <row r="477" spans="1:30" x14ac:dyDescent="0.25">
      <c r="A477" s="36"/>
      <c r="B477" s="36"/>
      <c r="C477" s="36"/>
      <c r="D477" s="36"/>
      <c r="E477" s="36"/>
      <c r="F477" s="36"/>
      <c r="G477" s="36"/>
      <c r="H477" s="36"/>
      <c r="I477" s="39"/>
      <c r="J477" s="30" t="s">
        <v>36</v>
      </c>
      <c r="K477" s="30"/>
      <c r="L477" s="40">
        <f>D475</f>
        <v>15</v>
      </c>
      <c r="M477" s="35" t="s">
        <v>14</v>
      </c>
      <c r="P477" s="21">
        <f t="shared" si="246"/>
        <v>28</v>
      </c>
      <c r="Q477" s="22" t="s">
        <v>181</v>
      </c>
      <c r="R477" s="21"/>
      <c r="S477" s="23"/>
      <c r="T477" s="23"/>
      <c r="U477" s="23"/>
      <c r="V477" s="21"/>
      <c r="W477" s="21" t="str">
        <f t="shared" si="239"/>
        <v>Minggu</v>
      </c>
      <c r="X477" s="24">
        <f t="shared" si="247"/>
        <v>44192.333333333336</v>
      </c>
      <c r="Y477" s="25">
        <f t="shared" si="248"/>
        <v>21.333333333333336</v>
      </c>
      <c r="Z477" s="21"/>
      <c r="AA477" s="24"/>
      <c r="AB477" s="25"/>
      <c r="AC477" s="229" t="s">
        <v>273</v>
      </c>
      <c r="AD477" s="229" t="s">
        <v>274</v>
      </c>
    </row>
    <row r="478" spans="1:30" x14ac:dyDescent="0.25">
      <c r="A478" s="36"/>
      <c r="B478" s="36"/>
      <c r="C478" s="36"/>
      <c r="D478" s="36"/>
      <c r="E478" s="36"/>
      <c r="F478" s="36"/>
      <c r="G478" s="36"/>
      <c r="H478" s="36"/>
      <c r="I478" s="35"/>
      <c r="J478" s="30" t="s">
        <v>37</v>
      </c>
      <c r="K478" s="30"/>
      <c r="L478" s="41">
        <f>G475</f>
        <v>2.9583333333333335</v>
      </c>
      <c r="M478" s="35" t="s">
        <v>14</v>
      </c>
      <c r="P478" s="8" t="s">
        <v>31</v>
      </c>
      <c r="Q478" s="8"/>
      <c r="R478" s="28">
        <f>SUM(R450:R477)</f>
        <v>6954</v>
      </c>
      <c r="S478" s="28">
        <f>SUM(S450:S477)</f>
        <v>414</v>
      </c>
      <c r="T478" s="28"/>
      <c r="U478" s="28"/>
      <c r="V478" s="28">
        <f>SUM(V450:V477)</f>
        <v>98</v>
      </c>
      <c r="W478" s="28">
        <f>S478+V478</f>
        <v>512</v>
      </c>
      <c r="X478" s="29"/>
      <c r="Y478" s="30"/>
      <c r="Z478" s="29"/>
      <c r="AA478" s="29"/>
      <c r="AB478" s="30"/>
    </row>
    <row r="479" spans="1:30" x14ac:dyDescent="0.25">
      <c r="P479" s="8" t="s">
        <v>32</v>
      </c>
      <c r="Q479" s="8"/>
      <c r="R479" s="31"/>
      <c r="S479" s="32">
        <f>S478/24</f>
        <v>17.25</v>
      </c>
      <c r="T479" s="32"/>
      <c r="U479" s="32"/>
      <c r="V479" s="32">
        <f>V478/24</f>
        <v>4.083333333333333</v>
      </c>
      <c r="W479" s="32">
        <f>W478/24</f>
        <v>21.333333333333332</v>
      </c>
      <c r="X479" s="33"/>
      <c r="Y479" s="34" t="s">
        <v>33</v>
      </c>
      <c r="Z479" s="35"/>
      <c r="AA479" s="35"/>
      <c r="AB479" s="35"/>
    </row>
    <row r="480" spans="1:30" x14ac:dyDescent="0.25">
      <c r="A480" s="14" t="s">
        <v>0</v>
      </c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P480" s="36"/>
      <c r="Q480" s="36"/>
      <c r="R480" s="37"/>
      <c r="S480" s="36"/>
      <c r="T480" s="36"/>
      <c r="U480" s="36"/>
      <c r="V480" s="36"/>
      <c r="W480" s="35"/>
      <c r="X480" s="35"/>
      <c r="Y480" s="30" t="s">
        <v>34</v>
      </c>
      <c r="Z480" s="30"/>
      <c r="AA480" s="38">
        <f>R478</f>
        <v>6954</v>
      </c>
      <c r="AB480" s="35" t="s">
        <v>35</v>
      </c>
    </row>
    <row r="481" spans="1:28" x14ac:dyDescent="0.25">
      <c r="A481" s="14" t="s">
        <v>1</v>
      </c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P481" s="36"/>
      <c r="Q481" s="36"/>
      <c r="R481" s="36"/>
      <c r="S481" s="36"/>
      <c r="T481" s="36"/>
      <c r="U481" s="36"/>
      <c r="V481" s="36"/>
      <c r="W481" s="36"/>
      <c r="X481" s="39"/>
      <c r="Y481" s="30" t="s">
        <v>36</v>
      </c>
      <c r="Z481" s="30"/>
      <c r="AA481" s="40">
        <f>S479</f>
        <v>17.25</v>
      </c>
      <c r="AB481" s="35" t="s">
        <v>14</v>
      </c>
    </row>
    <row r="482" spans="1:28" x14ac:dyDescent="0.25">
      <c r="A482" s="17" t="s">
        <v>275</v>
      </c>
      <c r="K482" s="18" t="s">
        <v>3</v>
      </c>
      <c r="L482" s="16">
        <v>17</v>
      </c>
      <c r="M482" s="18" t="s">
        <v>4</v>
      </c>
      <c r="P482" s="36"/>
      <c r="Q482" s="36"/>
      <c r="R482" s="36"/>
      <c r="S482" s="36"/>
      <c r="T482" s="36"/>
      <c r="U482" s="36"/>
      <c r="V482" s="36"/>
      <c r="W482" s="36"/>
      <c r="X482" s="35"/>
      <c r="Y482" s="30" t="s">
        <v>37</v>
      </c>
      <c r="Z482" s="30"/>
      <c r="AA482" s="41">
        <f>V479</f>
        <v>4.083333333333333</v>
      </c>
      <c r="AB482" s="35" t="s">
        <v>14</v>
      </c>
    </row>
    <row r="483" spans="1:28" ht="15.75" customHeight="1" x14ac:dyDescent="0.25">
      <c r="A483" s="13" t="s">
        <v>5</v>
      </c>
      <c r="B483" s="13" t="s">
        <v>6</v>
      </c>
      <c r="C483" s="12" t="s">
        <v>7</v>
      </c>
      <c r="D483" s="12" t="s">
        <v>8</v>
      </c>
      <c r="E483" s="11" t="s">
        <v>9</v>
      </c>
      <c r="F483" s="11" t="s">
        <v>10</v>
      </c>
      <c r="G483" s="12" t="s">
        <v>11</v>
      </c>
      <c r="H483" s="10" t="s">
        <v>12</v>
      </c>
      <c r="I483" s="10"/>
      <c r="J483" s="10"/>
      <c r="K483" s="9" t="s">
        <v>13</v>
      </c>
      <c r="L483" s="9"/>
      <c r="M483" s="9"/>
    </row>
    <row r="484" spans="1:28" x14ac:dyDescent="0.25">
      <c r="A484" s="13"/>
      <c r="B484" s="13"/>
      <c r="C484" s="12"/>
      <c r="D484" s="12"/>
      <c r="E484" s="11"/>
      <c r="F484" s="11"/>
      <c r="G484" s="12"/>
      <c r="H484" s="19" t="s">
        <v>14</v>
      </c>
      <c r="I484" s="19" t="s">
        <v>15</v>
      </c>
      <c r="J484" s="19" t="s">
        <v>16</v>
      </c>
      <c r="K484" s="20" t="s">
        <v>14</v>
      </c>
      <c r="L484" s="20" t="s">
        <v>15</v>
      </c>
      <c r="M484" s="20" t="s">
        <v>16</v>
      </c>
    </row>
    <row r="485" spans="1:28" x14ac:dyDescent="0.25">
      <c r="A485" s="21">
        <v>1</v>
      </c>
      <c r="B485" s="22" t="s">
        <v>181</v>
      </c>
      <c r="C485" s="21">
        <v>485</v>
      </c>
      <c r="D485" s="23">
        <f t="shared" ref="D485:D500" si="252">F485+E485</f>
        <v>30</v>
      </c>
      <c r="E485" s="23">
        <v>2</v>
      </c>
      <c r="F485" s="23">
        <f t="shared" ref="F485:F500" si="253">INT(C485/$AA$277)</f>
        <v>28</v>
      </c>
      <c r="G485" s="190">
        <v>12</v>
      </c>
      <c r="H485" s="21" t="str">
        <f t="shared" ref="H485:H501" si="254">CHOOSE(WEEKDAY(I485),"Minggu","Senin","Selasa","Rabu","Kamis","Jum'at","Sabtu")</f>
        <v>Minggu</v>
      </c>
      <c r="I485" s="24">
        <v>44192</v>
      </c>
      <c r="J485" s="25">
        <v>0.33333333333333298</v>
      </c>
      <c r="K485" s="21" t="str">
        <f t="shared" ref="K485:K500" si="255">CHOOSE(WEEKDAY(L485),"Minggu","Senin","Selasa","Rabu","Kamis","Jum'at","Sabtu")</f>
        <v>Minggu</v>
      </c>
      <c r="L485" s="24">
        <f>(I485+J485)+G485/24</f>
        <v>44192.833333333336</v>
      </c>
      <c r="M485" s="25">
        <f t="shared" ref="M485:M500" si="256">(J485+G485/24)</f>
        <v>0.83333333333333304</v>
      </c>
      <c r="N485" s="229" t="s">
        <v>276</v>
      </c>
      <c r="O485" s="229" t="s">
        <v>274</v>
      </c>
    </row>
    <row r="486" spans="1:28" x14ac:dyDescent="0.25">
      <c r="A486" s="21">
        <f t="shared" ref="A486:A501" si="257">A485+1</f>
        <v>2</v>
      </c>
      <c r="B486" s="22" t="s">
        <v>150</v>
      </c>
      <c r="C486" s="21">
        <v>188</v>
      </c>
      <c r="D486" s="23">
        <f t="shared" si="252"/>
        <v>12</v>
      </c>
      <c r="E486" s="23">
        <v>1</v>
      </c>
      <c r="F486" s="23">
        <f t="shared" si="253"/>
        <v>11</v>
      </c>
      <c r="G486" s="21">
        <v>3</v>
      </c>
      <c r="H486" s="21" t="str">
        <f t="shared" si="254"/>
        <v>Selasa</v>
      </c>
      <c r="I486" s="24">
        <f t="shared" ref="I486:I501" si="258">$I$485+J486</f>
        <v>44194.083333333336</v>
      </c>
      <c r="J486" s="25">
        <f t="shared" ref="J486:J501" si="259">M485+D485/24</f>
        <v>2.083333333333333</v>
      </c>
      <c r="K486" s="21" t="str">
        <f t="shared" si="255"/>
        <v>Selasa</v>
      </c>
      <c r="L486" s="24">
        <f t="shared" ref="L486:L500" si="260">($I$485+J486)+G486/24</f>
        <v>44194.208333333336</v>
      </c>
      <c r="M486" s="25">
        <f t="shared" si="256"/>
        <v>2.208333333333333</v>
      </c>
    </row>
    <row r="487" spans="1:28" x14ac:dyDescent="0.25">
      <c r="A487" s="21">
        <f t="shared" si="257"/>
        <v>3</v>
      </c>
      <c r="B487" s="22" t="s">
        <v>182</v>
      </c>
      <c r="C487" s="21">
        <v>480</v>
      </c>
      <c r="D487" s="23">
        <f t="shared" si="252"/>
        <v>28</v>
      </c>
      <c r="E487" s="23">
        <v>0</v>
      </c>
      <c r="F487" s="23">
        <f t="shared" si="253"/>
        <v>28</v>
      </c>
      <c r="G487" s="21">
        <v>2</v>
      </c>
      <c r="H487" s="21" t="str">
        <f t="shared" si="254"/>
        <v>Selasa</v>
      </c>
      <c r="I487" s="24">
        <f t="shared" si="258"/>
        <v>44194.708333333336</v>
      </c>
      <c r="J487" s="25">
        <f t="shared" si="259"/>
        <v>2.708333333333333</v>
      </c>
      <c r="K487" s="21" t="str">
        <f t="shared" si="255"/>
        <v>Selasa</v>
      </c>
      <c r="L487" s="24">
        <f t="shared" si="260"/>
        <v>44194.791666666672</v>
      </c>
      <c r="M487" s="25">
        <f t="shared" si="256"/>
        <v>2.7916666666666665</v>
      </c>
    </row>
    <row r="488" spans="1:28" x14ac:dyDescent="0.25">
      <c r="A488" s="21">
        <f t="shared" si="257"/>
        <v>4</v>
      </c>
      <c r="B488" s="22" t="s">
        <v>183</v>
      </c>
      <c r="C488" s="21">
        <v>146</v>
      </c>
      <c r="D488" s="23">
        <f t="shared" si="252"/>
        <v>9</v>
      </c>
      <c r="E488" s="23">
        <v>1</v>
      </c>
      <c r="F488" s="23">
        <f t="shared" si="253"/>
        <v>8</v>
      </c>
      <c r="G488" s="21">
        <v>4</v>
      </c>
      <c r="H488" s="21" t="str">
        <f t="shared" si="254"/>
        <v>Rabu</v>
      </c>
      <c r="I488" s="24">
        <f t="shared" si="258"/>
        <v>44195.958333333336</v>
      </c>
      <c r="J488" s="25">
        <f t="shared" si="259"/>
        <v>3.958333333333333</v>
      </c>
      <c r="K488" s="21" t="str">
        <f t="shared" si="255"/>
        <v>Kamis</v>
      </c>
      <c r="L488" s="24">
        <f t="shared" si="260"/>
        <v>44196.125</v>
      </c>
      <c r="M488" s="25">
        <f t="shared" si="256"/>
        <v>4.125</v>
      </c>
    </row>
    <row r="489" spans="1:28" x14ac:dyDescent="0.25">
      <c r="A489" s="21">
        <f t="shared" si="257"/>
        <v>5</v>
      </c>
      <c r="B489" s="22" t="s">
        <v>184</v>
      </c>
      <c r="C489" s="21">
        <v>306</v>
      </c>
      <c r="D489" s="23">
        <f t="shared" si="252"/>
        <v>19</v>
      </c>
      <c r="E489" s="23">
        <v>1</v>
      </c>
      <c r="F489" s="23">
        <f t="shared" si="253"/>
        <v>18</v>
      </c>
      <c r="G489" s="21">
        <v>2</v>
      </c>
      <c r="H489" s="21" t="str">
        <f t="shared" si="254"/>
        <v>Kamis</v>
      </c>
      <c r="I489" s="24">
        <f t="shared" si="258"/>
        <v>44196.5</v>
      </c>
      <c r="J489" s="25">
        <f t="shared" si="259"/>
        <v>4.5</v>
      </c>
      <c r="K489" s="21" t="str">
        <f t="shared" si="255"/>
        <v>Kamis</v>
      </c>
      <c r="L489" s="24">
        <f t="shared" si="260"/>
        <v>44196.583333333336</v>
      </c>
      <c r="M489" s="25">
        <f t="shared" si="256"/>
        <v>4.583333333333333</v>
      </c>
    </row>
    <row r="490" spans="1:28" x14ac:dyDescent="0.25">
      <c r="A490" s="21">
        <f t="shared" si="257"/>
        <v>6</v>
      </c>
      <c r="B490" s="22" t="s">
        <v>185</v>
      </c>
      <c r="C490" s="21">
        <v>220</v>
      </c>
      <c r="D490" s="23">
        <f t="shared" si="252"/>
        <v>12</v>
      </c>
      <c r="E490" s="23">
        <v>0</v>
      </c>
      <c r="F490" s="23">
        <f t="shared" si="253"/>
        <v>12</v>
      </c>
      <c r="G490" s="21">
        <v>3</v>
      </c>
      <c r="H490" s="21" t="str">
        <f t="shared" si="254"/>
        <v>Jum'at</v>
      </c>
      <c r="I490" s="24">
        <f t="shared" si="258"/>
        <v>44197.375</v>
      </c>
      <c r="J490" s="25">
        <f t="shared" si="259"/>
        <v>5.375</v>
      </c>
      <c r="K490" s="21" t="str">
        <f t="shared" si="255"/>
        <v>Jum'at</v>
      </c>
      <c r="L490" s="24">
        <f t="shared" si="260"/>
        <v>44197.5</v>
      </c>
      <c r="M490" s="25">
        <f t="shared" si="256"/>
        <v>5.5</v>
      </c>
    </row>
    <row r="491" spans="1:28" x14ac:dyDescent="0.25">
      <c r="A491" s="21">
        <f t="shared" si="257"/>
        <v>7</v>
      </c>
      <c r="B491" s="22" t="s">
        <v>186</v>
      </c>
      <c r="C491" s="21">
        <v>150</v>
      </c>
      <c r="D491" s="23">
        <f t="shared" si="252"/>
        <v>9</v>
      </c>
      <c r="E491" s="23">
        <v>1</v>
      </c>
      <c r="F491" s="23">
        <f t="shared" si="253"/>
        <v>8</v>
      </c>
      <c r="G491" s="21">
        <v>2</v>
      </c>
      <c r="H491" s="21" t="str">
        <f t="shared" si="254"/>
        <v>Sabtu</v>
      </c>
      <c r="I491" s="24">
        <f t="shared" si="258"/>
        <v>44198</v>
      </c>
      <c r="J491" s="25">
        <f t="shared" si="259"/>
        <v>6</v>
      </c>
      <c r="K491" s="21" t="str">
        <f t="shared" si="255"/>
        <v>Sabtu</v>
      </c>
      <c r="L491" s="24">
        <f t="shared" si="260"/>
        <v>44198.083333333336</v>
      </c>
      <c r="M491" s="25">
        <f t="shared" si="256"/>
        <v>6.083333333333333</v>
      </c>
      <c r="N491" s="15" t="s">
        <v>207</v>
      </c>
      <c r="O491" s="15" t="s">
        <v>277</v>
      </c>
    </row>
    <row r="492" spans="1:28" x14ac:dyDescent="0.25">
      <c r="A492" s="21">
        <f t="shared" si="257"/>
        <v>8</v>
      </c>
      <c r="B492" s="22" t="s">
        <v>188</v>
      </c>
      <c r="C492" s="21">
        <v>310</v>
      </c>
      <c r="D492" s="23">
        <f t="shared" si="252"/>
        <v>19</v>
      </c>
      <c r="E492" s="23">
        <v>1</v>
      </c>
      <c r="F492" s="23">
        <f t="shared" si="253"/>
        <v>18</v>
      </c>
      <c r="G492" s="21">
        <v>2</v>
      </c>
      <c r="H492" s="21" t="str">
        <f t="shared" si="254"/>
        <v>Sabtu</v>
      </c>
      <c r="I492" s="24">
        <f t="shared" si="258"/>
        <v>44198.458333333336</v>
      </c>
      <c r="J492" s="25">
        <f t="shared" si="259"/>
        <v>6.458333333333333</v>
      </c>
      <c r="K492" s="21" t="str">
        <f t="shared" si="255"/>
        <v>Sabtu</v>
      </c>
      <c r="L492" s="24">
        <f t="shared" si="260"/>
        <v>44198.541666666672</v>
      </c>
      <c r="M492" s="25">
        <f t="shared" si="256"/>
        <v>6.5416666666666661</v>
      </c>
    </row>
    <row r="493" spans="1:28" x14ac:dyDescent="0.25">
      <c r="A493" s="21">
        <f t="shared" si="257"/>
        <v>9</v>
      </c>
      <c r="B493" s="22" t="s">
        <v>189</v>
      </c>
      <c r="C493" s="21">
        <v>310</v>
      </c>
      <c r="D493" s="23">
        <f t="shared" si="252"/>
        <v>19</v>
      </c>
      <c r="E493" s="23">
        <v>1</v>
      </c>
      <c r="F493" s="23">
        <f t="shared" si="253"/>
        <v>18</v>
      </c>
      <c r="G493" s="21">
        <v>4</v>
      </c>
      <c r="H493" s="21" t="str">
        <f t="shared" si="254"/>
        <v>Minggu</v>
      </c>
      <c r="I493" s="24">
        <f t="shared" si="258"/>
        <v>44199.333333333336</v>
      </c>
      <c r="J493" s="25">
        <f t="shared" si="259"/>
        <v>7.333333333333333</v>
      </c>
      <c r="K493" s="21" t="str">
        <f t="shared" si="255"/>
        <v>Minggu</v>
      </c>
      <c r="L493" s="24">
        <f t="shared" si="260"/>
        <v>44199.5</v>
      </c>
      <c r="M493" s="25">
        <f t="shared" si="256"/>
        <v>7.5</v>
      </c>
    </row>
    <row r="494" spans="1:28" x14ac:dyDescent="0.25">
      <c r="A494" s="21">
        <f t="shared" si="257"/>
        <v>10</v>
      </c>
      <c r="B494" s="22" t="s">
        <v>188</v>
      </c>
      <c r="C494" s="21">
        <v>150</v>
      </c>
      <c r="D494" s="23">
        <f t="shared" si="252"/>
        <v>9</v>
      </c>
      <c r="E494" s="23">
        <v>1</v>
      </c>
      <c r="F494" s="23">
        <f t="shared" si="253"/>
        <v>8</v>
      </c>
      <c r="G494" s="21">
        <v>2</v>
      </c>
      <c r="H494" s="21" t="str">
        <f t="shared" si="254"/>
        <v>Senin</v>
      </c>
      <c r="I494" s="24">
        <f t="shared" si="258"/>
        <v>44200.291666666664</v>
      </c>
      <c r="J494" s="25">
        <f t="shared" si="259"/>
        <v>8.2916666666666661</v>
      </c>
      <c r="K494" s="21" t="str">
        <f t="shared" si="255"/>
        <v>Senin</v>
      </c>
      <c r="L494" s="24">
        <f t="shared" si="260"/>
        <v>44200.375</v>
      </c>
      <c r="M494" s="25">
        <f t="shared" si="256"/>
        <v>8.375</v>
      </c>
    </row>
    <row r="495" spans="1:28" x14ac:dyDescent="0.25">
      <c r="A495" s="21">
        <f t="shared" si="257"/>
        <v>11</v>
      </c>
      <c r="B495" s="22" t="s">
        <v>186</v>
      </c>
      <c r="C495" s="21">
        <v>220</v>
      </c>
      <c r="D495" s="23">
        <f t="shared" si="252"/>
        <v>12</v>
      </c>
      <c r="E495" s="23">
        <v>0</v>
      </c>
      <c r="F495" s="23">
        <f t="shared" si="253"/>
        <v>12</v>
      </c>
      <c r="G495" s="21">
        <v>2</v>
      </c>
      <c r="H495" s="21" t="str">
        <f t="shared" si="254"/>
        <v>Senin</v>
      </c>
      <c r="I495" s="24">
        <f t="shared" si="258"/>
        <v>44200.75</v>
      </c>
      <c r="J495" s="25">
        <f t="shared" si="259"/>
        <v>8.75</v>
      </c>
      <c r="K495" s="21" t="str">
        <f t="shared" si="255"/>
        <v>Senin</v>
      </c>
      <c r="L495" s="24">
        <f t="shared" si="260"/>
        <v>44200.833333333336</v>
      </c>
      <c r="M495" s="25">
        <f t="shared" si="256"/>
        <v>8.8333333333333339</v>
      </c>
    </row>
    <row r="496" spans="1:28" x14ac:dyDescent="0.25">
      <c r="A496" s="21">
        <f t="shared" si="257"/>
        <v>12</v>
      </c>
      <c r="B496" s="22" t="s">
        <v>185</v>
      </c>
      <c r="C496" s="21">
        <v>306</v>
      </c>
      <c r="D496" s="23">
        <f t="shared" si="252"/>
        <v>19</v>
      </c>
      <c r="E496" s="23">
        <v>1</v>
      </c>
      <c r="F496" s="23">
        <f t="shared" si="253"/>
        <v>18</v>
      </c>
      <c r="G496" s="21">
        <v>3</v>
      </c>
      <c r="H496" s="21" t="str">
        <f t="shared" si="254"/>
        <v>Selasa</v>
      </c>
      <c r="I496" s="24">
        <f t="shared" si="258"/>
        <v>44201.333333333336</v>
      </c>
      <c r="J496" s="25">
        <f t="shared" si="259"/>
        <v>9.3333333333333339</v>
      </c>
      <c r="K496" s="21" t="str">
        <f t="shared" si="255"/>
        <v>Selasa</v>
      </c>
      <c r="L496" s="24">
        <f t="shared" si="260"/>
        <v>44201.458333333336</v>
      </c>
      <c r="M496" s="25">
        <f t="shared" si="256"/>
        <v>9.4583333333333339</v>
      </c>
    </row>
    <row r="497" spans="1:28" x14ac:dyDescent="0.25">
      <c r="A497" s="21">
        <f t="shared" si="257"/>
        <v>13</v>
      </c>
      <c r="B497" s="22" t="s">
        <v>184</v>
      </c>
      <c r="C497" s="21">
        <v>146</v>
      </c>
      <c r="D497" s="23">
        <f t="shared" si="252"/>
        <v>8</v>
      </c>
      <c r="E497" s="23">
        <v>0</v>
      </c>
      <c r="F497" s="23">
        <f t="shared" si="253"/>
        <v>8</v>
      </c>
      <c r="G497" s="21">
        <v>2</v>
      </c>
      <c r="H497" s="21" t="str">
        <f t="shared" si="254"/>
        <v>Rabu</v>
      </c>
      <c r="I497" s="24">
        <f t="shared" si="258"/>
        <v>44202.25</v>
      </c>
      <c r="J497" s="25">
        <f t="shared" si="259"/>
        <v>10.25</v>
      </c>
      <c r="K497" s="21" t="str">
        <f t="shared" si="255"/>
        <v>Rabu</v>
      </c>
      <c r="L497" s="24">
        <f t="shared" si="260"/>
        <v>44202.333333333336</v>
      </c>
      <c r="M497" s="25">
        <f t="shared" si="256"/>
        <v>10.333333333333334</v>
      </c>
    </row>
    <row r="498" spans="1:28" x14ac:dyDescent="0.25">
      <c r="A498" s="21">
        <f t="shared" si="257"/>
        <v>14</v>
      </c>
      <c r="B498" s="22" t="s">
        <v>183</v>
      </c>
      <c r="C498" s="21">
        <v>480</v>
      </c>
      <c r="D498" s="23">
        <f t="shared" si="252"/>
        <v>28</v>
      </c>
      <c r="E498" s="23">
        <v>0</v>
      </c>
      <c r="F498" s="23">
        <f t="shared" si="253"/>
        <v>28</v>
      </c>
      <c r="G498" s="21">
        <v>3</v>
      </c>
      <c r="H498" s="21" t="str">
        <f t="shared" si="254"/>
        <v>Rabu</v>
      </c>
      <c r="I498" s="24">
        <f t="shared" si="258"/>
        <v>44202.666666666664</v>
      </c>
      <c r="J498" s="25">
        <f t="shared" si="259"/>
        <v>10.666666666666668</v>
      </c>
      <c r="K498" s="21" t="str">
        <f t="shared" si="255"/>
        <v>Rabu</v>
      </c>
      <c r="L498" s="24">
        <f t="shared" si="260"/>
        <v>44202.791666666664</v>
      </c>
      <c r="M498" s="25">
        <f t="shared" si="256"/>
        <v>10.791666666666668</v>
      </c>
    </row>
    <row r="499" spans="1:28" x14ac:dyDescent="0.25">
      <c r="A499" s="21">
        <f t="shared" si="257"/>
        <v>15</v>
      </c>
      <c r="B499" s="22" t="s">
        <v>182</v>
      </c>
      <c r="C499" s="21">
        <v>188</v>
      </c>
      <c r="D499" s="23">
        <f t="shared" si="252"/>
        <v>12</v>
      </c>
      <c r="E499" s="23">
        <v>1</v>
      </c>
      <c r="F499" s="23">
        <f t="shared" si="253"/>
        <v>11</v>
      </c>
      <c r="G499" s="21">
        <v>2</v>
      </c>
      <c r="H499" s="21" t="str">
        <f t="shared" si="254"/>
        <v>Kamis</v>
      </c>
      <c r="I499" s="24">
        <f t="shared" si="258"/>
        <v>44203.958333333336</v>
      </c>
      <c r="J499" s="25">
        <f t="shared" si="259"/>
        <v>11.958333333333334</v>
      </c>
      <c r="K499" s="21" t="str">
        <f t="shared" si="255"/>
        <v>Jum'at</v>
      </c>
      <c r="L499" s="24">
        <f t="shared" si="260"/>
        <v>44204.041666666672</v>
      </c>
      <c r="M499" s="25">
        <f t="shared" si="256"/>
        <v>12.041666666666668</v>
      </c>
    </row>
    <row r="500" spans="1:28" x14ac:dyDescent="0.25">
      <c r="A500" s="21">
        <f t="shared" si="257"/>
        <v>16</v>
      </c>
      <c r="B500" s="22" t="s">
        <v>150</v>
      </c>
      <c r="C500" s="21">
        <v>485</v>
      </c>
      <c r="D500" s="23">
        <f t="shared" si="252"/>
        <v>28</v>
      </c>
      <c r="E500" s="23">
        <v>0</v>
      </c>
      <c r="F500" s="23">
        <f t="shared" si="253"/>
        <v>28</v>
      </c>
      <c r="G500" s="21">
        <v>2</v>
      </c>
      <c r="H500" s="21" t="str">
        <f t="shared" si="254"/>
        <v>Jum'at</v>
      </c>
      <c r="I500" s="24">
        <f t="shared" si="258"/>
        <v>44204.541666666664</v>
      </c>
      <c r="J500" s="25">
        <f t="shared" si="259"/>
        <v>12.541666666666668</v>
      </c>
      <c r="K500" s="21" t="str">
        <f t="shared" si="255"/>
        <v>Jum'at</v>
      </c>
      <c r="L500" s="24">
        <f t="shared" si="260"/>
        <v>44204.625</v>
      </c>
      <c r="M500" s="25">
        <f t="shared" si="256"/>
        <v>12.625000000000002</v>
      </c>
      <c r="N500" s="15" t="s">
        <v>224</v>
      </c>
      <c r="O500" s="15" t="s">
        <v>270</v>
      </c>
    </row>
    <row r="501" spans="1:28" x14ac:dyDescent="0.25">
      <c r="A501" s="21">
        <f t="shared" si="257"/>
        <v>17</v>
      </c>
      <c r="B501" s="22" t="s">
        <v>181</v>
      </c>
      <c r="C501" s="21"/>
      <c r="D501" s="23"/>
      <c r="E501" s="23"/>
      <c r="F501" s="23"/>
      <c r="G501" s="21"/>
      <c r="H501" s="21" t="str">
        <f t="shared" si="254"/>
        <v>Sabtu</v>
      </c>
      <c r="I501" s="24">
        <f t="shared" si="258"/>
        <v>44205.791666666664</v>
      </c>
      <c r="J501" s="25">
        <f t="shared" si="259"/>
        <v>13.791666666666668</v>
      </c>
      <c r="K501" s="21"/>
      <c r="L501" s="24"/>
      <c r="M501" s="25"/>
      <c r="N501" s="229" t="s">
        <v>278</v>
      </c>
      <c r="O501" s="229" t="s">
        <v>208</v>
      </c>
      <c r="P501" s="15" t="s">
        <v>273</v>
      </c>
    </row>
    <row r="502" spans="1:28" x14ac:dyDescent="0.25">
      <c r="A502" s="8" t="s">
        <v>31</v>
      </c>
      <c r="B502" s="8"/>
      <c r="C502" s="28">
        <f>SUM(C485:C501)</f>
        <v>4570</v>
      </c>
      <c r="D502" s="28">
        <f>SUM(D485:D501)</f>
        <v>273</v>
      </c>
      <c r="E502" s="28"/>
      <c r="F502" s="28"/>
      <c r="G502" s="28">
        <f>SUM(G485:G501)</f>
        <v>50</v>
      </c>
      <c r="H502" s="28">
        <f>D502+G502</f>
        <v>323</v>
      </c>
      <c r="I502" s="29"/>
      <c r="J502" s="30"/>
      <c r="K502" s="29"/>
      <c r="L502" s="29"/>
      <c r="M502" s="30"/>
      <c r="N502" s="229"/>
      <c r="O502" s="229"/>
    </row>
    <row r="503" spans="1:28" x14ac:dyDescent="0.25">
      <c r="A503" s="8" t="s">
        <v>32</v>
      </c>
      <c r="B503" s="8"/>
      <c r="C503" s="31"/>
      <c r="D503" s="32">
        <f>D502/24</f>
        <v>11.375</v>
      </c>
      <c r="E503" s="32"/>
      <c r="F503" s="32"/>
      <c r="G503" s="32">
        <f>G502/24</f>
        <v>2.0833333333333335</v>
      </c>
      <c r="H503" s="32">
        <f>H502/24</f>
        <v>13.458333333333334</v>
      </c>
      <c r="I503" s="33"/>
      <c r="J503" s="34" t="s">
        <v>33</v>
      </c>
      <c r="K503" s="35"/>
      <c r="L503" s="35"/>
      <c r="M503" s="35"/>
    </row>
    <row r="504" spans="1:28" x14ac:dyDescent="0.25">
      <c r="A504" s="36"/>
      <c r="B504" s="36"/>
      <c r="C504" s="37"/>
      <c r="D504" s="36"/>
      <c r="E504" s="36"/>
      <c r="F504" s="36"/>
      <c r="G504" s="36"/>
      <c r="H504" s="35"/>
      <c r="I504" s="35"/>
      <c r="J504" s="30" t="s">
        <v>34</v>
      </c>
      <c r="K504" s="30"/>
      <c r="L504" s="38">
        <f>C502</f>
        <v>4570</v>
      </c>
      <c r="M504" s="35" t="s">
        <v>35</v>
      </c>
    </row>
    <row r="505" spans="1:28" x14ac:dyDescent="0.25">
      <c r="A505" s="36"/>
      <c r="B505" s="36"/>
      <c r="C505" s="36"/>
      <c r="D505" s="36"/>
      <c r="E505" s="36"/>
      <c r="F505" s="36"/>
      <c r="G505" s="36"/>
      <c r="H505" s="36"/>
      <c r="I505" s="39"/>
      <c r="J505" s="30" t="s">
        <v>36</v>
      </c>
      <c r="K505" s="30"/>
      <c r="L505" s="40">
        <f>D503</f>
        <v>11.375</v>
      </c>
      <c r="M505" s="35" t="s">
        <v>14</v>
      </c>
    </row>
    <row r="506" spans="1:28" x14ac:dyDescent="0.25">
      <c r="A506" s="36"/>
      <c r="B506" s="36"/>
      <c r="C506" s="36"/>
      <c r="D506" s="36"/>
      <c r="E506" s="36"/>
      <c r="F506" s="36"/>
      <c r="G506" s="36"/>
      <c r="H506" s="36"/>
      <c r="I506" s="35"/>
      <c r="J506" s="30" t="s">
        <v>37</v>
      </c>
      <c r="K506" s="30"/>
      <c r="L506" s="41">
        <f>G503</f>
        <v>2.0833333333333335</v>
      </c>
      <c r="M506" s="35" t="s">
        <v>14</v>
      </c>
    </row>
    <row r="508" spans="1:28" x14ac:dyDescent="0.25">
      <c r="A508" s="14" t="s">
        <v>0</v>
      </c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P508" s="456" t="s">
        <v>0</v>
      </c>
      <c r="Q508" s="456"/>
      <c r="R508" s="456"/>
      <c r="S508" s="456"/>
      <c r="T508" s="456"/>
      <c r="U508" s="456"/>
      <c r="V508" s="456"/>
      <c r="W508" s="456"/>
      <c r="X508" s="456"/>
      <c r="Y508" s="456"/>
      <c r="Z508" s="456"/>
      <c r="AA508" s="456"/>
      <c r="AB508" s="456"/>
    </row>
    <row r="509" spans="1:28" x14ac:dyDescent="0.25">
      <c r="A509" s="14" t="s">
        <v>1</v>
      </c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P509" s="456" t="s">
        <v>1</v>
      </c>
      <c r="Q509" s="456"/>
      <c r="R509" s="456"/>
      <c r="S509" s="456"/>
      <c r="T509" s="456"/>
      <c r="U509" s="456"/>
      <c r="V509" s="456"/>
      <c r="W509" s="456"/>
      <c r="X509" s="456"/>
      <c r="Y509" s="456"/>
      <c r="Z509" s="456"/>
      <c r="AA509" s="456"/>
      <c r="AB509" s="456"/>
    </row>
    <row r="510" spans="1:28" x14ac:dyDescent="0.25">
      <c r="A510" s="17" t="s">
        <v>279</v>
      </c>
      <c r="K510" s="18" t="s">
        <v>3</v>
      </c>
      <c r="L510" s="16">
        <v>17</v>
      </c>
      <c r="M510" s="18" t="s">
        <v>4</v>
      </c>
      <c r="P510" s="234" t="s">
        <v>280</v>
      </c>
      <c r="Q510" s="232"/>
      <c r="R510" s="232"/>
      <c r="S510" s="232"/>
      <c r="T510" s="232"/>
      <c r="U510" s="232"/>
      <c r="V510" s="232"/>
      <c r="W510" s="232"/>
      <c r="X510" s="232"/>
      <c r="Y510" s="232"/>
      <c r="Z510" s="235" t="s">
        <v>3</v>
      </c>
      <c r="AA510" s="233">
        <v>17</v>
      </c>
      <c r="AB510" s="235" t="s">
        <v>4</v>
      </c>
    </row>
    <row r="511" spans="1:28" ht="15.75" customHeight="1" x14ac:dyDescent="0.25">
      <c r="A511" s="13" t="s">
        <v>5</v>
      </c>
      <c r="B511" s="13" t="s">
        <v>6</v>
      </c>
      <c r="C511" s="12" t="s">
        <v>7</v>
      </c>
      <c r="D511" s="12" t="s">
        <v>8</v>
      </c>
      <c r="E511" s="11" t="s">
        <v>9</v>
      </c>
      <c r="F511" s="11" t="s">
        <v>10</v>
      </c>
      <c r="G511" s="12" t="s">
        <v>11</v>
      </c>
      <c r="H511" s="10" t="s">
        <v>12</v>
      </c>
      <c r="I511" s="10"/>
      <c r="J511" s="10"/>
      <c r="K511" s="9" t="s">
        <v>13</v>
      </c>
      <c r="L511" s="9"/>
      <c r="M511" s="9"/>
      <c r="P511" s="457" t="s">
        <v>5</v>
      </c>
      <c r="Q511" s="457" t="s">
        <v>6</v>
      </c>
      <c r="R511" s="457" t="s">
        <v>7</v>
      </c>
      <c r="S511" s="457" t="s">
        <v>8</v>
      </c>
      <c r="T511" s="458" t="s">
        <v>9</v>
      </c>
      <c r="U511" s="458" t="s">
        <v>10</v>
      </c>
      <c r="V511" s="457" t="s">
        <v>11</v>
      </c>
      <c r="W511" s="457" t="s">
        <v>12</v>
      </c>
      <c r="X511" s="457"/>
      <c r="Y511" s="457"/>
      <c r="Z511" s="457" t="s">
        <v>13</v>
      </c>
      <c r="AA511" s="457"/>
      <c r="AB511" s="457"/>
    </row>
    <row r="512" spans="1:28" x14ac:dyDescent="0.25">
      <c r="A512" s="13"/>
      <c r="B512" s="13"/>
      <c r="C512" s="12"/>
      <c r="D512" s="12"/>
      <c r="E512" s="11"/>
      <c r="F512" s="11"/>
      <c r="G512" s="12"/>
      <c r="H512" s="19" t="s">
        <v>14</v>
      </c>
      <c r="I512" s="19" t="s">
        <v>15</v>
      </c>
      <c r="J512" s="19" t="s">
        <v>16</v>
      </c>
      <c r="K512" s="20" t="s">
        <v>14</v>
      </c>
      <c r="L512" s="20" t="s">
        <v>15</v>
      </c>
      <c r="M512" s="20" t="s">
        <v>16</v>
      </c>
      <c r="P512" s="457"/>
      <c r="Q512" s="457"/>
      <c r="R512" s="457"/>
      <c r="S512" s="457"/>
      <c r="T512" s="458"/>
      <c r="U512" s="458"/>
      <c r="V512" s="457"/>
      <c r="W512" s="236" t="s">
        <v>14</v>
      </c>
      <c r="X512" s="236" t="s">
        <v>15</v>
      </c>
      <c r="Y512" s="236" t="s">
        <v>16</v>
      </c>
      <c r="Z512" s="236" t="s">
        <v>14</v>
      </c>
      <c r="AA512" s="236" t="s">
        <v>15</v>
      </c>
      <c r="AB512" s="236" t="s">
        <v>16</v>
      </c>
    </row>
    <row r="513" spans="1:28" x14ac:dyDescent="0.25">
      <c r="A513" s="21">
        <v>1</v>
      </c>
      <c r="B513" s="22" t="s">
        <v>181</v>
      </c>
      <c r="C513" s="21">
        <v>485</v>
      </c>
      <c r="D513" s="23">
        <f t="shared" ref="D513:D528" si="261">F513+E513</f>
        <v>30</v>
      </c>
      <c r="E513" s="23">
        <v>2</v>
      </c>
      <c r="F513" s="23">
        <f t="shared" ref="F513:F528" si="262">INT(C513/$AA$277)</f>
        <v>28</v>
      </c>
      <c r="G513" s="21">
        <v>49</v>
      </c>
      <c r="H513" s="21" t="str">
        <f t="shared" ref="H513:H529" si="263">CHOOSE(WEEKDAY(I513),"Minggu","Senin","Selasa","Rabu","Kamis","Jum'at","Sabtu")</f>
        <v>Sabtu</v>
      </c>
      <c r="I513" s="24">
        <v>44205</v>
      </c>
      <c r="J513" s="25">
        <v>0.79166666666666696</v>
      </c>
      <c r="K513" s="21" t="str">
        <f t="shared" ref="K513:K528" si="264">CHOOSE(WEEKDAY(L513),"Minggu","Senin","Selasa","Rabu","Kamis","Jum'at","Sabtu")</f>
        <v>Senin</v>
      </c>
      <c r="L513" s="24">
        <f>(I513+J513)+G513/24</f>
        <v>44207.833333333328</v>
      </c>
      <c r="M513" s="25">
        <f t="shared" ref="M513:M528" si="265">(J513+G513/24)</f>
        <v>2.8333333333333335</v>
      </c>
      <c r="P513" s="237">
        <v>1</v>
      </c>
      <c r="Q513" s="238" t="s">
        <v>181</v>
      </c>
      <c r="R513" s="237">
        <v>485</v>
      </c>
      <c r="S513" s="231">
        <f t="shared" ref="S513:S530" si="266">U513+T513</f>
        <v>30</v>
      </c>
      <c r="T513" s="231">
        <v>2</v>
      </c>
      <c r="U513" s="231">
        <f t="shared" ref="U513:U530" si="267">INT(R513/$AA$510)</f>
        <v>28</v>
      </c>
      <c r="V513" s="237">
        <v>49</v>
      </c>
      <c r="W513" s="237" t="str">
        <f t="shared" ref="W513:W531" si="268">CHOOSE(WEEKDAY(X513),"Minggu","Senin","Selasa","Rabu","Kamis","Jum'at","Sabtu")</f>
        <v>Sabtu</v>
      </c>
      <c r="X513" s="240">
        <v>44205</v>
      </c>
      <c r="Y513" s="241">
        <v>0.79166666666666696</v>
      </c>
      <c r="Z513" s="237" t="str">
        <f t="shared" ref="Z513:Z530" si="269">CHOOSE(WEEKDAY(AA513),"Minggu","Senin","Selasa","Rabu","Kamis","Jum'at","Sabtu")</f>
        <v>Senin</v>
      </c>
      <c r="AA513" s="240">
        <f>(X513+Y513)+V513/24</f>
        <v>44207.833333333328</v>
      </c>
      <c r="AB513" s="241">
        <f t="shared" ref="AB513:AB530" si="270">(Y513+V513/24)</f>
        <v>2.8333333333333335</v>
      </c>
    </row>
    <row r="514" spans="1:28" x14ac:dyDescent="0.25">
      <c r="A514" s="21">
        <f t="shared" ref="A514:A529" si="271">A513+1</f>
        <v>2</v>
      </c>
      <c r="B514" s="22" t="s">
        <v>150</v>
      </c>
      <c r="C514" s="21">
        <v>188</v>
      </c>
      <c r="D514" s="23">
        <f t="shared" si="261"/>
        <v>12</v>
      </c>
      <c r="E514" s="23">
        <v>1</v>
      </c>
      <c r="F514" s="23">
        <f t="shared" si="262"/>
        <v>11</v>
      </c>
      <c r="G514" s="21">
        <v>3</v>
      </c>
      <c r="H514" s="21" t="str">
        <f t="shared" si="263"/>
        <v>Rabu</v>
      </c>
      <c r="I514" s="24">
        <f t="shared" ref="I514:I529" si="272">$I$513+J514</f>
        <v>44209.083333333336</v>
      </c>
      <c r="J514" s="25">
        <f t="shared" ref="J514:J529" si="273">M513+D513/24</f>
        <v>4.0833333333333339</v>
      </c>
      <c r="K514" s="21" t="str">
        <f t="shared" si="264"/>
        <v>Rabu</v>
      </c>
      <c r="L514" s="24">
        <f t="shared" ref="L514:L528" si="274">($I$513+J514)+G514/24</f>
        <v>44209.208333333336</v>
      </c>
      <c r="M514" s="25">
        <f t="shared" si="265"/>
        <v>4.2083333333333339</v>
      </c>
      <c r="P514" s="237">
        <v>2</v>
      </c>
      <c r="Q514" s="238" t="s">
        <v>150</v>
      </c>
      <c r="R514" s="237">
        <v>188</v>
      </c>
      <c r="S514" s="231">
        <f t="shared" si="266"/>
        <v>12</v>
      </c>
      <c r="T514" s="231">
        <v>1</v>
      </c>
      <c r="U514" s="231">
        <f t="shared" si="267"/>
        <v>11</v>
      </c>
      <c r="V514" s="237">
        <v>3</v>
      </c>
      <c r="W514" s="237" t="str">
        <f t="shared" si="268"/>
        <v>Rabu</v>
      </c>
      <c r="X514" s="240">
        <f t="shared" ref="X514:X531" si="275">$X$513+Y514</f>
        <v>44209.083333333336</v>
      </c>
      <c r="Y514" s="241">
        <f t="shared" ref="Y514:Y531" si="276">AB513+S513/24</f>
        <v>4.0833333333333339</v>
      </c>
      <c r="Z514" s="237" t="str">
        <f t="shared" si="269"/>
        <v>Rabu</v>
      </c>
      <c r="AA514" s="240">
        <f t="shared" ref="AA514:AA530" si="277">($X$513+Y514)+V514/24</f>
        <v>44209.208333333336</v>
      </c>
      <c r="AB514" s="241">
        <f t="shared" si="270"/>
        <v>4.2083333333333339</v>
      </c>
    </row>
    <row r="515" spans="1:28" x14ac:dyDescent="0.25">
      <c r="A515" s="21">
        <f t="shared" si="271"/>
        <v>3</v>
      </c>
      <c r="B515" s="22" t="s">
        <v>182</v>
      </c>
      <c r="C515" s="21">
        <v>480</v>
      </c>
      <c r="D515" s="23">
        <f t="shared" si="261"/>
        <v>28</v>
      </c>
      <c r="E515" s="23">
        <v>0</v>
      </c>
      <c r="F515" s="23">
        <f t="shared" si="262"/>
        <v>28</v>
      </c>
      <c r="G515" s="21">
        <v>2</v>
      </c>
      <c r="H515" s="21" t="str">
        <f t="shared" si="263"/>
        <v>Rabu</v>
      </c>
      <c r="I515" s="24">
        <f t="shared" si="272"/>
        <v>44209.708333333336</v>
      </c>
      <c r="J515" s="25">
        <f t="shared" si="273"/>
        <v>4.7083333333333339</v>
      </c>
      <c r="K515" s="21" t="str">
        <f t="shared" si="264"/>
        <v>Rabu</v>
      </c>
      <c r="L515" s="24">
        <f t="shared" si="274"/>
        <v>44209.791666666672</v>
      </c>
      <c r="M515" s="25">
        <f t="shared" si="265"/>
        <v>4.791666666666667</v>
      </c>
      <c r="P515" s="237">
        <f t="shared" ref="P515:P531" si="278">P514+1</f>
        <v>3</v>
      </c>
      <c r="Q515" s="238" t="s">
        <v>182</v>
      </c>
      <c r="R515" s="237">
        <v>480</v>
      </c>
      <c r="S515" s="231">
        <f t="shared" si="266"/>
        <v>28</v>
      </c>
      <c r="T515" s="231">
        <v>0</v>
      </c>
      <c r="U515" s="231">
        <f t="shared" si="267"/>
        <v>28</v>
      </c>
      <c r="V515" s="237">
        <v>2</v>
      </c>
      <c r="W515" s="237" t="str">
        <f t="shared" si="268"/>
        <v>Rabu</v>
      </c>
      <c r="X515" s="240">
        <f t="shared" si="275"/>
        <v>44209.708333333336</v>
      </c>
      <c r="Y515" s="241">
        <f t="shared" si="276"/>
        <v>4.7083333333333339</v>
      </c>
      <c r="Z515" s="237" t="str">
        <f t="shared" si="269"/>
        <v>Rabu</v>
      </c>
      <c r="AA515" s="240">
        <f t="shared" si="277"/>
        <v>44209.791666666672</v>
      </c>
      <c r="AB515" s="241">
        <f t="shared" si="270"/>
        <v>4.791666666666667</v>
      </c>
    </row>
    <row r="516" spans="1:28" x14ac:dyDescent="0.25">
      <c r="A516" s="21">
        <f t="shared" si="271"/>
        <v>4</v>
      </c>
      <c r="B516" s="22" t="s">
        <v>183</v>
      </c>
      <c r="C516" s="21">
        <v>146</v>
      </c>
      <c r="D516" s="23">
        <f t="shared" si="261"/>
        <v>9</v>
      </c>
      <c r="E516" s="23">
        <v>1</v>
      </c>
      <c r="F516" s="23">
        <f t="shared" si="262"/>
        <v>8</v>
      </c>
      <c r="G516" s="21">
        <v>4</v>
      </c>
      <c r="H516" s="21" t="str">
        <f t="shared" si="263"/>
        <v>Kamis</v>
      </c>
      <c r="I516" s="24">
        <f t="shared" si="272"/>
        <v>44210.958333333336</v>
      </c>
      <c r="J516" s="25">
        <f t="shared" si="273"/>
        <v>5.9583333333333339</v>
      </c>
      <c r="K516" s="21" t="str">
        <f t="shared" si="264"/>
        <v>Jum'at</v>
      </c>
      <c r="L516" s="24">
        <f t="shared" si="274"/>
        <v>44211.125</v>
      </c>
      <c r="M516" s="25">
        <f t="shared" si="265"/>
        <v>6.1250000000000009</v>
      </c>
      <c r="P516" s="237">
        <f t="shared" si="278"/>
        <v>4</v>
      </c>
      <c r="Q516" s="238" t="s">
        <v>183</v>
      </c>
      <c r="R516" s="237">
        <v>146</v>
      </c>
      <c r="S516" s="231">
        <f t="shared" si="266"/>
        <v>9</v>
      </c>
      <c r="T516" s="231">
        <v>1</v>
      </c>
      <c r="U516" s="231">
        <f t="shared" si="267"/>
        <v>8</v>
      </c>
      <c r="V516" s="237">
        <v>4</v>
      </c>
      <c r="W516" s="237" t="str">
        <f t="shared" si="268"/>
        <v>Kamis</v>
      </c>
      <c r="X516" s="240">
        <f t="shared" si="275"/>
        <v>44210.958333333336</v>
      </c>
      <c r="Y516" s="241">
        <f t="shared" si="276"/>
        <v>5.9583333333333339</v>
      </c>
      <c r="Z516" s="237" t="str">
        <f t="shared" si="269"/>
        <v>Jum'at</v>
      </c>
      <c r="AA516" s="240">
        <f t="shared" si="277"/>
        <v>44211.125</v>
      </c>
      <c r="AB516" s="241">
        <f t="shared" si="270"/>
        <v>6.1250000000000009</v>
      </c>
    </row>
    <row r="517" spans="1:28" x14ac:dyDescent="0.25">
      <c r="A517" s="21">
        <f t="shared" si="271"/>
        <v>5</v>
      </c>
      <c r="B517" s="22" t="s">
        <v>184</v>
      </c>
      <c r="C517" s="21">
        <v>306</v>
      </c>
      <c r="D517" s="23">
        <f t="shared" si="261"/>
        <v>19</v>
      </c>
      <c r="E517" s="23">
        <v>1</v>
      </c>
      <c r="F517" s="23">
        <f t="shared" si="262"/>
        <v>18</v>
      </c>
      <c r="G517" s="21">
        <v>2</v>
      </c>
      <c r="H517" s="21" t="str">
        <f t="shared" si="263"/>
        <v>Jum'at</v>
      </c>
      <c r="I517" s="24">
        <f t="shared" si="272"/>
        <v>44211.5</v>
      </c>
      <c r="J517" s="25">
        <f t="shared" si="273"/>
        <v>6.5000000000000009</v>
      </c>
      <c r="K517" s="21" t="str">
        <f t="shared" si="264"/>
        <v>Jum'at</v>
      </c>
      <c r="L517" s="24">
        <f t="shared" si="274"/>
        <v>44211.583333333336</v>
      </c>
      <c r="M517" s="25">
        <f t="shared" si="265"/>
        <v>6.5833333333333339</v>
      </c>
      <c r="P517" s="237">
        <f t="shared" si="278"/>
        <v>5</v>
      </c>
      <c r="Q517" s="238" t="s">
        <v>184</v>
      </c>
      <c r="R517" s="237">
        <v>306</v>
      </c>
      <c r="S517" s="231">
        <f t="shared" si="266"/>
        <v>19</v>
      </c>
      <c r="T517" s="231">
        <v>1</v>
      </c>
      <c r="U517" s="231">
        <f t="shared" si="267"/>
        <v>18</v>
      </c>
      <c r="V517" s="237">
        <v>2</v>
      </c>
      <c r="W517" s="237" t="str">
        <f t="shared" si="268"/>
        <v>Jum'at</v>
      </c>
      <c r="X517" s="240">
        <f t="shared" si="275"/>
        <v>44211.5</v>
      </c>
      <c r="Y517" s="241">
        <f t="shared" si="276"/>
        <v>6.5000000000000009</v>
      </c>
      <c r="Z517" s="237" t="str">
        <f t="shared" si="269"/>
        <v>Jum'at</v>
      </c>
      <c r="AA517" s="240">
        <f t="shared" si="277"/>
        <v>44211.583333333336</v>
      </c>
      <c r="AB517" s="241">
        <f t="shared" si="270"/>
        <v>6.5833333333333339</v>
      </c>
    </row>
    <row r="518" spans="1:28" x14ac:dyDescent="0.25">
      <c r="A518" s="21">
        <f t="shared" si="271"/>
        <v>6</v>
      </c>
      <c r="B518" s="22" t="s">
        <v>185</v>
      </c>
      <c r="C518" s="21">
        <v>220</v>
      </c>
      <c r="D518" s="23">
        <f t="shared" si="261"/>
        <v>12</v>
      </c>
      <c r="E518" s="23">
        <v>0</v>
      </c>
      <c r="F518" s="23">
        <f t="shared" si="262"/>
        <v>12</v>
      </c>
      <c r="G518" s="21">
        <v>3</v>
      </c>
      <c r="H518" s="21" t="str">
        <f t="shared" si="263"/>
        <v>Sabtu</v>
      </c>
      <c r="I518" s="24">
        <f t="shared" si="272"/>
        <v>44212.375</v>
      </c>
      <c r="J518" s="25">
        <f t="shared" si="273"/>
        <v>7.3750000000000009</v>
      </c>
      <c r="K518" s="21" t="str">
        <f t="shared" si="264"/>
        <v>Sabtu</v>
      </c>
      <c r="L518" s="24">
        <f t="shared" si="274"/>
        <v>44212.5</v>
      </c>
      <c r="M518" s="25">
        <f t="shared" si="265"/>
        <v>7.5000000000000009</v>
      </c>
      <c r="N518" s="229" t="s">
        <v>281</v>
      </c>
      <c r="O518" s="229" t="s">
        <v>267</v>
      </c>
      <c r="P518" s="237">
        <f t="shared" si="278"/>
        <v>6</v>
      </c>
      <c r="Q518" s="238" t="s">
        <v>185</v>
      </c>
      <c r="R518" s="237">
        <v>220</v>
      </c>
      <c r="S518" s="231">
        <f t="shared" si="266"/>
        <v>12</v>
      </c>
      <c r="T518" s="231">
        <v>0</v>
      </c>
      <c r="U518" s="231">
        <f t="shared" si="267"/>
        <v>12</v>
      </c>
      <c r="V518" s="237">
        <v>3</v>
      </c>
      <c r="W518" s="237" t="str">
        <f t="shared" si="268"/>
        <v>Sabtu</v>
      </c>
      <c r="X518" s="240">
        <f t="shared" si="275"/>
        <v>44212.375</v>
      </c>
      <c r="Y518" s="241">
        <f t="shared" si="276"/>
        <v>7.3750000000000009</v>
      </c>
      <c r="Z518" s="237" t="str">
        <f t="shared" si="269"/>
        <v>Sabtu</v>
      </c>
      <c r="AA518" s="240">
        <f t="shared" si="277"/>
        <v>44212.5</v>
      </c>
      <c r="AB518" s="241">
        <f t="shared" si="270"/>
        <v>7.5000000000000009</v>
      </c>
    </row>
    <row r="519" spans="1:28" x14ac:dyDescent="0.25">
      <c r="A519" s="21">
        <f t="shared" si="271"/>
        <v>7</v>
      </c>
      <c r="B519" s="22" t="s">
        <v>186</v>
      </c>
      <c r="C519" s="21">
        <v>150</v>
      </c>
      <c r="D519" s="23">
        <f t="shared" si="261"/>
        <v>9</v>
      </c>
      <c r="E519" s="23">
        <v>1</v>
      </c>
      <c r="F519" s="23">
        <f t="shared" si="262"/>
        <v>8</v>
      </c>
      <c r="G519" s="21">
        <v>2</v>
      </c>
      <c r="H519" s="21" t="str">
        <f t="shared" si="263"/>
        <v>Minggu</v>
      </c>
      <c r="I519" s="24">
        <f t="shared" si="272"/>
        <v>44213</v>
      </c>
      <c r="J519" s="25">
        <f t="shared" si="273"/>
        <v>8</v>
      </c>
      <c r="K519" s="21" t="str">
        <f t="shared" si="264"/>
        <v>Minggu</v>
      </c>
      <c r="L519" s="24">
        <f t="shared" si="274"/>
        <v>44213.083333333336</v>
      </c>
      <c r="M519" s="25">
        <f t="shared" si="265"/>
        <v>8.0833333333333339</v>
      </c>
      <c r="P519" s="237">
        <f t="shared" si="278"/>
        <v>7</v>
      </c>
      <c r="Q519" s="238" t="s">
        <v>186</v>
      </c>
      <c r="R519" s="237">
        <v>169</v>
      </c>
      <c r="S519" s="231">
        <f t="shared" si="266"/>
        <v>9</v>
      </c>
      <c r="T519" s="231">
        <v>0</v>
      </c>
      <c r="U519" s="231">
        <f t="shared" si="267"/>
        <v>9</v>
      </c>
      <c r="V519" s="237">
        <v>2</v>
      </c>
      <c r="W519" s="237" t="str">
        <f t="shared" si="268"/>
        <v>Minggu</v>
      </c>
      <c r="X519" s="240">
        <f t="shared" si="275"/>
        <v>44213</v>
      </c>
      <c r="Y519" s="241">
        <f t="shared" si="276"/>
        <v>8</v>
      </c>
      <c r="Z519" s="237" t="str">
        <f t="shared" si="269"/>
        <v>Minggu</v>
      </c>
      <c r="AA519" s="240">
        <f t="shared" si="277"/>
        <v>44213.083333333336</v>
      </c>
      <c r="AB519" s="241">
        <f t="shared" si="270"/>
        <v>8.0833333333333339</v>
      </c>
    </row>
    <row r="520" spans="1:28" x14ac:dyDescent="0.25">
      <c r="A520" s="21">
        <f t="shared" si="271"/>
        <v>8</v>
      </c>
      <c r="B520" s="22" t="s">
        <v>188</v>
      </c>
      <c r="C520" s="21">
        <v>310</v>
      </c>
      <c r="D520" s="23">
        <f t="shared" si="261"/>
        <v>19</v>
      </c>
      <c r="E520" s="23">
        <v>1</v>
      </c>
      <c r="F520" s="23">
        <f t="shared" si="262"/>
        <v>18</v>
      </c>
      <c r="G520" s="21">
        <v>2</v>
      </c>
      <c r="H520" s="21" t="str">
        <f t="shared" si="263"/>
        <v>Minggu</v>
      </c>
      <c r="I520" s="24">
        <f t="shared" si="272"/>
        <v>44213.458333333336</v>
      </c>
      <c r="J520" s="25">
        <f t="shared" si="273"/>
        <v>8.4583333333333339</v>
      </c>
      <c r="K520" s="21" t="str">
        <f t="shared" si="264"/>
        <v>Minggu</v>
      </c>
      <c r="L520" s="24">
        <f t="shared" si="274"/>
        <v>44213.541666666672</v>
      </c>
      <c r="M520" s="25">
        <f t="shared" si="265"/>
        <v>8.5416666666666679</v>
      </c>
      <c r="P520" s="237">
        <f t="shared" si="278"/>
        <v>8</v>
      </c>
      <c r="Q520" s="238" t="s">
        <v>187</v>
      </c>
      <c r="R520" s="237">
        <v>100</v>
      </c>
      <c r="S520" s="231">
        <f t="shared" si="266"/>
        <v>5</v>
      </c>
      <c r="T520" s="231">
        <v>0</v>
      </c>
      <c r="U520" s="231">
        <f t="shared" si="267"/>
        <v>5</v>
      </c>
      <c r="V520" s="261">
        <v>2</v>
      </c>
      <c r="W520" s="237" t="str">
        <f t="shared" si="268"/>
        <v>Minggu</v>
      </c>
      <c r="X520" s="240">
        <f t="shared" si="275"/>
        <v>44213.458333333336</v>
      </c>
      <c r="Y520" s="241">
        <f t="shared" si="276"/>
        <v>8.4583333333333339</v>
      </c>
      <c r="Z520" s="237" t="str">
        <f t="shared" si="269"/>
        <v>Minggu</v>
      </c>
      <c r="AA520" s="240">
        <f t="shared" si="277"/>
        <v>44213.541666666672</v>
      </c>
      <c r="AB520" s="241">
        <f t="shared" si="270"/>
        <v>8.5416666666666679</v>
      </c>
    </row>
    <row r="521" spans="1:28" x14ac:dyDescent="0.25">
      <c r="A521" s="21">
        <f t="shared" si="271"/>
        <v>9</v>
      </c>
      <c r="B521" s="22" t="s">
        <v>189</v>
      </c>
      <c r="C521" s="21">
        <v>310</v>
      </c>
      <c r="D521" s="23">
        <f t="shared" si="261"/>
        <v>19</v>
      </c>
      <c r="E521" s="23">
        <v>1</v>
      </c>
      <c r="F521" s="23">
        <f t="shared" si="262"/>
        <v>18</v>
      </c>
      <c r="G521" s="21">
        <v>4</v>
      </c>
      <c r="H521" s="21" t="str">
        <f t="shared" si="263"/>
        <v>Senin</v>
      </c>
      <c r="I521" s="24">
        <f t="shared" si="272"/>
        <v>44214.333333333336</v>
      </c>
      <c r="J521" s="25">
        <f t="shared" si="273"/>
        <v>9.3333333333333339</v>
      </c>
      <c r="K521" s="21" t="str">
        <f t="shared" si="264"/>
        <v>Senin</v>
      </c>
      <c r="L521" s="24">
        <f t="shared" si="274"/>
        <v>44214.5</v>
      </c>
      <c r="M521" s="25">
        <f t="shared" si="265"/>
        <v>9.5</v>
      </c>
      <c r="P521" s="237">
        <f t="shared" si="278"/>
        <v>9</v>
      </c>
      <c r="Q521" s="238" t="s">
        <v>188</v>
      </c>
      <c r="R521" s="237">
        <v>310</v>
      </c>
      <c r="S521" s="231">
        <f t="shared" si="266"/>
        <v>19</v>
      </c>
      <c r="T521" s="231">
        <v>1</v>
      </c>
      <c r="U521" s="231">
        <f t="shared" si="267"/>
        <v>18</v>
      </c>
      <c r="V521" s="237">
        <v>2</v>
      </c>
      <c r="W521" s="237" t="str">
        <f t="shared" si="268"/>
        <v>Minggu</v>
      </c>
      <c r="X521" s="240">
        <f t="shared" si="275"/>
        <v>44213.75</v>
      </c>
      <c r="Y521" s="241">
        <f t="shared" si="276"/>
        <v>8.7500000000000018</v>
      </c>
      <c r="Z521" s="237" t="str">
        <f t="shared" si="269"/>
        <v>Minggu</v>
      </c>
      <c r="AA521" s="240">
        <f t="shared" si="277"/>
        <v>44213.833333333336</v>
      </c>
      <c r="AB521" s="241">
        <f t="shared" si="270"/>
        <v>8.8333333333333357</v>
      </c>
    </row>
    <row r="522" spans="1:28" x14ac:dyDescent="0.25">
      <c r="A522" s="21">
        <f t="shared" si="271"/>
        <v>10</v>
      </c>
      <c r="B522" s="22" t="s">
        <v>188</v>
      </c>
      <c r="C522" s="21">
        <v>150</v>
      </c>
      <c r="D522" s="23">
        <f t="shared" si="261"/>
        <v>9</v>
      </c>
      <c r="E522" s="23">
        <v>1</v>
      </c>
      <c r="F522" s="23">
        <f t="shared" si="262"/>
        <v>8</v>
      </c>
      <c r="G522" s="21">
        <v>2</v>
      </c>
      <c r="H522" s="21" t="str">
        <f t="shared" si="263"/>
        <v>Selasa</v>
      </c>
      <c r="I522" s="24">
        <f t="shared" si="272"/>
        <v>44215.291666666664</v>
      </c>
      <c r="J522" s="25">
        <f t="shared" si="273"/>
        <v>10.291666666666666</v>
      </c>
      <c r="K522" s="21" t="str">
        <f t="shared" si="264"/>
        <v>Selasa</v>
      </c>
      <c r="L522" s="24">
        <f t="shared" si="274"/>
        <v>44215.375</v>
      </c>
      <c r="M522" s="25">
        <f t="shared" si="265"/>
        <v>10.375</v>
      </c>
      <c r="P522" s="237">
        <f t="shared" si="278"/>
        <v>10</v>
      </c>
      <c r="Q522" s="238" t="s">
        <v>189</v>
      </c>
      <c r="R522" s="237">
        <v>310</v>
      </c>
      <c r="S522" s="231">
        <f t="shared" si="266"/>
        <v>19</v>
      </c>
      <c r="T522" s="231">
        <v>1</v>
      </c>
      <c r="U522" s="231">
        <f t="shared" si="267"/>
        <v>18</v>
      </c>
      <c r="V522" s="237">
        <v>4</v>
      </c>
      <c r="W522" s="237" t="str">
        <f t="shared" si="268"/>
        <v>Senin</v>
      </c>
      <c r="X522" s="240">
        <f t="shared" si="275"/>
        <v>44214.625</v>
      </c>
      <c r="Y522" s="241">
        <f t="shared" si="276"/>
        <v>9.6250000000000018</v>
      </c>
      <c r="Z522" s="237" t="str">
        <f t="shared" si="269"/>
        <v>Senin</v>
      </c>
      <c r="AA522" s="240">
        <f t="shared" si="277"/>
        <v>44214.791666666664</v>
      </c>
      <c r="AB522" s="241">
        <f t="shared" si="270"/>
        <v>9.7916666666666679</v>
      </c>
    </row>
    <row r="523" spans="1:28" x14ac:dyDescent="0.25">
      <c r="A523" s="21">
        <f t="shared" si="271"/>
        <v>11</v>
      </c>
      <c r="B523" s="22" t="s">
        <v>186</v>
      </c>
      <c r="C523" s="21">
        <v>220</v>
      </c>
      <c r="D523" s="23">
        <f t="shared" si="261"/>
        <v>12</v>
      </c>
      <c r="E523" s="23">
        <v>0</v>
      </c>
      <c r="F523" s="23">
        <f t="shared" si="262"/>
        <v>12</v>
      </c>
      <c r="G523" s="21">
        <v>2</v>
      </c>
      <c r="H523" s="21" t="str">
        <f t="shared" si="263"/>
        <v>Selasa</v>
      </c>
      <c r="I523" s="24">
        <f t="shared" si="272"/>
        <v>44215.75</v>
      </c>
      <c r="J523" s="25">
        <f t="shared" si="273"/>
        <v>10.75</v>
      </c>
      <c r="K523" s="21" t="str">
        <f t="shared" si="264"/>
        <v>Selasa</v>
      </c>
      <c r="L523" s="24">
        <f t="shared" si="274"/>
        <v>44215.833333333336</v>
      </c>
      <c r="M523" s="25">
        <f t="shared" si="265"/>
        <v>10.833333333333334</v>
      </c>
      <c r="P523" s="237">
        <f t="shared" si="278"/>
        <v>11</v>
      </c>
      <c r="Q523" s="238" t="s">
        <v>188</v>
      </c>
      <c r="R523" s="237">
        <v>100</v>
      </c>
      <c r="S523" s="231">
        <f t="shared" si="266"/>
        <v>5</v>
      </c>
      <c r="T523" s="231">
        <v>0</v>
      </c>
      <c r="U523" s="231">
        <f t="shared" si="267"/>
        <v>5</v>
      </c>
      <c r="V523" s="237">
        <v>2</v>
      </c>
      <c r="W523" s="237" t="str">
        <f t="shared" si="268"/>
        <v>Selasa</v>
      </c>
      <c r="X523" s="240">
        <f t="shared" si="275"/>
        <v>44215.583333333336</v>
      </c>
      <c r="Y523" s="241">
        <f t="shared" si="276"/>
        <v>10.583333333333334</v>
      </c>
      <c r="Z523" s="237" t="str">
        <f t="shared" si="269"/>
        <v>Selasa</v>
      </c>
      <c r="AA523" s="240">
        <f t="shared" si="277"/>
        <v>44215.666666666672</v>
      </c>
      <c r="AB523" s="241">
        <f t="shared" si="270"/>
        <v>10.666666666666668</v>
      </c>
    </row>
    <row r="524" spans="1:28" x14ac:dyDescent="0.25">
      <c r="A524" s="21">
        <f t="shared" si="271"/>
        <v>12</v>
      </c>
      <c r="B524" s="22" t="s">
        <v>185</v>
      </c>
      <c r="C524" s="21">
        <v>306</v>
      </c>
      <c r="D524" s="23">
        <f t="shared" si="261"/>
        <v>19</v>
      </c>
      <c r="E524" s="23">
        <v>1</v>
      </c>
      <c r="F524" s="23">
        <f t="shared" si="262"/>
        <v>18</v>
      </c>
      <c r="G524" s="21">
        <v>3</v>
      </c>
      <c r="H524" s="21" t="str">
        <f t="shared" si="263"/>
        <v>Rabu</v>
      </c>
      <c r="I524" s="24">
        <f t="shared" si="272"/>
        <v>44216.333333333336</v>
      </c>
      <c r="J524" s="25">
        <f t="shared" si="273"/>
        <v>11.333333333333334</v>
      </c>
      <c r="K524" s="21" t="str">
        <f t="shared" si="264"/>
        <v>Rabu</v>
      </c>
      <c r="L524" s="24">
        <f t="shared" si="274"/>
        <v>44216.458333333336</v>
      </c>
      <c r="M524" s="25">
        <f t="shared" si="265"/>
        <v>11.458333333333334</v>
      </c>
      <c r="P524" s="237">
        <f t="shared" si="278"/>
        <v>12</v>
      </c>
      <c r="Q524" s="238" t="s">
        <v>187</v>
      </c>
      <c r="R524" s="237">
        <v>169</v>
      </c>
      <c r="S524" s="231">
        <f t="shared" si="266"/>
        <v>10</v>
      </c>
      <c r="T524" s="231">
        <v>1</v>
      </c>
      <c r="U524" s="231">
        <f t="shared" si="267"/>
        <v>9</v>
      </c>
      <c r="V524" s="237">
        <v>2</v>
      </c>
      <c r="W524" s="237" t="str">
        <f t="shared" si="268"/>
        <v>Selasa</v>
      </c>
      <c r="X524" s="240">
        <f t="shared" si="275"/>
        <v>44215.875</v>
      </c>
      <c r="Y524" s="241">
        <f t="shared" si="276"/>
        <v>10.875000000000002</v>
      </c>
      <c r="Z524" s="237" t="str">
        <f t="shared" si="269"/>
        <v>Selasa</v>
      </c>
      <c r="AA524" s="240">
        <f t="shared" si="277"/>
        <v>44215.958333333336</v>
      </c>
      <c r="AB524" s="241">
        <f t="shared" si="270"/>
        <v>10.958333333333336</v>
      </c>
    </row>
    <row r="525" spans="1:28" x14ac:dyDescent="0.25">
      <c r="A525" s="21">
        <f t="shared" si="271"/>
        <v>13</v>
      </c>
      <c r="B525" s="22" t="s">
        <v>184</v>
      </c>
      <c r="C525" s="21">
        <v>146</v>
      </c>
      <c r="D525" s="23">
        <f t="shared" si="261"/>
        <v>8</v>
      </c>
      <c r="E525" s="23">
        <v>0</v>
      </c>
      <c r="F525" s="23">
        <f t="shared" si="262"/>
        <v>8</v>
      </c>
      <c r="G525" s="21">
        <v>2</v>
      </c>
      <c r="H525" s="21" t="str">
        <f t="shared" si="263"/>
        <v>Kamis</v>
      </c>
      <c r="I525" s="24">
        <f t="shared" si="272"/>
        <v>44217.25</v>
      </c>
      <c r="J525" s="25">
        <f t="shared" si="273"/>
        <v>12.25</v>
      </c>
      <c r="K525" s="21" t="str">
        <f t="shared" si="264"/>
        <v>Kamis</v>
      </c>
      <c r="L525" s="24">
        <f t="shared" si="274"/>
        <v>44217.333333333336</v>
      </c>
      <c r="M525" s="25">
        <f t="shared" si="265"/>
        <v>12.333333333333334</v>
      </c>
      <c r="P525" s="237">
        <f t="shared" si="278"/>
        <v>13</v>
      </c>
      <c r="Q525" s="238" t="s">
        <v>186</v>
      </c>
      <c r="R525" s="237">
        <v>220</v>
      </c>
      <c r="S525" s="231">
        <f t="shared" si="266"/>
        <v>12</v>
      </c>
      <c r="T525" s="231">
        <v>0</v>
      </c>
      <c r="U525" s="231">
        <f t="shared" si="267"/>
        <v>12</v>
      </c>
      <c r="V525" s="237">
        <v>2</v>
      </c>
      <c r="W525" s="237" t="str">
        <f t="shared" si="268"/>
        <v>Rabu</v>
      </c>
      <c r="X525" s="240">
        <f t="shared" si="275"/>
        <v>44216.375</v>
      </c>
      <c r="Y525" s="241">
        <f t="shared" si="276"/>
        <v>11.375000000000002</v>
      </c>
      <c r="Z525" s="237" t="str">
        <f t="shared" si="269"/>
        <v>Rabu</v>
      </c>
      <c r="AA525" s="240">
        <f t="shared" si="277"/>
        <v>44216.458333333336</v>
      </c>
      <c r="AB525" s="241">
        <f t="shared" si="270"/>
        <v>11.458333333333336</v>
      </c>
    </row>
    <row r="526" spans="1:28" x14ac:dyDescent="0.25">
      <c r="A526" s="21">
        <f t="shared" si="271"/>
        <v>14</v>
      </c>
      <c r="B526" s="22" t="s">
        <v>183</v>
      </c>
      <c r="C526" s="21">
        <v>480</v>
      </c>
      <c r="D526" s="23">
        <f t="shared" si="261"/>
        <v>28</v>
      </c>
      <c r="E526" s="23">
        <v>0</v>
      </c>
      <c r="F526" s="23">
        <f t="shared" si="262"/>
        <v>28</v>
      </c>
      <c r="G526" s="21">
        <v>3</v>
      </c>
      <c r="H526" s="21" t="str">
        <f t="shared" si="263"/>
        <v>Kamis</v>
      </c>
      <c r="I526" s="24">
        <f t="shared" si="272"/>
        <v>44217.666666666664</v>
      </c>
      <c r="J526" s="25">
        <f t="shared" si="273"/>
        <v>12.666666666666668</v>
      </c>
      <c r="K526" s="21" t="str">
        <f t="shared" si="264"/>
        <v>Kamis</v>
      </c>
      <c r="L526" s="24">
        <f t="shared" si="274"/>
        <v>44217.791666666664</v>
      </c>
      <c r="M526" s="25">
        <f t="shared" si="265"/>
        <v>12.791666666666668</v>
      </c>
      <c r="P526" s="237">
        <f t="shared" si="278"/>
        <v>14</v>
      </c>
      <c r="Q526" s="238" t="s">
        <v>185</v>
      </c>
      <c r="R526" s="237">
        <v>306</v>
      </c>
      <c r="S526" s="231">
        <f t="shared" si="266"/>
        <v>19</v>
      </c>
      <c r="T526" s="231">
        <v>1</v>
      </c>
      <c r="U526" s="231">
        <f t="shared" si="267"/>
        <v>18</v>
      </c>
      <c r="V526" s="237">
        <v>3</v>
      </c>
      <c r="W526" s="237" t="str">
        <f t="shared" si="268"/>
        <v>Rabu</v>
      </c>
      <c r="X526" s="240">
        <f t="shared" si="275"/>
        <v>44216.958333333336</v>
      </c>
      <c r="Y526" s="241">
        <f t="shared" si="276"/>
        <v>11.958333333333336</v>
      </c>
      <c r="Z526" s="237" t="str">
        <f t="shared" si="269"/>
        <v>Kamis</v>
      </c>
      <c r="AA526" s="240">
        <f t="shared" si="277"/>
        <v>44217.083333333336</v>
      </c>
      <c r="AB526" s="241">
        <f t="shared" si="270"/>
        <v>12.083333333333336</v>
      </c>
    </row>
    <row r="527" spans="1:28" x14ac:dyDescent="0.25">
      <c r="A527" s="21">
        <f t="shared" si="271"/>
        <v>15</v>
      </c>
      <c r="B527" s="22" t="s">
        <v>182</v>
      </c>
      <c r="C527" s="21">
        <v>188</v>
      </c>
      <c r="D527" s="23">
        <f t="shared" si="261"/>
        <v>12</v>
      </c>
      <c r="E527" s="23">
        <v>1</v>
      </c>
      <c r="F527" s="23">
        <f t="shared" si="262"/>
        <v>11</v>
      </c>
      <c r="G527" s="21">
        <v>2</v>
      </c>
      <c r="H527" s="21" t="str">
        <f t="shared" si="263"/>
        <v>Jum'at</v>
      </c>
      <c r="I527" s="24">
        <f t="shared" si="272"/>
        <v>44218.958333333336</v>
      </c>
      <c r="J527" s="25">
        <f t="shared" si="273"/>
        <v>13.958333333333334</v>
      </c>
      <c r="K527" s="21" t="str">
        <f t="shared" si="264"/>
        <v>Sabtu</v>
      </c>
      <c r="L527" s="24">
        <f t="shared" si="274"/>
        <v>44219.041666666672</v>
      </c>
      <c r="M527" s="25">
        <f t="shared" si="265"/>
        <v>14.041666666666668</v>
      </c>
      <c r="P527" s="237">
        <f t="shared" si="278"/>
        <v>15</v>
      </c>
      <c r="Q527" s="238" t="s">
        <v>184</v>
      </c>
      <c r="R527" s="237">
        <v>146</v>
      </c>
      <c r="S527" s="231">
        <f t="shared" si="266"/>
        <v>8</v>
      </c>
      <c r="T527" s="231">
        <v>0</v>
      </c>
      <c r="U527" s="231">
        <f t="shared" si="267"/>
        <v>8</v>
      </c>
      <c r="V527" s="237">
        <v>2</v>
      </c>
      <c r="W527" s="237" t="str">
        <f t="shared" si="268"/>
        <v>Kamis</v>
      </c>
      <c r="X527" s="240">
        <f t="shared" si="275"/>
        <v>44217.875</v>
      </c>
      <c r="Y527" s="241">
        <f t="shared" si="276"/>
        <v>12.875000000000002</v>
      </c>
      <c r="Z527" s="237" t="str">
        <f t="shared" si="269"/>
        <v>Kamis</v>
      </c>
      <c r="AA527" s="240">
        <f t="shared" si="277"/>
        <v>44217.958333333336</v>
      </c>
      <c r="AB527" s="241">
        <f t="shared" si="270"/>
        <v>12.958333333333336</v>
      </c>
    </row>
    <row r="528" spans="1:28" x14ac:dyDescent="0.25">
      <c r="A528" s="21">
        <f t="shared" si="271"/>
        <v>16</v>
      </c>
      <c r="B528" s="22" t="s">
        <v>150</v>
      </c>
      <c r="C528" s="21">
        <v>485</v>
      </c>
      <c r="D528" s="23">
        <f t="shared" si="261"/>
        <v>28</v>
      </c>
      <c r="E528" s="23">
        <v>0</v>
      </c>
      <c r="F528" s="23">
        <f t="shared" si="262"/>
        <v>28</v>
      </c>
      <c r="G528" s="21">
        <v>2</v>
      </c>
      <c r="H528" s="21" t="str">
        <f t="shared" si="263"/>
        <v>Sabtu</v>
      </c>
      <c r="I528" s="24">
        <f t="shared" si="272"/>
        <v>44219.541666666664</v>
      </c>
      <c r="J528" s="25">
        <f t="shared" si="273"/>
        <v>14.541666666666668</v>
      </c>
      <c r="K528" s="21" t="str">
        <f t="shared" si="264"/>
        <v>Sabtu</v>
      </c>
      <c r="L528" s="24">
        <f t="shared" si="274"/>
        <v>44219.625</v>
      </c>
      <c r="M528" s="25">
        <f t="shared" si="265"/>
        <v>14.625000000000002</v>
      </c>
      <c r="P528" s="237">
        <f t="shared" si="278"/>
        <v>16</v>
      </c>
      <c r="Q528" s="238" t="s">
        <v>183</v>
      </c>
      <c r="R528" s="237">
        <v>480</v>
      </c>
      <c r="S528" s="231">
        <f t="shared" si="266"/>
        <v>28</v>
      </c>
      <c r="T528" s="231">
        <v>0</v>
      </c>
      <c r="U528" s="231">
        <f t="shared" si="267"/>
        <v>28</v>
      </c>
      <c r="V528" s="237">
        <v>3</v>
      </c>
      <c r="W528" s="237" t="str">
        <f t="shared" si="268"/>
        <v>Jum'at</v>
      </c>
      <c r="X528" s="240">
        <f t="shared" si="275"/>
        <v>44218.291666666664</v>
      </c>
      <c r="Y528" s="241">
        <f t="shared" si="276"/>
        <v>13.29166666666667</v>
      </c>
      <c r="Z528" s="237" t="str">
        <f t="shared" si="269"/>
        <v>Jum'at</v>
      </c>
      <c r="AA528" s="240">
        <f t="shared" si="277"/>
        <v>44218.416666666664</v>
      </c>
      <c r="AB528" s="241">
        <f t="shared" si="270"/>
        <v>13.41666666666667</v>
      </c>
    </row>
    <row r="529" spans="1:28" x14ac:dyDescent="0.25">
      <c r="A529" s="21">
        <f t="shared" si="271"/>
        <v>17</v>
      </c>
      <c r="B529" s="22" t="s">
        <v>181</v>
      </c>
      <c r="C529" s="21"/>
      <c r="D529" s="23"/>
      <c r="E529" s="23"/>
      <c r="F529" s="23"/>
      <c r="G529" s="21"/>
      <c r="H529" s="21" t="str">
        <f t="shared" si="263"/>
        <v>Minggu</v>
      </c>
      <c r="I529" s="24">
        <f t="shared" si="272"/>
        <v>44220.791666666664</v>
      </c>
      <c r="J529" s="25">
        <f t="shared" si="273"/>
        <v>15.791666666666668</v>
      </c>
      <c r="K529" s="21"/>
      <c r="L529" s="24"/>
      <c r="M529" s="25"/>
      <c r="P529" s="237">
        <f t="shared" si="278"/>
        <v>17</v>
      </c>
      <c r="Q529" s="238" t="s">
        <v>182</v>
      </c>
      <c r="R529" s="237">
        <v>188</v>
      </c>
      <c r="S529" s="231">
        <f t="shared" si="266"/>
        <v>12</v>
      </c>
      <c r="T529" s="231">
        <v>1</v>
      </c>
      <c r="U529" s="231">
        <f t="shared" si="267"/>
        <v>11</v>
      </c>
      <c r="V529" s="237">
        <v>2</v>
      </c>
      <c r="W529" s="237" t="str">
        <f t="shared" si="268"/>
        <v>Sabtu</v>
      </c>
      <c r="X529" s="240">
        <f t="shared" si="275"/>
        <v>44219.583333333336</v>
      </c>
      <c r="Y529" s="241">
        <f t="shared" si="276"/>
        <v>14.583333333333336</v>
      </c>
      <c r="Z529" s="237" t="str">
        <f t="shared" si="269"/>
        <v>Sabtu</v>
      </c>
      <c r="AA529" s="240">
        <f t="shared" si="277"/>
        <v>44219.666666666672</v>
      </c>
      <c r="AB529" s="241">
        <f t="shared" si="270"/>
        <v>14.66666666666667</v>
      </c>
    </row>
    <row r="530" spans="1:28" x14ac:dyDescent="0.25">
      <c r="A530" s="8" t="s">
        <v>31</v>
      </c>
      <c r="B530" s="8"/>
      <c r="C530" s="28">
        <f>SUM(C513:C529)</f>
        <v>4570</v>
      </c>
      <c r="D530" s="28">
        <f>SUM(D513:D529)</f>
        <v>273</v>
      </c>
      <c r="E530" s="28"/>
      <c r="F530" s="28"/>
      <c r="G530" s="28">
        <f>SUM(G513:G529)</f>
        <v>87</v>
      </c>
      <c r="H530" s="28">
        <f>D530+G530</f>
        <v>360</v>
      </c>
      <c r="I530" s="29"/>
      <c r="J530" s="30"/>
      <c r="K530" s="29"/>
      <c r="L530" s="29"/>
      <c r="M530" s="30"/>
      <c r="P530" s="237">
        <f t="shared" si="278"/>
        <v>18</v>
      </c>
      <c r="Q530" s="238" t="s">
        <v>150</v>
      </c>
      <c r="R530" s="237">
        <v>485</v>
      </c>
      <c r="S530" s="231">
        <f t="shared" si="266"/>
        <v>28</v>
      </c>
      <c r="T530" s="231">
        <v>0</v>
      </c>
      <c r="U530" s="231">
        <f t="shared" si="267"/>
        <v>28</v>
      </c>
      <c r="V530" s="237">
        <v>2</v>
      </c>
      <c r="W530" s="237" t="str">
        <f t="shared" si="268"/>
        <v>Minggu</v>
      </c>
      <c r="X530" s="240">
        <f t="shared" si="275"/>
        <v>44220.166666666664</v>
      </c>
      <c r="Y530" s="241">
        <f t="shared" si="276"/>
        <v>15.16666666666667</v>
      </c>
      <c r="Z530" s="237" t="str">
        <f t="shared" si="269"/>
        <v>Minggu</v>
      </c>
      <c r="AA530" s="240">
        <f t="shared" si="277"/>
        <v>44220.25</v>
      </c>
      <c r="AB530" s="241">
        <f t="shared" si="270"/>
        <v>15.250000000000004</v>
      </c>
    </row>
    <row r="531" spans="1:28" x14ac:dyDescent="0.25">
      <c r="A531" s="8" t="s">
        <v>32</v>
      </c>
      <c r="B531" s="8"/>
      <c r="C531" s="31"/>
      <c r="D531" s="32">
        <f>D530/24</f>
        <v>11.375</v>
      </c>
      <c r="E531" s="32"/>
      <c r="F531" s="32"/>
      <c r="G531" s="32">
        <f>G530/24</f>
        <v>3.625</v>
      </c>
      <c r="H531" s="32">
        <f>H530/24</f>
        <v>15</v>
      </c>
      <c r="I531" s="33"/>
      <c r="J531" s="34" t="s">
        <v>33</v>
      </c>
      <c r="K531" s="35"/>
      <c r="L531" s="35"/>
      <c r="M531" s="35"/>
      <c r="P531" s="237">
        <f t="shared" si="278"/>
        <v>19</v>
      </c>
      <c r="Q531" s="238" t="s">
        <v>181</v>
      </c>
      <c r="R531" s="237"/>
      <c r="S531" s="231"/>
      <c r="T531" s="231"/>
      <c r="U531" s="231"/>
      <c r="V531" s="237"/>
      <c r="W531" s="237" t="str">
        <f t="shared" si="268"/>
        <v>Senin</v>
      </c>
      <c r="X531" s="240">
        <f t="shared" si="275"/>
        <v>44221.416666666664</v>
      </c>
      <c r="Y531" s="241">
        <f t="shared" si="276"/>
        <v>16.416666666666671</v>
      </c>
      <c r="Z531" s="237"/>
      <c r="AA531" s="240"/>
      <c r="AB531" s="241"/>
    </row>
    <row r="532" spans="1:28" x14ac:dyDescent="0.25">
      <c r="A532" s="36"/>
      <c r="B532" s="36"/>
      <c r="C532" s="37"/>
      <c r="D532" s="36"/>
      <c r="E532" s="36"/>
      <c r="F532" s="36"/>
      <c r="G532" s="36"/>
      <c r="H532" s="35"/>
      <c r="I532" s="35"/>
      <c r="J532" s="30" t="s">
        <v>34</v>
      </c>
      <c r="K532" s="30"/>
      <c r="L532" s="38">
        <f>C530</f>
        <v>4570</v>
      </c>
      <c r="M532" s="35" t="s">
        <v>35</v>
      </c>
      <c r="P532" s="457" t="s">
        <v>31</v>
      </c>
      <c r="Q532" s="457"/>
      <c r="R532" s="243">
        <f>SUM(R513:R531)</f>
        <v>4808</v>
      </c>
      <c r="S532" s="243">
        <f>SUM(S513:S531)</f>
        <v>284</v>
      </c>
      <c r="T532" s="243"/>
      <c r="U532" s="243"/>
      <c r="V532" s="243">
        <f>SUM(V513:V531)</f>
        <v>91</v>
      </c>
      <c r="W532" s="243">
        <f>S532+V532</f>
        <v>375</v>
      </c>
      <c r="X532" s="244"/>
      <c r="Y532" s="245"/>
      <c r="Z532" s="244"/>
      <c r="AA532" s="244"/>
      <c r="AB532" s="245"/>
    </row>
    <row r="533" spans="1:28" x14ac:dyDescent="0.25">
      <c r="A533" s="36"/>
      <c r="B533" s="36"/>
      <c r="C533" s="36"/>
      <c r="D533" s="36"/>
      <c r="E533" s="36"/>
      <c r="F533" s="36"/>
      <c r="G533" s="36"/>
      <c r="H533" s="36"/>
      <c r="I533" s="39"/>
      <c r="J533" s="30" t="s">
        <v>36</v>
      </c>
      <c r="K533" s="30"/>
      <c r="L533" s="40">
        <f>D531</f>
        <v>11.375</v>
      </c>
      <c r="M533" s="35" t="s">
        <v>14</v>
      </c>
      <c r="P533" s="457" t="s">
        <v>32</v>
      </c>
      <c r="Q533" s="457"/>
      <c r="R533" s="246"/>
      <c r="S533" s="247">
        <f>S532/24</f>
        <v>11.833333333333334</v>
      </c>
      <c r="T533" s="247"/>
      <c r="U533" s="247"/>
      <c r="V533" s="247">
        <f>V532/24</f>
        <v>3.7916666666666665</v>
      </c>
      <c r="W533" s="247">
        <f>W532/24</f>
        <v>15.625</v>
      </c>
      <c r="X533" s="248"/>
      <c r="Y533" s="249" t="s">
        <v>33</v>
      </c>
      <c r="Z533" s="250"/>
      <c r="AA533" s="250"/>
      <c r="AB533" s="250"/>
    </row>
    <row r="534" spans="1:28" x14ac:dyDescent="0.25">
      <c r="A534" s="36"/>
      <c r="B534" s="36"/>
      <c r="C534" s="36"/>
      <c r="D534" s="36"/>
      <c r="E534" s="36"/>
      <c r="F534" s="36"/>
      <c r="G534" s="36"/>
      <c r="H534" s="36"/>
      <c r="I534" s="35"/>
      <c r="J534" s="30" t="s">
        <v>37</v>
      </c>
      <c r="K534" s="30"/>
      <c r="L534" s="41">
        <f>G531</f>
        <v>3.625</v>
      </c>
      <c r="M534" s="35" t="s">
        <v>14</v>
      </c>
      <c r="P534" s="251"/>
      <c r="Q534" s="251"/>
      <c r="R534" s="252"/>
      <c r="S534" s="251"/>
      <c r="T534" s="251"/>
      <c r="U534" s="251"/>
      <c r="V534" s="251"/>
      <c r="W534" s="250"/>
      <c r="X534" s="250"/>
      <c r="Y534" s="245" t="s">
        <v>34</v>
      </c>
      <c r="Z534" s="245"/>
      <c r="AA534" s="253">
        <f>R532</f>
        <v>4808</v>
      </c>
      <c r="AB534" s="250" t="s">
        <v>35</v>
      </c>
    </row>
    <row r="535" spans="1:28" x14ac:dyDescent="0.25">
      <c r="P535" s="251"/>
      <c r="Q535" s="251"/>
      <c r="R535" s="251"/>
      <c r="S535" s="251"/>
      <c r="T535" s="251"/>
      <c r="U535" s="251"/>
      <c r="V535" s="251"/>
      <c r="W535" s="251"/>
      <c r="X535" s="254"/>
      <c r="Y535" s="245" t="s">
        <v>36</v>
      </c>
      <c r="Z535" s="245"/>
      <c r="AA535" s="255">
        <f>S533</f>
        <v>11.833333333333334</v>
      </c>
      <c r="AB535" s="250" t="s">
        <v>14</v>
      </c>
    </row>
    <row r="536" spans="1:28" x14ac:dyDescent="0.25">
      <c r="P536" s="251"/>
      <c r="Q536" s="251"/>
      <c r="R536" s="251"/>
      <c r="S536" s="251"/>
      <c r="T536" s="251"/>
      <c r="U536" s="251"/>
      <c r="V536" s="251"/>
      <c r="W536" s="251"/>
      <c r="X536" s="250"/>
      <c r="Y536" s="245" t="s">
        <v>37</v>
      </c>
      <c r="Z536" s="245"/>
      <c r="AA536" s="256">
        <f>V533</f>
        <v>3.7916666666666665</v>
      </c>
      <c r="AB536" s="250" t="s">
        <v>14</v>
      </c>
    </row>
    <row r="537" spans="1:28" x14ac:dyDescent="0.25">
      <c r="A537" s="14" t="s">
        <v>0</v>
      </c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P537" s="232"/>
      <c r="Q537" s="232"/>
      <c r="R537" s="232"/>
      <c r="S537" s="232"/>
      <c r="T537" s="232"/>
      <c r="U537" s="232"/>
      <c r="V537" s="232"/>
      <c r="W537" s="232"/>
      <c r="X537" s="232"/>
      <c r="Y537" s="232"/>
      <c r="Z537" s="232"/>
      <c r="AA537" s="232"/>
      <c r="AB537" s="232"/>
    </row>
    <row r="538" spans="1:28" x14ac:dyDescent="0.25">
      <c r="A538" s="14" t="s">
        <v>1</v>
      </c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</row>
    <row r="539" spans="1:28" x14ac:dyDescent="0.25">
      <c r="A539" s="17" t="s">
        <v>282</v>
      </c>
      <c r="K539" s="18" t="s">
        <v>3</v>
      </c>
      <c r="L539" s="16">
        <v>17</v>
      </c>
      <c r="M539" s="18" t="s">
        <v>4</v>
      </c>
    </row>
    <row r="540" spans="1:28" ht="15.75" customHeight="1" x14ac:dyDescent="0.25">
      <c r="A540" s="13" t="s">
        <v>5</v>
      </c>
      <c r="B540" s="13" t="s">
        <v>6</v>
      </c>
      <c r="C540" s="12" t="s">
        <v>7</v>
      </c>
      <c r="D540" s="12" t="s">
        <v>8</v>
      </c>
      <c r="E540" s="11" t="s">
        <v>9</v>
      </c>
      <c r="F540" s="11" t="s">
        <v>10</v>
      </c>
      <c r="G540" s="12" t="s">
        <v>11</v>
      </c>
      <c r="H540" s="10" t="s">
        <v>12</v>
      </c>
      <c r="I540" s="10"/>
      <c r="J540" s="10"/>
      <c r="K540" s="9" t="s">
        <v>13</v>
      </c>
      <c r="L540" s="9"/>
      <c r="M540" s="9"/>
    </row>
    <row r="541" spans="1:28" x14ac:dyDescent="0.25">
      <c r="A541" s="13"/>
      <c r="B541" s="13"/>
      <c r="C541" s="12"/>
      <c r="D541" s="12"/>
      <c r="E541" s="11"/>
      <c r="F541" s="11"/>
      <c r="G541" s="12"/>
      <c r="H541" s="19" t="s">
        <v>14</v>
      </c>
      <c r="I541" s="19" t="s">
        <v>15</v>
      </c>
      <c r="J541" s="19" t="s">
        <v>16</v>
      </c>
      <c r="K541" s="20" t="s">
        <v>14</v>
      </c>
      <c r="L541" s="20" t="s">
        <v>15</v>
      </c>
      <c r="M541" s="20" t="s">
        <v>16</v>
      </c>
    </row>
    <row r="542" spans="1:28" x14ac:dyDescent="0.25">
      <c r="A542" s="21">
        <v>1</v>
      </c>
      <c r="B542" s="22" t="s">
        <v>181</v>
      </c>
      <c r="C542" s="21">
        <v>485</v>
      </c>
      <c r="D542" s="23">
        <f t="shared" ref="D542:D557" si="279">F542+E542</f>
        <v>30</v>
      </c>
      <c r="E542" s="23">
        <v>2</v>
      </c>
      <c r="F542" s="23">
        <f t="shared" ref="F542:F557" si="280">INT(C542/$AA$277)</f>
        <v>28</v>
      </c>
      <c r="G542" s="21">
        <f>49+24</f>
        <v>73</v>
      </c>
      <c r="H542" s="21" t="str">
        <f t="shared" ref="H542:H558" si="281">CHOOSE(WEEKDAY(I542),"Minggu","Senin","Selasa","Rabu","Kamis","Jum'at","Sabtu")</f>
        <v>Minggu</v>
      </c>
      <c r="I542" s="24">
        <v>44220</v>
      </c>
      <c r="J542" s="25">
        <v>0.79166666666666696</v>
      </c>
      <c r="K542" s="21" t="str">
        <f t="shared" ref="K542:K557" si="282">CHOOSE(WEEKDAY(L542),"Minggu","Senin","Selasa","Rabu","Kamis","Jum'at","Sabtu")</f>
        <v>Rabu</v>
      </c>
      <c r="L542" s="24">
        <f>(I542+J542)+G542/24</f>
        <v>44223.833333333328</v>
      </c>
      <c r="M542" s="25">
        <f t="shared" ref="M542:M557" si="283">(J542+G542/24)</f>
        <v>3.8333333333333335</v>
      </c>
    </row>
    <row r="543" spans="1:28" x14ac:dyDescent="0.25">
      <c r="A543" s="21">
        <f t="shared" ref="A543:A558" si="284">A542+1</f>
        <v>2</v>
      </c>
      <c r="B543" s="22" t="s">
        <v>150</v>
      </c>
      <c r="C543" s="21">
        <v>188</v>
      </c>
      <c r="D543" s="23">
        <f t="shared" si="279"/>
        <v>12</v>
      </c>
      <c r="E543" s="23">
        <v>1</v>
      </c>
      <c r="F543" s="23">
        <f t="shared" si="280"/>
        <v>11</v>
      </c>
      <c r="G543" s="21">
        <v>3</v>
      </c>
      <c r="H543" s="21" t="str">
        <f t="shared" si="281"/>
        <v>Jum'at</v>
      </c>
      <c r="I543" s="24">
        <f t="shared" ref="I543:I558" si="285">$I$542+J543</f>
        <v>44225.083333333336</v>
      </c>
      <c r="J543" s="25">
        <f t="shared" ref="J543:J558" si="286">M542+D542/24</f>
        <v>5.0833333333333339</v>
      </c>
      <c r="K543" s="21" t="str">
        <f t="shared" si="282"/>
        <v>Jum'at</v>
      </c>
      <c r="L543" s="24">
        <f t="shared" ref="L543:L557" si="287">($I$542+J543)+G543/24</f>
        <v>44225.208333333336</v>
      </c>
      <c r="M543" s="25">
        <f t="shared" si="283"/>
        <v>5.2083333333333339</v>
      </c>
    </row>
    <row r="544" spans="1:28" x14ac:dyDescent="0.25">
      <c r="A544" s="21">
        <f t="shared" si="284"/>
        <v>3</v>
      </c>
      <c r="B544" s="22" t="s">
        <v>182</v>
      </c>
      <c r="C544" s="21">
        <v>480</v>
      </c>
      <c r="D544" s="23">
        <f t="shared" si="279"/>
        <v>28</v>
      </c>
      <c r="E544" s="23">
        <v>0</v>
      </c>
      <c r="F544" s="23">
        <f t="shared" si="280"/>
        <v>28</v>
      </c>
      <c r="G544" s="21">
        <v>2</v>
      </c>
      <c r="H544" s="21" t="str">
        <f t="shared" si="281"/>
        <v>Jum'at</v>
      </c>
      <c r="I544" s="24">
        <f t="shared" si="285"/>
        <v>44225.708333333336</v>
      </c>
      <c r="J544" s="25">
        <f t="shared" si="286"/>
        <v>5.7083333333333339</v>
      </c>
      <c r="K544" s="21" t="str">
        <f t="shared" si="282"/>
        <v>Jum'at</v>
      </c>
      <c r="L544" s="24">
        <f t="shared" si="287"/>
        <v>44225.791666666672</v>
      </c>
      <c r="M544" s="25">
        <f t="shared" si="283"/>
        <v>5.791666666666667</v>
      </c>
    </row>
    <row r="545" spans="1:15" x14ac:dyDescent="0.25">
      <c r="A545" s="21">
        <f t="shared" si="284"/>
        <v>4</v>
      </c>
      <c r="B545" s="22" t="s">
        <v>183</v>
      </c>
      <c r="C545" s="21">
        <v>146</v>
      </c>
      <c r="D545" s="23">
        <f t="shared" si="279"/>
        <v>9</v>
      </c>
      <c r="E545" s="23">
        <v>1</v>
      </c>
      <c r="F545" s="23">
        <f t="shared" si="280"/>
        <v>8</v>
      </c>
      <c r="G545" s="21">
        <v>4</v>
      </c>
      <c r="H545" s="21" t="str">
        <f t="shared" si="281"/>
        <v>Sabtu</v>
      </c>
      <c r="I545" s="24">
        <f t="shared" si="285"/>
        <v>44226.958333333336</v>
      </c>
      <c r="J545" s="25">
        <f t="shared" si="286"/>
        <v>6.9583333333333339</v>
      </c>
      <c r="K545" s="21" t="str">
        <f t="shared" si="282"/>
        <v>Minggu</v>
      </c>
      <c r="L545" s="24">
        <f t="shared" si="287"/>
        <v>44227.125</v>
      </c>
      <c r="M545" s="25">
        <f t="shared" si="283"/>
        <v>7.1250000000000009</v>
      </c>
    </row>
    <row r="546" spans="1:15" x14ac:dyDescent="0.25">
      <c r="A546" s="21">
        <f t="shared" si="284"/>
        <v>5</v>
      </c>
      <c r="B546" s="22" t="s">
        <v>184</v>
      </c>
      <c r="C546" s="21">
        <v>306</v>
      </c>
      <c r="D546" s="23">
        <f t="shared" si="279"/>
        <v>19</v>
      </c>
      <c r="E546" s="23">
        <v>1</v>
      </c>
      <c r="F546" s="23">
        <f t="shared" si="280"/>
        <v>18</v>
      </c>
      <c r="G546" s="21">
        <v>2</v>
      </c>
      <c r="H546" s="21" t="str">
        <f t="shared" si="281"/>
        <v>Minggu</v>
      </c>
      <c r="I546" s="24">
        <f t="shared" si="285"/>
        <v>44227.5</v>
      </c>
      <c r="J546" s="25">
        <f t="shared" si="286"/>
        <v>7.5000000000000009</v>
      </c>
      <c r="K546" s="21" t="str">
        <f t="shared" si="282"/>
        <v>Minggu</v>
      </c>
      <c r="L546" s="24">
        <f t="shared" si="287"/>
        <v>44227.583333333336</v>
      </c>
      <c r="M546" s="25">
        <f t="shared" si="283"/>
        <v>7.5833333333333339</v>
      </c>
    </row>
    <row r="547" spans="1:15" x14ac:dyDescent="0.25">
      <c r="A547" s="21">
        <f t="shared" si="284"/>
        <v>6</v>
      </c>
      <c r="B547" s="22" t="s">
        <v>185</v>
      </c>
      <c r="C547" s="21">
        <v>220</v>
      </c>
      <c r="D547" s="23">
        <f t="shared" si="279"/>
        <v>12</v>
      </c>
      <c r="E547" s="23">
        <v>0</v>
      </c>
      <c r="F547" s="23">
        <f t="shared" si="280"/>
        <v>12</v>
      </c>
      <c r="G547" s="21">
        <v>3</v>
      </c>
      <c r="H547" s="21" t="str">
        <f t="shared" si="281"/>
        <v>Senin</v>
      </c>
      <c r="I547" s="24">
        <f t="shared" si="285"/>
        <v>44228.375</v>
      </c>
      <c r="J547" s="25">
        <f t="shared" si="286"/>
        <v>8.375</v>
      </c>
      <c r="K547" s="21" t="str">
        <f t="shared" si="282"/>
        <v>Senin</v>
      </c>
      <c r="L547" s="24">
        <f t="shared" si="287"/>
        <v>44228.5</v>
      </c>
      <c r="M547" s="25">
        <f t="shared" si="283"/>
        <v>8.5</v>
      </c>
      <c r="N547" s="229" t="s">
        <v>283</v>
      </c>
      <c r="O547" s="229" t="s">
        <v>267</v>
      </c>
    </row>
    <row r="548" spans="1:15" x14ac:dyDescent="0.25">
      <c r="A548" s="21">
        <f t="shared" si="284"/>
        <v>7</v>
      </c>
      <c r="B548" s="22" t="s">
        <v>186</v>
      </c>
      <c r="C548" s="21">
        <v>150</v>
      </c>
      <c r="D548" s="23">
        <f t="shared" si="279"/>
        <v>9</v>
      </c>
      <c r="E548" s="23">
        <v>1</v>
      </c>
      <c r="F548" s="23">
        <f t="shared" si="280"/>
        <v>8</v>
      </c>
      <c r="G548" s="21">
        <v>2</v>
      </c>
      <c r="H548" s="21" t="str">
        <f t="shared" si="281"/>
        <v>Selasa</v>
      </c>
      <c r="I548" s="24">
        <f t="shared" si="285"/>
        <v>44229</v>
      </c>
      <c r="J548" s="25">
        <f t="shared" si="286"/>
        <v>9</v>
      </c>
      <c r="K548" s="21" t="str">
        <f t="shared" si="282"/>
        <v>Selasa</v>
      </c>
      <c r="L548" s="24">
        <f t="shared" si="287"/>
        <v>44229.083333333336</v>
      </c>
      <c r="M548" s="25">
        <f t="shared" si="283"/>
        <v>9.0833333333333339</v>
      </c>
    </row>
    <row r="549" spans="1:15" x14ac:dyDescent="0.25">
      <c r="A549" s="21">
        <f t="shared" si="284"/>
        <v>8</v>
      </c>
      <c r="B549" s="22" t="s">
        <v>188</v>
      </c>
      <c r="C549" s="21">
        <v>310</v>
      </c>
      <c r="D549" s="23">
        <f t="shared" si="279"/>
        <v>19</v>
      </c>
      <c r="E549" s="23">
        <v>1</v>
      </c>
      <c r="F549" s="23">
        <f t="shared" si="280"/>
        <v>18</v>
      </c>
      <c r="G549" s="21">
        <v>2</v>
      </c>
      <c r="H549" s="21" t="str">
        <f t="shared" si="281"/>
        <v>Selasa</v>
      </c>
      <c r="I549" s="24">
        <f t="shared" si="285"/>
        <v>44229.458333333336</v>
      </c>
      <c r="J549" s="25">
        <f t="shared" si="286"/>
        <v>9.4583333333333339</v>
      </c>
      <c r="K549" s="21" t="str">
        <f t="shared" si="282"/>
        <v>Selasa</v>
      </c>
      <c r="L549" s="24">
        <f t="shared" si="287"/>
        <v>44229.541666666672</v>
      </c>
      <c r="M549" s="25">
        <f t="shared" si="283"/>
        <v>9.5416666666666679</v>
      </c>
    </row>
    <row r="550" spans="1:15" x14ac:dyDescent="0.25">
      <c r="A550" s="21">
        <f t="shared" si="284"/>
        <v>9</v>
      </c>
      <c r="B550" s="22" t="s">
        <v>189</v>
      </c>
      <c r="C550" s="21">
        <v>310</v>
      </c>
      <c r="D550" s="23">
        <f t="shared" si="279"/>
        <v>19</v>
      </c>
      <c r="E550" s="23">
        <v>1</v>
      </c>
      <c r="F550" s="23">
        <f t="shared" si="280"/>
        <v>18</v>
      </c>
      <c r="G550" s="21">
        <v>4</v>
      </c>
      <c r="H550" s="21" t="str">
        <f t="shared" si="281"/>
        <v>Rabu</v>
      </c>
      <c r="I550" s="24">
        <f t="shared" si="285"/>
        <v>44230.333333333336</v>
      </c>
      <c r="J550" s="25">
        <f t="shared" si="286"/>
        <v>10.333333333333334</v>
      </c>
      <c r="K550" s="21" t="str">
        <f t="shared" si="282"/>
        <v>Rabu</v>
      </c>
      <c r="L550" s="24">
        <f t="shared" si="287"/>
        <v>44230.5</v>
      </c>
      <c r="M550" s="25">
        <f t="shared" si="283"/>
        <v>10.5</v>
      </c>
    </row>
    <row r="551" spans="1:15" x14ac:dyDescent="0.25">
      <c r="A551" s="21">
        <f t="shared" si="284"/>
        <v>10</v>
      </c>
      <c r="B551" s="22" t="s">
        <v>188</v>
      </c>
      <c r="C551" s="21">
        <v>150</v>
      </c>
      <c r="D551" s="23">
        <f t="shared" si="279"/>
        <v>9</v>
      </c>
      <c r="E551" s="23">
        <v>1</v>
      </c>
      <c r="F551" s="23">
        <f t="shared" si="280"/>
        <v>8</v>
      </c>
      <c r="G551" s="21">
        <v>2</v>
      </c>
      <c r="H551" s="21" t="str">
        <f t="shared" si="281"/>
        <v>Kamis</v>
      </c>
      <c r="I551" s="24">
        <f t="shared" si="285"/>
        <v>44231.291666666664</v>
      </c>
      <c r="J551" s="25">
        <f t="shared" si="286"/>
        <v>11.291666666666666</v>
      </c>
      <c r="K551" s="21" t="str">
        <f t="shared" si="282"/>
        <v>Kamis</v>
      </c>
      <c r="L551" s="24">
        <f t="shared" si="287"/>
        <v>44231.375</v>
      </c>
      <c r="M551" s="25">
        <f t="shared" si="283"/>
        <v>11.375</v>
      </c>
    </row>
    <row r="552" spans="1:15" x14ac:dyDescent="0.25">
      <c r="A552" s="21">
        <f t="shared" si="284"/>
        <v>11</v>
      </c>
      <c r="B552" s="22" t="s">
        <v>186</v>
      </c>
      <c r="C552" s="21">
        <v>220</v>
      </c>
      <c r="D552" s="23">
        <f t="shared" si="279"/>
        <v>12</v>
      </c>
      <c r="E552" s="23">
        <v>0</v>
      </c>
      <c r="F552" s="23">
        <f t="shared" si="280"/>
        <v>12</v>
      </c>
      <c r="G552" s="21">
        <v>2</v>
      </c>
      <c r="H552" s="21" t="str">
        <f t="shared" si="281"/>
        <v>Kamis</v>
      </c>
      <c r="I552" s="24">
        <f t="shared" si="285"/>
        <v>44231.75</v>
      </c>
      <c r="J552" s="25">
        <f t="shared" si="286"/>
        <v>11.75</v>
      </c>
      <c r="K552" s="21" t="str">
        <f t="shared" si="282"/>
        <v>Kamis</v>
      </c>
      <c r="L552" s="24">
        <f t="shared" si="287"/>
        <v>44231.833333333336</v>
      </c>
      <c r="M552" s="25">
        <f t="shared" si="283"/>
        <v>11.833333333333334</v>
      </c>
    </row>
    <row r="553" spans="1:15" x14ac:dyDescent="0.25">
      <c r="A553" s="21">
        <f t="shared" si="284"/>
        <v>12</v>
      </c>
      <c r="B553" s="22" t="s">
        <v>185</v>
      </c>
      <c r="C553" s="21">
        <v>306</v>
      </c>
      <c r="D553" s="23">
        <f t="shared" si="279"/>
        <v>19</v>
      </c>
      <c r="E553" s="23">
        <v>1</v>
      </c>
      <c r="F553" s="23">
        <f t="shared" si="280"/>
        <v>18</v>
      </c>
      <c r="G553" s="21">
        <v>3</v>
      </c>
      <c r="H553" s="21" t="str">
        <f t="shared" si="281"/>
        <v>Jum'at</v>
      </c>
      <c r="I553" s="24">
        <f t="shared" si="285"/>
        <v>44232.333333333336</v>
      </c>
      <c r="J553" s="25">
        <f t="shared" si="286"/>
        <v>12.333333333333334</v>
      </c>
      <c r="K553" s="21" t="str">
        <f t="shared" si="282"/>
        <v>Jum'at</v>
      </c>
      <c r="L553" s="24">
        <f t="shared" si="287"/>
        <v>44232.458333333336</v>
      </c>
      <c r="M553" s="25">
        <f t="shared" si="283"/>
        <v>12.458333333333334</v>
      </c>
      <c r="N553" s="15" t="s">
        <v>213</v>
      </c>
      <c r="O553" s="15" t="s">
        <v>284</v>
      </c>
    </row>
    <row r="554" spans="1:15" x14ac:dyDescent="0.25">
      <c r="A554" s="21">
        <f t="shared" si="284"/>
        <v>13</v>
      </c>
      <c r="B554" s="22" t="s">
        <v>184</v>
      </c>
      <c r="C554" s="21">
        <v>146</v>
      </c>
      <c r="D554" s="23">
        <f t="shared" si="279"/>
        <v>8</v>
      </c>
      <c r="E554" s="23">
        <v>0</v>
      </c>
      <c r="F554" s="23">
        <f t="shared" si="280"/>
        <v>8</v>
      </c>
      <c r="G554" s="21">
        <v>2</v>
      </c>
      <c r="H554" s="21" t="str">
        <f t="shared" si="281"/>
        <v>Sabtu</v>
      </c>
      <c r="I554" s="24">
        <f t="shared" si="285"/>
        <v>44233.25</v>
      </c>
      <c r="J554" s="25">
        <f t="shared" si="286"/>
        <v>13.25</v>
      </c>
      <c r="K554" s="21" t="str">
        <f t="shared" si="282"/>
        <v>Sabtu</v>
      </c>
      <c r="L554" s="24">
        <f t="shared" si="287"/>
        <v>44233.333333333336</v>
      </c>
      <c r="M554" s="25">
        <f t="shared" si="283"/>
        <v>13.333333333333334</v>
      </c>
    </row>
    <row r="555" spans="1:15" x14ac:dyDescent="0.25">
      <c r="A555" s="21">
        <f t="shared" si="284"/>
        <v>14</v>
      </c>
      <c r="B555" s="22" t="s">
        <v>183</v>
      </c>
      <c r="C555" s="21">
        <v>480</v>
      </c>
      <c r="D555" s="23">
        <f t="shared" si="279"/>
        <v>28</v>
      </c>
      <c r="E555" s="23">
        <v>0</v>
      </c>
      <c r="F555" s="23">
        <f t="shared" si="280"/>
        <v>28</v>
      </c>
      <c r="G555" s="21">
        <v>3</v>
      </c>
      <c r="H555" s="21" t="str">
        <f t="shared" si="281"/>
        <v>Sabtu</v>
      </c>
      <c r="I555" s="24">
        <f t="shared" si="285"/>
        <v>44233.666666666664</v>
      </c>
      <c r="J555" s="25">
        <f t="shared" si="286"/>
        <v>13.666666666666668</v>
      </c>
      <c r="K555" s="21" t="str">
        <f t="shared" si="282"/>
        <v>Sabtu</v>
      </c>
      <c r="L555" s="24">
        <f t="shared" si="287"/>
        <v>44233.791666666664</v>
      </c>
      <c r="M555" s="25">
        <f t="shared" si="283"/>
        <v>13.791666666666668</v>
      </c>
    </row>
    <row r="556" spans="1:15" x14ac:dyDescent="0.25">
      <c r="A556" s="21">
        <f t="shared" si="284"/>
        <v>15</v>
      </c>
      <c r="B556" s="22" t="s">
        <v>182</v>
      </c>
      <c r="C556" s="21">
        <v>188</v>
      </c>
      <c r="D556" s="23">
        <f t="shared" si="279"/>
        <v>12</v>
      </c>
      <c r="E556" s="23">
        <v>1</v>
      </c>
      <c r="F556" s="23">
        <f t="shared" si="280"/>
        <v>11</v>
      </c>
      <c r="G556" s="21">
        <v>2</v>
      </c>
      <c r="H556" s="21" t="str">
        <f t="shared" si="281"/>
        <v>Minggu</v>
      </c>
      <c r="I556" s="24">
        <f t="shared" si="285"/>
        <v>44234.958333333336</v>
      </c>
      <c r="J556" s="25">
        <f t="shared" si="286"/>
        <v>14.958333333333334</v>
      </c>
      <c r="K556" s="21" t="str">
        <f t="shared" si="282"/>
        <v>Senin</v>
      </c>
      <c r="L556" s="24">
        <f t="shared" si="287"/>
        <v>44235.041666666672</v>
      </c>
      <c r="M556" s="25">
        <f t="shared" si="283"/>
        <v>15.041666666666668</v>
      </c>
    </row>
    <row r="557" spans="1:15" x14ac:dyDescent="0.25">
      <c r="A557" s="21">
        <f t="shared" si="284"/>
        <v>16</v>
      </c>
      <c r="B557" s="22" t="s">
        <v>150</v>
      </c>
      <c r="C557" s="21">
        <v>485</v>
      </c>
      <c r="D557" s="23">
        <f t="shared" si="279"/>
        <v>28</v>
      </c>
      <c r="E557" s="23">
        <v>0</v>
      </c>
      <c r="F557" s="23">
        <f t="shared" si="280"/>
        <v>28</v>
      </c>
      <c r="G557" s="21">
        <v>2</v>
      </c>
      <c r="H557" s="21" t="str">
        <f t="shared" si="281"/>
        <v>Senin</v>
      </c>
      <c r="I557" s="24">
        <f t="shared" si="285"/>
        <v>44235.541666666664</v>
      </c>
      <c r="J557" s="25">
        <f t="shared" si="286"/>
        <v>15.541666666666668</v>
      </c>
      <c r="K557" s="21" t="str">
        <f t="shared" si="282"/>
        <v>Senin</v>
      </c>
      <c r="L557" s="24">
        <f t="shared" si="287"/>
        <v>44235.625</v>
      </c>
      <c r="M557" s="25">
        <f t="shared" si="283"/>
        <v>15.625000000000002</v>
      </c>
      <c r="N557" s="15" t="s">
        <v>195</v>
      </c>
      <c r="O557" s="15" t="s">
        <v>233</v>
      </c>
    </row>
    <row r="558" spans="1:15" x14ac:dyDescent="0.25">
      <c r="A558" s="21">
        <f t="shared" si="284"/>
        <v>17</v>
      </c>
      <c r="B558" s="22" t="s">
        <v>181</v>
      </c>
      <c r="C558" s="21"/>
      <c r="D558" s="23"/>
      <c r="E558" s="23"/>
      <c r="F558" s="23"/>
      <c r="G558" s="21"/>
      <c r="H558" s="21" t="str">
        <f t="shared" si="281"/>
        <v>Selasa</v>
      </c>
      <c r="I558" s="24">
        <f t="shared" si="285"/>
        <v>44236.791666666664</v>
      </c>
      <c r="J558" s="25">
        <f t="shared" si="286"/>
        <v>16.791666666666668</v>
      </c>
      <c r="K558" s="21"/>
      <c r="L558" s="24"/>
      <c r="M558" s="25"/>
    </row>
    <row r="559" spans="1:15" x14ac:dyDescent="0.25">
      <c r="A559" s="8" t="s">
        <v>31</v>
      </c>
      <c r="B559" s="8"/>
      <c r="C559" s="28">
        <f>SUM(C542:C558)</f>
        <v>4570</v>
      </c>
      <c r="D559" s="28">
        <f>SUM(D542:D558)</f>
        <v>273</v>
      </c>
      <c r="E559" s="28"/>
      <c r="F559" s="28"/>
      <c r="G559" s="28">
        <f>SUM(G542:G558)</f>
        <v>111</v>
      </c>
      <c r="H559" s="28">
        <f>D559+G559</f>
        <v>384</v>
      </c>
      <c r="I559" s="29"/>
      <c r="J559" s="30"/>
      <c r="K559" s="29"/>
      <c r="L559" s="29"/>
      <c r="M559" s="30"/>
    </row>
    <row r="560" spans="1:15" x14ac:dyDescent="0.25">
      <c r="A560" s="8" t="s">
        <v>32</v>
      </c>
      <c r="B560" s="8"/>
      <c r="C560" s="31"/>
      <c r="D560" s="32">
        <f>D559/24</f>
        <v>11.375</v>
      </c>
      <c r="E560" s="32"/>
      <c r="F560" s="32"/>
      <c r="G560" s="32">
        <f>G559/24</f>
        <v>4.625</v>
      </c>
      <c r="H560" s="32">
        <f>H559/24</f>
        <v>16</v>
      </c>
      <c r="I560" s="33"/>
      <c r="J560" s="34" t="s">
        <v>33</v>
      </c>
      <c r="K560" s="35"/>
      <c r="L560" s="35"/>
      <c r="M560" s="35"/>
    </row>
    <row r="561" spans="1:13" x14ac:dyDescent="0.25">
      <c r="A561" s="36"/>
      <c r="B561" s="36"/>
      <c r="C561" s="37"/>
      <c r="D561" s="36"/>
      <c r="E561" s="36"/>
      <c r="F561" s="36"/>
      <c r="G561" s="36"/>
      <c r="H561" s="35"/>
      <c r="I561" s="35"/>
      <c r="J561" s="30" t="s">
        <v>34</v>
      </c>
      <c r="K561" s="30"/>
      <c r="L561" s="38">
        <f>C559</f>
        <v>4570</v>
      </c>
      <c r="M561" s="35" t="s">
        <v>35</v>
      </c>
    </row>
    <row r="562" spans="1:13" x14ac:dyDescent="0.25">
      <c r="A562" s="36"/>
      <c r="B562" s="36"/>
      <c r="C562" s="36"/>
      <c r="D562" s="36"/>
      <c r="E562" s="36"/>
      <c r="F562" s="36"/>
      <c r="G562" s="36"/>
      <c r="H562" s="36"/>
      <c r="I562" s="39"/>
      <c r="J562" s="30" t="s">
        <v>36</v>
      </c>
      <c r="K562" s="30"/>
      <c r="L562" s="40">
        <f>D560</f>
        <v>11.375</v>
      </c>
      <c r="M562" s="35" t="s">
        <v>14</v>
      </c>
    </row>
    <row r="563" spans="1:13" x14ac:dyDescent="0.25">
      <c r="A563" s="36"/>
      <c r="B563" s="36"/>
      <c r="C563" s="36"/>
      <c r="D563" s="36"/>
      <c r="E563" s="36"/>
      <c r="F563" s="36"/>
      <c r="G563" s="36"/>
      <c r="H563" s="36"/>
      <c r="I563" s="35"/>
      <c r="J563" s="30" t="s">
        <v>37</v>
      </c>
      <c r="K563" s="30"/>
      <c r="L563" s="41">
        <f>G560</f>
        <v>4.625</v>
      </c>
      <c r="M563" s="35" t="s">
        <v>14</v>
      </c>
    </row>
    <row r="565" spans="1:13" x14ac:dyDescent="0.25">
      <c r="A565" s="14" t="s">
        <v>0</v>
      </c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</row>
    <row r="566" spans="1:13" x14ac:dyDescent="0.25">
      <c r="A566" s="14" t="s">
        <v>1</v>
      </c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</row>
    <row r="567" spans="1:13" x14ac:dyDescent="0.25">
      <c r="A567" s="17" t="s">
        <v>285</v>
      </c>
      <c r="K567" s="18" t="s">
        <v>3</v>
      </c>
      <c r="L567" s="16">
        <v>17</v>
      </c>
      <c r="M567" s="18" t="s">
        <v>4</v>
      </c>
    </row>
    <row r="568" spans="1:13" ht="15.75" customHeight="1" x14ac:dyDescent="0.25">
      <c r="A568" s="13" t="s">
        <v>5</v>
      </c>
      <c r="B568" s="13" t="s">
        <v>6</v>
      </c>
      <c r="C568" s="12" t="s">
        <v>7</v>
      </c>
      <c r="D568" s="12" t="s">
        <v>8</v>
      </c>
      <c r="E568" s="11" t="s">
        <v>9</v>
      </c>
      <c r="F568" s="11" t="s">
        <v>10</v>
      </c>
      <c r="G568" s="12" t="s">
        <v>11</v>
      </c>
      <c r="H568" s="10" t="s">
        <v>12</v>
      </c>
      <c r="I568" s="10"/>
      <c r="J568" s="10"/>
      <c r="K568" s="9" t="s">
        <v>13</v>
      </c>
      <c r="L568" s="9"/>
      <c r="M568" s="9"/>
    </row>
    <row r="569" spans="1:13" x14ac:dyDescent="0.25">
      <c r="A569" s="13"/>
      <c r="B569" s="13"/>
      <c r="C569" s="12"/>
      <c r="D569" s="12"/>
      <c r="E569" s="11"/>
      <c r="F569" s="11"/>
      <c r="G569" s="12"/>
      <c r="H569" s="19" t="s">
        <v>14</v>
      </c>
      <c r="I569" s="19" t="s">
        <v>15</v>
      </c>
      <c r="J569" s="19" t="s">
        <v>16</v>
      </c>
      <c r="K569" s="20" t="s">
        <v>14</v>
      </c>
      <c r="L569" s="20" t="s">
        <v>15</v>
      </c>
      <c r="M569" s="20" t="s">
        <v>16</v>
      </c>
    </row>
    <row r="570" spans="1:13" x14ac:dyDescent="0.25">
      <c r="A570" s="21">
        <v>1</v>
      </c>
      <c r="B570" s="22" t="s">
        <v>181</v>
      </c>
      <c r="C570" s="21">
        <v>485</v>
      </c>
      <c r="D570" s="23">
        <f t="shared" ref="D570:D585" si="288">F570+E570</f>
        <v>30</v>
      </c>
      <c r="E570" s="23">
        <v>2</v>
      </c>
      <c r="F570" s="23">
        <f t="shared" ref="F570:F585" si="289">INT(C570/$AA$277)</f>
        <v>28</v>
      </c>
      <c r="G570" s="21">
        <v>49</v>
      </c>
      <c r="H570" s="21" t="str">
        <f t="shared" ref="H570:H586" si="290">CHOOSE(WEEKDAY(I570),"Minggu","Senin","Selasa","Rabu","Kamis","Jum'at","Sabtu")</f>
        <v>Senin</v>
      </c>
      <c r="I570" s="24">
        <v>44235</v>
      </c>
      <c r="J570" s="25">
        <v>0.79166666666666696</v>
      </c>
      <c r="K570" s="21" t="str">
        <f t="shared" ref="K570:K585" si="291">CHOOSE(WEEKDAY(L570),"Minggu","Senin","Selasa","Rabu","Kamis","Jum'at","Sabtu")</f>
        <v>Rabu</v>
      </c>
      <c r="L570" s="24">
        <f>(I570+J570)+G570/24</f>
        <v>44237.833333333328</v>
      </c>
      <c r="M570" s="25">
        <f t="shared" ref="M570:M585" si="292">(J570+G570/24)</f>
        <v>2.8333333333333335</v>
      </c>
    </row>
    <row r="571" spans="1:13" x14ac:dyDescent="0.25">
      <c r="A571" s="21">
        <f t="shared" ref="A571:A586" si="293">A570+1</f>
        <v>2</v>
      </c>
      <c r="B571" s="22" t="s">
        <v>150</v>
      </c>
      <c r="C571" s="21">
        <v>188</v>
      </c>
      <c r="D571" s="23">
        <f t="shared" si="288"/>
        <v>12</v>
      </c>
      <c r="E571" s="23">
        <v>1</v>
      </c>
      <c r="F571" s="23">
        <f t="shared" si="289"/>
        <v>11</v>
      </c>
      <c r="G571" s="21">
        <v>3</v>
      </c>
      <c r="H571" s="21" t="str">
        <f t="shared" si="290"/>
        <v>Jum'at</v>
      </c>
      <c r="I571" s="24">
        <f t="shared" ref="I571:I586" si="294">$I$570+J571</f>
        <v>44239.083333333336</v>
      </c>
      <c r="J571" s="25">
        <f t="shared" ref="J571:J586" si="295">M570+D570/24</f>
        <v>4.0833333333333339</v>
      </c>
      <c r="K571" s="21" t="str">
        <f t="shared" si="291"/>
        <v>Jum'at</v>
      </c>
      <c r="L571" s="24">
        <f t="shared" ref="L571:L585" si="296">($I$570+J571)+G571/24</f>
        <v>44239.208333333336</v>
      </c>
      <c r="M571" s="25">
        <f t="shared" si="292"/>
        <v>4.2083333333333339</v>
      </c>
    </row>
    <row r="572" spans="1:13" x14ac:dyDescent="0.25">
      <c r="A572" s="21">
        <f t="shared" si="293"/>
        <v>3</v>
      </c>
      <c r="B572" s="22" t="s">
        <v>182</v>
      </c>
      <c r="C572" s="21">
        <v>480</v>
      </c>
      <c r="D572" s="23">
        <f t="shared" si="288"/>
        <v>28</v>
      </c>
      <c r="E572" s="23">
        <v>0</v>
      </c>
      <c r="F572" s="23">
        <f t="shared" si="289"/>
        <v>28</v>
      </c>
      <c r="G572" s="21">
        <v>2</v>
      </c>
      <c r="H572" s="21" t="str">
        <f t="shared" si="290"/>
        <v>Jum'at</v>
      </c>
      <c r="I572" s="24">
        <f t="shared" si="294"/>
        <v>44239.708333333336</v>
      </c>
      <c r="J572" s="25">
        <f t="shared" si="295"/>
        <v>4.7083333333333339</v>
      </c>
      <c r="K572" s="21" t="str">
        <f t="shared" si="291"/>
        <v>Jum'at</v>
      </c>
      <c r="L572" s="24">
        <f t="shared" si="296"/>
        <v>44239.791666666672</v>
      </c>
      <c r="M572" s="25">
        <f t="shared" si="292"/>
        <v>4.791666666666667</v>
      </c>
    </row>
    <row r="573" spans="1:13" x14ac:dyDescent="0.25">
      <c r="A573" s="21">
        <f t="shared" si="293"/>
        <v>4</v>
      </c>
      <c r="B573" s="22" t="s">
        <v>183</v>
      </c>
      <c r="C573" s="21">
        <v>146</v>
      </c>
      <c r="D573" s="23">
        <f t="shared" si="288"/>
        <v>9</v>
      </c>
      <c r="E573" s="23">
        <v>1</v>
      </c>
      <c r="F573" s="23">
        <f t="shared" si="289"/>
        <v>8</v>
      </c>
      <c r="G573" s="21">
        <v>4</v>
      </c>
      <c r="H573" s="21" t="str">
        <f t="shared" si="290"/>
        <v>Sabtu</v>
      </c>
      <c r="I573" s="24">
        <f t="shared" si="294"/>
        <v>44240.958333333336</v>
      </c>
      <c r="J573" s="25">
        <f t="shared" si="295"/>
        <v>5.9583333333333339</v>
      </c>
      <c r="K573" s="21" t="str">
        <f t="shared" si="291"/>
        <v>Minggu</v>
      </c>
      <c r="L573" s="24">
        <f t="shared" si="296"/>
        <v>44241.125</v>
      </c>
      <c r="M573" s="25">
        <f t="shared" si="292"/>
        <v>6.1250000000000009</v>
      </c>
    </row>
    <row r="574" spans="1:13" x14ac:dyDescent="0.25">
      <c r="A574" s="21">
        <f t="shared" si="293"/>
        <v>5</v>
      </c>
      <c r="B574" s="22" t="s">
        <v>184</v>
      </c>
      <c r="C574" s="21">
        <v>306</v>
      </c>
      <c r="D574" s="23">
        <f t="shared" si="288"/>
        <v>19</v>
      </c>
      <c r="E574" s="23">
        <v>1</v>
      </c>
      <c r="F574" s="23">
        <f t="shared" si="289"/>
        <v>18</v>
      </c>
      <c r="G574" s="21">
        <v>2</v>
      </c>
      <c r="H574" s="21" t="str">
        <f t="shared" si="290"/>
        <v>Minggu</v>
      </c>
      <c r="I574" s="24">
        <f t="shared" si="294"/>
        <v>44241.5</v>
      </c>
      <c r="J574" s="25">
        <f t="shared" si="295"/>
        <v>6.5000000000000009</v>
      </c>
      <c r="K574" s="21" t="str">
        <f t="shared" si="291"/>
        <v>Minggu</v>
      </c>
      <c r="L574" s="24">
        <f t="shared" si="296"/>
        <v>44241.583333333336</v>
      </c>
      <c r="M574" s="25">
        <f t="shared" si="292"/>
        <v>6.5833333333333339</v>
      </c>
    </row>
    <row r="575" spans="1:13" x14ac:dyDescent="0.25">
      <c r="A575" s="21">
        <f t="shared" si="293"/>
        <v>6</v>
      </c>
      <c r="B575" s="22" t="s">
        <v>185</v>
      </c>
      <c r="C575" s="21">
        <v>220</v>
      </c>
      <c r="D575" s="23">
        <f t="shared" si="288"/>
        <v>12</v>
      </c>
      <c r="E575" s="23">
        <v>0</v>
      </c>
      <c r="F575" s="23">
        <f t="shared" si="289"/>
        <v>12</v>
      </c>
      <c r="G575" s="21">
        <v>3</v>
      </c>
      <c r="H575" s="21" t="str">
        <f t="shared" si="290"/>
        <v>Senin</v>
      </c>
      <c r="I575" s="24">
        <f t="shared" si="294"/>
        <v>44242.375</v>
      </c>
      <c r="J575" s="25">
        <f t="shared" si="295"/>
        <v>7.3750000000000009</v>
      </c>
      <c r="K575" s="21" t="str">
        <f t="shared" si="291"/>
        <v>Senin</v>
      </c>
      <c r="L575" s="24">
        <f t="shared" si="296"/>
        <v>44242.5</v>
      </c>
      <c r="M575" s="25">
        <f t="shared" si="292"/>
        <v>7.5000000000000009</v>
      </c>
    </row>
    <row r="576" spans="1:13" x14ac:dyDescent="0.25">
      <c r="A576" s="21">
        <f t="shared" si="293"/>
        <v>7</v>
      </c>
      <c r="B576" s="22" t="s">
        <v>186</v>
      </c>
      <c r="C576" s="21">
        <v>150</v>
      </c>
      <c r="D576" s="23">
        <f t="shared" si="288"/>
        <v>9</v>
      </c>
      <c r="E576" s="23">
        <v>1</v>
      </c>
      <c r="F576" s="23">
        <f t="shared" si="289"/>
        <v>8</v>
      </c>
      <c r="G576" s="21">
        <v>2</v>
      </c>
      <c r="H576" s="21" t="str">
        <f t="shared" si="290"/>
        <v>Selasa</v>
      </c>
      <c r="I576" s="24">
        <f t="shared" si="294"/>
        <v>44243</v>
      </c>
      <c r="J576" s="25">
        <f t="shared" si="295"/>
        <v>8</v>
      </c>
      <c r="K576" s="21" t="str">
        <f t="shared" si="291"/>
        <v>Selasa</v>
      </c>
      <c r="L576" s="24">
        <f t="shared" si="296"/>
        <v>44243.083333333336</v>
      </c>
      <c r="M576" s="25">
        <f t="shared" si="292"/>
        <v>8.0833333333333339</v>
      </c>
    </row>
    <row r="577" spans="1:13" x14ac:dyDescent="0.25">
      <c r="A577" s="21">
        <f t="shared" si="293"/>
        <v>8</v>
      </c>
      <c r="B577" s="22" t="s">
        <v>188</v>
      </c>
      <c r="C577" s="21">
        <v>310</v>
      </c>
      <c r="D577" s="23">
        <f t="shared" si="288"/>
        <v>19</v>
      </c>
      <c r="E577" s="23">
        <v>1</v>
      </c>
      <c r="F577" s="23">
        <f t="shared" si="289"/>
        <v>18</v>
      </c>
      <c r="G577" s="21">
        <v>2</v>
      </c>
      <c r="H577" s="21" t="str">
        <f t="shared" si="290"/>
        <v>Selasa</v>
      </c>
      <c r="I577" s="24">
        <f t="shared" si="294"/>
        <v>44243.458333333336</v>
      </c>
      <c r="J577" s="25">
        <f t="shared" si="295"/>
        <v>8.4583333333333339</v>
      </c>
      <c r="K577" s="21" t="str">
        <f t="shared" si="291"/>
        <v>Selasa</v>
      </c>
      <c r="L577" s="24">
        <f t="shared" si="296"/>
        <v>44243.541666666672</v>
      </c>
      <c r="M577" s="25">
        <f t="shared" si="292"/>
        <v>8.5416666666666679</v>
      </c>
    </row>
    <row r="578" spans="1:13" x14ac:dyDescent="0.25">
      <c r="A578" s="21">
        <f t="shared" si="293"/>
        <v>9</v>
      </c>
      <c r="B578" s="22" t="s">
        <v>189</v>
      </c>
      <c r="C578" s="21">
        <v>310</v>
      </c>
      <c r="D578" s="23">
        <f t="shared" si="288"/>
        <v>19</v>
      </c>
      <c r="E578" s="23">
        <v>1</v>
      </c>
      <c r="F578" s="23">
        <f t="shared" si="289"/>
        <v>18</v>
      </c>
      <c r="G578" s="21">
        <v>4</v>
      </c>
      <c r="H578" s="21" t="str">
        <f t="shared" si="290"/>
        <v>Rabu</v>
      </c>
      <c r="I578" s="24">
        <f t="shared" si="294"/>
        <v>44244.333333333336</v>
      </c>
      <c r="J578" s="25">
        <f t="shared" si="295"/>
        <v>9.3333333333333339</v>
      </c>
      <c r="K578" s="21" t="str">
        <f t="shared" si="291"/>
        <v>Rabu</v>
      </c>
      <c r="L578" s="24">
        <f t="shared" si="296"/>
        <v>44244.5</v>
      </c>
      <c r="M578" s="25">
        <f t="shared" si="292"/>
        <v>9.5</v>
      </c>
    </row>
    <row r="579" spans="1:13" x14ac:dyDescent="0.25">
      <c r="A579" s="21">
        <f t="shared" si="293"/>
        <v>10</v>
      </c>
      <c r="B579" s="22" t="s">
        <v>188</v>
      </c>
      <c r="C579" s="21">
        <v>150</v>
      </c>
      <c r="D579" s="23">
        <f t="shared" si="288"/>
        <v>9</v>
      </c>
      <c r="E579" s="23">
        <v>1</v>
      </c>
      <c r="F579" s="23">
        <f t="shared" si="289"/>
        <v>8</v>
      </c>
      <c r="G579" s="21">
        <v>2</v>
      </c>
      <c r="H579" s="21" t="str">
        <f t="shared" si="290"/>
        <v>Kamis</v>
      </c>
      <c r="I579" s="24">
        <f t="shared" si="294"/>
        <v>44245.291666666664</v>
      </c>
      <c r="J579" s="25">
        <f t="shared" si="295"/>
        <v>10.291666666666666</v>
      </c>
      <c r="K579" s="21" t="str">
        <f t="shared" si="291"/>
        <v>Kamis</v>
      </c>
      <c r="L579" s="24">
        <f t="shared" si="296"/>
        <v>44245.375</v>
      </c>
      <c r="M579" s="25">
        <f t="shared" si="292"/>
        <v>10.375</v>
      </c>
    </row>
    <row r="580" spans="1:13" x14ac:dyDescent="0.25">
      <c r="A580" s="21">
        <f t="shared" si="293"/>
        <v>11</v>
      </c>
      <c r="B580" s="22" t="s">
        <v>186</v>
      </c>
      <c r="C580" s="21">
        <v>220</v>
      </c>
      <c r="D580" s="23">
        <f t="shared" si="288"/>
        <v>12</v>
      </c>
      <c r="E580" s="23">
        <v>0</v>
      </c>
      <c r="F580" s="23">
        <f t="shared" si="289"/>
        <v>12</v>
      </c>
      <c r="G580" s="21">
        <v>2</v>
      </c>
      <c r="H580" s="21" t="str">
        <f t="shared" si="290"/>
        <v>Kamis</v>
      </c>
      <c r="I580" s="24">
        <f t="shared" si="294"/>
        <v>44245.75</v>
      </c>
      <c r="J580" s="25">
        <f t="shared" si="295"/>
        <v>10.75</v>
      </c>
      <c r="K580" s="21" t="str">
        <f t="shared" si="291"/>
        <v>Kamis</v>
      </c>
      <c r="L580" s="24">
        <f t="shared" si="296"/>
        <v>44245.833333333336</v>
      </c>
      <c r="M580" s="25">
        <f t="shared" si="292"/>
        <v>10.833333333333334</v>
      </c>
    </row>
    <row r="581" spans="1:13" x14ac:dyDescent="0.25">
      <c r="A581" s="21">
        <f t="shared" si="293"/>
        <v>12</v>
      </c>
      <c r="B581" s="22" t="s">
        <v>185</v>
      </c>
      <c r="C581" s="21">
        <v>306</v>
      </c>
      <c r="D581" s="23">
        <f t="shared" si="288"/>
        <v>19</v>
      </c>
      <c r="E581" s="23">
        <v>1</v>
      </c>
      <c r="F581" s="23">
        <f t="shared" si="289"/>
        <v>18</v>
      </c>
      <c r="G581" s="21">
        <v>3</v>
      </c>
      <c r="H581" s="21" t="str">
        <f t="shared" si="290"/>
        <v>Jum'at</v>
      </c>
      <c r="I581" s="24">
        <f t="shared" si="294"/>
        <v>44246.333333333336</v>
      </c>
      <c r="J581" s="25">
        <f t="shared" si="295"/>
        <v>11.333333333333334</v>
      </c>
      <c r="K581" s="21" t="str">
        <f t="shared" si="291"/>
        <v>Jum'at</v>
      </c>
      <c r="L581" s="24">
        <f t="shared" si="296"/>
        <v>44246.458333333336</v>
      </c>
      <c r="M581" s="25">
        <f t="shared" si="292"/>
        <v>11.458333333333334</v>
      </c>
    </row>
    <row r="582" spans="1:13" x14ac:dyDescent="0.25">
      <c r="A582" s="21">
        <f t="shared" si="293"/>
        <v>13</v>
      </c>
      <c r="B582" s="22" t="s">
        <v>184</v>
      </c>
      <c r="C582" s="21">
        <v>146</v>
      </c>
      <c r="D582" s="23">
        <f t="shared" si="288"/>
        <v>8</v>
      </c>
      <c r="E582" s="23">
        <v>0</v>
      </c>
      <c r="F582" s="23">
        <f t="shared" si="289"/>
        <v>8</v>
      </c>
      <c r="G582" s="21">
        <v>2</v>
      </c>
      <c r="H582" s="21" t="str">
        <f t="shared" si="290"/>
        <v>Sabtu</v>
      </c>
      <c r="I582" s="24">
        <f t="shared" si="294"/>
        <v>44247.25</v>
      </c>
      <c r="J582" s="25">
        <f t="shared" si="295"/>
        <v>12.25</v>
      </c>
      <c r="K582" s="21" t="str">
        <f t="shared" si="291"/>
        <v>Sabtu</v>
      </c>
      <c r="L582" s="24">
        <f t="shared" si="296"/>
        <v>44247.333333333336</v>
      </c>
      <c r="M582" s="25">
        <f t="shared" si="292"/>
        <v>12.333333333333334</v>
      </c>
    </row>
    <row r="583" spans="1:13" x14ac:dyDescent="0.25">
      <c r="A583" s="21">
        <f t="shared" si="293"/>
        <v>14</v>
      </c>
      <c r="B583" s="22" t="s">
        <v>183</v>
      </c>
      <c r="C583" s="21">
        <v>480</v>
      </c>
      <c r="D583" s="23">
        <f t="shared" si="288"/>
        <v>28</v>
      </c>
      <c r="E583" s="23">
        <v>0</v>
      </c>
      <c r="F583" s="23">
        <f t="shared" si="289"/>
        <v>28</v>
      </c>
      <c r="G583" s="21">
        <v>3</v>
      </c>
      <c r="H583" s="21" t="str">
        <f t="shared" si="290"/>
        <v>Sabtu</v>
      </c>
      <c r="I583" s="24">
        <f t="shared" si="294"/>
        <v>44247.666666666664</v>
      </c>
      <c r="J583" s="25">
        <f t="shared" si="295"/>
        <v>12.666666666666668</v>
      </c>
      <c r="K583" s="21" t="str">
        <f t="shared" si="291"/>
        <v>Sabtu</v>
      </c>
      <c r="L583" s="24">
        <f t="shared" si="296"/>
        <v>44247.791666666664</v>
      </c>
      <c r="M583" s="25">
        <f t="shared" si="292"/>
        <v>12.791666666666668</v>
      </c>
    </row>
    <row r="584" spans="1:13" x14ac:dyDescent="0.25">
      <c r="A584" s="21">
        <f t="shared" si="293"/>
        <v>15</v>
      </c>
      <c r="B584" s="22" t="s">
        <v>182</v>
      </c>
      <c r="C584" s="21">
        <v>188</v>
      </c>
      <c r="D584" s="23">
        <f t="shared" si="288"/>
        <v>12</v>
      </c>
      <c r="E584" s="23">
        <v>1</v>
      </c>
      <c r="F584" s="23">
        <f t="shared" si="289"/>
        <v>11</v>
      </c>
      <c r="G584" s="21">
        <v>2</v>
      </c>
      <c r="H584" s="21" t="str">
        <f t="shared" si="290"/>
        <v>Minggu</v>
      </c>
      <c r="I584" s="24">
        <f t="shared" si="294"/>
        <v>44248.958333333336</v>
      </c>
      <c r="J584" s="25">
        <f t="shared" si="295"/>
        <v>13.958333333333334</v>
      </c>
      <c r="K584" s="21" t="str">
        <f t="shared" si="291"/>
        <v>Senin</v>
      </c>
      <c r="L584" s="24">
        <f t="shared" si="296"/>
        <v>44249.041666666672</v>
      </c>
      <c r="M584" s="25">
        <f t="shared" si="292"/>
        <v>14.041666666666668</v>
      </c>
    </row>
    <row r="585" spans="1:13" x14ac:dyDescent="0.25">
      <c r="A585" s="21">
        <f t="shared" si="293"/>
        <v>16</v>
      </c>
      <c r="B585" s="22" t="s">
        <v>150</v>
      </c>
      <c r="C585" s="21">
        <v>485</v>
      </c>
      <c r="D585" s="23">
        <f t="shared" si="288"/>
        <v>28</v>
      </c>
      <c r="E585" s="23">
        <v>0</v>
      </c>
      <c r="F585" s="23">
        <f t="shared" si="289"/>
        <v>28</v>
      </c>
      <c r="G585" s="21">
        <v>2</v>
      </c>
      <c r="H585" s="21" t="str">
        <f t="shared" si="290"/>
        <v>Senin</v>
      </c>
      <c r="I585" s="24">
        <f t="shared" si="294"/>
        <v>44249.541666666664</v>
      </c>
      <c r="J585" s="25">
        <f t="shared" si="295"/>
        <v>14.541666666666668</v>
      </c>
      <c r="K585" s="21" t="str">
        <f t="shared" si="291"/>
        <v>Senin</v>
      </c>
      <c r="L585" s="24">
        <f t="shared" si="296"/>
        <v>44249.625</v>
      </c>
      <c r="M585" s="25">
        <f t="shared" si="292"/>
        <v>14.625000000000002</v>
      </c>
    </row>
    <row r="586" spans="1:13" x14ac:dyDescent="0.25">
      <c r="A586" s="21">
        <f t="shared" si="293"/>
        <v>17</v>
      </c>
      <c r="B586" s="22" t="s">
        <v>181</v>
      </c>
      <c r="C586" s="21"/>
      <c r="D586" s="23"/>
      <c r="E586" s="23"/>
      <c r="F586" s="23"/>
      <c r="G586" s="21"/>
      <c r="H586" s="21" t="str">
        <f t="shared" si="290"/>
        <v>Selasa</v>
      </c>
      <c r="I586" s="24">
        <f t="shared" si="294"/>
        <v>44250.791666666664</v>
      </c>
      <c r="J586" s="25">
        <f t="shared" si="295"/>
        <v>15.791666666666668</v>
      </c>
      <c r="K586" s="21"/>
      <c r="L586" s="24"/>
      <c r="M586" s="25"/>
    </row>
    <row r="587" spans="1:13" x14ac:dyDescent="0.25">
      <c r="A587" s="8" t="s">
        <v>31</v>
      </c>
      <c r="B587" s="8"/>
      <c r="C587" s="28">
        <f>SUM(C570:C586)</f>
        <v>4570</v>
      </c>
      <c r="D587" s="28">
        <f>SUM(D570:D586)</f>
        <v>273</v>
      </c>
      <c r="E587" s="28"/>
      <c r="F587" s="28"/>
      <c r="G587" s="28">
        <f>SUM(G570:G586)</f>
        <v>87</v>
      </c>
      <c r="H587" s="28">
        <f>D587+G587</f>
        <v>360</v>
      </c>
      <c r="I587" s="29"/>
      <c r="J587" s="30"/>
      <c r="K587" s="29"/>
      <c r="L587" s="29"/>
      <c r="M587" s="30"/>
    </row>
    <row r="588" spans="1:13" x14ac:dyDescent="0.25">
      <c r="A588" s="8" t="s">
        <v>32</v>
      </c>
      <c r="B588" s="8"/>
      <c r="C588" s="31"/>
      <c r="D588" s="32">
        <f>D587/24</f>
        <v>11.375</v>
      </c>
      <c r="E588" s="32"/>
      <c r="F588" s="32"/>
      <c r="G588" s="32">
        <f>G587/24</f>
        <v>3.625</v>
      </c>
      <c r="H588" s="32">
        <f>H587/24</f>
        <v>15</v>
      </c>
      <c r="I588" s="33"/>
      <c r="J588" s="34" t="s">
        <v>33</v>
      </c>
      <c r="K588" s="35"/>
      <c r="L588" s="35"/>
      <c r="M588" s="35"/>
    </row>
    <row r="589" spans="1:13" x14ac:dyDescent="0.25">
      <c r="A589" s="36"/>
      <c r="B589" s="36"/>
      <c r="C589" s="37"/>
      <c r="D589" s="36"/>
      <c r="E589" s="36"/>
      <c r="F589" s="36"/>
      <c r="G589" s="36"/>
      <c r="H589" s="35"/>
      <c r="I589" s="35"/>
      <c r="J589" s="30" t="s">
        <v>34</v>
      </c>
      <c r="K589" s="30"/>
      <c r="L589" s="38">
        <f>C587</f>
        <v>4570</v>
      </c>
      <c r="M589" s="35" t="s">
        <v>35</v>
      </c>
    </row>
    <row r="590" spans="1:13" x14ac:dyDescent="0.25">
      <c r="A590" s="36"/>
      <c r="B590" s="36"/>
      <c r="C590" s="36"/>
      <c r="D590" s="36"/>
      <c r="E590" s="36"/>
      <c r="F590" s="36"/>
      <c r="G590" s="36"/>
      <c r="H590" s="36"/>
      <c r="I590" s="39"/>
      <c r="J590" s="30" t="s">
        <v>36</v>
      </c>
      <c r="K590" s="30"/>
      <c r="L590" s="40">
        <f>D588</f>
        <v>11.375</v>
      </c>
      <c r="M590" s="35" t="s">
        <v>14</v>
      </c>
    </row>
    <row r="591" spans="1:13" x14ac:dyDescent="0.25">
      <c r="A591" s="36"/>
      <c r="B591" s="36"/>
      <c r="C591" s="36"/>
      <c r="D591" s="36"/>
      <c r="E591" s="36"/>
      <c r="F591" s="36"/>
      <c r="G591" s="36"/>
      <c r="H591" s="36"/>
      <c r="I591" s="35"/>
      <c r="J591" s="30" t="s">
        <v>37</v>
      </c>
      <c r="K591" s="30"/>
      <c r="L591" s="41">
        <f>G588</f>
        <v>3.625</v>
      </c>
      <c r="M591" s="35" t="s">
        <v>14</v>
      </c>
    </row>
  </sheetData>
  <mergeCells count="416">
    <mergeCell ref="A587:B587"/>
    <mergeCell ref="A588:B588"/>
    <mergeCell ref="A559:B559"/>
    <mergeCell ref="A560:B560"/>
    <mergeCell ref="A565:M565"/>
    <mergeCell ref="A566:M566"/>
    <mergeCell ref="A568:A569"/>
    <mergeCell ref="B568:B569"/>
    <mergeCell ref="C568:C569"/>
    <mergeCell ref="D568:D569"/>
    <mergeCell ref="E568:E569"/>
    <mergeCell ref="F568:F569"/>
    <mergeCell ref="G568:G569"/>
    <mergeCell ref="H568:J568"/>
    <mergeCell ref="K568:M568"/>
    <mergeCell ref="A530:B530"/>
    <mergeCell ref="A531:B531"/>
    <mergeCell ref="P532:Q532"/>
    <mergeCell ref="P533:Q533"/>
    <mergeCell ref="A537:M537"/>
    <mergeCell ref="A538:M538"/>
    <mergeCell ref="A540:A541"/>
    <mergeCell ref="B540:B541"/>
    <mergeCell ref="C540:C541"/>
    <mergeCell ref="D540:D541"/>
    <mergeCell ref="E540:E541"/>
    <mergeCell ref="F540:F541"/>
    <mergeCell ref="G540:G541"/>
    <mergeCell ref="H540:J540"/>
    <mergeCell ref="K540:M540"/>
    <mergeCell ref="A502:B502"/>
    <mergeCell ref="A503:B503"/>
    <mergeCell ref="A508:M508"/>
    <mergeCell ref="P508:AB508"/>
    <mergeCell ref="A509:M509"/>
    <mergeCell ref="P509:AB509"/>
    <mergeCell ref="A511:A512"/>
    <mergeCell ref="B511:B512"/>
    <mergeCell ref="C511:C512"/>
    <mergeCell ref="D511:D512"/>
    <mergeCell ref="E511:E512"/>
    <mergeCell ref="F511:F512"/>
    <mergeCell ref="G511:G512"/>
    <mergeCell ref="H511:J511"/>
    <mergeCell ref="K511:M511"/>
    <mergeCell ref="P511:P512"/>
    <mergeCell ref="Q511:Q512"/>
    <mergeCell ref="R511:R512"/>
    <mergeCell ref="S511:S512"/>
    <mergeCell ref="T511:T512"/>
    <mergeCell ref="U511:U512"/>
    <mergeCell ref="V511:V512"/>
    <mergeCell ref="W511:Y511"/>
    <mergeCell ref="Z511:AB511"/>
    <mergeCell ref="A474:B474"/>
    <mergeCell ref="A475:B475"/>
    <mergeCell ref="P478:Q478"/>
    <mergeCell ref="P479:Q479"/>
    <mergeCell ref="A480:M480"/>
    <mergeCell ref="A481:M481"/>
    <mergeCell ref="A483:A484"/>
    <mergeCell ref="B483:B484"/>
    <mergeCell ref="C483:C484"/>
    <mergeCell ref="D483:D484"/>
    <mergeCell ref="E483:E484"/>
    <mergeCell ref="F483:F484"/>
    <mergeCell ref="G483:G484"/>
    <mergeCell ref="H483:J483"/>
    <mergeCell ref="K483:M483"/>
    <mergeCell ref="A439:B439"/>
    <mergeCell ref="A440:B440"/>
    <mergeCell ref="A445:M445"/>
    <mergeCell ref="P445:AB445"/>
    <mergeCell ref="A446:M446"/>
    <mergeCell ref="P446:AB446"/>
    <mergeCell ref="A448:A449"/>
    <mergeCell ref="B448:B449"/>
    <mergeCell ref="C448:C449"/>
    <mergeCell ref="D448:D449"/>
    <mergeCell ref="E448:E449"/>
    <mergeCell ref="F448:F449"/>
    <mergeCell ref="G448:G449"/>
    <mergeCell ref="H448:J448"/>
    <mergeCell ref="K448:M448"/>
    <mergeCell ref="P448:P449"/>
    <mergeCell ref="Q448:Q449"/>
    <mergeCell ref="R448:R449"/>
    <mergeCell ref="S448:S449"/>
    <mergeCell ref="T448:T449"/>
    <mergeCell ref="U448:U449"/>
    <mergeCell ref="V448:V449"/>
    <mergeCell ref="W448:Y448"/>
    <mergeCell ref="Z448:AB448"/>
    <mergeCell ref="A411:B411"/>
    <mergeCell ref="A412:B412"/>
    <mergeCell ref="A417:M417"/>
    <mergeCell ref="A418:M418"/>
    <mergeCell ref="A420:A421"/>
    <mergeCell ref="B420:B421"/>
    <mergeCell ref="C420:C421"/>
    <mergeCell ref="D420:D421"/>
    <mergeCell ref="E420:E421"/>
    <mergeCell ref="F420:F421"/>
    <mergeCell ref="G420:G421"/>
    <mergeCell ref="H420:J420"/>
    <mergeCell ref="K420:M420"/>
    <mergeCell ref="A383:B383"/>
    <mergeCell ref="A384:B384"/>
    <mergeCell ref="A389:M389"/>
    <mergeCell ref="A390:M390"/>
    <mergeCell ref="A392:A393"/>
    <mergeCell ref="B392:B393"/>
    <mergeCell ref="C392:C393"/>
    <mergeCell ref="D392:D393"/>
    <mergeCell ref="E392:E393"/>
    <mergeCell ref="F392:F393"/>
    <mergeCell ref="G392:G393"/>
    <mergeCell ref="H392:J392"/>
    <mergeCell ref="K392:M392"/>
    <mergeCell ref="A355:B355"/>
    <mergeCell ref="A356:B356"/>
    <mergeCell ref="A361:M361"/>
    <mergeCell ref="A362:M362"/>
    <mergeCell ref="A364:A365"/>
    <mergeCell ref="B364:B365"/>
    <mergeCell ref="C364:C365"/>
    <mergeCell ref="D364:D365"/>
    <mergeCell ref="E364:E365"/>
    <mergeCell ref="F364:F365"/>
    <mergeCell ref="G364:G365"/>
    <mergeCell ref="H364:J364"/>
    <mergeCell ref="K364:M364"/>
    <mergeCell ref="AD308:AF308"/>
    <mergeCell ref="AG308:AI308"/>
    <mergeCell ref="A327:B327"/>
    <mergeCell ref="A328:B328"/>
    <mergeCell ref="W329:X329"/>
    <mergeCell ref="W330:X330"/>
    <mergeCell ref="A333:M333"/>
    <mergeCell ref="A334:M334"/>
    <mergeCell ref="A336:A337"/>
    <mergeCell ref="B336:B337"/>
    <mergeCell ref="C336:C337"/>
    <mergeCell ref="D336:D337"/>
    <mergeCell ref="E336:E337"/>
    <mergeCell ref="F336:F337"/>
    <mergeCell ref="G336:G337"/>
    <mergeCell ref="H336:J336"/>
    <mergeCell ref="K336:M336"/>
    <mergeCell ref="A299:B299"/>
    <mergeCell ref="P299:Q299"/>
    <mergeCell ref="A300:B300"/>
    <mergeCell ref="P300:Q300"/>
    <mergeCell ref="A305:M305"/>
    <mergeCell ref="W305:AI305"/>
    <mergeCell ref="A306:M306"/>
    <mergeCell ref="W306:AI306"/>
    <mergeCell ref="A308:A309"/>
    <mergeCell ref="B308:B309"/>
    <mergeCell ref="C308:C309"/>
    <mergeCell ref="D308:D309"/>
    <mergeCell ref="E308:E309"/>
    <mergeCell ref="F308:F309"/>
    <mergeCell ref="G308:G309"/>
    <mergeCell ref="H308:J308"/>
    <mergeCell ref="K308:M308"/>
    <mergeCell ref="W308:W309"/>
    <mergeCell ref="X308:X309"/>
    <mergeCell ref="Y308:Y309"/>
    <mergeCell ref="Z308:Z309"/>
    <mergeCell ref="AA308:AA309"/>
    <mergeCell ref="AB308:AB309"/>
    <mergeCell ref="AC308:AC309"/>
    <mergeCell ref="A276:M276"/>
    <mergeCell ref="P276:AB276"/>
    <mergeCell ref="A278:A279"/>
    <mergeCell ref="B278:B279"/>
    <mergeCell ref="C278:C279"/>
    <mergeCell ref="D278:D279"/>
    <mergeCell ref="E278:E279"/>
    <mergeCell ref="F278:F279"/>
    <mergeCell ref="G278:G279"/>
    <mergeCell ref="H278:J278"/>
    <mergeCell ref="K278:M278"/>
    <mergeCell ref="P278:P279"/>
    <mergeCell ref="Q278:Q279"/>
    <mergeCell ref="R278:R279"/>
    <mergeCell ref="S278:S279"/>
    <mergeCell ref="T278:T279"/>
    <mergeCell ref="U278:U279"/>
    <mergeCell ref="V278:V279"/>
    <mergeCell ref="W278:Y278"/>
    <mergeCell ref="Z278:AB278"/>
    <mergeCell ref="P268:Q268"/>
    <mergeCell ref="AE268:AF268"/>
    <mergeCell ref="AT268:AU268"/>
    <mergeCell ref="BI268:BJ268"/>
    <mergeCell ref="A269:B269"/>
    <mergeCell ref="BI269:BJ269"/>
    <mergeCell ref="A270:B270"/>
    <mergeCell ref="A275:M275"/>
    <mergeCell ref="P275:AB275"/>
    <mergeCell ref="BJ248:BJ249"/>
    <mergeCell ref="BK248:BK249"/>
    <mergeCell ref="BL248:BL249"/>
    <mergeCell ref="BM248:BM249"/>
    <mergeCell ref="BN248:BN249"/>
    <mergeCell ref="BO248:BO249"/>
    <mergeCell ref="BP248:BR248"/>
    <mergeCell ref="BS248:BU248"/>
    <mergeCell ref="P267:Q267"/>
    <mergeCell ref="AE267:AF267"/>
    <mergeCell ref="AT267:AU267"/>
    <mergeCell ref="AU248:AU249"/>
    <mergeCell ref="AV248:AV249"/>
    <mergeCell ref="AW248:AW249"/>
    <mergeCell ref="AX248:AX249"/>
    <mergeCell ref="AY248:AY249"/>
    <mergeCell ref="AZ248:AZ249"/>
    <mergeCell ref="BA248:BC248"/>
    <mergeCell ref="BD248:BF248"/>
    <mergeCell ref="BI248:BI249"/>
    <mergeCell ref="AF248:AF249"/>
    <mergeCell ref="AG248:AG249"/>
    <mergeCell ref="AH248:AH249"/>
    <mergeCell ref="AI248:AI249"/>
    <mergeCell ref="AJ248:AJ249"/>
    <mergeCell ref="AK248:AK249"/>
    <mergeCell ref="AL248:AN248"/>
    <mergeCell ref="AO248:AQ248"/>
    <mergeCell ref="AT248:AT249"/>
    <mergeCell ref="A246:M246"/>
    <mergeCell ref="P246:AB246"/>
    <mergeCell ref="AE246:AQ246"/>
    <mergeCell ref="AT246:BF246"/>
    <mergeCell ref="BI246:BU246"/>
    <mergeCell ref="A248:A249"/>
    <mergeCell ref="B248:B249"/>
    <mergeCell ref="C248:C249"/>
    <mergeCell ref="D248:D249"/>
    <mergeCell ref="E248:E249"/>
    <mergeCell ref="F248:F249"/>
    <mergeCell ref="G248:G249"/>
    <mergeCell ref="H248:J248"/>
    <mergeCell ref="K248:M248"/>
    <mergeCell ref="P248:P249"/>
    <mergeCell ref="Q248:Q249"/>
    <mergeCell ref="R248:R249"/>
    <mergeCell ref="S248:S249"/>
    <mergeCell ref="T248:T249"/>
    <mergeCell ref="U248:U249"/>
    <mergeCell ref="V248:V249"/>
    <mergeCell ref="W248:Y248"/>
    <mergeCell ref="Z248:AB248"/>
    <mergeCell ref="AE248:AE249"/>
    <mergeCell ref="P229:Q229"/>
    <mergeCell ref="P230:Q230"/>
    <mergeCell ref="A237:B237"/>
    <mergeCell ref="A238:B238"/>
    <mergeCell ref="A245:M245"/>
    <mergeCell ref="P245:AB245"/>
    <mergeCell ref="AE245:AQ245"/>
    <mergeCell ref="AT245:BF245"/>
    <mergeCell ref="BI245:BU245"/>
    <mergeCell ref="A214:M214"/>
    <mergeCell ref="P214:AB214"/>
    <mergeCell ref="A216:A217"/>
    <mergeCell ref="B216:B217"/>
    <mergeCell ref="C216:C217"/>
    <mergeCell ref="D216:D217"/>
    <mergeCell ref="E216:E217"/>
    <mergeCell ref="F216:F217"/>
    <mergeCell ref="G216:G217"/>
    <mergeCell ref="H216:J216"/>
    <mergeCell ref="K216:M216"/>
    <mergeCell ref="P216:P217"/>
    <mergeCell ref="Q216:Q217"/>
    <mergeCell ref="R216:R217"/>
    <mergeCell ref="S216:S217"/>
    <mergeCell ref="T216:T217"/>
    <mergeCell ref="U216:U217"/>
    <mergeCell ref="V216:V217"/>
    <mergeCell ref="W216:Y216"/>
    <mergeCell ref="Z216:AB216"/>
    <mergeCell ref="AL186:AN186"/>
    <mergeCell ref="AO186:AQ186"/>
    <mergeCell ref="AE199:AF199"/>
    <mergeCell ref="AE200:AF200"/>
    <mergeCell ref="A207:B207"/>
    <mergeCell ref="P207:Q207"/>
    <mergeCell ref="A208:B208"/>
    <mergeCell ref="P208:Q208"/>
    <mergeCell ref="A213:M213"/>
    <mergeCell ref="P213:AB213"/>
    <mergeCell ref="W186:Y186"/>
    <mergeCell ref="Z186:AB186"/>
    <mergeCell ref="AE186:AE187"/>
    <mergeCell ref="AF186:AF187"/>
    <mergeCell ref="AG186:AG187"/>
    <mergeCell ref="AH186:AH187"/>
    <mergeCell ref="AI186:AI187"/>
    <mergeCell ref="AJ186:AJ187"/>
    <mergeCell ref="AK186:AK187"/>
    <mergeCell ref="A177:B177"/>
    <mergeCell ref="A178:B178"/>
    <mergeCell ref="A183:M183"/>
    <mergeCell ref="P183:AB183"/>
    <mergeCell ref="AE183:AQ183"/>
    <mergeCell ref="A184:M184"/>
    <mergeCell ref="P184:AB184"/>
    <mergeCell ref="AE184:AQ184"/>
    <mergeCell ref="A186:A187"/>
    <mergeCell ref="B186:B187"/>
    <mergeCell ref="C186:C187"/>
    <mergeCell ref="D186:D187"/>
    <mergeCell ref="E186:E187"/>
    <mergeCell ref="F186:F187"/>
    <mergeCell ref="G186:G187"/>
    <mergeCell ref="H186:J186"/>
    <mergeCell ref="K186:M186"/>
    <mergeCell ref="P186:P187"/>
    <mergeCell ref="Q186:Q187"/>
    <mergeCell ref="R186:R187"/>
    <mergeCell ref="S186:S187"/>
    <mergeCell ref="T186:T187"/>
    <mergeCell ref="U186:U187"/>
    <mergeCell ref="V186:V187"/>
    <mergeCell ref="A147:B147"/>
    <mergeCell ref="A148:B148"/>
    <mergeCell ref="A153:M153"/>
    <mergeCell ref="A154:M154"/>
    <mergeCell ref="A156:A157"/>
    <mergeCell ref="B156:B157"/>
    <mergeCell ref="C156:C157"/>
    <mergeCell ref="D156:D157"/>
    <mergeCell ref="E156:E157"/>
    <mergeCell ref="F156:F157"/>
    <mergeCell ref="G156:G157"/>
    <mergeCell ref="H156:J156"/>
    <mergeCell ref="K156:M156"/>
    <mergeCell ref="A116:B116"/>
    <mergeCell ref="A117:B117"/>
    <mergeCell ref="A123:M123"/>
    <mergeCell ref="A124:M124"/>
    <mergeCell ref="A126:A127"/>
    <mergeCell ref="B126:B127"/>
    <mergeCell ref="C126:C127"/>
    <mergeCell ref="D126:D127"/>
    <mergeCell ref="E126:E127"/>
    <mergeCell ref="F126:F127"/>
    <mergeCell ref="G126:G127"/>
    <mergeCell ref="H126:J126"/>
    <mergeCell ref="K126:M126"/>
    <mergeCell ref="A81:B81"/>
    <mergeCell ref="A82:B82"/>
    <mergeCell ref="AT87:AU87"/>
    <mergeCell ref="AT88:AU88"/>
    <mergeCell ref="A92:M92"/>
    <mergeCell ref="A93:M93"/>
    <mergeCell ref="A95:A96"/>
    <mergeCell ref="B95:B96"/>
    <mergeCell ref="C95:C96"/>
    <mergeCell ref="D95:D96"/>
    <mergeCell ref="E95:E96"/>
    <mergeCell ref="F95:F96"/>
    <mergeCell ref="G95:G96"/>
    <mergeCell ref="H95:J95"/>
    <mergeCell ref="K95:M95"/>
    <mergeCell ref="A56:B56"/>
    <mergeCell ref="A57:B57"/>
    <mergeCell ref="A63:M63"/>
    <mergeCell ref="AT63:BF63"/>
    <mergeCell ref="A64:M64"/>
    <mergeCell ref="AT64:BF64"/>
    <mergeCell ref="A66:A67"/>
    <mergeCell ref="B66:B67"/>
    <mergeCell ref="C66:C67"/>
    <mergeCell ref="D66:D67"/>
    <mergeCell ref="E66:E67"/>
    <mergeCell ref="F66:F67"/>
    <mergeCell ref="G66:G67"/>
    <mergeCell ref="H66:J66"/>
    <mergeCell ref="K66:M66"/>
    <mergeCell ref="AT66:AT67"/>
    <mergeCell ref="AU66:AU67"/>
    <mergeCell ref="AV66:AV67"/>
    <mergeCell ref="AW66:AW67"/>
    <mergeCell ref="AX66:AX67"/>
    <mergeCell ref="AY66:AY67"/>
    <mergeCell ref="AZ66:AZ67"/>
    <mergeCell ref="BA66:BC66"/>
    <mergeCell ref="BD66:BF66"/>
    <mergeCell ref="A25:B25"/>
    <mergeCell ref="A26:B26"/>
    <mergeCell ref="A32:M32"/>
    <mergeCell ref="A33:M33"/>
    <mergeCell ref="A35:A36"/>
    <mergeCell ref="B35:B36"/>
    <mergeCell ref="C35:C36"/>
    <mergeCell ref="D35:D36"/>
    <mergeCell ref="E35:E36"/>
    <mergeCell ref="F35:F36"/>
    <mergeCell ref="G35:G36"/>
    <mergeCell ref="H35:J35"/>
    <mergeCell ref="K35:M35"/>
    <mergeCell ref="A1:M1"/>
    <mergeCell ref="A2:M2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1.10208333333333" right="0.70833333333333304" top="0.74791666666666701" bottom="0.74791666666666701" header="0.511811023622047" footer="0.511811023622047"/>
  <pageSetup paperSize="9" scale="75" orientation="landscape" horizontalDpi="300" verticalDpi="300"/>
  <colBreaks count="3" manualBreakCount="3">
    <brk id="17" max="1048575" man="1"/>
    <brk id="19" max="1048575" man="1"/>
    <brk id="2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M356"/>
  <sheetViews>
    <sheetView zoomScale="95" zoomScaleNormal="95" workbookViewId="0">
      <selection activeCell="M24" sqref="M24"/>
    </sheetView>
  </sheetViews>
  <sheetFormatPr defaultColWidth="9.140625" defaultRowHeight="15" x14ac:dyDescent="0.25"/>
  <cols>
    <col min="1" max="1" width="6.42578125" customWidth="1"/>
    <col min="2" max="2" width="15.140625" customWidth="1"/>
    <col min="8" max="8" width="9.85546875" customWidth="1"/>
    <col min="9" max="9" width="12.42578125" customWidth="1"/>
    <col min="11" max="11" width="9.85546875" customWidth="1"/>
    <col min="12" max="12" width="12.42578125" customWidth="1"/>
    <col min="16" max="16" width="12.42578125" customWidth="1"/>
    <col min="19" max="19" width="11.85546875" customWidth="1"/>
  </cols>
  <sheetData>
    <row r="1" spans="1:13" ht="15.75" x14ac:dyDescent="0.25">
      <c r="A1" s="438" t="s">
        <v>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</row>
    <row r="2" spans="1:13" ht="15.75" x14ac:dyDescent="0.25">
      <c r="A2" s="438" t="s">
        <v>286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</row>
    <row r="3" spans="1:13" ht="16.5" x14ac:dyDescent="0.3">
      <c r="A3" s="139"/>
      <c r="B3" s="137"/>
      <c r="C3" s="137"/>
      <c r="D3" s="137"/>
      <c r="E3" s="137"/>
      <c r="F3" s="137"/>
      <c r="G3" s="262"/>
      <c r="H3" s="137"/>
      <c r="I3" s="137"/>
      <c r="J3" s="138"/>
      <c r="K3" s="139" t="s">
        <v>3</v>
      </c>
      <c r="L3" s="136">
        <v>11</v>
      </c>
      <c r="M3" s="139" t="s">
        <v>4</v>
      </c>
    </row>
    <row r="4" spans="1:13" ht="16.5" x14ac:dyDescent="0.3">
      <c r="A4" s="162" t="s">
        <v>2</v>
      </c>
      <c r="B4" s="137"/>
      <c r="C4" s="137"/>
      <c r="D4" s="137"/>
      <c r="E4" s="137"/>
      <c r="F4" s="137"/>
      <c r="G4" s="262"/>
      <c r="H4" s="137"/>
      <c r="I4" s="137"/>
      <c r="J4" s="138"/>
      <c r="K4" s="139"/>
      <c r="L4" s="136"/>
      <c r="M4" s="139"/>
    </row>
    <row r="5" spans="1:13" ht="15" customHeight="1" x14ac:dyDescent="0.25">
      <c r="A5" s="450" t="s">
        <v>5</v>
      </c>
      <c r="B5" s="450" t="s">
        <v>6</v>
      </c>
      <c r="C5" s="451" t="s">
        <v>7</v>
      </c>
      <c r="D5" s="451" t="s">
        <v>8</v>
      </c>
      <c r="E5" s="452" t="s">
        <v>9</v>
      </c>
      <c r="F5" s="452" t="s">
        <v>10</v>
      </c>
      <c r="G5" s="451" t="s">
        <v>11</v>
      </c>
      <c r="H5" s="453" t="s">
        <v>12</v>
      </c>
      <c r="I5" s="453"/>
      <c r="J5" s="453"/>
      <c r="K5" s="454" t="s">
        <v>13</v>
      </c>
      <c r="L5" s="454"/>
      <c r="M5" s="454"/>
    </row>
    <row r="6" spans="1:13" x14ac:dyDescent="0.25">
      <c r="A6" s="450"/>
      <c r="B6" s="450"/>
      <c r="C6" s="451"/>
      <c r="D6" s="451"/>
      <c r="E6" s="452"/>
      <c r="F6" s="452"/>
      <c r="G6" s="451"/>
      <c r="H6" s="212" t="s">
        <v>14</v>
      </c>
      <c r="I6" s="212" t="s">
        <v>15</v>
      </c>
      <c r="J6" s="212" t="s">
        <v>16</v>
      </c>
      <c r="K6" s="213" t="s">
        <v>14</v>
      </c>
      <c r="L6" s="213" t="s">
        <v>15</v>
      </c>
      <c r="M6" s="213" t="s">
        <v>16</v>
      </c>
    </row>
    <row r="7" spans="1:13" x14ac:dyDescent="0.25">
      <c r="A7" s="263">
        <v>1</v>
      </c>
      <c r="B7" s="264" t="s">
        <v>287</v>
      </c>
      <c r="C7" s="164">
        <v>289</v>
      </c>
      <c r="D7" s="265">
        <f t="shared" ref="D7:D20" si="0">F7+E7</f>
        <v>27</v>
      </c>
      <c r="E7" s="265">
        <v>1</v>
      </c>
      <c r="F7" s="265">
        <f t="shared" ref="F7:F20" si="1">INT(C7/$L$3)</f>
        <v>26</v>
      </c>
      <c r="G7" s="164">
        <v>10</v>
      </c>
      <c r="H7" s="164" t="str">
        <f t="shared" ref="H7:H21" si="2">CHOOSE(WEEKDAY(I7),"Minggu","Senin","Selasa","Rabu","Kamis","Jum'at","Sabtu")</f>
        <v>Rabu</v>
      </c>
      <c r="I7" s="266">
        <v>45665</v>
      </c>
      <c r="J7" s="267">
        <v>0.16666666666666699</v>
      </c>
      <c r="K7" s="164" t="str">
        <f t="shared" ref="K7:K20" si="3">CHOOSE(WEEKDAY(L7),"Minggu","Senin","Selasa","Rabu","Kamis","Jum'at","Sabtu")</f>
        <v>Rabu</v>
      </c>
      <c r="L7" s="266">
        <f>(I7+J7)+G7/24</f>
        <v>45665.583333333328</v>
      </c>
      <c r="M7" s="267">
        <f t="shared" ref="M7:M20" si="4">(J7+G7/24)</f>
        <v>0.5833333333333337</v>
      </c>
    </row>
    <row r="8" spans="1:13" x14ac:dyDescent="0.25">
      <c r="A8" s="164">
        <f t="shared" ref="A8:A21" si="5">A7+1</f>
        <v>2</v>
      </c>
      <c r="B8" s="264" t="s">
        <v>18</v>
      </c>
      <c r="C8" s="164">
        <v>295</v>
      </c>
      <c r="D8" s="265">
        <f t="shared" si="0"/>
        <v>27</v>
      </c>
      <c r="E8" s="265">
        <v>1</v>
      </c>
      <c r="F8" s="265">
        <f t="shared" si="1"/>
        <v>26</v>
      </c>
      <c r="G8" s="164">
        <v>7</v>
      </c>
      <c r="H8" s="164" t="str">
        <f t="shared" si="2"/>
        <v>Kamis</v>
      </c>
      <c r="I8" s="266">
        <f t="shared" ref="I8:I21" si="6">$I$7+J8</f>
        <v>45666.708333333336</v>
      </c>
      <c r="J8" s="267">
        <f t="shared" ref="J8:J21" si="7">M7+D7/24</f>
        <v>1.7083333333333337</v>
      </c>
      <c r="K8" s="164" t="str">
        <f t="shared" si="3"/>
        <v>Jum'at</v>
      </c>
      <c r="L8" s="266">
        <f t="shared" ref="L8:L20" si="8">($I$7+J8)+G8/24</f>
        <v>45667</v>
      </c>
      <c r="M8" s="267">
        <f t="shared" si="4"/>
        <v>2.0000000000000004</v>
      </c>
    </row>
    <row r="9" spans="1:13" x14ac:dyDescent="0.25">
      <c r="A9" s="164">
        <f t="shared" si="5"/>
        <v>3</v>
      </c>
      <c r="B9" s="264" t="s">
        <v>138</v>
      </c>
      <c r="C9" s="164">
        <v>250</v>
      </c>
      <c r="D9" s="265">
        <f t="shared" si="0"/>
        <v>21</v>
      </c>
      <c r="E9" s="265">
        <v>-1</v>
      </c>
      <c r="F9" s="265">
        <f t="shared" si="1"/>
        <v>22</v>
      </c>
      <c r="G9" s="164">
        <v>6</v>
      </c>
      <c r="H9" s="164" t="str">
        <f t="shared" si="2"/>
        <v>Sabtu</v>
      </c>
      <c r="I9" s="266">
        <f t="shared" si="6"/>
        <v>45668.125</v>
      </c>
      <c r="J9" s="267">
        <f t="shared" si="7"/>
        <v>3.1250000000000004</v>
      </c>
      <c r="K9" s="164" t="str">
        <f t="shared" si="3"/>
        <v>Sabtu</v>
      </c>
      <c r="L9" s="266">
        <f t="shared" si="8"/>
        <v>45668.375</v>
      </c>
      <c r="M9" s="267">
        <f t="shared" si="4"/>
        <v>3.3750000000000004</v>
      </c>
    </row>
    <row r="10" spans="1:13" x14ac:dyDescent="0.25">
      <c r="A10" s="164">
        <f t="shared" si="5"/>
        <v>4</v>
      </c>
      <c r="B10" s="264" t="s">
        <v>288</v>
      </c>
      <c r="C10" s="164">
        <v>150</v>
      </c>
      <c r="D10" s="265">
        <f t="shared" si="0"/>
        <v>14</v>
      </c>
      <c r="E10" s="265">
        <v>1</v>
      </c>
      <c r="F10" s="265">
        <f t="shared" si="1"/>
        <v>13</v>
      </c>
      <c r="G10" s="164">
        <v>2</v>
      </c>
      <c r="H10" s="164" t="str">
        <f t="shared" si="2"/>
        <v>Minggu</v>
      </c>
      <c r="I10" s="266">
        <f t="shared" si="6"/>
        <v>45669.25</v>
      </c>
      <c r="J10" s="267">
        <f t="shared" si="7"/>
        <v>4.25</v>
      </c>
      <c r="K10" s="164" t="str">
        <f t="shared" si="3"/>
        <v>Minggu</v>
      </c>
      <c r="L10" s="266">
        <f t="shared" si="8"/>
        <v>45669.333333333336</v>
      </c>
      <c r="M10" s="267">
        <f t="shared" si="4"/>
        <v>4.333333333333333</v>
      </c>
    </row>
    <row r="11" spans="1:13" x14ac:dyDescent="0.25">
      <c r="A11" s="164">
        <f t="shared" si="5"/>
        <v>5</v>
      </c>
      <c r="B11" s="264" t="s">
        <v>289</v>
      </c>
      <c r="C11" s="164">
        <v>98</v>
      </c>
      <c r="D11" s="265">
        <f t="shared" si="0"/>
        <v>9</v>
      </c>
      <c r="E11" s="265">
        <v>1</v>
      </c>
      <c r="F11" s="265">
        <f t="shared" si="1"/>
        <v>8</v>
      </c>
      <c r="G11" s="164">
        <v>3</v>
      </c>
      <c r="H11" s="164" t="str">
        <f t="shared" si="2"/>
        <v>Minggu</v>
      </c>
      <c r="I11" s="266">
        <f t="shared" si="6"/>
        <v>45669.916666666664</v>
      </c>
      <c r="J11" s="267">
        <f t="shared" si="7"/>
        <v>4.9166666666666661</v>
      </c>
      <c r="K11" s="164" t="str">
        <f t="shared" si="3"/>
        <v>Senin</v>
      </c>
      <c r="L11" s="266">
        <f t="shared" si="8"/>
        <v>45670.041666666664</v>
      </c>
      <c r="M11" s="267">
        <f t="shared" si="4"/>
        <v>5.0416666666666661</v>
      </c>
    </row>
    <row r="12" spans="1:13" x14ac:dyDescent="0.25">
      <c r="A12" s="164">
        <f t="shared" si="5"/>
        <v>6</v>
      </c>
      <c r="B12" s="264" t="s">
        <v>290</v>
      </c>
      <c r="C12" s="164">
        <v>146</v>
      </c>
      <c r="D12" s="265">
        <f t="shared" si="0"/>
        <v>13</v>
      </c>
      <c r="E12" s="265">
        <v>0</v>
      </c>
      <c r="F12" s="265">
        <f t="shared" si="1"/>
        <v>13</v>
      </c>
      <c r="G12" s="164">
        <v>2</v>
      </c>
      <c r="H12" s="164" t="str">
        <f t="shared" si="2"/>
        <v>Senin</v>
      </c>
      <c r="I12" s="266">
        <f t="shared" si="6"/>
        <v>45670.416666666664</v>
      </c>
      <c r="J12" s="267">
        <f t="shared" si="7"/>
        <v>5.4166666666666661</v>
      </c>
      <c r="K12" s="164" t="str">
        <f t="shared" si="3"/>
        <v>Senin</v>
      </c>
      <c r="L12" s="266">
        <f t="shared" si="8"/>
        <v>45670.5</v>
      </c>
      <c r="M12" s="267">
        <f t="shared" si="4"/>
        <v>5.4999999999999991</v>
      </c>
    </row>
    <row r="13" spans="1:13" x14ac:dyDescent="0.25">
      <c r="A13" s="164">
        <f t="shared" si="5"/>
        <v>7</v>
      </c>
      <c r="B13" s="264" t="s">
        <v>60</v>
      </c>
      <c r="C13" s="164">
        <v>137</v>
      </c>
      <c r="D13" s="265">
        <f t="shared" si="0"/>
        <v>13</v>
      </c>
      <c r="E13" s="265">
        <v>1</v>
      </c>
      <c r="F13" s="265">
        <f t="shared" si="1"/>
        <v>12</v>
      </c>
      <c r="G13" s="164">
        <v>4</v>
      </c>
      <c r="H13" s="164" t="str">
        <f t="shared" si="2"/>
        <v>Selasa</v>
      </c>
      <c r="I13" s="266">
        <f t="shared" si="6"/>
        <v>45671.041666666664</v>
      </c>
      <c r="J13" s="267">
        <f t="shared" si="7"/>
        <v>6.0416666666666661</v>
      </c>
      <c r="K13" s="164" t="str">
        <f t="shared" si="3"/>
        <v>Selasa</v>
      </c>
      <c r="L13" s="266">
        <f t="shared" si="8"/>
        <v>45671.208333333328</v>
      </c>
      <c r="M13" s="267">
        <f t="shared" si="4"/>
        <v>6.208333333333333</v>
      </c>
    </row>
    <row r="14" spans="1:13" x14ac:dyDescent="0.25">
      <c r="A14" s="164">
        <f t="shared" si="5"/>
        <v>8</v>
      </c>
      <c r="B14" s="264" t="s">
        <v>291</v>
      </c>
      <c r="C14" s="164">
        <v>137</v>
      </c>
      <c r="D14" s="265">
        <f t="shared" si="0"/>
        <v>13</v>
      </c>
      <c r="E14" s="265">
        <v>1</v>
      </c>
      <c r="F14" s="265">
        <f t="shared" si="1"/>
        <v>12</v>
      </c>
      <c r="G14" s="164">
        <v>22</v>
      </c>
      <c r="H14" s="164" t="str">
        <f t="shared" si="2"/>
        <v>Selasa</v>
      </c>
      <c r="I14" s="266">
        <f t="shared" si="6"/>
        <v>45671.75</v>
      </c>
      <c r="J14" s="267">
        <f t="shared" si="7"/>
        <v>6.75</v>
      </c>
      <c r="K14" s="164" t="str">
        <f t="shared" si="3"/>
        <v>Rabu</v>
      </c>
      <c r="L14" s="266">
        <f t="shared" si="8"/>
        <v>45672.666666666664</v>
      </c>
      <c r="M14" s="267">
        <f t="shared" si="4"/>
        <v>7.666666666666667</v>
      </c>
    </row>
    <row r="15" spans="1:13" x14ac:dyDescent="0.25">
      <c r="A15" s="164">
        <f t="shared" si="5"/>
        <v>9</v>
      </c>
      <c r="B15" s="264" t="s">
        <v>60</v>
      </c>
      <c r="C15" s="164">
        <v>146</v>
      </c>
      <c r="D15" s="265">
        <f t="shared" si="0"/>
        <v>13</v>
      </c>
      <c r="E15" s="265">
        <v>0</v>
      </c>
      <c r="F15" s="265">
        <f t="shared" si="1"/>
        <v>13</v>
      </c>
      <c r="G15" s="164">
        <v>4</v>
      </c>
      <c r="H15" s="164" t="str">
        <f t="shared" si="2"/>
        <v>Kamis</v>
      </c>
      <c r="I15" s="266">
        <f t="shared" si="6"/>
        <v>45673.208333333336</v>
      </c>
      <c r="J15" s="267">
        <f t="shared" si="7"/>
        <v>8.2083333333333339</v>
      </c>
      <c r="K15" s="164" t="str">
        <f t="shared" si="3"/>
        <v>Kamis</v>
      </c>
      <c r="L15" s="266">
        <f t="shared" si="8"/>
        <v>45673.375</v>
      </c>
      <c r="M15" s="267">
        <f t="shared" si="4"/>
        <v>8.375</v>
      </c>
    </row>
    <row r="16" spans="1:13" x14ac:dyDescent="0.25">
      <c r="A16" s="164">
        <f t="shared" si="5"/>
        <v>10</v>
      </c>
      <c r="B16" s="264" t="s">
        <v>290</v>
      </c>
      <c r="C16" s="164">
        <v>98</v>
      </c>
      <c r="D16" s="265">
        <f t="shared" si="0"/>
        <v>9</v>
      </c>
      <c r="E16" s="265">
        <v>1</v>
      </c>
      <c r="F16" s="265">
        <f t="shared" si="1"/>
        <v>8</v>
      </c>
      <c r="G16" s="164">
        <v>3</v>
      </c>
      <c r="H16" s="164" t="str">
        <f t="shared" si="2"/>
        <v>Kamis</v>
      </c>
      <c r="I16" s="266">
        <f t="shared" si="6"/>
        <v>45673.916666666664</v>
      </c>
      <c r="J16" s="267">
        <f t="shared" si="7"/>
        <v>8.9166666666666661</v>
      </c>
      <c r="K16" s="164" t="str">
        <f t="shared" si="3"/>
        <v>Jum'at</v>
      </c>
      <c r="L16" s="266">
        <f t="shared" si="8"/>
        <v>45674.041666666664</v>
      </c>
      <c r="M16" s="267">
        <f t="shared" si="4"/>
        <v>9.0416666666666661</v>
      </c>
    </row>
    <row r="17" spans="1:13" x14ac:dyDescent="0.25">
      <c r="A17" s="164">
        <f t="shared" si="5"/>
        <v>11</v>
      </c>
      <c r="B17" s="264" t="s">
        <v>289</v>
      </c>
      <c r="C17" s="164">
        <v>150</v>
      </c>
      <c r="D17" s="265">
        <f t="shared" si="0"/>
        <v>14</v>
      </c>
      <c r="E17" s="265">
        <v>1</v>
      </c>
      <c r="F17" s="265">
        <f t="shared" si="1"/>
        <v>13</v>
      </c>
      <c r="G17" s="164">
        <v>3</v>
      </c>
      <c r="H17" s="164" t="str">
        <f t="shared" si="2"/>
        <v>Jum'at</v>
      </c>
      <c r="I17" s="266">
        <f t="shared" si="6"/>
        <v>45674.416666666664</v>
      </c>
      <c r="J17" s="267">
        <f t="shared" si="7"/>
        <v>9.4166666666666661</v>
      </c>
      <c r="K17" s="164" t="str">
        <f t="shared" si="3"/>
        <v>Jum'at</v>
      </c>
      <c r="L17" s="266">
        <f t="shared" si="8"/>
        <v>45674.541666666664</v>
      </c>
      <c r="M17" s="267">
        <f t="shared" si="4"/>
        <v>9.5416666666666661</v>
      </c>
    </row>
    <row r="18" spans="1:13" x14ac:dyDescent="0.25">
      <c r="A18" s="164">
        <f t="shared" si="5"/>
        <v>12</v>
      </c>
      <c r="B18" s="264" t="s">
        <v>288</v>
      </c>
      <c r="C18" s="164">
        <v>250</v>
      </c>
      <c r="D18" s="265">
        <f t="shared" si="0"/>
        <v>21</v>
      </c>
      <c r="E18" s="265">
        <v>-1</v>
      </c>
      <c r="F18" s="265">
        <f t="shared" si="1"/>
        <v>22</v>
      </c>
      <c r="G18" s="164">
        <v>3</v>
      </c>
      <c r="H18" s="164" t="str">
        <f t="shared" si="2"/>
        <v>Sabtu</v>
      </c>
      <c r="I18" s="266">
        <f t="shared" si="6"/>
        <v>45675.125</v>
      </c>
      <c r="J18" s="267">
        <f t="shared" si="7"/>
        <v>10.125</v>
      </c>
      <c r="K18" s="164" t="str">
        <f t="shared" si="3"/>
        <v>Sabtu</v>
      </c>
      <c r="L18" s="266">
        <f t="shared" si="8"/>
        <v>45675.25</v>
      </c>
      <c r="M18" s="267">
        <f t="shared" si="4"/>
        <v>10.25</v>
      </c>
    </row>
    <row r="19" spans="1:13" x14ac:dyDescent="0.25">
      <c r="A19" s="164">
        <f t="shared" si="5"/>
        <v>13</v>
      </c>
      <c r="B19" s="264" t="s">
        <v>138</v>
      </c>
      <c r="C19" s="164">
        <v>295</v>
      </c>
      <c r="D19" s="265">
        <f t="shared" si="0"/>
        <v>28</v>
      </c>
      <c r="E19" s="265">
        <v>2</v>
      </c>
      <c r="F19" s="265">
        <f t="shared" si="1"/>
        <v>26</v>
      </c>
      <c r="G19" s="164">
        <v>6</v>
      </c>
      <c r="H19" s="164" t="str">
        <f t="shared" si="2"/>
        <v>Minggu</v>
      </c>
      <c r="I19" s="266">
        <f t="shared" si="6"/>
        <v>45676.125</v>
      </c>
      <c r="J19" s="267">
        <f t="shared" si="7"/>
        <v>11.125</v>
      </c>
      <c r="K19" s="164" t="str">
        <f t="shared" si="3"/>
        <v>Minggu</v>
      </c>
      <c r="L19" s="266">
        <f t="shared" si="8"/>
        <v>45676.375</v>
      </c>
      <c r="M19" s="267">
        <f t="shared" si="4"/>
        <v>11.375</v>
      </c>
    </row>
    <row r="20" spans="1:13" x14ac:dyDescent="0.25">
      <c r="A20" s="164">
        <f t="shared" si="5"/>
        <v>14</v>
      </c>
      <c r="B20" s="264" t="s">
        <v>18</v>
      </c>
      <c r="C20" s="164">
        <v>289</v>
      </c>
      <c r="D20" s="265">
        <f t="shared" si="0"/>
        <v>28</v>
      </c>
      <c r="E20" s="265">
        <v>2</v>
      </c>
      <c r="F20" s="265">
        <f t="shared" si="1"/>
        <v>26</v>
      </c>
      <c r="G20" s="164">
        <v>5</v>
      </c>
      <c r="H20" s="164" t="str">
        <f t="shared" si="2"/>
        <v>Senin</v>
      </c>
      <c r="I20" s="266">
        <f t="shared" si="6"/>
        <v>45677.541666666664</v>
      </c>
      <c r="J20" s="267">
        <f t="shared" si="7"/>
        <v>12.541666666666666</v>
      </c>
      <c r="K20" s="164" t="str">
        <f t="shared" si="3"/>
        <v>Senin</v>
      </c>
      <c r="L20" s="266">
        <f t="shared" si="8"/>
        <v>45677.75</v>
      </c>
      <c r="M20" s="267">
        <f t="shared" si="4"/>
        <v>12.75</v>
      </c>
    </row>
    <row r="21" spans="1:13" x14ac:dyDescent="0.25">
      <c r="A21" s="263">
        <f t="shared" si="5"/>
        <v>15</v>
      </c>
      <c r="B21" s="268" t="s">
        <v>287</v>
      </c>
      <c r="C21" s="263"/>
      <c r="D21" s="269"/>
      <c r="E21" s="269"/>
      <c r="F21" s="269"/>
      <c r="G21" s="263"/>
      <c r="H21" s="164" t="str">
        <f t="shared" si="2"/>
        <v>Selasa</v>
      </c>
      <c r="I21" s="266">
        <f t="shared" si="6"/>
        <v>45678.916666666664</v>
      </c>
      <c r="J21" s="267">
        <f t="shared" si="7"/>
        <v>13.916666666666666</v>
      </c>
      <c r="K21" s="164"/>
      <c r="L21" s="266"/>
      <c r="M21" s="267"/>
    </row>
    <row r="22" spans="1:13" x14ac:dyDescent="0.25">
      <c r="A22" s="444" t="s">
        <v>31</v>
      </c>
      <c r="B22" s="444"/>
      <c r="C22" s="142">
        <f>SUM(C7:C20)</f>
        <v>2730</v>
      </c>
      <c r="D22" s="142">
        <f>SUM(D7:D20)</f>
        <v>250</v>
      </c>
      <c r="E22" s="142"/>
      <c r="F22" s="142"/>
      <c r="G22" s="142">
        <f>SUM(G7:G20)</f>
        <v>80</v>
      </c>
      <c r="H22" s="142">
        <f>D22+G22</f>
        <v>330</v>
      </c>
      <c r="I22" s="143"/>
      <c r="J22" s="144"/>
      <c r="K22" s="143"/>
      <c r="L22" s="143"/>
      <c r="M22" s="144"/>
    </row>
    <row r="23" spans="1:13" x14ac:dyDescent="0.25">
      <c r="A23" s="440" t="s">
        <v>32</v>
      </c>
      <c r="B23" s="440"/>
      <c r="C23" s="146"/>
      <c r="D23" s="147">
        <f>D22/24</f>
        <v>10.416666666666666</v>
      </c>
      <c r="E23" s="147"/>
      <c r="F23" s="147"/>
      <c r="G23" s="147">
        <f>G22/24</f>
        <v>3.3333333333333335</v>
      </c>
      <c r="H23" s="147">
        <f>H22/24</f>
        <v>13.75</v>
      </c>
      <c r="I23" s="148"/>
      <c r="J23" s="149" t="s">
        <v>33</v>
      </c>
      <c r="K23" s="150"/>
      <c r="L23" s="150"/>
      <c r="M23" s="150"/>
    </row>
    <row r="24" spans="1:13" x14ac:dyDescent="0.25">
      <c r="A24" s="153"/>
      <c r="B24" s="153"/>
      <c r="C24" s="153"/>
      <c r="D24" s="153"/>
      <c r="E24" s="153"/>
      <c r="F24" s="153"/>
      <c r="G24" s="153"/>
      <c r="H24" s="150"/>
      <c r="I24" s="150"/>
      <c r="J24" s="144" t="s">
        <v>34</v>
      </c>
      <c r="K24" s="144"/>
      <c r="L24" s="154">
        <f>C22</f>
        <v>2730</v>
      </c>
      <c r="M24" s="150" t="s">
        <v>35</v>
      </c>
    </row>
    <row r="25" spans="1:13" x14ac:dyDescent="0.25">
      <c r="A25" s="153"/>
      <c r="B25" s="153"/>
      <c r="C25" s="153"/>
      <c r="D25" s="153"/>
      <c r="E25" s="153"/>
      <c r="F25" s="153"/>
      <c r="G25" s="153"/>
      <c r="H25" s="153"/>
      <c r="I25" s="150"/>
      <c r="J25" s="144" t="s">
        <v>36</v>
      </c>
      <c r="K25" s="144"/>
      <c r="L25" s="155">
        <f>D23</f>
        <v>10.416666666666666</v>
      </c>
      <c r="M25" s="150" t="s">
        <v>14</v>
      </c>
    </row>
    <row r="26" spans="1:13" x14ac:dyDescent="0.25">
      <c r="A26" s="153"/>
      <c r="B26" s="153"/>
      <c r="C26" s="153"/>
      <c r="D26" s="153"/>
      <c r="E26" s="153"/>
      <c r="F26" s="153"/>
      <c r="G26" s="153"/>
      <c r="H26" s="153"/>
      <c r="I26" s="150"/>
      <c r="J26" s="144" t="s">
        <v>37</v>
      </c>
      <c r="K26" s="144"/>
      <c r="L26" s="156">
        <f>G23</f>
        <v>3.3333333333333335</v>
      </c>
      <c r="M26" s="150" t="s">
        <v>14</v>
      </c>
    </row>
    <row r="28" spans="1:13" ht="15.75" x14ac:dyDescent="0.25">
      <c r="A28" s="14" t="s"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5.75" x14ac:dyDescent="0.25">
      <c r="A29" s="14" t="s">
        <v>286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5.75" x14ac:dyDescent="0.25">
      <c r="A30" s="18"/>
      <c r="B30" s="18"/>
      <c r="C30" s="18"/>
      <c r="D30" s="18"/>
      <c r="E30" s="18"/>
      <c r="F30" s="18"/>
      <c r="G30" s="16"/>
      <c r="H30" s="18"/>
      <c r="I30" s="18"/>
      <c r="J30" s="36"/>
      <c r="K30" s="18" t="s">
        <v>3</v>
      </c>
      <c r="L30" s="16">
        <v>11</v>
      </c>
      <c r="M30" s="18" t="s">
        <v>4</v>
      </c>
    </row>
    <row r="31" spans="1:13" ht="15.75" x14ac:dyDescent="0.25">
      <c r="A31" s="195" t="s">
        <v>38</v>
      </c>
      <c r="B31" s="18"/>
      <c r="C31" s="18"/>
      <c r="D31" s="18"/>
      <c r="E31" s="18"/>
      <c r="F31" s="18"/>
      <c r="G31" s="16"/>
      <c r="H31" s="18"/>
      <c r="I31" s="18"/>
      <c r="J31" s="36"/>
      <c r="K31" s="18"/>
      <c r="L31" s="16"/>
      <c r="M31" s="18"/>
    </row>
    <row r="32" spans="1:13" ht="15" customHeight="1" x14ac:dyDescent="0.25">
      <c r="A32" s="13" t="s">
        <v>5</v>
      </c>
      <c r="B32" s="13" t="s">
        <v>6</v>
      </c>
      <c r="C32" s="12" t="s">
        <v>7</v>
      </c>
      <c r="D32" s="12" t="s">
        <v>8</v>
      </c>
      <c r="E32" s="11" t="s">
        <v>9</v>
      </c>
      <c r="F32" s="11" t="s">
        <v>10</v>
      </c>
      <c r="G32" s="12" t="s">
        <v>11</v>
      </c>
      <c r="H32" s="10" t="s">
        <v>12</v>
      </c>
      <c r="I32" s="10"/>
      <c r="J32" s="10"/>
      <c r="K32" s="9" t="s">
        <v>13</v>
      </c>
      <c r="L32" s="9"/>
      <c r="M32" s="9"/>
    </row>
    <row r="33" spans="1:13" ht="15.75" x14ac:dyDescent="0.25">
      <c r="A33" s="13"/>
      <c r="B33" s="13"/>
      <c r="C33" s="12"/>
      <c r="D33" s="12"/>
      <c r="E33" s="11"/>
      <c r="F33" s="11"/>
      <c r="G33" s="12"/>
      <c r="H33" s="19" t="s">
        <v>14</v>
      </c>
      <c r="I33" s="19" t="s">
        <v>15</v>
      </c>
      <c r="J33" s="19" t="s">
        <v>16</v>
      </c>
      <c r="K33" s="20" t="s">
        <v>14</v>
      </c>
      <c r="L33" s="20" t="s">
        <v>15</v>
      </c>
      <c r="M33" s="20" t="s">
        <v>16</v>
      </c>
    </row>
    <row r="34" spans="1:13" ht="15.75" x14ac:dyDescent="0.25">
      <c r="A34" s="27">
        <v>1</v>
      </c>
      <c r="B34" s="22" t="s">
        <v>287</v>
      </c>
      <c r="C34" s="21">
        <v>289</v>
      </c>
      <c r="D34" s="23">
        <f t="shared" ref="D34:D47" si="9">F34+E34</f>
        <v>27</v>
      </c>
      <c r="E34" s="23">
        <v>1</v>
      </c>
      <c r="F34" s="23">
        <f t="shared" ref="F34:F47" si="10">INT(C34/$L$3)</f>
        <v>26</v>
      </c>
      <c r="G34" s="21">
        <v>30</v>
      </c>
      <c r="H34" s="21" t="str">
        <f t="shared" ref="H34:H48" si="11">CHOOSE(WEEKDAY(I34),"Minggu","Senin","Selasa","Rabu","Kamis","Jum'at","Sabtu")</f>
        <v>Selasa</v>
      </c>
      <c r="I34" s="24">
        <v>45678</v>
      </c>
      <c r="J34" s="25">
        <v>0.91666666666666696</v>
      </c>
      <c r="K34" s="21" t="str">
        <f t="shared" ref="K34:K47" si="12">CHOOSE(WEEKDAY(L34),"Minggu","Senin","Selasa","Rabu","Kamis","Jum'at","Sabtu")</f>
        <v>Kamis</v>
      </c>
      <c r="L34" s="24">
        <f>(I34+J34)+G34/24</f>
        <v>45680.166666666664</v>
      </c>
      <c r="M34" s="25">
        <f t="shared" ref="M34:M47" si="13">(J34+G34/24)</f>
        <v>2.166666666666667</v>
      </c>
    </row>
    <row r="35" spans="1:13" ht="15.75" x14ac:dyDescent="0.25">
      <c r="A35" s="21">
        <f t="shared" ref="A35:A48" si="14">A34+1</f>
        <v>2</v>
      </c>
      <c r="B35" s="22" t="s">
        <v>18</v>
      </c>
      <c r="C35" s="21">
        <v>295</v>
      </c>
      <c r="D35" s="23">
        <f t="shared" si="9"/>
        <v>27</v>
      </c>
      <c r="E35" s="23">
        <v>1</v>
      </c>
      <c r="F35" s="23">
        <f t="shared" si="10"/>
        <v>26</v>
      </c>
      <c r="G35" s="21">
        <v>7</v>
      </c>
      <c r="H35" s="21" t="str">
        <f t="shared" si="11"/>
        <v>Jum'at</v>
      </c>
      <c r="I35" s="24">
        <f t="shared" ref="I35:I48" si="15">$I$34+J35</f>
        <v>45681.291666666664</v>
      </c>
      <c r="J35" s="25">
        <f t="shared" ref="J35:J48" si="16">M34+D34/24</f>
        <v>3.291666666666667</v>
      </c>
      <c r="K35" s="21" t="str">
        <f t="shared" si="12"/>
        <v>Jum'at</v>
      </c>
      <c r="L35" s="24">
        <f t="shared" ref="L35:L47" si="17">($I$34+J35)+G35/24</f>
        <v>45681.583333333328</v>
      </c>
      <c r="M35" s="25">
        <f t="shared" si="13"/>
        <v>3.5833333333333335</v>
      </c>
    </row>
    <row r="36" spans="1:13" ht="15.75" x14ac:dyDescent="0.25">
      <c r="A36" s="21">
        <f t="shared" si="14"/>
        <v>3</v>
      </c>
      <c r="B36" s="22" t="s">
        <v>138</v>
      </c>
      <c r="C36" s="21">
        <v>250</v>
      </c>
      <c r="D36" s="23">
        <f t="shared" si="9"/>
        <v>21</v>
      </c>
      <c r="E36" s="23">
        <v>-1</v>
      </c>
      <c r="F36" s="23">
        <f t="shared" si="10"/>
        <v>22</v>
      </c>
      <c r="G36" s="21">
        <v>6</v>
      </c>
      <c r="H36" s="21" t="str">
        <f t="shared" si="11"/>
        <v>Sabtu</v>
      </c>
      <c r="I36" s="24">
        <f t="shared" si="15"/>
        <v>45682.708333333336</v>
      </c>
      <c r="J36" s="25">
        <f t="shared" si="16"/>
        <v>4.7083333333333339</v>
      </c>
      <c r="K36" s="21" t="str">
        <f t="shared" si="12"/>
        <v>Sabtu</v>
      </c>
      <c r="L36" s="24">
        <f t="shared" si="17"/>
        <v>45682.958333333336</v>
      </c>
      <c r="M36" s="25">
        <f t="shared" si="13"/>
        <v>4.9583333333333339</v>
      </c>
    </row>
    <row r="37" spans="1:13" ht="15.75" x14ac:dyDescent="0.25">
      <c r="A37" s="21">
        <f t="shared" si="14"/>
        <v>4</v>
      </c>
      <c r="B37" s="22" t="s">
        <v>288</v>
      </c>
      <c r="C37" s="21">
        <v>150</v>
      </c>
      <c r="D37" s="23">
        <f t="shared" si="9"/>
        <v>14</v>
      </c>
      <c r="E37" s="23">
        <v>1</v>
      </c>
      <c r="F37" s="23">
        <f t="shared" si="10"/>
        <v>13</v>
      </c>
      <c r="G37" s="21">
        <v>2</v>
      </c>
      <c r="H37" s="21" t="str">
        <f t="shared" si="11"/>
        <v>Minggu</v>
      </c>
      <c r="I37" s="24">
        <f t="shared" si="15"/>
        <v>45683.833333333336</v>
      </c>
      <c r="J37" s="25">
        <f t="shared" si="16"/>
        <v>5.8333333333333339</v>
      </c>
      <c r="K37" s="21" t="str">
        <f t="shared" si="12"/>
        <v>Minggu</v>
      </c>
      <c r="L37" s="24">
        <f t="shared" si="17"/>
        <v>45683.916666666672</v>
      </c>
      <c r="M37" s="25">
        <f t="shared" si="13"/>
        <v>5.916666666666667</v>
      </c>
    </row>
    <row r="38" spans="1:13" ht="15.75" x14ac:dyDescent="0.25">
      <c r="A38" s="21">
        <f t="shared" si="14"/>
        <v>5</v>
      </c>
      <c r="B38" s="22" t="s">
        <v>289</v>
      </c>
      <c r="C38" s="21">
        <v>98</v>
      </c>
      <c r="D38" s="23">
        <f t="shared" si="9"/>
        <v>9</v>
      </c>
      <c r="E38" s="23">
        <v>1</v>
      </c>
      <c r="F38" s="23">
        <f t="shared" si="10"/>
        <v>8</v>
      </c>
      <c r="G38" s="21">
        <v>3</v>
      </c>
      <c r="H38" s="21" t="str">
        <f t="shared" si="11"/>
        <v>Senin</v>
      </c>
      <c r="I38" s="24">
        <f t="shared" si="15"/>
        <v>45684.5</v>
      </c>
      <c r="J38" s="25">
        <f t="shared" si="16"/>
        <v>6.5</v>
      </c>
      <c r="K38" s="21" t="str">
        <f t="shared" si="12"/>
        <v>Senin</v>
      </c>
      <c r="L38" s="24">
        <f t="shared" si="17"/>
        <v>45684.625</v>
      </c>
      <c r="M38" s="25">
        <f t="shared" si="13"/>
        <v>6.625</v>
      </c>
    </row>
    <row r="39" spans="1:13" ht="15.75" x14ac:dyDescent="0.25">
      <c r="A39" s="21">
        <f t="shared" si="14"/>
        <v>6</v>
      </c>
      <c r="B39" s="22" t="s">
        <v>290</v>
      </c>
      <c r="C39" s="21">
        <v>146</v>
      </c>
      <c r="D39" s="23">
        <f t="shared" si="9"/>
        <v>13</v>
      </c>
      <c r="E39" s="23">
        <v>0</v>
      </c>
      <c r="F39" s="23">
        <f t="shared" si="10"/>
        <v>13</v>
      </c>
      <c r="G39" s="21">
        <v>2</v>
      </c>
      <c r="H39" s="21" t="str">
        <f t="shared" si="11"/>
        <v>Selasa</v>
      </c>
      <c r="I39" s="24">
        <f t="shared" si="15"/>
        <v>45685</v>
      </c>
      <c r="J39" s="25">
        <f t="shared" si="16"/>
        <v>7</v>
      </c>
      <c r="K39" s="21" t="str">
        <f t="shared" si="12"/>
        <v>Selasa</v>
      </c>
      <c r="L39" s="24">
        <f t="shared" si="17"/>
        <v>45685.083333333336</v>
      </c>
      <c r="M39" s="25">
        <f t="shared" si="13"/>
        <v>7.083333333333333</v>
      </c>
    </row>
    <row r="40" spans="1:13" ht="15.75" x14ac:dyDescent="0.25">
      <c r="A40" s="21">
        <f t="shared" si="14"/>
        <v>7</v>
      </c>
      <c r="B40" s="22" t="s">
        <v>60</v>
      </c>
      <c r="C40" s="21">
        <v>137</v>
      </c>
      <c r="D40" s="23">
        <f t="shared" si="9"/>
        <v>13</v>
      </c>
      <c r="E40" s="23">
        <v>1</v>
      </c>
      <c r="F40" s="23">
        <f t="shared" si="10"/>
        <v>12</v>
      </c>
      <c r="G40" s="21">
        <v>4</v>
      </c>
      <c r="H40" s="21" t="str">
        <f t="shared" si="11"/>
        <v>Selasa</v>
      </c>
      <c r="I40" s="24">
        <f t="shared" si="15"/>
        <v>45685.625</v>
      </c>
      <c r="J40" s="25">
        <f t="shared" si="16"/>
        <v>7.625</v>
      </c>
      <c r="K40" s="21" t="str">
        <f t="shared" si="12"/>
        <v>Selasa</v>
      </c>
      <c r="L40" s="24">
        <f t="shared" si="17"/>
        <v>45685.791666666664</v>
      </c>
      <c r="M40" s="25">
        <f t="shared" si="13"/>
        <v>7.791666666666667</v>
      </c>
    </row>
    <row r="41" spans="1:13" ht="15.75" x14ac:dyDescent="0.25">
      <c r="A41" s="21">
        <f t="shared" si="14"/>
        <v>8</v>
      </c>
      <c r="B41" s="22" t="s">
        <v>291</v>
      </c>
      <c r="C41" s="21">
        <v>137</v>
      </c>
      <c r="D41" s="23">
        <f t="shared" si="9"/>
        <v>13</v>
      </c>
      <c r="E41" s="23">
        <v>1</v>
      </c>
      <c r="F41" s="23">
        <f t="shared" si="10"/>
        <v>12</v>
      </c>
      <c r="G41" s="21">
        <v>7</v>
      </c>
      <c r="H41" s="21" t="str">
        <f t="shared" si="11"/>
        <v>Rabu</v>
      </c>
      <c r="I41" s="24">
        <f t="shared" si="15"/>
        <v>45686.333333333336</v>
      </c>
      <c r="J41" s="25">
        <f t="shared" si="16"/>
        <v>8.3333333333333339</v>
      </c>
      <c r="K41" s="21" t="str">
        <f t="shared" si="12"/>
        <v>Rabu</v>
      </c>
      <c r="L41" s="24">
        <f t="shared" si="17"/>
        <v>45686.625</v>
      </c>
      <c r="M41" s="25">
        <f t="shared" si="13"/>
        <v>8.625</v>
      </c>
    </row>
    <row r="42" spans="1:13" ht="15.75" x14ac:dyDescent="0.25">
      <c r="A42" s="21">
        <f t="shared" si="14"/>
        <v>9</v>
      </c>
      <c r="B42" s="22" t="s">
        <v>60</v>
      </c>
      <c r="C42" s="21">
        <v>146</v>
      </c>
      <c r="D42" s="23">
        <f t="shared" si="9"/>
        <v>13</v>
      </c>
      <c r="E42" s="23">
        <v>0</v>
      </c>
      <c r="F42" s="23">
        <f t="shared" si="10"/>
        <v>13</v>
      </c>
      <c r="G42" s="21">
        <v>4</v>
      </c>
      <c r="H42" s="21" t="str">
        <f t="shared" si="11"/>
        <v>Kamis</v>
      </c>
      <c r="I42" s="24">
        <f t="shared" si="15"/>
        <v>45687.166666666664</v>
      </c>
      <c r="J42" s="25">
        <f t="shared" si="16"/>
        <v>9.1666666666666661</v>
      </c>
      <c r="K42" s="21" t="str">
        <f t="shared" si="12"/>
        <v>Kamis</v>
      </c>
      <c r="L42" s="24">
        <f t="shared" si="17"/>
        <v>45687.333333333328</v>
      </c>
      <c r="M42" s="25">
        <f t="shared" si="13"/>
        <v>9.3333333333333321</v>
      </c>
    </row>
    <row r="43" spans="1:13" ht="15.75" x14ac:dyDescent="0.25">
      <c r="A43" s="21">
        <f t="shared" si="14"/>
        <v>10</v>
      </c>
      <c r="B43" s="22" t="s">
        <v>290</v>
      </c>
      <c r="C43" s="21">
        <v>98</v>
      </c>
      <c r="D43" s="23">
        <f t="shared" si="9"/>
        <v>9</v>
      </c>
      <c r="E43" s="23">
        <v>1</v>
      </c>
      <c r="F43" s="23">
        <f t="shared" si="10"/>
        <v>8</v>
      </c>
      <c r="G43" s="21">
        <v>2</v>
      </c>
      <c r="H43" s="21" t="str">
        <f t="shared" si="11"/>
        <v>Kamis</v>
      </c>
      <c r="I43" s="24">
        <f t="shared" si="15"/>
        <v>45687.875</v>
      </c>
      <c r="J43" s="25">
        <f t="shared" si="16"/>
        <v>9.8749999999999982</v>
      </c>
      <c r="K43" s="21" t="str">
        <f t="shared" si="12"/>
        <v>Kamis</v>
      </c>
      <c r="L43" s="24">
        <f t="shared" si="17"/>
        <v>45687.958333333336</v>
      </c>
      <c r="M43" s="25">
        <f t="shared" si="13"/>
        <v>9.9583333333333321</v>
      </c>
    </row>
    <row r="44" spans="1:13" ht="15.75" x14ac:dyDescent="0.25">
      <c r="A44" s="21">
        <f t="shared" si="14"/>
        <v>11</v>
      </c>
      <c r="B44" s="22" t="s">
        <v>289</v>
      </c>
      <c r="C44" s="21">
        <v>150</v>
      </c>
      <c r="D44" s="23">
        <f t="shared" si="9"/>
        <v>14</v>
      </c>
      <c r="E44" s="23">
        <v>1</v>
      </c>
      <c r="F44" s="23">
        <f t="shared" si="10"/>
        <v>13</v>
      </c>
      <c r="G44" s="21">
        <v>3</v>
      </c>
      <c r="H44" s="21" t="str">
        <f t="shared" si="11"/>
        <v>Jum'at</v>
      </c>
      <c r="I44" s="24">
        <f t="shared" si="15"/>
        <v>45688.333333333336</v>
      </c>
      <c r="J44" s="25">
        <f t="shared" si="16"/>
        <v>10.333333333333332</v>
      </c>
      <c r="K44" s="21" t="str">
        <f t="shared" si="12"/>
        <v>Jum'at</v>
      </c>
      <c r="L44" s="24">
        <f t="shared" si="17"/>
        <v>45688.458333333336</v>
      </c>
      <c r="M44" s="25">
        <f t="shared" si="13"/>
        <v>10.458333333333332</v>
      </c>
    </row>
    <row r="45" spans="1:13" ht="15.75" x14ac:dyDescent="0.25">
      <c r="A45" s="21">
        <f t="shared" si="14"/>
        <v>12</v>
      </c>
      <c r="B45" s="22" t="s">
        <v>288</v>
      </c>
      <c r="C45" s="21">
        <v>250</v>
      </c>
      <c r="D45" s="23">
        <f t="shared" si="9"/>
        <v>21</v>
      </c>
      <c r="E45" s="23">
        <v>-1</v>
      </c>
      <c r="F45" s="23">
        <f t="shared" si="10"/>
        <v>22</v>
      </c>
      <c r="G45" s="21">
        <v>2</v>
      </c>
      <c r="H45" s="21" t="str">
        <f t="shared" si="11"/>
        <v>Sabtu</v>
      </c>
      <c r="I45" s="24">
        <f t="shared" si="15"/>
        <v>45689.041666666664</v>
      </c>
      <c r="J45" s="25">
        <f t="shared" si="16"/>
        <v>11.041666666666666</v>
      </c>
      <c r="K45" s="21" t="str">
        <f t="shared" si="12"/>
        <v>Sabtu</v>
      </c>
      <c r="L45" s="24">
        <f t="shared" si="17"/>
        <v>45689.125</v>
      </c>
      <c r="M45" s="25">
        <f t="shared" si="13"/>
        <v>11.125</v>
      </c>
    </row>
    <row r="46" spans="1:13" ht="15.75" x14ac:dyDescent="0.25">
      <c r="A46" s="21">
        <f t="shared" si="14"/>
        <v>13</v>
      </c>
      <c r="B46" s="22" t="s">
        <v>138</v>
      </c>
      <c r="C46" s="21">
        <v>295</v>
      </c>
      <c r="D46" s="23">
        <f t="shared" si="9"/>
        <v>28</v>
      </c>
      <c r="E46" s="23">
        <v>2</v>
      </c>
      <c r="F46" s="23">
        <f t="shared" si="10"/>
        <v>26</v>
      </c>
      <c r="G46" s="21">
        <v>6</v>
      </c>
      <c r="H46" s="21" t="str">
        <f t="shared" si="11"/>
        <v>Minggu</v>
      </c>
      <c r="I46" s="24">
        <f t="shared" si="15"/>
        <v>45690</v>
      </c>
      <c r="J46" s="25">
        <f t="shared" si="16"/>
        <v>12</v>
      </c>
      <c r="K46" s="21" t="str">
        <f t="shared" si="12"/>
        <v>Minggu</v>
      </c>
      <c r="L46" s="24">
        <f t="shared" si="17"/>
        <v>45690.25</v>
      </c>
      <c r="M46" s="25">
        <f t="shared" si="13"/>
        <v>12.25</v>
      </c>
    </row>
    <row r="47" spans="1:13" ht="15.75" x14ac:dyDescent="0.25">
      <c r="A47" s="21">
        <f t="shared" si="14"/>
        <v>14</v>
      </c>
      <c r="B47" s="22" t="s">
        <v>18</v>
      </c>
      <c r="C47" s="21">
        <v>289</v>
      </c>
      <c r="D47" s="23">
        <f t="shared" si="9"/>
        <v>28</v>
      </c>
      <c r="E47" s="23">
        <v>2</v>
      </c>
      <c r="F47" s="23">
        <f t="shared" si="10"/>
        <v>26</v>
      </c>
      <c r="G47" s="21">
        <v>4</v>
      </c>
      <c r="H47" s="21" t="str">
        <f t="shared" si="11"/>
        <v>Senin</v>
      </c>
      <c r="I47" s="24">
        <f t="shared" si="15"/>
        <v>45691.416666666664</v>
      </c>
      <c r="J47" s="25">
        <f t="shared" si="16"/>
        <v>13.416666666666666</v>
      </c>
      <c r="K47" s="21" t="str">
        <f t="shared" si="12"/>
        <v>Senin</v>
      </c>
      <c r="L47" s="24">
        <f t="shared" si="17"/>
        <v>45691.583333333328</v>
      </c>
      <c r="M47" s="25">
        <f t="shared" si="13"/>
        <v>13.583333333333332</v>
      </c>
    </row>
    <row r="48" spans="1:13" ht="15.75" x14ac:dyDescent="0.25">
      <c r="A48" s="27">
        <f t="shared" si="14"/>
        <v>15</v>
      </c>
      <c r="B48" s="54" t="s">
        <v>287</v>
      </c>
      <c r="C48" s="27"/>
      <c r="D48" s="53"/>
      <c r="E48" s="53"/>
      <c r="F48" s="53"/>
      <c r="G48" s="27"/>
      <c r="H48" s="21" t="str">
        <f t="shared" si="11"/>
        <v>Selasa</v>
      </c>
      <c r="I48" s="24">
        <f t="shared" si="15"/>
        <v>45692.75</v>
      </c>
      <c r="J48" s="25">
        <f t="shared" si="16"/>
        <v>14.749999999999998</v>
      </c>
      <c r="K48" s="21"/>
      <c r="L48" s="24"/>
      <c r="M48" s="25"/>
    </row>
    <row r="49" spans="1:13" ht="15.75" x14ac:dyDescent="0.25">
      <c r="A49" s="459" t="s">
        <v>31</v>
      </c>
      <c r="B49" s="459"/>
      <c r="C49" s="56">
        <f>SUM(C34:C47)</f>
        <v>2730</v>
      </c>
      <c r="D49" s="56">
        <f>SUM(D34:D47)</f>
        <v>250</v>
      </c>
      <c r="E49" s="56"/>
      <c r="F49" s="56"/>
      <c r="G49" s="56">
        <f>SUM(G34:G47)</f>
        <v>82</v>
      </c>
      <c r="H49" s="56">
        <f>D49+G49</f>
        <v>332</v>
      </c>
      <c r="I49" s="29"/>
      <c r="J49" s="30"/>
      <c r="K49" s="29"/>
      <c r="L49" s="29"/>
      <c r="M49" s="30"/>
    </row>
    <row r="50" spans="1:13" ht="15.75" x14ac:dyDescent="0.25">
      <c r="A50" s="8" t="s">
        <v>32</v>
      </c>
      <c r="B50" s="8"/>
      <c r="C50" s="31"/>
      <c r="D50" s="32">
        <f>D49/24</f>
        <v>10.416666666666666</v>
      </c>
      <c r="E50" s="32"/>
      <c r="F50" s="32"/>
      <c r="G50" s="32">
        <f>G49/24</f>
        <v>3.4166666666666665</v>
      </c>
      <c r="H50" s="32">
        <f>H49/24</f>
        <v>13.833333333333334</v>
      </c>
      <c r="I50" s="33"/>
      <c r="J50" s="34" t="s">
        <v>33</v>
      </c>
      <c r="K50" s="35"/>
      <c r="L50" s="35"/>
      <c r="M50" s="35"/>
    </row>
    <row r="51" spans="1:13" ht="15.75" x14ac:dyDescent="0.25">
      <c r="A51" s="36"/>
      <c r="B51" s="36"/>
      <c r="C51" s="36"/>
      <c r="D51" s="36"/>
      <c r="E51" s="36"/>
      <c r="F51" s="36"/>
      <c r="G51" s="36"/>
      <c r="H51" s="35"/>
      <c r="I51" s="35"/>
      <c r="J51" s="30" t="s">
        <v>34</v>
      </c>
      <c r="K51" s="30"/>
      <c r="L51" s="38">
        <f>C49</f>
        <v>2730</v>
      </c>
      <c r="M51" s="35" t="s">
        <v>35</v>
      </c>
    </row>
    <row r="52" spans="1:13" ht="15.75" x14ac:dyDescent="0.25">
      <c r="A52" s="36"/>
      <c r="B52" s="36"/>
      <c r="C52" s="36"/>
      <c r="D52" s="36"/>
      <c r="E52" s="36"/>
      <c r="F52" s="36"/>
      <c r="G52" s="36"/>
      <c r="H52" s="36"/>
      <c r="I52" s="35"/>
      <c r="J52" s="30" t="s">
        <v>36</v>
      </c>
      <c r="K52" s="30"/>
      <c r="L52" s="40">
        <f>D50</f>
        <v>10.416666666666666</v>
      </c>
      <c r="M52" s="35" t="s">
        <v>14</v>
      </c>
    </row>
    <row r="53" spans="1:13" ht="15.75" x14ac:dyDescent="0.25">
      <c r="A53" s="36"/>
      <c r="B53" s="36"/>
      <c r="C53" s="36"/>
      <c r="D53" s="36"/>
      <c r="E53" s="36"/>
      <c r="F53" s="36"/>
      <c r="G53" s="36"/>
      <c r="H53" s="36"/>
      <c r="I53" s="35"/>
      <c r="J53" s="30" t="s">
        <v>37</v>
      </c>
      <c r="K53" s="30"/>
      <c r="L53" s="41">
        <f>G50</f>
        <v>3.4166666666666665</v>
      </c>
      <c r="M53" s="35" t="s">
        <v>14</v>
      </c>
    </row>
    <row r="55" spans="1:13" ht="15.75" x14ac:dyDescent="0.25">
      <c r="A55" s="14" t="s"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ht="15.75" x14ac:dyDescent="0.25">
      <c r="A56" s="14" t="s">
        <v>286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ht="15.75" x14ac:dyDescent="0.25">
      <c r="A57" s="18"/>
      <c r="B57" s="18"/>
      <c r="C57" s="18"/>
      <c r="D57" s="18"/>
      <c r="E57" s="18"/>
      <c r="F57" s="18"/>
      <c r="G57" s="16"/>
      <c r="H57" s="18"/>
      <c r="I57" s="18"/>
      <c r="J57" s="36"/>
      <c r="K57" s="18" t="s">
        <v>3</v>
      </c>
      <c r="L57" s="16">
        <v>11</v>
      </c>
      <c r="M57" s="18" t="s">
        <v>4</v>
      </c>
    </row>
    <row r="58" spans="1:13" ht="15.75" x14ac:dyDescent="0.25">
      <c r="A58" s="195" t="s">
        <v>39</v>
      </c>
      <c r="B58" s="18"/>
      <c r="C58" s="18"/>
      <c r="D58" s="18"/>
      <c r="E58" s="18"/>
      <c r="F58" s="18"/>
      <c r="G58" s="16"/>
      <c r="H58" s="18"/>
      <c r="I58" s="18"/>
      <c r="J58" s="36"/>
      <c r="K58" s="18"/>
      <c r="L58" s="16"/>
      <c r="M58" s="18"/>
    </row>
    <row r="59" spans="1:13" ht="15" customHeight="1" x14ac:dyDescent="0.25">
      <c r="A59" s="13" t="s">
        <v>5</v>
      </c>
      <c r="B59" s="13" t="s">
        <v>6</v>
      </c>
      <c r="C59" s="12" t="s">
        <v>7</v>
      </c>
      <c r="D59" s="12" t="s">
        <v>8</v>
      </c>
      <c r="E59" s="11" t="s">
        <v>9</v>
      </c>
      <c r="F59" s="11" t="s">
        <v>10</v>
      </c>
      <c r="G59" s="12" t="s">
        <v>11</v>
      </c>
      <c r="H59" s="10" t="s">
        <v>12</v>
      </c>
      <c r="I59" s="10"/>
      <c r="J59" s="10"/>
      <c r="K59" s="9" t="s">
        <v>13</v>
      </c>
      <c r="L59" s="9"/>
      <c r="M59" s="9"/>
    </row>
    <row r="60" spans="1:13" ht="15.75" x14ac:dyDescent="0.25">
      <c r="A60" s="13"/>
      <c r="B60" s="13"/>
      <c r="C60" s="12"/>
      <c r="D60" s="12"/>
      <c r="E60" s="11"/>
      <c r="F60" s="11"/>
      <c r="G60" s="12"/>
      <c r="H60" s="19" t="s">
        <v>14</v>
      </c>
      <c r="I60" s="19" t="s">
        <v>15</v>
      </c>
      <c r="J60" s="19" t="s">
        <v>16</v>
      </c>
      <c r="K60" s="20" t="s">
        <v>14</v>
      </c>
      <c r="L60" s="20" t="s">
        <v>15</v>
      </c>
      <c r="M60" s="20" t="s">
        <v>16</v>
      </c>
    </row>
    <row r="61" spans="1:13" ht="15.75" x14ac:dyDescent="0.25">
      <c r="A61" s="27">
        <v>1</v>
      </c>
      <c r="B61" s="26" t="s">
        <v>292</v>
      </c>
      <c r="C61" s="21">
        <v>137</v>
      </c>
      <c r="D61" s="23">
        <f t="shared" ref="D61:D76" si="18">F61+E61</f>
        <v>14</v>
      </c>
      <c r="E61" s="23">
        <v>2</v>
      </c>
      <c r="F61" s="23">
        <f t="shared" ref="F61:F76" si="19">INT(C61/$L$3)</f>
        <v>12</v>
      </c>
      <c r="G61" s="21">
        <v>660</v>
      </c>
      <c r="H61" s="21" t="str">
        <f t="shared" ref="H61:H77" si="20">CHOOSE(WEEKDAY(I61),"Minggu","Senin","Selasa","Rabu","Kamis","Jum'at","Sabtu")</f>
        <v>Jum'at</v>
      </c>
      <c r="I61" s="24">
        <v>45695</v>
      </c>
      <c r="J61" s="25">
        <v>0.41666666666666702</v>
      </c>
      <c r="K61" s="21" t="str">
        <f t="shared" ref="K61:K76" si="21">CHOOSE(WEEKDAY(L61),"Minggu","Senin","Selasa","Rabu","Kamis","Jum'at","Sabtu")</f>
        <v>Kamis</v>
      </c>
      <c r="L61" s="24">
        <f>(I61+J61)+G61/24</f>
        <v>45722.916666666664</v>
      </c>
      <c r="M61" s="25">
        <f t="shared" ref="M61:M76" si="22">(J61+G61/24)</f>
        <v>27.916666666666668</v>
      </c>
    </row>
    <row r="62" spans="1:13" ht="15.75" x14ac:dyDescent="0.25">
      <c r="A62" s="27">
        <v>2</v>
      </c>
      <c r="B62" s="22" t="s">
        <v>18</v>
      </c>
      <c r="C62" s="21">
        <v>295</v>
      </c>
      <c r="D62" s="23">
        <f t="shared" si="18"/>
        <v>28</v>
      </c>
      <c r="E62" s="23">
        <v>2</v>
      </c>
      <c r="F62" s="23">
        <f t="shared" si="19"/>
        <v>26</v>
      </c>
      <c r="G62" s="21">
        <v>17</v>
      </c>
      <c r="H62" s="21" t="str">
        <f t="shared" si="20"/>
        <v>Jum'at</v>
      </c>
      <c r="I62" s="24">
        <f t="shared" ref="I62:I77" si="23">$I$61+J62</f>
        <v>45723.5</v>
      </c>
      <c r="J62" s="25">
        <f t="shared" ref="J62:J77" si="24">M61+D61/24</f>
        <v>28.5</v>
      </c>
      <c r="K62" s="21" t="str">
        <f t="shared" si="21"/>
        <v>Sabtu</v>
      </c>
      <c r="L62" s="24">
        <f t="shared" ref="L62:L76" si="25">($I$61+J62)+G62/24</f>
        <v>45724.208333333336</v>
      </c>
      <c r="M62" s="25">
        <f t="shared" si="22"/>
        <v>29.208333333333332</v>
      </c>
    </row>
    <row r="63" spans="1:13" ht="15.75" x14ac:dyDescent="0.25">
      <c r="A63" s="27">
        <v>3</v>
      </c>
      <c r="B63" s="22" t="s">
        <v>138</v>
      </c>
      <c r="C63" s="21">
        <v>250</v>
      </c>
      <c r="D63" s="23">
        <f t="shared" si="18"/>
        <v>21</v>
      </c>
      <c r="E63" s="23">
        <v>-1</v>
      </c>
      <c r="F63" s="23">
        <f t="shared" si="19"/>
        <v>22</v>
      </c>
      <c r="G63" s="21">
        <v>6</v>
      </c>
      <c r="H63" s="21" t="str">
        <f t="shared" si="20"/>
        <v>Minggu</v>
      </c>
      <c r="I63" s="24">
        <f t="shared" si="23"/>
        <v>45725.375</v>
      </c>
      <c r="J63" s="25">
        <f t="shared" si="24"/>
        <v>30.375</v>
      </c>
      <c r="K63" s="21" t="str">
        <f t="shared" si="21"/>
        <v>Minggu</v>
      </c>
      <c r="L63" s="24">
        <f t="shared" si="25"/>
        <v>45725.625</v>
      </c>
      <c r="M63" s="25">
        <f t="shared" si="22"/>
        <v>30.625</v>
      </c>
    </row>
    <row r="64" spans="1:13" ht="15.75" x14ac:dyDescent="0.25">
      <c r="A64" s="27">
        <v>4</v>
      </c>
      <c r="B64" s="22" t="s">
        <v>288</v>
      </c>
      <c r="C64" s="21">
        <v>150</v>
      </c>
      <c r="D64" s="23">
        <f t="shared" si="18"/>
        <v>14</v>
      </c>
      <c r="E64" s="23">
        <v>1</v>
      </c>
      <c r="F64" s="23">
        <f t="shared" si="19"/>
        <v>13</v>
      </c>
      <c r="G64" s="21">
        <v>3</v>
      </c>
      <c r="H64" s="21" t="str">
        <f t="shared" si="20"/>
        <v>Senin</v>
      </c>
      <c r="I64" s="24">
        <f t="shared" si="23"/>
        <v>45726.5</v>
      </c>
      <c r="J64" s="25">
        <f t="shared" si="24"/>
        <v>31.5</v>
      </c>
      <c r="K64" s="21" t="str">
        <f t="shared" si="21"/>
        <v>Senin</v>
      </c>
      <c r="L64" s="24">
        <f t="shared" si="25"/>
        <v>45726.625</v>
      </c>
      <c r="M64" s="25">
        <f t="shared" si="22"/>
        <v>31.625</v>
      </c>
    </row>
    <row r="65" spans="1:13" ht="15.75" x14ac:dyDescent="0.25">
      <c r="A65" s="27">
        <v>5</v>
      </c>
      <c r="B65" s="22" t="s">
        <v>289</v>
      </c>
      <c r="C65" s="21">
        <v>98</v>
      </c>
      <c r="D65" s="23">
        <f t="shared" si="18"/>
        <v>9</v>
      </c>
      <c r="E65" s="23">
        <v>1</v>
      </c>
      <c r="F65" s="23">
        <f t="shared" si="19"/>
        <v>8</v>
      </c>
      <c r="G65" s="21">
        <v>3</v>
      </c>
      <c r="H65" s="21" t="str">
        <f t="shared" si="20"/>
        <v>Selasa</v>
      </c>
      <c r="I65" s="24">
        <f t="shared" si="23"/>
        <v>45727.208333333336</v>
      </c>
      <c r="J65" s="25">
        <f t="shared" si="24"/>
        <v>32.208333333333336</v>
      </c>
      <c r="K65" s="21" t="str">
        <f t="shared" si="21"/>
        <v>Selasa</v>
      </c>
      <c r="L65" s="24">
        <f t="shared" si="25"/>
        <v>45727.333333333336</v>
      </c>
      <c r="M65" s="25">
        <f t="shared" si="22"/>
        <v>32.333333333333336</v>
      </c>
    </row>
    <row r="66" spans="1:13" ht="15.75" x14ac:dyDescent="0.25">
      <c r="A66" s="27">
        <v>6</v>
      </c>
      <c r="B66" s="22" t="s">
        <v>290</v>
      </c>
      <c r="C66" s="21">
        <v>146</v>
      </c>
      <c r="D66" s="23">
        <f t="shared" si="18"/>
        <v>13</v>
      </c>
      <c r="E66" s="23">
        <v>0</v>
      </c>
      <c r="F66" s="23">
        <f t="shared" si="19"/>
        <v>13</v>
      </c>
      <c r="G66" s="21">
        <v>2</v>
      </c>
      <c r="H66" s="21" t="str">
        <f t="shared" si="20"/>
        <v>Selasa</v>
      </c>
      <c r="I66" s="24">
        <f t="shared" si="23"/>
        <v>45727.708333333336</v>
      </c>
      <c r="J66" s="25">
        <f t="shared" si="24"/>
        <v>32.708333333333336</v>
      </c>
      <c r="K66" s="21" t="str">
        <f t="shared" si="21"/>
        <v>Selasa</v>
      </c>
      <c r="L66" s="24">
        <f t="shared" si="25"/>
        <v>45727.791666666672</v>
      </c>
      <c r="M66" s="25">
        <f t="shared" si="22"/>
        <v>32.791666666666671</v>
      </c>
    </row>
    <row r="67" spans="1:13" ht="15.75" x14ac:dyDescent="0.25">
      <c r="A67" s="27">
        <v>7</v>
      </c>
      <c r="B67" s="22" t="s">
        <v>60</v>
      </c>
      <c r="C67" s="21">
        <v>137</v>
      </c>
      <c r="D67" s="23">
        <f t="shared" si="18"/>
        <v>13</v>
      </c>
      <c r="E67" s="23">
        <v>1</v>
      </c>
      <c r="F67" s="23">
        <f t="shared" si="19"/>
        <v>12</v>
      </c>
      <c r="G67" s="21">
        <v>3</v>
      </c>
      <c r="H67" s="21" t="str">
        <f t="shared" si="20"/>
        <v>Rabu</v>
      </c>
      <c r="I67" s="24">
        <f t="shared" si="23"/>
        <v>45728.333333333336</v>
      </c>
      <c r="J67" s="25">
        <f t="shared" si="24"/>
        <v>33.333333333333336</v>
      </c>
      <c r="K67" s="21" t="str">
        <f t="shared" si="21"/>
        <v>Rabu</v>
      </c>
      <c r="L67" s="24">
        <f t="shared" si="25"/>
        <v>45728.458333333336</v>
      </c>
      <c r="M67" s="25">
        <f t="shared" si="22"/>
        <v>33.458333333333336</v>
      </c>
    </row>
    <row r="68" spans="1:13" ht="15.75" x14ac:dyDescent="0.25">
      <c r="A68" s="27">
        <v>8</v>
      </c>
      <c r="B68" s="22" t="s">
        <v>291</v>
      </c>
      <c r="C68" s="21">
        <v>137</v>
      </c>
      <c r="D68" s="23">
        <f t="shared" si="18"/>
        <v>13</v>
      </c>
      <c r="E68" s="23">
        <v>1</v>
      </c>
      <c r="F68" s="23">
        <f t="shared" si="19"/>
        <v>12</v>
      </c>
      <c r="G68" s="21">
        <v>2</v>
      </c>
      <c r="H68" s="21" t="str">
        <f t="shared" si="20"/>
        <v>Kamis</v>
      </c>
      <c r="I68" s="24">
        <f t="shared" si="23"/>
        <v>45729</v>
      </c>
      <c r="J68" s="25">
        <f t="shared" si="24"/>
        <v>34</v>
      </c>
      <c r="K68" s="21" t="str">
        <f t="shared" si="21"/>
        <v>Kamis</v>
      </c>
      <c r="L68" s="24">
        <f t="shared" si="25"/>
        <v>45729.083333333336</v>
      </c>
      <c r="M68" s="25">
        <f t="shared" si="22"/>
        <v>34.083333333333336</v>
      </c>
    </row>
    <row r="69" spans="1:13" ht="15.75" x14ac:dyDescent="0.25">
      <c r="A69" s="27">
        <v>9</v>
      </c>
      <c r="B69" s="22" t="s">
        <v>60</v>
      </c>
      <c r="C69" s="21">
        <v>146</v>
      </c>
      <c r="D69" s="23">
        <f t="shared" si="18"/>
        <v>13</v>
      </c>
      <c r="E69" s="23">
        <v>0</v>
      </c>
      <c r="F69" s="23">
        <f t="shared" si="19"/>
        <v>13</v>
      </c>
      <c r="G69" s="21">
        <v>3</v>
      </c>
      <c r="H69" s="21" t="str">
        <f t="shared" si="20"/>
        <v>Kamis</v>
      </c>
      <c r="I69" s="24">
        <f t="shared" si="23"/>
        <v>45729.625</v>
      </c>
      <c r="J69" s="25">
        <f t="shared" si="24"/>
        <v>34.625</v>
      </c>
      <c r="K69" s="21" t="str">
        <f t="shared" si="21"/>
        <v>Kamis</v>
      </c>
      <c r="L69" s="24">
        <f t="shared" si="25"/>
        <v>45729.75</v>
      </c>
      <c r="M69" s="25">
        <f t="shared" si="22"/>
        <v>34.75</v>
      </c>
    </row>
    <row r="70" spans="1:13" ht="15.75" x14ac:dyDescent="0.25">
      <c r="A70" s="27">
        <v>10</v>
      </c>
      <c r="B70" s="22" t="s">
        <v>290</v>
      </c>
      <c r="C70" s="21">
        <v>98</v>
      </c>
      <c r="D70" s="23">
        <f t="shared" si="18"/>
        <v>9</v>
      </c>
      <c r="E70" s="23">
        <v>1</v>
      </c>
      <c r="F70" s="23">
        <f t="shared" si="19"/>
        <v>8</v>
      </c>
      <c r="G70" s="21">
        <v>2</v>
      </c>
      <c r="H70" s="21" t="str">
        <f t="shared" si="20"/>
        <v>Jum'at</v>
      </c>
      <c r="I70" s="24">
        <f t="shared" si="23"/>
        <v>45730.291666666664</v>
      </c>
      <c r="J70" s="25">
        <f t="shared" si="24"/>
        <v>35.291666666666664</v>
      </c>
      <c r="K70" s="21" t="str">
        <f t="shared" si="21"/>
        <v>Jum'at</v>
      </c>
      <c r="L70" s="24">
        <f t="shared" si="25"/>
        <v>45730.375</v>
      </c>
      <c r="M70" s="25">
        <f t="shared" si="22"/>
        <v>35.375</v>
      </c>
    </row>
    <row r="71" spans="1:13" ht="15.75" x14ac:dyDescent="0.25">
      <c r="A71" s="27">
        <v>11</v>
      </c>
      <c r="B71" s="22" t="s">
        <v>289</v>
      </c>
      <c r="C71" s="21">
        <v>150</v>
      </c>
      <c r="D71" s="23">
        <f t="shared" si="18"/>
        <v>14</v>
      </c>
      <c r="E71" s="23">
        <v>1</v>
      </c>
      <c r="F71" s="23">
        <f t="shared" si="19"/>
        <v>13</v>
      </c>
      <c r="G71" s="21">
        <v>2</v>
      </c>
      <c r="H71" s="21" t="str">
        <f t="shared" si="20"/>
        <v>Jum'at</v>
      </c>
      <c r="I71" s="24">
        <f t="shared" si="23"/>
        <v>45730.75</v>
      </c>
      <c r="J71" s="25">
        <f t="shared" si="24"/>
        <v>35.75</v>
      </c>
      <c r="K71" s="21" t="str">
        <f t="shared" si="21"/>
        <v>Jum'at</v>
      </c>
      <c r="L71" s="24">
        <f t="shared" si="25"/>
        <v>45730.833333333336</v>
      </c>
      <c r="M71" s="25">
        <f t="shared" si="22"/>
        <v>35.833333333333336</v>
      </c>
    </row>
    <row r="72" spans="1:13" ht="15.75" x14ac:dyDescent="0.25">
      <c r="A72" s="27">
        <v>12</v>
      </c>
      <c r="B72" s="22" t="s">
        <v>288</v>
      </c>
      <c r="C72" s="21">
        <v>250</v>
      </c>
      <c r="D72" s="23">
        <f t="shared" si="18"/>
        <v>21</v>
      </c>
      <c r="E72" s="23">
        <v>-1</v>
      </c>
      <c r="F72" s="23">
        <f t="shared" si="19"/>
        <v>22</v>
      </c>
      <c r="G72" s="21">
        <v>2</v>
      </c>
      <c r="H72" s="21" t="str">
        <f t="shared" si="20"/>
        <v>Sabtu</v>
      </c>
      <c r="I72" s="24">
        <f t="shared" si="23"/>
        <v>45731.416666666664</v>
      </c>
      <c r="J72" s="25">
        <f t="shared" si="24"/>
        <v>36.416666666666671</v>
      </c>
      <c r="K72" s="21" t="str">
        <f t="shared" si="21"/>
        <v>Sabtu</v>
      </c>
      <c r="L72" s="24">
        <f t="shared" si="25"/>
        <v>45731.5</v>
      </c>
      <c r="M72" s="25">
        <f t="shared" si="22"/>
        <v>36.500000000000007</v>
      </c>
    </row>
    <row r="73" spans="1:13" ht="15.75" x14ac:dyDescent="0.25">
      <c r="A73" s="27">
        <v>13</v>
      </c>
      <c r="B73" s="22" t="s">
        <v>138</v>
      </c>
      <c r="C73" s="21">
        <v>295</v>
      </c>
      <c r="D73" s="23">
        <f t="shared" si="18"/>
        <v>28</v>
      </c>
      <c r="E73" s="23">
        <v>2</v>
      </c>
      <c r="F73" s="23">
        <f t="shared" si="19"/>
        <v>26</v>
      </c>
      <c r="G73" s="21">
        <v>3</v>
      </c>
      <c r="H73" s="21" t="str">
        <f t="shared" si="20"/>
        <v>Minggu</v>
      </c>
      <c r="I73" s="24">
        <f t="shared" si="23"/>
        <v>45732.375</v>
      </c>
      <c r="J73" s="25">
        <f t="shared" si="24"/>
        <v>37.375000000000007</v>
      </c>
      <c r="K73" s="21" t="str">
        <f t="shared" si="21"/>
        <v>Minggu</v>
      </c>
      <c r="L73" s="24">
        <f t="shared" si="25"/>
        <v>45732.5</v>
      </c>
      <c r="M73" s="25">
        <f t="shared" si="22"/>
        <v>37.500000000000007</v>
      </c>
    </row>
    <row r="74" spans="1:13" ht="15.75" x14ac:dyDescent="0.25">
      <c r="A74" s="27">
        <v>14</v>
      </c>
      <c r="B74" s="22" t="s">
        <v>18</v>
      </c>
      <c r="C74" s="164">
        <v>289</v>
      </c>
      <c r="D74" s="23">
        <f t="shared" si="18"/>
        <v>28</v>
      </c>
      <c r="E74" s="23">
        <v>2</v>
      </c>
      <c r="F74" s="23">
        <f t="shared" si="19"/>
        <v>26</v>
      </c>
      <c r="G74" s="21">
        <v>3</v>
      </c>
      <c r="H74" s="21" t="str">
        <f t="shared" si="20"/>
        <v>Senin</v>
      </c>
      <c r="I74" s="24">
        <f t="shared" si="23"/>
        <v>45733.666666666664</v>
      </c>
      <c r="J74" s="25">
        <f t="shared" si="24"/>
        <v>38.666666666666671</v>
      </c>
      <c r="K74" s="21" t="str">
        <f t="shared" si="21"/>
        <v>Senin</v>
      </c>
      <c r="L74" s="24">
        <f t="shared" si="25"/>
        <v>45733.791666666664</v>
      </c>
      <c r="M74" s="25">
        <f t="shared" si="22"/>
        <v>38.791666666666671</v>
      </c>
    </row>
    <row r="75" spans="1:13" ht="15.75" x14ac:dyDescent="0.25">
      <c r="A75" s="27">
        <v>15</v>
      </c>
      <c r="B75" s="26" t="s">
        <v>287</v>
      </c>
      <c r="C75" s="270">
        <v>265</v>
      </c>
      <c r="D75" s="23">
        <f t="shared" si="18"/>
        <v>26</v>
      </c>
      <c r="E75" s="23">
        <v>2</v>
      </c>
      <c r="F75" s="23">
        <f t="shared" si="19"/>
        <v>24</v>
      </c>
      <c r="G75" s="21">
        <v>3</v>
      </c>
      <c r="H75" s="21" t="str">
        <f t="shared" si="20"/>
        <v>Selasa</v>
      </c>
      <c r="I75" s="24">
        <f t="shared" si="23"/>
        <v>45734.958333333336</v>
      </c>
      <c r="J75" s="25">
        <f t="shared" si="24"/>
        <v>39.958333333333336</v>
      </c>
      <c r="K75" s="21" t="str">
        <f t="shared" si="21"/>
        <v>Rabu</v>
      </c>
      <c r="L75" s="24">
        <f t="shared" si="25"/>
        <v>45735.083333333336</v>
      </c>
      <c r="M75" s="25">
        <f t="shared" si="22"/>
        <v>40.083333333333336</v>
      </c>
    </row>
    <row r="76" spans="1:13" ht="15.75" x14ac:dyDescent="0.25">
      <c r="A76" s="27">
        <v>16</v>
      </c>
      <c r="B76" s="26" t="s">
        <v>292</v>
      </c>
      <c r="C76" s="270">
        <v>265</v>
      </c>
      <c r="D76" s="23">
        <f t="shared" si="18"/>
        <v>24</v>
      </c>
      <c r="E76" s="23">
        <v>0</v>
      </c>
      <c r="F76" s="23">
        <f t="shared" si="19"/>
        <v>24</v>
      </c>
      <c r="G76" s="21">
        <v>3</v>
      </c>
      <c r="H76" s="21" t="str">
        <f t="shared" si="20"/>
        <v>Kamis</v>
      </c>
      <c r="I76" s="24">
        <f t="shared" si="23"/>
        <v>45736.166666666664</v>
      </c>
      <c r="J76" s="25">
        <f t="shared" si="24"/>
        <v>41.166666666666671</v>
      </c>
      <c r="K76" s="21" t="str">
        <f t="shared" si="21"/>
        <v>Kamis</v>
      </c>
      <c r="L76" s="24">
        <f t="shared" si="25"/>
        <v>45736.291666666664</v>
      </c>
      <c r="M76" s="25">
        <f t="shared" si="22"/>
        <v>41.291666666666671</v>
      </c>
    </row>
    <row r="77" spans="1:13" ht="15.75" x14ac:dyDescent="0.25">
      <c r="A77" s="27">
        <v>17</v>
      </c>
      <c r="B77" s="54" t="s">
        <v>287</v>
      </c>
      <c r="C77" s="27"/>
      <c r="D77" s="53"/>
      <c r="E77" s="53"/>
      <c r="F77" s="53"/>
      <c r="G77" s="27"/>
      <c r="H77" s="21" t="str">
        <f t="shared" si="20"/>
        <v>Jum'at</v>
      </c>
      <c r="I77" s="24">
        <f t="shared" si="23"/>
        <v>45737.291666666664</v>
      </c>
      <c r="J77" s="25">
        <f t="shared" si="24"/>
        <v>42.291666666666671</v>
      </c>
      <c r="K77" s="21"/>
      <c r="L77" s="24"/>
      <c r="M77" s="25"/>
    </row>
    <row r="78" spans="1:13" ht="15.75" x14ac:dyDescent="0.25">
      <c r="A78" s="459" t="s">
        <v>31</v>
      </c>
      <c r="B78" s="459"/>
      <c r="C78" s="56">
        <f>SUM(C61:C74)</f>
        <v>2578</v>
      </c>
      <c r="D78" s="56">
        <f>SUM(D61:D74)</f>
        <v>238</v>
      </c>
      <c r="E78" s="56"/>
      <c r="F78" s="56"/>
      <c r="G78" s="56">
        <f>SUM(G61:G74)</f>
        <v>711</v>
      </c>
      <c r="H78" s="56">
        <f>D78+G78</f>
        <v>949</v>
      </c>
      <c r="I78" s="29"/>
      <c r="J78" s="30"/>
      <c r="K78" s="29"/>
      <c r="L78" s="29"/>
      <c r="M78" s="30"/>
    </row>
    <row r="79" spans="1:13" ht="15.75" x14ac:dyDescent="0.25">
      <c r="A79" s="8" t="s">
        <v>32</v>
      </c>
      <c r="B79" s="8"/>
      <c r="C79" s="31"/>
      <c r="D79" s="32">
        <f>D78/24</f>
        <v>9.9166666666666661</v>
      </c>
      <c r="E79" s="32"/>
      <c r="F79" s="32"/>
      <c r="G79" s="32">
        <f>G78/24</f>
        <v>29.625</v>
      </c>
      <c r="H79" s="32">
        <f>H78/24</f>
        <v>39.541666666666664</v>
      </c>
      <c r="I79" s="33"/>
      <c r="J79" s="34" t="s">
        <v>33</v>
      </c>
      <c r="K79" s="35"/>
      <c r="L79" s="35"/>
      <c r="M79" s="35"/>
    </row>
    <row r="80" spans="1:13" ht="15.75" x14ac:dyDescent="0.25">
      <c r="A80" s="36"/>
      <c r="B80" s="36"/>
      <c r="C80" s="36"/>
      <c r="D80" s="36"/>
      <c r="E80" s="36"/>
      <c r="F80" s="36"/>
      <c r="G80" s="36"/>
      <c r="H80" s="35"/>
      <c r="I80" s="35"/>
      <c r="J80" s="30" t="s">
        <v>34</v>
      </c>
      <c r="K80" s="30"/>
      <c r="L80" s="38">
        <f>C78</f>
        <v>2578</v>
      </c>
      <c r="M80" s="35" t="s">
        <v>35</v>
      </c>
    </row>
    <row r="81" spans="1:13" ht="15.75" x14ac:dyDescent="0.25">
      <c r="A81" s="36"/>
      <c r="B81" s="36"/>
      <c r="C81" s="36"/>
      <c r="D81" s="36"/>
      <c r="E81" s="36"/>
      <c r="F81" s="36"/>
      <c r="G81" s="36"/>
      <c r="H81" s="36"/>
      <c r="I81" s="35"/>
      <c r="J81" s="30" t="s">
        <v>36</v>
      </c>
      <c r="K81" s="30"/>
      <c r="L81" s="40">
        <f>D79</f>
        <v>9.9166666666666661</v>
      </c>
      <c r="M81" s="35" t="s">
        <v>14</v>
      </c>
    </row>
    <row r="82" spans="1:13" ht="15.75" x14ac:dyDescent="0.25">
      <c r="A82" s="36"/>
      <c r="B82" s="36"/>
      <c r="C82" s="36"/>
      <c r="D82" s="36"/>
      <c r="E82" s="36"/>
      <c r="F82" s="36"/>
      <c r="G82" s="36"/>
      <c r="H82" s="36"/>
      <c r="I82" s="35"/>
      <c r="J82" s="30" t="s">
        <v>37</v>
      </c>
      <c r="K82" s="30"/>
      <c r="L82" s="41">
        <f>G79</f>
        <v>29.625</v>
      </c>
      <c r="M82" s="35" t="s">
        <v>14</v>
      </c>
    </row>
    <row r="84" spans="1:13" ht="15.75" x14ac:dyDescent="0.25">
      <c r="A84" s="14" t="s"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15.75" x14ac:dyDescent="0.25">
      <c r="A85" s="14" t="s">
        <v>286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ht="15.75" x14ac:dyDescent="0.25">
      <c r="A86" s="18"/>
      <c r="B86" s="18"/>
      <c r="C86" s="18"/>
      <c r="D86" s="18"/>
      <c r="E86" s="18"/>
      <c r="F86" s="18"/>
      <c r="G86" s="16"/>
      <c r="H86" s="18"/>
      <c r="I86" s="18"/>
      <c r="J86" s="36"/>
      <c r="K86" s="18" t="s">
        <v>3</v>
      </c>
      <c r="L86" s="16">
        <v>11</v>
      </c>
      <c r="M86" s="18" t="s">
        <v>4</v>
      </c>
    </row>
    <row r="87" spans="1:13" ht="15.75" x14ac:dyDescent="0.25">
      <c r="A87" s="195" t="s">
        <v>40</v>
      </c>
      <c r="B87" s="18"/>
      <c r="C87" s="18"/>
      <c r="D87" s="18"/>
      <c r="E87" s="18"/>
      <c r="F87" s="18"/>
      <c r="G87" s="16"/>
      <c r="H87" s="18"/>
      <c r="I87" s="18"/>
      <c r="J87" s="36"/>
      <c r="K87" s="18"/>
      <c r="L87" s="16"/>
      <c r="M87" s="18"/>
    </row>
    <row r="88" spans="1:13" ht="15" customHeight="1" x14ac:dyDescent="0.25">
      <c r="A88" s="13" t="s">
        <v>5</v>
      </c>
      <c r="B88" s="13" t="s">
        <v>6</v>
      </c>
      <c r="C88" s="12" t="s">
        <v>7</v>
      </c>
      <c r="D88" s="12" t="s">
        <v>8</v>
      </c>
      <c r="E88" s="11" t="s">
        <v>9</v>
      </c>
      <c r="F88" s="11" t="s">
        <v>10</v>
      </c>
      <c r="G88" s="12" t="s">
        <v>11</v>
      </c>
      <c r="H88" s="10" t="s">
        <v>12</v>
      </c>
      <c r="I88" s="10"/>
      <c r="J88" s="10"/>
      <c r="K88" s="9" t="s">
        <v>13</v>
      </c>
      <c r="L88" s="9"/>
      <c r="M88" s="9"/>
    </row>
    <row r="89" spans="1:13" ht="15.75" x14ac:dyDescent="0.25">
      <c r="A89" s="13"/>
      <c r="B89" s="13"/>
      <c r="C89" s="12"/>
      <c r="D89" s="12"/>
      <c r="E89" s="11"/>
      <c r="F89" s="11"/>
      <c r="G89" s="12"/>
      <c r="H89" s="19" t="s">
        <v>14</v>
      </c>
      <c r="I89" s="19" t="s">
        <v>15</v>
      </c>
      <c r="J89" s="19" t="s">
        <v>16</v>
      </c>
      <c r="K89" s="20" t="s">
        <v>14</v>
      </c>
      <c r="L89" s="20" t="s">
        <v>15</v>
      </c>
      <c r="M89" s="20" t="s">
        <v>16</v>
      </c>
    </row>
    <row r="90" spans="1:13" ht="15.75" x14ac:dyDescent="0.25">
      <c r="A90" s="27">
        <v>1</v>
      </c>
      <c r="B90" s="22" t="s">
        <v>287</v>
      </c>
      <c r="C90" s="270">
        <v>265</v>
      </c>
      <c r="D90" s="23">
        <f t="shared" ref="D90:D105" si="26">F90+E90</f>
        <v>25</v>
      </c>
      <c r="E90" s="23">
        <v>1</v>
      </c>
      <c r="F90" s="23">
        <f t="shared" ref="F90:F105" si="27">INT(C90/$L$3)</f>
        <v>24</v>
      </c>
      <c r="G90" s="21">
        <v>3</v>
      </c>
      <c r="H90" s="21" t="str">
        <f t="shared" ref="H90:H106" si="28">CHOOSE(WEEKDAY(I90),"Minggu","Senin","Selasa","Rabu","Kamis","Jum'at","Sabtu")</f>
        <v>Jum'at</v>
      </c>
      <c r="I90" s="24">
        <v>45737</v>
      </c>
      <c r="J90" s="25">
        <v>0.5</v>
      </c>
      <c r="K90" s="21" t="str">
        <f t="shared" ref="K90:K105" si="29">CHOOSE(WEEKDAY(L90),"Minggu","Senin","Selasa","Rabu","Kamis","Jum'at","Sabtu")</f>
        <v>Jum'at</v>
      </c>
      <c r="L90" s="24">
        <f>(I90+J90)+G90/24</f>
        <v>45737.625</v>
      </c>
      <c r="M90" s="25">
        <f t="shared" ref="M90:M105" si="30">(J90+G90/24)</f>
        <v>0.625</v>
      </c>
    </row>
    <row r="91" spans="1:13" ht="15.75" x14ac:dyDescent="0.25">
      <c r="A91" s="27">
        <v>2</v>
      </c>
      <c r="B91" s="26" t="s">
        <v>292</v>
      </c>
      <c r="C91" s="270">
        <v>265</v>
      </c>
      <c r="D91" s="23">
        <f t="shared" si="26"/>
        <v>24</v>
      </c>
      <c r="E91" s="23">
        <v>0</v>
      </c>
      <c r="F91" s="23">
        <f t="shared" si="27"/>
        <v>24</v>
      </c>
      <c r="G91" s="21">
        <v>3</v>
      </c>
      <c r="H91" s="21" t="str">
        <f t="shared" si="28"/>
        <v>Sabtu</v>
      </c>
      <c r="I91" s="24">
        <f t="shared" ref="I91:I106" si="31">$I$90+J91</f>
        <v>45738.666666666664</v>
      </c>
      <c r="J91" s="25">
        <f t="shared" ref="J91:J106" si="32">M90+D90/24</f>
        <v>1.6666666666666667</v>
      </c>
      <c r="K91" s="21" t="str">
        <f t="shared" si="29"/>
        <v>Sabtu</v>
      </c>
      <c r="L91" s="24">
        <f t="shared" ref="L91:L105" si="33">($I$90+J91)+G91/24</f>
        <v>45738.791666666664</v>
      </c>
      <c r="M91" s="25">
        <f t="shared" si="30"/>
        <v>1.7916666666666667</v>
      </c>
    </row>
    <row r="92" spans="1:13" ht="15.75" x14ac:dyDescent="0.25">
      <c r="A92" s="27">
        <v>3</v>
      </c>
      <c r="B92" s="26" t="s">
        <v>287</v>
      </c>
      <c r="C92" s="21">
        <v>289</v>
      </c>
      <c r="D92" s="23">
        <f t="shared" si="26"/>
        <v>29</v>
      </c>
      <c r="E92" s="23">
        <v>3</v>
      </c>
      <c r="F92" s="23">
        <f t="shared" si="27"/>
        <v>26</v>
      </c>
      <c r="G92" s="21">
        <v>3</v>
      </c>
      <c r="H92" s="21" t="str">
        <f t="shared" si="28"/>
        <v>Minggu</v>
      </c>
      <c r="I92" s="24">
        <f t="shared" si="31"/>
        <v>45739.791666666664</v>
      </c>
      <c r="J92" s="25">
        <f t="shared" si="32"/>
        <v>2.791666666666667</v>
      </c>
      <c r="K92" s="21" t="str">
        <f t="shared" si="29"/>
        <v>Minggu</v>
      </c>
      <c r="L92" s="24">
        <f t="shared" si="33"/>
        <v>45739.916666666664</v>
      </c>
      <c r="M92" s="25">
        <f t="shared" si="30"/>
        <v>2.916666666666667</v>
      </c>
    </row>
    <row r="93" spans="1:13" ht="15.75" x14ac:dyDescent="0.25">
      <c r="A93" s="27">
        <v>4</v>
      </c>
      <c r="B93" s="22" t="s">
        <v>18</v>
      </c>
      <c r="C93" s="21">
        <v>295</v>
      </c>
      <c r="D93" s="23">
        <f t="shared" si="26"/>
        <v>27</v>
      </c>
      <c r="E93" s="23">
        <v>1</v>
      </c>
      <c r="F93" s="23">
        <f t="shared" si="27"/>
        <v>26</v>
      </c>
      <c r="G93" s="21">
        <v>6</v>
      </c>
      <c r="H93" s="21" t="str">
        <f t="shared" si="28"/>
        <v>Selasa</v>
      </c>
      <c r="I93" s="24">
        <f t="shared" si="31"/>
        <v>45741.125</v>
      </c>
      <c r="J93" s="25">
        <f t="shared" si="32"/>
        <v>4.125</v>
      </c>
      <c r="K93" s="21" t="str">
        <f t="shared" si="29"/>
        <v>Selasa</v>
      </c>
      <c r="L93" s="24">
        <f t="shared" si="33"/>
        <v>45741.375</v>
      </c>
      <c r="M93" s="25">
        <f t="shared" si="30"/>
        <v>4.375</v>
      </c>
    </row>
    <row r="94" spans="1:13" ht="15.75" x14ac:dyDescent="0.25">
      <c r="A94" s="27">
        <v>5</v>
      </c>
      <c r="B94" s="22" t="s">
        <v>138</v>
      </c>
      <c r="C94" s="21">
        <v>250</v>
      </c>
      <c r="D94" s="23">
        <f t="shared" si="26"/>
        <v>21</v>
      </c>
      <c r="E94" s="23">
        <v>-1</v>
      </c>
      <c r="F94" s="23">
        <f t="shared" si="27"/>
        <v>22</v>
      </c>
      <c r="G94" s="21">
        <v>4</v>
      </c>
      <c r="H94" s="21" t="str">
        <f t="shared" si="28"/>
        <v>Rabu</v>
      </c>
      <c r="I94" s="24">
        <f t="shared" si="31"/>
        <v>45742.5</v>
      </c>
      <c r="J94" s="25">
        <f t="shared" si="32"/>
        <v>5.5</v>
      </c>
      <c r="K94" s="21" t="str">
        <f t="shared" si="29"/>
        <v>Rabu</v>
      </c>
      <c r="L94" s="24">
        <f t="shared" si="33"/>
        <v>45742.666666666664</v>
      </c>
      <c r="M94" s="25">
        <f t="shared" si="30"/>
        <v>5.666666666666667</v>
      </c>
    </row>
    <row r="95" spans="1:13" ht="15.75" x14ac:dyDescent="0.25">
      <c r="A95" s="27">
        <v>6</v>
      </c>
      <c r="B95" s="22" t="s">
        <v>288</v>
      </c>
      <c r="C95" s="21">
        <v>150</v>
      </c>
      <c r="D95" s="23">
        <f t="shared" si="26"/>
        <v>14</v>
      </c>
      <c r="E95" s="23">
        <v>1</v>
      </c>
      <c r="F95" s="23">
        <f t="shared" si="27"/>
        <v>13</v>
      </c>
      <c r="G95" s="21">
        <v>2</v>
      </c>
      <c r="H95" s="21" t="str">
        <f t="shared" si="28"/>
        <v>Kamis</v>
      </c>
      <c r="I95" s="24">
        <f t="shared" si="31"/>
        <v>45743.541666666664</v>
      </c>
      <c r="J95" s="25">
        <f t="shared" si="32"/>
        <v>6.541666666666667</v>
      </c>
      <c r="K95" s="21" t="str">
        <f t="shared" si="29"/>
        <v>Kamis</v>
      </c>
      <c r="L95" s="24">
        <f t="shared" si="33"/>
        <v>45743.625</v>
      </c>
      <c r="M95" s="25">
        <f t="shared" si="30"/>
        <v>6.625</v>
      </c>
    </row>
    <row r="96" spans="1:13" ht="15.75" x14ac:dyDescent="0.25">
      <c r="A96" s="27">
        <v>7</v>
      </c>
      <c r="B96" s="22" t="s">
        <v>289</v>
      </c>
      <c r="C96" s="21">
        <v>98</v>
      </c>
      <c r="D96" s="23">
        <f t="shared" si="26"/>
        <v>9</v>
      </c>
      <c r="E96" s="23">
        <v>1</v>
      </c>
      <c r="F96" s="23">
        <f t="shared" si="27"/>
        <v>8</v>
      </c>
      <c r="G96" s="21">
        <v>3</v>
      </c>
      <c r="H96" s="21" t="str">
        <f t="shared" si="28"/>
        <v>Jum'at</v>
      </c>
      <c r="I96" s="24">
        <f t="shared" si="31"/>
        <v>45744.208333333336</v>
      </c>
      <c r="J96" s="25">
        <f t="shared" si="32"/>
        <v>7.208333333333333</v>
      </c>
      <c r="K96" s="21" t="str">
        <f t="shared" si="29"/>
        <v>Jum'at</v>
      </c>
      <c r="L96" s="24">
        <f t="shared" si="33"/>
        <v>45744.333333333336</v>
      </c>
      <c r="M96" s="25">
        <f t="shared" si="30"/>
        <v>7.333333333333333</v>
      </c>
    </row>
    <row r="97" spans="1:13" ht="15.75" x14ac:dyDescent="0.25">
      <c r="A97" s="27">
        <v>8</v>
      </c>
      <c r="B97" s="22" t="s">
        <v>290</v>
      </c>
      <c r="C97" s="21">
        <v>146</v>
      </c>
      <c r="D97" s="23">
        <f t="shared" si="26"/>
        <v>13</v>
      </c>
      <c r="E97" s="23">
        <v>0</v>
      </c>
      <c r="F97" s="23">
        <f t="shared" si="27"/>
        <v>13</v>
      </c>
      <c r="G97" s="21">
        <v>2</v>
      </c>
      <c r="H97" s="21" t="str">
        <f t="shared" si="28"/>
        <v>Jum'at</v>
      </c>
      <c r="I97" s="24">
        <f t="shared" si="31"/>
        <v>45744.708333333336</v>
      </c>
      <c r="J97" s="25">
        <f t="shared" si="32"/>
        <v>7.708333333333333</v>
      </c>
      <c r="K97" s="21" t="str">
        <f t="shared" si="29"/>
        <v>Jum'at</v>
      </c>
      <c r="L97" s="24">
        <f t="shared" si="33"/>
        <v>45744.791666666672</v>
      </c>
      <c r="M97" s="25">
        <f t="shared" si="30"/>
        <v>7.7916666666666661</v>
      </c>
    </row>
    <row r="98" spans="1:13" ht="15.75" x14ac:dyDescent="0.25">
      <c r="A98" s="27">
        <v>9</v>
      </c>
      <c r="B98" s="22" t="s">
        <v>60</v>
      </c>
      <c r="C98" s="21">
        <v>137</v>
      </c>
      <c r="D98" s="23">
        <f t="shared" si="26"/>
        <v>13</v>
      </c>
      <c r="E98" s="23">
        <v>1</v>
      </c>
      <c r="F98" s="23">
        <f t="shared" si="27"/>
        <v>12</v>
      </c>
      <c r="G98" s="21">
        <v>4</v>
      </c>
      <c r="H98" s="21" t="str">
        <f t="shared" si="28"/>
        <v>Sabtu</v>
      </c>
      <c r="I98" s="24">
        <f t="shared" si="31"/>
        <v>45745.333333333336</v>
      </c>
      <c r="J98" s="25">
        <f t="shared" si="32"/>
        <v>8.3333333333333321</v>
      </c>
      <c r="K98" s="21" t="str">
        <f t="shared" si="29"/>
        <v>Sabtu</v>
      </c>
      <c r="L98" s="24">
        <f t="shared" si="33"/>
        <v>45745.5</v>
      </c>
      <c r="M98" s="25">
        <f t="shared" si="30"/>
        <v>8.4999999999999982</v>
      </c>
    </row>
    <row r="99" spans="1:13" ht="15.75" x14ac:dyDescent="0.25">
      <c r="A99" s="27">
        <v>10</v>
      </c>
      <c r="B99" s="22" t="s">
        <v>291</v>
      </c>
      <c r="C99" s="21">
        <v>137</v>
      </c>
      <c r="D99" s="23">
        <f t="shared" si="26"/>
        <v>13</v>
      </c>
      <c r="E99" s="23">
        <v>1</v>
      </c>
      <c r="F99" s="23">
        <f t="shared" si="27"/>
        <v>12</v>
      </c>
      <c r="G99" s="21">
        <v>2</v>
      </c>
      <c r="H99" s="21" t="str">
        <f t="shared" si="28"/>
        <v>Minggu</v>
      </c>
      <c r="I99" s="24">
        <f t="shared" si="31"/>
        <v>45746.041666666664</v>
      </c>
      <c r="J99" s="25">
        <f t="shared" si="32"/>
        <v>9.0416666666666643</v>
      </c>
      <c r="K99" s="21" t="str">
        <f t="shared" si="29"/>
        <v>Minggu</v>
      </c>
      <c r="L99" s="24">
        <f t="shared" si="33"/>
        <v>45746.125</v>
      </c>
      <c r="M99" s="25">
        <f t="shared" si="30"/>
        <v>9.1249999999999982</v>
      </c>
    </row>
    <row r="100" spans="1:13" ht="15.75" x14ac:dyDescent="0.25">
      <c r="A100" s="27">
        <v>11</v>
      </c>
      <c r="B100" s="22" t="s">
        <v>60</v>
      </c>
      <c r="C100" s="21">
        <v>146</v>
      </c>
      <c r="D100" s="23">
        <f t="shared" si="26"/>
        <v>13</v>
      </c>
      <c r="E100" s="23">
        <v>0</v>
      </c>
      <c r="F100" s="23">
        <f t="shared" si="27"/>
        <v>13</v>
      </c>
      <c r="G100" s="21">
        <v>4</v>
      </c>
      <c r="H100" s="21" t="str">
        <f t="shared" si="28"/>
        <v>Minggu</v>
      </c>
      <c r="I100" s="24">
        <f t="shared" si="31"/>
        <v>45746.666666666664</v>
      </c>
      <c r="J100" s="25">
        <f t="shared" si="32"/>
        <v>9.6666666666666643</v>
      </c>
      <c r="K100" s="21" t="str">
        <f t="shared" si="29"/>
        <v>Minggu</v>
      </c>
      <c r="L100" s="24">
        <f t="shared" si="33"/>
        <v>45746.833333333328</v>
      </c>
      <c r="M100" s="25">
        <f t="shared" si="30"/>
        <v>9.8333333333333304</v>
      </c>
    </row>
    <row r="101" spans="1:13" ht="15.75" x14ac:dyDescent="0.25">
      <c r="A101" s="27">
        <v>12</v>
      </c>
      <c r="B101" s="22" t="s">
        <v>290</v>
      </c>
      <c r="C101" s="21">
        <v>98</v>
      </c>
      <c r="D101" s="23">
        <f t="shared" si="26"/>
        <v>9</v>
      </c>
      <c r="E101" s="23">
        <v>1</v>
      </c>
      <c r="F101" s="23">
        <f t="shared" si="27"/>
        <v>8</v>
      </c>
      <c r="G101" s="21">
        <v>2</v>
      </c>
      <c r="H101" s="21" t="str">
        <f t="shared" si="28"/>
        <v>Senin</v>
      </c>
      <c r="I101" s="24">
        <f t="shared" si="31"/>
        <v>45747.375</v>
      </c>
      <c r="J101" s="25">
        <f t="shared" si="32"/>
        <v>10.374999999999996</v>
      </c>
      <c r="K101" s="21" t="str">
        <f t="shared" si="29"/>
        <v>Senin</v>
      </c>
      <c r="L101" s="24">
        <f t="shared" si="33"/>
        <v>45747.458333333336</v>
      </c>
      <c r="M101" s="25">
        <f t="shared" si="30"/>
        <v>10.45833333333333</v>
      </c>
    </row>
    <row r="102" spans="1:13" ht="15.75" x14ac:dyDescent="0.25">
      <c r="A102" s="27">
        <v>13</v>
      </c>
      <c r="B102" s="22" t="s">
        <v>289</v>
      </c>
      <c r="C102" s="21">
        <v>150</v>
      </c>
      <c r="D102" s="23">
        <f t="shared" si="26"/>
        <v>14</v>
      </c>
      <c r="E102" s="23">
        <v>1</v>
      </c>
      <c r="F102" s="23">
        <f t="shared" si="27"/>
        <v>13</v>
      </c>
      <c r="G102" s="21">
        <v>3</v>
      </c>
      <c r="H102" s="21" t="str">
        <f t="shared" si="28"/>
        <v>Senin</v>
      </c>
      <c r="I102" s="24">
        <f t="shared" si="31"/>
        <v>45747.833333333336</v>
      </c>
      <c r="J102" s="25">
        <f t="shared" si="32"/>
        <v>10.83333333333333</v>
      </c>
      <c r="K102" s="21" t="str">
        <f t="shared" si="29"/>
        <v>Senin</v>
      </c>
      <c r="L102" s="24">
        <f t="shared" si="33"/>
        <v>45747.958333333336</v>
      </c>
      <c r="M102" s="25">
        <f t="shared" si="30"/>
        <v>10.95833333333333</v>
      </c>
    </row>
    <row r="103" spans="1:13" ht="15.75" x14ac:dyDescent="0.25">
      <c r="A103" s="27">
        <v>14</v>
      </c>
      <c r="B103" s="22" t="s">
        <v>288</v>
      </c>
      <c r="C103" s="21">
        <v>250</v>
      </c>
      <c r="D103" s="23">
        <f t="shared" si="26"/>
        <v>22</v>
      </c>
      <c r="E103" s="23">
        <v>0</v>
      </c>
      <c r="F103" s="23">
        <f t="shared" si="27"/>
        <v>22</v>
      </c>
      <c r="G103" s="21">
        <v>2</v>
      </c>
      <c r="H103" s="21" t="str">
        <f t="shared" si="28"/>
        <v>Selasa</v>
      </c>
      <c r="I103" s="24">
        <f t="shared" si="31"/>
        <v>45748.541666666664</v>
      </c>
      <c r="J103" s="25">
        <f t="shared" si="32"/>
        <v>11.541666666666664</v>
      </c>
      <c r="K103" s="21" t="str">
        <f t="shared" si="29"/>
        <v>Selasa</v>
      </c>
      <c r="L103" s="24">
        <f t="shared" si="33"/>
        <v>45748.625</v>
      </c>
      <c r="M103" s="25">
        <f t="shared" si="30"/>
        <v>11.624999999999998</v>
      </c>
    </row>
    <row r="104" spans="1:13" ht="15.75" x14ac:dyDescent="0.25">
      <c r="A104" s="27">
        <v>15</v>
      </c>
      <c r="B104" s="22" t="s">
        <v>138</v>
      </c>
      <c r="C104" s="21">
        <v>295</v>
      </c>
      <c r="D104" s="23">
        <f t="shared" si="26"/>
        <v>28</v>
      </c>
      <c r="E104" s="23">
        <v>2</v>
      </c>
      <c r="F104" s="23">
        <f t="shared" si="27"/>
        <v>26</v>
      </c>
      <c r="G104" s="21">
        <v>4</v>
      </c>
      <c r="H104" s="21" t="str">
        <f t="shared" si="28"/>
        <v>Rabu</v>
      </c>
      <c r="I104" s="24">
        <f t="shared" si="31"/>
        <v>45749.541666666664</v>
      </c>
      <c r="J104" s="25">
        <f t="shared" si="32"/>
        <v>12.541666666666664</v>
      </c>
      <c r="K104" s="21" t="str">
        <f t="shared" si="29"/>
        <v>Rabu</v>
      </c>
      <c r="L104" s="24">
        <f t="shared" si="33"/>
        <v>45749.708333333328</v>
      </c>
      <c r="M104" s="25">
        <f t="shared" si="30"/>
        <v>12.70833333333333</v>
      </c>
    </row>
    <row r="105" spans="1:13" ht="15.75" x14ac:dyDescent="0.25">
      <c r="A105" s="27">
        <v>16</v>
      </c>
      <c r="B105" s="22" t="s">
        <v>18</v>
      </c>
      <c r="C105" s="164">
        <v>289</v>
      </c>
      <c r="D105" s="23">
        <f t="shared" si="26"/>
        <v>28</v>
      </c>
      <c r="E105" s="23">
        <v>2</v>
      </c>
      <c r="F105" s="23">
        <f t="shared" si="27"/>
        <v>26</v>
      </c>
      <c r="G105" s="21">
        <v>2</v>
      </c>
      <c r="H105" s="21" t="str">
        <f t="shared" si="28"/>
        <v>Kamis</v>
      </c>
      <c r="I105" s="24">
        <f t="shared" si="31"/>
        <v>45750.875</v>
      </c>
      <c r="J105" s="25">
        <f t="shared" si="32"/>
        <v>13.874999999999996</v>
      </c>
      <c r="K105" s="21" t="str">
        <f t="shared" si="29"/>
        <v>Kamis</v>
      </c>
      <c r="L105" s="24">
        <f t="shared" si="33"/>
        <v>45750.958333333336</v>
      </c>
      <c r="M105" s="25">
        <f t="shared" si="30"/>
        <v>13.95833333333333</v>
      </c>
    </row>
    <row r="106" spans="1:13" ht="15.75" x14ac:dyDescent="0.25">
      <c r="A106" s="27">
        <v>17</v>
      </c>
      <c r="B106" s="54" t="s">
        <v>287</v>
      </c>
      <c r="C106" s="27"/>
      <c r="D106" s="53"/>
      <c r="E106" s="53"/>
      <c r="F106" s="53"/>
      <c r="G106" s="27"/>
      <c r="H106" s="21" t="str">
        <f t="shared" si="28"/>
        <v>Sabtu</v>
      </c>
      <c r="I106" s="24">
        <f t="shared" si="31"/>
        <v>45752.125</v>
      </c>
      <c r="J106" s="25">
        <f t="shared" si="32"/>
        <v>15.124999999999996</v>
      </c>
      <c r="K106" s="21"/>
      <c r="L106" s="24"/>
      <c r="M106" s="25"/>
    </row>
    <row r="107" spans="1:13" ht="15.75" x14ac:dyDescent="0.25">
      <c r="A107" s="459" t="s">
        <v>31</v>
      </c>
      <c r="B107" s="459"/>
      <c r="C107" s="56">
        <f>SUM(C90:C105)</f>
        <v>3260</v>
      </c>
      <c r="D107" s="56">
        <f>SUM(D90:D105)</f>
        <v>302</v>
      </c>
      <c r="E107" s="56"/>
      <c r="F107" s="56"/>
      <c r="G107" s="56">
        <f>SUM(G90:G105)</f>
        <v>49</v>
      </c>
      <c r="H107" s="56">
        <f>D107+G107</f>
        <v>351</v>
      </c>
      <c r="I107" s="29"/>
      <c r="J107" s="30"/>
      <c r="K107" s="29"/>
      <c r="L107" s="29"/>
      <c r="M107" s="30"/>
    </row>
    <row r="108" spans="1:13" ht="15.75" x14ac:dyDescent="0.25">
      <c r="A108" s="8" t="s">
        <v>32</v>
      </c>
      <c r="B108" s="8"/>
      <c r="C108" s="31"/>
      <c r="D108" s="32">
        <f>D107/24</f>
        <v>12.583333333333334</v>
      </c>
      <c r="E108" s="32"/>
      <c r="F108" s="32"/>
      <c r="G108" s="32">
        <f>G107/24</f>
        <v>2.0416666666666665</v>
      </c>
      <c r="H108" s="32">
        <f>H107/24</f>
        <v>14.625</v>
      </c>
      <c r="I108" s="33"/>
      <c r="J108" s="34" t="s">
        <v>33</v>
      </c>
      <c r="K108" s="35"/>
      <c r="L108" s="35"/>
      <c r="M108" s="35"/>
    </row>
    <row r="109" spans="1:13" ht="15.75" x14ac:dyDescent="0.25">
      <c r="A109" s="36"/>
      <c r="B109" s="36"/>
      <c r="C109" s="36"/>
      <c r="D109" s="36"/>
      <c r="E109" s="36"/>
      <c r="F109" s="36"/>
      <c r="G109" s="36"/>
      <c r="H109" s="35"/>
      <c r="I109" s="35"/>
      <c r="J109" s="30" t="s">
        <v>34</v>
      </c>
      <c r="K109" s="30"/>
      <c r="L109" s="38">
        <f>C107</f>
        <v>3260</v>
      </c>
      <c r="M109" s="35" t="s">
        <v>35</v>
      </c>
    </row>
    <row r="110" spans="1:13" ht="15.75" x14ac:dyDescent="0.25">
      <c r="A110" s="36"/>
      <c r="B110" s="36"/>
      <c r="C110" s="36"/>
      <c r="D110" s="36"/>
      <c r="E110" s="36"/>
      <c r="F110" s="36"/>
      <c r="G110" s="36"/>
      <c r="H110" s="36"/>
      <c r="I110" s="35"/>
      <c r="J110" s="30" t="s">
        <v>36</v>
      </c>
      <c r="K110" s="30"/>
      <c r="L110" s="40">
        <f>D108</f>
        <v>12.583333333333334</v>
      </c>
      <c r="M110" s="35" t="s">
        <v>14</v>
      </c>
    </row>
    <row r="111" spans="1:13" ht="15.75" x14ac:dyDescent="0.25">
      <c r="A111" s="36"/>
      <c r="B111" s="36"/>
      <c r="C111" s="36"/>
      <c r="D111" s="36"/>
      <c r="E111" s="36"/>
      <c r="F111" s="36"/>
      <c r="G111" s="36"/>
      <c r="H111" s="36"/>
      <c r="I111" s="35"/>
      <c r="J111" s="30" t="s">
        <v>37</v>
      </c>
      <c r="K111" s="30"/>
      <c r="L111" s="41">
        <f>G108</f>
        <v>2.0416666666666665</v>
      </c>
      <c r="M111" s="35" t="s">
        <v>14</v>
      </c>
    </row>
    <row r="113" spans="1:13" ht="15.75" x14ac:dyDescent="0.25">
      <c r="A113" s="14" t="s"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 ht="15.75" x14ac:dyDescent="0.25">
      <c r="A114" s="14" t="s">
        <v>286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 ht="15.75" x14ac:dyDescent="0.25">
      <c r="A115" s="18"/>
      <c r="B115" s="18"/>
      <c r="C115" s="18"/>
      <c r="D115" s="18"/>
      <c r="E115" s="18"/>
      <c r="F115" s="18"/>
      <c r="G115" s="16"/>
      <c r="H115" s="18"/>
      <c r="I115" s="18"/>
      <c r="J115" s="36"/>
      <c r="K115" s="18" t="s">
        <v>3</v>
      </c>
      <c r="L115" s="16">
        <v>11</v>
      </c>
      <c r="M115" s="18" t="s">
        <v>4</v>
      </c>
    </row>
    <row r="116" spans="1:13" ht="15.75" x14ac:dyDescent="0.25">
      <c r="A116" s="195" t="s">
        <v>41</v>
      </c>
      <c r="B116" s="18"/>
      <c r="C116" s="18"/>
      <c r="D116" s="18"/>
      <c r="E116" s="18"/>
      <c r="F116" s="18"/>
      <c r="G116" s="16"/>
      <c r="H116" s="18"/>
      <c r="I116" s="18"/>
      <c r="J116" s="36"/>
      <c r="K116" s="18"/>
      <c r="L116" s="16"/>
      <c r="M116" s="18"/>
    </row>
    <row r="117" spans="1:13" ht="15" customHeight="1" x14ac:dyDescent="0.25">
      <c r="A117" s="13" t="s">
        <v>5</v>
      </c>
      <c r="B117" s="13" t="s">
        <v>6</v>
      </c>
      <c r="C117" s="12" t="s">
        <v>7</v>
      </c>
      <c r="D117" s="12" t="s">
        <v>8</v>
      </c>
      <c r="E117" s="11" t="s">
        <v>9</v>
      </c>
      <c r="F117" s="11" t="s">
        <v>10</v>
      </c>
      <c r="G117" s="12" t="s">
        <v>11</v>
      </c>
      <c r="H117" s="10" t="s">
        <v>12</v>
      </c>
      <c r="I117" s="10"/>
      <c r="J117" s="10"/>
      <c r="K117" s="9" t="s">
        <v>13</v>
      </c>
      <c r="L117" s="9"/>
      <c r="M117" s="9"/>
    </row>
    <row r="118" spans="1:13" ht="15.75" x14ac:dyDescent="0.25">
      <c r="A118" s="13"/>
      <c r="B118" s="13"/>
      <c r="C118" s="12"/>
      <c r="D118" s="12"/>
      <c r="E118" s="11"/>
      <c r="F118" s="11"/>
      <c r="G118" s="12"/>
      <c r="H118" s="19" t="s">
        <v>14</v>
      </c>
      <c r="I118" s="19" t="s">
        <v>15</v>
      </c>
      <c r="J118" s="19" t="s">
        <v>16</v>
      </c>
      <c r="K118" s="20" t="s">
        <v>14</v>
      </c>
      <c r="L118" s="20" t="s">
        <v>15</v>
      </c>
      <c r="M118" s="20" t="s">
        <v>16</v>
      </c>
    </row>
    <row r="119" spans="1:13" ht="15.75" x14ac:dyDescent="0.25">
      <c r="A119" s="27">
        <v>1</v>
      </c>
      <c r="B119" s="22" t="s">
        <v>287</v>
      </c>
      <c r="C119" s="270">
        <v>265</v>
      </c>
      <c r="D119" s="23">
        <f t="shared" ref="D119:D134" si="34">F119+E119</f>
        <v>25</v>
      </c>
      <c r="E119" s="23">
        <v>1</v>
      </c>
      <c r="F119" s="23">
        <f t="shared" ref="F119:F134" si="35">INT(C119/$L$3)</f>
        <v>24</v>
      </c>
      <c r="G119" s="21">
        <v>3</v>
      </c>
      <c r="H119" s="21" t="str">
        <f t="shared" ref="H119:H135" si="36">CHOOSE(WEEKDAY(I119),"Minggu","Senin","Selasa","Rabu","Kamis","Jum'at","Sabtu")</f>
        <v>Sabtu</v>
      </c>
      <c r="I119" s="24">
        <v>45752</v>
      </c>
      <c r="J119" s="25">
        <v>0.125</v>
      </c>
      <c r="K119" s="21" t="str">
        <f t="shared" ref="K119:K134" si="37">CHOOSE(WEEKDAY(L119),"Minggu","Senin","Selasa","Rabu","Kamis","Jum'at","Sabtu")</f>
        <v>Sabtu</v>
      </c>
      <c r="L119" s="24">
        <f>(I119+J119)+G119/24</f>
        <v>45752.25</v>
      </c>
      <c r="M119" s="25">
        <f t="shared" ref="M119:M134" si="38">(J119+G119/24)</f>
        <v>0.25</v>
      </c>
    </row>
    <row r="120" spans="1:13" ht="15.75" x14ac:dyDescent="0.25">
      <c r="A120" s="27">
        <v>2</v>
      </c>
      <c r="B120" s="26" t="s">
        <v>292</v>
      </c>
      <c r="C120" s="270">
        <v>265</v>
      </c>
      <c r="D120" s="23">
        <f t="shared" si="34"/>
        <v>24</v>
      </c>
      <c r="E120" s="23">
        <v>0</v>
      </c>
      <c r="F120" s="23">
        <f t="shared" si="35"/>
        <v>24</v>
      </c>
      <c r="G120" s="21">
        <v>9</v>
      </c>
      <c r="H120" s="21" t="str">
        <f t="shared" si="36"/>
        <v>Minggu</v>
      </c>
      <c r="I120" s="24">
        <f t="shared" ref="I120:I135" si="39">$I$119+J120</f>
        <v>45753.291666666664</v>
      </c>
      <c r="J120" s="25">
        <f t="shared" ref="J120:J135" si="40">M119+D119/24</f>
        <v>1.2916666666666667</v>
      </c>
      <c r="K120" s="21" t="str">
        <f t="shared" si="37"/>
        <v>Minggu</v>
      </c>
      <c r="L120" s="24">
        <f t="shared" ref="L120:L134" si="41">($I$119+J120)+G120/24</f>
        <v>45753.666666666664</v>
      </c>
      <c r="M120" s="25">
        <f t="shared" si="38"/>
        <v>1.6666666666666667</v>
      </c>
    </row>
    <row r="121" spans="1:13" ht="15.75" x14ac:dyDescent="0.25">
      <c r="A121" s="27">
        <v>3</v>
      </c>
      <c r="B121" s="26" t="s">
        <v>287</v>
      </c>
      <c r="C121" s="21">
        <v>289</v>
      </c>
      <c r="D121" s="23">
        <f t="shared" si="34"/>
        <v>29</v>
      </c>
      <c r="E121" s="23">
        <v>3</v>
      </c>
      <c r="F121" s="23">
        <f t="shared" si="35"/>
        <v>26</v>
      </c>
      <c r="G121" s="21">
        <v>12</v>
      </c>
      <c r="H121" s="21" t="str">
        <f t="shared" si="36"/>
        <v>Senin</v>
      </c>
      <c r="I121" s="24">
        <f t="shared" si="39"/>
        <v>45754.666666666664</v>
      </c>
      <c r="J121" s="25">
        <f t="shared" si="40"/>
        <v>2.666666666666667</v>
      </c>
      <c r="K121" s="21" t="str">
        <f t="shared" si="37"/>
        <v>Selasa</v>
      </c>
      <c r="L121" s="24">
        <f t="shared" si="41"/>
        <v>45755.166666666664</v>
      </c>
      <c r="M121" s="25">
        <f t="shared" si="38"/>
        <v>3.166666666666667</v>
      </c>
    </row>
    <row r="122" spans="1:13" ht="15.75" x14ac:dyDescent="0.25">
      <c r="A122" s="27">
        <v>4</v>
      </c>
      <c r="B122" s="22" t="s">
        <v>18</v>
      </c>
      <c r="C122" s="21">
        <v>295</v>
      </c>
      <c r="D122" s="23">
        <f t="shared" si="34"/>
        <v>27</v>
      </c>
      <c r="E122" s="23">
        <v>1</v>
      </c>
      <c r="F122" s="23">
        <f t="shared" si="35"/>
        <v>26</v>
      </c>
      <c r="G122" s="21">
        <v>6</v>
      </c>
      <c r="H122" s="21" t="str">
        <f t="shared" si="36"/>
        <v>Rabu</v>
      </c>
      <c r="I122" s="24">
        <f t="shared" si="39"/>
        <v>45756.375</v>
      </c>
      <c r="J122" s="25">
        <f t="shared" si="40"/>
        <v>4.375</v>
      </c>
      <c r="K122" s="21" t="str">
        <f t="shared" si="37"/>
        <v>Rabu</v>
      </c>
      <c r="L122" s="24">
        <f t="shared" si="41"/>
        <v>45756.625</v>
      </c>
      <c r="M122" s="25">
        <f t="shared" si="38"/>
        <v>4.625</v>
      </c>
    </row>
    <row r="123" spans="1:13" ht="15.75" x14ac:dyDescent="0.25">
      <c r="A123" s="27">
        <v>5</v>
      </c>
      <c r="B123" s="22" t="s">
        <v>138</v>
      </c>
      <c r="C123" s="21">
        <v>250</v>
      </c>
      <c r="D123" s="23">
        <f t="shared" si="34"/>
        <v>21</v>
      </c>
      <c r="E123" s="23">
        <v>-1</v>
      </c>
      <c r="F123" s="23">
        <f t="shared" si="35"/>
        <v>22</v>
      </c>
      <c r="G123" s="21">
        <v>3</v>
      </c>
      <c r="H123" s="21" t="str">
        <f t="shared" si="36"/>
        <v>Kamis</v>
      </c>
      <c r="I123" s="24">
        <f t="shared" si="39"/>
        <v>45757.75</v>
      </c>
      <c r="J123" s="25">
        <f t="shared" si="40"/>
        <v>5.75</v>
      </c>
      <c r="K123" s="21" t="str">
        <f t="shared" si="37"/>
        <v>Kamis</v>
      </c>
      <c r="L123" s="24">
        <f t="shared" si="41"/>
        <v>45757.875</v>
      </c>
      <c r="M123" s="25">
        <f t="shared" si="38"/>
        <v>5.875</v>
      </c>
    </row>
    <row r="124" spans="1:13" ht="15.75" x14ac:dyDescent="0.25">
      <c r="A124" s="27">
        <v>6</v>
      </c>
      <c r="B124" s="22" t="s">
        <v>288</v>
      </c>
      <c r="C124" s="21">
        <v>150</v>
      </c>
      <c r="D124" s="23">
        <f t="shared" si="34"/>
        <v>14</v>
      </c>
      <c r="E124" s="23">
        <v>1</v>
      </c>
      <c r="F124" s="23">
        <f t="shared" si="35"/>
        <v>13</v>
      </c>
      <c r="G124" s="21">
        <v>2</v>
      </c>
      <c r="H124" s="21" t="str">
        <f t="shared" si="36"/>
        <v>Jum'at</v>
      </c>
      <c r="I124" s="24">
        <f t="shared" si="39"/>
        <v>45758.75</v>
      </c>
      <c r="J124" s="25">
        <f t="shared" si="40"/>
        <v>6.75</v>
      </c>
      <c r="K124" s="21" t="str">
        <f t="shared" si="37"/>
        <v>Jum'at</v>
      </c>
      <c r="L124" s="24">
        <f t="shared" si="41"/>
        <v>45758.833333333336</v>
      </c>
      <c r="M124" s="25">
        <f t="shared" si="38"/>
        <v>6.833333333333333</v>
      </c>
    </row>
    <row r="125" spans="1:13" ht="15.75" x14ac:dyDescent="0.25">
      <c r="A125" s="27">
        <v>7</v>
      </c>
      <c r="B125" s="22" t="s">
        <v>289</v>
      </c>
      <c r="C125" s="21">
        <v>98</v>
      </c>
      <c r="D125" s="23">
        <f t="shared" si="34"/>
        <v>9</v>
      </c>
      <c r="E125" s="23">
        <v>1</v>
      </c>
      <c r="F125" s="23">
        <f t="shared" si="35"/>
        <v>8</v>
      </c>
      <c r="G125" s="21">
        <v>2</v>
      </c>
      <c r="H125" s="21" t="str">
        <f t="shared" si="36"/>
        <v>Sabtu</v>
      </c>
      <c r="I125" s="24">
        <f t="shared" si="39"/>
        <v>45759.416666666664</v>
      </c>
      <c r="J125" s="25">
        <f t="shared" si="40"/>
        <v>7.4166666666666661</v>
      </c>
      <c r="K125" s="21" t="str">
        <f t="shared" si="37"/>
        <v>Sabtu</v>
      </c>
      <c r="L125" s="24">
        <f t="shared" si="41"/>
        <v>45759.5</v>
      </c>
      <c r="M125" s="25">
        <f t="shared" si="38"/>
        <v>7.4999999999999991</v>
      </c>
    </row>
    <row r="126" spans="1:13" ht="15.75" x14ac:dyDescent="0.25">
      <c r="A126" s="27">
        <v>8</v>
      </c>
      <c r="B126" s="22" t="s">
        <v>290</v>
      </c>
      <c r="C126" s="21">
        <v>146</v>
      </c>
      <c r="D126" s="23">
        <f t="shared" si="34"/>
        <v>13</v>
      </c>
      <c r="E126" s="23">
        <v>0</v>
      </c>
      <c r="F126" s="23">
        <f t="shared" si="35"/>
        <v>13</v>
      </c>
      <c r="G126" s="21">
        <v>2</v>
      </c>
      <c r="H126" s="21" t="str">
        <f t="shared" si="36"/>
        <v>Sabtu</v>
      </c>
      <c r="I126" s="24">
        <f t="shared" si="39"/>
        <v>45759.875</v>
      </c>
      <c r="J126" s="25">
        <f t="shared" si="40"/>
        <v>7.8749999999999991</v>
      </c>
      <c r="K126" s="21" t="str">
        <f t="shared" si="37"/>
        <v>Sabtu</v>
      </c>
      <c r="L126" s="24">
        <f t="shared" si="41"/>
        <v>45759.958333333336</v>
      </c>
      <c r="M126" s="25">
        <f t="shared" si="38"/>
        <v>7.9583333333333321</v>
      </c>
    </row>
    <row r="127" spans="1:13" ht="15.75" x14ac:dyDescent="0.25">
      <c r="A127" s="27">
        <v>9</v>
      </c>
      <c r="B127" s="22" t="s">
        <v>60</v>
      </c>
      <c r="C127" s="21">
        <v>137</v>
      </c>
      <c r="D127" s="23">
        <f t="shared" si="34"/>
        <v>13</v>
      </c>
      <c r="E127" s="23">
        <v>1</v>
      </c>
      <c r="F127" s="23">
        <f t="shared" si="35"/>
        <v>12</v>
      </c>
      <c r="G127" s="21">
        <v>4</v>
      </c>
      <c r="H127" s="21" t="str">
        <f t="shared" si="36"/>
        <v>Minggu</v>
      </c>
      <c r="I127" s="24">
        <f t="shared" si="39"/>
        <v>45760.5</v>
      </c>
      <c r="J127" s="25">
        <f t="shared" si="40"/>
        <v>8.4999999999999982</v>
      </c>
      <c r="K127" s="21" t="str">
        <f t="shared" si="37"/>
        <v>Minggu</v>
      </c>
      <c r="L127" s="24">
        <f t="shared" si="41"/>
        <v>45760.666666666664</v>
      </c>
      <c r="M127" s="25">
        <f t="shared" si="38"/>
        <v>8.6666666666666643</v>
      </c>
    </row>
    <row r="128" spans="1:13" ht="15.75" x14ac:dyDescent="0.25">
      <c r="A128" s="27">
        <v>10</v>
      </c>
      <c r="B128" s="22" t="s">
        <v>291</v>
      </c>
      <c r="C128" s="21">
        <v>137</v>
      </c>
      <c r="D128" s="23">
        <f t="shared" si="34"/>
        <v>13</v>
      </c>
      <c r="E128" s="23">
        <v>1</v>
      </c>
      <c r="F128" s="23">
        <f t="shared" si="35"/>
        <v>12</v>
      </c>
      <c r="G128" s="21">
        <v>2</v>
      </c>
      <c r="H128" s="21" t="str">
        <f t="shared" si="36"/>
        <v>Senin</v>
      </c>
      <c r="I128" s="24">
        <f t="shared" si="39"/>
        <v>45761.208333333336</v>
      </c>
      <c r="J128" s="25">
        <f t="shared" si="40"/>
        <v>9.2083333333333304</v>
      </c>
      <c r="K128" s="21" t="str">
        <f t="shared" si="37"/>
        <v>Senin</v>
      </c>
      <c r="L128" s="24">
        <f t="shared" si="41"/>
        <v>45761.291666666672</v>
      </c>
      <c r="M128" s="25">
        <f t="shared" si="38"/>
        <v>9.2916666666666643</v>
      </c>
    </row>
    <row r="129" spans="1:13" ht="15.75" x14ac:dyDescent="0.25">
      <c r="A129" s="27">
        <v>11</v>
      </c>
      <c r="B129" s="22" t="s">
        <v>60</v>
      </c>
      <c r="C129" s="21">
        <v>146</v>
      </c>
      <c r="D129" s="23">
        <f t="shared" si="34"/>
        <v>13</v>
      </c>
      <c r="E129" s="23">
        <v>0</v>
      </c>
      <c r="F129" s="23">
        <f t="shared" si="35"/>
        <v>13</v>
      </c>
      <c r="G129" s="21">
        <v>4</v>
      </c>
      <c r="H129" s="21" t="str">
        <f t="shared" si="36"/>
        <v>Senin</v>
      </c>
      <c r="I129" s="24">
        <f t="shared" si="39"/>
        <v>45761.833333333336</v>
      </c>
      <c r="J129" s="25">
        <f t="shared" si="40"/>
        <v>9.8333333333333304</v>
      </c>
      <c r="K129" s="21" t="str">
        <f t="shared" si="37"/>
        <v>Selasa</v>
      </c>
      <c r="L129" s="24">
        <f t="shared" si="41"/>
        <v>45762</v>
      </c>
      <c r="M129" s="25">
        <f t="shared" si="38"/>
        <v>9.9999999999999964</v>
      </c>
    </row>
    <row r="130" spans="1:13" ht="15.75" x14ac:dyDescent="0.25">
      <c r="A130" s="27">
        <v>12</v>
      </c>
      <c r="B130" s="22" t="s">
        <v>290</v>
      </c>
      <c r="C130" s="21">
        <v>98</v>
      </c>
      <c r="D130" s="23">
        <f t="shared" si="34"/>
        <v>9</v>
      </c>
      <c r="E130" s="23">
        <v>1</v>
      </c>
      <c r="F130" s="23">
        <f t="shared" si="35"/>
        <v>8</v>
      </c>
      <c r="G130" s="21">
        <v>2</v>
      </c>
      <c r="H130" s="21" t="str">
        <f t="shared" si="36"/>
        <v>Selasa</v>
      </c>
      <c r="I130" s="24">
        <f t="shared" si="39"/>
        <v>45762.541666666664</v>
      </c>
      <c r="J130" s="25">
        <f t="shared" si="40"/>
        <v>10.541666666666663</v>
      </c>
      <c r="K130" s="21" t="str">
        <f t="shared" si="37"/>
        <v>Selasa</v>
      </c>
      <c r="L130" s="24">
        <f t="shared" si="41"/>
        <v>45762.625</v>
      </c>
      <c r="M130" s="25">
        <f t="shared" si="38"/>
        <v>10.624999999999996</v>
      </c>
    </row>
    <row r="131" spans="1:13" ht="15.75" x14ac:dyDescent="0.25">
      <c r="A131" s="27">
        <v>13</v>
      </c>
      <c r="B131" s="22" t="s">
        <v>289</v>
      </c>
      <c r="C131" s="21">
        <v>150</v>
      </c>
      <c r="D131" s="23">
        <f t="shared" si="34"/>
        <v>14</v>
      </c>
      <c r="E131" s="23">
        <v>1</v>
      </c>
      <c r="F131" s="23">
        <f t="shared" si="35"/>
        <v>13</v>
      </c>
      <c r="G131" s="21">
        <v>3</v>
      </c>
      <c r="H131" s="21" t="str">
        <f t="shared" si="36"/>
        <v>Rabu</v>
      </c>
      <c r="I131" s="24">
        <f t="shared" si="39"/>
        <v>45763</v>
      </c>
      <c r="J131" s="25">
        <f t="shared" si="40"/>
        <v>10.999999999999996</v>
      </c>
      <c r="K131" s="21" t="str">
        <f t="shared" si="37"/>
        <v>Rabu</v>
      </c>
      <c r="L131" s="24">
        <f t="shared" si="41"/>
        <v>45763.125</v>
      </c>
      <c r="M131" s="25">
        <f t="shared" si="38"/>
        <v>11.124999999999996</v>
      </c>
    </row>
    <row r="132" spans="1:13" ht="15.75" x14ac:dyDescent="0.25">
      <c r="A132" s="27">
        <v>14</v>
      </c>
      <c r="B132" s="22" t="s">
        <v>288</v>
      </c>
      <c r="C132" s="21">
        <v>250</v>
      </c>
      <c r="D132" s="23">
        <f t="shared" si="34"/>
        <v>21</v>
      </c>
      <c r="E132" s="23">
        <v>-1</v>
      </c>
      <c r="F132" s="23">
        <f t="shared" si="35"/>
        <v>22</v>
      </c>
      <c r="G132" s="21">
        <v>2</v>
      </c>
      <c r="H132" s="21" t="str">
        <f t="shared" si="36"/>
        <v>Rabu</v>
      </c>
      <c r="I132" s="24">
        <f t="shared" si="39"/>
        <v>45763.708333333336</v>
      </c>
      <c r="J132" s="25">
        <f t="shared" si="40"/>
        <v>11.70833333333333</v>
      </c>
      <c r="K132" s="21" t="str">
        <f t="shared" si="37"/>
        <v>Rabu</v>
      </c>
      <c r="L132" s="24">
        <f t="shared" si="41"/>
        <v>45763.791666666672</v>
      </c>
      <c r="M132" s="25">
        <f t="shared" si="38"/>
        <v>11.791666666666664</v>
      </c>
    </row>
    <row r="133" spans="1:13" ht="15.75" x14ac:dyDescent="0.25">
      <c r="A133" s="27">
        <v>15</v>
      </c>
      <c r="B133" s="22" t="s">
        <v>138</v>
      </c>
      <c r="C133" s="21">
        <v>295</v>
      </c>
      <c r="D133" s="23">
        <f t="shared" si="34"/>
        <v>28</v>
      </c>
      <c r="E133" s="23">
        <v>2</v>
      </c>
      <c r="F133" s="23">
        <f t="shared" si="35"/>
        <v>26</v>
      </c>
      <c r="G133" s="21">
        <v>3</v>
      </c>
      <c r="H133" s="21" t="str">
        <f t="shared" si="36"/>
        <v>Kamis</v>
      </c>
      <c r="I133" s="24">
        <f t="shared" si="39"/>
        <v>45764.666666666664</v>
      </c>
      <c r="J133" s="25">
        <f t="shared" si="40"/>
        <v>12.666666666666664</v>
      </c>
      <c r="K133" s="21" t="str">
        <f t="shared" si="37"/>
        <v>Kamis</v>
      </c>
      <c r="L133" s="24">
        <f t="shared" si="41"/>
        <v>45764.791666666664</v>
      </c>
      <c r="M133" s="25">
        <f t="shared" si="38"/>
        <v>12.791666666666664</v>
      </c>
    </row>
    <row r="134" spans="1:13" ht="15.75" x14ac:dyDescent="0.25">
      <c r="A134" s="27">
        <v>16</v>
      </c>
      <c r="B134" s="22" t="s">
        <v>18</v>
      </c>
      <c r="C134" s="164">
        <v>289</v>
      </c>
      <c r="D134" s="23">
        <f t="shared" si="34"/>
        <v>28</v>
      </c>
      <c r="E134" s="23">
        <v>2</v>
      </c>
      <c r="F134" s="23">
        <f t="shared" si="35"/>
        <v>26</v>
      </c>
      <c r="G134" s="21">
        <v>3</v>
      </c>
      <c r="H134" s="21" t="str">
        <f t="shared" si="36"/>
        <v>Jum'at</v>
      </c>
      <c r="I134" s="24">
        <f t="shared" si="39"/>
        <v>45765.958333333336</v>
      </c>
      <c r="J134" s="25">
        <f t="shared" si="40"/>
        <v>13.95833333333333</v>
      </c>
      <c r="K134" s="21" t="str">
        <f t="shared" si="37"/>
        <v>Sabtu</v>
      </c>
      <c r="L134" s="24">
        <f t="shared" si="41"/>
        <v>45766.083333333336</v>
      </c>
      <c r="M134" s="25">
        <f t="shared" si="38"/>
        <v>14.08333333333333</v>
      </c>
    </row>
    <row r="135" spans="1:13" ht="15.75" x14ac:dyDescent="0.25">
      <c r="A135" s="27">
        <v>17</v>
      </c>
      <c r="B135" s="54" t="s">
        <v>287</v>
      </c>
      <c r="C135" s="27"/>
      <c r="D135" s="53"/>
      <c r="E135" s="53"/>
      <c r="F135" s="53"/>
      <c r="G135" s="27"/>
      <c r="H135" s="21" t="str">
        <f t="shared" si="36"/>
        <v>Minggu</v>
      </c>
      <c r="I135" s="24">
        <f t="shared" si="39"/>
        <v>45767.25</v>
      </c>
      <c r="J135" s="25">
        <f t="shared" si="40"/>
        <v>15.249999999999996</v>
      </c>
      <c r="K135" s="21"/>
      <c r="L135" s="24"/>
      <c r="M135" s="25"/>
    </row>
    <row r="136" spans="1:13" ht="15.75" x14ac:dyDescent="0.25">
      <c r="A136" s="459" t="s">
        <v>31</v>
      </c>
      <c r="B136" s="459"/>
      <c r="C136" s="56">
        <f>SUM(C119:C134)</f>
        <v>3260</v>
      </c>
      <c r="D136" s="56">
        <f>SUM(D119:D134)</f>
        <v>301</v>
      </c>
      <c r="E136" s="56"/>
      <c r="F136" s="56"/>
      <c r="G136" s="56">
        <f>SUM(G119:G134)</f>
        <v>62</v>
      </c>
      <c r="H136" s="56">
        <f>D136+G136</f>
        <v>363</v>
      </c>
      <c r="I136" s="29"/>
      <c r="J136" s="30"/>
      <c r="K136" s="29"/>
      <c r="L136" s="29"/>
      <c r="M136" s="30"/>
    </row>
    <row r="137" spans="1:13" ht="15.75" x14ac:dyDescent="0.25">
      <c r="A137" s="8" t="s">
        <v>32</v>
      </c>
      <c r="B137" s="8"/>
      <c r="C137" s="31"/>
      <c r="D137" s="32">
        <f>D136/24</f>
        <v>12.541666666666666</v>
      </c>
      <c r="E137" s="32"/>
      <c r="F137" s="32"/>
      <c r="G137" s="32">
        <f>G136/24</f>
        <v>2.5833333333333335</v>
      </c>
      <c r="H137" s="32">
        <f>H136/24</f>
        <v>15.125</v>
      </c>
      <c r="I137" s="33"/>
      <c r="J137" s="34" t="s">
        <v>33</v>
      </c>
      <c r="K137" s="35"/>
      <c r="L137" s="35"/>
      <c r="M137" s="35"/>
    </row>
    <row r="138" spans="1:13" ht="15.75" x14ac:dyDescent="0.25">
      <c r="A138" s="36"/>
      <c r="B138" s="36"/>
      <c r="C138" s="36"/>
      <c r="D138" s="36"/>
      <c r="E138" s="36"/>
      <c r="F138" s="36"/>
      <c r="G138" s="36"/>
      <c r="H138" s="35"/>
      <c r="I138" s="35"/>
      <c r="J138" s="30" t="s">
        <v>34</v>
      </c>
      <c r="K138" s="30"/>
      <c r="L138" s="38">
        <f>C136</f>
        <v>3260</v>
      </c>
      <c r="M138" s="35" t="s">
        <v>35</v>
      </c>
    </row>
    <row r="139" spans="1:13" ht="15.75" x14ac:dyDescent="0.25">
      <c r="A139" s="36"/>
      <c r="B139" s="36"/>
      <c r="C139" s="36"/>
      <c r="D139" s="36"/>
      <c r="E139" s="36"/>
      <c r="F139" s="36"/>
      <c r="G139" s="36"/>
      <c r="H139" s="36"/>
      <c r="I139" s="35"/>
      <c r="J139" s="30" t="s">
        <v>36</v>
      </c>
      <c r="K139" s="30"/>
      <c r="L139" s="40">
        <f>D137</f>
        <v>12.541666666666666</v>
      </c>
      <c r="M139" s="35" t="s">
        <v>14</v>
      </c>
    </row>
    <row r="140" spans="1:13" ht="15.75" x14ac:dyDescent="0.25">
      <c r="A140" s="36"/>
      <c r="B140" s="36"/>
      <c r="C140" s="36"/>
      <c r="D140" s="36"/>
      <c r="E140" s="36"/>
      <c r="F140" s="36"/>
      <c r="G140" s="36"/>
      <c r="H140" s="36"/>
      <c r="I140" s="35"/>
      <c r="J140" s="30" t="s">
        <v>37</v>
      </c>
      <c r="K140" s="30"/>
      <c r="L140" s="41">
        <f>G137</f>
        <v>2.5833333333333335</v>
      </c>
      <c r="M140" s="35" t="s">
        <v>14</v>
      </c>
    </row>
    <row r="142" spans="1:13" ht="15.75" x14ac:dyDescent="0.25">
      <c r="A142" s="14" t="s">
        <v>0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spans="1:13" ht="15.75" x14ac:dyDescent="0.25">
      <c r="A143" s="14" t="s">
        <v>286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 ht="15.75" x14ac:dyDescent="0.25">
      <c r="A144" s="18"/>
      <c r="B144" s="18"/>
      <c r="C144" s="18"/>
      <c r="D144" s="18"/>
      <c r="E144" s="18"/>
      <c r="F144" s="18"/>
      <c r="G144" s="16"/>
      <c r="H144" s="18"/>
      <c r="I144" s="18"/>
      <c r="J144" s="36"/>
      <c r="K144" s="18" t="s">
        <v>3</v>
      </c>
      <c r="L144" s="16">
        <v>11</v>
      </c>
      <c r="M144" s="18" t="s">
        <v>4</v>
      </c>
    </row>
    <row r="145" spans="1:13" ht="15.75" x14ac:dyDescent="0.25">
      <c r="A145" s="195" t="s">
        <v>42</v>
      </c>
      <c r="B145" s="18"/>
      <c r="C145" s="18"/>
      <c r="D145" s="18"/>
      <c r="E145" s="18"/>
      <c r="F145" s="18"/>
      <c r="G145" s="16"/>
      <c r="H145" s="18"/>
      <c r="I145" s="18"/>
      <c r="J145" s="36"/>
      <c r="K145" s="18"/>
      <c r="L145" s="16"/>
      <c r="M145" s="18"/>
    </row>
    <row r="146" spans="1:13" ht="15" customHeight="1" x14ac:dyDescent="0.25">
      <c r="A146" s="13" t="s">
        <v>5</v>
      </c>
      <c r="B146" s="13" t="s">
        <v>6</v>
      </c>
      <c r="C146" s="12" t="s">
        <v>7</v>
      </c>
      <c r="D146" s="12" t="s">
        <v>8</v>
      </c>
      <c r="E146" s="11" t="s">
        <v>9</v>
      </c>
      <c r="F146" s="11" t="s">
        <v>10</v>
      </c>
      <c r="G146" s="12" t="s">
        <v>11</v>
      </c>
      <c r="H146" s="10" t="s">
        <v>12</v>
      </c>
      <c r="I146" s="10"/>
      <c r="J146" s="10"/>
      <c r="K146" s="9" t="s">
        <v>13</v>
      </c>
      <c r="L146" s="9"/>
      <c r="M146" s="9"/>
    </row>
    <row r="147" spans="1:13" ht="15.75" x14ac:dyDescent="0.25">
      <c r="A147" s="13"/>
      <c r="B147" s="13"/>
      <c r="C147" s="12"/>
      <c r="D147" s="12"/>
      <c r="E147" s="11"/>
      <c r="F147" s="11"/>
      <c r="G147" s="12"/>
      <c r="H147" s="19" t="s">
        <v>14</v>
      </c>
      <c r="I147" s="19" t="s">
        <v>15</v>
      </c>
      <c r="J147" s="19" t="s">
        <v>16</v>
      </c>
      <c r="K147" s="20" t="s">
        <v>14</v>
      </c>
      <c r="L147" s="20" t="s">
        <v>15</v>
      </c>
      <c r="M147" s="20" t="s">
        <v>16</v>
      </c>
    </row>
    <row r="148" spans="1:13" ht="15.75" x14ac:dyDescent="0.25">
      <c r="A148" s="27">
        <v>1</v>
      </c>
      <c r="B148" s="22" t="s">
        <v>287</v>
      </c>
      <c r="C148" s="21">
        <v>289</v>
      </c>
      <c r="D148" s="23">
        <f t="shared" ref="D148:D161" si="42">F148+E148</f>
        <v>29</v>
      </c>
      <c r="E148" s="23">
        <v>3</v>
      </c>
      <c r="F148" s="23">
        <f t="shared" ref="F148:F161" si="43">INT(C148/$L$3)</f>
        <v>26</v>
      </c>
      <c r="G148" s="21">
        <v>4</v>
      </c>
      <c r="H148" s="21" t="str">
        <f t="shared" ref="H148:H162" si="44">CHOOSE(WEEKDAY(I148),"Minggu","Senin","Selasa","Rabu","Kamis","Jum'at","Sabtu")</f>
        <v>Minggu</v>
      </c>
      <c r="I148" s="24">
        <v>45767</v>
      </c>
      <c r="J148" s="25">
        <v>0.25</v>
      </c>
      <c r="K148" s="21" t="str">
        <f t="shared" ref="K148:K161" si="45">CHOOSE(WEEKDAY(L148),"Minggu","Senin","Selasa","Rabu","Kamis","Jum'at","Sabtu")</f>
        <v>Minggu</v>
      </c>
      <c r="L148" s="24">
        <f>(I148+J148)+G148/24</f>
        <v>45767.416666666664</v>
      </c>
      <c r="M148" s="25">
        <f t="shared" ref="M148:M161" si="46">(J148+G148/24)</f>
        <v>0.41666666666666663</v>
      </c>
    </row>
    <row r="149" spans="1:13" ht="15.75" x14ac:dyDescent="0.25">
      <c r="A149" s="21">
        <f t="shared" ref="A149:A162" si="47">A148+1</f>
        <v>2</v>
      </c>
      <c r="B149" s="22" t="s">
        <v>18</v>
      </c>
      <c r="C149" s="21">
        <v>295</v>
      </c>
      <c r="D149" s="23">
        <f t="shared" si="42"/>
        <v>27</v>
      </c>
      <c r="E149" s="23">
        <v>1</v>
      </c>
      <c r="F149" s="23">
        <f t="shared" si="43"/>
        <v>26</v>
      </c>
      <c r="G149" s="21">
        <v>6</v>
      </c>
      <c r="H149" s="21" t="str">
        <f t="shared" si="44"/>
        <v>Senin</v>
      </c>
      <c r="I149" s="24">
        <f t="shared" ref="I149:I162" si="48">$I$148+J149</f>
        <v>45768.625</v>
      </c>
      <c r="J149" s="25">
        <f t="shared" ref="J149:J162" si="49">M148+D148/24</f>
        <v>1.625</v>
      </c>
      <c r="K149" s="21" t="str">
        <f t="shared" si="45"/>
        <v>Senin</v>
      </c>
      <c r="L149" s="24">
        <f t="shared" ref="L149:L161" si="50">($I$148+J149)+G149/24</f>
        <v>45768.875</v>
      </c>
      <c r="M149" s="25">
        <f t="shared" si="46"/>
        <v>1.875</v>
      </c>
    </row>
    <row r="150" spans="1:13" ht="15.75" x14ac:dyDescent="0.25">
      <c r="A150" s="21">
        <f t="shared" si="47"/>
        <v>3</v>
      </c>
      <c r="B150" s="22" t="s">
        <v>138</v>
      </c>
      <c r="C150" s="21">
        <v>250</v>
      </c>
      <c r="D150" s="23">
        <f t="shared" si="42"/>
        <v>21</v>
      </c>
      <c r="E150" s="23">
        <v>-1</v>
      </c>
      <c r="F150" s="23">
        <f t="shared" si="43"/>
        <v>22</v>
      </c>
      <c r="G150" s="21">
        <v>5</v>
      </c>
      <c r="H150" s="21" t="str">
        <f t="shared" si="44"/>
        <v>Rabu</v>
      </c>
      <c r="I150" s="24">
        <f t="shared" si="48"/>
        <v>45770</v>
      </c>
      <c r="J150" s="25">
        <f t="shared" si="49"/>
        <v>3</v>
      </c>
      <c r="K150" s="21" t="str">
        <f t="shared" si="45"/>
        <v>Rabu</v>
      </c>
      <c r="L150" s="24">
        <f t="shared" si="50"/>
        <v>45770.208333333336</v>
      </c>
      <c r="M150" s="25">
        <f t="shared" si="46"/>
        <v>3.2083333333333335</v>
      </c>
    </row>
    <row r="151" spans="1:13" ht="15.75" x14ac:dyDescent="0.25">
      <c r="A151" s="21">
        <f t="shared" si="47"/>
        <v>4</v>
      </c>
      <c r="B151" s="22" t="s">
        <v>288</v>
      </c>
      <c r="C151" s="21">
        <v>150</v>
      </c>
      <c r="D151" s="23">
        <f t="shared" si="42"/>
        <v>14</v>
      </c>
      <c r="E151" s="23">
        <v>1</v>
      </c>
      <c r="F151" s="23">
        <f t="shared" si="43"/>
        <v>13</v>
      </c>
      <c r="G151" s="21">
        <v>2</v>
      </c>
      <c r="H151" s="21" t="str">
        <f t="shared" si="44"/>
        <v>Kamis</v>
      </c>
      <c r="I151" s="24">
        <f t="shared" si="48"/>
        <v>45771.083333333336</v>
      </c>
      <c r="J151" s="25">
        <f t="shared" si="49"/>
        <v>4.0833333333333339</v>
      </c>
      <c r="K151" s="21" t="str">
        <f t="shared" si="45"/>
        <v>Kamis</v>
      </c>
      <c r="L151" s="24">
        <f t="shared" si="50"/>
        <v>45771.166666666672</v>
      </c>
      <c r="M151" s="25">
        <f t="shared" si="46"/>
        <v>4.166666666666667</v>
      </c>
    </row>
    <row r="152" spans="1:13" ht="15.75" x14ac:dyDescent="0.25">
      <c r="A152" s="21">
        <f t="shared" si="47"/>
        <v>5</v>
      </c>
      <c r="B152" s="22" t="s">
        <v>289</v>
      </c>
      <c r="C152" s="21">
        <v>98</v>
      </c>
      <c r="D152" s="23">
        <f t="shared" si="42"/>
        <v>9</v>
      </c>
      <c r="E152" s="23">
        <v>1</v>
      </c>
      <c r="F152" s="23">
        <f t="shared" si="43"/>
        <v>8</v>
      </c>
      <c r="G152" s="21">
        <v>3</v>
      </c>
      <c r="H152" s="21" t="str">
        <f t="shared" si="44"/>
        <v>Kamis</v>
      </c>
      <c r="I152" s="24">
        <f t="shared" si="48"/>
        <v>45771.75</v>
      </c>
      <c r="J152" s="25">
        <f t="shared" si="49"/>
        <v>4.75</v>
      </c>
      <c r="K152" s="21" t="str">
        <f t="shared" si="45"/>
        <v>Kamis</v>
      </c>
      <c r="L152" s="24">
        <f t="shared" si="50"/>
        <v>45771.875</v>
      </c>
      <c r="M152" s="25">
        <f t="shared" si="46"/>
        <v>4.875</v>
      </c>
    </row>
    <row r="153" spans="1:13" ht="15.75" x14ac:dyDescent="0.25">
      <c r="A153" s="21">
        <f t="shared" si="47"/>
        <v>6</v>
      </c>
      <c r="B153" s="22" t="s">
        <v>290</v>
      </c>
      <c r="C153" s="21">
        <v>146</v>
      </c>
      <c r="D153" s="23">
        <f t="shared" si="42"/>
        <v>13</v>
      </c>
      <c r="E153" s="23">
        <v>0</v>
      </c>
      <c r="F153" s="23">
        <f t="shared" si="43"/>
        <v>13</v>
      </c>
      <c r="G153" s="21">
        <v>2</v>
      </c>
      <c r="H153" s="21" t="str">
        <f t="shared" si="44"/>
        <v>Jum'at</v>
      </c>
      <c r="I153" s="24">
        <f t="shared" si="48"/>
        <v>45772.25</v>
      </c>
      <c r="J153" s="25">
        <f t="shared" si="49"/>
        <v>5.25</v>
      </c>
      <c r="K153" s="21" t="str">
        <f t="shared" si="45"/>
        <v>Jum'at</v>
      </c>
      <c r="L153" s="24">
        <f t="shared" si="50"/>
        <v>45772.333333333336</v>
      </c>
      <c r="M153" s="25">
        <f t="shared" si="46"/>
        <v>5.333333333333333</v>
      </c>
    </row>
    <row r="154" spans="1:13" ht="15.75" x14ac:dyDescent="0.25">
      <c r="A154" s="21">
        <f t="shared" si="47"/>
        <v>7</v>
      </c>
      <c r="B154" s="22" t="s">
        <v>60</v>
      </c>
      <c r="C154" s="21">
        <v>137</v>
      </c>
      <c r="D154" s="23">
        <f t="shared" si="42"/>
        <v>13</v>
      </c>
      <c r="E154" s="23">
        <v>1</v>
      </c>
      <c r="F154" s="23">
        <f t="shared" si="43"/>
        <v>12</v>
      </c>
      <c r="G154" s="21">
        <v>3</v>
      </c>
      <c r="H154" s="21" t="str">
        <f t="shared" si="44"/>
        <v>Jum'at</v>
      </c>
      <c r="I154" s="24">
        <f t="shared" si="48"/>
        <v>45772.875</v>
      </c>
      <c r="J154" s="25">
        <f t="shared" si="49"/>
        <v>5.875</v>
      </c>
      <c r="K154" s="21" t="str">
        <f t="shared" si="45"/>
        <v>Sabtu</v>
      </c>
      <c r="L154" s="24">
        <f t="shared" si="50"/>
        <v>45773</v>
      </c>
      <c r="M154" s="25">
        <f t="shared" si="46"/>
        <v>6</v>
      </c>
    </row>
    <row r="155" spans="1:13" ht="15.75" x14ac:dyDescent="0.25">
      <c r="A155" s="21">
        <f t="shared" si="47"/>
        <v>8</v>
      </c>
      <c r="B155" s="22" t="s">
        <v>291</v>
      </c>
      <c r="C155" s="21">
        <v>137</v>
      </c>
      <c r="D155" s="23">
        <f t="shared" si="42"/>
        <v>13</v>
      </c>
      <c r="E155" s="23">
        <v>1</v>
      </c>
      <c r="F155" s="23">
        <f t="shared" si="43"/>
        <v>12</v>
      </c>
      <c r="G155" s="21">
        <v>2</v>
      </c>
      <c r="H155" s="21" t="str">
        <f t="shared" si="44"/>
        <v>Sabtu</v>
      </c>
      <c r="I155" s="24">
        <f t="shared" si="48"/>
        <v>45773.541666666664</v>
      </c>
      <c r="J155" s="25">
        <f t="shared" si="49"/>
        <v>6.541666666666667</v>
      </c>
      <c r="K155" s="21" t="str">
        <f t="shared" si="45"/>
        <v>Sabtu</v>
      </c>
      <c r="L155" s="24">
        <f t="shared" si="50"/>
        <v>45773.625</v>
      </c>
      <c r="M155" s="25">
        <f t="shared" si="46"/>
        <v>6.625</v>
      </c>
    </row>
    <row r="156" spans="1:13" ht="15.75" x14ac:dyDescent="0.25">
      <c r="A156" s="21">
        <f t="shared" si="47"/>
        <v>9</v>
      </c>
      <c r="B156" s="22" t="s">
        <v>60</v>
      </c>
      <c r="C156" s="21">
        <v>146</v>
      </c>
      <c r="D156" s="23">
        <f t="shared" si="42"/>
        <v>13</v>
      </c>
      <c r="E156" s="23">
        <v>0</v>
      </c>
      <c r="F156" s="23">
        <f t="shared" si="43"/>
        <v>13</v>
      </c>
      <c r="G156" s="21">
        <v>3</v>
      </c>
      <c r="H156" s="21" t="str">
        <f t="shared" si="44"/>
        <v>Minggu</v>
      </c>
      <c r="I156" s="24">
        <f t="shared" si="48"/>
        <v>45774.166666666664</v>
      </c>
      <c r="J156" s="25">
        <f t="shared" si="49"/>
        <v>7.166666666666667</v>
      </c>
      <c r="K156" s="21" t="str">
        <f t="shared" si="45"/>
        <v>Minggu</v>
      </c>
      <c r="L156" s="24">
        <f t="shared" si="50"/>
        <v>45774.291666666664</v>
      </c>
      <c r="M156" s="25">
        <f t="shared" si="46"/>
        <v>7.291666666666667</v>
      </c>
    </row>
    <row r="157" spans="1:13" ht="15.75" x14ac:dyDescent="0.25">
      <c r="A157" s="21">
        <f t="shared" si="47"/>
        <v>10</v>
      </c>
      <c r="B157" s="22" t="s">
        <v>290</v>
      </c>
      <c r="C157" s="21">
        <v>98</v>
      </c>
      <c r="D157" s="23">
        <f t="shared" si="42"/>
        <v>9</v>
      </c>
      <c r="E157" s="23">
        <v>1</v>
      </c>
      <c r="F157" s="23">
        <f t="shared" si="43"/>
        <v>8</v>
      </c>
      <c r="G157" s="21">
        <v>2</v>
      </c>
      <c r="H157" s="21" t="str">
        <f t="shared" si="44"/>
        <v>Minggu</v>
      </c>
      <c r="I157" s="24">
        <f t="shared" si="48"/>
        <v>45774.833333333336</v>
      </c>
      <c r="J157" s="25">
        <f t="shared" si="49"/>
        <v>7.8333333333333339</v>
      </c>
      <c r="K157" s="21" t="str">
        <f t="shared" si="45"/>
        <v>Minggu</v>
      </c>
      <c r="L157" s="24">
        <f t="shared" si="50"/>
        <v>45774.916666666672</v>
      </c>
      <c r="M157" s="25">
        <f t="shared" si="46"/>
        <v>7.916666666666667</v>
      </c>
    </row>
    <row r="158" spans="1:13" ht="15.75" x14ac:dyDescent="0.25">
      <c r="A158" s="21">
        <f t="shared" si="47"/>
        <v>11</v>
      </c>
      <c r="B158" s="22" t="s">
        <v>289</v>
      </c>
      <c r="C158" s="21">
        <v>150</v>
      </c>
      <c r="D158" s="23">
        <f t="shared" si="42"/>
        <v>14</v>
      </c>
      <c r="E158" s="23">
        <v>1</v>
      </c>
      <c r="F158" s="23">
        <f t="shared" si="43"/>
        <v>13</v>
      </c>
      <c r="G158" s="21">
        <v>3</v>
      </c>
      <c r="H158" s="21" t="str">
        <f t="shared" si="44"/>
        <v>Senin</v>
      </c>
      <c r="I158" s="24">
        <f t="shared" si="48"/>
        <v>45775.291666666664</v>
      </c>
      <c r="J158" s="25">
        <f t="shared" si="49"/>
        <v>8.2916666666666679</v>
      </c>
      <c r="K158" s="21" t="str">
        <f t="shared" si="45"/>
        <v>Senin</v>
      </c>
      <c r="L158" s="24">
        <f t="shared" si="50"/>
        <v>45775.416666666664</v>
      </c>
      <c r="M158" s="25">
        <f t="shared" si="46"/>
        <v>8.4166666666666679</v>
      </c>
    </row>
    <row r="159" spans="1:13" ht="15.75" x14ac:dyDescent="0.25">
      <c r="A159" s="21">
        <f t="shared" si="47"/>
        <v>12</v>
      </c>
      <c r="B159" s="22" t="s">
        <v>288</v>
      </c>
      <c r="C159" s="21">
        <v>250</v>
      </c>
      <c r="D159" s="23">
        <f t="shared" si="42"/>
        <v>21</v>
      </c>
      <c r="E159" s="23">
        <v>-1</v>
      </c>
      <c r="F159" s="23">
        <f t="shared" si="43"/>
        <v>22</v>
      </c>
      <c r="G159" s="21">
        <v>2</v>
      </c>
      <c r="H159" s="21" t="str">
        <f t="shared" si="44"/>
        <v>Selasa</v>
      </c>
      <c r="I159" s="24">
        <f t="shared" si="48"/>
        <v>45776</v>
      </c>
      <c r="J159" s="25">
        <f t="shared" si="49"/>
        <v>9.0000000000000018</v>
      </c>
      <c r="K159" s="21" t="str">
        <f t="shared" si="45"/>
        <v>Selasa</v>
      </c>
      <c r="L159" s="24">
        <f t="shared" si="50"/>
        <v>45776.083333333336</v>
      </c>
      <c r="M159" s="25">
        <f t="shared" si="46"/>
        <v>9.0833333333333357</v>
      </c>
    </row>
    <row r="160" spans="1:13" ht="15.75" x14ac:dyDescent="0.25">
      <c r="A160" s="21">
        <f t="shared" si="47"/>
        <v>13</v>
      </c>
      <c r="B160" s="22" t="s">
        <v>138</v>
      </c>
      <c r="C160" s="21">
        <v>295</v>
      </c>
      <c r="D160" s="23">
        <f t="shared" si="42"/>
        <v>28</v>
      </c>
      <c r="E160" s="23">
        <v>2</v>
      </c>
      <c r="F160" s="23">
        <f t="shared" si="43"/>
        <v>26</v>
      </c>
      <c r="G160" s="21">
        <v>3</v>
      </c>
      <c r="H160" s="21" t="str">
        <f t="shared" si="44"/>
        <v>Selasa</v>
      </c>
      <c r="I160" s="24">
        <f t="shared" si="48"/>
        <v>45776.958333333336</v>
      </c>
      <c r="J160" s="25">
        <f t="shared" si="49"/>
        <v>9.9583333333333357</v>
      </c>
      <c r="K160" s="21" t="str">
        <f t="shared" si="45"/>
        <v>Rabu</v>
      </c>
      <c r="L160" s="24">
        <f t="shared" si="50"/>
        <v>45777.083333333336</v>
      </c>
      <c r="M160" s="25">
        <f t="shared" si="46"/>
        <v>10.083333333333336</v>
      </c>
    </row>
    <row r="161" spans="1:13" ht="15.75" x14ac:dyDescent="0.25">
      <c r="A161" s="21">
        <f t="shared" si="47"/>
        <v>14</v>
      </c>
      <c r="B161" s="22" t="s">
        <v>18</v>
      </c>
      <c r="C161" s="21">
        <v>289</v>
      </c>
      <c r="D161" s="23">
        <f t="shared" si="42"/>
        <v>28</v>
      </c>
      <c r="E161" s="23">
        <v>2</v>
      </c>
      <c r="F161" s="23">
        <f t="shared" si="43"/>
        <v>26</v>
      </c>
      <c r="G161" s="21">
        <v>3</v>
      </c>
      <c r="H161" s="21" t="str">
        <f t="shared" si="44"/>
        <v>Kamis</v>
      </c>
      <c r="I161" s="24">
        <f t="shared" si="48"/>
        <v>45778.25</v>
      </c>
      <c r="J161" s="25">
        <f t="shared" si="49"/>
        <v>11.250000000000002</v>
      </c>
      <c r="K161" s="21" t="str">
        <f t="shared" si="45"/>
        <v>Kamis</v>
      </c>
      <c r="L161" s="24">
        <f t="shared" si="50"/>
        <v>45778.375</v>
      </c>
      <c r="M161" s="25">
        <f t="shared" si="46"/>
        <v>11.375000000000002</v>
      </c>
    </row>
    <row r="162" spans="1:13" ht="15.75" x14ac:dyDescent="0.25">
      <c r="A162" s="27">
        <f t="shared" si="47"/>
        <v>15</v>
      </c>
      <c r="B162" s="54" t="s">
        <v>287</v>
      </c>
      <c r="C162" s="27"/>
      <c r="D162" s="53"/>
      <c r="E162" s="53"/>
      <c r="F162" s="53"/>
      <c r="G162" s="27"/>
      <c r="H162" s="21" t="str">
        <f t="shared" si="44"/>
        <v>Jum'at</v>
      </c>
      <c r="I162" s="24">
        <f t="shared" si="48"/>
        <v>45779.541666666664</v>
      </c>
      <c r="J162" s="25">
        <f t="shared" si="49"/>
        <v>12.541666666666668</v>
      </c>
      <c r="K162" s="21"/>
      <c r="L162" s="24"/>
      <c r="M162" s="25"/>
    </row>
    <row r="163" spans="1:13" ht="15.75" x14ac:dyDescent="0.25">
      <c r="A163" s="459" t="s">
        <v>31</v>
      </c>
      <c r="B163" s="459"/>
      <c r="C163" s="56">
        <f>SUM(C148:C161)</f>
        <v>2730</v>
      </c>
      <c r="D163" s="56">
        <f>SUM(D148:D161)</f>
        <v>252</v>
      </c>
      <c r="E163" s="56"/>
      <c r="F163" s="56"/>
      <c r="G163" s="56">
        <f>SUM(G148:G161)</f>
        <v>43</v>
      </c>
      <c r="H163" s="56">
        <f>D163+G163</f>
        <v>295</v>
      </c>
      <c r="I163" s="29"/>
      <c r="J163" s="30"/>
      <c r="K163" s="29"/>
      <c r="L163" s="29"/>
      <c r="M163" s="30"/>
    </row>
    <row r="164" spans="1:13" ht="15.75" x14ac:dyDescent="0.25">
      <c r="A164" s="8" t="s">
        <v>32</v>
      </c>
      <c r="B164" s="8"/>
      <c r="C164" s="31"/>
      <c r="D164" s="32">
        <f>D163/24</f>
        <v>10.5</v>
      </c>
      <c r="E164" s="32"/>
      <c r="F164" s="32"/>
      <c r="G164" s="32">
        <f>G163/24</f>
        <v>1.7916666666666667</v>
      </c>
      <c r="H164" s="32">
        <f>H163/24</f>
        <v>12.291666666666666</v>
      </c>
      <c r="I164" s="33"/>
      <c r="J164" s="34" t="s">
        <v>33</v>
      </c>
      <c r="K164" s="35"/>
      <c r="L164" s="35"/>
      <c r="M164" s="35"/>
    </row>
    <row r="165" spans="1:13" ht="15.75" x14ac:dyDescent="0.25">
      <c r="A165" s="36"/>
      <c r="B165" s="36"/>
      <c r="C165" s="36"/>
      <c r="D165" s="36"/>
      <c r="E165" s="36"/>
      <c r="F165" s="36"/>
      <c r="G165" s="36"/>
      <c r="H165" s="35"/>
      <c r="I165" s="35"/>
      <c r="J165" s="30" t="s">
        <v>34</v>
      </c>
      <c r="K165" s="30"/>
      <c r="L165" s="38">
        <f>C163</f>
        <v>2730</v>
      </c>
      <c r="M165" s="35" t="s">
        <v>35</v>
      </c>
    </row>
    <row r="166" spans="1:13" ht="15.75" x14ac:dyDescent="0.25">
      <c r="A166" s="36"/>
      <c r="B166" s="36"/>
      <c r="C166" s="36"/>
      <c r="D166" s="36"/>
      <c r="E166" s="36"/>
      <c r="F166" s="36"/>
      <c r="G166" s="36"/>
      <c r="H166" s="36"/>
      <c r="I166" s="35"/>
      <c r="J166" s="30" t="s">
        <v>36</v>
      </c>
      <c r="K166" s="30"/>
      <c r="L166" s="40">
        <f>D164</f>
        <v>10.5</v>
      </c>
      <c r="M166" s="35" t="s">
        <v>14</v>
      </c>
    </row>
    <row r="167" spans="1:13" ht="15.75" x14ac:dyDescent="0.25">
      <c r="A167" s="36"/>
      <c r="B167" s="36"/>
      <c r="C167" s="36"/>
      <c r="D167" s="36"/>
      <c r="E167" s="36"/>
      <c r="F167" s="36"/>
      <c r="G167" s="36"/>
      <c r="H167" s="36"/>
      <c r="I167" s="35"/>
      <c r="J167" s="30" t="s">
        <v>37</v>
      </c>
      <c r="K167" s="30"/>
      <c r="L167" s="41">
        <f>G164</f>
        <v>1.7916666666666667</v>
      </c>
      <c r="M167" s="35" t="s">
        <v>14</v>
      </c>
    </row>
    <row r="169" spans="1:13" ht="15.75" x14ac:dyDescent="0.25">
      <c r="A169" s="14" t="s">
        <v>0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spans="1:13" ht="15.75" x14ac:dyDescent="0.25">
      <c r="A170" s="14" t="s">
        <v>286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spans="1:13" ht="15.75" x14ac:dyDescent="0.25">
      <c r="A171" s="18"/>
      <c r="B171" s="18"/>
      <c r="C171" s="18"/>
      <c r="D171" s="18"/>
      <c r="E171" s="18"/>
      <c r="F171" s="18"/>
      <c r="G171" s="16"/>
      <c r="H171" s="18"/>
      <c r="I171" s="18"/>
      <c r="J171" s="36"/>
      <c r="K171" s="18" t="s">
        <v>3</v>
      </c>
      <c r="L171" s="16">
        <v>11</v>
      </c>
      <c r="M171" s="18" t="s">
        <v>4</v>
      </c>
    </row>
    <row r="172" spans="1:13" ht="15.75" x14ac:dyDescent="0.25">
      <c r="A172" s="195" t="s">
        <v>44</v>
      </c>
      <c r="B172" s="18"/>
      <c r="C172" s="18"/>
      <c r="D172" s="18"/>
      <c r="E172" s="18"/>
      <c r="F172" s="18"/>
      <c r="G172" s="16"/>
      <c r="H172" s="18"/>
      <c r="I172" s="18"/>
      <c r="J172" s="36"/>
      <c r="K172" s="18"/>
      <c r="L172" s="16"/>
      <c r="M172" s="18"/>
    </row>
    <row r="173" spans="1:13" ht="15" customHeight="1" x14ac:dyDescent="0.25">
      <c r="A173" s="13" t="s">
        <v>5</v>
      </c>
      <c r="B173" s="13" t="s">
        <v>6</v>
      </c>
      <c r="C173" s="12" t="s">
        <v>7</v>
      </c>
      <c r="D173" s="12" t="s">
        <v>8</v>
      </c>
      <c r="E173" s="11" t="s">
        <v>9</v>
      </c>
      <c r="F173" s="11" t="s">
        <v>10</v>
      </c>
      <c r="G173" s="12" t="s">
        <v>11</v>
      </c>
      <c r="H173" s="10" t="s">
        <v>12</v>
      </c>
      <c r="I173" s="10"/>
      <c r="J173" s="10"/>
      <c r="K173" s="9" t="s">
        <v>13</v>
      </c>
      <c r="L173" s="9"/>
      <c r="M173" s="9"/>
    </row>
    <row r="174" spans="1:13" ht="15.75" x14ac:dyDescent="0.25">
      <c r="A174" s="13"/>
      <c r="B174" s="13"/>
      <c r="C174" s="12"/>
      <c r="D174" s="12"/>
      <c r="E174" s="11"/>
      <c r="F174" s="11"/>
      <c r="G174" s="12"/>
      <c r="H174" s="19" t="s">
        <v>14</v>
      </c>
      <c r="I174" s="19" t="s">
        <v>15</v>
      </c>
      <c r="J174" s="19" t="s">
        <v>16</v>
      </c>
      <c r="K174" s="20" t="s">
        <v>14</v>
      </c>
      <c r="L174" s="20" t="s">
        <v>15</v>
      </c>
      <c r="M174" s="20" t="s">
        <v>16</v>
      </c>
    </row>
    <row r="175" spans="1:13" ht="15.75" x14ac:dyDescent="0.25">
      <c r="A175" s="27">
        <v>1</v>
      </c>
      <c r="B175" s="22" t="s">
        <v>287</v>
      </c>
      <c r="C175" s="21">
        <v>289</v>
      </c>
      <c r="D175" s="23">
        <f t="shared" ref="D175:D188" si="51">F175+E175</f>
        <v>27</v>
      </c>
      <c r="E175" s="23">
        <v>1</v>
      </c>
      <c r="F175" s="23">
        <f t="shared" ref="F175:F188" si="52">INT(C175/$L$3)</f>
        <v>26</v>
      </c>
      <c r="G175" s="21">
        <v>26</v>
      </c>
      <c r="H175" s="21" t="str">
        <f t="shared" ref="H175:H189" si="53">CHOOSE(WEEKDAY(I175),"Minggu","Senin","Selasa","Rabu","Kamis","Jum'at","Sabtu")</f>
        <v>Jum'at</v>
      </c>
      <c r="I175" s="24">
        <v>45779</v>
      </c>
      <c r="J175" s="25">
        <v>0.54166666666666696</v>
      </c>
      <c r="K175" s="21" t="str">
        <f t="shared" ref="K175:K188" si="54">CHOOSE(WEEKDAY(L175),"Minggu","Senin","Selasa","Rabu","Kamis","Jum'at","Sabtu")</f>
        <v>Sabtu</v>
      </c>
      <c r="L175" s="24">
        <f>(I175+J175)+G175/24</f>
        <v>45780.625</v>
      </c>
      <c r="M175" s="25">
        <f t="shared" ref="M175:M188" si="55">(J175+G175/24)</f>
        <v>1.6250000000000002</v>
      </c>
    </row>
    <row r="176" spans="1:13" ht="15.75" x14ac:dyDescent="0.25">
      <c r="A176" s="21">
        <f t="shared" ref="A176:A189" si="56">A175+1</f>
        <v>2</v>
      </c>
      <c r="B176" s="22" t="s">
        <v>18</v>
      </c>
      <c r="C176" s="21">
        <v>295</v>
      </c>
      <c r="D176" s="23">
        <f t="shared" si="51"/>
        <v>27</v>
      </c>
      <c r="E176" s="23">
        <v>1</v>
      </c>
      <c r="F176" s="23">
        <f t="shared" si="52"/>
        <v>26</v>
      </c>
      <c r="G176" s="21">
        <v>6</v>
      </c>
      <c r="H176" s="21" t="str">
        <f t="shared" si="53"/>
        <v>Minggu</v>
      </c>
      <c r="I176" s="24">
        <f t="shared" ref="I176:I189" si="57">$I$175+J176</f>
        <v>45781.75</v>
      </c>
      <c r="J176" s="25">
        <f t="shared" ref="J176:J189" si="58">M175+D175/24</f>
        <v>2.75</v>
      </c>
      <c r="K176" s="21" t="str">
        <f t="shared" si="54"/>
        <v>Senin</v>
      </c>
      <c r="L176" s="24">
        <f t="shared" ref="L176:L188" si="59">($I$175+J176)+G176/24</f>
        <v>45782</v>
      </c>
      <c r="M176" s="25">
        <f t="shared" si="55"/>
        <v>3</v>
      </c>
    </row>
    <row r="177" spans="1:13" ht="15.75" x14ac:dyDescent="0.25">
      <c r="A177" s="21">
        <f t="shared" si="56"/>
        <v>3</v>
      </c>
      <c r="B177" s="22" t="s">
        <v>138</v>
      </c>
      <c r="C177" s="21">
        <v>250</v>
      </c>
      <c r="D177" s="23">
        <f t="shared" si="51"/>
        <v>21</v>
      </c>
      <c r="E177" s="23">
        <v>-1</v>
      </c>
      <c r="F177" s="23">
        <f t="shared" si="52"/>
        <v>22</v>
      </c>
      <c r="G177" s="21">
        <v>6</v>
      </c>
      <c r="H177" s="21" t="str">
        <f t="shared" si="53"/>
        <v>Selasa</v>
      </c>
      <c r="I177" s="24">
        <f t="shared" si="57"/>
        <v>45783.125</v>
      </c>
      <c r="J177" s="25">
        <f t="shared" si="58"/>
        <v>4.125</v>
      </c>
      <c r="K177" s="21" t="str">
        <f t="shared" si="54"/>
        <v>Selasa</v>
      </c>
      <c r="L177" s="24">
        <f t="shared" si="59"/>
        <v>45783.375</v>
      </c>
      <c r="M177" s="25">
        <f t="shared" si="55"/>
        <v>4.375</v>
      </c>
    </row>
    <row r="178" spans="1:13" ht="15.75" x14ac:dyDescent="0.25">
      <c r="A178" s="21">
        <f t="shared" si="56"/>
        <v>4</v>
      </c>
      <c r="B178" s="22" t="s">
        <v>288</v>
      </c>
      <c r="C178" s="21">
        <v>150</v>
      </c>
      <c r="D178" s="23">
        <f t="shared" si="51"/>
        <v>14</v>
      </c>
      <c r="E178" s="23">
        <v>1</v>
      </c>
      <c r="F178" s="23">
        <f t="shared" si="52"/>
        <v>13</v>
      </c>
      <c r="G178" s="21">
        <v>2</v>
      </c>
      <c r="H178" s="21" t="str">
        <f t="shared" si="53"/>
        <v>Rabu</v>
      </c>
      <c r="I178" s="24">
        <f t="shared" si="57"/>
        <v>45784.25</v>
      </c>
      <c r="J178" s="25">
        <f t="shared" si="58"/>
        <v>5.25</v>
      </c>
      <c r="K178" s="21" t="str">
        <f t="shared" si="54"/>
        <v>Rabu</v>
      </c>
      <c r="L178" s="24">
        <f t="shared" si="59"/>
        <v>45784.333333333336</v>
      </c>
      <c r="M178" s="25">
        <f t="shared" si="55"/>
        <v>5.333333333333333</v>
      </c>
    </row>
    <row r="179" spans="1:13" ht="15.75" x14ac:dyDescent="0.25">
      <c r="A179" s="21">
        <f t="shared" si="56"/>
        <v>5</v>
      </c>
      <c r="B179" s="22" t="s">
        <v>289</v>
      </c>
      <c r="C179" s="21">
        <v>98</v>
      </c>
      <c r="D179" s="23">
        <f t="shared" si="51"/>
        <v>9</v>
      </c>
      <c r="E179" s="23">
        <v>1</v>
      </c>
      <c r="F179" s="23">
        <f t="shared" si="52"/>
        <v>8</v>
      </c>
      <c r="G179" s="21">
        <v>3</v>
      </c>
      <c r="H179" s="21" t="str">
        <f t="shared" si="53"/>
        <v>Rabu</v>
      </c>
      <c r="I179" s="24">
        <f t="shared" si="57"/>
        <v>45784.916666666664</v>
      </c>
      <c r="J179" s="25">
        <f t="shared" si="58"/>
        <v>5.9166666666666661</v>
      </c>
      <c r="K179" s="21" t="str">
        <f t="shared" si="54"/>
        <v>Kamis</v>
      </c>
      <c r="L179" s="24">
        <f t="shared" si="59"/>
        <v>45785.041666666664</v>
      </c>
      <c r="M179" s="25">
        <f t="shared" si="55"/>
        <v>6.0416666666666661</v>
      </c>
    </row>
    <row r="180" spans="1:13" ht="15.75" x14ac:dyDescent="0.25">
      <c r="A180" s="21">
        <f t="shared" si="56"/>
        <v>6</v>
      </c>
      <c r="B180" s="22" t="s">
        <v>290</v>
      </c>
      <c r="C180" s="21">
        <v>146</v>
      </c>
      <c r="D180" s="23">
        <f t="shared" si="51"/>
        <v>13</v>
      </c>
      <c r="E180" s="23">
        <v>0</v>
      </c>
      <c r="F180" s="23">
        <f t="shared" si="52"/>
        <v>13</v>
      </c>
      <c r="G180" s="21">
        <v>2</v>
      </c>
      <c r="H180" s="21" t="str">
        <f t="shared" si="53"/>
        <v>Kamis</v>
      </c>
      <c r="I180" s="24">
        <f t="shared" si="57"/>
        <v>45785.416666666664</v>
      </c>
      <c r="J180" s="25">
        <f t="shared" si="58"/>
        <v>6.4166666666666661</v>
      </c>
      <c r="K180" s="21" t="str">
        <f t="shared" si="54"/>
        <v>Kamis</v>
      </c>
      <c r="L180" s="24">
        <f t="shared" si="59"/>
        <v>45785.5</v>
      </c>
      <c r="M180" s="25">
        <f t="shared" si="55"/>
        <v>6.4999999999999991</v>
      </c>
    </row>
    <row r="181" spans="1:13" ht="15.75" x14ac:dyDescent="0.25">
      <c r="A181" s="21">
        <f t="shared" si="56"/>
        <v>7</v>
      </c>
      <c r="B181" s="22" t="s">
        <v>60</v>
      </c>
      <c r="C181" s="21">
        <v>137</v>
      </c>
      <c r="D181" s="23">
        <f t="shared" si="51"/>
        <v>13</v>
      </c>
      <c r="E181" s="23">
        <v>1</v>
      </c>
      <c r="F181" s="23">
        <f t="shared" si="52"/>
        <v>12</v>
      </c>
      <c r="G181" s="21">
        <v>4</v>
      </c>
      <c r="H181" s="21" t="str">
        <f t="shared" si="53"/>
        <v>Jum'at</v>
      </c>
      <c r="I181" s="24">
        <f t="shared" si="57"/>
        <v>45786.041666666664</v>
      </c>
      <c r="J181" s="25">
        <f t="shared" si="58"/>
        <v>7.0416666666666661</v>
      </c>
      <c r="K181" s="21" t="str">
        <f t="shared" si="54"/>
        <v>Jum'at</v>
      </c>
      <c r="L181" s="24">
        <f t="shared" si="59"/>
        <v>45786.208333333328</v>
      </c>
      <c r="M181" s="25">
        <f t="shared" si="55"/>
        <v>7.208333333333333</v>
      </c>
    </row>
    <row r="182" spans="1:13" ht="15.75" x14ac:dyDescent="0.25">
      <c r="A182" s="21">
        <f t="shared" si="56"/>
        <v>8</v>
      </c>
      <c r="B182" s="22" t="s">
        <v>291</v>
      </c>
      <c r="C182" s="21">
        <v>137</v>
      </c>
      <c r="D182" s="23">
        <f t="shared" si="51"/>
        <v>13</v>
      </c>
      <c r="E182" s="23">
        <v>1</v>
      </c>
      <c r="F182" s="23">
        <f t="shared" si="52"/>
        <v>12</v>
      </c>
      <c r="G182" s="21">
        <v>11</v>
      </c>
      <c r="H182" s="21" t="str">
        <f t="shared" si="53"/>
        <v>Jum'at</v>
      </c>
      <c r="I182" s="24">
        <f t="shared" si="57"/>
        <v>45786.75</v>
      </c>
      <c r="J182" s="25">
        <f t="shared" si="58"/>
        <v>7.75</v>
      </c>
      <c r="K182" s="21" t="str">
        <f t="shared" si="54"/>
        <v>Sabtu</v>
      </c>
      <c r="L182" s="24">
        <f t="shared" si="59"/>
        <v>45787.208333333336</v>
      </c>
      <c r="M182" s="25">
        <f t="shared" si="55"/>
        <v>8.2083333333333339</v>
      </c>
    </row>
    <row r="183" spans="1:13" ht="15.75" x14ac:dyDescent="0.25">
      <c r="A183" s="21">
        <f t="shared" si="56"/>
        <v>9</v>
      </c>
      <c r="B183" s="22" t="s">
        <v>60</v>
      </c>
      <c r="C183" s="21">
        <v>146</v>
      </c>
      <c r="D183" s="23">
        <f t="shared" si="51"/>
        <v>13</v>
      </c>
      <c r="E183" s="23">
        <v>0</v>
      </c>
      <c r="F183" s="23">
        <f t="shared" si="52"/>
        <v>13</v>
      </c>
      <c r="G183" s="21">
        <v>4</v>
      </c>
      <c r="H183" s="21" t="str">
        <f t="shared" si="53"/>
        <v>Sabtu</v>
      </c>
      <c r="I183" s="24">
        <f t="shared" si="57"/>
        <v>45787.75</v>
      </c>
      <c r="J183" s="25">
        <f t="shared" si="58"/>
        <v>8.75</v>
      </c>
      <c r="K183" s="21" t="str">
        <f t="shared" si="54"/>
        <v>Sabtu</v>
      </c>
      <c r="L183" s="24">
        <f t="shared" si="59"/>
        <v>45787.916666666664</v>
      </c>
      <c r="M183" s="25">
        <f t="shared" si="55"/>
        <v>8.9166666666666661</v>
      </c>
    </row>
    <row r="184" spans="1:13" ht="15.75" x14ac:dyDescent="0.25">
      <c r="A184" s="21">
        <f t="shared" si="56"/>
        <v>10</v>
      </c>
      <c r="B184" s="22" t="s">
        <v>290</v>
      </c>
      <c r="C184" s="21">
        <v>98</v>
      </c>
      <c r="D184" s="23">
        <f t="shared" si="51"/>
        <v>9</v>
      </c>
      <c r="E184" s="23">
        <v>1</v>
      </c>
      <c r="F184" s="23">
        <f t="shared" si="52"/>
        <v>8</v>
      </c>
      <c r="G184" s="21">
        <v>2</v>
      </c>
      <c r="H184" s="21" t="str">
        <f t="shared" si="53"/>
        <v>Minggu</v>
      </c>
      <c r="I184" s="24">
        <f t="shared" si="57"/>
        <v>45788.458333333336</v>
      </c>
      <c r="J184" s="25">
        <f t="shared" si="58"/>
        <v>9.4583333333333321</v>
      </c>
      <c r="K184" s="21" t="str">
        <f t="shared" si="54"/>
        <v>Minggu</v>
      </c>
      <c r="L184" s="24">
        <f t="shared" si="59"/>
        <v>45788.541666666672</v>
      </c>
      <c r="M184" s="25">
        <f t="shared" si="55"/>
        <v>9.5416666666666661</v>
      </c>
    </row>
    <row r="185" spans="1:13" ht="15.75" x14ac:dyDescent="0.25">
      <c r="A185" s="21">
        <f t="shared" si="56"/>
        <v>11</v>
      </c>
      <c r="B185" s="22" t="s">
        <v>289</v>
      </c>
      <c r="C185" s="21">
        <v>150</v>
      </c>
      <c r="D185" s="23">
        <f t="shared" si="51"/>
        <v>14</v>
      </c>
      <c r="E185" s="23">
        <v>1</v>
      </c>
      <c r="F185" s="23">
        <f t="shared" si="52"/>
        <v>13</v>
      </c>
      <c r="G185" s="21">
        <v>3</v>
      </c>
      <c r="H185" s="21" t="str">
        <f t="shared" si="53"/>
        <v>Minggu</v>
      </c>
      <c r="I185" s="24">
        <f t="shared" si="57"/>
        <v>45788.916666666664</v>
      </c>
      <c r="J185" s="25">
        <f t="shared" si="58"/>
        <v>9.9166666666666661</v>
      </c>
      <c r="K185" s="21" t="str">
        <f t="shared" si="54"/>
        <v>Senin</v>
      </c>
      <c r="L185" s="24">
        <f t="shared" si="59"/>
        <v>45789.041666666664</v>
      </c>
      <c r="M185" s="25">
        <f t="shared" si="55"/>
        <v>10.041666666666666</v>
      </c>
    </row>
    <row r="186" spans="1:13" ht="15.75" x14ac:dyDescent="0.25">
      <c r="A186" s="21">
        <f t="shared" si="56"/>
        <v>12</v>
      </c>
      <c r="B186" s="22" t="s">
        <v>288</v>
      </c>
      <c r="C186" s="21">
        <v>250</v>
      </c>
      <c r="D186" s="23">
        <f t="shared" si="51"/>
        <v>21</v>
      </c>
      <c r="E186" s="23">
        <v>-1</v>
      </c>
      <c r="F186" s="23">
        <f t="shared" si="52"/>
        <v>22</v>
      </c>
      <c r="G186" s="21">
        <v>2</v>
      </c>
      <c r="H186" s="21" t="str">
        <f t="shared" si="53"/>
        <v>Senin</v>
      </c>
      <c r="I186" s="24">
        <f t="shared" si="57"/>
        <v>45789.625</v>
      </c>
      <c r="J186" s="25">
        <f t="shared" si="58"/>
        <v>10.625</v>
      </c>
      <c r="K186" s="21" t="str">
        <f t="shared" si="54"/>
        <v>Senin</v>
      </c>
      <c r="L186" s="24">
        <f t="shared" si="59"/>
        <v>45789.708333333336</v>
      </c>
      <c r="M186" s="25">
        <f t="shared" si="55"/>
        <v>10.708333333333334</v>
      </c>
    </row>
    <row r="187" spans="1:13" ht="15.75" x14ac:dyDescent="0.25">
      <c r="A187" s="21">
        <f t="shared" si="56"/>
        <v>13</v>
      </c>
      <c r="B187" s="22" t="s">
        <v>138</v>
      </c>
      <c r="C187" s="21">
        <v>295</v>
      </c>
      <c r="D187" s="23">
        <f t="shared" si="51"/>
        <v>28</v>
      </c>
      <c r="E187" s="23">
        <v>2</v>
      </c>
      <c r="F187" s="23">
        <f t="shared" si="52"/>
        <v>26</v>
      </c>
      <c r="G187" s="21">
        <v>4</v>
      </c>
      <c r="H187" s="21" t="str">
        <f t="shared" si="53"/>
        <v>Selasa</v>
      </c>
      <c r="I187" s="24">
        <f t="shared" si="57"/>
        <v>45790.583333333336</v>
      </c>
      <c r="J187" s="25">
        <f t="shared" si="58"/>
        <v>11.583333333333334</v>
      </c>
      <c r="K187" s="21" t="str">
        <f t="shared" si="54"/>
        <v>Selasa</v>
      </c>
      <c r="L187" s="24">
        <f t="shared" si="59"/>
        <v>45790.75</v>
      </c>
      <c r="M187" s="25">
        <f t="shared" si="55"/>
        <v>11.75</v>
      </c>
    </row>
    <row r="188" spans="1:13" ht="15.75" x14ac:dyDescent="0.25">
      <c r="A188" s="21">
        <f t="shared" si="56"/>
        <v>14</v>
      </c>
      <c r="B188" s="22" t="s">
        <v>18</v>
      </c>
      <c r="C188" s="21">
        <v>289</v>
      </c>
      <c r="D188" s="23">
        <f t="shared" si="51"/>
        <v>28</v>
      </c>
      <c r="E188" s="23">
        <v>2</v>
      </c>
      <c r="F188" s="23">
        <f t="shared" si="52"/>
        <v>26</v>
      </c>
      <c r="G188" s="21">
        <v>4</v>
      </c>
      <c r="H188" s="21" t="str">
        <f t="shared" si="53"/>
        <v>Rabu</v>
      </c>
      <c r="I188" s="24">
        <f t="shared" si="57"/>
        <v>45791.916666666664</v>
      </c>
      <c r="J188" s="25">
        <f t="shared" si="58"/>
        <v>12.916666666666666</v>
      </c>
      <c r="K188" s="21" t="str">
        <f t="shared" si="54"/>
        <v>Kamis</v>
      </c>
      <c r="L188" s="24">
        <f t="shared" si="59"/>
        <v>45792.083333333328</v>
      </c>
      <c r="M188" s="25">
        <f t="shared" si="55"/>
        <v>13.083333333333332</v>
      </c>
    </row>
    <row r="189" spans="1:13" ht="15.75" x14ac:dyDescent="0.25">
      <c r="A189" s="27">
        <f t="shared" si="56"/>
        <v>15</v>
      </c>
      <c r="B189" s="54" t="s">
        <v>287</v>
      </c>
      <c r="C189" s="27"/>
      <c r="D189" s="53"/>
      <c r="E189" s="53"/>
      <c r="F189" s="53"/>
      <c r="G189" s="27"/>
      <c r="H189" s="21" t="str">
        <f t="shared" si="53"/>
        <v>Jum'at</v>
      </c>
      <c r="I189" s="24">
        <f t="shared" si="57"/>
        <v>45793.25</v>
      </c>
      <c r="J189" s="25">
        <f t="shared" si="58"/>
        <v>14.249999999999998</v>
      </c>
      <c r="K189" s="21"/>
      <c r="L189" s="24"/>
      <c r="M189" s="25"/>
    </row>
    <row r="190" spans="1:13" ht="15.75" x14ac:dyDescent="0.25">
      <c r="A190" s="459" t="s">
        <v>31</v>
      </c>
      <c r="B190" s="459"/>
      <c r="C190" s="56">
        <f>SUM(C175:C188)</f>
        <v>2730</v>
      </c>
      <c r="D190" s="56">
        <f>SUM(D175:D188)</f>
        <v>250</v>
      </c>
      <c r="E190" s="56"/>
      <c r="F190" s="56"/>
      <c r="G190" s="56">
        <f>SUM(G175:G188)</f>
        <v>79</v>
      </c>
      <c r="H190" s="56">
        <f>D190+G190</f>
        <v>329</v>
      </c>
      <c r="I190" s="29"/>
      <c r="J190" s="30"/>
      <c r="K190" s="29"/>
      <c r="L190" s="29"/>
      <c r="M190" s="30"/>
    </row>
    <row r="191" spans="1:13" ht="15.75" x14ac:dyDescent="0.25">
      <c r="A191" s="8" t="s">
        <v>32</v>
      </c>
      <c r="B191" s="8"/>
      <c r="C191" s="31"/>
      <c r="D191" s="32">
        <f>D190/24</f>
        <v>10.416666666666666</v>
      </c>
      <c r="E191" s="32"/>
      <c r="F191" s="32"/>
      <c r="G191" s="32">
        <f>G190/24</f>
        <v>3.2916666666666665</v>
      </c>
      <c r="H191" s="32">
        <f>H190/24</f>
        <v>13.708333333333334</v>
      </c>
      <c r="I191" s="33"/>
      <c r="J191" s="34" t="s">
        <v>33</v>
      </c>
      <c r="K191" s="35"/>
      <c r="L191" s="35"/>
      <c r="M191" s="35"/>
    </row>
    <row r="192" spans="1:13" ht="15.75" x14ac:dyDescent="0.25">
      <c r="A192" s="36"/>
      <c r="B192" s="36"/>
      <c r="C192" s="36"/>
      <c r="D192" s="36"/>
      <c r="E192" s="36"/>
      <c r="F192" s="36"/>
      <c r="G192" s="36"/>
      <c r="H192" s="35"/>
      <c r="I192" s="35"/>
      <c r="J192" s="30" t="s">
        <v>34</v>
      </c>
      <c r="K192" s="30"/>
      <c r="L192" s="38">
        <f>C190</f>
        <v>2730</v>
      </c>
      <c r="M192" s="35" t="s">
        <v>35</v>
      </c>
    </row>
    <row r="193" spans="1:13" ht="15.75" x14ac:dyDescent="0.25">
      <c r="A193" s="36"/>
      <c r="B193" s="36"/>
      <c r="C193" s="36"/>
      <c r="D193" s="36"/>
      <c r="E193" s="36"/>
      <c r="F193" s="36"/>
      <c r="G193" s="36"/>
      <c r="H193" s="36"/>
      <c r="I193" s="35"/>
      <c r="J193" s="30" t="s">
        <v>36</v>
      </c>
      <c r="K193" s="30"/>
      <c r="L193" s="40">
        <f>D191</f>
        <v>10.416666666666666</v>
      </c>
      <c r="M193" s="35" t="s">
        <v>14</v>
      </c>
    </row>
    <row r="194" spans="1:13" ht="15.75" x14ac:dyDescent="0.25">
      <c r="A194" s="36"/>
      <c r="B194" s="36"/>
      <c r="C194" s="36"/>
      <c r="D194" s="36"/>
      <c r="E194" s="36"/>
      <c r="F194" s="36"/>
      <c r="G194" s="36"/>
      <c r="H194" s="36"/>
      <c r="I194" s="35"/>
      <c r="J194" s="30" t="s">
        <v>37</v>
      </c>
      <c r="K194" s="30"/>
      <c r="L194" s="41">
        <f>G191</f>
        <v>3.2916666666666665</v>
      </c>
      <c r="M194" s="35" t="s">
        <v>14</v>
      </c>
    </row>
    <row r="196" spans="1:13" ht="15.75" x14ac:dyDescent="0.25">
      <c r="A196" s="14" t="s">
        <v>0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 spans="1:13" ht="15.75" x14ac:dyDescent="0.25">
      <c r="A197" s="14" t="s">
        <v>286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spans="1:13" ht="15.75" x14ac:dyDescent="0.25">
      <c r="A198" s="18"/>
      <c r="B198" s="18"/>
      <c r="C198" s="18"/>
      <c r="D198" s="18"/>
      <c r="E198" s="18"/>
      <c r="F198" s="18"/>
      <c r="G198" s="16"/>
      <c r="H198" s="18"/>
      <c r="I198" s="18"/>
      <c r="J198" s="36"/>
      <c r="K198" s="18" t="s">
        <v>3</v>
      </c>
      <c r="L198" s="16">
        <v>11</v>
      </c>
      <c r="M198" s="18" t="s">
        <v>4</v>
      </c>
    </row>
    <row r="199" spans="1:13" ht="15.75" x14ac:dyDescent="0.25">
      <c r="A199" s="195" t="s">
        <v>45</v>
      </c>
      <c r="B199" s="18"/>
      <c r="C199" s="18"/>
      <c r="D199" s="18"/>
      <c r="E199" s="18"/>
      <c r="F199" s="18"/>
      <c r="G199" s="16"/>
      <c r="H199" s="18"/>
      <c r="I199" s="18"/>
      <c r="J199" s="36"/>
      <c r="K199" s="18"/>
      <c r="L199" s="16"/>
      <c r="M199" s="18"/>
    </row>
    <row r="200" spans="1:13" ht="15" customHeight="1" x14ac:dyDescent="0.25">
      <c r="A200" s="13" t="s">
        <v>5</v>
      </c>
      <c r="B200" s="13" t="s">
        <v>6</v>
      </c>
      <c r="C200" s="12" t="s">
        <v>7</v>
      </c>
      <c r="D200" s="12" t="s">
        <v>8</v>
      </c>
      <c r="E200" s="11" t="s">
        <v>9</v>
      </c>
      <c r="F200" s="11" t="s">
        <v>10</v>
      </c>
      <c r="G200" s="12" t="s">
        <v>11</v>
      </c>
      <c r="H200" s="10" t="s">
        <v>12</v>
      </c>
      <c r="I200" s="10"/>
      <c r="J200" s="10"/>
      <c r="K200" s="9" t="s">
        <v>13</v>
      </c>
      <c r="L200" s="9"/>
      <c r="M200" s="9"/>
    </row>
    <row r="201" spans="1:13" ht="15.75" x14ac:dyDescent="0.25">
      <c r="A201" s="13"/>
      <c r="B201" s="13"/>
      <c r="C201" s="12"/>
      <c r="D201" s="12"/>
      <c r="E201" s="11"/>
      <c r="F201" s="11"/>
      <c r="G201" s="12"/>
      <c r="H201" s="19" t="s">
        <v>14</v>
      </c>
      <c r="I201" s="19" t="s">
        <v>15</v>
      </c>
      <c r="J201" s="19" t="s">
        <v>16</v>
      </c>
      <c r="K201" s="20" t="s">
        <v>14</v>
      </c>
      <c r="L201" s="20" t="s">
        <v>15</v>
      </c>
      <c r="M201" s="20" t="s">
        <v>16</v>
      </c>
    </row>
    <row r="202" spans="1:13" ht="15.75" x14ac:dyDescent="0.25">
      <c r="A202" s="27">
        <v>1</v>
      </c>
      <c r="B202" s="22" t="s">
        <v>287</v>
      </c>
      <c r="C202" s="21">
        <v>289</v>
      </c>
      <c r="D202" s="23">
        <f t="shared" ref="D202:D215" si="60">F202+E202</f>
        <v>27</v>
      </c>
      <c r="E202" s="23">
        <v>1</v>
      </c>
      <c r="F202" s="23">
        <f t="shared" ref="F202:F215" si="61">INT(C202/$L$3)</f>
        <v>26</v>
      </c>
      <c r="G202" s="21">
        <v>9</v>
      </c>
      <c r="H202" s="21" t="str">
        <f t="shared" ref="H202:H216" si="62">CHOOSE(WEEKDAY(I202),"Minggu","Senin","Selasa","Rabu","Kamis","Jum'at","Sabtu")</f>
        <v>Jum'at</v>
      </c>
      <c r="I202" s="24">
        <v>45793</v>
      </c>
      <c r="J202" s="25">
        <v>0.25</v>
      </c>
      <c r="K202" s="21" t="str">
        <f t="shared" ref="K202:K215" si="63">CHOOSE(WEEKDAY(L202),"Minggu","Senin","Selasa","Rabu","Kamis","Jum'at","Sabtu")</f>
        <v>Jum'at</v>
      </c>
      <c r="L202" s="24">
        <f>(I202+J202)+G202/24</f>
        <v>45793.625</v>
      </c>
      <c r="M202" s="25">
        <f t="shared" ref="M202:M215" si="64">(J202+G202/24)</f>
        <v>0.625</v>
      </c>
    </row>
    <row r="203" spans="1:13" ht="15.75" x14ac:dyDescent="0.25">
      <c r="A203" s="21">
        <f t="shared" ref="A203:A216" si="65">A202+1</f>
        <v>2</v>
      </c>
      <c r="B203" s="22" t="s">
        <v>18</v>
      </c>
      <c r="C203" s="21">
        <v>295</v>
      </c>
      <c r="D203" s="23">
        <f t="shared" si="60"/>
        <v>27</v>
      </c>
      <c r="E203" s="23">
        <v>1</v>
      </c>
      <c r="F203" s="23">
        <f t="shared" si="61"/>
        <v>26</v>
      </c>
      <c r="G203" s="21">
        <v>7</v>
      </c>
      <c r="H203" s="21" t="str">
        <f t="shared" si="62"/>
        <v>Sabtu</v>
      </c>
      <c r="I203" s="24">
        <f t="shared" ref="I203:I216" si="66">$I$202+J203</f>
        <v>45794.75</v>
      </c>
      <c r="J203" s="25">
        <f t="shared" ref="J203:J216" si="67">M202+D202/24</f>
        <v>1.75</v>
      </c>
      <c r="K203" s="21" t="str">
        <f t="shared" si="63"/>
        <v>Minggu</v>
      </c>
      <c r="L203" s="24">
        <f t="shared" ref="L203:L215" si="68">($I$202+J203)+G203/24</f>
        <v>45795.041666666664</v>
      </c>
      <c r="M203" s="25">
        <f t="shared" si="64"/>
        <v>2.0416666666666665</v>
      </c>
    </row>
    <row r="204" spans="1:13" ht="15.75" x14ac:dyDescent="0.25">
      <c r="A204" s="21">
        <f t="shared" si="65"/>
        <v>3</v>
      </c>
      <c r="B204" s="22" t="s">
        <v>138</v>
      </c>
      <c r="C204" s="21">
        <v>250</v>
      </c>
      <c r="D204" s="23">
        <f t="shared" si="60"/>
        <v>21</v>
      </c>
      <c r="E204" s="23">
        <v>-1</v>
      </c>
      <c r="F204" s="23">
        <f t="shared" si="61"/>
        <v>22</v>
      </c>
      <c r="G204" s="21">
        <v>6</v>
      </c>
      <c r="H204" s="21" t="str">
        <f t="shared" si="62"/>
        <v>Senin</v>
      </c>
      <c r="I204" s="24">
        <f t="shared" si="66"/>
        <v>45796.166666666664</v>
      </c>
      <c r="J204" s="25">
        <f t="shared" si="67"/>
        <v>3.1666666666666665</v>
      </c>
      <c r="K204" s="21" t="str">
        <f t="shared" si="63"/>
        <v>Senin</v>
      </c>
      <c r="L204" s="24">
        <f t="shared" si="68"/>
        <v>45796.416666666664</v>
      </c>
      <c r="M204" s="25">
        <f t="shared" si="64"/>
        <v>3.4166666666666665</v>
      </c>
    </row>
    <row r="205" spans="1:13" ht="15.75" x14ac:dyDescent="0.25">
      <c r="A205" s="21">
        <f t="shared" si="65"/>
        <v>4</v>
      </c>
      <c r="B205" s="22" t="s">
        <v>288</v>
      </c>
      <c r="C205" s="21">
        <v>150</v>
      </c>
      <c r="D205" s="23">
        <f t="shared" si="60"/>
        <v>14</v>
      </c>
      <c r="E205" s="23">
        <v>1</v>
      </c>
      <c r="F205" s="23">
        <f t="shared" si="61"/>
        <v>13</v>
      </c>
      <c r="G205" s="21">
        <v>2</v>
      </c>
      <c r="H205" s="21" t="str">
        <f t="shared" si="62"/>
        <v>Selasa</v>
      </c>
      <c r="I205" s="24">
        <f t="shared" si="66"/>
        <v>45797.291666666664</v>
      </c>
      <c r="J205" s="25">
        <f t="shared" si="67"/>
        <v>4.2916666666666661</v>
      </c>
      <c r="K205" s="21" t="str">
        <f t="shared" si="63"/>
        <v>Selasa</v>
      </c>
      <c r="L205" s="24">
        <f t="shared" si="68"/>
        <v>45797.375</v>
      </c>
      <c r="M205" s="25">
        <f t="shared" si="64"/>
        <v>4.3749999999999991</v>
      </c>
    </row>
    <row r="206" spans="1:13" ht="15.75" x14ac:dyDescent="0.25">
      <c r="A206" s="21">
        <f t="shared" si="65"/>
        <v>5</v>
      </c>
      <c r="B206" s="22" t="s">
        <v>289</v>
      </c>
      <c r="C206" s="21">
        <v>98</v>
      </c>
      <c r="D206" s="23">
        <f t="shared" si="60"/>
        <v>9</v>
      </c>
      <c r="E206" s="23">
        <v>1</v>
      </c>
      <c r="F206" s="23">
        <f t="shared" si="61"/>
        <v>8</v>
      </c>
      <c r="G206" s="21">
        <v>3</v>
      </c>
      <c r="H206" s="21" t="str">
        <f t="shared" si="62"/>
        <v>Selasa</v>
      </c>
      <c r="I206" s="24">
        <f t="shared" si="66"/>
        <v>45797.958333333336</v>
      </c>
      <c r="J206" s="25">
        <f t="shared" si="67"/>
        <v>4.9583333333333321</v>
      </c>
      <c r="K206" s="21" t="str">
        <f t="shared" si="63"/>
        <v>Rabu</v>
      </c>
      <c r="L206" s="24">
        <f t="shared" si="68"/>
        <v>45798.083333333336</v>
      </c>
      <c r="M206" s="25">
        <f t="shared" si="64"/>
        <v>5.0833333333333321</v>
      </c>
    </row>
    <row r="207" spans="1:13" ht="15.75" x14ac:dyDescent="0.25">
      <c r="A207" s="21">
        <f t="shared" si="65"/>
        <v>6</v>
      </c>
      <c r="B207" s="22" t="s">
        <v>290</v>
      </c>
      <c r="C207" s="21">
        <v>146</v>
      </c>
      <c r="D207" s="23">
        <f t="shared" si="60"/>
        <v>13</v>
      </c>
      <c r="E207" s="23">
        <v>0</v>
      </c>
      <c r="F207" s="23">
        <f t="shared" si="61"/>
        <v>13</v>
      </c>
      <c r="G207" s="21">
        <v>2</v>
      </c>
      <c r="H207" s="21" t="str">
        <f t="shared" si="62"/>
        <v>Rabu</v>
      </c>
      <c r="I207" s="24">
        <f t="shared" si="66"/>
        <v>45798.458333333336</v>
      </c>
      <c r="J207" s="25">
        <f t="shared" si="67"/>
        <v>5.4583333333333321</v>
      </c>
      <c r="K207" s="21" t="str">
        <f t="shared" si="63"/>
        <v>Rabu</v>
      </c>
      <c r="L207" s="24">
        <f t="shared" si="68"/>
        <v>45798.541666666672</v>
      </c>
      <c r="M207" s="25">
        <f t="shared" si="64"/>
        <v>5.5416666666666652</v>
      </c>
    </row>
    <row r="208" spans="1:13" ht="15.75" x14ac:dyDescent="0.25">
      <c r="A208" s="21">
        <f t="shared" si="65"/>
        <v>7</v>
      </c>
      <c r="B208" s="22" t="s">
        <v>60</v>
      </c>
      <c r="C208" s="21">
        <v>137</v>
      </c>
      <c r="D208" s="23">
        <f t="shared" si="60"/>
        <v>13</v>
      </c>
      <c r="E208" s="23">
        <v>1</v>
      </c>
      <c r="F208" s="23">
        <f t="shared" si="61"/>
        <v>12</v>
      </c>
      <c r="G208" s="21">
        <v>4</v>
      </c>
      <c r="H208" s="21" t="str">
        <f t="shared" si="62"/>
        <v>Kamis</v>
      </c>
      <c r="I208" s="24">
        <f t="shared" si="66"/>
        <v>45799.083333333336</v>
      </c>
      <c r="J208" s="25">
        <f t="shared" si="67"/>
        <v>6.0833333333333321</v>
      </c>
      <c r="K208" s="21" t="str">
        <f t="shared" si="63"/>
        <v>Kamis</v>
      </c>
      <c r="L208" s="24">
        <f t="shared" si="68"/>
        <v>45799.25</v>
      </c>
      <c r="M208" s="25">
        <f t="shared" si="64"/>
        <v>6.2499999999999991</v>
      </c>
    </row>
    <row r="209" spans="1:13" ht="15.75" x14ac:dyDescent="0.25">
      <c r="A209" s="21">
        <f t="shared" si="65"/>
        <v>8</v>
      </c>
      <c r="B209" s="22" t="s">
        <v>291</v>
      </c>
      <c r="C209" s="21">
        <v>137</v>
      </c>
      <c r="D209" s="23">
        <f t="shared" si="60"/>
        <v>13</v>
      </c>
      <c r="E209" s="23">
        <v>1</v>
      </c>
      <c r="F209" s="23">
        <f t="shared" si="61"/>
        <v>12</v>
      </c>
      <c r="G209" s="21">
        <v>10</v>
      </c>
      <c r="H209" s="21" t="str">
        <f t="shared" si="62"/>
        <v>Kamis</v>
      </c>
      <c r="I209" s="24">
        <f t="shared" si="66"/>
        <v>45799.791666666664</v>
      </c>
      <c r="J209" s="25">
        <f t="shared" si="67"/>
        <v>6.7916666666666661</v>
      </c>
      <c r="K209" s="21" t="str">
        <f t="shared" si="63"/>
        <v>Jum'at</v>
      </c>
      <c r="L209" s="24">
        <f t="shared" si="68"/>
        <v>45800.208333333328</v>
      </c>
      <c r="M209" s="25">
        <f t="shared" si="64"/>
        <v>7.208333333333333</v>
      </c>
    </row>
    <row r="210" spans="1:13" ht="15.75" x14ac:dyDescent="0.25">
      <c r="A210" s="21">
        <f t="shared" si="65"/>
        <v>9</v>
      </c>
      <c r="B210" s="22" t="s">
        <v>60</v>
      </c>
      <c r="C210" s="21">
        <v>146</v>
      </c>
      <c r="D210" s="23">
        <f t="shared" si="60"/>
        <v>13</v>
      </c>
      <c r="E210" s="23">
        <v>0</v>
      </c>
      <c r="F210" s="23">
        <f t="shared" si="61"/>
        <v>13</v>
      </c>
      <c r="G210" s="21">
        <v>4</v>
      </c>
      <c r="H210" s="21" t="str">
        <f t="shared" si="62"/>
        <v>Jum'at</v>
      </c>
      <c r="I210" s="24">
        <f t="shared" si="66"/>
        <v>45800.75</v>
      </c>
      <c r="J210" s="25">
        <f t="shared" si="67"/>
        <v>7.75</v>
      </c>
      <c r="K210" s="21" t="str">
        <f t="shared" si="63"/>
        <v>Jum'at</v>
      </c>
      <c r="L210" s="24">
        <f t="shared" si="68"/>
        <v>45800.916666666664</v>
      </c>
      <c r="M210" s="25">
        <f t="shared" si="64"/>
        <v>7.916666666666667</v>
      </c>
    </row>
    <row r="211" spans="1:13" ht="15.75" x14ac:dyDescent="0.25">
      <c r="A211" s="21">
        <f t="shared" si="65"/>
        <v>10</v>
      </c>
      <c r="B211" s="22" t="s">
        <v>290</v>
      </c>
      <c r="C211" s="21">
        <v>98</v>
      </c>
      <c r="D211" s="23">
        <f t="shared" si="60"/>
        <v>9</v>
      </c>
      <c r="E211" s="23">
        <v>1</v>
      </c>
      <c r="F211" s="23">
        <f t="shared" si="61"/>
        <v>8</v>
      </c>
      <c r="G211" s="21">
        <v>2</v>
      </c>
      <c r="H211" s="21" t="str">
        <f t="shared" si="62"/>
        <v>Sabtu</v>
      </c>
      <c r="I211" s="24">
        <f t="shared" si="66"/>
        <v>45801.458333333336</v>
      </c>
      <c r="J211" s="25">
        <f t="shared" si="67"/>
        <v>8.4583333333333339</v>
      </c>
      <c r="K211" s="21" t="str">
        <f t="shared" si="63"/>
        <v>Sabtu</v>
      </c>
      <c r="L211" s="24">
        <f t="shared" si="68"/>
        <v>45801.541666666672</v>
      </c>
      <c r="M211" s="25">
        <f t="shared" si="64"/>
        <v>8.5416666666666679</v>
      </c>
    </row>
    <row r="212" spans="1:13" ht="15.75" x14ac:dyDescent="0.25">
      <c r="A212" s="21">
        <f t="shared" si="65"/>
        <v>11</v>
      </c>
      <c r="B212" s="22" t="s">
        <v>289</v>
      </c>
      <c r="C212" s="21">
        <v>150</v>
      </c>
      <c r="D212" s="23">
        <f t="shared" si="60"/>
        <v>14</v>
      </c>
      <c r="E212" s="23">
        <v>1</v>
      </c>
      <c r="F212" s="23">
        <f t="shared" si="61"/>
        <v>13</v>
      </c>
      <c r="G212" s="21">
        <v>3</v>
      </c>
      <c r="H212" s="21" t="str">
        <f t="shared" si="62"/>
        <v>Sabtu</v>
      </c>
      <c r="I212" s="24">
        <f t="shared" si="66"/>
        <v>45801.916666666664</v>
      </c>
      <c r="J212" s="25">
        <f t="shared" si="67"/>
        <v>8.9166666666666679</v>
      </c>
      <c r="K212" s="21" t="str">
        <f t="shared" si="63"/>
        <v>Minggu</v>
      </c>
      <c r="L212" s="24">
        <f t="shared" si="68"/>
        <v>45802.041666666664</v>
      </c>
      <c r="M212" s="25">
        <f t="shared" si="64"/>
        <v>9.0416666666666679</v>
      </c>
    </row>
    <row r="213" spans="1:13" ht="15.75" x14ac:dyDescent="0.25">
      <c r="A213" s="21">
        <f t="shared" si="65"/>
        <v>12</v>
      </c>
      <c r="B213" s="22" t="s">
        <v>288</v>
      </c>
      <c r="C213" s="21">
        <v>250</v>
      </c>
      <c r="D213" s="23">
        <f t="shared" si="60"/>
        <v>21</v>
      </c>
      <c r="E213" s="23">
        <v>-1</v>
      </c>
      <c r="F213" s="23">
        <f t="shared" si="61"/>
        <v>22</v>
      </c>
      <c r="G213" s="21">
        <v>2</v>
      </c>
      <c r="H213" s="21" t="str">
        <f t="shared" si="62"/>
        <v>Minggu</v>
      </c>
      <c r="I213" s="24">
        <f t="shared" si="66"/>
        <v>45802.625</v>
      </c>
      <c r="J213" s="25">
        <f t="shared" si="67"/>
        <v>9.6250000000000018</v>
      </c>
      <c r="K213" s="21" t="str">
        <f t="shared" si="63"/>
        <v>Minggu</v>
      </c>
      <c r="L213" s="24">
        <f t="shared" si="68"/>
        <v>45802.708333333336</v>
      </c>
      <c r="M213" s="25">
        <f t="shared" si="64"/>
        <v>9.7083333333333357</v>
      </c>
    </row>
    <row r="214" spans="1:13" ht="15.75" x14ac:dyDescent="0.25">
      <c r="A214" s="21">
        <f t="shared" si="65"/>
        <v>13</v>
      </c>
      <c r="B214" s="22" t="s">
        <v>138</v>
      </c>
      <c r="C214" s="21">
        <v>295</v>
      </c>
      <c r="D214" s="23">
        <f t="shared" si="60"/>
        <v>28</v>
      </c>
      <c r="E214" s="23">
        <v>2</v>
      </c>
      <c r="F214" s="23">
        <f t="shared" si="61"/>
        <v>26</v>
      </c>
      <c r="G214" s="21">
        <v>5</v>
      </c>
      <c r="H214" s="21" t="str">
        <f t="shared" si="62"/>
        <v>Senin</v>
      </c>
      <c r="I214" s="24">
        <f t="shared" si="66"/>
        <v>45803.583333333336</v>
      </c>
      <c r="J214" s="25">
        <f t="shared" si="67"/>
        <v>10.583333333333336</v>
      </c>
      <c r="K214" s="21" t="str">
        <f t="shared" si="63"/>
        <v>Senin</v>
      </c>
      <c r="L214" s="24">
        <f t="shared" si="68"/>
        <v>45803.791666666672</v>
      </c>
      <c r="M214" s="25">
        <f t="shared" si="64"/>
        <v>10.79166666666667</v>
      </c>
    </row>
    <row r="215" spans="1:13" ht="15.75" x14ac:dyDescent="0.25">
      <c r="A215" s="21">
        <f t="shared" si="65"/>
        <v>14</v>
      </c>
      <c r="B215" s="22" t="s">
        <v>18</v>
      </c>
      <c r="C215" s="21">
        <v>289</v>
      </c>
      <c r="D215" s="23">
        <f t="shared" si="60"/>
        <v>28</v>
      </c>
      <c r="E215" s="23">
        <v>2</v>
      </c>
      <c r="F215" s="23">
        <f t="shared" si="61"/>
        <v>26</v>
      </c>
      <c r="G215" s="21">
        <v>4</v>
      </c>
      <c r="H215" s="21" t="str">
        <f t="shared" si="62"/>
        <v>Selasa</v>
      </c>
      <c r="I215" s="24">
        <f t="shared" si="66"/>
        <v>45804.958333333336</v>
      </c>
      <c r="J215" s="25">
        <f t="shared" si="67"/>
        <v>11.958333333333336</v>
      </c>
      <c r="K215" s="21" t="str">
        <f t="shared" si="63"/>
        <v>Rabu</v>
      </c>
      <c r="L215" s="24">
        <f t="shared" si="68"/>
        <v>45805.125</v>
      </c>
      <c r="M215" s="25">
        <f t="shared" si="64"/>
        <v>12.125000000000002</v>
      </c>
    </row>
    <row r="216" spans="1:13" ht="15.75" x14ac:dyDescent="0.25">
      <c r="A216" s="27">
        <f t="shared" si="65"/>
        <v>15</v>
      </c>
      <c r="B216" s="54" t="s">
        <v>287</v>
      </c>
      <c r="C216" s="27"/>
      <c r="D216" s="53"/>
      <c r="E216" s="53"/>
      <c r="F216" s="53"/>
      <c r="G216" s="27"/>
      <c r="H216" s="21" t="str">
        <f t="shared" si="62"/>
        <v>Kamis</v>
      </c>
      <c r="I216" s="24">
        <f t="shared" si="66"/>
        <v>45806.291666666664</v>
      </c>
      <c r="J216" s="25">
        <f t="shared" si="67"/>
        <v>13.291666666666668</v>
      </c>
      <c r="K216" s="21"/>
      <c r="L216" s="24"/>
      <c r="M216" s="25"/>
    </row>
    <row r="217" spans="1:13" ht="15.75" x14ac:dyDescent="0.25">
      <c r="A217" s="459" t="s">
        <v>31</v>
      </c>
      <c r="B217" s="459"/>
      <c r="C217" s="56">
        <f>SUM(C202:C215)</f>
        <v>2730</v>
      </c>
      <c r="D217" s="56">
        <f>SUM(D202:D215)</f>
        <v>250</v>
      </c>
      <c r="E217" s="56"/>
      <c r="F217" s="56"/>
      <c r="G217" s="56">
        <f>SUM(G202:G215)</f>
        <v>63</v>
      </c>
      <c r="H217" s="56">
        <f>D217+G217</f>
        <v>313</v>
      </c>
      <c r="I217" s="29"/>
      <c r="J217" s="30"/>
      <c r="K217" s="29"/>
      <c r="L217" s="29"/>
      <c r="M217" s="30"/>
    </row>
    <row r="218" spans="1:13" ht="15.75" x14ac:dyDescent="0.25">
      <c r="A218" s="8" t="s">
        <v>32</v>
      </c>
      <c r="B218" s="8"/>
      <c r="C218" s="31"/>
      <c r="D218" s="32">
        <f>D217/24</f>
        <v>10.416666666666666</v>
      </c>
      <c r="E218" s="32"/>
      <c r="F218" s="32"/>
      <c r="G218" s="32">
        <f>G217/24</f>
        <v>2.625</v>
      </c>
      <c r="H218" s="32">
        <f>H217/24</f>
        <v>13.041666666666666</v>
      </c>
      <c r="I218" s="33"/>
      <c r="J218" s="34" t="s">
        <v>33</v>
      </c>
      <c r="K218" s="35"/>
      <c r="L218" s="35"/>
      <c r="M218" s="35"/>
    </row>
    <row r="219" spans="1:13" ht="15.75" x14ac:dyDescent="0.25">
      <c r="A219" s="36"/>
      <c r="B219" s="36"/>
      <c r="C219" s="36"/>
      <c r="D219" s="36"/>
      <c r="E219" s="36"/>
      <c r="F219" s="36"/>
      <c r="G219" s="36"/>
      <c r="H219" s="35"/>
      <c r="I219" s="35"/>
      <c r="J219" s="30" t="s">
        <v>34</v>
      </c>
      <c r="K219" s="30"/>
      <c r="L219" s="38">
        <f>C217</f>
        <v>2730</v>
      </c>
      <c r="M219" s="35" t="s">
        <v>35</v>
      </c>
    </row>
    <row r="220" spans="1:13" ht="15.75" x14ac:dyDescent="0.25">
      <c r="A220" s="36"/>
      <c r="B220" s="36"/>
      <c r="C220" s="36"/>
      <c r="D220" s="36"/>
      <c r="E220" s="36"/>
      <c r="F220" s="36"/>
      <c r="G220" s="36"/>
      <c r="H220" s="36"/>
      <c r="I220" s="35"/>
      <c r="J220" s="30" t="s">
        <v>36</v>
      </c>
      <c r="K220" s="30"/>
      <c r="L220" s="40">
        <f>D218</f>
        <v>10.416666666666666</v>
      </c>
      <c r="M220" s="35" t="s">
        <v>14</v>
      </c>
    </row>
    <row r="221" spans="1:13" ht="15.75" x14ac:dyDescent="0.25">
      <c r="A221" s="36"/>
      <c r="B221" s="36"/>
      <c r="C221" s="36"/>
      <c r="D221" s="36"/>
      <c r="E221" s="36"/>
      <c r="F221" s="36"/>
      <c r="G221" s="36"/>
      <c r="H221" s="36"/>
      <c r="I221" s="35"/>
      <c r="J221" s="30" t="s">
        <v>37</v>
      </c>
      <c r="K221" s="30"/>
      <c r="L221" s="41">
        <f>G218</f>
        <v>2.625</v>
      </c>
      <c r="M221" s="35" t="s">
        <v>14</v>
      </c>
    </row>
    <row r="223" spans="1:13" ht="15.75" x14ac:dyDescent="0.25">
      <c r="A223" s="14" t="s">
        <v>0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 spans="1:13" ht="15.75" x14ac:dyDescent="0.25">
      <c r="A224" s="14" t="s">
        <v>286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spans="1:13" ht="15.75" x14ac:dyDescent="0.25">
      <c r="A225" s="18"/>
      <c r="B225" s="18"/>
      <c r="C225" s="18"/>
      <c r="D225" s="18"/>
      <c r="E225" s="18"/>
      <c r="F225" s="18"/>
      <c r="G225" s="16"/>
      <c r="H225" s="18"/>
      <c r="I225" s="18"/>
      <c r="J225" s="36"/>
      <c r="K225" s="18" t="s">
        <v>3</v>
      </c>
      <c r="L225" s="16">
        <v>11</v>
      </c>
      <c r="M225" s="18" t="s">
        <v>4</v>
      </c>
    </row>
    <row r="226" spans="1:13" ht="15.75" x14ac:dyDescent="0.25">
      <c r="A226" s="195" t="s">
        <v>46</v>
      </c>
      <c r="B226" s="18"/>
      <c r="C226" s="18"/>
      <c r="D226" s="18"/>
      <c r="E226" s="18"/>
      <c r="F226" s="18"/>
      <c r="G226" s="16"/>
      <c r="H226" s="18"/>
      <c r="I226" s="18"/>
      <c r="J226" s="36"/>
      <c r="K226" s="18"/>
      <c r="L226" s="16"/>
      <c r="M226" s="18"/>
    </row>
    <row r="227" spans="1:13" ht="15" customHeight="1" x14ac:dyDescent="0.25">
      <c r="A227" s="13" t="s">
        <v>5</v>
      </c>
      <c r="B227" s="13" t="s">
        <v>6</v>
      </c>
      <c r="C227" s="12" t="s">
        <v>7</v>
      </c>
      <c r="D227" s="12" t="s">
        <v>8</v>
      </c>
      <c r="E227" s="11" t="s">
        <v>9</v>
      </c>
      <c r="F227" s="11" t="s">
        <v>10</v>
      </c>
      <c r="G227" s="12" t="s">
        <v>11</v>
      </c>
      <c r="H227" s="10" t="s">
        <v>12</v>
      </c>
      <c r="I227" s="10"/>
      <c r="J227" s="10"/>
      <c r="K227" s="9" t="s">
        <v>13</v>
      </c>
      <c r="L227" s="9"/>
      <c r="M227" s="9"/>
    </row>
    <row r="228" spans="1:13" ht="15.75" x14ac:dyDescent="0.25">
      <c r="A228" s="13"/>
      <c r="B228" s="13"/>
      <c r="C228" s="12"/>
      <c r="D228" s="12"/>
      <c r="E228" s="11"/>
      <c r="F228" s="11"/>
      <c r="G228" s="12"/>
      <c r="H228" s="19" t="s">
        <v>14</v>
      </c>
      <c r="I228" s="19" t="s">
        <v>15</v>
      </c>
      <c r="J228" s="19" t="s">
        <v>16</v>
      </c>
      <c r="K228" s="20" t="s">
        <v>14</v>
      </c>
      <c r="L228" s="20" t="s">
        <v>15</v>
      </c>
      <c r="M228" s="20" t="s">
        <v>16</v>
      </c>
    </row>
    <row r="229" spans="1:13" ht="15.75" x14ac:dyDescent="0.25">
      <c r="A229" s="27">
        <v>1</v>
      </c>
      <c r="B229" s="22" t="s">
        <v>287</v>
      </c>
      <c r="C229" s="21">
        <v>289</v>
      </c>
      <c r="D229" s="23">
        <f t="shared" ref="D229:D242" si="69">F229+E229</f>
        <v>27</v>
      </c>
      <c r="E229" s="23">
        <v>1</v>
      </c>
      <c r="F229" s="23">
        <f t="shared" ref="F229:F242" si="70">INT(C229/$L$3)</f>
        <v>26</v>
      </c>
      <c r="G229" s="21">
        <v>32</v>
      </c>
      <c r="H229" s="21" t="str">
        <f t="shared" ref="H229:H243" si="71">CHOOSE(WEEKDAY(I229),"Minggu","Senin","Selasa","Rabu","Kamis","Jum'at","Sabtu")</f>
        <v>Kamis</v>
      </c>
      <c r="I229" s="24">
        <v>45806</v>
      </c>
      <c r="J229" s="25">
        <v>0.29166666666666702</v>
      </c>
      <c r="K229" s="21" t="str">
        <f t="shared" ref="K229:K242" si="72">CHOOSE(WEEKDAY(L229),"Minggu","Senin","Selasa","Rabu","Kamis","Jum'at","Sabtu")</f>
        <v>Jum'at</v>
      </c>
      <c r="L229" s="24">
        <f>(I229+J229)+G229/24</f>
        <v>45807.625</v>
      </c>
      <c r="M229" s="25">
        <f t="shared" ref="M229:M242" si="73">(J229+G229/24)</f>
        <v>1.6250000000000002</v>
      </c>
    </row>
    <row r="230" spans="1:13" ht="15.75" x14ac:dyDescent="0.25">
      <c r="A230" s="21">
        <f t="shared" ref="A230:A243" si="74">A229+1</f>
        <v>2</v>
      </c>
      <c r="B230" s="22" t="s">
        <v>18</v>
      </c>
      <c r="C230" s="21">
        <v>295</v>
      </c>
      <c r="D230" s="23">
        <f t="shared" si="69"/>
        <v>27</v>
      </c>
      <c r="E230" s="23">
        <v>1</v>
      </c>
      <c r="F230" s="23">
        <f t="shared" si="70"/>
        <v>26</v>
      </c>
      <c r="G230" s="21">
        <v>7</v>
      </c>
      <c r="H230" s="21" t="str">
        <f t="shared" si="71"/>
        <v>Sabtu</v>
      </c>
      <c r="I230" s="24">
        <f t="shared" ref="I230:I243" si="75">$I$229+J230</f>
        <v>45808.75</v>
      </c>
      <c r="J230" s="25">
        <f t="shared" ref="J230:J243" si="76">M229+D229/24</f>
        <v>2.75</v>
      </c>
      <c r="K230" s="21" t="str">
        <f t="shared" si="72"/>
        <v>Minggu</v>
      </c>
      <c r="L230" s="24">
        <f t="shared" ref="L230:L242" si="77">($I$229+J230)+G230/24</f>
        <v>45809.041666666664</v>
      </c>
      <c r="M230" s="25">
        <f t="shared" si="73"/>
        <v>3.0416666666666665</v>
      </c>
    </row>
    <row r="231" spans="1:13" ht="15.75" x14ac:dyDescent="0.25">
      <c r="A231" s="21">
        <f t="shared" si="74"/>
        <v>3</v>
      </c>
      <c r="B231" s="22" t="s">
        <v>138</v>
      </c>
      <c r="C231" s="21">
        <v>250</v>
      </c>
      <c r="D231" s="23">
        <f t="shared" si="69"/>
        <v>21</v>
      </c>
      <c r="E231" s="23">
        <v>-1</v>
      </c>
      <c r="F231" s="23">
        <f t="shared" si="70"/>
        <v>22</v>
      </c>
      <c r="G231" s="21">
        <v>6</v>
      </c>
      <c r="H231" s="21" t="str">
        <f t="shared" si="71"/>
        <v>Senin</v>
      </c>
      <c r="I231" s="24">
        <f t="shared" si="75"/>
        <v>45810.166666666664</v>
      </c>
      <c r="J231" s="25">
        <f t="shared" si="76"/>
        <v>4.1666666666666661</v>
      </c>
      <c r="K231" s="21" t="str">
        <f t="shared" si="72"/>
        <v>Senin</v>
      </c>
      <c r="L231" s="24">
        <f t="shared" si="77"/>
        <v>45810.416666666664</v>
      </c>
      <c r="M231" s="25">
        <f t="shared" si="73"/>
        <v>4.4166666666666661</v>
      </c>
    </row>
    <row r="232" spans="1:13" ht="15.75" x14ac:dyDescent="0.25">
      <c r="A232" s="21">
        <f t="shared" si="74"/>
        <v>4</v>
      </c>
      <c r="B232" s="22" t="s">
        <v>288</v>
      </c>
      <c r="C232" s="21">
        <v>150</v>
      </c>
      <c r="D232" s="23">
        <f t="shared" si="69"/>
        <v>14</v>
      </c>
      <c r="E232" s="23">
        <v>1</v>
      </c>
      <c r="F232" s="23">
        <f t="shared" si="70"/>
        <v>13</v>
      </c>
      <c r="G232" s="21">
        <v>2</v>
      </c>
      <c r="H232" s="21" t="str">
        <f t="shared" si="71"/>
        <v>Selasa</v>
      </c>
      <c r="I232" s="24">
        <f t="shared" si="75"/>
        <v>45811.291666666664</v>
      </c>
      <c r="J232" s="25">
        <f t="shared" si="76"/>
        <v>5.2916666666666661</v>
      </c>
      <c r="K232" s="21" t="str">
        <f t="shared" si="72"/>
        <v>Selasa</v>
      </c>
      <c r="L232" s="24">
        <f t="shared" si="77"/>
        <v>45811.375</v>
      </c>
      <c r="M232" s="25">
        <f t="shared" si="73"/>
        <v>5.3749999999999991</v>
      </c>
    </row>
    <row r="233" spans="1:13" ht="15.75" x14ac:dyDescent="0.25">
      <c r="A233" s="21">
        <f t="shared" si="74"/>
        <v>5</v>
      </c>
      <c r="B233" s="22" t="s">
        <v>289</v>
      </c>
      <c r="C233" s="21">
        <v>98</v>
      </c>
      <c r="D233" s="23">
        <f t="shared" si="69"/>
        <v>9</v>
      </c>
      <c r="E233" s="23">
        <v>1</v>
      </c>
      <c r="F233" s="23">
        <f t="shared" si="70"/>
        <v>8</v>
      </c>
      <c r="G233" s="21">
        <v>3</v>
      </c>
      <c r="H233" s="21" t="str">
        <f t="shared" si="71"/>
        <v>Selasa</v>
      </c>
      <c r="I233" s="24">
        <f t="shared" si="75"/>
        <v>45811.958333333336</v>
      </c>
      <c r="J233" s="25">
        <f t="shared" si="76"/>
        <v>5.9583333333333321</v>
      </c>
      <c r="K233" s="21" t="str">
        <f t="shared" si="72"/>
        <v>Rabu</v>
      </c>
      <c r="L233" s="24">
        <f t="shared" si="77"/>
        <v>45812.083333333336</v>
      </c>
      <c r="M233" s="25">
        <f t="shared" si="73"/>
        <v>6.0833333333333321</v>
      </c>
    </row>
    <row r="234" spans="1:13" ht="15.75" x14ac:dyDescent="0.25">
      <c r="A234" s="21">
        <f t="shared" si="74"/>
        <v>6</v>
      </c>
      <c r="B234" s="22" t="s">
        <v>290</v>
      </c>
      <c r="C234" s="21">
        <v>146</v>
      </c>
      <c r="D234" s="23">
        <f t="shared" si="69"/>
        <v>13</v>
      </c>
      <c r="E234" s="23">
        <v>0</v>
      </c>
      <c r="F234" s="23">
        <f t="shared" si="70"/>
        <v>13</v>
      </c>
      <c r="G234" s="21">
        <v>2</v>
      </c>
      <c r="H234" s="21" t="str">
        <f t="shared" si="71"/>
        <v>Rabu</v>
      </c>
      <c r="I234" s="24">
        <f t="shared" si="75"/>
        <v>45812.458333333336</v>
      </c>
      <c r="J234" s="25">
        <f t="shared" si="76"/>
        <v>6.4583333333333321</v>
      </c>
      <c r="K234" s="21" t="str">
        <f t="shared" si="72"/>
        <v>Rabu</v>
      </c>
      <c r="L234" s="24">
        <f t="shared" si="77"/>
        <v>45812.541666666672</v>
      </c>
      <c r="M234" s="25">
        <f t="shared" si="73"/>
        <v>6.5416666666666652</v>
      </c>
    </row>
    <row r="235" spans="1:13" ht="15.75" x14ac:dyDescent="0.25">
      <c r="A235" s="21">
        <f t="shared" si="74"/>
        <v>7</v>
      </c>
      <c r="B235" s="22" t="s">
        <v>60</v>
      </c>
      <c r="C235" s="21">
        <v>137</v>
      </c>
      <c r="D235" s="23">
        <f t="shared" si="69"/>
        <v>13</v>
      </c>
      <c r="E235" s="23">
        <v>1</v>
      </c>
      <c r="F235" s="23">
        <f t="shared" si="70"/>
        <v>12</v>
      </c>
      <c r="G235" s="21">
        <v>5</v>
      </c>
      <c r="H235" s="21" t="str">
        <f t="shared" si="71"/>
        <v>Kamis</v>
      </c>
      <c r="I235" s="24">
        <f t="shared" si="75"/>
        <v>45813.083333333336</v>
      </c>
      <c r="J235" s="25">
        <f t="shared" si="76"/>
        <v>7.0833333333333321</v>
      </c>
      <c r="K235" s="21" t="str">
        <f t="shared" si="72"/>
        <v>Kamis</v>
      </c>
      <c r="L235" s="24">
        <f t="shared" si="77"/>
        <v>45813.291666666672</v>
      </c>
      <c r="M235" s="25">
        <f t="shared" si="73"/>
        <v>7.2916666666666652</v>
      </c>
    </row>
    <row r="236" spans="1:13" ht="15.75" x14ac:dyDescent="0.25">
      <c r="A236" s="21">
        <f t="shared" si="74"/>
        <v>8</v>
      </c>
      <c r="B236" s="22" t="s">
        <v>291</v>
      </c>
      <c r="C236" s="21">
        <v>137</v>
      </c>
      <c r="D236" s="23">
        <f t="shared" si="69"/>
        <v>13</v>
      </c>
      <c r="E236" s="23">
        <v>1</v>
      </c>
      <c r="F236" s="23">
        <f t="shared" si="70"/>
        <v>12</v>
      </c>
      <c r="G236" s="21">
        <v>3</v>
      </c>
      <c r="H236" s="21" t="str">
        <f t="shared" si="71"/>
        <v>Kamis</v>
      </c>
      <c r="I236" s="24">
        <f t="shared" si="75"/>
        <v>45813.833333333336</v>
      </c>
      <c r="J236" s="25">
        <f t="shared" si="76"/>
        <v>7.8333333333333321</v>
      </c>
      <c r="K236" s="21" t="str">
        <f t="shared" si="72"/>
        <v>Kamis</v>
      </c>
      <c r="L236" s="24">
        <f t="shared" si="77"/>
        <v>45813.958333333336</v>
      </c>
      <c r="M236" s="25">
        <f t="shared" si="73"/>
        <v>7.9583333333333321</v>
      </c>
    </row>
    <row r="237" spans="1:13" ht="15.75" x14ac:dyDescent="0.25">
      <c r="A237" s="21">
        <f t="shared" si="74"/>
        <v>9</v>
      </c>
      <c r="B237" s="22" t="s">
        <v>60</v>
      </c>
      <c r="C237" s="21">
        <v>146</v>
      </c>
      <c r="D237" s="23">
        <f t="shared" si="69"/>
        <v>13</v>
      </c>
      <c r="E237" s="23">
        <v>0</v>
      </c>
      <c r="F237" s="23">
        <f t="shared" si="70"/>
        <v>13</v>
      </c>
      <c r="G237" s="21">
        <v>5</v>
      </c>
      <c r="H237" s="21" t="str">
        <f t="shared" si="71"/>
        <v>Jum'at</v>
      </c>
      <c r="I237" s="24">
        <f t="shared" si="75"/>
        <v>45814.5</v>
      </c>
      <c r="J237" s="25">
        <f t="shared" si="76"/>
        <v>8.4999999999999982</v>
      </c>
      <c r="K237" s="21" t="str">
        <f t="shared" si="72"/>
        <v>Jum'at</v>
      </c>
      <c r="L237" s="24">
        <f t="shared" si="77"/>
        <v>45814.708333333336</v>
      </c>
      <c r="M237" s="25">
        <f t="shared" si="73"/>
        <v>8.7083333333333321</v>
      </c>
    </row>
    <row r="238" spans="1:13" ht="15.75" x14ac:dyDescent="0.25">
      <c r="A238" s="21">
        <f t="shared" si="74"/>
        <v>10</v>
      </c>
      <c r="B238" s="22" t="s">
        <v>290</v>
      </c>
      <c r="C238" s="21">
        <v>98</v>
      </c>
      <c r="D238" s="23">
        <f t="shared" si="69"/>
        <v>9</v>
      </c>
      <c r="E238" s="23">
        <v>1</v>
      </c>
      <c r="F238" s="23">
        <f t="shared" si="70"/>
        <v>8</v>
      </c>
      <c r="G238" s="21">
        <v>2</v>
      </c>
      <c r="H238" s="21" t="str">
        <f t="shared" si="71"/>
        <v>Sabtu</v>
      </c>
      <c r="I238" s="24">
        <f t="shared" si="75"/>
        <v>45815.25</v>
      </c>
      <c r="J238" s="25">
        <f t="shared" si="76"/>
        <v>9.2499999999999982</v>
      </c>
      <c r="K238" s="21" t="str">
        <f t="shared" si="72"/>
        <v>Sabtu</v>
      </c>
      <c r="L238" s="24">
        <f t="shared" si="77"/>
        <v>45815.333333333336</v>
      </c>
      <c r="M238" s="25">
        <f t="shared" si="73"/>
        <v>9.3333333333333321</v>
      </c>
    </row>
    <row r="239" spans="1:13" ht="15.75" x14ac:dyDescent="0.25">
      <c r="A239" s="21">
        <f t="shared" si="74"/>
        <v>11</v>
      </c>
      <c r="B239" s="22" t="s">
        <v>289</v>
      </c>
      <c r="C239" s="21">
        <v>150</v>
      </c>
      <c r="D239" s="23">
        <f t="shared" si="69"/>
        <v>14</v>
      </c>
      <c r="E239" s="23">
        <v>1</v>
      </c>
      <c r="F239" s="23">
        <f t="shared" si="70"/>
        <v>13</v>
      </c>
      <c r="G239" s="21">
        <v>3</v>
      </c>
      <c r="H239" s="21" t="str">
        <f t="shared" si="71"/>
        <v>Sabtu</v>
      </c>
      <c r="I239" s="24">
        <f t="shared" si="75"/>
        <v>45815.708333333336</v>
      </c>
      <c r="J239" s="25">
        <f t="shared" si="76"/>
        <v>9.7083333333333321</v>
      </c>
      <c r="K239" s="21" t="str">
        <f t="shared" si="72"/>
        <v>Sabtu</v>
      </c>
      <c r="L239" s="24">
        <f t="shared" si="77"/>
        <v>45815.833333333336</v>
      </c>
      <c r="M239" s="25">
        <f t="shared" si="73"/>
        <v>9.8333333333333321</v>
      </c>
    </row>
    <row r="240" spans="1:13" ht="15.75" x14ac:dyDescent="0.25">
      <c r="A240" s="21">
        <f t="shared" si="74"/>
        <v>12</v>
      </c>
      <c r="B240" s="22" t="s">
        <v>288</v>
      </c>
      <c r="C240" s="21">
        <v>250</v>
      </c>
      <c r="D240" s="23">
        <f t="shared" si="69"/>
        <v>21</v>
      </c>
      <c r="E240" s="23">
        <v>-1</v>
      </c>
      <c r="F240" s="23">
        <f t="shared" si="70"/>
        <v>22</v>
      </c>
      <c r="G240" s="21">
        <v>2</v>
      </c>
      <c r="H240" s="21" t="str">
        <f t="shared" si="71"/>
        <v>Minggu</v>
      </c>
      <c r="I240" s="24">
        <f t="shared" si="75"/>
        <v>45816.416666666664</v>
      </c>
      <c r="J240" s="25">
        <f t="shared" si="76"/>
        <v>10.416666666666666</v>
      </c>
      <c r="K240" s="21" t="str">
        <f t="shared" si="72"/>
        <v>Minggu</v>
      </c>
      <c r="L240" s="24">
        <f t="shared" si="77"/>
        <v>45816.5</v>
      </c>
      <c r="M240" s="25">
        <f t="shared" si="73"/>
        <v>10.5</v>
      </c>
    </row>
    <row r="241" spans="1:13" ht="15.75" x14ac:dyDescent="0.25">
      <c r="A241" s="21">
        <f t="shared" si="74"/>
        <v>13</v>
      </c>
      <c r="B241" s="22" t="s">
        <v>138</v>
      </c>
      <c r="C241" s="21">
        <v>295</v>
      </c>
      <c r="D241" s="23">
        <f t="shared" si="69"/>
        <v>28</v>
      </c>
      <c r="E241" s="23">
        <v>2</v>
      </c>
      <c r="F241" s="23">
        <f t="shared" si="70"/>
        <v>26</v>
      </c>
      <c r="G241" s="21">
        <v>4</v>
      </c>
      <c r="H241" s="21" t="str">
        <f t="shared" si="71"/>
        <v>Senin</v>
      </c>
      <c r="I241" s="24">
        <f t="shared" si="75"/>
        <v>45817.375</v>
      </c>
      <c r="J241" s="25">
        <f t="shared" si="76"/>
        <v>11.375</v>
      </c>
      <c r="K241" s="21" t="str">
        <f t="shared" si="72"/>
        <v>Senin</v>
      </c>
      <c r="L241" s="24">
        <f t="shared" si="77"/>
        <v>45817.541666666664</v>
      </c>
      <c r="M241" s="25">
        <f t="shared" si="73"/>
        <v>11.541666666666666</v>
      </c>
    </row>
    <row r="242" spans="1:13" ht="15.75" x14ac:dyDescent="0.25">
      <c r="A242" s="21">
        <f t="shared" si="74"/>
        <v>14</v>
      </c>
      <c r="B242" s="22" t="s">
        <v>18</v>
      </c>
      <c r="C242" s="21">
        <v>289</v>
      </c>
      <c r="D242" s="23">
        <f t="shared" si="69"/>
        <v>28</v>
      </c>
      <c r="E242" s="23">
        <v>2</v>
      </c>
      <c r="F242" s="23">
        <f t="shared" si="70"/>
        <v>26</v>
      </c>
      <c r="G242" s="21">
        <v>4</v>
      </c>
      <c r="H242" s="21" t="str">
        <f t="shared" si="71"/>
        <v>Selasa</v>
      </c>
      <c r="I242" s="24">
        <f t="shared" si="75"/>
        <v>45818.708333333336</v>
      </c>
      <c r="J242" s="25">
        <f t="shared" si="76"/>
        <v>12.708333333333332</v>
      </c>
      <c r="K242" s="21" t="str">
        <f t="shared" si="72"/>
        <v>Selasa</v>
      </c>
      <c r="L242" s="24">
        <f t="shared" si="77"/>
        <v>45818.875</v>
      </c>
      <c r="M242" s="25">
        <f t="shared" si="73"/>
        <v>12.874999999999998</v>
      </c>
    </row>
    <row r="243" spans="1:13" ht="15.75" x14ac:dyDescent="0.25">
      <c r="A243" s="27">
        <f t="shared" si="74"/>
        <v>15</v>
      </c>
      <c r="B243" s="54" t="s">
        <v>287</v>
      </c>
      <c r="C243" s="27"/>
      <c r="D243" s="53"/>
      <c r="E243" s="53"/>
      <c r="F243" s="53"/>
      <c r="G243" s="27"/>
      <c r="H243" s="21" t="str">
        <f t="shared" si="71"/>
        <v>Kamis</v>
      </c>
      <c r="I243" s="24">
        <f t="shared" si="75"/>
        <v>45820.041666666664</v>
      </c>
      <c r="J243" s="25">
        <f t="shared" si="76"/>
        <v>14.041666666666664</v>
      </c>
      <c r="K243" s="21"/>
      <c r="L243" s="24"/>
      <c r="M243" s="25"/>
    </row>
    <row r="244" spans="1:13" ht="15.75" x14ac:dyDescent="0.25">
      <c r="A244" s="459" t="s">
        <v>31</v>
      </c>
      <c r="B244" s="459"/>
      <c r="C244" s="56">
        <f>SUM(C229:C242)</f>
        <v>2730</v>
      </c>
      <c r="D244" s="56">
        <f>SUM(D229:D242)</f>
        <v>250</v>
      </c>
      <c r="E244" s="56"/>
      <c r="F244" s="56"/>
      <c r="G244" s="56">
        <f>SUM(G229:G242)</f>
        <v>80</v>
      </c>
      <c r="H244" s="56">
        <f>D244+G244</f>
        <v>330</v>
      </c>
      <c r="I244" s="29"/>
      <c r="J244" s="30"/>
      <c r="K244" s="29"/>
      <c r="L244" s="29"/>
      <c r="M244" s="30"/>
    </row>
    <row r="245" spans="1:13" ht="15.75" x14ac:dyDescent="0.25">
      <c r="A245" s="8" t="s">
        <v>32</v>
      </c>
      <c r="B245" s="8"/>
      <c r="C245" s="31"/>
      <c r="D245" s="32">
        <f>D244/24</f>
        <v>10.416666666666666</v>
      </c>
      <c r="E245" s="32"/>
      <c r="F245" s="32"/>
      <c r="G245" s="32">
        <f>G244/24</f>
        <v>3.3333333333333335</v>
      </c>
      <c r="H245" s="32">
        <f>H244/24</f>
        <v>13.75</v>
      </c>
      <c r="I245" s="33"/>
      <c r="J245" s="34" t="s">
        <v>33</v>
      </c>
      <c r="K245" s="35"/>
      <c r="L245" s="35"/>
      <c r="M245" s="35"/>
    </row>
    <row r="246" spans="1:13" ht="15.75" x14ac:dyDescent="0.25">
      <c r="A246" s="36"/>
      <c r="B246" s="36"/>
      <c r="C246" s="36"/>
      <c r="D246" s="36"/>
      <c r="E246" s="36"/>
      <c r="F246" s="36"/>
      <c r="G246" s="36"/>
      <c r="H246" s="35"/>
      <c r="I246" s="35"/>
      <c r="J246" s="30" t="s">
        <v>34</v>
      </c>
      <c r="K246" s="30"/>
      <c r="L246" s="38">
        <f>C244</f>
        <v>2730</v>
      </c>
      <c r="M246" s="35" t="s">
        <v>35</v>
      </c>
    </row>
    <row r="247" spans="1:13" ht="15.75" x14ac:dyDescent="0.25">
      <c r="A247" s="36"/>
      <c r="B247" s="36"/>
      <c r="C247" s="36"/>
      <c r="D247" s="36"/>
      <c r="E247" s="36"/>
      <c r="F247" s="36"/>
      <c r="G247" s="36"/>
      <c r="H247" s="36"/>
      <c r="I247" s="35"/>
      <c r="J247" s="30" t="s">
        <v>36</v>
      </c>
      <c r="K247" s="30"/>
      <c r="L247" s="40">
        <f>D245</f>
        <v>10.416666666666666</v>
      </c>
      <c r="M247" s="35" t="s">
        <v>14</v>
      </c>
    </row>
    <row r="248" spans="1:13" ht="15.75" x14ac:dyDescent="0.25">
      <c r="A248" s="36"/>
      <c r="B248" s="36"/>
      <c r="C248" s="36"/>
      <c r="D248" s="36"/>
      <c r="E248" s="36"/>
      <c r="F248" s="36"/>
      <c r="G248" s="36"/>
      <c r="H248" s="36"/>
      <c r="I248" s="35"/>
      <c r="J248" s="30" t="s">
        <v>37</v>
      </c>
      <c r="K248" s="30"/>
      <c r="L248" s="41">
        <f>G245</f>
        <v>3.3333333333333335</v>
      </c>
      <c r="M248" s="35" t="s">
        <v>14</v>
      </c>
    </row>
    <row r="250" spans="1:13" ht="15.75" x14ac:dyDescent="0.25">
      <c r="A250" s="14" t="s">
        <v>0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</row>
    <row r="251" spans="1:13" ht="15.75" x14ac:dyDescent="0.25">
      <c r="A251" s="14" t="s">
        <v>286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 spans="1:13" ht="15.75" x14ac:dyDescent="0.25">
      <c r="A252" s="18"/>
      <c r="B252" s="18"/>
      <c r="C252" s="18"/>
      <c r="D252" s="18"/>
      <c r="E252" s="18"/>
      <c r="F252" s="18"/>
      <c r="G252" s="16"/>
      <c r="H252" s="18"/>
      <c r="I252" s="18"/>
      <c r="J252" s="36"/>
      <c r="K252" s="18" t="s">
        <v>3</v>
      </c>
      <c r="L252" s="16">
        <v>11</v>
      </c>
      <c r="M252" s="18" t="s">
        <v>4</v>
      </c>
    </row>
    <row r="253" spans="1:13" ht="15.75" x14ac:dyDescent="0.25">
      <c r="A253" s="195" t="s">
        <v>47</v>
      </c>
      <c r="B253" s="18"/>
      <c r="C253" s="18"/>
      <c r="D253" s="18"/>
      <c r="E253" s="18"/>
      <c r="F253" s="18"/>
      <c r="G253" s="16"/>
      <c r="H253" s="18"/>
      <c r="I253" s="18"/>
      <c r="J253" s="36"/>
      <c r="K253" s="18"/>
      <c r="L253" s="16"/>
      <c r="M253" s="18"/>
    </row>
    <row r="254" spans="1:13" ht="15" customHeight="1" x14ac:dyDescent="0.25">
      <c r="A254" s="13" t="s">
        <v>5</v>
      </c>
      <c r="B254" s="13" t="s">
        <v>6</v>
      </c>
      <c r="C254" s="12" t="s">
        <v>7</v>
      </c>
      <c r="D254" s="12" t="s">
        <v>8</v>
      </c>
      <c r="E254" s="11" t="s">
        <v>9</v>
      </c>
      <c r="F254" s="11" t="s">
        <v>10</v>
      </c>
      <c r="G254" s="12" t="s">
        <v>11</v>
      </c>
      <c r="H254" s="10" t="s">
        <v>12</v>
      </c>
      <c r="I254" s="10"/>
      <c r="J254" s="10"/>
      <c r="K254" s="9" t="s">
        <v>13</v>
      </c>
      <c r="L254" s="9"/>
      <c r="M254" s="9"/>
    </row>
    <row r="255" spans="1:13" ht="15.75" x14ac:dyDescent="0.25">
      <c r="A255" s="13"/>
      <c r="B255" s="13"/>
      <c r="C255" s="12"/>
      <c r="D255" s="12"/>
      <c r="E255" s="11"/>
      <c r="F255" s="11"/>
      <c r="G255" s="12"/>
      <c r="H255" s="19" t="s">
        <v>14</v>
      </c>
      <c r="I255" s="19" t="s">
        <v>15</v>
      </c>
      <c r="J255" s="19" t="s">
        <v>16</v>
      </c>
      <c r="K255" s="20" t="s">
        <v>14</v>
      </c>
      <c r="L255" s="20" t="s">
        <v>15</v>
      </c>
      <c r="M255" s="20" t="s">
        <v>16</v>
      </c>
    </row>
    <row r="256" spans="1:13" ht="15.75" x14ac:dyDescent="0.25">
      <c r="A256" s="27">
        <v>1</v>
      </c>
      <c r="B256" s="22" t="s">
        <v>287</v>
      </c>
      <c r="C256" s="21">
        <v>289</v>
      </c>
      <c r="D256" s="23">
        <f t="shared" ref="D256:D269" si="78">F256+E256</f>
        <v>28</v>
      </c>
      <c r="E256" s="23">
        <v>2</v>
      </c>
      <c r="F256" s="23">
        <f t="shared" ref="F256:F269" si="79">INT(C256/$L$3)</f>
        <v>26</v>
      </c>
      <c r="G256" s="21">
        <v>35</v>
      </c>
      <c r="H256" s="21" t="str">
        <f t="shared" ref="H256:H270" si="80">CHOOSE(WEEKDAY(I256),"Minggu","Senin","Selasa","Rabu","Kamis","Jum'at","Sabtu")</f>
        <v>Kamis</v>
      </c>
      <c r="I256" s="24">
        <v>45820</v>
      </c>
      <c r="J256" s="25">
        <v>0.125</v>
      </c>
      <c r="K256" s="21" t="str">
        <f t="shared" ref="K256:K269" si="81">CHOOSE(WEEKDAY(L256),"Minggu","Senin","Selasa","Rabu","Kamis","Jum'at","Sabtu")</f>
        <v>Jum'at</v>
      </c>
      <c r="L256" s="24">
        <f>(I256+J256)+G256/24</f>
        <v>45821.583333333336</v>
      </c>
      <c r="M256" s="25">
        <f t="shared" ref="M256:M269" si="82">(J256+G256/24)</f>
        <v>1.5833333333333333</v>
      </c>
    </row>
    <row r="257" spans="1:13" ht="15.75" x14ac:dyDescent="0.25">
      <c r="A257" s="21">
        <f t="shared" ref="A257:A270" si="83">A256+1</f>
        <v>2</v>
      </c>
      <c r="B257" s="22" t="s">
        <v>18</v>
      </c>
      <c r="C257" s="21">
        <v>295</v>
      </c>
      <c r="D257" s="23">
        <f t="shared" si="78"/>
        <v>27</v>
      </c>
      <c r="E257" s="23">
        <v>1</v>
      </c>
      <c r="F257" s="23">
        <f t="shared" si="79"/>
        <v>26</v>
      </c>
      <c r="G257" s="21">
        <v>7</v>
      </c>
      <c r="H257" s="21" t="str">
        <f t="shared" si="80"/>
        <v>Sabtu</v>
      </c>
      <c r="I257" s="24">
        <f t="shared" ref="I257:I270" si="84">$I$256+J257</f>
        <v>45822.75</v>
      </c>
      <c r="J257" s="25">
        <f t="shared" ref="J257:J270" si="85">M256+D256/24</f>
        <v>2.75</v>
      </c>
      <c r="K257" s="21" t="str">
        <f t="shared" si="81"/>
        <v>Minggu</v>
      </c>
      <c r="L257" s="24">
        <f t="shared" ref="L257:L269" si="86">($I$256+J257)+G257/24</f>
        <v>45823.041666666664</v>
      </c>
      <c r="M257" s="25">
        <f t="shared" si="82"/>
        <v>3.0416666666666665</v>
      </c>
    </row>
    <row r="258" spans="1:13" ht="15.75" x14ac:dyDescent="0.25">
      <c r="A258" s="21">
        <f t="shared" si="83"/>
        <v>3</v>
      </c>
      <c r="B258" s="22" t="s">
        <v>138</v>
      </c>
      <c r="C258" s="21">
        <v>250</v>
      </c>
      <c r="D258" s="23">
        <f t="shared" si="78"/>
        <v>21</v>
      </c>
      <c r="E258" s="23">
        <v>-1</v>
      </c>
      <c r="F258" s="23">
        <f t="shared" si="79"/>
        <v>22</v>
      </c>
      <c r="G258" s="21">
        <v>6</v>
      </c>
      <c r="H258" s="21" t="str">
        <f t="shared" si="80"/>
        <v>Senin</v>
      </c>
      <c r="I258" s="24">
        <f t="shared" si="84"/>
        <v>45824.166666666664</v>
      </c>
      <c r="J258" s="25">
        <f t="shared" si="85"/>
        <v>4.1666666666666661</v>
      </c>
      <c r="K258" s="21" t="str">
        <f t="shared" si="81"/>
        <v>Senin</v>
      </c>
      <c r="L258" s="24">
        <f t="shared" si="86"/>
        <v>45824.416666666664</v>
      </c>
      <c r="M258" s="25">
        <f t="shared" si="82"/>
        <v>4.4166666666666661</v>
      </c>
    </row>
    <row r="259" spans="1:13" ht="15.75" x14ac:dyDescent="0.25">
      <c r="A259" s="21">
        <f t="shared" si="83"/>
        <v>4</v>
      </c>
      <c r="B259" s="22" t="s">
        <v>288</v>
      </c>
      <c r="C259" s="21">
        <v>150</v>
      </c>
      <c r="D259" s="23">
        <f t="shared" si="78"/>
        <v>14</v>
      </c>
      <c r="E259" s="23">
        <v>1</v>
      </c>
      <c r="F259" s="23">
        <f t="shared" si="79"/>
        <v>13</v>
      </c>
      <c r="G259" s="21">
        <v>2</v>
      </c>
      <c r="H259" s="21" t="str">
        <f t="shared" si="80"/>
        <v>Selasa</v>
      </c>
      <c r="I259" s="24">
        <f t="shared" si="84"/>
        <v>45825.291666666664</v>
      </c>
      <c r="J259" s="25">
        <f t="shared" si="85"/>
        <v>5.2916666666666661</v>
      </c>
      <c r="K259" s="21" t="str">
        <f t="shared" si="81"/>
        <v>Selasa</v>
      </c>
      <c r="L259" s="24">
        <f t="shared" si="86"/>
        <v>45825.375</v>
      </c>
      <c r="M259" s="25">
        <f t="shared" si="82"/>
        <v>5.3749999999999991</v>
      </c>
    </row>
    <row r="260" spans="1:13" ht="15.75" x14ac:dyDescent="0.25">
      <c r="A260" s="21">
        <f t="shared" si="83"/>
        <v>5</v>
      </c>
      <c r="B260" s="22" t="s">
        <v>289</v>
      </c>
      <c r="C260" s="21">
        <v>98</v>
      </c>
      <c r="D260" s="23">
        <f t="shared" si="78"/>
        <v>9</v>
      </c>
      <c r="E260" s="23">
        <v>1</v>
      </c>
      <c r="F260" s="23">
        <f t="shared" si="79"/>
        <v>8</v>
      </c>
      <c r="G260" s="21">
        <v>3</v>
      </c>
      <c r="H260" s="21" t="str">
        <f t="shared" si="80"/>
        <v>Selasa</v>
      </c>
      <c r="I260" s="24">
        <f t="shared" si="84"/>
        <v>45825.958333333336</v>
      </c>
      <c r="J260" s="25">
        <f t="shared" si="85"/>
        <v>5.9583333333333321</v>
      </c>
      <c r="K260" s="21" t="str">
        <f t="shared" si="81"/>
        <v>Rabu</v>
      </c>
      <c r="L260" s="24">
        <f t="shared" si="86"/>
        <v>45826.083333333336</v>
      </c>
      <c r="M260" s="25">
        <f t="shared" si="82"/>
        <v>6.0833333333333321</v>
      </c>
    </row>
    <row r="261" spans="1:13" ht="15.75" x14ac:dyDescent="0.25">
      <c r="A261" s="21">
        <f t="shared" si="83"/>
        <v>6</v>
      </c>
      <c r="B261" s="22" t="s">
        <v>290</v>
      </c>
      <c r="C261" s="21">
        <v>146</v>
      </c>
      <c r="D261" s="23">
        <f t="shared" si="78"/>
        <v>13</v>
      </c>
      <c r="E261" s="23">
        <v>0</v>
      </c>
      <c r="F261" s="23">
        <f t="shared" si="79"/>
        <v>13</v>
      </c>
      <c r="G261" s="21">
        <v>2</v>
      </c>
      <c r="H261" s="21" t="str">
        <f t="shared" si="80"/>
        <v>Rabu</v>
      </c>
      <c r="I261" s="24">
        <f t="shared" si="84"/>
        <v>45826.458333333336</v>
      </c>
      <c r="J261" s="25">
        <f t="shared" si="85"/>
        <v>6.4583333333333321</v>
      </c>
      <c r="K261" s="21" t="str">
        <f t="shared" si="81"/>
        <v>Rabu</v>
      </c>
      <c r="L261" s="24">
        <f t="shared" si="86"/>
        <v>45826.541666666672</v>
      </c>
      <c r="M261" s="25">
        <f t="shared" si="82"/>
        <v>6.5416666666666652</v>
      </c>
    </row>
    <row r="262" spans="1:13" ht="15.75" x14ac:dyDescent="0.25">
      <c r="A262" s="21">
        <f t="shared" si="83"/>
        <v>7</v>
      </c>
      <c r="B262" s="22" t="s">
        <v>60</v>
      </c>
      <c r="C262" s="21">
        <v>137</v>
      </c>
      <c r="D262" s="23">
        <f t="shared" si="78"/>
        <v>13</v>
      </c>
      <c r="E262" s="23">
        <v>1</v>
      </c>
      <c r="F262" s="23">
        <f t="shared" si="79"/>
        <v>12</v>
      </c>
      <c r="G262" s="21">
        <v>5</v>
      </c>
      <c r="H262" s="21" t="str">
        <f t="shared" si="80"/>
        <v>Kamis</v>
      </c>
      <c r="I262" s="24">
        <f t="shared" si="84"/>
        <v>45827.083333333336</v>
      </c>
      <c r="J262" s="25">
        <f t="shared" si="85"/>
        <v>7.0833333333333321</v>
      </c>
      <c r="K262" s="21" t="str">
        <f t="shared" si="81"/>
        <v>Kamis</v>
      </c>
      <c r="L262" s="24">
        <f t="shared" si="86"/>
        <v>45827.291666666672</v>
      </c>
      <c r="M262" s="25">
        <f t="shared" si="82"/>
        <v>7.2916666666666652</v>
      </c>
    </row>
    <row r="263" spans="1:13" ht="15.75" x14ac:dyDescent="0.25">
      <c r="A263" s="21">
        <f t="shared" si="83"/>
        <v>8</v>
      </c>
      <c r="B263" s="22" t="s">
        <v>291</v>
      </c>
      <c r="C263" s="21">
        <v>137</v>
      </c>
      <c r="D263" s="23">
        <f t="shared" si="78"/>
        <v>13</v>
      </c>
      <c r="E263" s="23">
        <v>1</v>
      </c>
      <c r="F263" s="23">
        <f t="shared" si="79"/>
        <v>12</v>
      </c>
      <c r="G263" s="21">
        <v>4</v>
      </c>
      <c r="H263" s="21" t="str">
        <f t="shared" si="80"/>
        <v>Kamis</v>
      </c>
      <c r="I263" s="24">
        <f t="shared" si="84"/>
        <v>45827.833333333336</v>
      </c>
      <c r="J263" s="25">
        <f t="shared" si="85"/>
        <v>7.8333333333333321</v>
      </c>
      <c r="K263" s="21" t="str">
        <f t="shared" si="81"/>
        <v>Jum'at</v>
      </c>
      <c r="L263" s="24">
        <f t="shared" si="86"/>
        <v>45828</v>
      </c>
      <c r="M263" s="25">
        <f t="shared" si="82"/>
        <v>7.9999999999999991</v>
      </c>
    </row>
    <row r="264" spans="1:13" ht="15.75" x14ac:dyDescent="0.25">
      <c r="A264" s="21">
        <f t="shared" si="83"/>
        <v>9</v>
      </c>
      <c r="B264" s="22" t="s">
        <v>60</v>
      </c>
      <c r="C264" s="21">
        <v>146</v>
      </c>
      <c r="D264" s="23">
        <f t="shared" si="78"/>
        <v>13</v>
      </c>
      <c r="E264" s="23">
        <v>0</v>
      </c>
      <c r="F264" s="23">
        <f t="shared" si="79"/>
        <v>13</v>
      </c>
      <c r="G264" s="21">
        <v>5</v>
      </c>
      <c r="H264" s="21" t="str">
        <f t="shared" si="80"/>
        <v>Jum'at</v>
      </c>
      <c r="I264" s="24">
        <f t="shared" si="84"/>
        <v>45828.541666666664</v>
      </c>
      <c r="J264" s="25">
        <f t="shared" si="85"/>
        <v>8.5416666666666661</v>
      </c>
      <c r="K264" s="21" t="str">
        <f t="shared" si="81"/>
        <v>Jum'at</v>
      </c>
      <c r="L264" s="24">
        <f t="shared" si="86"/>
        <v>45828.75</v>
      </c>
      <c r="M264" s="25">
        <f t="shared" si="82"/>
        <v>8.75</v>
      </c>
    </row>
    <row r="265" spans="1:13" ht="15.75" x14ac:dyDescent="0.25">
      <c r="A265" s="21">
        <f t="shared" si="83"/>
        <v>10</v>
      </c>
      <c r="B265" s="22" t="s">
        <v>290</v>
      </c>
      <c r="C265" s="21">
        <v>98</v>
      </c>
      <c r="D265" s="23">
        <f t="shared" si="78"/>
        <v>9</v>
      </c>
      <c r="E265" s="23">
        <v>1</v>
      </c>
      <c r="F265" s="23">
        <f t="shared" si="79"/>
        <v>8</v>
      </c>
      <c r="G265" s="21">
        <v>2</v>
      </c>
      <c r="H265" s="21" t="str">
        <f t="shared" si="80"/>
        <v>Sabtu</v>
      </c>
      <c r="I265" s="24">
        <f t="shared" si="84"/>
        <v>45829.291666666664</v>
      </c>
      <c r="J265" s="25">
        <f t="shared" si="85"/>
        <v>9.2916666666666661</v>
      </c>
      <c r="K265" s="21" t="str">
        <f t="shared" si="81"/>
        <v>Sabtu</v>
      </c>
      <c r="L265" s="24">
        <f t="shared" si="86"/>
        <v>45829.375</v>
      </c>
      <c r="M265" s="25">
        <f t="shared" si="82"/>
        <v>9.375</v>
      </c>
    </row>
    <row r="266" spans="1:13" ht="15.75" x14ac:dyDescent="0.25">
      <c r="A266" s="21">
        <f t="shared" si="83"/>
        <v>11</v>
      </c>
      <c r="B266" s="22" t="s">
        <v>289</v>
      </c>
      <c r="C266" s="21">
        <v>150</v>
      </c>
      <c r="D266" s="23">
        <f t="shared" si="78"/>
        <v>14</v>
      </c>
      <c r="E266" s="23">
        <v>1</v>
      </c>
      <c r="F266" s="23">
        <f t="shared" si="79"/>
        <v>13</v>
      </c>
      <c r="G266" s="21">
        <v>3</v>
      </c>
      <c r="H266" s="21" t="str">
        <f t="shared" si="80"/>
        <v>Sabtu</v>
      </c>
      <c r="I266" s="24">
        <f t="shared" si="84"/>
        <v>45829.75</v>
      </c>
      <c r="J266" s="25">
        <f t="shared" si="85"/>
        <v>9.75</v>
      </c>
      <c r="K266" s="21" t="str">
        <f t="shared" si="81"/>
        <v>Sabtu</v>
      </c>
      <c r="L266" s="24">
        <f t="shared" si="86"/>
        <v>45829.875</v>
      </c>
      <c r="M266" s="25">
        <f t="shared" si="82"/>
        <v>9.875</v>
      </c>
    </row>
    <row r="267" spans="1:13" ht="15.75" x14ac:dyDescent="0.25">
      <c r="A267" s="21">
        <f t="shared" si="83"/>
        <v>12</v>
      </c>
      <c r="B267" s="22" t="s">
        <v>288</v>
      </c>
      <c r="C267" s="21">
        <v>250</v>
      </c>
      <c r="D267" s="23">
        <f t="shared" si="78"/>
        <v>21</v>
      </c>
      <c r="E267" s="23">
        <v>-1</v>
      </c>
      <c r="F267" s="23">
        <f t="shared" si="79"/>
        <v>22</v>
      </c>
      <c r="G267" s="21">
        <v>2</v>
      </c>
      <c r="H267" s="21" t="str">
        <f t="shared" si="80"/>
        <v>Minggu</v>
      </c>
      <c r="I267" s="24">
        <f t="shared" si="84"/>
        <v>45830.458333333336</v>
      </c>
      <c r="J267" s="25">
        <f t="shared" si="85"/>
        <v>10.458333333333334</v>
      </c>
      <c r="K267" s="21" t="str">
        <f t="shared" si="81"/>
        <v>Minggu</v>
      </c>
      <c r="L267" s="24">
        <f t="shared" si="86"/>
        <v>45830.541666666672</v>
      </c>
      <c r="M267" s="25">
        <f t="shared" si="82"/>
        <v>10.541666666666668</v>
      </c>
    </row>
    <row r="268" spans="1:13" ht="15.75" x14ac:dyDescent="0.25">
      <c r="A268" s="21">
        <f t="shared" si="83"/>
        <v>13</v>
      </c>
      <c r="B268" s="22" t="s">
        <v>138</v>
      </c>
      <c r="C268" s="21">
        <v>295</v>
      </c>
      <c r="D268" s="23">
        <f t="shared" si="78"/>
        <v>28</v>
      </c>
      <c r="E268" s="23">
        <v>2</v>
      </c>
      <c r="F268" s="23">
        <f t="shared" si="79"/>
        <v>26</v>
      </c>
      <c r="G268" s="21">
        <v>5</v>
      </c>
      <c r="H268" s="21" t="str">
        <f t="shared" si="80"/>
        <v>Senin</v>
      </c>
      <c r="I268" s="24">
        <f t="shared" si="84"/>
        <v>45831.416666666664</v>
      </c>
      <c r="J268" s="25">
        <f t="shared" si="85"/>
        <v>11.416666666666668</v>
      </c>
      <c r="K268" s="21" t="str">
        <f t="shared" si="81"/>
        <v>Senin</v>
      </c>
      <c r="L268" s="24">
        <f t="shared" si="86"/>
        <v>45831.625</v>
      </c>
      <c r="M268" s="25">
        <f t="shared" si="82"/>
        <v>11.625000000000002</v>
      </c>
    </row>
    <row r="269" spans="1:13" ht="15.75" x14ac:dyDescent="0.25">
      <c r="A269" s="21">
        <f t="shared" si="83"/>
        <v>14</v>
      </c>
      <c r="B269" s="22" t="s">
        <v>18</v>
      </c>
      <c r="C269" s="21">
        <v>289</v>
      </c>
      <c r="D269" s="23">
        <f t="shared" si="78"/>
        <v>28</v>
      </c>
      <c r="E269" s="23">
        <v>2</v>
      </c>
      <c r="F269" s="23">
        <f t="shared" si="79"/>
        <v>26</v>
      </c>
      <c r="G269" s="21">
        <v>4</v>
      </c>
      <c r="H269" s="21" t="str">
        <f t="shared" si="80"/>
        <v>Selasa</v>
      </c>
      <c r="I269" s="24">
        <f t="shared" si="84"/>
        <v>45832.791666666664</v>
      </c>
      <c r="J269" s="25">
        <f t="shared" si="85"/>
        <v>12.791666666666668</v>
      </c>
      <c r="K269" s="21" t="str">
        <f t="shared" si="81"/>
        <v>Selasa</v>
      </c>
      <c r="L269" s="24">
        <f t="shared" si="86"/>
        <v>45832.958333333328</v>
      </c>
      <c r="M269" s="25">
        <f t="shared" si="82"/>
        <v>12.958333333333334</v>
      </c>
    </row>
    <row r="270" spans="1:13" ht="15.75" x14ac:dyDescent="0.25">
      <c r="A270" s="27">
        <f t="shared" si="83"/>
        <v>15</v>
      </c>
      <c r="B270" s="54" t="s">
        <v>287</v>
      </c>
      <c r="C270" s="27"/>
      <c r="D270" s="53"/>
      <c r="E270" s="53"/>
      <c r="F270" s="53"/>
      <c r="G270" s="27"/>
      <c r="H270" s="21" t="str">
        <f t="shared" si="80"/>
        <v>Kamis</v>
      </c>
      <c r="I270" s="24">
        <f t="shared" si="84"/>
        <v>45834.125</v>
      </c>
      <c r="J270" s="25">
        <f t="shared" si="85"/>
        <v>14.125</v>
      </c>
      <c r="K270" s="21"/>
      <c r="L270" s="24"/>
      <c r="M270" s="25"/>
    </row>
    <row r="271" spans="1:13" ht="15.75" x14ac:dyDescent="0.25">
      <c r="A271" s="459" t="s">
        <v>31</v>
      </c>
      <c r="B271" s="459"/>
      <c r="C271" s="56">
        <f>SUM(C256:C269)</f>
        <v>2730</v>
      </c>
      <c r="D271" s="56">
        <f>SUM(D256:D269)</f>
        <v>251</v>
      </c>
      <c r="E271" s="56"/>
      <c r="F271" s="56"/>
      <c r="G271" s="56">
        <f>SUM(G256:G269)</f>
        <v>85</v>
      </c>
      <c r="H271" s="56">
        <f>D271+G271</f>
        <v>336</v>
      </c>
      <c r="I271" s="29"/>
      <c r="J271" s="30"/>
      <c r="K271" s="29"/>
      <c r="L271" s="29"/>
      <c r="M271" s="30"/>
    </row>
    <row r="272" spans="1:13" ht="15.75" x14ac:dyDescent="0.25">
      <c r="A272" s="8" t="s">
        <v>32</v>
      </c>
      <c r="B272" s="8"/>
      <c r="C272" s="31"/>
      <c r="D272" s="32">
        <f>D271/24</f>
        <v>10.458333333333334</v>
      </c>
      <c r="E272" s="32"/>
      <c r="F272" s="32"/>
      <c r="G272" s="32">
        <f>G271/24</f>
        <v>3.5416666666666665</v>
      </c>
      <c r="H272" s="32">
        <f>H271/24</f>
        <v>14</v>
      </c>
      <c r="I272" s="33"/>
      <c r="J272" s="34" t="s">
        <v>33</v>
      </c>
      <c r="K272" s="35"/>
      <c r="L272" s="35"/>
      <c r="M272" s="35"/>
    </row>
    <row r="273" spans="1:13" ht="15.75" x14ac:dyDescent="0.25">
      <c r="A273" s="36"/>
      <c r="B273" s="36"/>
      <c r="C273" s="36"/>
      <c r="D273" s="36"/>
      <c r="E273" s="36"/>
      <c r="F273" s="36"/>
      <c r="G273" s="36"/>
      <c r="H273" s="35"/>
      <c r="I273" s="35"/>
      <c r="J273" s="30" t="s">
        <v>34</v>
      </c>
      <c r="K273" s="30"/>
      <c r="L273" s="38">
        <f>C271</f>
        <v>2730</v>
      </c>
      <c r="M273" s="35" t="s">
        <v>35</v>
      </c>
    </row>
    <row r="274" spans="1:13" ht="15.75" x14ac:dyDescent="0.25">
      <c r="A274" s="36"/>
      <c r="B274" s="36"/>
      <c r="C274" s="36"/>
      <c r="D274" s="36"/>
      <c r="E274" s="36"/>
      <c r="F274" s="36"/>
      <c r="G274" s="36"/>
      <c r="H274" s="36"/>
      <c r="I274" s="35"/>
      <c r="J274" s="30" t="s">
        <v>36</v>
      </c>
      <c r="K274" s="30"/>
      <c r="L274" s="40">
        <f>D272</f>
        <v>10.458333333333334</v>
      </c>
      <c r="M274" s="35" t="s">
        <v>14</v>
      </c>
    </row>
    <row r="275" spans="1:13" ht="15.75" x14ac:dyDescent="0.25">
      <c r="A275" s="36"/>
      <c r="B275" s="36"/>
      <c r="C275" s="36"/>
      <c r="D275" s="36"/>
      <c r="E275" s="36"/>
      <c r="F275" s="36"/>
      <c r="G275" s="36"/>
      <c r="H275" s="36"/>
      <c r="I275" s="35"/>
      <c r="J275" s="30" t="s">
        <v>37</v>
      </c>
      <c r="K275" s="30"/>
      <c r="L275" s="41">
        <f>G272</f>
        <v>3.5416666666666665</v>
      </c>
      <c r="M275" s="35" t="s">
        <v>14</v>
      </c>
    </row>
    <row r="277" spans="1:13" ht="15.75" x14ac:dyDescent="0.25">
      <c r="A277" s="14" t="s">
        <v>0</v>
      </c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</row>
    <row r="278" spans="1:13" ht="15.75" x14ac:dyDescent="0.25">
      <c r="A278" s="14" t="s">
        <v>286</v>
      </c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</row>
    <row r="279" spans="1:13" ht="15.75" x14ac:dyDescent="0.25">
      <c r="A279" s="18"/>
      <c r="B279" s="18"/>
      <c r="C279" s="18"/>
      <c r="D279" s="18"/>
      <c r="E279" s="18"/>
      <c r="F279" s="18"/>
      <c r="G279" s="16"/>
      <c r="H279" s="18"/>
      <c r="I279" s="18"/>
      <c r="J279" s="36"/>
      <c r="K279" s="18" t="s">
        <v>3</v>
      </c>
      <c r="L279" s="16">
        <v>11</v>
      </c>
      <c r="M279" s="18" t="s">
        <v>4</v>
      </c>
    </row>
    <row r="280" spans="1:13" ht="15.75" x14ac:dyDescent="0.25">
      <c r="A280" s="195" t="s">
        <v>48</v>
      </c>
      <c r="B280" s="18"/>
      <c r="C280" s="18"/>
      <c r="D280" s="18"/>
      <c r="E280" s="18"/>
      <c r="F280" s="18"/>
      <c r="G280" s="16"/>
      <c r="H280" s="18"/>
      <c r="I280" s="18"/>
      <c r="J280" s="36"/>
      <c r="K280" s="18"/>
      <c r="L280" s="16"/>
      <c r="M280" s="18"/>
    </row>
    <row r="281" spans="1:13" ht="15" customHeight="1" x14ac:dyDescent="0.25">
      <c r="A281" s="13" t="s">
        <v>5</v>
      </c>
      <c r="B281" s="13" t="s">
        <v>6</v>
      </c>
      <c r="C281" s="12" t="s">
        <v>7</v>
      </c>
      <c r="D281" s="12" t="s">
        <v>8</v>
      </c>
      <c r="E281" s="11" t="s">
        <v>9</v>
      </c>
      <c r="F281" s="11" t="s">
        <v>10</v>
      </c>
      <c r="G281" s="12" t="s">
        <v>11</v>
      </c>
      <c r="H281" s="10" t="s">
        <v>12</v>
      </c>
      <c r="I281" s="10"/>
      <c r="J281" s="10"/>
      <c r="K281" s="9" t="s">
        <v>13</v>
      </c>
      <c r="L281" s="9"/>
      <c r="M281" s="9"/>
    </row>
    <row r="282" spans="1:13" ht="15.75" x14ac:dyDescent="0.25">
      <c r="A282" s="13"/>
      <c r="B282" s="13"/>
      <c r="C282" s="12"/>
      <c r="D282" s="12"/>
      <c r="E282" s="11"/>
      <c r="F282" s="11"/>
      <c r="G282" s="12"/>
      <c r="H282" s="19" t="s">
        <v>14</v>
      </c>
      <c r="I282" s="19" t="s">
        <v>15</v>
      </c>
      <c r="J282" s="19" t="s">
        <v>16</v>
      </c>
      <c r="K282" s="20" t="s">
        <v>14</v>
      </c>
      <c r="L282" s="20" t="s">
        <v>15</v>
      </c>
      <c r="M282" s="20" t="s">
        <v>16</v>
      </c>
    </row>
    <row r="283" spans="1:13" ht="15.75" x14ac:dyDescent="0.25">
      <c r="A283" s="27">
        <v>1</v>
      </c>
      <c r="B283" s="22" t="s">
        <v>287</v>
      </c>
      <c r="C283" s="21">
        <v>289</v>
      </c>
      <c r="D283" s="23">
        <f t="shared" ref="D283:D296" si="87">F283+E283</f>
        <v>28</v>
      </c>
      <c r="E283" s="23">
        <v>2</v>
      </c>
      <c r="F283" s="23">
        <f t="shared" ref="F283:F296" si="88">INT(C283/$L$3)</f>
        <v>26</v>
      </c>
      <c r="G283" s="21">
        <v>34</v>
      </c>
      <c r="H283" s="21" t="str">
        <f t="shared" ref="H283:H297" si="89">CHOOSE(WEEKDAY(I283),"Minggu","Senin","Selasa","Rabu","Kamis","Jum'at","Sabtu")</f>
        <v>Kamis</v>
      </c>
      <c r="I283" s="24">
        <v>45834</v>
      </c>
      <c r="J283" s="25">
        <v>0.125</v>
      </c>
      <c r="K283" s="21" t="str">
        <f t="shared" ref="K283:K296" si="90">CHOOSE(WEEKDAY(L283),"Minggu","Senin","Selasa","Rabu","Kamis","Jum'at","Sabtu")</f>
        <v>Jum'at</v>
      </c>
      <c r="L283" s="24">
        <f>(I283+J283)+G283/24</f>
        <v>45835.541666666664</v>
      </c>
      <c r="M283" s="25">
        <f t="shared" ref="M283:M296" si="91">(J283+G283/24)</f>
        <v>1.5416666666666667</v>
      </c>
    </row>
    <row r="284" spans="1:13" ht="15.75" x14ac:dyDescent="0.25">
      <c r="A284" s="21">
        <f t="shared" ref="A284:A297" si="92">A283+1</f>
        <v>2</v>
      </c>
      <c r="B284" s="22" t="s">
        <v>18</v>
      </c>
      <c r="C284" s="21">
        <v>295</v>
      </c>
      <c r="D284" s="23">
        <f t="shared" si="87"/>
        <v>27</v>
      </c>
      <c r="E284" s="23">
        <v>1</v>
      </c>
      <c r="F284" s="23">
        <f t="shared" si="88"/>
        <v>26</v>
      </c>
      <c r="G284" s="21">
        <v>7</v>
      </c>
      <c r="H284" s="21" t="str">
        <f t="shared" si="89"/>
        <v>Sabtu</v>
      </c>
      <c r="I284" s="24">
        <f t="shared" ref="I284:I297" si="93">$I$283+J284</f>
        <v>45836.708333333336</v>
      </c>
      <c r="J284" s="25">
        <f t="shared" ref="J284:J297" si="94">M283+D283/24</f>
        <v>2.7083333333333335</v>
      </c>
      <c r="K284" s="21" t="str">
        <f t="shared" si="90"/>
        <v>Minggu</v>
      </c>
      <c r="L284" s="24">
        <f t="shared" ref="L284:L296" si="95">($I$283+J284)+G284/24</f>
        <v>45837</v>
      </c>
      <c r="M284" s="25">
        <f t="shared" si="91"/>
        <v>3</v>
      </c>
    </row>
    <row r="285" spans="1:13" ht="15.75" x14ac:dyDescent="0.25">
      <c r="A285" s="21">
        <f t="shared" si="92"/>
        <v>3</v>
      </c>
      <c r="B285" s="22" t="s">
        <v>138</v>
      </c>
      <c r="C285" s="21">
        <v>250</v>
      </c>
      <c r="D285" s="23">
        <f t="shared" si="87"/>
        <v>21</v>
      </c>
      <c r="E285" s="23">
        <v>-1</v>
      </c>
      <c r="F285" s="23">
        <f t="shared" si="88"/>
        <v>22</v>
      </c>
      <c r="G285" s="21">
        <v>6</v>
      </c>
      <c r="H285" s="21" t="str">
        <f t="shared" si="89"/>
        <v>Senin</v>
      </c>
      <c r="I285" s="24">
        <f t="shared" si="93"/>
        <v>45838.125</v>
      </c>
      <c r="J285" s="25">
        <f t="shared" si="94"/>
        <v>4.125</v>
      </c>
      <c r="K285" s="21" t="str">
        <f t="shared" si="90"/>
        <v>Senin</v>
      </c>
      <c r="L285" s="24">
        <f t="shared" si="95"/>
        <v>45838.375</v>
      </c>
      <c r="M285" s="25">
        <f t="shared" si="91"/>
        <v>4.375</v>
      </c>
    </row>
    <row r="286" spans="1:13" ht="15.75" x14ac:dyDescent="0.25">
      <c r="A286" s="21">
        <f t="shared" si="92"/>
        <v>4</v>
      </c>
      <c r="B286" s="22" t="s">
        <v>288</v>
      </c>
      <c r="C286" s="21">
        <v>150</v>
      </c>
      <c r="D286" s="23">
        <f t="shared" si="87"/>
        <v>14</v>
      </c>
      <c r="E286" s="23">
        <v>1</v>
      </c>
      <c r="F286" s="23">
        <f t="shared" si="88"/>
        <v>13</v>
      </c>
      <c r="G286" s="21">
        <v>2</v>
      </c>
      <c r="H286" s="21" t="str">
        <f t="shared" si="89"/>
        <v>Selasa</v>
      </c>
      <c r="I286" s="24">
        <f t="shared" si="93"/>
        <v>45839.25</v>
      </c>
      <c r="J286" s="25">
        <f t="shared" si="94"/>
        <v>5.25</v>
      </c>
      <c r="K286" s="21" t="str">
        <f t="shared" si="90"/>
        <v>Selasa</v>
      </c>
      <c r="L286" s="24">
        <f t="shared" si="95"/>
        <v>45839.333333333336</v>
      </c>
      <c r="M286" s="25">
        <f t="shared" si="91"/>
        <v>5.333333333333333</v>
      </c>
    </row>
    <row r="287" spans="1:13" ht="15.75" x14ac:dyDescent="0.25">
      <c r="A287" s="21">
        <f t="shared" si="92"/>
        <v>5</v>
      </c>
      <c r="B287" s="22" t="s">
        <v>289</v>
      </c>
      <c r="C287" s="21">
        <v>98</v>
      </c>
      <c r="D287" s="23">
        <f t="shared" si="87"/>
        <v>9</v>
      </c>
      <c r="E287" s="23">
        <v>1</v>
      </c>
      <c r="F287" s="23">
        <f t="shared" si="88"/>
        <v>8</v>
      </c>
      <c r="G287" s="21">
        <v>3</v>
      </c>
      <c r="H287" s="21" t="str">
        <f t="shared" si="89"/>
        <v>Selasa</v>
      </c>
      <c r="I287" s="24">
        <f t="shared" si="93"/>
        <v>45839.916666666664</v>
      </c>
      <c r="J287" s="25">
        <f t="shared" si="94"/>
        <v>5.9166666666666661</v>
      </c>
      <c r="K287" s="21" t="str">
        <f t="shared" si="90"/>
        <v>Rabu</v>
      </c>
      <c r="L287" s="24">
        <f t="shared" si="95"/>
        <v>45840.041666666664</v>
      </c>
      <c r="M287" s="25">
        <f t="shared" si="91"/>
        <v>6.0416666666666661</v>
      </c>
    </row>
    <row r="288" spans="1:13" ht="15.75" x14ac:dyDescent="0.25">
      <c r="A288" s="21">
        <f t="shared" si="92"/>
        <v>6</v>
      </c>
      <c r="B288" s="22" t="s">
        <v>290</v>
      </c>
      <c r="C288" s="21">
        <v>146</v>
      </c>
      <c r="D288" s="23">
        <f t="shared" si="87"/>
        <v>13</v>
      </c>
      <c r="E288" s="23">
        <v>0</v>
      </c>
      <c r="F288" s="23">
        <f t="shared" si="88"/>
        <v>13</v>
      </c>
      <c r="G288" s="21">
        <v>2</v>
      </c>
      <c r="H288" s="21" t="str">
        <f t="shared" si="89"/>
        <v>Rabu</v>
      </c>
      <c r="I288" s="24">
        <f t="shared" si="93"/>
        <v>45840.416666666664</v>
      </c>
      <c r="J288" s="25">
        <f t="shared" si="94"/>
        <v>6.4166666666666661</v>
      </c>
      <c r="K288" s="21" t="str">
        <f t="shared" si="90"/>
        <v>Rabu</v>
      </c>
      <c r="L288" s="24">
        <f t="shared" si="95"/>
        <v>45840.5</v>
      </c>
      <c r="M288" s="25">
        <f t="shared" si="91"/>
        <v>6.4999999999999991</v>
      </c>
    </row>
    <row r="289" spans="1:13" ht="15.75" x14ac:dyDescent="0.25">
      <c r="A289" s="21">
        <f t="shared" si="92"/>
        <v>7</v>
      </c>
      <c r="B289" s="22" t="s">
        <v>60</v>
      </c>
      <c r="C289" s="21">
        <v>137</v>
      </c>
      <c r="D289" s="23">
        <f t="shared" si="87"/>
        <v>13</v>
      </c>
      <c r="E289" s="23">
        <v>1</v>
      </c>
      <c r="F289" s="23">
        <f t="shared" si="88"/>
        <v>12</v>
      </c>
      <c r="G289" s="21">
        <v>5</v>
      </c>
      <c r="H289" s="21" t="str">
        <f t="shared" si="89"/>
        <v>Kamis</v>
      </c>
      <c r="I289" s="24">
        <f t="shared" si="93"/>
        <v>45841.041666666664</v>
      </c>
      <c r="J289" s="25">
        <f t="shared" si="94"/>
        <v>7.0416666666666661</v>
      </c>
      <c r="K289" s="21" t="str">
        <f t="shared" si="90"/>
        <v>Kamis</v>
      </c>
      <c r="L289" s="24">
        <f t="shared" si="95"/>
        <v>45841.25</v>
      </c>
      <c r="M289" s="25">
        <f t="shared" si="91"/>
        <v>7.2499999999999991</v>
      </c>
    </row>
    <row r="290" spans="1:13" ht="15.75" x14ac:dyDescent="0.25">
      <c r="A290" s="21">
        <f t="shared" si="92"/>
        <v>8</v>
      </c>
      <c r="B290" s="22" t="s">
        <v>291</v>
      </c>
      <c r="C290" s="21">
        <v>137</v>
      </c>
      <c r="D290" s="23">
        <f t="shared" si="87"/>
        <v>13</v>
      </c>
      <c r="E290" s="23">
        <v>1</v>
      </c>
      <c r="F290" s="23">
        <f t="shared" si="88"/>
        <v>12</v>
      </c>
      <c r="G290" s="21">
        <v>3</v>
      </c>
      <c r="H290" s="21" t="str">
        <f t="shared" si="89"/>
        <v>Kamis</v>
      </c>
      <c r="I290" s="24">
        <f t="shared" si="93"/>
        <v>45841.791666666664</v>
      </c>
      <c r="J290" s="25">
        <f t="shared" si="94"/>
        <v>7.7916666666666661</v>
      </c>
      <c r="K290" s="21" t="str">
        <f t="shared" si="90"/>
        <v>Kamis</v>
      </c>
      <c r="L290" s="24">
        <f t="shared" si="95"/>
        <v>45841.916666666664</v>
      </c>
      <c r="M290" s="25">
        <f t="shared" si="91"/>
        <v>7.9166666666666661</v>
      </c>
    </row>
    <row r="291" spans="1:13" ht="15.75" x14ac:dyDescent="0.25">
      <c r="A291" s="21">
        <f t="shared" si="92"/>
        <v>9</v>
      </c>
      <c r="B291" s="22" t="s">
        <v>60</v>
      </c>
      <c r="C291" s="21">
        <v>146</v>
      </c>
      <c r="D291" s="23">
        <f t="shared" si="87"/>
        <v>13</v>
      </c>
      <c r="E291" s="23">
        <v>0</v>
      </c>
      <c r="F291" s="23">
        <f t="shared" si="88"/>
        <v>13</v>
      </c>
      <c r="G291" s="21">
        <v>5</v>
      </c>
      <c r="H291" s="21" t="str">
        <f t="shared" si="89"/>
        <v>Jum'at</v>
      </c>
      <c r="I291" s="24">
        <f t="shared" si="93"/>
        <v>45842.458333333336</v>
      </c>
      <c r="J291" s="25">
        <f t="shared" si="94"/>
        <v>8.4583333333333321</v>
      </c>
      <c r="K291" s="21" t="str">
        <f t="shared" si="90"/>
        <v>Jum'at</v>
      </c>
      <c r="L291" s="24">
        <f t="shared" si="95"/>
        <v>45842.666666666672</v>
      </c>
      <c r="M291" s="25">
        <f t="shared" si="91"/>
        <v>8.6666666666666661</v>
      </c>
    </row>
    <row r="292" spans="1:13" ht="15.75" x14ac:dyDescent="0.25">
      <c r="A292" s="21">
        <f t="shared" si="92"/>
        <v>10</v>
      </c>
      <c r="B292" s="22" t="s">
        <v>290</v>
      </c>
      <c r="C292" s="21">
        <v>98</v>
      </c>
      <c r="D292" s="23">
        <f t="shared" si="87"/>
        <v>9</v>
      </c>
      <c r="E292" s="23">
        <v>1</v>
      </c>
      <c r="F292" s="23">
        <f t="shared" si="88"/>
        <v>8</v>
      </c>
      <c r="G292" s="21">
        <v>2</v>
      </c>
      <c r="H292" s="21" t="str">
        <f t="shared" si="89"/>
        <v>Sabtu</v>
      </c>
      <c r="I292" s="24">
        <f t="shared" si="93"/>
        <v>45843.208333333336</v>
      </c>
      <c r="J292" s="25">
        <f t="shared" si="94"/>
        <v>9.2083333333333321</v>
      </c>
      <c r="K292" s="21" t="str">
        <f t="shared" si="90"/>
        <v>Sabtu</v>
      </c>
      <c r="L292" s="24">
        <f t="shared" si="95"/>
        <v>45843.291666666672</v>
      </c>
      <c r="M292" s="25">
        <f t="shared" si="91"/>
        <v>9.2916666666666661</v>
      </c>
    </row>
    <row r="293" spans="1:13" ht="15.75" x14ac:dyDescent="0.25">
      <c r="A293" s="21">
        <f t="shared" si="92"/>
        <v>11</v>
      </c>
      <c r="B293" s="22" t="s">
        <v>289</v>
      </c>
      <c r="C293" s="21">
        <v>150</v>
      </c>
      <c r="D293" s="23">
        <f t="shared" si="87"/>
        <v>14</v>
      </c>
      <c r="E293" s="23">
        <v>1</v>
      </c>
      <c r="F293" s="23">
        <f t="shared" si="88"/>
        <v>13</v>
      </c>
      <c r="G293" s="21">
        <v>3</v>
      </c>
      <c r="H293" s="21" t="str">
        <f t="shared" si="89"/>
        <v>Sabtu</v>
      </c>
      <c r="I293" s="24">
        <f t="shared" si="93"/>
        <v>45843.666666666664</v>
      </c>
      <c r="J293" s="25">
        <f t="shared" si="94"/>
        <v>9.6666666666666661</v>
      </c>
      <c r="K293" s="21" t="str">
        <f t="shared" si="90"/>
        <v>Sabtu</v>
      </c>
      <c r="L293" s="24">
        <f t="shared" si="95"/>
        <v>45843.791666666664</v>
      </c>
      <c r="M293" s="25">
        <f t="shared" si="91"/>
        <v>9.7916666666666661</v>
      </c>
    </row>
    <row r="294" spans="1:13" ht="15.75" x14ac:dyDescent="0.25">
      <c r="A294" s="21">
        <f t="shared" si="92"/>
        <v>12</v>
      </c>
      <c r="B294" s="22" t="s">
        <v>288</v>
      </c>
      <c r="C294" s="21">
        <v>250</v>
      </c>
      <c r="D294" s="23">
        <f t="shared" si="87"/>
        <v>21</v>
      </c>
      <c r="E294" s="23">
        <v>-1</v>
      </c>
      <c r="F294" s="23">
        <f t="shared" si="88"/>
        <v>22</v>
      </c>
      <c r="G294" s="21">
        <v>2</v>
      </c>
      <c r="H294" s="21" t="str">
        <f t="shared" si="89"/>
        <v>Minggu</v>
      </c>
      <c r="I294" s="24">
        <f t="shared" si="93"/>
        <v>45844.375</v>
      </c>
      <c r="J294" s="25">
        <f t="shared" si="94"/>
        <v>10.375</v>
      </c>
      <c r="K294" s="21" t="str">
        <f t="shared" si="90"/>
        <v>Minggu</v>
      </c>
      <c r="L294" s="24">
        <f t="shared" si="95"/>
        <v>45844.458333333336</v>
      </c>
      <c r="M294" s="25">
        <f t="shared" si="91"/>
        <v>10.458333333333334</v>
      </c>
    </row>
    <row r="295" spans="1:13" ht="15.75" x14ac:dyDescent="0.25">
      <c r="A295" s="21">
        <f t="shared" si="92"/>
        <v>13</v>
      </c>
      <c r="B295" s="22" t="s">
        <v>138</v>
      </c>
      <c r="C295" s="21">
        <v>295</v>
      </c>
      <c r="D295" s="23">
        <f t="shared" si="87"/>
        <v>28</v>
      </c>
      <c r="E295" s="23">
        <v>2</v>
      </c>
      <c r="F295" s="23">
        <f t="shared" si="88"/>
        <v>26</v>
      </c>
      <c r="G295" s="21">
        <v>3</v>
      </c>
      <c r="H295" s="21" t="str">
        <f t="shared" si="89"/>
        <v>Senin</v>
      </c>
      <c r="I295" s="24">
        <f t="shared" si="93"/>
        <v>45845.333333333336</v>
      </c>
      <c r="J295" s="25">
        <f t="shared" si="94"/>
        <v>11.333333333333334</v>
      </c>
      <c r="K295" s="21" t="str">
        <f t="shared" si="90"/>
        <v>Senin</v>
      </c>
      <c r="L295" s="24">
        <f t="shared" si="95"/>
        <v>45845.458333333336</v>
      </c>
      <c r="M295" s="25">
        <f t="shared" si="91"/>
        <v>11.458333333333334</v>
      </c>
    </row>
    <row r="296" spans="1:13" ht="15.75" x14ac:dyDescent="0.25">
      <c r="A296" s="21">
        <f t="shared" si="92"/>
        <v>14</v>
      </c>
      <c r="B296" s="22" t="s">
        <v>18</v>
      </c>
      <c r="C296" s="21">
        <v>289</v>
      </c>
      <c r="D296" s="23">
        <f t="shared" si="87"/>
        <v>29</v>
      </c>
      <c r="E296" s="23">
        <v>3</v>
      </c>
      <c r="F296" s="23">
        <f t="shared" si="88"/>
        <v>26</v>
      </c>
      <c r="G296" s="21">
        <v>7</v>
      </c>
      <c r="H296" s="21" t="str">
        <f t="shared" si="89"/>
        <v>Selasa</v>
      </c>
      <c r="I296" s="24">
        <f t="shared" si="93"/>
        <v>45846.625</v>
      </c>
      <c r="J296" s="25">
        <f t="shared" si="94"/>
        <v>12.625</v>
      </c>
      <c r="K296" s="21" t="str">
        <f t="shared" si="90"/>
        <v>Selasa</v>
      </c>
      <c r="L296" s="24">
        <f t="shared" si="95"/>
        <v>45846.916666666664</v>
      </c>
      <c r="M296" s="25">
        <f t="shared" si="91"/>
        <v>12.916666666666666</v>
      </c>
    </row>
    <row r="297" spans="1:13" ht="15.75" x14ac:dyDescent="0.25">
      <c r="A297" s="27">
        <f t="shared" si="92"/>
        <v>15</v>
      </c>
      <c r="B297" s="54" t="s">
        <v>287</v>
      </c>
      <c r="C297" s="27"/>
      <c r="D297" s="53"/>
      <c r="E297" s="53"/>
      <c r="F297" s="53"/>
      <c r="G297" s="27"/>
      <c r="H297" s="21" t="str">
        <f t="shared" si="89"/>
        <v>Kamis</v>
      </c>
      <c r="I297" s="24">
        <f t="shared" si="93"/>
        <v>45848.125</v>
      </c>
      <c r="J297" s="25">
        <f t="shared" si="94"/>
        <v>14.125</v>
      </c>
      <c r="K297" s="21"/>
      <c r="L297" s="24"/>
      <c r="M297" s="25"/>
    </row>
    <row r="298" spans="1:13" ht="15.75" x14ac:dyDescent="0.25">
      <c r="A298" s="459" t="s">
        <v>31</v>
      </c>
      <c r="B298" s="459"/>
      <c r="C298" s="56">
        <f>SUM(C283:C296)</f>
        <v>2730</v>
      </c>
      <c r="D298" s="56">
        <f>SUM(D283:D296)</f>
        <v>252</v>
      </c>
      <c r="E298" s="56"/>
      <c r="F298" s="56"/>
      <c r="G298" s="56">
        <f>SUM(G283:G296)</f>
        <v>84</v>
      </c>
      <c r="H298" s="56">
        <f>D298+G298</f>
        <v>336</v>
      </c>
      <c r="I298" s="29"/>
      <c r="J298" s="30"/>
      <c r="K298" s="29"/>
      <c r="L298" s="29"/>
      <c r="M298" s="30"/>
    </row>
    <row r="299" spans="1:13" ht="15.75" x14ac:dyDescent="0.25">
      <c r="A299" s="8" t="s">
        <v>32</v>
      </c>
      <c r="B299" s="8"/>
      <c r="C299" s="31"/>
      <c r="D299" s="32">
        <f>D298/24</f>
        <v>10.5</v>
      </c>
      <c r="E299" s="32"/>
      <c r="F299" s="32"/>
      <c r="G299" s="32">
        <f>G298/24</f>
        <v>3.5</v>
      </c>
      <c r="H299" s="32">
        <f>H298/24</f>
        <v>14</v>
      </c>
      <c r="I299" s="33"/>
      <c r="J299" s="34" t="s">
        <v>33</v>
      </c>
      <c r="K299" s="35"/>
      <c r="L299" s="35"/>
      <c r="M299" s="35"/>
    </row>
    <row r="300" spans="1:13" ht="15.75" x14ac:dyDescent="0.25">
      <c r="A300" s="36"/>
      <c r="B300" s="36"/>
      <c r="C300" s="36"/>
      <c r="D300" s="36"/>
      <c r="E300" s="36"/>
      <c r="F300" s="36"/>
      <c r="G300" s="36"/>
      <c r="H300" s="35"/>
      <c r="I300" s="35"/>
      <c r="J300" s="30" t="s">
        <v>34</v>
      </c>
      <c r="K300" s="30"/>
      <c r="L300" s="38">
        <f>C298</f>
        <v>2730</v>
      </c>
      <c r="M300" s="35" t="s">
        <v>35</v>
      </c>
    </row>
    <row r="301" spans="1:13" ht="15.75" x14ac:dyDescent="0.25">
      <c r="A301" s="36"/>
      <c r="B301" s="36"/>
      <c r="C301" s="36"/>
      <c r="D301" s="36"/>
      <c r="E301" s="36"/>
      <c r="F301" s="36"/>
      <c r="G301" s="36"/>
      <c r="H301" s="36"/>
      <c r="I301" s="35"/>
      <c r="J301" s="30" t="s">
        <v>36</v>
      </c>
      <c r="K301" s="30"/>
      <c r="L301" s="40">
        <f>D299</f>
        <v>10.5</v>
      </c>
      <c r="M301" s="35" t="s">
        <v>14</v>
      </c>
    </row>
    <row r="302" spans="1:13" ht="15.75" x14ac:dyDescent="0.25">
      <c r="A302" s="36"/>
      <c r="B302" s="36"/>
      <c r="C302" s="36"/>
      <c r="D302" s="36"/>
      <c r="E302" s="36"/>
      <c r="F302" s="36"/>
      <c r="G302" s="36"/>
      <c r="H302" s="36"/>
      <c r="I302" s="35"/>
      <c r="J302" s="30" t="s">
        <v>37</v>
      </c>
      <c r="K302" s="30"/>
      <c r="L302" s="41">
        <f>G299</f>
        <v>3.5</v>
      </c>
      <c r="M302" s="35" t="s">
        <v>14</v>
      </c>
    </row>
    <row r="304" spans="1:13" ht="15.75" x14ac:dyDescent="0.25">
      <c r="A304" s="14" t="s">
        <v>0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</row>
    <row r="305" spans="1:13" ht="15.75" x14ac:dyDescent="0.25">
      <c r="A305" s="14" t="s">
        <v>286</v>
      </c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spans="1:13" ht="15.75" x14ac:dyDescent="0.25">
      <c r="A306" s="18"/>
      <c r="B306" s="18"/>
      <c r="C306" s="18"/>
      <c r="D306" s="18"/>
      <c r="E306" s="18"/>
      <c r="F306" s="18"/>
      <c r="G306" s="16"/>
      <c r="H306" s="18"/>
      <c r="I306" s="18"/>
      <c r="J306" s="36"/>
      <c r="K306" s="18" t="s">
        <v>3</v>
      </c>
      <c r="L306" s="16">
        <v>11</v>
      </c>
      <c r="M306" s="18" t="s">
        <v>4</v>
      </c>
    </row>
    <row r="307" spans="1:13" ht="15.75" x14ac:dyDescent="0.25">
      <c r="A307" s="195" t="s">
        <v>50</v>
      </c>
      <c r="B307" s="18"/>
      <c r="C307" s="18"/>
      <c r="D307" s="18"/>
      <c r="E307" s="18"/>
      <c r="F307" s="18"/>
      <c r="G307" s="16"/>
      <c r="H307" s="18"/>
      <c r="I307" s="18"/>
      <c r="J307" s="36"/>
      <c r="K307" s="18"/>
      <c r="L307" s="16"/>
      <c r="M307" s="18"/>
    </row>
    <row r="308" spans="1:13" ht="15" customHeight="1" x14ac:dyDescent="0.25">
      <c r="A308" s="13" t="s">
        <v>5</v>
      </c>
      <c r="B308" s="13" t="s">
        <v>6</v>
      </c>
      <c r="C308" s="12" t="s">
        <v>7</v>
      </c>
      <c r="D308" s="12" t="s">
        <v>8</v>
      </c>
      <c r="E308" s="11" t="s">
        <v>9</v>
      </c>
      <c r="F308" s="11" t="s">
        <v>10</v>
      </c>
      <c r="G308" s="12" t="s">
        <v>11</v>
      </c>
      <c r="H308" s="10" t="s">
        <v>12</v>
      </c>
      <c r="I308" s="10"/>
      <c r="J308" s="10"/>
      <c r="K308" s="9" t="s">
        <v>13</v>
      </c>
      <c r="L308" s="9"/>
      <c r="M308" s="9"/>
    </row>
    <row r="309" spans="1:13" ht="15.75" x14ac:dyDescent="0.25">
      <c r="A309" s="13"/>
      <c r="B309" s="13"/>
      <c r="C309" s="12"/>
      <c r="D309" s="12"/>
      <c r="E309" s="11"/>
      <c r="F309" s="11"/>
      <c r="G309" s="12"/>
      <c r="H309" s="19" t="s">
        <v>14</v>
      </c>
      <c r="I309" s="19" t="s">
        <v>15</v>
      </c>
      <c r="J309" s="19" t="s">
        <v>16</v>
      </c>
      <c r="K309" s="20" t="s">
        <v>14</v>
      </c>
      <c r="L309" s="20" t="s">
        <v>15</v>
      </c>
      <c r="M309" s="20" t="s">
        <v>16</v>
      </c>
    </row>
    <row r="310" spans="1:13" ht="15.75" x14ac:dyDescent="0.25">
      <c r="A310" s="27">
        <v>1</v>
      </c>
      <c r="B310" s="22" t="s">
        <v>287</v>
      </c>
      <c r="C310" s="21">
        <v>289</v>
      </c>
      <c r="D310" s="23">
        <f t="shared" ref="D310:D323" si="96">F310+E310</f>
        <v>28</v>
      </c>
      <c r="E310" s="23">
        <v>2</v>
      </c>
      <c r="F310" s="23">
        <f t="shared" ref="F310:F323" si="97">INT(C310/$L$3)</f>
        <v>26</v>
      </c>
      <c r="G310" s="21">
        <v>34</v>
      </c>
      <c r="H310" s="21" t="str">
        <f t="shared" ref="H310:H324" si="98">CHOOSE(WEEKDAY(I310),"Minggu","Senin","Selasa","Rabu","Kamis","Jum'at","Sabtu")</f>
        <v>Kamis</v>
      </c>
      <c r="I310" s="24">
        <v>45862</v>
      </c>
      <c r="J310" s="25">
        <v>0.125</v>
      </c>
      <c r="K310" s="21" t="str">
        <f t="shared" ref="K310:K323" si="99">CHOOSE(WEEKDAY(L310),"Minggu","Senin","Selasa","Rabu","Kamis","Jum'at","Sabtu")</f>
        <v>Jum'at</v>
      </c>
      <c r="L310" s="24">
        <f>(I310+J310)+G310/24</f>
        <v>45863.541666666664</v>
      </c>
      <c r="M310" s="25">
        <f t="shared" ref="M310:M323" si="100">(J310+G310/24)</f>
        <v>1.5416666666666667</v>
      </c>
    </row>
    <row r="311" spans="1:13" ht="15.75" x14ac:dyDescent="0.25">
      <c r="A311" s="21">
        <f t="shared" ref="A311:A324" si="101">A310+1</f>
        <v>2</v>
      </c>
      <c r="B311" s="22" t="s">
        <v>18</v>
      </c>
      <c r="C311" s="21">
        <v>295</v>
      </c>
      <c r="D311" s="23">
        <f t="shared" si="96"/>
        <v>27</v>
      </c>
      <c r="E311" s="23">
        <v>1</v>
      </c>
      <c r="F311" s="23">
        <f t="shared" si="97"/>
        <v>26</v>
      </c>
      <c r="G311" s="21">
        <v>7</v>
      </c>
      <c r="H311" s="21" t="str">
        <f t="shared" si="98"/>
        <v>Sabtu</v>
      </c>
      <c r="I311" s="24">
        <f t="shared" ref="I311:I324" si="102">$I$310+J311</f>
        <v>45864.708333333336</v>
      </c>
      <c r="J311" s="25">
        <f t="shared" ref="J311:J324" si="103">M310+D310/24</f>
        <v>2.7083333333333335</v>
      </c>
      <c r="K311" s="21" t="str">
        <f t="shared" si="99"/>
        <v>Minggu</v>
      </c>
      <c r="L311" s="24">
        <f t="shared" ref="L311:L323" si="104">($I$310+J311)+G311/24</f>
        <v>45865</v>
      </c>
      <c r="M311" s="25">
        <f t="shared" si="100"/>
        <v>3</v>
      </c>
    </row>
    <row r="312" spans="1:13" ht="15.75" x14ac:dyDescent="0.25">
      <c r="A312" s="21">
        <f t="shared" si="101"/>
        <v>3</v>
      </c>
      <c r="B312" s="22" t="s">
        <v>138</v>
      </c>
      <c r="C312" s="21">
        <v>250</v>
      </c>
      <c r="D312" s="23">
        <f t="shared" si="96"/>
        <v>21</v>
      </c>
      <c r="E312" s="23">
        <v>-1</v>
      </c>
      <c r="F312" s="23">
        <f t="shared" si="97"/>
        <v>22</v>
      </c>
      <c r="G312" s="21">
        <v>6</v>
      </c>
      <c r="H312" s="21" t="str">
        <f t="shared" si="98"/>
        <v>Senin</v>
      </c>
      <c r="I312" s="24">
        <f t="shared" si="102"/>
        <v>45866.125</v>
      </c>
      <c r="J312" s="25">
        <f t="shared" si="103"/>
        <v>4.125</v>
      </c>
      <c r="K312" s="21" t="str">
        <f t="shared" si="99"/>
        <v>Senin</v>
      </c>
      <c r="L312" s="24">
        <f t="shared" si="104"/>
        <v>45866.375</v>
      </c>
      <c r="M312" s="25">
        <f t="shared" si="100"/>
        <v>4.375</v>
      </c>
    </row>
    <row r="313" spans="1:13" ht="15.75" x14ac:dyDescent="0.25">
      <c r="A313" s="21">
        <f t="shared" si="101"/>
        <v>4</v>
      </c>
      <c r="B313" s="22" t="s">
        <v>288</v>
      </c>
      <c r="C313" s="21">
        <v>150</v>
      </c>
      <c r="D313" s="23">
        <f t="shared" si="96"/>
        <v>14</v>
      </c>
      <c r="E313" s="23">
        <v>1</v>
      </c>
      <c r="F313" s="23">
        <f t="shared" si="97"/>
        <v>13</v>
      </c>
      <c r="G313" s="21">
        <v>2</v>
      </c>
      <c r="H313" s="21" t="str">
        <f t="shared" si="98"/>
        <v>Selasa</v>
      </c>
      <c r="I313" s="24">
        <f t="shared" si="102"/>
        <v>45867.25</v>
      </c>
      <c r="J313" s="25">
        <f t="shared" si="103"/>
        <v>5.25</v>
      </c>
      <c r="K313" s="21" t="str">
        <f t="shared" si="99"/>
        <v>Selasa</v>
      </c>
      <c r="L313" s="24">
        <f t="shared" si="104"/>
        <v>45867.333333333336</v>
      </c>
      <c r="M313" s="25">
        <f t="shared" si="100"/>
        <v>5.333333333333333</v>
      </c>
    </row>
    <row r="314" spans="1:13" ht="15.75" x14ac:dyDescent="0.25">
      <c r="A314" s="21">
        <f t="shared" si="101"/>
        <v>5</v>
      </c>
      <c r="B314" s="22" t="s">
        <v>289</v>
      </c>
      <c r="C314" s="21">
        <v>98</v>
      </c>
      <c r="D314" s="23">
        <f t="shared" si="96"/>
        <v>9</v>
      </c>
      <c r="E314" s="23">
        <v>1</v>
      </c>
      <c r="F314" s="23">
        <f t="shared" si="97"/>
        <v>8</v>
      </c>
      <c r="G314" s="21">
        <v>3</v>
      </c>
      <c r="H314" s="21" t="str">
        <f t="shared" si="98"/>
        <v>Selasa</v>
      </c>
      <c r="I314" s="24">
        <f t="shared" si="102"/>
        <v>45867.916666666664</v>
      </c>
      <c r="J314" s="25">
        <f t="shared" si="103"/>
        <v>5.9166666666666661</v>
      </c>
      <c r="K314" s="21" t="str">
        <f t="shared" si="99"/>
        <v>Rabu</v>
      </c>
      <c r="L314" s="24">
        <f t="shared" si="104"/>
        <v>45868.041666666664</v>
      </c>
      <c r="M314" s="25">
        <f t="shared" si="100"/>
        <v>6.0416666666666661</v>
      </c>
    </row>
    <row r="315" spans="1:13" ht="15.75" x14ac:dyDescent="0.25">
      <c r="A315" s="21">
        <f t="shared" si="101"/>
        <v>6</v>
      </c>
      <c r="B315" s="22" t="s">
        <v>290</v>
      </c>
      <c r="C315" s="21">
        <v>146</v>
      </c>
      <c r="D315" s="23">
        <f t="shared" si="96"/>
        <v>13</v>
      </c>
      <c r="E315" s="23">
        <v>0</v>
      </c>
      <c r="F315" s="23">
        <f t="shared" si="97"/>
        <v>13</v>
      </c>
      <c r="G315" s="21">
        <v>2</v>
      </c>
      <c r="H315" s="21" t="str">
        <f t="shared" si="98"/>
        <v>Rabu</v>
      </c>
      <c r="I315" s="24">
        <f t="shared" si="102"/>
        <v>45868.416666666664</v>
      </c>
      <c r="J315" s="25">
        <f t="shared" si="103"/>
        <v>6.4166666666666661</v>
      </c>
      <c r="K315" s="21" t="str">
        <f t="shared" si="99"/>
        <v>Rabu</v>
      </c>
      <c r="L315" s="24">
        <f t="shared" si="104"/>
        <v>45868.5</v>
      </c>
      <c r="M315" s="25">
        <f t="shared" si="100"/>
        <v>6.4999999999999991</v>
      </c>
    </row>
    <row r="316" spans="1:13" ht="15.75" x14ac:dyDescent="0.25">
      <c r="A316" s="21">
        <f t="shared" si="101"/>
        <v>7</v>
      </c>
      <c r="B316" s="22" t="s">
        <v>60</v>
      </c>
      <c r="C316" s="21">
        <v>137</v>
      </c>
      <c r="D316" s="23">
        <f t="shared" si="96"/>
        <v>13</v>
      </c>
      <c r="E316" s="23">
        <v>1</v>
      </c>
      <c r="F316" s="23">
        <f t="shared" si="97"/>
        <v>12</v>
      </c>
      <c r="G316" s="21">
        <v>5</v>
      </c>
      <c r="H316" s="21" t="str">
        <f t="shared" si="98"/>
        <v>Kamis</v>
      </c>
      <c r="I316" s="24">
        <f t="shared" si="102"/>
        <v>45869.041666666664</v>
      </c>
      <c r="J316" s="25">
        <f t="shared" si="103"/>
        <v>7.0416666666666661</v>
      </c>
      <c r="K316" s="21" t="str">
        <f t="shared" si="99"/>
        <v>Kamis</v>
      </c>
      <c r="L316" s="24">
        <f t="shared" si="104"/>
        <v>45869.25</v>
      </c>
      <c r="M316" s="25">
        <f t="shared" si="100"/>
        <v>7.2499999999999991</v>
      </c>
    </row>
    <row r="317" spans="1:13" ht="15.75" x14ac:dyDescent="0.25">
      <c r="A317" s="21">
        <f t="shared" si="101"/>
        <v>8</v>
      </c>
      <c r="B317" s="22" t="s">
        <v>291</v>
      </c>
      <c r="C317" s="21">
        <v>137</v>
      </c>
      <c r="D317" s="23">
        <f t="shared" si="96"/>
        <v>13</v>
      </c>
      <c r="E317" s="23">
        <v>1</v>
      </c>
      <c r="F317" s="23">
        <f t="shared" si="97"/>
        <v>12</v>
      </c>
      <c r="G317" s="21">
        <v>3</v>
      </c>
      <c r="H317" s="21" t="str">
        <f t="shared" si="98"/>
        <v>Kamis</v>
      </c>
      <c r="I317" s="24">
        <f t="shared" si="102"/>
        <v>45869.791666666664</v>
      </c>
      <c r="J317" s="25">
        <f t="shared" si="103"/>
        <v>7.7916666666666661</v>
      </c>
      <c r="K317" s="21" t="str">
        <f t="shared" si="99"/>
        <v>Kamis</v>
      </c>
      <c r="L317" s="24">
        <f t="shared" si="104"/>
        <v>45869.916666666664</v>
      </c>
      <c r="M317" s="25">
        <f t="shared" si="100"/>
        <v>7.9166666666666661</v>
      </c>
    </row>
    <row r="318" spans="1:13" ht="15.75" x14ac:dyDescent="0.25">
      <c r="A318" s="21">
        <f t="shared" si="101"/>
        <v>9</v>
      </c>
      <c r="B318" s="22" t="s">
        <v>60</v>
      </c>
      <c r="C318" s="21">
        <v>146</v>
      </c>
      <c r="D318" s="23">
        <f t="shared" si="96"/>
        <v>13</v>
      </c>
      <c r="E318" s="23">
        <v>0</v>
      </c>
      <c r="F318" s="23">
        <f t="shared" si="97"/>
        <v>13</v>
      </c>
      <c r="G318" s="21">
        <v>5</v>
      </c>
      <c r="H318" s="21" t="str">
        <f t="shared" si="98"/>
        <v>Jum'at</v>
      </c>
      <c r="I318" s="24">
        <f t="shared" si="102"/>
        <v>45870.458333333336</v>
      </c>
      <c r="J318" s="25">
        <f t="shared" si="103"/>
        <v>8.4583333333333321</v>
      </c>
      <c r="K318" s="21" t="str">
        <f t="shared" si="99"/>
        <v>Jum'at</v>
      </c>
      <c r="L318" s="24">
        <f t="shared" si="104"/>
        <v>45870.666666666672</v>
      </c>
      <c r="M318" s="25">
        <f t="shared" si="100"/>
        <v>8.6666666666666661</v>
      </c>
    </row>
    <row r="319" spans="1:13" ht="15.75" x14ac:dyDescent="0.25">
      <c r="A319" s="21">
        <f t="shared" si="101"/>
        <v>10</v>
      </c>
      <c r="B319" s="22" t="s">
        <v>290</v>
      </c>
      <c r="C319" s="21">
        <v>98</v>
      </c>
      <c r="D319" s="23">
        <f t="shared" si="96"/>
        <v>9</v>
      </c>
      <c r="E319" s="23">
        <v>1</v>
      </c>
      <c r="F319" s="23">
        <f t="shared" si="97"/>
        <v>8</v>
      </c>
      <c r="G319" s="21">
        <v>2</v>
      </c>
      <c r="H319" s="21" t="str">
        <f t="shared" si="98"/>
        <v>Sabtu</v>
      </c>
      <c r="I319" s="24">
        <f t="shared" si="102"/>
        <v>45871.208333333336</v>
      </c>
      <c r="J319" s="25">
        <f t="shared" si="103"/>
        <v>9.2083333333333321</v>
      </c>
      <c r="K319" s="21" t="str">
        <f t="shared" si="99"/>
        <v>Sabtu</v>
      </c>
      <c r="L319" s="24">
        <f t="shared" si="104"/>
        <v>45871.291666666672</v>
      </c>
      <c r="M319" s="25">
        <f t="shared" si="100"/>
        <v>9.2916666666666661</v>
      </c>
    </row>
    <row r="320" spans="1:13" ht="15.75" x14ac:dyDescent="0.25">
      <c r="A320" s="21">
        <f t="shared" si="101"/>
        <v>11</v>
      </c>
      <c r="B320" s="22" t="s">
        <v>289</v>
      </c>
      <c r="C320" s="21">
        <v>150</v>
      </c>
      <c r="D320" s="23">
        <f t="shared" si="96"/>
        <v>14</v>
      </c>
      <c r="E320" s="23">
        <v>1</v>
      </c>
      <c r="F320" s="23">
        <f t="shared" si="97"/>
        <v>13</v>
      </c>
      <c r="G320" s="21">
        <v>3</v>
      </c>
      <c r="H320" s="21" t="str">
        <f t="shared" si="98"/>
        <v>Sabtu</v>
      </c>
      <c r="I320" s="24">
        <f t="shared" si="102"/>
        <v>45871.666666666664</v>
      </c>
      <c r="J320" s="25">
        <f t="shared" si="103"/>
        <v>9.6666666666666661</v>
      </c>
      <c r="K320" s="21" t="str">
        <f t="shared" si="99"/>
        <v>Sabtu</v>
      </c>
      <c r="L320" s="24">
        <f t="shared" si="104"/>
        <v>45871.791666666664</v>
      </c>
      <c r="M320" s="25">
        <f t="shared" si="100"/>
        <v>9.7916666666666661</v>
      </c>
    </row>
    <row r="321" spans="1:13" ht="15.75" x14ac:dyDescent="0.25">
      <c r="A321" s="21">
        <f t="shared" si="101"/>
        <v>12</v>
      </c>
      <c r="B321" s="22" t="s">
        <v>288</v>
      </c>
      <c r="C321" s="21">
        <v>250</v>
      </c>
      <c r="D321" s="23">
        <f t="shared" si="96"/>
        <v>21</v>
      </c>
      <c r="E321" s="23">
        <v>-1</v>
      </c>
      <c r="F321" s="23">
        <f t="shared" si="97"/>
        <v>22</v>
      </c>
      <c r="G321" s="21">
        <v>2</v>
      </c>
      <c r="H321" s="21" t="str">
        <f t="shared" si="98"/>
        <v>Minggu</v>
      </c>
      <c r="I321" s="24">
        <f t="shared" si="102"/>
        <v>45872.375</v>
      </c>
      <c r="J321" s="25">
        <f t="shared" si="103"/>
        <v>10.375</v>
      </c>
      <c r="K321" s="21" t="str">
        <f t="shared" si="99"/>
        <v>Minggu</v>
      </c>
      <c r="L321" s="24">
        <f t="shared" si="104"/>
        <v>45872.458333333336</v>
      </c>
      <c r="M321" s="25">
        <f t="shared" si="100"/>
        <v>10.458333333333334</v>
      </c>
    </row>
    <row r="322" spans="1:13" ht="15.75" x14ac:dyDescent="0.25">
      <c r="A322" s="21">
        <f t="shared" si="101"/>
        <v>13</v>
      </c>
      <c r="B322" s="22" t="s">
        <v>138</v>
      </c>
      <c r="C322" s="21">
        <v>295</v>
      </c>
      <c r="D322" s="23">
        <f t="shared" si="96"/>
        <v>28</v>
      </c>
      <c r="E322" s="23">
        <v>2</v>
      </c>
      <c r="F322" s="23">
        <f t="shared" si="97"/>
        <v>26</v>
      </c>
      <c r="G322" s="21">
        <v>3</v>
      </c>
      <c r="H322" s="21" t="str">
        <f t="shared" si="98"/>
        <v>Senin</v>
      </c>
      <c r="I322" s="24">
        <f t="shared" si="102"/>
        <v>45873.333333333336</v>
      </c>
      <c r="J322" s="25">
        <f t="shared" si="103"/>
        <v>11.333333333333334</v>
      </c>
      <c r="K322" s="21" t="str">
        <f t="shared" si="99"/>
        <v>Senin</v>
      </c>
      <c r="L322" s="24">
        <f t="shared" si="104"/>
        <v>45873.458333333336</v>
      </c>
      <c r="M322" s="25">
        <f t="shared" si="100"/>
        <v>11.458333333333334</v>
      </c>
    </row>
    <row r="323" spans="1:13" ht="15.75" x14ac:dyDescent="0.25">
      <c r="A323" s="21">
        <f t="shared" si="101"/>
        <v>14</v>
      </c>
      <c r="B323" s="22" t="s">
        <v>18</v>
      </c>
      <c r="C323" s="21">
        <v>289</v>
      </c>
      <c r="D323" s="23">
        <f t="shared" si="96"/>
        <v>29</v>
      </c>
      <c r="E323" s="23">
        <v>3</v>
      </c>
      <c r="F323" s="23">
        <f t="shared" si="97"/>
        <v>26</v>
      </c>
      <c r="G323" s="21">
        <v>7</v>
      </c>
      <c r="H323" s="21" t="str">
        <f t="shared" si="98"/>
        <v>Selasa</v>
      </c>
      <c r="I323" s="24">
        <f t="shared" si="102"/>
        <v>45874.625</v>
      </c>
      <c r="J323" s="25">
        <f t="shared" si="103"/>
        <v>12.625</v>
      </c>
      <c r="K323" s="21" t="str">
        <f t="shared" si="99"/>
        <v>Selasa</v>
      </c>
      <c r="L323" s="24">
        <f t="shared" si="104"/>
        <v>45874.916666666664</v>
      </c>
      <c r="M323" s="25">
        <f t="shared" si="100"/>
        <v>12.916666666666666</v>
      </c>
    </row>
    <row r="324" spans="1:13" ht="15.75" x14ac:dyDescent="0.25">
      <c r="A324" s="27">
        <f t="shared" si="101"/>
        <v>15</v>
      </c>
      <c r="B324" s="54" t="s">
        <v>287</v>
      </c>
      <c r="C324" s="27"/>
      <c r="D324" s="53"/>
      <c r="E324" s="53"/>
      <c r="F324" s="53"/>
      <c r="G324" s="27"/>
      <c r="H324" s="21" t="str">
        <f t="shared" si="98"/>
        <v>Kamis</v>
      </c>
      <c r="I324" s="24">
        <f t="shared" si="102"/>
        <v>45876.125</v>
      </c>
      <c r="J324" s="25">
        <f t="shared" si="103"/>
        <v>14.125</v>
      </c>
      <c r="K324" s="21"/>
      <c r="L324" s="24"/>
      <c r="M324" s="25"/>
    </row>
    <row r="325" spans="1:13" ht="15.75" x14ac:dyDescent="0.25">
      <c r="A325" s="459" t="s">
        <v>31</v>
      </c>
      <c r="B325" s="459"/>
      <c r="C325" s="56">
        <f>SUM(C310:C323)</f>
        <v>2730</v>
      </c>
      <c r="D325" s="56">
        <f>SUM(D310:D323)</f>
        <v>252</v>
      </c>
      <c r="E325" s="56"/>
      <c r="F325" s="56"/>
      <c r="G325" s="56">
        <f>SUM(G310:G323)</f>
        <v>84</v>
      </c>
      <c r="H325" s="56">
        <f>D325+G325</f>
        <v>336</v>
      </c>
      <c r="I325" s="29"/>
      <c r="J325" s="30"/>
      <c r="K325" s="29"/>
      <c r="L325" s="29"/>
      <c r="M325" s="30"/>
    </row>
    <row r="326" spans="1:13" ht="15.75" x14ac:dyDescent="0.25">
      <c r="A326" s="8" t="s">
        <v>32</v>
      </c>
      <c r="B326" s="8"/>
      <c r="C326" s="31"/>
      <c r="D326" s="32">
        <f>D325/24</f>
        <v>10.5</v>
      </c>
      <c r="E326" s="32"/>
      <c r="F326" s="32"/>
      <c r="G326" s="32">
        <f>G325/24</f>
        <v>3.5</v>
      </c>
      <c r="H326" s="32">
        <f>H325/24</f>
        <v>14</v>
      </c>
      <c r="I326" s="33"/>
      <c r="J326" s="34" t="s">
        <v>33</v>
      </c>
      <c r="K326" s="35"/>
      <c r="L326" s="35"/>
      <c r="M326" s="35"/>
    </row>
    <row r="327" spans="1:13" ht="15.75" x14ac:dyDescent="0.25">
      <c r="A327" s="36"/>
      <c r="B327" s="36"/>
      <c r="C327" s="36"/>
      <c r="D327" s="36"/>
      <c r="E327" s="36"/>
      <c r="F327" s="36"/>
      <c r="G327" s="36"/>
      <c r="H327" s="35"/>
      <c r="I327" s="35"/>
      <c r="J327" s="30" t="s">
        <v>34</v>
      </c>
      <c r="K327" s="30"/>
      <c r="L327" s="38">
        <f>C325</f>
        <v>2730</v>
      </c>
      <c r="M327" s="35" t="s">
        <v>35</v>
      </c>
    </row>
    <row r="328" spans="1:13" ht="15.75" x14ac:dyDescent="0.25">
      <c r="A328" s="36"/>
      <c r="B328" s="36"/>
      <c r="C328" s="36"/>
      <c r="D328" s="36"/>
      <c r="E328" s="36"/>
      <c r="F328" s="36"/>
      <c r="G328" s="36"/>
      <c r="H328" s="36"/>
      <c r="I328" s="35"/>
      <c r="J328" s="30" t="s">
        <v>36</v>
      </c>
      <c r="K328" s="30"/>
      <c r="L328" s="40">
        <f>D326</f>
        <v>10.5</v>
      </c>
      <c r="M328" s="35" t="s">
        <v>14</v>
      </c>
    </row>
    <row r="329" spans="1:13" ht="15.75" x14ac:dyDescent="0.25">
      <c r="A329" s="36"/>
      <c r="B329" s="36"/>
      <c r="C329" s="36"/>
      <c r="D329" s="36"/>
      <c r="E329" s="36"/>
      <c r="F329" s="36"/>
      <c r="G329" s="36"/>
      <c r="H329" s="36"/>
      <c r="I329" s="35"/>
      <c r="J329" s="30" t="s">
        <v>37</v>
      </c>
      <c r="K329" s="30"/>
      <c r="L329" s="41">
        <f>G326</f>
        <v>3.5</v>
      </c>
      <c r="M329" s="35" t="s">
        <v>14</v>
      </c>
    </row>
    <row r="331" spans="1:13" ht="15.75" x14ac:dyDescent="0.25">
      <c r="A331" s="14" t="s">
        <v>0</v>
      </c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</row>
    <row r="332" spans="1:13" ht="15.75" x14ac:dyDescent="0.25">
      <c r="A332" s="14" t="s">
        <v>286</v>
      </c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</row>
    <row r="333" spans="1:13" ht="15.75" x14ac:dyDescent="0.25">
      <c r="A333" s="18"/>
      <c r="B333" s="18"/>
      <c r="C333" s="18"/>
      <c r="D333" s="18"/>
      <c r="E333" s="18"/>
      <c r="F333" s="18"/>
      <c r="G333" s="16"/>
      <c r="H333" s="18"/>
      <c r="I333" s="18"/>
      <c r="J333" s="36"/>
      <c r="K333" s="18" t="s">
        <v>3</v>
      </c>
      <c r="L333" s="16">
        <v>11</v>
      </c>
      <c r="M333" s="18" t="s">
        <v>4</v>
      </c>
    </row>
    <row r="334" spans="1:13" ht="15.75" x14ac:dyDescent="0.25">
      <c r="A334" s="195" t="s">
        <v>51</v>
      </c>
      <c r="B334" s="18"/>
      <c r="C334" s="18"/>
      <c r="D334" s="18"/>
      <c r="E334" s="18"/>
      <c r="F334" s="18"/>
      <c r="G334" s="16"/>
      <c r="H334" s="18"/>
      <c r="I334" s="18"/>
      <c r="J334" s="36"/>
      <c r="K334" s="18"/>
      <c r="L334" s="16"/>
      <c r="M334" s="18"/>
    </row>
    <row r="335" spans="1:13" ht="15" customHeight="1" x14ac:dyDescent="0.25">
      <c r="A335" s="13" t="s">
        <v>5</v>
      </c>
      <c r="B335" s="13" t="s">
        <v>6</v>
      </c>
      <c r="C335" s="12" t="s">
        <v>7</v>
      </c>
      <c r="D335" s="12" t="s">
        <v>8</v>
      </c>
      <c r="E335" s="11" t="s">
        <v>9</v>
      </c>
      <c r="F335" s="11" t="s">
        <v>10</v>
      </c>
      <c r="G335" s="12" t="s">
        <v>11</v>
      </c>
      <c r="H335" s="10" t="s">
        <v>12</v>
      </c>
      <c r="I335" s="10"/>
      <c r="J335" s="10"/>
      <c r="K335" s="9" t="s">
        <v>13</v>
      </c>
      <c r="L335" s="9"/>
      <c r="M335" s="9"/>
    </row>
    <row r="336" spans="1:13" ht="15.75" x14ac:dyDescent="0.25">
      <c r="A336" s="13"/>
      <c r="B336" s="13"/>
      <c r="C336" s="12"/>
      <c r="D336" s="12"/>
      <c r="E336" s="11"/>
      <c r="F336" s="11"/>
      <c r="G336" s="12"/>
      <c r="H336" s="19" t="s">
        <v>14</v>
      </c>
      <c r="I336" s="19" t="s">
        <v>15</v>
      </c>
      <c r="J336" s="19" t="s">
        <v>16</v>
      </c>
      <c r="K336" s="20" t="s">
        <v>14</v>
      </c>
      <c r="L336" s="20" t="s">
        <v>15</v>
      </c>
      <c r="M336" s="20" t="s">
        <v>16</v>
      </c>
    </row>
    <row r="337" spans="1:13" ht="15.75" x14ac:dyDescent="0.25">
      <c r="A337" s="27">
        <v>1</v>
      </c>
      <c r="B337" s="22" t="s">
        <v>287</v>
      </c>
      <c r="C337" s="21">
        <v>289</v>
      </c>
      <c r="D337" s="23">
        <f t="shared" ref="D337:D350" si="105">F337+E337</f>
        <v>28</v>
      </c>
      <c r="E337" s="23">
        <v>2</v>
      </c>
      <c r="F337" s="23">
        <f t="shared" ref="F337:F350" si="106">INT(C337/$L$3)</f>
        <v>26</v>
      </c>
      <c r="G337" s="21">
        <v>34</v>
      </c>
      <c r="H337" s="21" t="str">
        <f t="shared" ref="H337:H351" si="107">CHOOSE(WEEKDAY(I337),"Minggu","Senin","Selasa","Rabu","Kamis","Jum'at","Sabtu")</f>
        <v>Kamis</v>
      </c>
      <c r="I337" s="24">
        <v>45876</v>
      </c>
      <c r="J337" s="25">
        <v>0.125</v>
      </c>
      <c r="K337" s="21" t="str">
        <f t="shared" ref="K337:K350" si="108">CHOOSE(WEEKDAY(L337),"Minggu","Senin","Selasa","Rabu","Kamis","Jum'at","Sabtu")</f>
        <v>Jum'at</v>
      </c>
      <c r="L337" s="24">
        <f>(I337+J337)+G337/24</f>
        <v>45877.541666666664</v>
      </c>
      <c r="M337" s="25">
        <f t="shared" ref="M337:M350" si="109">(J337+G337/24)</f>
        <v>1.5416666666666667</v>
      </c>
    </row>
    <row r="338" spans="1:13" ht="15.75" x14ac:dyDescent="0.25">
      <c r="A338" s="21">
        <f t="shared" ref="A338:A351" si="110">A337+1</f>
        <v>2</v>
      </c>
      <c r="B338" s="22" t="s">
        <v>18</v>
      </c>
      <c r="C338" s="21">
        <v>295</v>
      </c>
      <c r="D338" s="23">
        <f t="shared" si="105"/>
        <v>27</v>
      </c>
      <c r="E338" s="23">
        <v>1</v>
      </c>
      <c r="F338" s="23">
        <f t="shared" si="106"/>
        <v>26</v>
      </c>
      <c r="G338" s="21">
        <v>7</v>
      </c>
      <c r="H338" s="21" t="str">
        <f t="shared" si="107"/>
        <v>Sabtu</v>
      </c>
      <c r="I338" s="24">
        <f t="shared" ref="I338:I351" si="111">$I$337+J338</f>
        <v>45878.708333333336</v>
      </c>
      <c r="J338" s="25">
        <f t="shared" ref="J338:J351" si="112">M337+D337/24</f>
        <v>2.7083333333333335</v>
      </c>
      <c r="K338" s="21" t="str">
        <f t="shared" si="108"/>
        <v>Minggu</v>
      </c>
      <c r="L338" s="24">
        <f t="shared" ref="L338:L350" si="113">($I$337+J338)+G338/24</f>
        <v>45879</v>
      </c>
      <c r="M338" s="25">
        <f t="shared" si="109"/>
        <v>3</v>
      </c>
    </row>
    <row r="339" spans="1:13" ht="15.75" x14ac:dyDescent="0.25">
      <c r="A339" s="21">
        <f t="shared" si="110"/>
        <v>3</v>
      </c>
      <c r="B339" s="22" t="s">
        <v>138</v>
      </c>
      <c r="C339" s="21">
        <v>250</v>
      </c>
      <c r="D339" s="23">
        <f t="shared" si="105"/>
        <v>21</v>
      </c>
      <c r="E339" s="23">
        <v>-1</v>
      </c>
      <c r="F339" s="23">
        <f t="shared" si="106"/>
        <v>22</v>
      </c>
      <c r="G339" s="21">
        <v>6</v>
      </c>
      <c r="H339" s="21" t="str">
        <f t="shared" si="107"/>
        <v>Senin</v>
      </c>
      <c r="I339" s="24">
        <f t="shared" si="111"/>
        <v>45880.125</v>
      </c>
      <c r="J339" s="25">
        <f t="shared" si="112"/>
        <v>4.125</v>
      </c>
      <c r="K339" s="21" t="str">
        <f t="shared" si="108"/>
        <v>Senin</v>
      </c>
      <c r="L339" s="24">
        <f t="shared" si="113"/>
        <v>45880.375</v>
      </c>
      <c r="M339" s="25">
        <f t="shared" si="109"/>
        <v>4.375</v>
      </c>
    </row>
    <row r="340" spans="1:13" ht="15.75" x14ac:dyDescent="0.25">
      <c r="A340" s="21">
        <f t="shared" si="110"/>
        <v>4</v>
      </c>
      <c r="B340" s="22" t="s">
        <v>288</v>
      </c>
      <c r="C340" s="21">
        <v>150</v>
      </c>
      <c r="D340" s="23">
        <f t="shared" si="105"/>
        <v>14</v>
      </c>
      <c r="E340" s="23">
        <v>1</v>
      </c>
      <c r="F340" s="23">
        <f t="shared" si="106"/>
        <v>13</v>
      </c>
      <c r="G340" s="21">
        <v>2</v>
      </c>
      <c r="H340" s="21" t="str">
        <f t="shared" si="107"/>
        <v>Selasa</v>
      </c>
      <c r="I340" s="24">
        <f t="shared" si="111"/>
        <v>45881.25</v>
      </c>
      <c r="J340" s="25">
        <f t="shared" si="112"/>
        <v>5.25</v>
      </c>
      <c r="K340" s="21" t="str">
        <f t="shared" si="108"/>
        <v>Selasa</v>
      </c>
      <c r="L340" s="24">
        <f t="shared" si="113"/>
        <v>45881.333333333336</v>
      </c>
      <c r="M340" s="25">
        <f t="shared" si="109"/>
        <v>5.333333333333333</v>
      </c>
    </row>
    <row r="341" spans="1:13" ht="15.75" x14ac:dyDescent="0.25">
      <c r="A341" s="21">
        <f t="shared" si="110"/>
        <v>5</v>
      </c>
      <c r="B341" s="22" t="s">
        <v>289</v>
      </c>
      <c r="C341" s="21">
        <v>98</v>
      </c>
      <c r="D341" s="23">
        <f t="shared" si="105"/>
        <v>9</v>
      </c>
      <c r="E341" s="23">
        <v>1</v>
      </c>
      <c r="F341" s="23">
        <f t="shared" si="106"/>
        <v>8</v>
      </c>
      <c r="G341" s="21">
        <v>3</v>
      </c>
      <c r="H341" s="21" t="str">
        <f t="shared" si="107"/>
        <v>Selasa</v>
      </c>
      <c r="I341" s="24">
        <f t="shared" si="111"/>
        <v>45881.916666666664</v>
      </c>
      <c r="J341" s="25">
        <f t="shared" si="112"/>
        <v>5.9166666666666661</v>
      </c>
      <c r="K341" s="21" t="str">
        <f t="shared" si="108"/>
        <v>Rabu</v>
      </c>
      <c r="L341" s="24">
        <f t="shared" si="113"/>
        <v>45882.041666666664</v>
      </c>
      <c r="M341" s="25">
        <f t="shared" si="109"/>
        <v>6.0416666666666661</v>
      </c>
    </row>
    <row r="342" spans="1:13" ht="15.75" x14ac:dyDescent="0.25">
      <c r="A342" s="21">
        <f t="shared" si="110"/>
        <v>6</v>
      </c>
      <c r="B342" s="22" t="s">
        <v>290</v>
      </c>
      <c r="C342" s="21">
        <v>146</v>
      </c>
      <c r="D342" s="23">
        <f t="shared" si="105"/>
        <v>13</v>
      </c>
      <c r="E342" s="23">
        <v>0</v>
      </c>
      <c r="F342" s="23">
        <f t="shared" si="106"/>
        <v>13</v>
      </c>
      <c r="G342" s="21">
        <v>2</v>
      </c>
      <c r="H342" s="21" t="str">
        <f t="shared" si="107"/>
        <v>Rabu</v>
      </c>
      <c r="I342" s="24">
        <f t="shared" si="111"/>
        <v>45882.416666666664</v>
      </c>
      <c r="J342" s="25">
        <f t="shared" si="112"/>
        <v>6.4166666666666661</v>
      </c>
      <c r="K342" s="21" t="str">
        <f t="shared" si="108"/>
        <v>Rabu</v>
      </c>
      <c r="L342" s="24">
        <f t="shared" si="113"/>
        <v>45882.5</v>
      </c>
      <c r="M342" s="25">
        <f t="shared" si="109"/>
        <v>6.4999999999999991</v>
      </c>
    </row>
    <row r="343" spans="1:13" ht="15.75" x14ac:dyDescent="0.25">
      <c r="A343" s="21">
        <f t="shared" si="110"/>
        <v>7</v>
      </c>
      <c r="B343" s="22" t="s">
        <v>60</v>
      </c>
      <c r="C343" s="21">
        <v>137</v>
      </c>
      <c r="D343" s="23">
        <f t="shared" si="105"/>
        <v>13</v>
      </c>
      <c r="E343" s="23">
        <v>1</v>
      </c>
      <c r="F343" s="23">
        <f t="shared" si="106"/>
        <v>12</v>
      </c>
      <c r="G343" s="21">
        <v>5</v>
      </c>
      <c r="H343" s="21" t="str">
        <f t="shared" si="107"/>
        <v>Kamis</v>
      </c>
      <c r="I343" s="24">
        <f t="shared" si="111"/>
        <v>45883.041666666664</v>
      </c>
      <c r="J343" s="25">
        <f t="shared" si="112"/>
        <v>7.0416666666666661</v>
      </c>
      <c r="K343" s="21" t="str">
        <f t="shared" si="108"/>
        <v>Kamis</v>
      </c>
      <c r="L343" s="24">
        <f t="shared" si="113"/>
        <v>45883.25</v>
      </c>
      <c r="M343" s="25">
        <f t="shared" si="109"/>
        <v>7.2499999999999991</v>
      </c>
    </row>
    <row r="344" spans="1:13" ht="15.75" x14ac:dyDescent="0.25">
      <c r="A344" s="21">
        <f t="shared" si="110"/>
        <v>8</v>
      </c>
      <c r="B344" s="22" t="s">
        <v>291</v>
      </c>
      <c r="C344" s="21">
        <v>137</v>
      </c>
      <c r="D344" s="23">
        <f t="shared" si="105"/>
        <v>13</v>
      </c>
      <c r="E344" s="23">
        <v>1</v>
      </c>
      <c r="F344" s="23">
        <f t="shared" si="106"/>
        <v>12</v>
      </c>
      <c r="G344" s="21">
        <v>3</v>
      </c>
      <c r="H344" s="21" t="str">
        <f t="shared" si="107"/>
        <v>Kamis</v>
      </c>
      <c r="I344" s="24">
        <f t="shared" si="111"/>
        <v>45883.791666666664</v>
      </c>
      <c r="J344" s="25">
        <f t="shared" si="112"/>
        <v>7.7916666666666661</v>
      </c>
      <c r="K344" s="21" t="str">
        <f t="shared" si="108"/>
        <v>Kamis</v>
      </c>
      <c r="L344" s="24">
        <f t="shared" si="113"/>
        <v>45883.916666666664</v>
      </c>
      <c r="M344" s="25">
        <f t="shared" si="109"/>
        <v>7.9166666666666661</v>
      </c>
    </row>
    <row r="345" spans="1:13" ht="15.75" x14ac:dyDescent="0.25">
      <c r="A345" s="21">
        <f t="shared" si="110"/>
        <v>9</v>
      </c>
      <c r="B345" s="22" t="s">
        <v>60</v>
      </c>
      <c r="C345" s="21">
        <v>146</v>
      </c>
      <c r="D345" s="23">
        <f t="shared" si="105"/>
        <v>13</v>
      </c>
      <c r="E345" s="23">
        <v>0</v>
      </c>
      <c r="F345" s="23">
        <f t="shared" si="106"/>
        <v>13</v>
      </c>
      <c r="G345" s="21">
        <v>5</v>
      </c>
      <c r="H345" s="21" t="str">
        <f t="shared" si="107"/>
        <v>Jum'at</v>
      </c>
      <c r="I345" s="24">
        <f t="shared" si="111"/>
        <v>45884.458333333336</v>
      </c>
      <c r="J345" s="25">
        <f t="shared" si="112"/>
        <v>8.4583333333333321</v>
      </c>
      <c r="K345" s="21" t="str">
        <f t="shared" si="108"/>
        <v>Jum'at</v>
      </c>
      <c r="L345" s="24">
        <f t="shared" si="113"/>
        <v>45884.666666666672</v>
      </c>
      <c r="M345" s="25">
        <f t="shared" si="109"/>
        <v>8.6666666666666661</v>
      </c>
    </row>
    <row r="346" spans="1:13" ht="15.75" x14ac:dyDescent="0.25">
      <c r="A346" s="21">
        <f t="shared" si="110"/>
        <v>10</v>
      </c>
      <c r="B346" s="22" t="s">
        <v>290</v>
      </c>
      <c r="C346" s="21">
        <v>98</v>
      </c>
      <c r="D346" s="23">
        <f t="shared" si="105"/>
        <v>9</v>
      </c>
      <c r="E346" s="23">
        <v>1</v>
      </c>
      <c r="F346" s="23">
        <f t="shared" si="106"/>
        <v>8</v>
      </c>
      <c r="G346" s="21">
        <v>2</v>
      </c>
      <c r="H346" s="21" t="str">
        <f t="shared" si="107"/>
        <v>Sabtu</v>
      </c>
      <c r="I346" s="24">
        <f t="shared" si="111"/>
        <v>45885.208333333336</v>
      </c>
      <c r="J346" s="25">
        <f t="shared" si="112"/>
        <v>9.2083333333333321</v>
      </c>
      <c r="K346" s="21" t="str">
        <f t="shared" si="108"/>
        <v>Sabtu</v>
      </c>
      <c r="L346" s="24">
        <f t="shared" si="113"/>
        <v>45885.291666666672</v>
      </c>
      <c r="M346" s="25">
        <f t="shared" si="109"/>
        <v>9.2916666666666661</v>
      </c>
    </row>
    <row r="347" spans="1:13" ht="15.75" x14ac:dyDescent="0.25">
      <c r="A347" s="21">
        <f t="shared" si="110"/>
        <v>11</v>
      </c>
      <c r="B347" s="22" t="s">
        <v>289</v>
      </c>
      <c r="C347" s="21">
        <v>150</v>
      </c>
      <c r="D347" s="23">
        <f t="shared" si="105"/>
        <v>14</v>
      </c>
      <c r="E347" s="23">
        <v>1</v>
      </c>
      <c r="F347" s="23">
        <f t="shared" si="106"/>
        <v>13</v>
      </c>
      <c r="G347" s="21">
        <v>3</v>
      </c>
      <c r="H347" s="21" t="str">
        <f t="shared" si="107"/>
        <v>Sabtu</v>
      </c>
      <c r="I347" s="24">
        <f t="shared" si="111"/>
        <v>45885.666666666664</v>
      </c>
      <c r="J347" s="25">
        <f t="shared" si="112"/>
        <v>9.6666666666666661</v>
      </c>
      <c r="K347" s="21" t="str">
        <f t="shared" si="108"/>
        <v>Sabtu</v>
      </c>
      <c r="L347" s="24">
        <f t="shared" si="113"/>
        <v>45885.791666666664</v>
      </c>
      <c r="M347" s="25">
        <f t="shared" si="109"/>
        <v>9.7916666666666661</v>
      </c>
    </row>
    <row r="348" spans="1:13" ht="15.75" x14ac:dyDescent="0.25">
      <c r="A348" s="21">
        <f t="shared" si="110"/>
        <v>12</v>
      </c>
      <c r="B348" s="22" t="s">
        <v>288</v>
      </c>
      <c r="C348" s="21">
        <v>250</v>
      </c>
      <c r="D348" s="23">
        <f t="shared" si="105"/>
        <v>21</v>
      </c>
      <c r="E348" s="23">
        <v>-1</v>
      </c>
      <c r="F348" s="23">
        <f t="shared" si="106"/>
        <v>22</v>
      </c>
      <c r="G348" s="21">
        <v>2</v>
      </c>
      <c r="H348" s="21" t="str">
        <f t="shared" si="107"/>
        <v>Minggu</v>
      </c>
      <c r="I348" s="24">
        <f t="shared" si="111"/>
        <v>45886.375</v>
      </c>
      <c r="J348" s="25">
        <f t="shared" si="112"/>
        <v>10.375</v>
      </c>
      <c r="K348" s="21" t="str">
        <f t="shared" si="108"/>
        <v>Minggu</v>
      </c>
      <c r="L348" s="24">
        <f t="shared" si="113"/>
        <v>45886.458333333336</v>
      </c>
      <c r="M348" s="25">
        <f t="shared" si="109"/>
        <v>10.458333333333334</v>
      </c>
    </row>
    <row r="349" spans="1:13" ht="15.75" x14ac:dyDescent="0.25">
      <c r="A349" s="21">
        <f t="shared" si="110"/>
        <v>13</v>
      </c>
      <c r="B349" s="22" t="s">
        <v>138</v>
      </c>
      <c r="C349" s="21">
        <v>295</v>
      </c>
      <c r="D349" s="23">
        <f t="shared" si="105"/>
        <v>28</v>
      </c>
      <c r="E349" s="23">
        <v>2</v>
      </c>
      <c r="F349" s="23">
        <f t="shared" si="106"/>
        <v>26</v>
      </c>
      <c r="G349" s="21">
        <v>3</v>
      </c>
      <c r="H349" s="21" t="str">
        <f t="shared" si="107"/>
        <v>Senin</v>
      </c>
      <c r="I349" s="24">
        <f t="shared" si="111"/>
        <v>45887.333333333336</v>
      </c>
      <c r="J349" s="25">
        <f t="shared" si="112"/>
        <v>11.333333333333334</v>
      </c>
      <c r="K349" s="21" t="str">
        <f t="shared" si="108"/>
        <v>Senin</v>
      </c>
      <c r="L349" s="24">
        <f t="shared" si="113"/>
        <v>45887.458333333336</v>
      </c>
      <c r="M349" s="25">
        <f t="shared" si="109"/>
        <v>11.458333333333334</v>
      </c>
    </row>
    <row r="350" spans="1:13" ht="15.75" x14ac:dyDescent="0.25">
      <c r="A350" s="21">
        <f t="shared" si="110"/>
        <v>14</v>
      </c>
      <c r="B350" s="22" t="s">
        <v>18</v>
      </c>
      <c r="C350" s="21">
        <v>289</v>
      </c>
      <c r="D350" s="23">
        <f t="shared" si="105"/>
        <v>29</v>
      </c>
      <c r="E350" s="23">
        <v>3</v>
      </c>
      <c r="F350" s="23">
        <f t="shared" si="106"/>
        <v>26</v>
      </c>
      <c r="G350" s="21">
        <v>7</v>
      </c>
      <c r="H350" s="21" t="str">
        <f t="shared" si="107"/>
        <v>Selasa</v>
      </c>
      <c r="I350" s="24">
        <f t="shared" si="111"/>
        <v>45888.625</v>
      </c>
      <c r="J350" s="25">
        <f t="shared" si="112"/>
        <v>12.625</v>
      </c>
      <c r="K350" s="21" t="str">
        <f t="shared" si="108"/>
        <v>Selasa</v>
      </c>
      <c r="L350" s="24">
        <f t="shared" si="113"/>
        <v>45888.916666666664</v>
      </c>
      <c r="M350" s="25">
        <f t="shared" si="109"/>
        <v>12.916666666666666</v>
      </c>
    </row>
    <row r="351" spans="1:13" ht="15.75" x14ac:dyDescent="0.25">
      <c r="A351" s="27">
        <f t="shared" si="110"/>
        <v>15</v>
      </c>
      <c r="B351" s="54" t="s">
        <v>287</v>
      </c>
      <c r="C351" s="27"/>
      <c r="D351" s="53"/>
      <c r="E351" s="53"/>
      <c r="F351" s="53"/>
      <c r="G351" s="27"/>
      <c r="H351" s="21" t="str">
        <f t="shared" si="107"/>
        <v>Kamis</v>
      </c>
      <c r="I351" s="24">
        <f t="shared" si="111"/>
        <v>45890.125</v>
      </c>
      <c r="J351" s="25">
        <f t="shared" si="112"/>
        <v>14.125</v>
      </c>
      <c r="K351" s="21"/>
      <c r="L351" s="24"/>
      <c r="M351" s="25"/>
    </row>
    <row r="352" spans="1:13" ht="15.75" x14ac:dyDescent="0.25">
      <c r="A352" s="459" t="s">
        <v>31</v>
      </c>
      <c r="B352" s="459"/>
      <c r="C352" s="56">
        <f>SUM(C337:C350)</f>
        <v>2730</v>
      </c>
      <c r="D352" s="56">
        <f>SUM(D337:D350)</f>
        <v>252</v>
      </c>
      <c r="E352" s="56"/>
      <c r="F352" s="56"/>
      <c r="G352" s="56">
        <f>SUM(G337:G350)</f>
        <v>84</v>
      </c>
      <c r="H352" s="56">
        <f>D352+G352</f>
        <v>336</v>
      </c>
      <c r="I352" s="29"/>
      <c r="J352" s="30"/>
      <c r="K352" s="29"/>
      <c r="L352" s="29"/>
      <c r="M352" s="30"/>
    </row>
    <row r="353" spans="1:13" ht="15.75" x14ac:dyDescent="0.25">
      <c r="A353" s="8" t="s">
        <v>32</v>
      </c>
      <c r="B353" s="8"/>
      <c r="C353" s="31"/>
      <c r="D353" s="32">
        <f>D352/24</f>
        <v>10.5</v>
      </c>
      <c r="E353" s="32"/>
      <c r="F353" s="32"/>
      <c r="G353" s="32">
        <f>G352/24</f>
        <v>3.5</v>
      </c>
      <c r="H353" s="32">
        <f>H352/24</f>
        <v>14</v>
      </c>
      <c r="I353" s="33"/>
      <c r="J353" s="34" t="s">
        <v>33</v>
      </c>
      <c r="K353" s="35"/>
      <c r="L353" s="35"/>
      <c r="M353" s="35"/>
    </row>
    <row r="354" spans="1:13" ht="15.75" x14ac:dyDescent="0.25">
      <c r="A354" s="36"/>
      <c r="B354" s="36"/>
      <c r="C354" s="36"/>
      <c r="D354" s="36"/>
      <c r="E354" s="36"/>
      <c r="F354" s="36"/>
      <c r="G354" s="36"/>
      <c r="H354" s="35"/>
      <c r="I354" s="35"/>
      <c r="J354" s="30" t="s">
        <v>34</v>
      </c>
      <c r="K354" s="30"/>
      <c r="L354" s="38">
        <f>C352</f>
        <v>2730</v>
      </c>
      <c r="M354" s="35" t="s">
        <v>35</v>
      </c>
    </row>
    <row r="355" spans="1:13" ht="15.75" x14ac:dyDescent="0.25">
      <c r="A355" s="36"/>
      <c r="B355" s="36"/>
      <c r="C355" s="36"/>
      <c r="D355" s="36"/>
      <c r="E355" s="36"/>
      <c r="F355" s="36"/>
      <c r="G355" s="36"/>
      <c r="H355" s="36"/>
      <c r="I355" s="35"/>
      <c r="J355" s="30" t="s">
        <v>36</v>
      </c>
      <c r="K355" s="30"/>
      <c r="L355" s="40">
        <f>D353</f>
        <v>10.5</v>
      </c>
      <c r="M355" s="35" t="s">
        <v>14</v>
      </c>
    </row>
    <row r="356" spans="1:13" ht="15.75" x14ac:dyDescent="0.25">
      <c r="A356" s="36"/>
      <c r="B356" s="36"/>
      <c r="C356" s="36"/>
      <c r="D356" s="36"/>
      <c r="E356" s="36"/>
      <c r="F356" s="36"/>
      <c r="G356" s="36"/>
      <c r="H356" s="36"/>
      <c r="I356" s="35"/>
      <c r="J356" s="30" t="s">
        <v>37</v>
      </c>
      <c r="K356" s="30"/>
      <c r="L356" s="41">
        <f>G353</f>
        <v>3.5</v>
      </c>
      <c r="M356" s="35" t="s">
        <v>14</v>
      </c>
    </row>
  </sheetData>
  <mergeCells count="169">
    <mergeCell ref="A352:B352"/>
    <mergeCell ref="A353:B353"/>
    <mergeCell ref="A325:B325"/>
    <mergeCell ref="A326:B326"/>
    <mergeCell ref="A331:M331"/>
    <mergeCell ref="A332:M332"/>
    <mergeCell ref="A335:A336"/>
    <mergeCell ref="B335:B336"/>
    <mergeCell ref="C335:C336"/>
    <mergeCell ref="D335:D336"/>
    <mergeCell ref="E335:E336"/>
    <mergeCell ref="F335:F336"/>
    <mergeCell ref="G335:G336"/>
    <mergeCell ref="H335:J335"/>
    <mergeCell ref="K335:M335"/>
    <mergeCell ref="A298:B298"/>
    <mergeCell ref="A299:B299"/>
    <mergeCell ref="A304:M304"/>
    <mergeCell ref="A305:M305"/>
    <mergeCell ref="A308:A309"/>
    <mergeCell ref="B308:B309"/>
    <mergeCell ref="C308:C309"/>
    <mergeCell ref="D308:D309"/>
    <mergeCell ref="E308:E309"/>
    <mergeCell ref="F308:F309"/>
    <mergeCell ref="G308:G309"/>
    <mergeCell ref="H308:J308"/>
    <mergeCell ref="K308:M308"/>
    <mergeCell ref="A271:B271"/>
    <mergeCell ref="A272:B272"/>
    <mergeCell ref="A277:M277"/>
    <mergeCell ref="A278:M278"/>
    <mergeCell ref="A281:A282"/>
    <mergeCell ref="B281:B282"/>
    <mergeCell ref="C281:C282"/>
    <mergeCell ref="D281:D282"/>
    <mergeCell ref="E281:E282"/>
    <mergeCell ref="F281:F282"/>
    <mergeCell ref="G281:G282"/>
    <mergeCell ref="H281:J281"/>
    <mergeCell ref="K281:M281"/>
    <mergeCell ref="A244:B244"/>
    <mergeCell ref="A245:B245"/>
    <mergeCell ref="A250:M250"/>
    <mergeCell ref="A251:M251"/>
    <mergeCell ref="A254:A255"/>
    <mergeCell ref="B254:B255"/>
    <mergeCell ref="C254:C255"/>
    <mergeCell ref="D254:D255"/>
    <mergeCell ref="E254:E255"/>
    <mergeCell ref="F254:F255"/>
    <mergeCell ref="G254:G255"/>
    <mergeCell ref="H254:J254"/>
    <mergeCell ref="K254:M254"/>
    <mergeCell ref="A217:B217"/>
    <mergeCell ref="A218:B218"/>
    <mergeCell ref="A223:M223"/>
    <mergeCell ref="A224:M224"/>
    <mergeCell ref="A227:A228"/>
    <mergeCell ref="B227:B228"/>
    <mergeCell ref="C227:C228"/>
    <mergeCell ref="D227:D228"/>
    <mergeCell ref="E227:E228"/>
    <mergeCell ref="F227:F228"/>
    <mergeCell ref="G227:G228"/>
    <mergeCell ref="H227:J227"/>
    <mergeCell ref="K227:M227"/>
    <mergeCell ref="A190:B190"/>
    <mergeCell ref="A191:B191"/>
    <mergeCell ref="A196:M196"/>
    <mergeCell ref="A197:M197"/>
    <mergeCell ref="A200:A201"/>
    <mergeCell ref="B200:B201"/>
    <mergeCell ref="C200:C201"/>
    <mergeCell ref="D200:D201"/>
    <mergeCell ref="E200:E201"/>
    <mergeCell ref="F200:F201"/>
    <mergeCell ref="G200:G201"/>
    <mergeCell ref="H200:J200"/>
    <mergeCell ref="K200:M200"/>
    <mergeCell ref="A163:B163"/>
    <mergeCell ref="A164:B164"/>
    <mergeCell ref="A169:M169"/>
    <mergeCell ref="A170:M170"/>
    <mergeCell ref="A173:A174"/>
    <mergeCell ref="B173:B174"/>
    <mergeCell ref="C173:C174"/>
    <mergeCell ref="D173:D174"/>
    <mergeCell ref="E173:E174"/>
    <mergeCell ref="F173:F174"/>
    <mergeCell ref="G173:G174"/>
    <mergeCell ref="H173:J173"/>
    <mergeCell ref="K173:M173"/>
    <mergeCell ref="A136:B136"/>
    <mergeCell ref="A137:B137"/>
    <mergeCell ref="A142:M142"/>
    <mergeCell ref="A143:M143"/>
    <mergeCell ref="A146:A147"/>
    <mergeCell ref="B146:B147"/>
    <mergeCell ref="C146:C147"/>
    <mergeCell ref="D146:D147"/>
    <mergeCell ref="E146:E147"/>
    <mergeCell ref="F146:F147"/>
    <mergeCell ref="G146:G147"/>
    <mergeCell ref="H146:J146"/>
    <mergeCell ref="K146:M146"/>
    <mergeCell ref="A107:B107"/>
    <mergeCell ref="A108:B108"/>
    <mergeCell ref="A113:M113"/>
    <mergeCell ref="A114:M114"/>
    <mergeCell ref="A117:A118"/>
    <mergeCell ref="B117:B118"/>
    <mergeCell ref="C117:C118"/>
    <mergeCell ref="D117:D118"/>
    <mergeCell ref="E117:E118"/>
    <mergeCell ref="F117:F118"/>
    <mergeCell ref="G117:G118"/>
    <mergeCell ref="H117:J117"/>
    <mergeCell ref="K117:M117"/>
    <mergeCell ref="A78:B78"/>
    <mergeCell ref="A79:B79"/>
    <mergeCell ref="A84:M84"/>
    <mergeCell ref="A85:M85"/>
    <mergeCell ref="A88:A89"/>
    <mergeCell ref="B88:B89"/>
    <mergeCell ref="C88:C89"/>
    <mergeCell ref="D88:D89"/>
    <mergeCell ref="E88:E89"/>
    <mergeCell ref="F88:F89"/>
    <mergeCell ref="G88:G89"/>
    <mergeCell ref="H88:J88"/>
    <mergeCell ref="K88:M88"/>
    <mergeCell ref="A49:B49"/>
    <mergeCell ref="A50:B50"/>
    <mergeCell ref="A55:M55"/>
    <mergeCell ref="A56:M56"/>
    <mergeCell ref="A59:A60"/>
    <mergeCell ref="B59:B60"/>
    <mergeCell ref="C59:C60"/>
    <mergeCell ref="D59:D60"/>
    <mergeCell ref="E59:E60"/>
    <mergeCell ref="F59:F60"/>
    <mergeCell ref="G59:G60"/>
    <mergeCell ref="H59:J59"/>
    <mergeCell ref="K59:M59"/>
    <mergeCell ref="A22:B22"/>
    <mergeCell ref="A23:B23"/>
    <mergeCell ref="A28:M28"/>
    <mergeCell ref="A29:M29"/>
    <mergeCell ref="A32:A33"/>
    <mergeCell ref="B32:B33"/>
    <mergeCell ref="C32:C33"/>
    <mergeCell ref="D32:D33"/>
    <mergeCell ref="E32:E33"/>
    <mergeCell ref="F32:F33"/>
    <mergeCell ref="G32:G33"/>
    <mergeCell ref="H32:J32"/>
    <mergeCell ref="K32:M32"/>
    <mergeCell ref="A1:M1"/>
    <mergeCell ref="A2:M2"/>
    <mergeCell ref="A5:A6"/>
    <mergeCell ref="B5:B6"/>
    <mergeCell ref="C5:C6"/>
    <mergeCell ref="D5:D6"/>
    <mergeCell ref="E5:E6"/>
    <mergeCell ref="F5:F6"/>
    <mergeCell ref="G5:G6"/>
    <mergeCell ref="H5:J5"/>
    <mergeCell ref="K5:M5"/>
  </mergeCells>
  <printOptions horizontalCentered="1"/>
  <pageMargins left="0.70833333333333304" right="0.70833333333333304" top="0.74791666666666701" bottom="0.74791666666666701" header="0.511811023622047" footer="0.511811023622047"/>
  <pageSetup paperSize="9" scale="57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M482"/>
  <sheetViews>
    <sheetView zoomScale="95" zoomScaleNormal="95" workbookViewId="0">
      <selection activeCell="A2" sqref="A2:M24"/>
    </sheetView>
  </sheetViews>
  <sheetFormatPr defaultColWidth="8.5703125" defaultRowHeight="15" x14ac:dyDescent="0.25"/>
  <cols>
    <col min="1" max="1" width="5.42578125" style="271" customWidth="1"/>
    <col min="2" max="2" width="20.42578125" style="271" customWidth="1"/>
    <col min="3" max="7" width="9.140625" style="271" customWidth="1"/>
    <col min="8" max="8" width="10" style="271" customWidth="1"/>
    <col min="9" max="9" width="12.140625" style="271" customWidth="1"/>
    <col min="10" max="11" width="8.5703125" style="271"/>
    <col min="12" max="12" width="12.140625" style="271" customWidth="1"/>
    <col min="13" max="13" width="10" style="271" customWidth="1"/>
    <col min="14" max="14" width="11" style="271" customWidth="1"/>
    <col min="15" max="15" width="8.5703125" style="271"/>
    <col min="16" max="16" width="22.140625" style="271" customWidth="1"/>
    <col min="17" max="17" width="6.5703125" style="271" customWidth="1"/>
    <col min="18" max="18" width="15.85546875" style="271" customWidth="1"/>
    <col min="19" max="23" width="9.140625" style="271" customWidth="1"/>
    <col min="24" max="24" width="8.5703125" style="271"/>
    <col min="25" max="25" width="11.5703125" style="271" customWidth="1"/>
    <col min="26" max="27" width="8.5703125" style="271"/>
    <col min="28" max="28" width="11.5703125" style="271" customWidth="1"/>
    <col min="29" max="29" width="9.85546875" style="271" customWidth="1"/>
    <col min="30" max="30" width="56.85546875" style="271" customWidth="1"/>
    <col min="31" max="31" width="6.5703125" style="271" customWidth="1"/>
    <col min="32" max="32" width="18.42578125" style="271" customWidth="1"/>
    <col min="33" max="37" width="9.140625" style="271" customWidth="1"/>
    <col min="38" max="38" width="8.5703125" style="271"/>
    <col min="39" max="39" width="12" style="271" customWidth="1"/>
    <col min="40" max="41" width="8.5703125" style="271"/>
    <col min="42" max="42" width="11.5703125" style="271" customWidth="1"/>
    <col min="43" max="45" width="8.5703125" style="271"/>
    <col min="46" max="46" width="14.5703125" style="271" customWidth="1"/>
    <col min="47" max="47" width="16.85546875" style="271" customWidth="1"/>
    <col min="48" max="48" width="9.140625" style="271" customWidth="1"/>
    <col min="49" max="49" width="15.5703125" style="271" customWidth="1"/>
    <col min="50" max="52" width="9.140625" style="271" customWidth="1"/>
    <col min="53" max="53" width="8.5703125" style="271"/>
    <col min="54" max="54" width="10.5703125" style="271" customWidth="1"/>
    <col min="55" max="55" width="8.5703125" style="271"/>
    <col min="56" max="56" width="13.140625" style="271" customWidth="1"/>
    <col min="57" max="57" width="10.5703125" style="271" customWidth="1"/>
    <col min="58" max="58" width="8.5703125" style="271"/>
    <col min="59" max="59" width="13.42578125" style="271" customWidth="1"/>
    <col min="60" max="62" width="8.5703125" style="271"/>
    <col min="63" max="63" width="6.85546875" style="271" customWidth="1"/>
    <col min="64" max="64" width="16.42578125" style="271" customWidth="1"/>
    <col min="65" max="70" width="8.5703125" style="271"/>
    <col min="71" max="71" width="11.5703125" style="271" customWidth="1"/>
    <col min="72" max="73" width="8.5703125" style="271"/>
    <col min="74" max="74" width="11.5703125" style="271" customWidth="1"/>
    <col min="75" max="75" width="8.5703125" style="271"/>
    <col min="76" max="76" width="23.42578125" style="271" customWidth="1"/>
    <col min="77" max="77" width="41.42578125" style="271" customWidth="1"/>
    <col min="78" max="78" width="15.140625" style="271" customWidth="1"/>
    <col min="79" max="79" width="6.85546875" style="271" customWidth="1"/>
    <col min="80" max="80" width="12.5703125" style="271" customWidth="1"/>
    <col min="81" max="86" width="8.5703125" style="271"/>
    <col min="87" max="87" width="9.140625" style="271" customWidth="1"/>
    <col min="88" max="89" width="8.5703125" style="271"/>
    <col min="90" max="90" width="9.140625" style="271" customWidth="1"/>
    <col min="91" max="98" width="8.5703125" style="271"/>
    <col min="99" max="99" width="17.42578125" style="271" customWidth="1"/>
    <col min="100" max="105" width="8.5703125" style="271"/>
    <col min="106" max="106" width="9.140625" style="271" customWidth="1"/>
    <col min="107" max="108" width="8.5703125" style="271"/>
    <col min="109" max="109" width="9.140625" style="271" customWidth="1"/>
    <col min="110" max="16384" width="8.5703125" style="271"/>
  </cols>
  <sheetData>
    <row r="1" spans="1:13" ht="15.7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5.75" x14ac:dyDescent="0.25">
      <c r="A2" s="14" t="s">
        <v>293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15.75" x14ac:dyDescent="0.25">
      <c r="A3" s="17" t="s">
        <v>158</v>
      </c>
      <c r="B3" s="15"/>
      <c r="C3" s="15"/>
      <c r="D3" s="15"/>
      <c r="E3" s="15"/>
      <c r="F3" s="15"/>
      <c r="G3" s="15"/>
      <c r="H3" s="15"/>
      <c r="I3" s="15"/>
      <c r="J3" s="15"/>
      <c r="K3" s="18" t="s">
        <v>3</v>
      </c>
      <c r="L3" s="16">
        <v>11</v>
      </c>
      <c r="M3" s="18" t="s">
        <v>4</v>
      </c>
    </row>
    <row r="4" spans="1:13" ht="15.75" customHeight="1" x14ac:dyDescent="0.25">
      <c r="A4" s="13" t="s">
        <v>5</v>
      </c>
      <c r="B4" s="13" t="s">
        <v>6</v>
      </c>
      <c r="C4" s="12" t="s">
        <v>7</v>
      </c>
      <c r="D4" s="12" t="s">
        <v>8</v>
      </c>
      <c r="E4" s="11" t="s">
        <v>9</v>
      </c>
      <c r="F4" s="11" t="s">
        <v>10</v>
      </c>
      <c r="G4" s="12" t="s">
        <v>11</v>
      </c>
      <c r="H4" s="10" t="s">
        <v>12</v>
      </c>
      <c r="I4" s="10"/>
      <c r="J4" s="10"/>
      <c r="K4" s="9" t="s">
        <v>13</v>
      </c>
      <c r="L4" s="9"/>
      <c r="M4" s="9"/>
    </row>
    <row r="5" spans="1:13" ht="15.75" x14ac:dyDescent="0.25">
      <c r="A5" s="13"/>
      <c r="B5" s="13"/>
      <c r="C5" s="12"/>
      <c r="D5" s="12"/>
      <c r="E5" s="11"/>
      <c r="F5" s="11"/>
      <c r="G5" s="12"/>
      <c r="H5" s="19" t="s">
        <v>14</v>
      </c>
      <c r="I5" s="19" t="s">
        <v>15</v>
      </c>
      <c r="J5" s="19" t="s">
        <v>16</v>
      </c>
      <c r="K5" s="20" t="s">
        <v>14</v>
      </c>
      <c r="L5" s="20" t="s">
        <v>15</v>
      </c>
      <c r="M5" s="20" t="s">
        <v>16</v>
      </c>
    </row>
    <row r="6" spans="1:13" ht="15.75" x14ac:dyDescent="0.25">
      <c r="A6" s="27">
        <v>1</v>
      </c>
      <c r="B6" s="22" t="s">
        <v>138</v>
      </c>
      <c r="C6" s="27">
        <v>250</v>
      </c>
      <c r="D6" s="23">
        <f t="shared" ref="D6:D23" si="0">F6+E6</f>
        <v>23</v>
      </c>
      <c r="E6" s="53">
        <v>1</v>
      </c>
      <c r="F6" s="53">
        <f t="shared" ref="F6:F23" si="1">INT(C6/$L$3)</f>
        <v>22</v>
      </c>
      <c r="G6" s="21">
        <v>22</v>
      </c>
      <c r="H6" s="27" t="str">
        <f t="shared" ref="H6:H24" si="2">CHOOSE(WEEKDAY(I6),"Minggu","Senin","Selasa","Rabu","Kamis","Jum'at","Sabtu")</f>
        <v>Jum'at</v>
      </c>
      <c r="I6" s="72">
        <v>45660</v>
      </c>
      <c r="J6" s="73">
        <v>0.75</v>
      </c>
      <c r="K6" s="27" t="str">
        <f t="shared" ref="K6:K23" si="3">CHOOSE(WEEKDAY(L6),"Minggu","Senin","Selasa","Rabu","Kamis","Jum'at","Sabtu")</f>
        <v>Sabtu</v>
      </c>
      <c r="L6" s="72">
        <f>(I6+J6)+G6/24</f>
        <v>45661.666666666664</v>
      </c>
      <c r="M6" s="73">
        <f t="shared" ref="M6:M23" si="4">(J6+G6/24)</f>
        <v>1.6666666666666665</v>
      </c>
    </row>
    <row r="7" spans="1:13" ht="15.75" x14ac:dyDescent="0.25">
      <c r="A7" s="27">
        <f>A6+1</f>
        <v>2</v>
      </c>
      <c r="B7" s="22" t="s">
        <v>294</v>
      </c>
      <c r="C7" s="27">
        <v>83</v>
      </c>
      <c r="D7" s="23">
        <f t="shared" si="0"/>
        <v>8</v>
      </c>
      <c r="E7" s="53">
        <v>1</v>
      </c>
      <c r="F7" s="53">
        <f t="shared" si="1"/>
        <v>7</v>
      </c>
      <c r="G7" s="21">
        <v>2</v>
      </c>
      <c r="H7" s="27" t="str">
        <f t="shared" si="2"/>
        <v>Minggu</v>
      </c>
      <c r="I7" s="72">
        <f t="shared" ref="I7:I24" si="5">$I$6+J7</f>
        <v>45662.625</v>
      </c>
      <c r="J7" s="73">
        <f t="shared" ref="J7:J24" si="6">M6+D6/24</f>
        <v>2.625</v>
      </c>
      <c r="K7" s="27" t="str">
        <f t="shared" si="3"/>
        <v>Minggu</v>
      </c>
      <c r="L7" s="72">
        <f t="shared" ref="L7:L23" si="7">($I$6+J7)+G7/24</f>
        <v>45662.708333333336</v>
      </c>
      <c r="M7" s="73">
        <f t="shared" si="4"/>
        <v>2.7083333333333335</v>
      </c>
    </row>
    <row r="8" spans="1:13" ht="15.75" x14ac:dyDescent="0.25">
      <c r="A8" s="27">
        <f>A7+1</f>
        <v>3</v>
      </c>
      <c r="B8" s="22" t="s">
        <v>295</v>
      </c>
      <c r="C8" s="27">
        <v>210</v>
      </c>
      <c r="D8" s="23">
        <f t="shared" si="0"/>
        <v>19</v>
      </c>
      <c r="E8" s="53">
        <v>0</v>
      </c>
      <c r="F8" s="53">
        <f t="shared" si="1"/>
        <v>19</v>
      </c>
      <c r="G8" s="21">
        <v>2</v>
      </c>
      <c r="H8" s="27" t="str">
        <f t="shared" si="2"/>
        <v>Senin</v>
      </c>
      <c r="I8" s="72">
        <f t="shared" si="5"/>
        <v>45663.041666666664</v>
      </c>
      <c r="J8" s="73">
        <f t="shared" si="6"/>
        <v>3.041666666666667</v>
      </c>
      <c r="K8" s="27" t="str">
        <f t="shared" si="3"/>
        <v>Senin</v>
      </c>
      <c r="L8" s="72">
        <f t="shared" si="7"/>
        <v>45663.125</v>
      </c>
      <c r="M8" s="73">
        <f t="shared" si="4"/>
        <v>3.1250000000000004</v>
      </c>
    </row>
    <row r="9" spans="1:13" ht="15.75" x14ac:dyDescent="0.25">
      <c r="A9" s="27">
        <f>A8+1</f>
        <v>4</v>
      </c>
      <c r="B9" s="22" t="s">
        <v>19</v>
      </c>
      <c r="C9" s="27">
        <v>128</v>
      </c>
      <c r="D9" s="23">
        <f t="shared" si="0"/>
        <v>6</v>
      </c>
      <c r="E9" s="53">
        <v>-5</v>
      </c>
      <c r="F9" s="53">
        <f t="shared" si="1"/>
        <v>11</v>
      </c>
      <c r="G9" s="71">
        <v>5</v>
      </c>
      <c r="H9" s="27" t="str">
        <f t="shared" si="2"/>
        <v>Senin</v>
      </c>
      <c r="I9" s="72">
        <f t="shared" si="5"/>
        <v>45663.916666666664</v>
      </c>
      <c r="J9" s="73">
        <f t="shared" si="6"/>
        <v>3.916666666666667</v>
      </c>
      <c r="K9" s="27" t="str">
        <f t="shared" si="3"/>
        <v>Selasa</v>
      </c>
      <c r="L9" s="72">
        <f t="shared" si="7"/>
        <v>45664.125</v>
      </c>
      <c r="M9" s="73">
        <f t="shared" si="4"/>
        <v>4.125</v>
      </c>
    </row>
    <row r="10" spans="1:13" ht="15.75" x14ac:dyDescent="0.25">
      <c r="A10" s="27">
        <f>A9+1</f>
        <v>5</v>
      </c>
      <c r="B10" s="22" t="s">
        <v>143</v>
      </c>
      <c r="C10" s="27">
        <v>300</v>
      </c>
      <c r="D10" s="23">
        <f t="shared" si="0"/>
        <v>27</v>
      </c>
      <c r="E10" s="53">
        <v>0</v>
      </c>
      <c r="F10" s="53">
        <f t="shared" si="1"/>
        <v>27</v>
      </c>
      <c r="G10" s="21">
        <v>2</v>
      </c>
      <c r="H10" s="27" t="str">
        <f t="shared" si="2"/>
        <v>Selasa</v>
      </c>
      <c r="I10" s="72">
        <f t="shared" si="5"/>
        <v>45664.375</v>
      </c>
      <c r="J10" s="73">
        <f t="shared" si="6"/>
        <v>4.375</v>
      </c>
      <c r="K10" s="27" t="str">
        <f t="shared" si="3"/>
        <v>Selasa</v>
      </c>
      <c r="L10" s="72">
        <f t="shared" si="7"/>
        <v>45664.458333333336</v>
      </c>
      <c r="M10" s="73">
        <f t="shared" si="4"/>
        <v>4.458333333333333</v>
      </c>
    </row>
    <row r="11" spans="1:13" ht="15.75" x14ac:dyDescent="0.25">
      <c r="A11" s="27">
        <f>A10+1</f>
        <v>6</v>
      </c>
      <c r="B11" s="22" t="s">
        <v>296</v>
      </c>
      <c r="C11" s="27">
        <v>300</v>
      </c>
      <c r="D11" s="23">
        <f t="shared" si="0"/>
        <v>27</v>
      </c>
      <c r="E11" s="53">
        <v>0</v>
      </c>
      <c r="F11" s="53">
        <f t="shared" si="1"/>
        <v>27</v>
      </c>
      <c r="G11" s="21">
        <v>3</v>
      </c>
      <c r="H11" s="27" t="str">
        <f t="shared" si="2"/>
        <v>Rabu</v>
      </c>
      <c r="I11" s="72">
        <f t="shared" si="5"/>
        <v>45665.583333333336</v>
      </c>
      <c r="J11" s="73">
        <f t="shared" si="6"/>
        <v>5.583333333333333</v>
      </c>
      <c r="K11" s="27" t="str">
        <f t="shared" si="3"/>
        <v>Rabu</v>
      </c>
      <c r="L11" s="72">
        <f t="shared" si="7"/>
        <v>45665.708333333336</v>
      </c>
      <c r="M11" s="73">
        <f t="shared" si="4"/>
        <v>5.708333333333333</v>
      </c>
    </row>
    <row r="12" spans="1:13" ht="15.75" x14ac:dyDescent="0.25">
      <c r="A12" s="27">
        <v>7</v>
      </c>
      <c r="B12" s="22" t="s">
        <v>143</v>
      </c>
      <c r="C12" s="27">
        <v>128</v>
      </c>
      <c r="D12" s="23">
        <f t="shared" si="0"/>
        <v>6</v>
      </c>
      <c r="E12" s="23">
        <v>-5</v>
      </c>
      <c r="F12" s="53">
        <f t="shared" si="1"/>
        <v>11</v>
      </c>
      <c r="G12" s="21">
        <v>2</v>
      </c>
      <c r="H12" s="27" t="str">
        <f t="shared" si="2"/>
        <v>Kamis</v>
      </c>
      <c r="I12" s="72">
        <f t="shared" si="5"/>
        <v>45666.833333333336</v>
      </c>
      <c r="J12" s="73">
        <f t="shared" si="6"/>
        <v>6.833333333333333</v>
      </c>
      <c r="K12" s="27" t="str">
        <f t="shared" si="3"/>
        <v>Kamis</v>
      </c>
      <c r="L12" s="72">
        <f t="shared" si="7"/>
        <v>45666.916666666672</v>
      </c>
      <c r="M12" s="73">
        <f t="shared" si="4"/>
        <v>6.9166666666666661</v>
      </c>
    </row>
    <row r="13" spans="1:13" ht="15.75" x14ac:dyDescent="0.25">
      <c r="A13" s="27">
        <f t="shared" ref="A13:A24" si="8">A12+1</f>
        <v>8</v>
      </c>
      <c r="B13" s="22" t="s">
        <v>19</v>
      </c>
      <c r="C13" s="27">
        <v>210</v>
      </c>
      <c r="D13" s="23">
        <f t="shared" si="0"/>
        <v>20</v>
      </c>
      <c r="E13" s="23">
        <v>1</v>
      </c>
      <c r="F13" s="53">
        <f t="shared" si="1"/>
        <v>19</v>
      </c>
      <c r="G13" s="21">
        <v>5</v>
      </c>
      <c r="H13" s="27" t="str">
        <f t="shared" si="2"/>
        <v>Jum'at</v>
      </c>
      <c r="I13" s="72">
        <f t="shared" si="5"/>
        <v>45667.166666666664</v>
      </c>
      <c r="J13" s="73">
        <f t="shared" si="6"/>
        <v>7.1666666666666661</v>
      </c>
      <c r="K13" s="27" t="str">
        <f t="shared" si="3"/>
        <v>Jum'at</v>
      </c>
      <c r="L13" s="72">
        <f t="shared" si="7"/>
        <v>45667.375</v>
      </c>
      <c r="M13" s="73">
        <f t="shared" si="4"/>
        <v>7.3749999999999991</v>
      </c>
    </row>
    <row r="14" spans="1:13" ht="15.75" x14ac:dyDescent="0.25">
      <c r="A14" s="27">
        <f t="shared" si="8"/>
        <v>9</v>
      </c>
      <c r="B14" s="22" t="s">
        <v>295</v>
      </c>
      <c r="C14" s="27">
        <v>83</v>
      </c>
      <c r="D14" s="23">
        <f t="shared" si="0"/>
        <v>8</v>
      </c>
      <c r="E14" s="23">
        <v>1</v>
      </c>
      <c r="F14" s="53">
        <f t="shared" si="1"/>
        <v>7</v>
      </c>
      <c r="G14" s="21">
        <v>2</v>
      </c>
      <c r="H14" s="27" t="str">
        <f t="shared" si="2"/>
        <v>Sabtu</v>
      </c>
      <c r="I14" s="72">
        <f t="shared" si="5"/>
        <v>45668.208333333336</v>
      </c>
      <c r="J14" s="73">
        <f t="shared" si="6"/>
        <v>8.2083333333333321</v>
      </c>
      <c r="K14" s="27" t="str">
        <f t="shared" si="3"/>
        <v>Sabtu</v>
      </c>
      <c r="L14" s="72">
        <f t="shared" si="7"/>
        <v>45668.291666666672</v>
      </c>
      <c r="M14" s="73">
        <f t="shared" si="4"/>
        <v>8.2916666666666661</v>
      </c>
    </row>
    <row r="15" spans="1:13" ht="15.75" x14ac:dyDescent="0.25">
      <c r="A15" s="27">
        <f t="shared" si="8"/>
        <v>10</v>
      </c>
      <c r="B15" s="22" t="s">
        <v>294</v>
      </c>
      <c r="C15" s="27">
        <v>250</v>
      </c>
      <c r="D15" s="23">
        <f t="shared" si="0"/>
        <v>23</v>
      </c>
      <c r="E15" s="23">
        <v>1</v>
      </c>
      <c r="F15" s="53">
        <f t="shared" si="1"/>
        <v>22</v>
      </c>
      <c r="G15" s="21">
        <v>1</v>
      </c>
      <c r="H15" s="27" t="str">
        <f t="shared" si="2"/>
        <v>Sabtu</v>
      </c>
      <c r="I15" s="72">
        <f t="shared" si="5"/>
        <v>45668.625</v>
      </c>
      <c r="J15" s="73">
        <f t="shared" si="6"/>
        <v>8.625</v>
      </c>
      <c r="K15" s="27" t="str">
        <f t="shared" si="3"/>
        <v>Sabtu</v>
      </c>
      <c r="L15" s="72">
        <f t="shared" si="7"/>
        <v>45668.666666666664</v>
      </c>
      <c r="M15" s="73">
        <f t="shared" si="4"/>
        <v>8.6666666666666661</v>
      </c>
    </row>
    <row r="16" spans="1:13" ht="15.75" x14ac:dyDescent="0.25">
      <c r="A16" s="27">
        <f t="shared" si="8"/>
        <v>11</v>
      </c>
      <c r="B16" s="22" t="s">
        <v>138</v>
      </c>
      <c r="C16" s="27">
        <v>250</v>
      </c>
      <c r="D16" s="23">
        <f t="shared" si="0"/>
        <v>23</v>
      </c>
      <c r="E16" s="23">
        <v>1</v>
      </c>
      <c r="F16" s="53">
        <f t="shared" si="1"/>
        <v>22</v>
      </c>
      <c r="G16" s="21">
        <v>4</v>
      </c>
      <c r="H16" s="27" t="str">
        <f t="shared" si="2"/>
        <v>Minggu</v>
      </c>
      <c r="I16" s="72">
        <f t="shared" si="5"/>
        <v>45669.625</v>
      </c>
      <c r="J16" s="73">
        <f t="shared" si="6"/>
        <v>9.625</v>
      </c>
      <c r="K16" s="27" t="str">
        <f t="shared" si="3"/>
        <v>Minggu</v>
      </c>
      <c r="L16" s="72">
        <f t="shared" si="7"/>
        <v>45669.791666666664</v>
      </c>
      <c r="M16" s="73">
        <f t="shared" si="4"/>
        <v>9.7916666666666661</v>
      </c>
    </row>
    <row r="17" spans="1:13" ht="15.75" x14ac:dyDescent="0.25">
      <c r="A17" s="27">
        <f t="shared" si="8"/>
        <v>12</v>
      </c>
      <c r="B17" s="22" t="s">
        <v>294</v>
      </c>
      <c r="C17" s="27">
        <v>150</v>
      </c>
      <c r="D17" s="23">
        <f t="shared" si="0"/>
        <v>14</v>
      </c>
      <c r="E17" s="23">
        <v>1</v>
      </c>
      <c r="F17" s="53">
        <f t="shared" si="1"/>
        <v>13</v>
      </c>
      <c r="G17" s="21">
        <v>3</v>
      </c>
      <c r="H17" s="27" t="str">
        <f t="shared" si="2"/>
        <v>Senin</v>
      </c>
      <c r="I17" s="72">
        <f t="shared" si="5"/>
        <v>45670.75</v>
      </c>
      <c r="J17" s="73">
        <f t="shared" si="6"/>
        <v>10.75</v>
      </c>
      <c r="K17" s="27" t="str">
        <f t="shared" si="3"/>
        <v>Senin</v>
      </c>
      <c r="L17" s="72">
        <f t="shared" si="7"/>
        <v>45670.875</v>
      </c>
      <c r="M17" s="73">
        <f t="shared" si="4"/>
        <v>10.875</v>
      </c>
    </row>
    <row r="18" spans="1:13" ht="15.75" x14ac:dyDescent="0.25">
      <c r="A18" s="27">
        <f t="shared" si="8"/>
        <v>13</v>
      </c>
      <c r="B18" s="22" t="s">
        <v>289</v>
      </c>
      <c r="C18" s="27">
        <v>98</v>
      </c>
      <c r="D18" s="23">
        <f t="shared" si="0"/>
        <v>9</v>
      </c>
      <c r="E18" s="23">
        <v>1</v>
      </c>
      <c r="F18" s="53">
        <f t="shared" si="1"/>
        <v>8</v>
      </c>
      <c r="G18" s="21">
        <v>2</v>
      </c>
      <c r="H18" s="27" t="str">
        <f t="shared" si="2"/>
        <v>Selasa</v>
      </c>
      <c r="I18" s="72">
        <f t="shared" si="5"/>
        <v>45671.458333333336</v>
      </c>
      <c r="J18" s="73">
        <f t="shared" si="6"/>
        <v>11.458333333333334</v>
      </c>
      <c r="K18" s="27" t="str">
        <f t="shared" si="3"/>
        <v>Selasa</v>
      </c>
      <c r="L18" s="72">
        <f t="shared" si="7"/>
        <v>45671.541666666672</v>
      </c>
      <c r="M18" s="73">
        <f t="shared" si="4"/>
        <v>11.541666666666668</v>
      </c>
    </row>
    <row r="19" spans="1:13" ht="15.75" x14ac:dyDescent="0.25">
      <c r="A19" s="27">
        <f t="shared" si="8"/>
        <v>14</v>
      </c>
      <c r="B19" s="22" t="s">
        <v>290</v>
      </c>
      <c r="C19" s="27">
        <v>146</v>
      </c>
      <c r="D19" s="23">
        <f t="shared" si="0"/>
        <v>13</v>
      </c>
      <c r="E19" s="23">
        <v>0</v>
      </c>
      <c r="F19" s="53">
        <f t="shared" si="1"/>
        <v>13</v>
      </c>
      <c r="G19" s="21">
        <v>2</v>
      </c>
      <c r="H19" s="27" t="str">
        <f t="shared" si="2"/>
        <v>Selasa</v>
      </c>
      <c r="I19" s="72">
        <f t="shared" si="5"/>
        <v>45671.916666666664</v>
      </c>
      <c r="J19" s="73">
        <f t="shared" si="6"/>
        <v>11.916666666666668</v>
      </c>
      <c r="K19" s="27" t="str">
        <f t="shared" si="3"/>
        <v>Rabu</v>
      </c>
      <c r="L19" s="72">
        <f t="shared" si="7"/>
        <v>45672</v>
      </c>
      <c r="M19" s="73">
        <f t="shared" si="4"/>
        <v>12.000000000000002</v>
      </c>
    </row>
    <row r="20" spans="1:13" ht="15.75" x14ac:dyDescent="0.25">
      <c r="A20" s="27">
        <f t="shared" si="8"/>
        <v>15</v>
      </c>
      <c r="B20" s="22" t="s">
        <v>60</v>
      </c>
      <c r="C20" s="27">
        <v>146</v>
      </c>
      <c r="D20" s="23">
        <f t="shared" si="0"/>
        <v>13</v>
      </c>
      <c r="E20" s="23">
        <v>0</v>
      </c>
      <c r="F20" s="53">
        <f t="shared" si="1"/>
        <v>13</v>
      </c>
      <c r="G20" s="21">
        <v>4</v>
      </c>
      <c r="H20" s="27" t="str">
        <f t="shared" si="2"/>
        <v>Rabu</v>
      </c>
      <c r="I20" s="72">
        <f t="shared" si="5"/>
        <v>45672.541666666664</v>
      </c>
      <c r="J20" s="73">
        <f t="shared" si="6"/>
        <v>12.541666666666668</v>
      </c>
      <c r="K20" s="27" t="str">
        <f t="shared" si="3"/>
        <v>Rabu</v>
      </c>
      <c r="L20" s="72">
        <f t="shared" si="7"/>
        <v>45672.708333333328</v>
      </c>
      <c r="M20" s="73">
        <f t="shared" si="4"/>
        <v>12.708333333333334</v>
      </c>
    </row>
    <row r="21" spans="1:13" ht="15.75" x14ac:dyDescent="0.25">
      <c r="A21" s="27">
        <f t="shared" si="8"/>
        <v>16</v>
      </c>
      <c r="B21" s="22" t="s">
        <v>290</v>
      </c>
      <c r="C21" s="27">
        <v>98</v>
      </c>
      <c r="D21" s="23">
        <f t="shared" si="0"/>
        <v>9</v>
      </c>
      <c r="E21" s="23">
        <v>1</v>
      </c>
      <c r="F21" s="53">
        <f t="shared" si="1"/>
        <v>8</v>
      </c>
      <c r="G21" s="21">
        <v>2</v>
      </c>
      <c r="H21" s="27" t="str">
        <f t="shared" si="2"/>
        <v>Kamis</v>
      </c>
      <c r="I21" s="72">
        <f t="shared" si="5"/>
        <v>45673.25</v>
      </c>
      <c r="J21" s="73">
        <f t="shared" si="6"/>
        <v>13.25</v>
      </c>
      <c r="K21" s="27" t="str">
        <f t="shared" si="3"/>
        <v>Kamis</v>
      </c>
      <c r="L21" s="72">
        <f t="shared" si="7"/>
        <v>45673.333333333336</v>
      </c>
      <c r="M21" s="73">
        <f t="shared" si="4"/>
        <v>13.333333333333334</v>
      </c>
    </row>
    <row r="22" spans="1:13" ht="15.75" x14ac:dyDescent="0.25">
      <c r="A22" s="27">
        <f t="shared" si="8"/>
        <v>17</v>
      </c>
      <c r="B22" s="22" t="s">
        <v>289</v>
      </c>
      <c r="C22" s="27">
        <v>150</v>
      </c>
      <c r="D22" s="23">
        <f t="shared" si="0"/>
        <v>14</v>
      </c>
      <c r="E22" s="23">
        <v>1</v>
      </c>
      <c r="F22" s="53">
        <f t="shared" si="1"/>
        <v>13</v>
      </c>
      <c r="G22" s="21">
        <v>1</v>
      </c>
      <c r="H22" s="27" t="str">
        <f t="shared" si="2"/>
        <v>Kamis</v>
      </c>
      <c r="I22" s="72">
        <f t="shared" si="5"/>
        <v>45673.708333333336</v>
      </c>
      <c r="J22" s="73">
        <f t="shared" si="6"/>
        <v>13.708333333333334</v>
      </c>
      <c r="K22" s="27" t="str">
        <f t="shared" si="3"/>
        <v>Kamis</v>
      </c>
      <c r="L22" s="72">
        <f t="shared" si="7"/>
        <v>45673.75</v>
      </c>
      <c r="M22" s="73">
        <f t="shared" si="4"/>
        <v>13.75</v>
      </c>
    </row>
    <row r="23" spans="1:13" ht="15.75" x14ac:dyDescent="0.25">
      <c r="A23" s="27">
        <f t="shared" si="8"/>
        <v>18</v>
      </c>
      <c r="B23" s="22" t="s">
        <v>294</v>
      </c>
      <c r="C23" s="27">
        <v>250</v>
      </c>
      <c r="D23" s="23">
        <f t="shared" si="0"/>
        <v>23</v>
      </c>
      <c r="E23" s="23">
        <v>1</v>
      </c>
      <c r="F23" s="53">
        <f t="shared" si="1"/>
        <v>22</v>
      </c>
      <c r="G23" s="21">
        <v>1</v>
      </c>
      <c r="H23" s="27" t="str">
        <f t="shared" si="2"/>
        <v>Jum'at</v>
      </c>
      <c r="I23" s="72">
        <f t="shared" si="5"/>
        <v>45674.333333333336</v>
      </c>
      <c r="J23" s="73">
        <f t="shared" si="6"/>
        <v>14.333333333333334</v>
      </c>
      <c r="K23" s="27" t="str">
        <f t="shared" si="3"/>
        <v>Jum'at</v>
      </c>
      <c r="L23" s="72">
        <f t="shared" si="7"/>
        <v>45674.375</v>
      </c>
      <c r="M23" s="73">
        <f t="shared" si="4"/>
        <v>14.375</v>
      </c>
    </row>
    <row r="24" spans="1:13" ht="15.75" x14ac:dyDescent="0.25">
      <c r="A24" s="27">
        <f t="shared" si="8"/>
        <v>19</v>
      </c>
      <c r="B24" s="22" t="s">
        <v>138</v>
      </c>
      <c r="C24" s="27"/>
      <c r="D24" s="23"/>
      <c r="E24" s="23"/>
      <c r="F24" s="53"/>
      <c r="G24" s="21"/>
      <c r="H24" s="27" t="str">
        <f t="shared" si="2"/>
        <v>Sabtu</v>
      </c>
      <c r="I24" s="72">
        <f t="shared" si="5"/>
        <v>45675.333333333336</v>
      </c>
      <c r="J24" s="73">
        <f t="shared" si="6"/>
        <v>15.333333333333334</v>
      </c>
      <c r="K24" s="27"/>
      <c r="L24" s="72"/>
      <c r="M24" s="73"/>
    </row>
    <row r="25" spans="1:13" ht="15.75" x14ac:dyDescent="0.25">
      <c r="A25" s="8" t="s">
        <v>31</v>
      </c>
      <c r="B25" s="8"/>
      <c r="C25" s="28">
        <f>SUM(C6:C23)</f>
        <v>3230</v>
      </c>
      <c r="D25" s="28">
        <f>SUM(D6:D23)</f>
        <v>285</v>
      </c>
      <c r="E25" s="28"/>
      <c r="F25" s="28">
        <f>SUM(F6:F23)</f>
        <v>284</v>
      </c>
      <c r="G25" s="28">
        <f>SUM(G6:G23)</f>
        <v>65</v>
      </c>
      <c r="H25" s="28">
        <f>D25+G25</f>
        <v>350</v>
      </c>
      <c r="I25" s="29"/>
      <c r="J25" s="30"/>
      <c r="K25" s="29"/>
      <c r="L25" s="29"/>
      <c r="M25" s="30"/>
    </row>
    <row r="26" spans="1:13" ht="15.75" x14ac:dyDescent="0.25">
      <c r="A26" s="8" t="s">
        <v>32</v>
      </c>
      <c r="B26" s="8"/>
      <c r="C26" s="31"/>
      <c r="D26" s="32">
        <f>D25/24</f>
        <v>11.875</v>
      </c>
      <c r="E26" s="32"/>
      <c r="F26" s="32"/>
      <c r="G26" s="32">
        <f>G25/24</f>
        <v>2.7083333333333335</v>
      </c>
      <c r="H26" s="32">
        <f>H25/24</f>
        <v>14.583333333333334</v>
      </c>
      <c r="I26" s="33"/>
      <c r="J26" s="34"/>
      <c r="K26" s="35"/>
      <c r="L26" s="35"/>
      <c r="M26" s="35"/>
    </row>
    <row r="27" spans="1:13" ht="15.75" x14ac:dyDescent="0.25">
      <c r="A27" s="36"/>
      <c r="B27" s="36"/>
      <c r="C27" s="36"/>
      <c r="D27" s="36"/>
      <c r="E27" s="36"/>
      <c r="F27" s="36"/>
      <c r="G27" s="36"/>
      <c r="H27" s="35"/>
      <c r="I27" s="35"/>
      <c r="J27" s="30"/>
      <c r="K27" s="34" t="s">
        <v>33</v>
      </c>
      <c r="L27" s="35"/>
      <c r="M27" s="35"/>
    </row>
    <row r="28" spans="1:13" ht="15.75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30" t="s">
        <v>34</v>
      </c>
      <c r="L28" s="30"/>
      <c r="M28" s="38">
        <f>C25</f>
        <v>3230</v>
      </c>
    </row>
    <row r="29" spans="1:13" ht="15.75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30" t="s">
        <v>36</v>
      </c>
      <c r="L29" s="30"/>
      <c r="M29" s="40">
        <f>D26</f>
        <v>11.875</v>
      </c>
    </row>
    <row r="30" spans="1:13" ht="15.75" x14ac:dyDescent="0.25">
      <c r="A30" s="15"/>
      <c r="B30" s="15"/>
      <c r="C30" s="15"/>
      <c r="D30" s="15"/>
      <c r="E30" s="15"/>
      <c r="F30" s="15"/>
      <c r="G30" s="15"/>
      <c r="H30" s="272"/>
      <c r="I30" s="272"/>
      <c r="J30" s="15"/>
      <c r="K30" s="30" t="s">
        <v>37</v>
      </c>
      <c r="L30" s="30"/>
      <c r="M30" s="41">
        <f>G26</f>
        <v>2.7083333333333335</v>
      </c>
    </row>
    <row r="31" spans="1:13" ht="15.75" customHeight="1" x14ac:dyDescent="0.25">
      <c r="A31" s="271" t="s">
        <v>297</v>
      </c>
    </row>
    <row r="32" spans="1:13" ht="15" customHeight="1" x14ac:dyDescent="0.25">
      <c r="A32" s="14" t="s"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5.75" x14ac:dyDescent="0.25">
      <c r="A33" s="14" t="s">
        <v>293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.75" x14ac:dyDescent="0.25">
      <c r="A34" s="17" t="s">
        <v>159</v>
      </c>
      <c r="B34" s="15"/>
      <c r="C34" s="15"/>
      <c r="D34" s="15"/>
      <c r="E34" s="15"/>
      <c r="F34" s="15"/>
      <c r="G34" s="15"/>
      <c r="H34" s="15"/>
      <c r="I34" s="15"/>
      <c r="J34" s="15"/>
      <c r="K34" s="18" t="s">
        <v>3</v>
      </c>
      <c r="L34" s="16">
        <v>11</v>
      </c>
      <c r="M34" s="18" t="s">
        <v>4</v>
      </c>
    </row>
    <row r="35" spans="1:13" ht="15" customHeight="1" x14ac:dyDescent="0.25">
      <c r="A35" s="13" t="s">
        <v>5</v>
      </c>
      <c r="B35" s="13" t="s">
        <v>6</v>
      </c>
      <c r="C35" s="12" t="s">
        <v>7</v>
      </c>
      <c r="D35" s="12" t="s">
        <v>8</v>
      </c>
      <c r="E35" s="11" t="s">
        <v>9</v>
      </c>
      <c r="F35" s="11" t="s">
        <v>10</v>
      </c>
      <c r="G35" s="12" t="s">
        <v>11</v>
      </c>
      <c r="H35" s="10" t="s">
        <v>12</v>
      </c>
      <c r="I35" s="10"/>
      <c r="J35" s="10"/>
      <c r="K35" s="9" t="s">
        <v>13</v>
      </c>
      <c r="L35" s="9"/>
      <c r="M35" s="9"/>
    </row>
    <row r="36" spans="1:13" ht="15.75" x14ac:dyDescent="0.25">
      <c r="A36" s="13"/>
      <c r="B36" s="13"/>
      <c r="C36" s="12"/>
      <c r="D36" s="12"/>
      <c r="E36" s="11"/>
      <c r="F36" s="11"/>
      <c r="G36" s="12"/>
      <c r="H36" s="19" t="s">
        <v>14</v>
      </c>
      <c r="I36" s="19" t="s">
        <v>15</v>
      </c>
      <c r="J36" s="19" t="s">
        <v>16</v>
      </c>
      <c r="K36" s="20" t="s">
        <v>14</v>
      </c>
      <c r="L36" s="20" t="s">
        <v>15</v>
      </c>
      <c r="M36" s="20" t="s">
        <v>16</v>
      </c>
    </row>
    <row r="37" spans="1:13" ht="15.75" x14ac:dyDescent="0.25">
      <c r="A37" s="27">
        <v>1</v>
      </c>
      <c r="B37" s="22" t="s">
        <v>138</v>
      </c>
      <c r="C37" s="27">
        <v>250</v>
      </c>
      <c r="D37" s="23">
        <f t="shared" ref="D37:D48" si="9">F37+E37</f>
        <v>23</v>
      </c>
      <c r="E37" s="53">
        <v>1</v>
      </c>
      <c r="F37" s="53">
        <f t="shared" ref="F37:F48" si="10">INT(C37/$L$34)</f>
        <v>22</v>
      </c>
      <c r="G37" s="21">
        <v>16</v>
      </c>
      <c r="H37" s="27" t="str">
        <f t="shared" ref="H37:H49" si="11">CHOOSE(WEEKDAY(I37),"Minggu","Senin","Selasa","Rabu","Kamis","Jum'at","Sabtu")</f>
        <v>Sabtu</v>
      </c>
      <c r="I37" s="72">
        <v>45675</v>
      </c>
      <c r="J37" s="73">
        <v>0.33333333333333298</v>
      </c>
      <c r="K37" s="27" t="str">
        <f t="shared" ref="K37:K48" si="12">CHOOSE(WEEKDAY(L37),"Minggu","Senin","Selasa","Rabu","Kamis","Jum'at","Sabtu")</f>
        <v>Minggu</v>
      </c>
      <c r="L37" s="72">
        <f>(I37+J37)+G37/24</f>
        <v>45676</v>
      </c>
      <c r="M37" s="73">
        <f t="shared" ref="M37:M48" si="13">(J37+G37/24)</f>
        <v>0.99999999999999956</v>
      </c>
    </row>
    <row r="38" spans="1:13" ht="15.75" x14ac:dyDescent="0.25">
      <c r="A38" s="27">
        <f t="shared" ref="A38:A49" si="14">A37+1</f>
        <v>2</v>
      </c>
      <c r="B38" s="22" t="s">
        <v>294</v>
      </c>
      <c r="C38" s="27">
        <v>83</v>
      </c>
      <c r="D38" s="23">
        <f t="shared" si="9"/>
        <v>8</v>
      </c>
      <c r="E38" s="53">
        <v>1</v>
      </c>
      <c r="F38" s="53">
        <f t="shared" si="10"/>
        <v>7</v>
      </c>
      <c r="G38" s="21">
        <v>2</v>
      </c>
      <c r="H38" s="27" t="str">
        <f t="shared" si="11"/>
        <v>Minggu</v>
      </c>
      <c r="I38" s="72">
        <f t="shared" ref="I38:I49" si="15">$I$37+J38</f>
        <v>45676.958333333336</v>
      </c>
      <c r="J38" s="73">
        <f t="shared" ref="J38:J49" si="16">M37+D37/24</f>
        <v>1.958333333333333</v>
      </c>
      <c r="K38" s="27" t="str">
        <f t="shared" si="12"/>
        <v>Senin</v>
      </c>
      <c r="L38" s="72">
        <f t="shared" ref="L38:L48" si="17">($I$37+J38)+G38/24</f>
        <v>45677.041666666672</v>
      </c>
      <c r="M38" s="73">
        <f t="shared" si="13"/>
        <v>2.0416666666666665</v>
      </c>
    </row>
    <row r="39" spans="1:13" ht="15.75" x14ac:dyDescent="0.25">
      <c r="A39" s="27">
        <f t="shared" si="14"/>
        <v>3</v>
      </c>
      <c r="B39" s="22" t="s">
        <v>295</v>
      </c>
      <c r="C39" s="27">
        <v>210</v>
      </c>
      <c r="D39" s="23">
        <f t="shared" si="9"/>
        <v>19</v>
      </c>
      <c r="E39" s="53">
        <v>0</v>
      </c>
      <c r="F39" s="53">
        <f t="shared" si="10"/>
        <v>19</v>
      </c>
      <c r="G39" s="21">
        <v>2</v>
      </c>
      <c r="H39" s="27" t="str">
        <f t="shared" si="11"/>
        <v>Senin</v>
      </c>
      <c r="I39" s="72">
        <f t="shared" si="15"/>
        <v>45677.375</v>
      </c>
      <c r="J39" s="73">
        <f t="shared" si="16"/>
        <v>2.375</v>
      </c>
      <c r="K39" s="27" t="str">
        <f t="shared" si="12"/>
        <v>Senin</v>
      </c>
      <c r="L39" s="72">
        <f t="shared" si="17"/>
        <v>45677.458333333336</v>
      </c>
      <c r="M39" s="73">
        <f t="shared" si="13"/>
        <v>2.4583333333333335</v>
      </c>
    </row>
    <row r="40" spans="1:13" ht="15.75" x14ac:dyDescent="0.25">
      <c r="A40" s="27">
        <f t="shared" si="14"/>
        <v>4</v>
      </c>
      <c r="B40" s="22" t="s">
        <v>19</v>
      </c>
      <c r="C40" s="27">
        <v>128</v>
      </c>
      <c r="D40" s="23">
        <f t="shared" si="9"/>
        <v>6</v>
      </c>
      <c r="E40" s="53">
        <v>-5</v>
      </c>
      <c r="F40" s="53">
        <f t="shared" si="10"/>
        <v>11</v>
      </c>
      <c r="G40" s="71">
        <v>5</v>
      </c>
      <c r="H40" s="27" t="str">
        <f t="shared" si="11"/>
        <v>Selasa</v>
      </c>
      <c r="I40" s="72">
        <f t="shared" si="15"/>
        <v>45678.25</v>
      </c>
      <c r="J40" s="73">
        <f t="shared" si="16"/>
        <v>3.25</v>
      </c>
      <c r="K40" s="27" t="str">
        <f t="shared" si="12"/>
        <v>Selasa</v>
      </c>
      <c r="L40" s="72">
        <f t="shared" si="17"/>
        <v>45678.458333333336</v>
      </c>
      <c r="M40" s="73">
        <f t="shared" si="13"/>
        <v>3.4583333333333335</v>
      </c>
    </row>
    <row r="41" spans="1:13" ht="15.75" x14ac:dyDescent="0.25">
      <c r="A41" s="27">
        <f t="shared" si="14"/>
        <v>5</v>
      </c>
      <c r="B41" s="22" t="s">
        <v>298</v>
      </c>
      <c r="C41" s="27">
        <v>300</v>
      </c>
      <c r="D41" s="23">
        <f t="shared" si="9"/>
        <v>27</v>
      </c>
      <c r="E41" s="53">
        <v>0</v>
      </c>
      <c r="F41" s="53">
        <f t="shared" si="10"/>
        <v>27</v>
      </c>
      <c r="G41" s="21">
        <v>2</v>
      </c>
      <c r="H41" s="27" t="str">
        <f t="shared" si="11"/>
        <v>Selasa</v>
      </c>
      <c r="I41" s="72">
        <f t="shared" si="15"/>
        <v>45678.708333333336</v>
      </c>
      <c r="J41" s="73">
        <f t="shared" si="16"/>
        <v>3.7083333333333335</v>
      </c>
      <c r="K41" s="27" t="str">
        <f t="shared" si="12"/>
        <v>Selasa</v>
      </c>
      <c r="L41" s="72">
        <f t="shared" si="17"/>
        <v>45678.791666666672</v>
      </c>
      <c r="M41" s="73">
        <f t="shared" si="13"/>
        <v>3.791666666666667</v>
      </c>
    </row>
    <row r="42" spans="1:13" ht="15.75" x14ac:dyDescent="0.25">
      <c r="A42" s="27">
        <f t="shared" si="14"/>
        <v>6</v>
      </c>
      <c r="B42" s="22" t="s">
        <v>296</v>
      </c>
      <c r="C42" s="27">
        <v>300</v>
      </c>
      <c r="D42" s="23">
        <f t="shared" si="9"/>
        <v>27</v>
      </c>
      <c r="E42" s="53">
        <v>0</v>
      </c>
      <c r="F42" s="53">
        <f t="shared" si="10"/>
        <v>27</v>
      </c>
      <c r="G42" s="21">
        <v>3</v>
      </c>
      <c r="H42" s="27" t="str">
        <f t="shared" si="11"/>
        <v>Rabu</v>
      </c>
      <c r="I42" s="72">
        <f t="shared" si="15"/>
        <v>45679.916666666664</v>
      </c>
      <c r="J42" s="73">
        <f t="shared" si="16"/>
        <v>4.916666666666667</v>
      </c>
      <c r="K42" s="27" t="str">
        <f t="shared" si="12"/>
        <v>Kamis</v>
      </c>
      <c r="L42" s="72">
        <f t="shared" si="17"/>
        <v>45680.041666666664</v>
      </c>
      <c r="M42" s="73">
        <f t="shared" si="13"/>
        <v>5.041666666666667</v>
      </c>
    </row>
    <row r="43" spans="1:13" ht="15.75" x14ac:dyDescent="0.25">
      <c r="A43" s="27">
        <f t="shared" si="14"/>
        <v>7</v>
      </c>
      <c r="B43" s="22" t="s">
        <v>143</v>
      </c>
      <c r="C43" s="27">
        <v>300</v>
      </c>
      <c r="D43" s="23">
        <f t="shared" si="9"/>
        <v>28</v>
      </c>
      <c r="E43" s="53">
        <v>1</v>
      </c>
      <c r="F43" s="53">
        <f t="shared" si="10"/>
        <v>27</v>
      </c>
      <c r="G43" s="21">
        <v>3</v>
      </c>
      <c r="H43" s="27" t="str">
        <f t="shared" si="11"/>
        <v>Jum'at</v>
      </c>
      <c r="I43" s="72">
        <f t="shared" si="15"/>
        <v>45681.166666666664</v>
      </c>
      <c r="J43" s="73">
        <f t="shared" si="16"/>
        <v>6.166666666666667</v>
      </c>
      <c r="K43" s="27" t="str">
        <f t="shared" si="12"/>
        <v>Jum'at</v>
      </c>
      <c r="L43" s="72">
        <f t="shared" si="17"/>
        <v>45681.291666666664</v>
      </c>
      <c r="M43" s="73">
        <f t="shared" si="13"/>
        <v>6.291666666666667</v>
      </c>
    </row>
    <row r="44" spans="1:13" ht="15.75" x14ac:dyDescent="0.25">
      <c r="A44" s="27">
        <f t="shared" si="14"/>
        <v>8</v>
      </c>
      <c r="B44" s="22" t="s">
        <v>296</v>
      </c>
      <c r="C44" s="27">
        <v>300</v>
      </c>
      <c r="D44" s="23">
        <f t="shared" si="9"/>
        <v>27</v>
      </c>
      <c r="E44" s="53">
        <v>0</v>
      </c>
      <c r="F44" s="53">
        <f t="shared" si="10"/>
        <v>27</v>
      </c>
      <c r="G44" s="21">
        <v>3</v>
      </c>
      <c r="H44" s="27" t="str">
        <f t="shared" si="11"/>
        <v>Sabtu</v>
      </c>
      <c r="I44" s="72">
        <f t="shared" si="15"/>
        <v>45682.458333333336</v>
      </c>
      <c r="J44" s="73">
        <f t="shared" si="16"/>
        <v>7.4583333333333339</v>
      </c>
      <c r="K44" s="27" t="str">
        <f t="shared" si="12"/>
        <v>Sabtu</v>
      </c>
      <c r="L44" s="72">
        <f t="shared" si="17"/>
        <v>45682.583333333336</v>
      </c>
      <c r="M44" s="73">
        <f t="shared" si="13"/>
        <v>7.5833333333333339</v>
      </c>
    </row>
    <row r="45" spans="1:13" ht="15.75" x14ac:dyDescent="0.25">
      <c r="A45" s="27">
        <f t="shared" si="14"/>
        <v>9</v>
      </c>
      <c r="B45" s="22" t="s">
        <v>298</v>
      </c>
      <c r="C45" s="27">
        <v>128</v>
      </c>
      <c r="D45" s="23">
        <f t="shared" si="9"/>
        <v>6</v>
      </c>
      <c r="E45" s="23">
        <v>-5</v>
      </c>
      <c r="F45" s="53">
        <f t="shared" si="10"/>
        <v>11</v>
      </c>
      <c r="G45" s="21">
        <v>2</v>
      </c>
      <c r="H45" s="27" t="str">
        <f t="shared" si="11"/>
        <v>Minggu</v>
      </c>
      <c r="I45" s="72">
        <f t="shared" si="15"/>
        <v>45683.708333333336</v>
      </c>
      <c r="J45" s="73">
        <f t="shared" si="16"/>
        <v>8.7083333333333339</v>
      </c>
      <c r="K45" s="27" t="str">
        <f t="shared" si="12"/>
        <v>Minggu</v>
      </c>
      <c r="L45" s="72">
        <f t="shared" si="17"/>
        <v>45683.791666666672</v>
      </c>
      <c r="M45" s="73">
        <f t="shared" si="13"/>
        <v>8.7916666666666679</v>
      </c>
    </row>
    <row r="46" spans="1:13" ht="15.75" x14ac:dyDescent="0.25">
      <c r="A46" s="27">
        <f t="shared" si="14"/>
        <v>10</v>
      </c>
      <c r="B46" s="22" t="s">
        <v>19</v>
      </c>
      <c r="C46" s="27">
        <v>210</v>
      </c>
      <c r="D46" s="23">
        <f t="shared" si="9"/>
        <v>19</v>
      </c>
      <c r="E46" s="23">
        <v>0</v>
      </c>
      <c r="F46" s="53">
        <f t="shared" si="10"/>
        <v>19</v>
      </c>
      <c r="G46" s="21">
        <v>4</v>
      </c>
      <c r="H46" s="27" t="str">
        <f t="shared" si="11"/>
        <v>Senin</v>
      </c>
      <c r="I46" s="72">
        <f t="shared" si="15"/>
        <v>45684.041666666664</v>
      </c>
      <c r="J46" s="73">
        <f t="shared" si="16"/>
        <v>9.0416666666666679</v>
      </c>
      <c r="K46" s="27" t="str">
        <f t="shared" si="12"/>
        <v>Senin</v>
      </c>
      <c r="L46" s="72">
        <f t="shared" si="17"/>
        <v>45684.208333333328</v>
      </c>
      <c r="M46" s="73">
        <f t="shared" si="13"/>
        <v>9.2083333333333339</v>
      </c>
    </row>
    <row r="47" spans="1:13" ht="15.75" x14ac:dyDescent="0.25">
      <c r="A47" s="27">
        <f t="shared" si="14"/>
        <v>11</v>
      </c>
      <c r="B47" s="22" t="s">
        <v>295</v>
      </c>
      <c r="C47" s="27">
        <v>83</v>
      </c>
      <c r="D47" s="23">
        <f t="shared" si="9"/>
        <v>8</v>
      </c>
      <c r="E47" s="23">
        <v>1</v>
      </c>
      <c r="F47" s="53">
        <f t="shared" si="10"/>
        <v>7</v>
      </c>
      <c r="G47" s="21">
        <v>2</v>
      </c>
      <c r="H47" s="27" t="str">
        <f t="shared" si="11"/>
        <v>Selasa</v>
      </c>
      <c r="I47" s="72">
        <f t="shared" si="15"/>
        <v>45685</v>
      </c>
      <c r="J47" s="73">
        <f t="shared" si="16"/>
        <v>10</v>
      </c>
      <c r="K47" s="27" t="str">
        <f t="shared" si="12"/>
        <v>Selasa</v>
      </c>
      <c r="L47" s="72">
        <f t="shared" si="17"/>
        <v>45685.083333333336</v>
      </c>
      <c r="M47" s="73">
        <f t="shared" si="13"/>
        <v>10.083333333333334</v>
      </c>
    </row>
    <row r="48" spans="1:13" ht="15.75" x14ac:dyDescent="0.25">
      <c r="A48" s="27">
        <f t="shared" si="14"/>
        <v>12</v>
      </c>
      <c r="B48" s="22" t="s">
        <v>294</v>
      </c>
      <c r="C48" s="27">
        <v>250</v>
      </c>
      <c r="D48" s="23">
        <f t="shared" si="9"/>
        <v>23</v>
      </c>
      <c r="E48" s="23">
        <v>1</v>
      </c>
      <c r="F48" s="53">
        <f t="shared" si="10"/>
        <v>22</v>
      </c>
      <c r="G48" s="21">
        <v>1</v>
      </c>
      <c r="H48" s="27" t="str">
        <f t="shared" si="11"/>
        <v>Selasa</v>
      </c>
      <c r="I48" s="72">
        <f t="shared" si="15"/>
        <v>45685.416666666664</v>
      </c>
      <c r="J48" s="73">
        <f t="shared" si="16"/>
        <v>10.416666666666668</v>
      </c>
      <c r="K48" s="27" t="str">
        <f t="shared" si="12"/>
        <v>Selasa</v>
      </c>
      <c r="L48" s="72">
        <f t="shared" si="17"/>
        <v>45685.458333333328</v>
      </c>
      <c r="M48" s="73">
        <f t="shared" si="13"/>
        <v>10.458333333333334</v>
      </c>
    </row>
    <row r="49" spans="1:13" ht="15.75" x14ac:dyDescent="0.25">
      <c r="A49" s="27">
        <f t="shared" si="14"/>
        <v>13</v>
      </c>
      <c r="B49" s="22" t="s">
        <v>138</v>
      </c>
      <c r="C49" s="27"/>
      <c r="D49" s="23"/>
      <c r="E49" s="23"/>
      <c r="F49" s="53"/>
      <c r="G49" s="21"/>
      <c r="H49" s="27" t="str">
        <f t="shared" si="11"/>
        <v>Rabu</v>
      </c>
      <c r="I49" s="72">
        <f t="shared" si="15"/>
        <v>45686.416666666664</v>
      </c>
      <c r="J49" s="73">
        <f t="shared" si="16"/>
        <v>11.416666666666668</v>
      </c>
      <c r="K49" s="27"/>
      <c r="L49" s="72"/>
      <c r="M49" s="73"/>
    </row>
    <row r="50" spans="1:13" ht="15.75" x14ac:dyDescent="0.25">
      <c r="A50" s="8" t="s">
        <v>31</v>
      </c>
      <c r="B50" s="8"/>
      <c r="C50" s="28">
        <f>SUM(C37:C48)</f>
        <v>2542</v>
      </c>
      <c r="D50" s="28">
        <f>SUM(D37:D48)</f>
        <v>221</v>
      </c>
      <c r="E50" s="28"/>
      <c r="F50" s="28">
        <f>SUM(F37:F48)</f>
        <v>226</v>
      </c>
      <c r="G50" s="28">
        <f>SUM(G37:G48)</f>
        <v>45</v>
      </c>
      <c r="H50" s="28">
        <f>D50+G50</f>
        <v>266</v>
      </c>
      <c r="I50" s="29"/>
      <c r="J50" s="30"/>
      <c r="K50" s="29"/>
      <c r="L50" s="29"/>
      <c r="M50" s="30"/>
    </row>
    <row r="51" spans="1:13" ht="15.75" x14ac:dyDescent="0.25">
      <c r="A51" s="8" t="s">
        <v>32</v>
      </c>
      <c r="B51" s="8"/>
      <c r="C51" s="31"/>
      <c r="D51" s="32">
        <f>D50/24</f>
        <v>9.2083333333333339</v>
      </c>
      <c r="E51" s="32"/>
      <c r="F51" s="32"/>
      <c r="G51" s="32">
        <f>G50/24</f>
        <v>1.875</v>
      </c>
      <c r="H51" s="32">
        <f>H50/24</f>
        <v>11.083333333333334</v>
      </c>
      <c r="I51" s="33"/>
      <c r="J51" s="34"/>
      <c r="K51" s="35"/>
      <c r="L51" s="35"/>
      <c r="M51" s="35"/>
    </row>
    <row r="52" spans="1:13" ht="15.75" x14ac:dyDescent="0.25">
      <c r="A52" s="36"/>
      <c r="B52" s="36"/>
      <c r="C52" s="36"/>
      <c r="D52" s="36"/>
      <c r="E52" s="36"/>
      <c r="F52" s="36"/>
      <c r="G52" s="36"/>
      <c r="H52" s="35"/>
      <c r="I52" s="35"/>
      <c r="J52" s="30"/>
      <c r="K52" s="34" t="s">
        <v>33</v>
      </c>
      <c r="L52" s="35"/>
      <c r="M52" s="35"/>
    </row>
    <row r="53" spans="1:13" ht="15.75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30" t="s">
        <v>34</v>
      </c>
      <c r="L53" s="30"/>
      <c r="M53" s="38">
        <f>C50</f>
        <v>2542</v>
      </c>
    </row>
    <row r="54" spans="1:13" ht="15.75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30" t="s">
        <v>36</v>
      </c>
      <c r="L54" s="30"/>
      <c r="M54" s="40">
        <f>D51</f>
        <v>9.2083333333333339</v>
      </c>
    </row>
    <row r="55" spans="1:13" ht="15.75" x14ac:dyDescent="0.25">
      <c r="A55" s="15"/>
      <c r="B55" s="15"/>
      <c r="C55" s="15"/>
      <c r="D55" s="15"/>
      <c r="E55" s="15"/>
      <c r="F55" s="15"/>
      <c r="G55" s="15"/>
      <c r="H55" s="272"/>
      <c r="I55" s="272"/>
      <c r="J55" s="15"/>
      <c r="K55" s="30" t="s">
        <v>37</v>
      </c>
      <c r="L55" s="30"/>
      <c r="M55" s="41">
        <f>G51</f>
        <v>1.875</v>
      </c>
    </row>
    <row r="57" spans="1:13" ht="15.75" x14ac:dyDescent="0.25">
      <c r="A57" s="14" t="s"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ht="15.75" customHeight="1" x14ac:dyDescent="0.25">
      <c r="A58" s="14" t="s">
        <v>293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ht="15.75" x14ac:dyDescent="0.25">
      <c r="A59" s="17" t="s">
        <v>299</v>
      </c>
      <c r="B59" s="15"/>
      <c r="C59" s="15"/>
      <c r="D59" s="15"/>
      <c r="E59" s="15"/>
      <c r="F59" s="15"/>
      <c r="G59" s="15"/>
      <c r="H59" s="15"/>
      <c r="I59" s="15"/>
      <c r="J59" s="15"/>
      <c r="K59" s="18" t="s">
        <v>3</v>
      </c>
      <c r="L59" s="16">
        <v>11</v>
      </c>
      <c r="M59" s="18" t="s">
        <v>4</v>
      </c>
    </row>
    <row r="60" spans="1:13" ht="15" customHeight="1" x14ac:dyDescent="0.25">
      <c r="A60" s="13" t="s">
        <v>5</v>
      </c>
      <c r="B60" s="13" t="s">
        <v>6</v>
      </c>
      <c r="C60" s="12" t="s">
        <v>7</v>
      </c>
      <c r="D60" s="12" t="s">
        <v>8</v>
      </c>
      <c r="E60" s="11" t="s">
        <v>9</v>
      </c>
      <c r="F60" s="11" t="s">
        <v>10</v>
      </c>
      <c r="G60" s="12" t="s">
        <v>11</v>
      </c>
      <c r="H60" s="10" t="s">
        <v>12</v>
      </c>
      <c r="I60" s="10"/>
      <c r="J60" s="10"/>
      <c r="K60" s="9" t="s">
        <v>13</v>
      </c>
      <c r="L60" s="9"/>
      <c r="M60" s="9"/>
    </row>
    <row r="61" spans="1:13" ht="15.75" x14ac:dyDescent="0.25">
      <c r="A61" s="13"/>
      <c r="B61" s="13"/>
      <c r="C61" s="12"/>
      <c r="D61" s="12"/>
      <c r="E61" s="11"/>
      <c r="F61" s="11"/>
      <c r="G61" s="12"/>
      <c r="H61" s="19" t="s">
        <v>14</v>
      </c>
      <c r="I61" s="19" t="s">
        <v>15</v>
      </c>
      <c r="J61" s="19" t="s">
        <v>16</v>
      </c>
      <c r="K61" s="20" t="s">
        <v>14</v>
      </c>
      <c r="L61" s="20" t="s">
        <v>15</v>
      </c>
      <c r="M61" s="20" t="s">
        <v>16</v>
      </c>
    </row>
    <row r="62" spans="1:13" ht="15.75" x14ac:dyDescent="0.25">
      <c r="A62" s="27">
        <v>1</v>
      </c>
      <c r="B62" s="22" t="s">
        <v>138</v>
      </c>
      <c r="C62" s="27">
        <v>250</v>
      </c>
      <c r="D62" s="23">
        <f t="shared" ref="D62:D79" si="18">F62+E62</f>
        <v>23</v>
      </c>
      <c r="E62" s="53">
        <v>1</v>
      </c>
      <c r="F62" s="53">
        <f t="shared" ref="F62:F79" si="19">INT(C62/$L$3)</f>
        <v>22</v>
      </c>
      <c r="G62" s="21">
        <v>12</v>
      </c>
      <c r="H62" s="27" t="str">
        <f t="shared" ref="H62:H80" si="20">CHOOSE(WEEKDAY(I62),"Minggu","Senin","Selasa","Rabu","Kamis","Jum'at","Sabtu")</f>
        <v>Rabu</v>
      </c>
      <c r="I62" s="72">
        <v>45686</v>
      </c>
      <c r="J62" s="73">
        <v>0.41666666666666702</v>
      </c>
      <c r="K62" s="27" t="str">
        <f t="shared" ref="K62:K79" si="21">CHOOSE(WEEKDAY(L62),"Minggu","Senin","Selasa","Rabu","Kamis","Jum'at","Sabtu")</f>
        <v>Rabu</v>
      </c>
      <c r="L62" s="72">
        <f>(I62+J62)+G62/24</f>
        <v>45686.916666666664</v>
      </c>
      <c r="M62" s="73">
        <f t="shared" ref="M62:M79" si="22">(J62+G62/24)</f>
        <v>0.91666666666666696</v>
      </c>
    </row>
    <row r="63" spans="1:13" ht="15.75" x14ac:dyDescent="0.25">
      <c r="A63" s="27">
        <f>A62+1</f>
        <v>2</v>
      </c>
      <c r="B63" s="22" t="s">
        <v>294</v>
      </c>
      <c r="C63" s="27">
        <v>83</v>
      </c>
      <c r="D63" s="23">
        <f t="shared" si="18"/>
        <v>8</v>
      </c>
      <c r="E63" s="53">
        <v>1</v>
      </c>
      <c r="F63" s="53">
        <f t="shared" si="19"/>
        <v>7</v>
      </c>
      <c r="G63" s="21">
        <v>2</v>
      </c>
      <c r="H63" s="27" t="str">
        <f t="shared" si="20"/>
        <v>Kamis</v>
      </c>
      <c r="I63" s="72">
        <f t="shared" ref="I63:I80" si="23">$I$62+J63</f>
        <v>45687.875</v>
      </c>
      <c r="J63" s="73">
        <f t="shared" ref="J63:J80" si="24">M62+D62/24</f>
        <v>1.8750000000000004</v>
      </c>
      <c r="K63" s="27" t="str">
        <f t="shared" si="21"/>
        <v>Kamis</v>
      </c>
      <c r="L63" s="72">
        <f t="shared" ref="L63:L79" si="25">($I$62+J63)+G63/24</f>
        <v>45687.958333333336</v>
      </c>
      <c r="M63" s="73">
        <f t="shared" si="22"/>
        <v>1.9583333333333337</v>
      </c>
    </row>
    <row r="64" spans="1:13" ht="15.75" x14ac:dyDescent="0.25">
      <c r="A64" s="27">
        <f>A63+1</f>
        <v>3</v>
      </c>
      <c r="B64" s="22" t="s">
        <v>295</v>
      </c>
      <c r="C64" s="27">
        <v>210</v>
      </c>
      <c r="D64" s="23">
        <f t="shared" si="18"/>
        <v>19</v>
      </c>
      <c r="E64" s="53">
        <v>0</v>
      </c>
      <c r="F64" s="53">
        <f t="shared" si="19"/>
        <v>19</v>
      </c>
      <c r="G64" s="21">
        <v>2</v>
      </c>
      <c r="H64" s="27" t="str">
        <f t="shared" si="20"/>
        <v>Jum'at</v>
      </c>
      <c r="I64" s="72">
        <f t="shared" si="23"/>
        <v>45688.291666666664</v>
      </c>
      <c r="J64" s="73">
        <f t="shared" si="24"/>
        <v>2.291666666666667</v>
      </c>
      <c r="K64" s="27" t="str">
        <f t="shared" si="21"/>
        <v>Jum'at</v>
      </c>
      <c r="L64" s="72">
        <f t="shared" si="25"/>
        <v>45688.375</v>
      </c>
      <c r="M64" s="73">
        <f t="shared" si="22"/>
        <v>2.3750000000000004</v>
      </c>
    </row>
    <row r="65" spans="1:13" ht="15.75" x14ac:dyDescent="0.25">
      <c r="A65" s="27">
        <f>A64+1</f>
        <v>4</v>
      </c>
      <c r="B65" s="22" t="s">
        <v>19</v>
      </c>
      <c r="C65" s="27">
        <v>128</v>
      </c>
      <c r="D65" s="23">
        <f t="shared" si="18"/>
        <v>6</v>
      </c>
      <c r="E65" s="53">
        <v>-5</v>
      </c>
      <c r="F65" s="53">
        <f t="shared" si="19"/>
        <v>11</v>
      </c>
      <c r="G65" s="71">
        <v>5</v>
      </c>
      <c r="H65" s="27" t="str">
        <f t="shared" si="20"/>
        <v>Sabtu</v>
      </c>
      <c r="I65" s="72">
        <f t="shared" si="23"/>
        <v>45689.166666666664</v>
      </c>
      <c r="J65" s="73">
        <f t="shared" si="24"/>
        <v>3.166666666666667</v>
      </c>
      <c r="K65" s="27" t="str">
        <f t="shared" si="21"/>
        <v>Sabtu</v>
      </c>
      <c r="L65" s="72">
        <f t="shared" si="25"/>
        <v>45689.375</v>
      </c>
      <c r="M65" s="73">
        <f t="shared" si="22"/>
        <v>3.3750000000000004</v>
      </c>
    </row>
    <row r="66" spans="1:13" ht="15.75" x14ac:dyDescent="0.25">
      <c r="A66" s="27">
        <f>A65+1</f>
        <v>5</v>
      </c>
      <c r="B66" s="22" t="s">
        <v>143</v>
      </c>
      <c r="C66" s="27">
        <v>300</v>
      </c>
      <c r="D66" s="23">
        <f t="shared" si="18"/>
        <v>27</v>
      </c>
      <c r="E66" s="53">
        <v>0</v>
      </c>
      <c r="F66" s="53">
        <f t="shared" si="19"/>
        <v>27</v>
      </c>
      <c r="G66" s="21">
        <v>2</v>
      </c>
      <c r="H66" s="27" t="str">
        <f t="shared" si="20"/>
        <v>Sabtu</v>
      </c>
      <c r="I66" s="72">
        <f t="shared" si="23"/>
        <v>45689.625</v>
      </c>
      <c r="J66" s="73">
        <f t="shared" si="24"/>
        <v>3.6250000000000004</v>
      </c>
      <c r="K66" s="27" t="str">
        <f t="shared" si="21"/>
        <v>Sabtu</v>
      </c>
      <c r="L66" s="72">
        <f t="shared" si="25"/>
        <v>45689.708333333336</v>
      </c>
      <c r="M66" s="73">
        <f t="shared" si="22"/>
        <v>3.7083333333333339</v>
      </c>
    </row>
    <row r="67" spans="1:13" ht="15.75" x14ac:dyDescent="0.25">
      <c r="A67" s="27">
        <f>A66+1</f>
        <v>6</v>
      </c>
      <c r="B67" s="22" t="s">
        <v>296</v>
      </c>
      <c r="C67" s="27">
        <v>300</v>
      </c>
      <c r="D67" s="23">
        <f t="shared" si="18"/>
        <v>27</v>
      </c>
      <c r="E67" s="53">
        <v>0</v>
      </c>
      <c r="F67" s="53">
        <f t="shared" si="19"/>
        <v>27</v>
      </c>
      <c r="G67" s="21">
        <v>3</v>
      </c>
      <c r="H67" s="27" t="str">
        <f t="shared" si="20"/>
        <v>Minggu</v>
      </c>
      <c r="I67" s="72">
        <f t="shared" si="23"/>
        <v>45690.833333333336</v>
      </c>
      <c r="J67" s="73">
        <f t="shared" si="24"/>
        <v>4.8333333333333339</v>
      </c>
      <c r="K67" s="27" t="str">
        <f t="shared" si="21"/>
        <v>Minggu</v>
      </c>
      <c r="L67" s="72">
        <f t="shared" si="25"/>
        <v>45690.958333333336</v>
      </c>
      <c r="M67" s="73">
        <f t="shared" si="22"/>
        <v>4.9583333333333339</v>
      </c>
    </row>
    <row r="68" spans="1:13" ht="15.75" x14ac:dyDescent="0.25">
      <c r="A68" s="27">
        <v>7</v>
      </c>
      <c r="B68" s="22" t="s">
        <v>143</v>
      </c>
      <c r="C68" s="27">
        <v>128</v>
      </c>
      <c r="D68" s="23">
        <f t="shared" si="18"/>
        <v>6</v>
      </c>
      <c r="E68" s="23">
        <v>-5</v>
      </c>
      <c r="F68" s="53">
        <f t="shared" si="19"/>
        <v>11</v>
      </c>
      <c r="G68" s="21">
        <v>2</v>
      </c>
      <c r="H68" s="27" t="str">
        <f t="shared" si="20"/>
        <v>Selasa</v>
      </c>
      <c r="I68" s="72">
        <f t="shared" si="23"/>
        <v>45692.083333333336</v>
      </c>
      <c r="J68" s="73">
        <f t="shared" si="24"/>
        <v>6.0833333333333339</v>
      </c>
      <c r="K68" s="27" t="str">
        <f t="shared" si="21"/>
        <v>Selasa</v>
      </c>
      <c r="L68" s="72">
        <f t="shared" si="25"/>
        <v>45692.166666666672</v>
      </c>
      <c r="M68" s="73">
        <f t="shared" si="22"/>
        <v>6.166666666666667</v>
      </c>
    </row>
    <row r="69" spans="1:13" ht="15.75" x14ac:dyDescent="0.25">
      <c r="A69" s="27">
        <f t="shared" ref="A69:A80" si="26">A68+1</f>
        <v>8</v>
      </c>
      <c r="B69" s="22" t="s">
        <v>19</v>
      </c>
      <c r="C69" s="27">
        <v>210</v>
      </c>
      <c r="D69" s="23">
        <f t="shared" si="18"/>
        <v>20</v>
      </c>
      <c r="E69" s="23">
        <v>1</v>
      </c>
      <c r="F69" s="53">
        <f t="shared" si="19"/>
        <v>19</v>
      </c>
      <c r="G69" s="21">
        <v>5</v>
      </c>
      <c r="H69" s="27" t="str">
        <f t="shared" si="20"/>
        <v>Selasa</v>
      </c>
      <c r="I69" s="72">
        <f t="shared" si="23"/>
        <v>45692.416666666664</v>
      </c>
      <c r="J69" s="73">
        <f t="shared" si="24"/>
        <v>6.416666666666667</v>
      </c>
      <c r="K69" s="27" t="str">
        <f t="shared" si="21"/>
        <v>Selasa</v>
      </c>
      <c r="L69" s="72">
        <f t="shared" si="25"/>
        <v>45692.625</v>
      </c>
      <c r="M69" s="73">
        <f t="shared" si="22"/>
        <v>6.625</v>
      </c>
    </row>
    <row r="70" spans="1:13" ht="15.75" x14ac:dyDescent="0.25">
      <c r="A70" s="27">
        <f t="shared" si="26"/>
        <v>9</v>
      </c>
      <c r="B70" s="22" t="s">
        <v>295</v>
      </c>
      <c r="C70" s="27">
        <v>83</v>
      </c>
      <c r="D70" s="23">
        <f t="shared" si="18"/>
        <v>8</v>
      </c>
      <c r="E70" s="23">
        <v>1</v>
      </c>
      <c r="F70" s="53">
        <f t="shared" si="19"/>
        <v>7</v>
      </c>
      <c r="G70" s="21">
        <v>2</v>
      </c>
      <c r="H70" s="27" t="str">
        <f t="shared" si="20"/>
        <v>Rabu</v>
      </c>
      <c r="I70" s="72">
        <f t="shared" si="23"/>
        <v>45693.458333333336</v>
      </c>
      <c r="J70" s="73">
        <f t="shared" si="24"/>
        <v>7.458333333333333</v>
      </c>
      <c r="K70" s="27" t="str">
        <f t="shared" si="21"/>
        <v>Rabu</v>
      </c>
      <c r="L70" s="72">
        <f t="shared" si="25"/>
        <v>45693.541666666672</v>
      </c>
      <c r="M70" s="73">
        <f t="shared" si="22"/>
        <v>7.5416666666666661</v>
      </c>
    </row>
    <row r="71" spans="1:13" ht="15.75" x14ac:dyDescent="0.25">
      <c r="A71" s="27">
        <f t="shared" si="26"/>
        <v>10</v>
      </c>
      <c r="B71" s="22" t="s">
        <v>294</v>
      </c>
      <c r="C71" s="27">
        <v>250</v>
      </c>
      <c r="D71" s="23">
        <f t="shared" si="18"/>
        <v>23</v>
      </c>
      <c r="E71" s="23">
        <v>1</v>
      </c>
      <c r="F71" s="53">
        <f t="shared" si="19"/>
        <v>22</v>
      </c>
      <c r="G71" s="21">
        <v>1</v>
      </c>
      <c r="H71" s="27" t="str">
        <f t="shared" si="20"/>
        <v>Rabu</v>
      </c>
      <c r="I71" s="72">
        <f t="shared" si="23"/>
        <v>45693.875</v>
      </c>
      <c r="J71" s="73">
        <f t="shared" si="24"/>
        <v>7.8749999999999991</v>
      </c>
      <c r="K71" s="27" t="str">
        <f t="shared" si="21"/>
        <v>Rabu</v>
      </c>
      <c r="L71" s="72">
        <f t="shared" si="25"/>
        <v>45693.916666666664</v>
      </c>
      <c r="M71" s="73">
        <f t="shared" si="22"/>
        <v>7.9166666666666661</v>
      </c>
    </row>
    <row r="72" spans="1:13" ht="15.75" x14ac:dyDescent="0.25">
      <c r="A72" s="27">
        <f t="shared" si="26"/>
        <v>11</v>
      </c>
      <c r="B72" s="22" t="s">
        <v>138</v>
      </c>
      <c r="C72" s="27">
        <v>250</v>
      </c>
      <c r="D72" s="23">
        <f t="shared" si="18"/>
        <v>23</v>
      </c>
      <c r="E72" s="23">
        <v>1</v>
      </c>
      <c r="F72" s="53">
        <f t="shared" si="19"/>
        <v>22</v>
      </c>
      <c r="G72" s="21">
        <v>4</v>
      </c>
      <c r="H72" s="27" t="str">
        <f t="shared" si="20"/>
        <v>Kamis</v>
      </c>
      <c r="I72" s="72">
        <f t="shared" si="23"/>
        <v>45694.875</v>
      </c>
      <c r="J72" s="73">
        <f t="shared" si="24"/>
        <v>8.875</v>
      </c>
      <c r="K72" s="27" t="str">
        <f t="shared" si="21"/>
        <v>Jum'at</v>
      </c>
      <c r="L72" s="72">
        <f t="shared" si="25"/>
        <v>45695.041666666664</v>
      </c>
      <c r="M72" s="73">
        <f t="shared" si="22"/>
        <v>9.0416666666666661</v>
      </c>
    </row>
    <row r="73" spans="1:13" ht="15.75" x14ac:dyDescent="0.25">
      <c r="A73" s="27">
        <f t="shared" si="26"/>
        <v>12</v>
      </c>
      <c r="B73" s="22" t="s">
        <v>294</v>
      </c>
      <c r="C73" s="27">
        <v>150</v>
      </c>
      <c r="D73" s="23">
        <f t="shared" si="18"/>
        <v>14</v>
      </c>
      <c r="E73" s="23">
        <v>1</v>
      </c>
      <c r="F73" s="53">
        <f t="shared" si="19"/>
        <v>13</v>
      </c>
      <c r="G73" s="21">
        <v>3</v>
      </c>
      <c r="H73" s="27" t="str">
        <f t="shared" si="20"/>
        <v>Sabtu</v>
      </c>
      <c r="I73" s="72">
        <f t="shared" si="23"/>
        <v>45696</v>
      </c>
      <c r="J73" s="73">
        <f t="shared" si="24"/>
        <v>10</v>
      </c>
      <c r="K73" s="27" t="str">
        <f t="shared" si="21"/>
        <v>Sabtu</v>
      </c>
      <c r="L73" s="72">
        <f t="shared" si="25"/>
        <v>45696.125</v>
      </c>
      <c r="M73" s="73">
        <f t="shared" si="22"/>
        <v>10.125</v>
      </c>
    </row>
    <row r="74" spans="1:13" ht="15.75" x14ac:dyDescent="0.25">
      <c r="A74" s="27">
        <f t="shared" si="26"/>
        <v>13</v>
      </c>
      <c r="B74" s="22" t="s">
        <v>289</v>
      </c>
      <c r="C74" s="27">
        <v>98</v>
      </c>
      <c r="D74" s="23">
        <f t="shared" si="18"/>
        <v>9</v>
      </c>
      <c r="E74" s="23">
        <v>1</v>
      </c>
      <c r="F74" s="53">
        <f t="shared" si="19"/>
        <v>8</v>
      </c>
      <c r="G74" s="21">
        <v>2</v>
      </c>
      <c r="H74" s="27" t="str">
        <f t="shared" si="20"/>
        <v>Sabtu</v>
      </c>
      <c r="I74" s="72">
        <f t="shared" si="23"/>
        <v>45696.708333333336</v>
      </c>
      <c r="J74" s="73">
        <f t="shared" si="24"/>
        <v>10.708333333333334</v>
      </c>
      <c r="K74" s="27" t="str">
        <f t="shared" si="21"/>
        <v>Sabtu</v>
      </c>
      <c r="L74" s="72">
        <f t="shared" si="25"/>
        <v>45696.791666666672</v>
      </c>
      <c r="M74" s="73">
        <f t="shared" si="22"/>
        <v>10.791666666666668</v>
      </c>
    </row>
    <row r="75" spans="1:13" ht="15.75" x14ac:dyDescent="0.25">
      <c r="A75" s="27">
        <f t="shared" si="26"/>
        <v>14</v>
      </c>
      <c r="B75" s="22" t="s">
        <v>290</v>
      </c>
      <c r="C75" s="27">
        <v>146</v>
      </c>
      <c r="D75" s="23">
        <f t="shared" si="18"/>
        <v>13</v>
      </c>
      <c r="E75" s="23">
        <v>0</v>
      </c>
      <c r="F75" s="53">
        <f t="shared" si="19"/>
        <v>13</v>
      </c>
      <c r="G75" s="21">
        <v>2</v>
      </c>
      <c r="H75" s="27" t="str">
        <f t="shared" si="20"/>
        <v>Minggu</v>
      </c>
      <c r="I75" s="72">
        <f t="shared" si="23"/>
        <v>45697.166666666664</v>
      </c>
      <c r="J75" s="73">
        <f t="shared" si="24"/>
        <v>11.166666666666668</v>
      </c>
      <c r="K75" s="27" t="str">
        <f t="shared" si="21"/>
        <v>Minggu</v>
      </c>
      <c r="L75" s="72">
        <f t="shared" si="25"/>
        <v>45697.25</v>
      </c>
      <c r="M75" s="73">
        <f t="shared" si="22"/>
        <v>11.250000000000002</v>
      </c>
    </row>
    <row r="76" spans="1:13" ht="15.75" x14ac:dyDescent="0.25">
      <c r="A76" s="27">
        <f t="shared" si="26"/>
        <v>15</v>
      </c>
      <c r="B76" s="22" t="s">
        <v>60</v>
      </c>
      <c r="C76" s="27">
        <v>146</v>
      </c>
      <c r="D76" s="23">
        <f t="shared" si="18"/>
        <v>13</v>
      </c>
      <c r="E76" s="23">
        <v>0</v>
      </c>
      <c r="F76" s="53">
        <f t="shared" si="19"/>
        <v>13</v>
      </c>
      <c r="G76" s="21">
        <v>4</v>
      </c>
      <c r="H76" s="27" t="str">
        <f t="shared" si="20"/>
        <v>Minggu</v>
      </c>
      <c r="I76" s="72">
        <f t="shared" si="23"/>
        <v>45697.791666666664</v>
      </c>
      <c r="J76" s="73">
        <f t="shared" si="24"/>
        <v>11.791666666666668</v>
      </c>
      <c r="K76" s="27" t="str">
        <f t="shared" si="21"/>
        <v>Minggu</v>
      </c>
      <c r="L76" s="72">
        <f t="shared" si="25"/>
        <v>45697.958333333328</v>
      </c>
      <c r="M76" s="73">
        <f t="shared" si="22"/>
        <v>11.958333333333334</v>
      </c>
    </row>
    <row r="77" spans="1:13" ht="15.75" x14ac:dyDescent="0.25">
      <c r="A77" s="27">
        <f t="shared" si="26"/>
        <v>16</v>
      </c>
      <c r="B77" s="22" t="s">
        <v>290</v>
      </c>
      <c r="C77" s="27">
        <v>98</v>
      </c>
      <c r="D77" s="23">
        <f t="shared" si="18"/>
        <v>9</v>
      </c>
      <c r="E77" s="23">
        <v>1</v>
      </c>
      <c r="F77" s="53">
        <f t="shared" si="19"/>
        <v>8</v>
      </c>
      <c r="G77" s="21">
        <v>2</v>
      </c>
      <c r="H77" s="27" t="str">
        <f t="shared" si="20"/>
        <v>Senin</v>
      </c>
      <c r="I77" s="72">
        <f t="shared" si="23"/>
        <v>45698.5</v>
      </c>
      <c r="J77" s="73">
        <f t="shared" si="24"/>
        <v>12.5</v>
      </c>
      <c r="K77" s="27" t="str">
        <f t="shared" si="21"/>
        <v>Senin</v>
      </c>
      <c r="L77" s="72">
        <f t="shared" si="25"/>
        <v>45698.583333333336</v>
      </c>
      <c r="M77" s="73">
        <f t="shared" si="22"/>
        <v>12.583333333333334</v>
      </c>
    </row>
    <row r="78" spans="1:13" ht="15.75" x14ac:dyDescent="0.25">
      <c r="A78" s="27">
        <f t="shared" si="26"/>
        <v>17</v>
      </c>
      <c r="B78" s="22" t="s">
        <v>289</v>
      </c>
      <c r="C78" s="27">
        <v>150</v>
      </c>
      <c r="D78" s="23">
        <f t="shared" si="18"/>
        <v>14</v>
      </c>
      <c r="E78" s="23">
        <v>1</v>
      </c>
      <c r="F78" s="53">
        <f t="shared" si="19"/>
        <v>13</v>
      </c>
      <c r="G78" s="21">
        <v>1</v>
      </c>
      <c r="H78" s="27" t="str">
        <f t="shared" si="20"/>
        <v>Senin</v>
      </c>
      <c r="I78" s="72">
        <f t="shared" si="23"/>
        <v>45698.958333333336</v>
      </c>
      <c r="J78" s="73">
        <f t="shared" si="24"/>
        <v>12.958333333333334</v>
      </c>
      <c r="K78" s="27" t="str">
        <f t="shared" si="21"/>
        <v>Selasa</v>
      </c>
      <c r="L78" s="72">
        <f t="shared" si="25"/>
        <v>45699</v>
      </c>
      <c r="M78" s="73">
        <f t="shared" si="22"/>
        <v>13</v>
      </c>
    </row>
    <row r="79" spans="1:13" ht="15.75" x14ac:dyDescent="0.25">
      <c r="A79" s="27">
        <f t="shared" si="26"/>
        <v>18</v>
      </c>
      <c r="B79" s="22" t="s">
        <v>294</v>
      </c>
      <c r="C79" s="27">
        <v>250</v>
      </c>
      <c r="D79" s="23">
        <f t="shared" si="18"/>
        <v>23</v>
      </c>
      <c r="E79" s="23">
        <v>1</v>
      </c>
      <c r="F79" s="53">
        <f t="shared" si="19"/>
        <v>22</v>
      </c>
      <c r="G79" s="21">
        <v>1</v>
      </c>
      <c r="H79" s="27" t="str">
        <f t="shared" si="20"/>
        <v>Selasa</v>
      </c>
      <c r="I79" s="72">
        <f t="shared" si="23"/>
        <v>45699.583333333336</v>
      </c>
      <c r="J79" s="73">
        <f t="shared" si="24"/>
        <v>13.583333333333334</v>
      </c>
      <c r="K79" s="27" t="str">
        <f t="shared" si="21"/>
        <v>Selasa</v>
      </c>
      <c r="L79" s="72">
        <f t="shared" si="25"/>
        <v>45699.625</v>
      </c>
      <c r="M79" s="73">
        <f t="shared" si="22"/>
        <v>13.625</v>
      </c>
    </row>
    <row r="80" spans="1:13" ht="15.75" x14ac:dyDescent="0.25">
      <c r="A80" s="27">
        <f t="shared" si="26"/>
        <v>19</v>
      </c>
      <c r="B80" s="22" t="s">
        <v>138</v>
      </c>
      <c r="C80" s="27"/>
      <c r="D80" s="23"/>
      <c r="E80" s="23"/>
      <c r="F80" s="53"/>
      <c r="G80" s="21"/>
      <c r="H80" s="27" t="str">
        <f t="shared" si="20"/>
        <v>Rabu</v>
      </c>
      <c r="I80" s="72">
        <f t="shared" si="23"/>
        <v>45700.583333333336</v>
      </c>
      <c r="J80" s="73">
        <f t="shared" si="24"/>
        <v>14.583333333333334</v>
      </c>
      <c r="K80" s="27"/>
      <c r="L80" s="72"/>
      <c r="M80" s="73"/>
    </row>
    <row r="81" spans="1:13" ht="15.75" x14ac:dyDescent="0.25">
      <c r="A81" s="8" t="s">
        <v>31</v>
      </c>
      <c r="B81" s="8"/>
      <c r="C81" s="28">
        <f>SUM(C62:C79)</f>
        <v>3230</v>
      </c>
      <c r="D81" s="28">
        <f>SUM(D62:D79)</f>
        <v>285</v>
      </c>
      <c r="E81" s="28"/>
      <c r="F81" s="28">
        <f>SUM(F62:F79)</f>
        <v>284</v>
      </c>
      <c r="G81" s="28">
        <f>SUM(G62:G79)</f>
        <v>55</v>
      </c>
      <c r="H81" s="28">
        <f>D81+G81</f>
        <v>340</v>
      </c>
      <c r="I81" s="29"/>
      <c r="J81" s="30"/>
      <c r="K81" s="29"/>
      <c r="L81" s="29"/>
      <c r="M81" s="30"/>
    </row>
    <row r="82" spans="1:13" ht="15.75" x14ac:dyDescent="0.25">
      <c r="A82" s="8" t="s">
        <v>32</v>
      </c>
      <c r="B82" s="8"/>
      <c r="C82" s="31"/>
      <c r="D82" s="32">
        <f>D81/24</f>
        <v>11.875</v>
      </c>
      <c r="E82" s="32"/>
      <c r="F82" s="32"/>
      <c r="G82" s="32">
        <f>G81/24</f>
        <v>2.2916666666666665</v>
      </c>
      <c r="H82" s="32">
        <f>H81/24</f>
        <v>14.166666666666666</v>
      </c>
      <c r="I82" s="33"/>
      <c r="J82" s="34"/>
      <c r="K82" s="35"/>
      <c r="L82" s="35"/>
      <c r="M82" s="35"/>
    </row>
    <row r="83" spans="1:13" ht="15.75" x14ac:dyDescent="0.25">
      <c r="A83" s="36"/>
      <c r="B83" s="36"/>
      <c r="C83" s="36"/>
      <c r="D83" s="36"/>
      <c r="E83" s="36"/>
      <c r="F83" s="36"/>
      <c r="G83" s="36"/>
      <c r="H83" s="35"/>
      <c r="I83" s="35"/>
      <c r="J83" s="30"/>
      <c r="K83" s="34" t="s">
        <v>33</v>
      </c>
      <c r="L83" s="35"/>
      <c r="M83" s="35"/>
    </row>
    <row r="84" spans="1:13" ht="15.75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30" t="s">
        <v>34</v>
      </c>
      <c r="L84" s="30"/>
      <c r="M84" s="38">
        <f>C81</f>
        <v>3230</v>
      </c>
    </row>
    <row r="85" spans="1:13" ht="15.75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30" t="s">
        <v>36</v>
      </c>
      <c r="L85" s="30"/>
      <c r="M85" s="40">
        <f>D82</f>
        <v>11.875</v>
      </c>
    </row>
    <row r="86" spans="1:13" ht="15.75" x14ac:dyDescent="0.25">
      <c r="A86" s="15"/>
      <c r="B86" s="15"/>
      <c r="C86" s="15"/>
      <c r="D86" s="15"/>
      <c r="E86" s="15"/>
      <c r="F86" s="15"/>
      <c r="G86" s="15"/>
      <c r="H86" s="272"/>
      <c r="I86" s="272"/>
      <c r="J86" s="15"/>
      <c r="K86" s="30" t="s">
        <v>37</v>
      </c>
      <c r="L86" s="30"/>
      <c r="M86" s="41">
        <f>G82</f>
        <v>2.2916666666666665</v>
      </c>
    </row>
    <row r="88" spans="1:13" ht="15.75" x14ac:dyDescent="0.25">
      <c r="A88" s="14" t="s"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.75" customHeight="1" x14ac:dyDescent="0.25">
      <c r="A89" s="14" t="s">
        <v>293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ht="15.75" customHeight="1" x14ac:dyDescent="0.25">
      <c r="A90" s="17" t="s">
        <v>300</v>
      </c>
      <c r="B90" s="15"/>
      <c r="C90" s="15"/>
      <c r="D90" s="15"/>
      <c r="E90" s="15"/>
      <c r="F90" s="15"/>
      <c r="G90" s="15"/>
      <c r="H90" s="15"/>
      <c r="I90" s="15"/>
      <c r="J90" s="15"/>
      <c r="K90" s="18" t="s">
        <v>3</v>
      </c>
      <c r="L90" s="16">
        <v>11</v>
      </c>
      <c r="M90" s="18" t="s">
        <v>4</v>
      </c>
    </row>
    <row r="91" spans="1:13" ht="15" customHeight="1" x14ac:dyDescent="0.25">
      <c r="A91" s="13" t="s">
        <v>5</v>
      </c>
      <c r="B91" s="13" t="s">
        <v>6</v>
      </c>
      <c r="C91" s="12" t="s">
        <v>7</v>
      </c>
      <c r="D91" s="12" t="s">
        <v>8</v>
      </c>
      <c r="E91" s="11" t="s">
        <v>9</v>
      </c>
      <c r="F91" s="11" t="s">
        <v>10</v>
      </c>
      <c r="G91" s="12" t="s">
        <v>11</v>
      </c>
      <c r="H91" s="10" t="s">
        <v>12</v>
      </c>
      <c r="I91" s="10"/>
      <c r="J91" s="10"/>
      <c r="K91" s="9" t="s">
        <v>13</v>
      </c>
      <c r="L91" s="9"/>
      <c r="M91" s="9"/>
    </row>
    <row r="92" spans="1:13" ht="15.75" x14ac:dyDescent="0.25">
      <c r="A92" s="13"/>
      <c r="B92" s="13"/>
      <c r="C92" s="12"/>
      <c r="D92" s="12"/>
      <c r="E92" s="11"/>
      <c r="F92" s="11"/>
      <c r="G92" s="12"/>
      <c r="H92" s="19" t="s">
        <v>14</v>
      </c>
      <c r="I92" s="19" t="s">
        <v>15</v>
      </c>
      <c r="J92" s="19" t="s">
        <v>16</v>
      </c>
      <c r="K92" s="20" t="s">
        <v>14</v>
      </c>
      <c r="L92" s="20" t="s">
        <v>15</v>
      </c>
      <c r="M92" s="20" t="s">
        <v>16</v>
      </c>
    </row>
    <row r="93" spans="1:13" ht="15.75" x14ac:dyDescent="0.25">
      <c r="A93" s="27">
        <v>1</v>
      </c>
      <c r="B93" s="22" t="s">
        <v>138</v>
      </c>
      <c r="C93" s="27">
        <v>250</v>
      </c>
      <c r="D93" s="23">
        <f t="shared" ref="D93:D106" si="27">F93+E93</f>
        <v>23</v>
      </c>
      <c r="E93" s="53">
        <v>1</v>
      </c>
      <c r="F93" s="53">
        <f t="shared" ref="F93:F106" si="28">INT(C93/$L$34)</f>
        <v>22</v>
      </c>
      <c r="G93" s="21">
        <v>18</v>
      </c>
      <c r="H93" s="27" t="str">
        <f t="shared" ref="H93:H107" si="29">CHOOSE(WEEKDAY(I93),"Minggu","Senin","Selasa","Rabu","Kamis","Jum'at","Sabtu")</f>
        <v>Rabu</v>
      </c>
      <c r="I93" s="72">
        <v>45700</v>
      </c>
      <c r="J93" s="73">
        <v>0.58333333333333304</v>
      </c>
      <c r="K93" s="27" t="str">
        <f t="shared" ref="K93:K106" si="30">CHOOSE(WEEKDAY(L93),"Minggu","Senin","Selasa","Rabu","Kamis","Jum'at","Sabtu")</f>
        <v>Kamis</v>
      </c>
      <c r="L93" s="72">
        <f>(I93+J93)+G93/24</f>
        <v>45701.333333333336</v>
      </c>
      <c r="M93" s="73">
        <f t="shared" ref="M93:M106" si="31">(J93+G93/24)</f>
        <v>1.333333333333333</v>
      </c>
    </row>
    <row r="94" spans="1:13" ht="15.75" x14ac:dyDescent="0.25">
      <c r="A94" s="27">
        <v>2</v>
      </c>
      <c r="B94" s="22" t="s">
        <v>294</v>
      </c>
      <c r="C94" s="27">
        <v>83</v>
      </c>
      <c r="D94" s="23">
        <f t="shared" si="27"/>
        <v>8</v>
      </c>
      <c r="E94" s="53">
        <v>1</v>
      </c>
      <c r="F94" s="53">
        <f t="shared" si="28"/>
        <v>7</v>
      </c>
      <c r="G94" s="21">
        <v>2</v>
      </c>
      <c r="H94" s="27" t="str">
        <f t="shared" si="29"/>
        <v>Jum'at</v>
      </c>
      <c r="I94" s="72">
        <f t="shared" ref="I94:I107" si="32">$I$93+J94</f>
        <v>45702.291666666664</v>
      </c>
      <c r="J94" s="73">
        <f t="shared" ref="J94:J107" si="33">M93+D93/24</f>
        <v>2.2916666666666665</v>
      </c>
      <c r="K94" s="27" t="str">
        <f t="shared" si="30"/>
        <v>Jum'at</v>
      </c>
      <c r="L94" s="72">
        <f t="shared" ref="L94:L106" si="34">($I$93+J94)+G94/24</f>
        <v>45702.375</v>
      </c>
      <c r="M94" s="73">
        <f t="shared" si="31"/>
        <v>2.375</v>
      </c>
    </row>
    <row r="95" spans="1:13" ht="15.75" x14ac:dyDescent="0.25">
      <c r="A95" s="27">
        <v>3</v>
      </c>
      <c r="B95" s="22" t="s">
        <v>295</v>
      </c>
      <c r="C95" s="27">
        <v>210</v>
      </c>
      <c r="D95" s="23">
        <f t="shared" si="27"/>
        <v>19</v>
      </c>
      <c r="E95" s="53">
        <v>0</v>
      </c>
      <c r="F95" s="53">
        <f t="shared" si="28"/>
        <v>19</v>
      </c>
      <c r="G95" s="21">
        <v>2</v>
      </c>
      <c r="H95" s="27" t="str">
        <f t="shared" si="29"/>
        <v>Jum'at</v>
      </c>
      <c r="I95" s="72">
        <f t="shared" si="32"/>
        <v>45702.708333333336</v>
      </c>
      <c r="J95" s="73">
        <f t="shared" si="33"/>
        <v>2.7083333333333335</v>
      </c>
      <c r="K95" s="27" t="str">
        <f t="shared" si="30"/>
        <v>Jum'at</v>
      </c>
      <c r="L95" s="72">
        <f t="shared" si="34"/>
        <v>45702.791666666672</v>
      </c>
      <c r="M95" s="73">
        <f t="shared" si="31"/>
        <v>2.791666666666667</v>
      </c>
    </row>
    <row r="96" spans="1:13" ht="15.75" x14ac:dyDescent="0.25">
      <c r="A96" s="27">
        <v>4</v>
      </c>
      <c r="B96" s="22" t="s">
        <v>19</v>
      </c>
      <c r="C96" s="27">
        <v>128</v>
      </c>
      <c r="D96" s="23">
        <f t="shared" si="27"/>
        <v>6</v>
      </c>
      <c r="E96" s="53">
        <v>-5</v>
      </c>
      <c r="F96" s="53">
        <f t="shared" si="28"/>
        <v>11</v>
      </c>
      <c r="G96" s="71">
        <v>5</v>
      </c>
      <c r="H96" s="27" t="str">
        <f t="shared" si="29"/>
        <v>Sabtu</v>
      </c>
      <c r="I96" s="72">
        <f t="shared" si="32"/>
        <v>45703.583333333336</v>
      </c>
      <c r="J96" s="73">
        <f t="shared" si="33"/>
        <v>3.5833333333333335</v>
      </c>
      <c r="K96" s="27" t="str">
        <f t="shared" si="30"/>
        <v>Sabtu</v>
      </c>
      <c r="L96" s="72">
        <f t="shared" si="34"/>
        <v>45703.791666666672</v>
      </c>
      <c r="M96" s="73">
        <f t="shared" si="31"/>
        <v>3.791666666666667</v>
      </c>
    </row>
    <row r="97" spans="1:13" ht="15.75" x14ac:dyDescent="0.25">
      <c r="A97" s="27">
        <v>5</v>
      </c>
      <c r="B97" s="22" t="s">
        <v>298</v>
      </c>
      <c r="C97" s="27">
        <v>300</v>
      </c>
      <c r="D97" s="23">
        <f t="shared" si="27"/>
        <v>27</v>
      </c>
      <c r="E97" s="53">
        <v>0</v>
      </c>
      <c r="F97" s="53">
        <f t="shared" si="28"/>
        <v>27</v>
      </c>
      <c r="G97" s="21">
        <v>2</v>
      </c>
      <c r="H97" s="27" t="str">
        <f t="shared" si="29"/>
        <v>Minggu</v>
      </c>
      <c r="I97" s="72">
        <f t="shared" si="32"/>
        <v>45704.041666666664</v>
      </c>
      <c r="J97" s="73">
        <f t="shared" si="33"/>
        <v>4.041666666666667</v>
      </c>
      <c r="K97" s="27" t="str">
        <f t="shared" si="30"/>
        <v>Minggu</v>
      </c>
      <c r="L97" s="72">
        <f t="shared" si="34"/>
        <v>45704.125</v>
      </c>
      <c r="M97" s="73">
        <f t="shared" si="31"/>
        <v>4.125</v>
      </c>
    </row>
    <row r="98" spans="1:13" ht="15.75" x14ac:dyDescent="0.25">
      <c r="A98" s="27">
        <v>6</v>
      </c>
      <c r="B98" s="22" t="s">
        <v>296</v>
      </c>
      <c r="C98" s="27">
        <v>300</v>
      </c>
      <c r="D98" s="23">
        <f t="shared" si="27"/>
        <v>27</v>
      </c>
      <c r="E98" s="53">
        <v>0</v>
      </c>
      <c r="F98" s="53">
        <f t="shared" si="28"/>
        <v>27</v>
      </c>
      <c r="G98" s="21">
        <v>3</v>
      </c>
      <c r="H98" s="27" t="str">
        <f t="shared" si="29"/>
        <v>Senin</v>
      </c>
      <c r="I98" s="72">
        <f t="shared" si="32"/>
        <v>45705.25</v>
      </c>
      <c r="J98" s="73">
        <f t="shared" si="33"/>
        <v>5.25</v>
      </c>
      <c r="K98" s="27" t="str">
        <f t="shared" si="30"/>
        <v>Senin</v>
      </c>
      <c r="L98" s="72">
        <f t="shared" si="34"/>
        <v>45705.375</v>
      </c>
      <c r="M98" s="73">
        <f t="shared" si="31"/>
        <v>5.375</v>
      </c>
    </row>
    <row r="99" spans="1:13" ht="15.75" x14ac:dyDescent="0.25">
      <c r="A99" s="27">
        <v>7</v>
      </c>
      <c r="B99" s="22" t="s">
        <v>143</v>
      </c>
      <c r="C99" s="27">
        <v>300</v>
      </c>
      <c r="D99" s="23">
        <f t="shared" si="27"/>
        <v>27</v>
      </c>
      <c r="E99" s="53">
        <v>0</v>
      </c>
      <c r="F99" s="53">
        <f t="shared" si="28"/>
        <v>27</v>
      </c>
      <c r="G99" s="21">
        <v>2</v>
      </c>
      <c r="H99" s="27" t="str">
        <f t="shared" si="29"/>
        <v>Selasa</v>
      </c>
      <c r="I99" s="72">
        <f t="shared" si="32"/>
        <v>45706.5</v>
      </c>
      <c r="J99" s="73">
        <f t="shared" si="33"/>
        <v>6.5</v>
      </c>
      <c r="K99" s="27" t="str">
        <f t="shared" si="30"/>
        <v>Selasa</v>
      </c>
      <c r="L99" s="72">
        <f t="shared" si="34"/>
        <v>45706.583333333336</v>
      </c>
      <c r="M99" s="73">
        <f t="shared" si="31"/>
        <v>6.583333333333333</v>
      </c>
    </row>
    <row r="100" spans="1:13" ht="15.75" x14ac:dyDescent="0.25">
      <c r="A100" s="27">
        <v>8</v>
      </c>
      <c r="B100" s="22" t="s">
        <v>296</v>
      </c>
      <c r="C100" s="27">
        <v>300</v>
      </c>
      <c r="D100" s="23">
        <f t="shared" si="27"/>
        <v>27</v>
      </c>
      <c r="E100" s="53">
        <v>0</v>
      </c>
      <c r="F100" s="53">
        <f t="shared" si="28"/>
        <v>27</v>
      </c>
      <c r="G100" s="21">
        <v>4</v>
      </c>
      <c r="H100" s="27" t="str">
        <f t="shared" si="29"/>
        <v>Rabu</v>
      </c>
      <c r="I100" s="72">
        <f t="shared" si="32"/>
        <v>45707.708333333336</v>
      </c>
      <c r="J100" s="73">
        <f t="shared" si="33"/>
        <v>7.708333333333333</v>
      </c>
      <c r="K100" s="27" t="str">
        <f t="shared" si="30"/>
        <v>Rabu</v>
      </c>
      <c r="L100" s="72">
        <f t="shared" si="34"/>
        <v>45707.875</v>
      </c>
      <c r="M100" s="73">
        <f t="shared" si="31"/>
        <v>7.875</v>
      </c>
    </row>
    <row r="101" spans="1:13" ht="15.75" x14ac:dyDescent="0.25">
      <c r="A101" s="27">
        <v>9</v>
      </c>
      <c r="B101" s="22" t="s">
        <v>298</v>
      </c>
      <c r="C101" s="27">
        <v>128</v>
      </c>
      <c r="D101" s="23">
        <f t="shared" si="27"/>
        <v>6</v>
      </c>
      <c r="E101" s="23">
        <v>-5</v>
      </c>
      <c r="F101" s="53">
        <f t="shared" si="28"/>
        <v>11</v>
      </c>
      <c r="G101" s="21">
        <v>2</v>
      </c>
      <c r="H101" s="27" t="str">
        <f t="shared" si="29"/>
        <v>Jum'at</v>
      </c>
      <c r="I101" s="72">
        <f t="shared" si="32"/>
        <v>45709</v>
      </c>
      <c r="J101" s="73">
        <f t="shared" si="33"/>
        <v>9</v>
      </c>
      <c r="K101" s="27" t="str">
        <f t="shared" si="30"/>
        <v>Jum'at</v>
      </c>
      <c r="L101" s="72">
        <f t="shared" si="34"/>
        <v>45709.083333333336</v>
      </c>
      <c r="M101" s="73">
        <f t="shared" si="31"/>
        <v>9.0833333333333339</v>
      </c>
    </row>
    <row r="102" spans="1:13" ht="15.75" x14ac:dyDescent="0.25">
      <c r="A102" s="27">
        <v>10</v>
      </c>
      <c r="B102" s="22" t="s">
        <v>19</v>
      </c>
      <c r="C102" s="27">
        <v>210</v>
      </c>
      <c r="D102" s="23">
        <f t="shared" si="27"/>
        <v>19</v>
      </c>
      <c r="E102" s="23">
        <v>0</v>
      </c>
      <c r="F102" s="53">
        <f t="shared" si="28"/>
        <v>19</v>
      </c>
      <c r="G102" s="21">
        <v>4</v>
      </c>
      <c r="H102" s="27" t="str">
        <f t="shared" si="29"/>
        <v>Jum'at</v>
      </c>
      <c r="I102" s="72">
        <f t="shared" si="32"/>
        <v>45709.333333333336</v>
      </c>
      <c r="J102" s="73">
        <f t="shared" si="33"/>
        <v>9.3333333333333339</v>
      </c>
      <c r="K102" s="27" t="str">
        <f t="shared" si="30"/>
        <v>Jum'at</v>
      </c>
      <c r="L102" s="72">
        <f t="shared" si="34"/>
        <v>45709.5</v>
      </c>
      <c r="M102" s="73">
        <f t="shared" si="31"/>
        <v>9.5</v>
      </c>
    </row>
    <row r="103" spans="1:13" ht="15.75" x14ac:dyDescent="0.25">
      <c r="A103" s="27">
        <v>11</v>
      </c>
      <c r="B103" s="22" t="s">
        <v>295</v>
      </c>
      <c r="C103" s="27">
        <v>83</v>
      </c>
      <c r="D103" s="23">
        <f t="shared" si="27"/>
        <v>8</v>
      </c>
      <c r="E103" s="23">
        <v>1</v>
      </c>
      <c r="F103" s="53">
        <f t="shared" si="28"/>
        <v>7</v>
      </c>
      <c r="G103" s="21">
        <v>2</v>
      </c>
      <c r="H103" s="27" t="str">
        <f t="shared" si="29"/>
        <v>Sabtu</v>
      </c>
      <c r="I103" s="72">
        <f t="shared" si="32"/>
        <v>45710.291666666664</v>
      </c>
      <c r="J103" s="73">
        <f t="shared" si="33"/>
        <v>10.291666666666666</v>
      </c>
      <c r="K103" s="27" t="str">
        <f t="shared" si="30"/>
        <v>Sabtu</v>
      </c>
      <c r="L103" s="72">
        <f t="shared" si="34"/>
        <v>45710.375</v>
      </c>
      <c r="M103" s="73">
        <f t="shared" si="31"/>
        <v>10.375</v>
      </c>
    </row>
    <row r="104" spans="1:13" ht="15.75" x14ac:dyDescent="0.25">
      <c r="A104" s="27">
        <v>12</v>
      </c>
      <c r="B104" s="22" t="s">
        <v>294</v>
      </c>
      <c r="C104" s="27">
        <v>250</v>
      </c>
      <c r="D104" s="23">
        <f t="shared" si="27"/>
        <v>23</v>
      </c>
      <c r="E104" s="23">
        <v>1</v>
      </c>
      <c r="F104" s="53">
        <f t="shared" si="28"/>
        <v>22</v>
      </c>
      <c r="G104" s="21">
        <v>1</v>
      </c>
      <c r="H104" s="27" t="str">
        <f t="shared" si="29"/>
        <v>Sabtu</v>
      </c>
      <c r="I104" s="72">
        <f t="shared" si="32"/>
        <v>45710.708333333336</v>
      </c>
      <c r="J104" s="73">
        <f t="shared" si="33"/>
        <v>10.708333333333334</v>
      </c>
      <c r="K104" s="27" t="str">
        <f t="shared" si="30"/>
        <v>Sabtu</v>
      </c>
      <c r="L104" s="72">
        <f t="shared" si="34"/>
        <v>45710.75</v>
      </c>
      <c r="M104" s="73">
        <f t="shared" si="31"/>
        <v>10.75</v>
      </c>
    </row>
    <row r="105" spans="1:13" ht="15.75" x14ac:dyDescent="0.25">
      <c r="A105" s="27">
        <v>13</v>
      </c>
      <c r="B105" s="22" t="s">
        <v>138</v>
      </c>
      <c r="C105" s="263">
        <v>298</v>
      </c>
      <c r="D105" s="23">
        <f t="shared" si="27"/>
        <v>27</v>
      </c>
      <c r="E105" s="23">
        <v>0</v>
      </c>
      <c r="F105" s="53">
        <f t="shared" si="28"/>
        <v>27</v>
      </c>
      <c r="G105" s="21">
        <v>14</v>
      </c>
      <c r="H105" s="27" t="str">
        <f t="shared" si="29"/>
        <v>Minggu</v>
      </c>
      <c r="I105" s="72">
        <f t="shared" si="32"/>
        <v>45711.708333333336</v>
      </c>
      <c r="J105" s="73">
        <f t="shared" si="33"/>
        <v>11.708333333333334</v>
      </c>
      <c r="K105" s="27" t="str">
        <f t="shared" si="30"/>
        <v>Senin</v>
      </c>
      <c r="L105" s="72">
        <f t="shared" si="34"/>
        <v>45712.291666666672</v>
      </c>
      <c r="M105" s="73">
        <f t="shared" si="31"/>
        <v>12.291666666666668</v>
      </c>
    </row>
    <row r="106" spans="1:13" ht="15.75" x14ac:dyDescent="0.25">
      <c r="A106" s="27">
        <v>14</v>
      </c>
      <c r="B106" s="22" t="s">
        <v>295</v>
      </c>
      <c r="C106" s="263">
        <v>298</v>
      </c>
      <c r="D106" s="23">
        <f t="shared" si="27"/>
        <v>27</v>
      </c>
      <c r="E106" s="23">
        <v>0</v>
      </c>
      <c r="F106" s="53">
        <f t="shared" si="28"/>
        <v>27</v>
      </c>
      <c r="G106" s="21">
        <v>3</v>
      </c>
      <c r="H106" s="27" t="str">
        <f t="shared" si="29"/>
        <v>Selasa</v>
      </c>
      <c r="I106" s="72">
        <f t="shared" si="32"/>
        <v>45713.416666666664</v>
      </c>
      <c r="J106" s="73">
        <f t="shared" si="33"/>
        <v>13.416666666666668</v>
      </c>
      <c r="K106" s="27" t="str">
        <f t="shared" si="30"/>
        <v>Selasa</v>
      </c>
      <c r="L106" s="72">
        <f t="shared" si="34"/>
        <v>45713.541666666664</v>
      </c>
      <c r="M106" s="73">
        <f t="shared" si="31"/>
        <v>13.541666666666668</v>
      </c>
    </row>
    <row r="107" spans="1:13" ht="15.75" x14ac:dyDescent="0.25">
      <c r="A107" s="27">
        <v>15</v>
      </c>
      <c r="B107" s="22" t="s">
        <v>138</v>
      </c>
      <c r="C107" s="27"/>
      <c r="D107" s="23"/>
      <c r="E107" s="23"/>
      <c r="F107" s="53"/>
      <c r="G107" s="21"/>
      <c r="H107" s="27" t="str">
        <f t="shared" si="29"/>
        <v>Rabu</v>
      </c>
      <c r="I107" s="72">
        <f t="shared" si="32"/>
        <v>45714.666666666664</v>
      </c>
      <c r="J107" s="73">
        <f t="shared" si="33"/>
        <v>14.666666666666668</v>
      </c>
      <c r="K107" s="27"/>
      <c r="L107" s="72"/>
      <c r="M107" s="73"/>
    </row>
    <row r="108" spans="1:13" ht="15.75" x14ac:dyDescent="0.25">
      <c r="A108" s="8" t="s">
        <v>31</v>
      </c>
      <c r="B108" s="8"/>
      <c r="C108" s="28">
        <f>SUM(C93:C104)</f>
        <v>2542</v>
      </c>
      <c r="D108" s="28">
        <f>SUM(D93:D104)</f>
        <v>220</v>
      </c>
      <c r="E108" s="28"/>
      <c r="F108" s="28">
        <f>SUM(F93:F104)</f>
        <v>226</v>
      </c>
      <c r="G108" s="28">
        <f>SUM(G93:G104)</f>
        <v>47</v>
      </c>
      <c r="H108" s="28">
        <f>D108+G108</f>
        <v>267</v>
      </c>
      <c r="I108" s="29"/>
      <c r="J108" s="30"/>
      <c r="K108" s="29"/>
      <c r="L108" s="29"/>
      <c r="M108" s="30"/>
    </row>
    <row r="109" spans="1:13" ht="15.75" x14ac:dyDescent="0.25">
      <c r="A109" s="8" t="s">
        <v>32</v>
      </c>
      <c r="B109" s="8"/>
      <c r="C109" s="31"/>
      <c r="D109" s="32">
        <f>D108/24</f>
        <v>9.1666666666666661</v>
      </c>
      <c r="E109" s="32"/>
      <c r="F109" s="32"/>
      <c r="G109" s="32">
        <f>G108/24</f>
        <v>1.9583333333333333</v>
      </c>
      <c r="H109" s="32">
        <f>H108/24</f>
        <v>11.125</v>
      </c>
      <c r="I109" s="33"/>
      <c r="J109" s="34"/>
      <c r="K109" s="35"/>
      <c r="L109" s="35"/>
      <c r="M109" s="35"/>
    </row>
    <row r="110" spans="1:13" ht="15.75" x14ac:dyDescent="0.25">
      <c r="A110" s="36"/>
      <c r="B110" s="36"/>
      <c r="C110" s="36"/>
      <c r="D110" s="36"/>
      <c r="E110" s="36"/>
      <c r="F110" s="36"/>
      <c r="G110" s="36"/>
      <c r="H110" s="35"/>
      <c r="I110" s="35"/>
      <c r="J110" s="30"/>
      <c r="K110" s="34" t="s">
        <v>33</v>
      </c>
      <c r="L110" s="35"/>
      <c r="M110" s="35"/>
    </row>
    <row r="111" spans="1:13" ht="15.75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30" t="s">
        <v>34</v>
      </c>
      <c r="L111" s="30"/>
      <c r="M111" s="38">
        <f>C108</f>
        <v>2542</v>
      </c>
    </row>
    <row r="112" spans="1:13" ht="15.75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30" t="s">
        <v>36</v>
      </c>
      <c r="L112" s="30"/>
      <c r="M112" s="40">
        <f>D109</f>
        <v>9.1666666666666661</v>
      </c>
    </row>
    <row r="113" spans="1:13" ht="15.75" x14ac:dyDescent="0.25">
      <c r="A113" s="15"/>
      <c r="B113" s="15"/>
      <c r="C113" s="15"/>
      <c r="D113" s="15"/>
      <c r="E113" s="15"/>
      <c r="F113" s="15"/>
      <c r="G113" s="15"/>
      <c r="H113" s="272"/>
      <c r="I113" s="272"/>
      <c r="J113" s="15"/>
      <c r="K113" s="30" t="s">
        <v>37</v>
      </c>
      <c r="L113" s="30"/>
      <c r="M113" s="41">
        <f>G109</f>
        <v>1.9583333333333333</v>
      </c>
    </row>
    <row r="115" spans="1:13" ht="15.75" x14ac:dyDescent="0.25">
      <c r="A115" s="14" t="s"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ht="15.75" x14ac:dyDescent="0.25">
      <c r="A116" s="14" t="s">
        <v>293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ht="15.75" x14ac:dyDescent="0.25">
      <c r="A117" s="17" t="s">
        <v>99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8" t="s">
        <v>3</v>
      </c>
      <c r="L117" s="16">
        <v>11</v>
      </c>
      <c r="M117" s="18" t="s">
        <v>4</v>
      </c>
    </row>
    <row r="118" spans="1:13" ht="15" customHeight="1" x14ac:dyDescent="0.25">
      <c r="A118" s="13" t="s">
        <v>5</v>
      </c>
      <c r="B118" s="13" t="s">
        <v>6</v>
      </c>
      <c r="C118" s="12" t="s">
        <v>7</v>
      </c>
      <c r="D118" s="12" t="s">
        <v>8</v>
      </c>
      <c r="E118" s="11" t="s">
        <v>9</v>
      </c>
      <c r="F118" s="11" t="s">
        <v>10</v>
      </c>
      <c r="G118" s="12" t="s">
        <v>11</v>
      </c>
      <c r="H118" s="10" t="s">
        <v>12</v>
      </c>
      <c r="I118" s="10"/>
      <c r="J118" s="10"/>
      <c r="K118" s="9" t="s">
        <v>13</v>
      </c>
      <c r="L118" s="9"/>
      <c r="M118" s="9"/>
    </row>
    <row r="119" spans="1:13" ht="15" customHeight="1" x14ac:dyDescent="0.25">
      <c r="A119" s="13"/>
      <c r="B119" s="13"/>
      <c r="C119" s="12"/>
      <c r="D119" s="12"/>
      <c r="E119" s="11"/>
      <c r="F119" s="11"/>
      <c r="G119" s="12"/>
      <c r="H119" s="19" t="s">
        <v>14</v>
      </c>
      <c r="I119" s="19" t="s">
        <v>15</v>
      </c>
      <c r="J119" s="19" t="s">
        <v>16</v>
      </c>
      <c r="K119" s="20" t="s">
        <v>14</v>
      </c>
      <c r="L119" s="20" t="s">
        <v>15</v>
      </c>
      <c r="M119" s="20" t="s">
        <v>16</v>
      </c>
    </row>
    <row r="120" spans="1:13" ht="15.75" x14ac:dyDescent="0.25">
      <c r="A120" s="27">
        <v>1</v>
      </c>
      <c r="B120" s="22" t="s">
        <v>138</v>
      </c>
      <c r="C120" s="27">
        <v>250</v>
      </c>
      <c r="D120" s="23">
        <f t="shared" ref="D120:D137" si="35">F120+E120</f>
        <v>23</v>
      </c>
      <c r="E120" s="53">
        <v>1</v>
      </c>
      <c r="F120" s="53">
        <f t="shared" ref="F120:F137" si="36">INT(C120/$L$3)</f>
        <v>22</v>
      </c>
      <c r="G120" s="21">
        <v>16</v>
      </c>
      <c r="H120" s="27" t="str">
        <f t="shared" ref="H120:H138" si="37">CHOOSE(WEEKDAY(I120),"Minggu","Senin","Selasa","Rabu","Kamis","Jum'at","Sabtu")</f>
        <v>Rabu</v>
      </c>
      <c r="I120" s="72">
        <v>45714</v>
      </c>
      <c r="J120" s="73">
        <v>0.66666666666666696</v>
      </c>
      <c r="K120" s="27" t="str">
        <f t="shared" ref="K120:K137" si="38">CHOOSE(WEEKDAY(L120),"Minggu","Senin","Selasa","Rabu","Kamis","Jum'at","Sabtu")</f>
        <v>Kamis</v>
      </c>
      <c r="L120" s="72">
        <f>(I120+J120)+G120/24</f>
        <v>45715.333333333328</v>
      </c>
      <c r="M120" s="73">
        <f t="shared" ref="M120:M137" si="39">(J120+G120/24)</f>
        <v>1.3333333333333335</v>
      </c>
    </row>
    <row r="121" spans="1:13" ht="15.75" x14ac:dyDescent="0.25">
      <c r="A121" s="27">
        <f>A120+1</f>
        <v>2</v>
      </c>
      <c r="B121" s="22" t="s">
        <v>294</v>
      </c>
      <c r="C121" s="27">
        <v>83</v>
      </c>
      <c r="D121" s="23">
        <f t="shared" si="35"/>
        <v>8</v>
      </c>
      <c r="E121" s="53">
        <v>1</v>
      </c>
      <c r="F121" s="53">
        <f t="shared" si="36"/>
        <v>7</v>
      </c>
      <c r="G121" s="21">
        <v>2</v>
      </c>
      <c r="H121" s="27" t="str">
        <f t="shared" si="37"/>
        <v>Jum'at</v>
      </c>
      <c r="I121" s="72">
        <f t="shared" ref="I121:I138" si="40">$I$120+J121</f>
        <v>45716.291666666664</v>
      </c>
      <c r="J121" s="73">
        <f t="shared" ref="J121:J138" si="41">M120+D120/24</f>
        <v>2.291666666666667</v>
      </c>
      <c r="K121" s="27" t="str">
        <f t="shared" si="38"/>
        <v>Jum'at</v>
      </c>
      <c r="L121" s="72">
        <f t="shared" ref="L121:L137" si="42">($I$120+J121)+G121/24</f>
        <v>45716.375</v>
      </c>
      <c r="M121" s="73">
        <f t="shared" si="39"/>
        <v>2.3750000000000004</v>
      </c>
    </row>
    <row r="122" spans="1:13" ht="15.75" x14ac:dyDescent="0.25">
      <c r="A122" s="27">
        <f>A121+1</f>
        <v>3</v>
      </c>
      <c r="B122" s="22" t="s">
        <v>295</v>
      </c>
      <c r="C122" s="27">
        <v>210</v>
      </c>
      <c r="D122" s="23">
        <f t="shared" si="35"/>
        <v>19</v>
      </c>
      <c r="E122" s="53">
        <v>0</v>
      </c>
      <c r="F122" s="53">
        <f t="shared" si="36"/>
        <v>19</v>
      </c>
      <c r="G122" s="21">
        <v>2</v>
      </c>
      <c r="H122" s="27" t="str">
        <f t="shared" si="37"/>
        <v>Jum'at</v>
      </c>
      <c r="I122" s="72">
        <f t="shared" si="40"/>
        <v>45716.708333333336</v>
      </c>
      <c r="J122" s="73">
        <f t="shared" si="41"/>
        <v>2.7083333333333339</v>
      </c>
      <c r="K122" s="27" t="str">
        <f t="shared" si="38"/>
        <v>Jum'at</v>
      </c>
      <c r="L122" s="72">
        <f t="shared" si="42"/>
        <v>45716.791666666672</v>
      </c>
      <c r="M122" s="73">
        <f t="shared" si="39"/>
        <v>2.7916666666666674</v>
      </c>
    </row>
    <row r="123" spans="1:13" ht="15.75" customHeight="1" x14ac:dyDescent="0.25">
      <c r="A123" s="27">
        <f>A122+1</f>
        <v>4</v>
      </c>
      <c r="B123" s="22" t="s">
        <v>19</v>
      </c>
      <c r="C123" s="27">
        <v>128</v>
      </c>
      <c r="D123" s="23">
        <f t="shared" si="35"/>
        <v>6</v>
      </c>
      <c r="E123" s="53">
        <v>-5</v>
      </c>
      <c r="F123" s="53">
        <f t="shared" si="36"/>
        <v>11</v>
      </c>
      <c r="G123" s="71">
        <v>5</v>
      </c>
      <c r="H123" s="27" t="str">
        <f t="shared" si="37"/>
        <v>Sabtu</v>
      </c>
      <c r="I123" s="72">
        <f t="shared" si="40"/>
        <v>45717.583333333336</v>
      </c>
      <c r="J123" s="73">
        <f t="shared" si="41"/>
        <v>3.5833333333333339</v>
      </c>
      <c r="K123" s="27" t="str">
        <f t="shared" si="38"/>
        <v>Sabtu</v>
      </c>
      <c r="L123" s="72">
        <f t="shared" si="42"/>
        <v>45717.791666666672</v>
      </c>
      <c r="M123" s="73">
        <f t="shared" si="39"/>
        <v>3.7916666666666674</v>
      </c>
    </row>
    <row r="124" spans="1:13" ht="15.75" x14ac:dyDescent="0.25">
      <c r="A124" s="27">
        <f>A123+1</f>
        <v>5</v>
      </c>
      <c r="B124" s="22" t="s">
        <v>143</v>
      </c>
      <c r="C124" s="27">
        <v>300</v>
      </c>
      <c r="D124" s="23">
        <f t="shared" si="35"/>
        <v>27</v>
      </c>
      <c r="E124" s="53">
        <v>0</v>
      </c>
      <c r="F124" s="53">
        <f t="shared" si="36"/>
        <v>27</v>
      </c>
      <c r="G124" s="21">
        <v>2</v>
      </c>
      <c r="H124" s="27" t="str">
        <f t="shared" si="37"/>
        <v>Minggu</v>
      </c>
      <c r="I124" s="72">
        <f t="shared" si="40"/>
        <v>45718.041666666664</v>
      </c>
      <c r="J124" s="73">
        <f t="shared" si="41"/>
        <v>4.0416666666666679</v>
      </c>
      <c r="K124" s="27" t="str">
        <f t="shared" si="38"/>
        <v>Minggu</v>
      </c>
      <c r="L124" s="72">
        <f t="shared" si="42"/>
        <v>45718.125</v>
      </c>
      <c r="M124" s="73">
        <f t="shared" si="39"/>
        <v>4.1250000000000009</v>
      </c>
    </row>
    <row r="125" spans="1:13" ht="15.75" x14ac:dyDescent="0.25">
      <c r="A125" s="27">
        <f>A124+1</f>
        <v>6</v>
      </c>
      <c r="B125" s="22" t="s">
        <v>296</v>
      </c>
      <c r="C125" s="27">
        <v>300</v>
      </c>
      <c r="D125" s="23">
        <f t="shared" si="35"/>
        <v>27</v>
      </c>
      <c r="E125" s="53">
        <v>0</v>
      </c>
      <c r="F125" s="53">
        <f t="shared" si="36"/>
        <v>27</v>
      </c>
      <c r="G125" s="21">
        <v>3</v>
      </c>
      <c r="H125" s="27" t="str">
        <f t="shared" si="37"/>
        <v>Senin</v>
      </c>
      <c r="I125" s="72">
        <f t="shared" si="40"/>
        <v>45719.25</v>
      </c>
      <c r="J125" s="73">
        <f t="shared" si="41"/>
        <v>5.2500000000000009</v>
      </c>
      <c r="K125" s="27" t="str">
        <f t="shared" si="38"/>
        <v>Senin</v>
      </c>
      <c r="L125" s="72">
        <f t="shared" si="42"/>
        <v>45719.375</v>
      </c>
      <c r="M125" s="73">
        <f t="shared" si="39"/>
        <v>5.3750000000000009</v>
      </c>
    </row>
    <row r="126" spans="1:13" ht="15.75" x14ac:dyDescent="0.25">
      <c r="A126" s="27">
        <v>7</v>
      </c>
      <c r="B126" s="22" t="s">
        <v>143</v>
      </c>
      <c r="C126" s="27">
        <v>128</v>
      </c>
      <c r="D126" s="23">
        <f t="shared" si="35"/>
        <v>6</v>
      </c>
      <c r="E126" s="23">
        <v>-5</v>
      </c>
      <c r="F126" s="53">
        <f t="shared" si="36"/>
        <v>11</v>
      </c>
      <c r="G126" s="21">
        <v>2</v>
      </c>
      <c r="H126" s="27" t="str">
        <f t="shared" si="37"/>
        <v>Selasa</v>
      </c>
      <c r="I126" s="72">
        <f t="shared" si="40"/>
        <v>45720.5</v>
      </c>
      <c r="J126" s="73">
        <f t="shared" si="41"/>
        <v>6.5000000000000009</v>
      </c>
      <c r="K126" s="27" t="str">
        <f t="shared" si="38"/>
        <v>Selasa</v>
      </c>
      <c r="L126" s="72">
        <f t="shared" si="42"/>
        <v>45720.583333333336</v>
      </c>
      <c r="M126" s="73">
        <f t="shared" si="39"/>
        <v>6.5833333333333339</v>
      </c>
    </row>
    <row r="127" spans="1:13" ht="15.75" x14ac:dyDescent="0.25">
      <c r="A127" s="27">
        <f t="shared" ref="A127:A138" si="43">A126+1</f>
        <v>8</v>
      </c>
      <c r="B127" s="22" t="s">
        <v>19</v>
      </c>
      <c r="C127" s="27">
        <v>210</v>
      </c>
      <c r="D127" s="23">
        <f t="shared" si="35"/>
        <v>20</v>
      </c>
      <c r="E127" s="23">
        <v>1</v>
      </c>
      <c r="F127" s="53">
        <f t="shared" si="36"/>
        <v>19</v>
      </c>
      <c r="G127" s="21">
        <v>5</v>
      </c>
      <c r="H127" s="27" t="str">
        <f t="shared" si="37"/>
        <v>Selasa</v>
      </c>
      <c r="I127" s="72">
        <f t="shared" si="40"/>
        <v>45720.833333333336</v>
      </c>
      <c r="J127" s="73">
        <f t="shared" si="41"/>
        <v>6.8333333333333339</v>
      </c>
      <c r="K127" s="27" t="str">
        <f t="shared" si="38"/>
        <v>Rabu</v>
      </c>
      <c r="L127" s="72">
        <f t="shared" si="42"/>
        <v>45721.041666666672</v>
      </c>
      <c r="M127" s="73">
        <f t="shared" si="39"/>
        <v>7.041666666666667</v>
      </c>
    </row>
    <row r="128" spans="1:13" ht="15.75" x14ac:dyDescent="0.25">
      <c r="A128" s="27">
        <f t="shared" si="43"/>
        <v>9</v>
      </c>
      <c r="B128" s="22" t="s">
        <v>295</v>
      </c>
      <c r="C128" s="27">
        <v>83</v>
      </c>
      <c r="D128" s="23">
        <f t="shared" si="35"/>
        <v>8</v>
      </c>
      <c r="E128" s="23">
        <v>1</v>
      </c>
      <c r="F128" s="53">
        <f t="shared" si="36"/>
        <v>7</v>
      </c>
      <c r="G128" s="21">
        <v>2</v>
      </c>
      <c r="H128" s="27" t="str">
        <f t="shared" si="37"/>
        <v>Rabu</v>
      </c>
      <c r="I128" s="72">
        <f t="shared" si="40"/>
        <v>45721.875</v>
      </c>
      <c r="J128" s="73">
        <f t="shared" si="41"/>
        <v>7.875</v>
      </c>
      <c r="K128" s="27" t="str">
        <f t="shared" si="38"/>
        <v>Rabu</v>
      </c>
      <c r="L128" s="72">
        <f t="shared" si="42"/>
        <v>45721.958333333336</v>
      </c>
      <c r="M128" s="73">
        <f t="shared" si="39"/>
        <v>7.958333333333333</v>
      </c>
    </row>
    <row r="129" spans="1:13" ht="15.75" x14ac:dyDescent="0.25">
      <c r="A129" s="27">
        <f t="shared" si="43"/>
        <v>10</v>
      </c>
      <c r="B129" s="22" t="s">
        <v>294</v>
      </c>
      <c r="C129" s="27">
        <v>250</v>
      </c>
      <c r="D129" s="23">
        <f t="shared" si="35"/>
        <v>23</v>
      </c>
      <c r="E129" s="23">
        <v>1</v>
      </c>
      <c r="F129" s="53">
        <f t="shared" si="36"/>
        <v>22</v>
      </c>
      <c r="G129" s="21">
        <v>1</v>
      </c>
      <c r="H129" s="27" t="str">
        <f t="shared" si="37"/>
        <v>Kamis</v>
      </c>
      <c r="I129" s="72">
        <f t="shared" si="40"/>
        <v>45722.291666666664</v>
      </c>
      <c r="J129" s="73">
        <f t="shared" si="41"/>
        <v>8.2916666666666661</v>
      </c>
      <c r="K129" s="27" t="str">
        <f t="shared" si="38"/>
        <v>Kamis</v>
      </c>
      <c r="L129" s="72">
        <f t="shared" si="42"/>
        <v>45722.333333333328</v>
      </c>
      <c r="M129" s="73">
        <f t="shared" si="39"/>
        <v>8.3333333333333321</v>
      </c>
    </row>
    <row r="130" spans="1:13" ht="15.75" x14ac:dyDescent="0.25">
      <c r="A130" s="27">
        <f t="shared" si="43"/>
        <v>11</v>
      </c>
      <c r="B130" s="22" t="s">
        <v>138</v>
      </c>
      <c r="C130" s="27">
        <v>250</v>
      </c>
      <c r="D130" s="23">
        <f t="shared" si="35"/>
        <v>23</v>
      </c>
      <c r="E130" s="23">
        <v>1</v>
      </c>
      <c r="F130" s="53">
        <f t="shared" si="36"/>
        <v>22</v>
      </c>
      <c r="G130" s="21">
        <v>4</v>
      </c>
      <c r="H130" s="27" t="str">
        <f t="shared" si="37"/>
        <v>Jum'at</v>
      </c>
      <c r="I130" s="72">
        <f t="shared" si="40"/>
        <v>45723.291666666664</v>
      </c>
      <c r="J130" s="73">
        <f t="shared" si="41"/>
        <v>9.2916666666666661</v>
      </c>
      <c r="K130" s="27" t="str">
        <f t="shared" si="38"/>
        <v>Jum'at</v>
      </c>
      <c r="L130" s="72">
        <f t="shared" si="42"/>
        <v>45723.458333333328</v>
      </c>
      <c r="M130" s="73">
        <f t="shared" si="39"/>
        <v>9.4583333333333321</v>
      </c>
    </row>
    <row r="131" spans="1:13" ht="15.75" x14ac:dyDescent="0.25">
      <c r="A131" s="27">
        <f t="shared" si="43"/>
        <v>12</v>
      </c>
      <c r="B131" s="22" t="s">
        <v>294</v>
      </c>
      <c r="C131" s="27">
        <v>150</v>
      </c>
      <c r="D131" s="23">
        <f t="shared" si="35"/>
        <v>14</v>
      </c>
      <c r="E131" s="23">
        <v>1</v>
      </c>
      <c r="F131" s="53">
        <f t="shared" si="36"/>
        <v>13</v>
      </c>
      <c r="G131" s="21">
        <v>3</v>
      </c>
      <c r="H131" s="27" t="str">
        <f t="shared" si="37"/>
        <v>Sabtu</v>
      </c>
      <c r="I131" s="72">
        <f t="shared" si="40"/>
        <v>45724.416666666664</v>
      </c>
      <c r="J131" s="73">
        <f t="shared" si="41"/>
        <v>10.416666666666666</v>
      </c>
      <c r="K131" s="27" t="str">
        <f t="shared" si="38"/>
        <v>Sabtu</v>
      </c>
      <c r="L131" s="72">
        <f t="shared" si="42"/>
        <v>45724.541666666664</v>
      </c>
      <c r="M131" s="73">
        <f t="shared" si="39"/>
        <v>10.541666666666666</v>
      </c>
    </row>
    <row r="132" spans="1:13" ht="15.75" x14ac:dyDescent="0.25">
      <c r="A132" s="27">
        <f t="shared" si="43"/>
        <v>13</v>
      </c>
      <c r="B132" s="22" t="s">
        <v>289</v>
      </c>
      <c r="C132" s="27">
        <v>98</v>
      </c>
      <c r="D132" s="23">
        <f t="shared" si="35"/>
        <v>9</v>
      </c>
      <c r="E132" s="23">
        <v>1</v>
      </c>
      <c r="F132" s="53">
        <f t="shared" si="36"/>
        <v>8</v>
      </c>
      <c r="G132" s="21">
        <v>2</v>
      </c>
      <c r="H132" s="27" t="str">
        <f t="shared" si="37"/>
        <v>Minggu</v>
      </c>
      <c r="I132" s="72">
        <f t="shared" si="40"/>
        <v>45725.125</v>
      </c>
      <c r="J132" s="73">
        <f t="shared" si="41"/>
        <v>11.125</v>
      </c>
      <c r="K132" s="27" t="str">
        <f t="shared" si="38"/>
        <v>Minggu</v>
      </c>
      <c r="L132" s="72">
        <f t="shared" si="42"/>
        <v>45725.208333333336</v>
      </c>
      <c r="M132" s="73">
        <f t="shared" si="39"/>
        <v>11.208333333333334</v>
      </c>
    </row>
    <row r="133" spans="1:13" ht="15.75" x14ac:dyDescent="0.25">
      <c r="A133" s="27">
        <f t="shared" si="43"/>
        <v>14</v>
      </c>
      <c r="B133" s="22" t="s">
        <v>290</v>
      </c>
      <c r="C133" s="27">
        <v>146</v>
      </c>
      <c r="D133" s="23">
        <f t="shared" si="35"/>
        <v>13</v>
      </c>
      <c r="E133" s="23">
        <v>0</v>
      </c>
      <c r="F133" s="53">
        <f t="shared" si="36"/>
        <v>13</v>
      </c>
      <c r="G133" s="21">
        <v>2</v>
      </c>
      <c r="H133" s="27" t="str">
        <f t="shared" si="37"/>
        <v>Minggu</v>
      </c>
      <c r="I133" s="72">
        <f t="shared" si="40"/>
        <v>45725.583333333336</v>
      </c>
      <c r="J133" s="73">
        <f t="shared" si="41"/>
        <v>11.583333333333334</v>
      </c>
      <c r="K133" s="27" t="str">
        <f t="shared" si="38"/>
        <v>Minggu</v>
      </c>
      <c r="L133" s="72">
        <f t="shared" si="42"/>
        <v>45725.666666666672</v>
      </c>
      <c r="M133" s="73">
        <f t="shared" si="39"/>
        <v>11.666666666666668</v>
      </c>
    </row>
    <row r="134" spans="1:13" ht="15.75" x14ac:dyDescent="0.25">
      <c r="A134" s="27">
        <f t="shared" si="43"/>
        <v>15</v>
      </c>
      <c r="B134" s="22" t="s">
        <v>60</v>
      </c>
      <c r="C134" s="27">
        <v>146</v>
      </c>
      <c r="D134" s="23">
        <f t="shared" si="35"/>
        <v>13</v>
      </c>
      <c r="E134" s="23">
        <v>0</v>
      </c>
      <c r="F134" s="53">
        <f t="shared" si="36"/>
        <v>13</v>
      </c>
      <c r="G134" s="21">
        <v>4</v>
      </c>
      <c r="H134" s="27" t="str">
        <f t="shared" si="37"/>
        <v>Senin</v>
      </c>
      <c r="I134" s="72">
        <f t="shared" si="40"/>
        <v>45726.208333333336</v>
      </c>
      <c r="J134" s="73">
        <f t="shared" si="41"/>
        <v>12.208333333333334</v>
      </c>
      <c r="K134" s="27" t="str">
        <f t="shared" si="38"/>
        <v>Senin</v>
      </c>
      <c r="L134" s="72">
        <f t="shared" si="42"/>
        <v>45726.375</v>
      </c>
      <c r="M134" s="73">
        <f t="shared" si="39"/>
        <v>12.375</v>
      </c>
    </row>
    <row r="135" spans="1:13" ht="15.75" x14ac:dyDescent="0.25">
      <c r="A135" s="27">
        <f t="shared" si="43"/>
        <v>16</v>
      </c>
      <c r="B135" s="22" t="s">
        <v>290</v>
      </c>
      <c r="C135" s="27">
        <v>98</v>
      </c>
      <c r="D135" s="23">
        <f t="shared" si="35"/>
        <v>9</v>
      </c>
      <c r="E135" s="23">
        <v>1</v>
      </c>
      <c r="F135" s="53">
        <f t="shared" si="36"/>
        <v>8</v>
      </c>
      <c r="G135" s="21">
        <v>2</v>
      </c>
      <c r="H135" s="27" t="str">
        <f t="shared" si="37"/>
        <v>Senin</v>
      </c>
      <c r="I135" s="72">
        <f t="shared" si="40"/>
        <v>45726.916666666664</v>
      </c>
      <c r="J135" s="73">
        <f t="shared" si="41"/>
        <v>12.916666666666666</v>
      </c>
      <c r="K135" s="27" t="str">
        <f t="shared" si="38"/>
        <v>Selasa</v>
      </c>
      <c r="L135" s="72">
        <f t="shared" si="42"/>
        <v>45727</v>
      </c>
      <c r="M135" s="73">
        <f t="shared" si="39"/>
        <v>13</v>
      </c>
    </row>
    <row r="136" spans="1:13" ht="15.75" x14ac:dyDescent="0.25">
      <c r="A136" s="27">
        <f t="shared" si="43"/>
        <v>17</v>
      </c>
      <c r="B136" s="22" t="s">
        <v>289</v>
      </c>
      <c r="C136" s="27">
        <v>150</v>
      </c>
      <c r="D136" s="23">
        <f t="shared" si="35"/>
        <v>14</v>
      </c>
      <c r="E136" s="23">
        <v>1</v>
      </c>
      <c r="F136" s="53">
        <f t="shared" si="36"/>
        <v>13</v>
      </c>
      <c r="G136" s="21">
        <v>1</v>
      </c>
      <c r="H136" s="27" t="str">
        <f t="shared" si="37"/>
        <v>Selasa</v>
      </c>
      <c r="I136" s="72">
        <f t="shared" si="40"/>
        <v>45727.375</v>
      </c>
      <c r="J136" s="73">
        <f t="shared" si="41"/>
        <v>13.375</v>
      </c>
      <c r="K136" s="27" t="str">
        <f t="shared" si="38"/>
        <v>Selasa</v>
      </c>
      <c r="L136" s="72">
        <f t="shared" si="42"/>
        <v>45727.416666666664</v>
      </c>
      <c r="M136" s="73">
        <f t="shared" si="39"/>
        <v>13.416666666666666</v>
      </c>
    </row>
    <row r="137" spans="1:13" ht="15.75" x14ac:dyDescent="0.25">
      <c r="A137" s="27">
        <f t="shared" si="43"/>
        <v>18</v>
      </c>
      <c r="B137" s="22" t="s">
        <v>294</v>
      </c>
      <c r="C137" s="27">
        <v>250</v>
      </c>
      <c r="D137" s="23">
        <f t="shared" si="35"/>
        <v>23</v>
      </c>
      <c r="E137" s="23">
        <v>1</v>
      </c>
      <c r="F137" s="53">
        <f t="shared" si="36"/>
        <v>22</v>
      </c>
      <c r="G137" s="21">
        <v>1</v>
      </c>
      <c r="H137" s="27" t="str">
        <f t="shared" si="37"/>
        <v>Rabu</v>
      </c>
      <c r="I137" s="72">
        <f t="shared" si="40"/>
        <v>45728</v>
      </c>
      <c r="J137" s="73">
        <f t="shared" si="41"/>
        <v>14</v>
      </c>
      <c r="K137" s="27" t="str">
        <f t="shared" si="38"/>
        <v>Rabu</v>
      </c>
      <c r="L137" s="72">
        <f t="shared" si="42"/>
        <v>45728.041666666664</v>
      </c>
      <c r="M137" s="73">
        <f t="shared" si="39"/>
        <v>14.041666666666666</v>
      </c>
    </row>
    <row r="138" spans="1:13" ht="15.75" x14ac:dyDescent="0.25">
      <c r="A138" s="27">
        <f t="shared" si="43"/>
        <v>19</v>
      </c>
      <c r="B138" s="22" t="s">
        <v>138</v>
      </c>
      <c r="C138" s="27"/>
      <c r="D138" s="23"/>
      <c r="E138" s="23"/>
      <c r="F138" s="53"/>
      <c r="G138" s="21"/>
      <c r="H138" s="27" t="str">
        <f t="shared" si="37"/>
        <v>Kamis</v>
      </c>
      <c r="I138" s="72">
        <f t="shared" si="40"/>
        <v>45729</v>
      </c>
      <c r="J138" s="73">
        <f t="shared" si="41"/>
        <v>15</v>
      </c>
      <c r="K138" s="27"/>
      <c r="L138" s="72"/>
      <c r="M138" s="73"/>
    </row>
    <row r="139" spans="1:13" ht="15.75" x14ac:dyDescent="0.25">
      <c r="A139" s="8" t="s">
        <v>31</v>
      </c>
      <c r="B139" s="8"/>
      <c r="C139" s="28">
        <f>SUM(C120:C137)</f>
        <v>3230</v>
      </c>
      <c r="D139" s="28">
        <f>SUM(D120:D137)</f>
        <v>285</v>
      </c>
      <c r="E139" s="28"/>
      <c r="F139" s="28">
        <f>SUM(F120:F137)</f>
        <v>284</v>
      </c>
      <c r="G139" s="28">
        <f>SUM(G120:G137)</f>
        <v>59</v>
      </c>
      <c r="H139" s="28">
        <f>D139+G139</f>
        <v>344</v>
      </c>
      <c r="I139" s="29"/>
      <c r="J139" s="30"/>
      <c r="K139" s="29"/>
      <c r="L139" s="29"/>
      <c r="M139" s="30"/>
    </row>
    <row r="140" spans="1:13" ht="15.75" x14ac:dyDescent="0.25">
      <c r="A140" s="8" t="s">
        <v>32</v>
      </c>
      <c r="B140" s="8"/>
      <c r="C140" s="31"/>
      <c r="D140" s="32">
        <f>D139/24</f>
        <v>11.875</v>
      </c>
      <c r="E140" s="32"/>
      <c r="F140" s="32"/>
      <c r="G140" s="32">
        <f>G139/24</f>
        <v>2.4583333333333335</v>
      </c>
      <c r="H140" s="32">
        <f>H139/24</f>
        <v>14.333333333333334</v>
      </c>
      <c r="I140" s="33"/>
      <c r="J140" s="34"/>
      <c r="K140" s="35"/>
      <c r="L140" s="35"/>
      <c r="M140" s="35"/>
    </row>
    <row r="141" spans="1:13" ht="15.75" x14ac:dyDescent="0.25">
      <c r="A141" s="36"/>
      <c r="B141" s="36"/>
      <c r="C141" s="36"/>
      <c r="D141" s="36"/>
      <c r="E141" s="36"/>
      <c r="F141" s="36"/>
      <c r="G141" s="36"/>
      <c r="H141" s="35"/>
      <c r="I141" s="35"/>
      <c r="J141" s="30"/>
      <c r="K141" s="34" t="s">
        <v>33</v>
      </c>
      <c r="L141" s="35"/>
      <c r="M141" s="35"/>
    </row>
    <row r="142" spans="1:13" ht="15.75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30" t="s">
        <v>34</v>
      </c>
      <c r="L142" s="30"/>
      <c r="M142" s="38">
        <f>C139</f>
        <v>3230</v>
      </c>
    </row>
    <row r="143" spans="1:13" ht="15.75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30" t="s">
        <v>36</v>
      </c>
      <c r="L143" s="30"/>
      <c r="M143" s="40">
        <f>D140</f>
        <v>11.875</v>
      </c>
    </row>
    <row r="144" spans="1:13" ht="15.75" x14ac:dyDescent="0.25">
      <c r="A144" s="15"/>
      <c r="B144" s="15"/>
      <c r="C144" s="15"/>
      <c r="D144" s="15"/>
      <c r="E144" s="15"/>
      <c r="F144" s="15"/>
      <c r="G144" s="15"/>
      <c r="H144" s="272"/>
      <c r="I144" s="272"/>
      <c r="J144" s="15"/>
      <c r="K144" s="30" t="s">
        <v>37</v>
      </c>
      <c r="L144" s="30"/>
      <c r="M144" s="41">
        <f>G140</f>
        <v>2.4583333333333335</v>
      </c>
    </row>
    <row r="146" spans="1:13" ht="16.5" customHeight="1" x14ac:dyDescent="0.25">
      <c r="A146" s="14" t="s">
        <v>0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 ht="15.75" x14ac:dyDescent="0.25">
      <c r="A147" s="14" t="s">
        <v>293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1:13" ht="15.75" x14ac:dyDescent="0.25">
      <c r="A148" s="17" t="s">
        <v>100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8" t="s">
        <v>3</v>
      </c>
      <c r="L148" s="16">
        <v>11</v>
      </c>
      <c r="M148" s="18" t="s">
        <v>4</v>
      </c>
    </row>
    <row r="149" spans="1:13" ht="15.75" customHeight="1" x14ac:dyDescent="0.25">
      <c r="A149" s="13" t="s">
        <v>5</v>
      </c>
      <c r="B149" s="13" t="s">
        <v>6</v>
      </c>
      <c r="C149" s="12" t="s">
        <v>7</v>
      </c>
      <c r="D149" s="12" t="s">
        <v>8</v>
      </c>
      <c r="E149" s="11" t="s">
        <v>9</v>
      </c>
      <c r="F149" s="11" t="s">
        <v>10</v>
      </c>
      <c r="G149" s="12" t="s">
        <v>11</v>
      </c>
      <c r="H149" s="10" t="s">
        <v>12</v>
      </c>
      <c r="I149" s="10"/>
      <c r="J149" s="10"/>
      <c r="K149" s="9" t="s">
        <v>13</v>
      </c>
      <c r="L149" s="9"/>
      <c r="M149" s="9"/>
    </row>
    <row r="150" spans="1:13" ht="15" customHeight="1" x14ac:dyDescent="0.25">
      <c r="A150" s="13"/>
      <c r="B150" s="13"/>
      <c r="C150" s="12"/>
      <c r="D150" s="12"/>
      <c r="E150" s="11"/>
      <c r="F150" s="11"/>
      <c r="G150" s="12"/>
      <c r="H150" s="19" t="s">
        <v>14</v>
      </c>
      <c r="I150" s="19" t="s">
        <v>15</v>
      </c>
      <c r="J150" s="19" t="s">
        <v>16</v>
      </c>
      <c r="K150" s="20" t="s">
        <v>14</v>
      </c>
      <c r="L150" s="20" t="s">
        <v>15</v>
      </c>
      <c r="M150" s="20" t="s">
        <v>16</v>
      </c>
    </row>
    <row r="151" spans="1:13" ht="15.75" x14ac:dyDescent="0.25">
      <c r="A151" s="27">
        <v>1</v>
      </c>
      <c r="B151" s="22" t="s">
        <v>138</v>
      </c>
      <c r="C151" s="27">
        <v>250</v>
      </c>
      <c r="D151" s="23">
        <f t="shared" ref="D151:D167" si="44">F151+E151</f>
        <v>23</v>
      </c>
      <c r="E151" s="53">
        <v>1</v>
      </c>
      <c r="F151" s="53">
        <f t="shared" ref="F151:F167" si="45">INT(C151/$L$34)</f>
        <v>22</v>
      </c>
      <c r="G151" s="21">
        <v>8</v>
      </c>
      <c r="H151" s="27" t="str">
        <f t="shared" ref="H151:H168" si="46">CHOOSE(WEEKDAY(I151),"Minggu","Senin","Selasa","Rabu","Kamis","Jum'at","Sabtu")</f>
        <v>Kamis</v>
      </c>
      <c r="I151" s="72">
        <v>45729</v>
      </c>
      <c r="J151" s="73">
        <v>0</v>
      </c>
      <c r="K151" s="27" t="str">
        <f t="shared" ref="K151:K167" si="47">CHOOSE(WEEKDAY(L151),"Minggu","Senin","Selasa","Rabu","Kamis","Jum'at","Sabtu")</f>
        <v>Kamis</v>
      </c>
      <c r="L151" s="72">
        <f>(I151+J151)+G151/24</f>
        <v>45729.333333333336</v>
      </c>
      <c r="M151" s="73">
        <f t="shared" ref="M151:M167" si="48">(J151+G151/24)</f>
        <v>0.33333333333333331</v>
      </c>
    </row>
    <row r="152" spans="1:13" ht="15.75" x14ac:dyDescent="0.25">
      <c r="A152" s="27">
        <v>2</v>
      </c>
      <c r="B152" s="22" t="s">
        <v>294</v>
      </c>
      <c r="C152" s="27">
        <v>83</v>
      </c>
      <c r="D152" s="23">
        <f t="shared" si="44"/>
        <v>8</v>
      </c>
      <c r="E152" s="53">
        <v>1</v>
      </c>
      <c r="F152" s="53">
        <f t="shared" si="45"/>
        <v>7</v>
      </c>
      <c r="G152" s="21">
        <v>2</v>
      </c>
      <c r="H152" s="27" t="str">
        <f t="shared" si="46"/>
        <v>Jum'at</v>
      </c>
      <c r="I152" s="72">
        <f t="shared" ref="I152:I168" si="49">$I$151+J152</f>
        <v>45730.291666666664</v>
      </c>
      <c r="J152" s="73">
        <f t="shared" ref="J152:J168" si="50">M151+D151/24</f>
        <v>1.2916666666666667</v>
      </c>
      <c r="K152" s="27" t="str">
        <f t="shared" si="47"/>
        <v>Jum'at</v>
      </c>
      <c r="L152" s="72">
        <f t="shared" ref="L152:L167" si="51">($I$151+J152)+G152/24</f>
        <v>45730.375</v>
      </c>
      <c r="M152" s="73">
        <f t="shared" si="48"/>
        <v>1.375</v>
      </c>
    </row>
    <row r="153" spans="1:13" ht="15.75" x14ac:dyDescent="0.25">
      <c r="A153" s="27">
        <v>3</v>
      </c>
      <c r="B153" s="22" t="s">
        <v>295</v>
      </c>
      <c r="C153" s="27">
        <v>210</v>
      </c>
      <c r="D153" s="23">
        <f t="shared" si="44"/>
        <v>19</v>
      </c>
      <c r="E153" s="53">
        <v>0</v>
      </c>
      <c r="F153" s="53">
        <f t="shared" si="45"/>
        <v>19</v>
      </c>
      <c r="G153" s="21">
        <v>2</v>
      </c>
      <c r="H153" s="27" t="str">
        <f t="shared" si="46"/>
        <v>Jum'at</v>
      </c>
      <c r="I153" s="72">
        <f t="shared" si="49"/>
        <v>45730.708333333336</v>
      </c>
      <c r="J153" s="73">
        <f t="shared" si="50"/>
        <v>1.7083333333333333</v>
      </c>
      <c r="K153" s="27" t="str">
        <f t="shared" si="47"/>
        <v>Jum'at</v>
      </c>
      <c r="L153" s="72">
        <f t="shared" si="51"/>
        <v>45730.791666666672</v>
      </c>
      <c r="M153" s="73">
        <f t="shared" si="48"/>
        <v>1.7916666666666665</v>
      </c>
    </row>
    <row r="154" spans="1:13" ht="15.75" x14ac:dyDescent="0.25">
      <c r="A154" s="27">
        <v>4</v>
      </c>
      <c r="B154" s="22" t="s">
        <v>19</v>
      </c>
      <c r="C154" s="27">
        <v>128</v>
      </c>
      <c r="D154" s="23">
        <f t="shared" si="44"/>
        <v>6</v>
      </c>
      <c r="E154" s="53">
        <v>-5</v>
      </c>
      <c r="F154" s="53">
        <f t="shared" si="45"/>
        <v>11</v>
      </c>
      <c r="G154" s="71">
        <v>4</v>
      </c>
      <c r="H154" s="27" t="str">
        <f t="shared" si="46"/>
        <v>Sabtu</v>
      </c>
      <c r="I154" s="72">
        <f t="shared" si="49"/>
        <v>45731.583333333336</v>
      </c>
      <c r="J154" s="73">
        <f t="shared" si="50"/>
        <v>2.583333333333333</v>
      </c>
      <c r="K154" s="27" t="str">
        <f t="shared" si="47"/>
        <v>Sabtu</v>
      </c>
      <c r="L154" s="72">
        <f t="shared" si="51"/>
        <v>45731.75</v>
      </c>
      <c r="M154" s="73">
        <f t="shared" si="48"/>
        <v>2.7499999999999996</v>
      </c>
    </row>
    <row r="155" spans="1:13" ht="15.75" x14ac:dyDescent="0.25">
      <c r="A155" s="27">
        <v>5</v>
      </c>
      <c r="B155" s="22" t="s">
        <v>298</v>
      </c>
      <c r="C155" s="27">
        <v>300</v>
      </c>
      <c r="D155" s="23">
        <f t="shared" si="44"/>
        <v>27</v>
      </c>
      <c r="E155" s="53">
        <v>0</v>
      </c>
      <c r="F155" s="53">
        <f t="shared" si="45"/>
        <v>27</v>
      </c>
      <c r="G155" s="21">
        <v>2</v>
      </c>
      <c r="H155" s="27" t="str">
        <f t="shared" si="46"/>
        <v>Minggu</v>
      </c>
      <c r="I155" s="72">
        <f t="shared" si="49"/>
        <v>45732</v>
      </c>
      <c r="J155" s="73">
        <f t="shared" si="50"/>
        <v>2.9999999999999996</v>
      </c>
      <c r="K155" s="27" t="str">
        <f t="shared" si="47"/>
        <v>Minggu</v>
      </c>
      <c r="L155" s="72">
        <f t="shared" si="51"/>
        <v>45732.083333333336</v>
      </c>
      <c r="M155" s="73">
        <f t="shared" si="48"/>
        <v>3.083333333333333</v>
      </c>
    </row>
    <row r="156" spans="1:13" ht="15.75" x14ac:dyDescent="0.25">
      <c r="A156" s="27">
        <v>6</v>
      </c>
      <c r="B156" s="22" t="s">
        <v>296</v>
      </c>
      <c r="C156" s="27">
        <v>300</v>
      </c>
      <c r="D156" s="23">
        <f t="shared" si="44"/>
        <v>27</v>
      </c>
      <c r="E156" s="53">
        <v>0</v>
      </c>
      <c r="F156" s="53">
        <f t="shared" si="45"/>
        <v>27</v>
      </c>
      <c r="G156" s="21">
        <v>3</v>
      </c>
      <c r="H156" s="27" t="str">
        <f t="shared" si="46"/>
        <v>Senin</v>
      </c>
      <c r="I156" s="72">
        <f t="shared" si="49"/>
        <v>45733.208333333336</v>
      </c>
      <c r="J156" s="73">
        <f t="shared" si="50"/>
        <v>4.208333333333333</v>
      </c>
      <c r="K156" s="27" t="str">
        <f t="shared" si="47"/>
        <v>Senin</v>
      </c>
      <c r="L156" s="72">
        <f t="shared" si="51"/>
        <v>45733.333333333336</v>
      </c>
      <c r="M156" s="73">
        <f t="shared" si="48"/>
        <v>4.333333333333333</v>
      </c>
    </row>
    <row r="157" spans="1:13" ht="15.75" x14ac:dyDescent="0.25">
      <c r="A157" s="27">
        <v>7</v>
      </c>
      <c r="B157" s="22" t="s">
        <v>143</v>
      </c>
      <c r="C157" s="27">
        <v>300</v>
      </c>
      <c r="D157" s="23">
        <f t="shared" si="44"/>
        <v>27</v>
      </c>
      <c r="E157" s="53">
        <v>0</v>
      </c>
      <c r="F157" s="53">
        <f t="shared" si="45"/>
        <v>27</v>
      </c>
      <c r="G157" s="21">
        <v>2</v>
      </c>
      <c r="H157" s="27" t="str">
        <f t="shared" si="46"/>
        <v>Selasa</v>
      </c>
      <c r="I157" s="72">
        <f t="shared" si="49"/>
        <v>45734.458333333336</v>
      </c>
      <c r="J157" s="73">
        <f t="shared" si="50"/>
        <v>5.458333333333333</v>
      </c>
      <c r="K157" s="27" t="str">
        <f t="shared" si="47"/>
        <v>Selasa</v>
      </c>
      <c r="L157" s="72">
        <f t="shared" si="51"/>
        <v>45734.541666666672</v>
      </c>
      <c r="M157" s="73">
        <f t="shared" si="48"/>
        <v>5.5416666666666661</v>
      </c>
    </row>
    <row r="158" spans="1:13" ht="15.75" x14ac:dyDescent="0.25">
      <c r="A158" s="27">
        <v>8</v>
      </c>
      <c r="B158" s="22" t="s">
        <v>296</v>
      </c>
      <c r="C158" s="27">
        <v>300</v>
      </c>
      <c r="D158" s="23">
        <f t="shared" si="44"/>
        <v>27</v>
      </c>
      <c r="E158" s="53">
        <v>0</v>
      </c>
      <c r="F158" s="53">
        <f t="shared" si="45"/>
        <v>27</v>
      </c>
      <c r="G158" s="21">
        <v>3</v>
      </c>
      <c r="H158" s="27" t="str">
        <f t="shared" si="46"/>
        <v>Rabu</v>
      </c>
      <c r="I158" s="72">
        <f t="shared" si="49"/>
        <v>45735.666666666664</v>
      </c>
      <c r="J158" s="73">
        <f t="shared" si="50"/>
        <v>6.6666666666666661</v>
      </c>
      <c r="K158" s="27" t="str">
        <f t="shared" si="47"/>
        <v>Rabu</v>
      </c>
      <c r="L158" s="72">
        <f t="shared" si="51"/>
        <v>45735.791666666664</v>
      </c>
      <c r="M158" s="73">
        <f t="shared" si="48"/>
        <v>6.7916666666666661</v>
      </c>
    </row>
    <row r="159" spans="1:13" ht="15.75" x14ac:dyDescent="0.25">
      <c r="A159" s="27">
        <v>9</v>
      </c>
      <c r="B159" s="22" t="s">
        <v>298</v>
      </c>
      <c r="C159" s="27">
        <v>128</v>
      </c>
      <c r="D159" s="23">
        <f t="shared" si="44"/>
        <v>6</v>
      </c>
      <c r="E159" s="23">
        <v>-5</v>
      </c>
      <c r="F159" s="53">
        <f t="shared" si="45"/>
        <v>11</v>
      </c>
      <c r="G159" s="21">
        <v>2</v>
      </c>
      <c r="H159" s="27" t="str">
        <f t="shared" si="46"/>
        <v>Kamis</v>
      </c>
      <c r="I159" s="72">
        <f t="shared" si="49"/>
        <v>45736.916666666664</v>
      </c>
      <c r="J159" s="73">
        <f t="shared" si="50"/>
        <v>7.9166666666666661</v>
      </c>
      <c r="K159" s="27" t="str">
        <f t="shared" si="47"/>
        <v>Jum'at</v>
      </c>
      <c r="L159" s="72">
        <f t="shared" si="51"/>
        <v>45737</v>
      </c>
      <c r="M159" s="73">
        <f t="shared" si="48"/>
        <v>7.9999999999999991</v>
      </c>
    </row>
    <row r="160" spans="1:13" ht="15.75" x14ac:dyDescent="0.25">
      <c r="A160" s="27">
        <v>10</v>
      </c>
      <c r="B160" s="22" t="s">
        <v>19</v>
      </c>
      <c r="C160" s="27">
        <v>210</v>
      </c>
      <c r="D160" s="23">
        <f t="shared" si="44"/>
        <v>19</v>
      </c>
      <c r="E160" s="23">
        <v>0</v>
      </c>
      <c r="F160" s="53">
        <f t="shared" si="45"/>
        <v>19</v>
      </c>
      <c r="G160" s="21">
        <v>5</v>
      </c>
      <c r="H160" s="27" t="str">
        <f t="shared" si="46"/>
        <v>Jum'at</v>
      </c>
      <c r="I160" s="72">
        <f t="shared" si="49"/>
        <v>45737.25</v>
      </c>
      <c r="J160" s="73">
        <f t="shared" si="50"/>
        <v>8.25</v>
      </c>
      <c r="K160" s="27" t="str">
        <f t="shared" si="47"/>
        <v>Jum'at</v>
      </c>
      <c r="L160" s="72">
        <f t="shared" si="51"/>
        <v>45737.458333333336</v>
      </c>
      <c r="M160" s="73">
        <f t="shared" si="48"/>
        <v>8.4583333333333339</v>
      </c>
    </row>
    <row r="161" spans="1:13" ht="15.75" x14ac:dyDescent="0.25">
      <c r="A161" s="27">
        <v>11</v>
      </c>
      <c r="B161" s="22" t="s">
        <v>295</v>
      </c>
      <c r="C161" s="27">
        <v>83</v>
      </c>
      <c r="D161" s="23">
        <f t="shared" si="44"/>
        <v>8</v>
      </c>
      <c r="E161" s="23">
        <v>1</v>
      </c>
      <c r="F161" s="53">
        <f t="shared" si="45"/>
        <v>7</v>
      </c>
      <c r="G161" s="21">
        <v>2</v>
      </c>
      <c r="H161" s="27" t="str">
        <f t="shared" si="46"/>
        <v>Sabtu</v>
      </c>
      <c r="I161" s="72">
        <f t="shared" si="49"/>
        <v>45738.25</v>
      </c>
      <c r="J161" s="73">
        <f t="shared" si="50"/>
        <v>9.25</v>
      </c>
      <c r="K161" s="27" t="str">
        <f t="shared" si="47"/>
        <v>Sabtu</v>
      </c>
      <c r="L161" s="72">
        <f t="shared" si="51"/>
        <v>45738.333333333336</v>
      </c>
      <c r="M161" s="73">
        <f t="shared" si="48"/>
        <v>9.3333333333333339</v>
      </c>
    </row>
    <row r="162" spans="1:13" ht="15" customHeight="1" x14ac:dyDescent="0.25">
      <c r="A162" s="27">
        <v>12</v>
      </c>
      <c r="B162" s="22" t="s">
        <v>294</v>
      </c>
      <c r="C162" s="27">
        <v>250</v>
      </c>
      <c r="D162" s="23">
        <f t="shared" si="44"/>
        <v>23</v>
      </c>
      <c r="E162" s="23">
        <v>1</v>
      </c>
      <c r="F162" s="53">
        <f t="shared" si="45"/>
        <v>22</v>
      </c>
      <c r="G162" s="21">
        <v>3</v>
      </c>
      <c r="H162" s="27" t="str">
        <f t="shared" si="46"/>
        <v>Sabtu</v>
      </c>
      <c r="I162" s="72">
        <f t="shared" si="49"/>
        <v>45738.666666666664</v>
      </c>
      <c r="J162" s="73">
        <f t="shared" si="50"/>
        <v>9.6666666666666679</v>
      </c>
      <c r="K162" s="27" t="str">
        <f t="shared" si="47"/>
        <v>Sabtu</v>
      </c>
      <c r="L162" s="72">
        <f t="shared" si="51"/>
        <v>45738.791666666664</v>
      </c>
      <c r="M162" s="73">
        <f t="shared" si="48"/>
        <v>9.7916666666666679</v>
      </c>
    </row>
    <row r="163" spans="1:13" ht="15.75" x14ac:dyDescent="0.25">
      <c r="A163" s="27">
        <v>13</v>
      </c>
      <c r="B163" s="22" t="s">
        <v>138</v>
      </c>
      <c r="C163" s="164">
        <v>295</v>
      </c>
      <c r="D163" s="23">
        <f t="shared" si="44"/>
        <v>27</v>
      </c>
      <c r="E163" s="23">
        <v>1</v>
      </c>
      <c r="F163" s="53">
        <f t="shared" si="45"/>
        <v>26</v>
      </c>
      <c r="G163" s="21">
        <v>3</v>
      </c>
      <c r="H163" s="27" t="str">
        <f t="shared" si="46"/>
        <v>Minggu</v>
      </c>
      <c r="I163" s="72">
        <f t="shared" si="49"/>
        <v>45739.75</v>
      </c>
      <c r="J163" s="73">
        <f t="shared" si="50"/>
        <v>10.750000000000002</v>
      </c>
      <c r="K163" s="27" t="str">
        <f t="shared" si="47"/>
        <v>Minggu</v>
      </c>
      <c r="L163" s="72">
        <f t="shared" si="51"/>
        <v>45739.875</v>
      </c>
      <c r="M163" s="73">
        <f t="shared" si="48"/>
        <v>10.875000000000002</v>
      </c>
    </row>
    <row r="164" spans="1:13" ht="15.75" x14ac:dyDescent="0.25">
      <c r="A164" s="27">
        <v>14</v>
      </c>
      <c r="B164" s="26" t="s">
        <v>18</v>
      </c>
      <c r="C164" s="21">
        <v>333</v>
      </c>
      <c r="D164" s="23">
        <f t="shared" si="44"/>
        <v>28</v>
      </c>
      <c r="E164" s="23">
        <v>-2</v>
      </c>
      <c r="F164" s="53">
        <f t="shared" si="45"/>
        <v>30</v>
      </c>
      <c r="G164" s="21">
        <v>3</v>
      </c>
      <c r="H164" s="27" t="str">
        <f t="shared" si="46"/>
        <v>Selasa</v>
      </c>
      <c r="I164" s="72">
        <f t="shared" si="49"/>
        <v>45741</v>
      </c>
      <c r="J164" s="73">
        <f t="shared" si="50"/>
        <v>12.000000000000002</v>
      </c>
      <c r="K164" s="27" t="str">
        <f t="shared" si="47"/>
        <v>Selasa</v>
      </c>
      <c r="L164" s="72">
        <f t="shared" si="51"/>
        <v>45741.125</v>
      </c>
      <c r="M164" s="73">
        <f t="shared" si="48"/>
        <v>12.125000000000002</v>
      </c>
    </row>
    <row r="165" spans="1:13" ht="15.75" x14ac:dyDescent="0.25">
      <c r="A165" s="27">
        <v>15</v>
      </c>
      <c r="B165" s="26" t="s">
        <v>301</v>
      </c>
      <c r="C165" s="21">
        <v>333</v>
      </c>
      <c r="D165" s="23">
        <f t="shared" si="44"/>
        <v>29</v>
      </c>
      <c r="E165" s="23">
        <v>-1</v>
      </c>
      <c r="F165" s="53">
        <f t="shared" si="45"/>
        <v>30</v>
      </c>
      <c r="G165" s="21">
        <v>2</v>
      </c>
      <c r="H165" s="27" t="str">
        <f t="shared" si="46"/>
        <v>Rabu</v>
      </c>
      <c r="I165" s="72">
        <f t="shared" si="49"/>
        <v>45742.291666666664</v>
      </c>
      <c r="J165" s="73">
        <f t="shared" si="50"/>
        <v>13.291666666666668</v>
      </c>
      <c r="K165" s="27" t="str">
        <f t="shared" si="47"/>
        <v>Rabu</v>
      </c>
      <c r="L165" s="72">
        <f t="shared" si="51"/>
        <v>45742.375</v>
      </c>
      <c r="M165" s="73">
        <f t="shared" si="48"/>
        <v>13.375000000000002</v>
      </c>
    </row>
    <row r="166" spans="1:13" ht="15.75" x14ac:dyDescent="0.25">
      <c r="A166" s="27">
        <v>16</v>
      </c>
      <c r="B166" s="26" t="s">
        <v>18</v>
      </c>
      <c r="C166" s="21">
        <v>289</v>
      </c>
      <c r="D166" s="23">
        <f t="shared" si="44"/>
        <v>27</v>
      </c>
      <c r="E166" s="23">
        <v>1</v>
      </c>
      <c r="F166" s="53">
        <f t="shared" si="45"/>
        <v>26</v>
      </c>
      <c r="G166" s="21">
        <v>3</v>
      </c>
      <c r="H166" s="27" t="str">
        <f t="shared" si="46"/>
        <v>Kamis</v>
      </c>
      <c r="I166" s="72">
        <f t="shared" si="49"/>
        <v>45743.583333333336</v>
      </c>
      <c r="J166" s="73">
        <f t="shared" si="50"/>
        <v>14.583333333333336</v>
      </c>
      <c r="K166" s="27" t="str">
        <f t="shared" si="47"/>
        <v>Kamis</v>
      </c>
      <c r="L166" s="72">
        <f t="shared" si="51"/>
        <v>45743.708333333336</v>
      </c>
      <c r="M166" s="73">
        <f t="shared" si="48"/>
        <v>14.708333333333336</v>
      </c>
    </row>
    <row r="167" spans="1:13" ht="15.75" x14ac:dyDescent="0.25">
      <c r="A167" s="27">
        <v>17</v>
      </c>
      <c r="B167" s="26" t="s">
        <v>287</v>
      </c>
      <c r="C167" s="21">
        <v>289</v>
      </c>
      <c r="D167" s="23">
        <f t="shared" si="44"/>
        <v>26</v>
      </c>
      <c r="E167" s="23">
        <v>0</v>
      </c>
      <c r="F167" s="53">
        <f t="shared" si="45"/>
        <v>26</v>
      </c>
      <c r="G167" s="21">
        <v>2</v>
      </c>
      <c r="H167" s="27" t="str">
        <f t="shared" si="46"/>
        <v>Jum'at</v>
      </c>
      <c r="I167" s="72">
        <f t="shared" si="49"/>
        <v>45744.833333333336</v>
      </c>
      <c r="J167" s="73">
        <f t="shared" si="50"/>
        <v>15.833333333333336</v>
      </c>
      <c r="K167" s="27" t="str">
        <f t="shared" si="47"/>
        <v>Jum'at</v>
      </c>
      <c r="L167" s="72">
        <f t="shared" si="51"/>
        <v>45744.916666666672</v>
      </c>
      <c r="M167" s="73">
        <f t="shared" si="48"/>
        <v>15.91666666666667</v>
      </c>
    </row>
    <row r="168" spans="1:13" ht="15.75" x14ac:dyDescent="0.25">
      <c r="A168" s="27">
        <v>18</v>
      </c>
      <c r="B168" s="26" t="s">
        <v>18</v>
      </c>
      <c r="C168" s="263"/>
      <c r="D168" s="23"/>
      <c r="E168" s="23"/>
      <c r="F168" s="53"/>
      <c r="G168" s="21"/>
      <c r="H168" s="27" t="str">
        <f t="shared" si="46"/>
        <v>Minggu</v>
      </c>
      <c r="I168" s="72">
        <f t="shared" si="49"/>
        <v>45746</v>
      </c>
      <c r="J168" s="73">
        <f t="shared" si="50"/>
        <v>17.000000000000004</v>
      </c>
      <c r="K168" s="27"/>
      <c r="L168" s="72"/>
      <c r="M168" s="73"/>
    </row>
    <row r="169" spans="1:13" ht="15.75" x14ac:dyDescent="0.25">
      <c r="A169" s="8" t="s">
        <v>31</v>
      </c>
      <c r="B169" s="8"/>
      <c r="C169" s="28">
        <f>SUM(C151:C162)</f>
        <v>2542</v>
      </c>
      <c r="D169" s="28">
        <f>SUM(D151:D162)</f>
        <v>220</v>
      </c>
      <c r="E169" s="28"/>
      <c r="F169" s="28">
        <f>SUM(F151:F162)</f>
        <v>226</v>
      </c>
      <c r="G169" s="28">
        <f>SUM(G151:G162)</f>
        <v>38</v>
      </c>
      <c r="H169" s="28">
        <f>D169+G169</f>
        <v>258</v>
      </c>
      <c r="I169" s="29"/>
      <c r="J169" s="30"/>
      <c r="K169" s="29"/>
      <c r="L169" s="29"/>
      <c r="M169" s="30"/>
    </row>
    <row r="170" spans="1:13" ht="15.75" x14ac:dyDescent="0.25">
      <c r="A170" s="8" t="s">
        <v>32</v>
      </c>
      <c r="B170" s="8"/>
      <c r="C170" s="31"/>
      <c r="D170" s="32">
        <f>D169/24</f>
        <v>9.1666666666666661</v>
      </c>
      <c r="E170" s="32"/>
      <c r="F170" s="32"/>
      <c r="G170" s="32">
        <f>G169/24</f>
        <v>1.5833333333333333</v>
      </c>
      <c r="H170" s="32">
        <f>H169/24</f>
        <v>10.75</v>
      </c>
      <c r="I170" s="33"/>
      <c r="J170" s="34"/>
      <c r="K170" s="35"/>
      <c r="L170" s="35"/>
      <c r="M170" s="35"/>
    </row>
    <row r="171" spans="1:13" ht="15.75" x14ac:dyDescent="0.25">
      <c r="A171" s="36"/>
      <c r="B171" s="36"/>
      <c r="C171" s="36"/>
      <c r="D171" s="36"/>
      <c r="E171" s="36"/>
      <c r="F171" s="36"/>
      <c r="G171" s="36"/>
      <c r="H171" s="35"/>
      <c r="I171" s="35"/>
      <c r="J171" s="30"/>
      <c r="K171" s="34" t="s">
        <v>33</v>
      </c>
      <c r="L171" s="35"/>
      <c r="M171" s="35"/>
    </row>
    <row r="172" spans="1:13" ht="15.75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30" t="s">
        <v>34</v>
      </c>
      <c r="L172" s="30"/>
      <c r="M172" s="38">
        <f>C169</f>
        <v>2542</v>
      </c>
    </row>
    <row r="173" spans="1:13" ht="15.75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30" t="s">
        <v>36</v>
      </c>
      <c r="L173" s="30"/>
      <c r="M173" s="40">
        <f>D170</f>
        <v>9.1666666666666661</v>
      </c>
    </row>
    <row r="174" spans="1:13" ht="15.75" x14ac:dyDescent="0.25">
      <c r="A174" s="15"/>
      <c r="B174" s="15"/>
      <c r="C174" s="15"/>
      <c r="D174" s="15"/>
      <c r="E174" s="15"/>
      <c r="F174" s="15"/>
      <c r="G174" s="15"/>
      <c r="H174" s="272"/>
      <c r="I174" s="272"/>
      <c r="J174" s="15"/>
      <c r="K174" s="30" t="s">
        <v>37</v>
      </c>
      <c r="L174" s="30"/>
      <c r="M174" s="41">
        <f>G170</f>
        <v>1.5833333333333333</v>
      </c>
    </row>
    <row r="176" spans="1:13" ht="15.75" x14ac:dyDescent="0.25">
      <c r="A176" s="14" t="s">
        <v>0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spans="1:13" ht="15.75" x14ac:dyDescent="0.25">
      <c r="A177" s="14" t="s">
        <v>293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spans="1:13" ht="15.75" x14ac:dyDescent="0.25">
      <c r="A178" s="17" t="s">
        <v>101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8" t="s">
        <v>3</v>
      </c>
      <c r="L178" s="16">
        <v>11</v>
      </c>
      <c r="M178" s="18" t="s">
        <v>4</v>
      </c>
    </row>
    <row r="179" spans="1:13" ht="15" customHeight="1" x14ac:dyDescent="0.25">
      <c r="A179" s="13" t="s">
        <v>5</v>
      </c>
      <c r="B179" s="13" t="s">
        <v>6</v>
      </c>
      <c r="C179" s="12" t="s">
        <v>7</v>
      </c>
      <c r="D179" s="12" t="s">
        <v>8</v>
      </c>
      <c r="E179" s="11" t="s">
        <v>9</v>
      </c>
      <c r="F179" s="11" t="s">
        <v>10</v>
      </c>
      <c r="G179" s="12" t="s">
        <v>11</v>
      </c>
      <c r="H179" s="10" t="s">
        <v>12</v>
      </c>
      <c r="I179" s="10"/>
      <c r="J179" s="10"/>
      <c r="K179" s="9" t="s">
        <v>13</v>
      </c>
      <c r="L179" s="9"/>
      <c r="M179" s="9"/>
    </row>
    <row r="180" spans="1:13" ht="15.75" x14ac:dyDescent="0.25">
      <c r="A180" s="13"/>
      <c r="B180" s="13"/>
      <c r="C180" s="12"/>
      <c r="D180" s="12"/>
      <c r="E180" s="11"/>
      <c r="F180" s="11"/>
      <c r="G180" s="12"/>
      <c r="H180" s="19" t="s">
        <v>14</v>
      </c>
      <c r="I180" s="19" t="s">
        <v>15</v>
      </c>
      <c r="J180" s="19" t="s">
        <v>16</v>
      </c>
      <c r="K180" s="20" t="s">
        <v>14</v>
      </c>
      <c r="L180" s="20" t="s">
        <v>15</v>
      </c>
      <c r="M180" s="20" t="s">
        <v>16</v>
      </c>
    </row>
    <row r="181" spans="1:13" ht="15.75" x14ac:dyDescent="0.25">
      <c r="A181" s="27">
        <v>1</v>
      </c>
      <c r="B181" s="26" t="s">
        <v>18</v>
      </c>
      <c r="C181" s="21">
        <v>333</v>
      </c>
      <c r="D181" s="23">
        <f t="shared" ref="D181:D196" si="52">F181+E181</f>
        <v>32</v>
      </c>
      <c r="E181" s="53">
        <v>2</v>
      </c>
      <c r="F181" s="53">
        <f t="shared" ref="F181:F196" si="53">INT(C181/$L$34)</f>
        <v>30</v>
      </c>
      <c r="G181" s="21">
        <v>8</v>
      </c>
      <c r="H181" s="27" t="str">
        <f t="shared" ref="H181:H197" si="54">CHOOSE(WEEKDAY(I181),"Minggu","Senin","Selasa","Rabu","Kamis","Jum'at","Sabtu")</f>
        <v>Minggu</v>
      </c>
      <c r="I181" s="72">
        <v>45746</v>
      </c>
      <c r="J181" s="73">
        <v>0</v>
      </c>
      <c r="K181" s="27" t="str">
        <f t="shared" ref="K181:K196" si="55">CHOOSE(WEEKDAY(L181),"Minggu","Senin","Selasa","Rabu","Kamis","Jum'at","Sabtu")</f>
        <v>Minggu</v>
      </c>
      <c r="L181" s="72">
        <f>(I181+J181)+G181/24</f>
        <v>45746.333333333336</v>
      </c>
      <c r="M181" s="73">
        <f t="shared" ref="M181:M196" si="56">(J181+G181/24)</f>
        <v>0.33333333333333331</v>
      </c>
    </row>
    <row r="182" spans="1:13" ht="15.75" x14ac:dyDescent="0.25">
      <c r="A182" s="27">
        <v>2</v>
      </c>
      <c r="B182" s="26" t="s">
        <v>301</v>
      </c>
      <c r="C182" s="21">
        <v>289</v>
      </c>
      <c r="D182" s="23">
        <f t="shared" si="52"/>
        <v>24</v>
      </c>
      <c r="E182" s="53">
        <v>-2</v>
      </c>
      <c r="F182" s="53">
        <f t="shared" si="53"/>
        <v>26</v>
      </c>
      <c r="G182" s="21">
        <v>5</v>
      </c>
      <c r="H182" s="27" t="str">
        <f t="shared" si="54"/>
        <v>Senin</v>
      </c>
      <c r="I182" s="72">
        <f t="shared" ref="I182:I197" si="57">$I$181+J182</f>
        <v>45747.666666666664</v>
      </c>
      <c r="J182" s="73">
        <f t="shared" ref="J182:J197" si="58">M181+D181/24</f>
        <v>1.6666666666666665</v>
      </c>
      <c r="K182" s="27" t="str">
        <f t="shared" si="55"/>
        <v>Senin</v>
      </c>
      <c r="L182" s="72">
        <f t="shared" ref="L182:L196" si="59">($I$181+J182)+G182/24</f>
        <v>45747.875</v>
      </c>
      <c r="M182" s="73">
        <f t="shared" si="56"/>
        <v>1.8749999999999998</v>
      </c>
    </row>
    <row r="183" spans="1:13" ht="15.75" x14ac:dyDescent="0.25">
      <c r="A183" s="27">
        <v>3</v>
      </c>
      <c r="B183" s="26" t="s">
        <v>19</v>
      </c>
      <c r="C183" s="273">
        <v>210</v>
      </c>
      <c r="D183" s="23">
        <f t="shared" si="52"/>
        <v>21</v>
      </c>
      <c r="E183" s="53">
        <v>2</v>
      </c>
      <c r="F183" s="53">
        <f t="shared" si="53"/>
        <v>19</v>
      </c>
      <c r="G183" s="21">
        <v>10</v>
      </c>
      <c r="H183" s="27" t="str">
        <f t="shared" si="54"/>
        <v>Selasa</v>
      </c>
      <c r="I183" s="72">
        <f t="shared" si="57"/>
        <v>45748.875</v>
      </c>
      <c r="J183" s="73">
        <f t="shared" si="58"/>
        <v>2.875</v>
      </c>
      <c r="K183" s="27" t="str">
        <f t="shared" si="55"/>
        <v>Rabu</v>
      </c>
      <c r="L183" s="72">
        <f t="shared" si="59"/>
        <v>45749.291666666664</v>
      </c>
      <c r="M183" s="73">
        <f t="shared" si="56"/>
        <v>3.2916666666666665</v>
      </c>
    </row>
    <row r="184" spans="1:13" ht="15" customHeight="1" x14ac:dyDescent="0.25">
      <c r="A184" s="27">
        <v>4</v>
      </c>
      <c r="B184" s="22" t="s">
        <v>294</v>
      </c>
      <c r="C184" s="27">
        <v>83</v>
      </c>
      <c r="D184" s="23">
        <f t="shared" si="52"/>
        <v>8</v>
      </c>
      <c r="E184" s="53">
        <v>1</v>
      </c>
      <c r="F184" s="53">
        <f t="shared" si="53"/>
        <v>7</v>
      </c>
      <c r="G184" s="21">
        <v>2</v>
      </c>
      <c r="H184" s="27" t="str">
        <f t="shared" si="54"/>
        <v>Kamis</v>
      </c>
      <c r="I184" s="72">
        <f t="shared" si="57"/>
        <v>45750.166666666664</v>
      </c>
      <c r="J184" s="73">
        <f t="shared" si="58"/>
        <v>4.1666666666666661</v>
      </c>
      <c r="K184" s="27" t="str">
        <f t="shared" si="55"/>
        <v>Kamis</v>
      </c>
      <c r="L184" s="72">
        <f t="shared" si="59"/>
        <v>45750.25</v>
      </c>
      <c r="M184" s="73">
        <f t="shared" si="56"/>
        <v>4.2499999999999991</v>
      </c>
    </row>
    <row r="185" spans="1:13" ht="15.75" x14ac:dyDescent="0.25">
      <c r="A185" s="27">
        <v>5</v>
      </c>
      <c r="B185" s="22" t="s">
        <v>295</v>
      </c>
      <c r="C185" s="27">
        <v>210</v>
      </c>
      <c r="D185" s="23">
        <f t="shared" si="52"/>
        <v>19</v>
      </c>
      <c r="E185" s="53">
        <v>0</v>
      </c>
      <c r="F185" s="53">
        <f t="shared" si="53"/>
        <v>19</v>
      </c>
      <c r="G185" s="21">
        <v>2</v>
      </c>
      <c r="H185" s="27" t="str">
        <f t="shared" si="54"/>
        <v>Kamis</v>
      </c>
      <c r="I185" s="72">
        <f t="shared" si="57"/>
        <v>45750.583333333336</v>
      </c>
      <c r="J185" s="73">
        <f t="shared" si="58"/>
        <v>4.5833333333333321</v>
      </c>
      <c r="K185" s="27" t="str">
        <f t="shared" si="55"/>
        <v>Kamis</v>
      </c>
      <c r="L185" s="72">
        <f t="shared" si="59"/>
        <v>45750.666666666672</v>
      </c>
      <c r="M185" s="73">
        <f t="shared" si="56"/>
        <v>4.6666666666666652</v>
      </c>
    </row>
    <row r="186" spans="1:13" ht="15.75" x14ac:dyDescent="0.25">
      <c r="A186" s="27">
        <v>6</v>
      </c>
      <c r="B186" s="22" t="s">
        <v>19</v>
      </c>
      <c r="C186" s="27">
        <v>128</v>
      </c>
      <c r="D186" s="23">
        <f t="shared" si="52"/>
        <v>6</v>
      </c>
      <c r="E186" s="53">
        <v>-5</v>
      </c>
      <c r="F186" s="53">
        <f t="shared" si="53"/>
        <v>11</v>
      </c>
      <c r="G186" s="71">
        <v>5</v>
      </c>
      <c r="H186" s="27" t="str">
        <f t="shared" si="54"/>
        <v>Jum'at</v>
      </c>
      <c r="I186" s="72">
        <f t="shared" si="57"/>
        <v>45751.458333333336</v>
      </c>
      <c r="J186" s="73">
        <f t="shared" si="58"/>
        <v>5.4583333333333321</v>
      </c>
      <c r="K186" s="27" t="str">
        <f t="shared" si="55"/>
        <v>Jum'at</v>
      </c>
      <c r="L186" s="72">
        <f t="shared" si="59"/>
        <v>45751.666666666672</v>
      </c>
      <c r="M186" s="73">
        <f t="shared" si="56"/>
        <v>5.6666666666666652</v>
      </c>
    </row>
    <row r="187" spans="1:13" ht="15.75" x14ac:dyDescent="0.25">
      <c r="A187" s="27">
        <v>7</v>
      </c>
      <c r="B187" s="22" t="s">
        <v>298</v>
      </c>
      <c r="C187" s="27">
        <v>300</v>
      </c>
      <c r="D187" s="23">
        <f t="shared" si="52"/>
        <v>27</v>
      </c>
      <c r="E187" s="53">
        <v>0</v>
      </c>
      <c r="F187" s="53">
        <f t="shared" si="53"/>
        <v>27</v>
      </c>
      <c r="G187" s="71">
        <v>2</v>
      </c>
      <c r="H187" s="27" t="str">
        <f t="shared" si="54"/>
        <v>Jum'at</v>
      </c>
      <c r="I187" s="72">
        <f t="shared" si="57"/>
        <v>45751.916666666664</v>
      </c>
      <c r="J187" s="73">
        <f t="shared" si="58"/>
        <v>5.9166666666666652</v>
      </c>
      <c r="K187" s="27" t="str">
        <f t="shared" si="55"/>
        <v>Sabtu</v>
      </c>
      <c r="L187" s="72">
        <f t="shared" si="59"/>
        <v>45752</v>
      </c>
      <c r="M187" s="73">
        <f t="shared" si="56"/>
        <v>5.9999999999999982</v>
      </c>
    </row>
    <row r="188" spans="1:13" ht="15.75" x14ac:dyDescent="0.25">
      <c r="A188" s="27">
        <v>8</v>
      </c>
      <c r="B188" s="22" t="s">
        <v>296</v>
      </c>
      <c r="C188" s="27">
        <v>300</v>
      </c>
      <c r="D188" s="23">
        <f t="shared" si="52"/>
        <v>27</v>
      </c>
      <c r="E188" s="53">
        <v>0</v>
      </c>
      <c r="F188" s="53">
        <f t="shared" si="53"/>
        <v>27</v>
      </c>
      <c r="G188" s="21">
        <v>3</v>
      </c>
      <c r="H188" s="27" t="str">
        <f t="shared" si="54"/>
        <v>Minggu</v>
      </c>
      <c r="I188" s="72">
        <f t="shared" si="57"/>
        <v>45753.125</v>
      </c>
      <c r="J188" s="73">
        <f t="shared" si="58"/>
        <v>7.1249999999999982</v>
      </c>
      <c r="K188" s="27" t="str">
        <f t="shared" si="55"/>
        <v>Minggu</v>
      </c>
      <c r="L188" s="72">
        <f t="shared" si="59"/>
        <v>45753.25</v>
      </c>
      <c r="M188" s="73">
        <f t="shared" si="56"/>
        <v>7.2499999999999982</v>
      </c>
    </row>
    <row r="189" spans="1:13" ht="15.75" x14ac:dyDescent="0.25">
      <c r="A189" s="27">
        <v>9</v>
      </c>
      <c r="B189" s="22" t="s">
        <v>143</v>
      </c>
      <c r="C189" s="27">
        <v>300</v>
      </c>
      <c r="D189" s="23">
        <f t="shared" si="52"/>
        <v>27</v>
      </c>
      <c r="E189" s="53">
        <v>0</v>
      </c>
      <c r="F189" s="53">
        <f t="shared" si="53"/>
        <v>27</v>
      </c>
      <c r="G189" s="21">
        <v>2</v>
      </c>
      <c r="H189" s="27" t="str">
        <f t="shared" si="54"/>
        <v>Senin</v>
      </c>
      <c r="I189" s="72">
        <f t="shared" si="57"/>
        <v>45754.375</v>
      </c>
      <c r="J189" s="73">
        <f t="shared" si="58"/>
        <v>8.3749999999999982</v>
      </c>
      <c r="K189" s="27" t="str">
        <f t="shared" si="55"/>
        <v>Senin</v>
      </c>
      <c r="L189" s="72">
        <f t="shared" si="59"/>
        <v>45754.458333333336</v>
      </c>
      <c r="M189" s="73">
        <f t="shared" si="56"/>
        <v>8.4583333333333321</v>
      </c>
    </row>
    <row r="190" spans="1:13" ht="15.75" x14ac:dyDescent="0.25">
      <c r="A190" s="27">
        <v>10</v>
      </c>
      <c r="B190" s="22" t="s">
        <v>296</v>
      </c>
      <c r="C190" s="27">
        <v>300</v>
      </c>
      <c r="D190" s="23">
        <f t="shared" si="52"/>
        <v>27</v>
      </c>
      <c r="E190" s="53">
        <v>0</v>
      </c>
      <c r="F190" s="53">
        <f t="shared" si="53"/>
        <v>27</v>
      </c>
      <c r="G190" s="21">
        <v>3</v>
      </c>
      <c r="H190" s="27" t="str">
        <f t="shared" si="54"/>
        <v>Selasa</v>
      </c>
      <c r="I190" s="72">
        <f t="shared" si="57"/>
        <v>45755.583333333336</v>
      </c>
      <c r="J190" s="73">
        <f t="shared" si="58"/>
        <v>9.5833333333333321</v>
      </c>
      <c r="K190" s="27" t="str">
        <f t="shared" si="55"/>
        <v>Selasa</v>
      </c>
      <c r="L190" s="72">
        <f t="shared" si="59"/>
        <v>45755.708333333336</v>
      </c>
      <c r="M190" s="73">
        <f t="shared" si="56"/>
        <v>9.7083333333333321</v>
      </c>
    </row>
    <row r="191" spans="1:13" ht="15.75" x14ac:dyDescent="0.25">
      <c r="A191" s="27">
        <v>11</v>
      </c>
      <c r="B191" s="22" t="s">
        <v>298</v>
      </c>
      <c r="C191" s="27">
        <v>128</v>
      </c>
      <c r="D191" s="23">
        <f t="shared" si="52"/>
        <v>6</v>
      </c>
      <c r="E191" s="53">
        <v>-5</v>
      </c>
      <c r="F191" s="53">
        <f t="shared" si="53"/>
        <v>11</v>
      </c>
      <c r="G191" s="21">
        <v>2</v>
      </c>
      <c r="H191" s="27" t="str">
        <f t="shared" si="54"/>
        <v>Rabu</v>
      </c>
      <c r="I191" s="72">
        <f t="shared" si="57"/>
        <v>45756.833333333336</v>
      </c>
      <c r="J191" s="73">
        <f t="shared" si="58"/>
        <v>10.833333333333332</v>
      </c>
      <c r="K191" s="27" t="str">
        <f t="shared" si="55"/>
        <v>Rabu</v>
      </c>
      <c r="L191" s="72">
        <f t="shared" si="59"/>
        <v>45756.916666666672</v>
      </c>
      <c r="M191" s="73">
        <f t="shared" si="56"/>
        <v>10.916666666666666</v>
      </c>
    </row>
    <row r="192" spans="1:13" ht="15.75" x14ac:dyDescent="0.25">
      <c r="A192" s="27">
        <v>12</v>
      </c>
      <c r="B192" s="22" t="s">
        <v>19</v>
      </c>
      <c r="C192" s="21">
        <v>289</v>
      </c>
      <c r="D192" s="23">
        <f t="shared" si="52"/>
        <v>25</v>
      </c>
      <c r="E192" s="53">
        <v>-1</v>
      </c>
      <c r="F192" s="53">
        <f t="shared" si="53"/>
        <v>26</v>
      </c>
      <c r="G192" s="21">
        <v>5</v>
      </c>
      <c r="H192" s="27" t="str">
        <f t="shared" si="54"/>
        <v>Kamis</v>
      </c>
      <c r="I192" s="72">
        <f t="shared" si="57"/>
        <v>45757.166666666664</v>
      </c>
      <c r="J192" s="73">
        <f t="shared" si="58"/>
        <v>11.166666666666666</v>
      </c>
      <c r="K192" s="27" t="str">
        <f t="shared" si="55"/>
        <v>Kamis</v>
      </c>
      <c r="L192" s="72">
        <f t="shared" si="59"/>
        <v>45757.375</v>
      </c>
      <c r="M192" s="73">
        <f t="shared" si="56"/>
        <v>11.375</v>
      </c>
    </row>
    <row r="193" spans="1:13" ht="15.75" x14ac:dyDescent="0.25">
      <c r="A193" s="27">
        <v>13</v>
      </c>
      <c r="B193" s="26" t="s">
        <v>301</v>
      </c>
      <c r="C193" s="21">
        <v>333</v>
      </c>
      <c r="D193" s="23">
        <f t="shared" si="52"/>
        <v>32</v>
      </c>
      <c r="E193" s="53">
        <v>2</v>
      </c>
      <c r="F193" s="53">
        <f t="shared" si="53"/>
        <v>30</v>
      </c>
      <c r="G193" s="21">
        <v>3</v>
      </c>
      <c r="H193" s="27" t="str">
        <f t="shared" si="54"/>
        <v>Jum'at</v>
      </c>
      <c r="I193" s="72">
        <f t="shared" si="57"/>
        <v>45758.416666666664</v>
      </c>
      <c r="J193" s="73">
        <f t="shared" si="58"/>
        <v>12.416666666666666</v>
      </c>
      <c r="K193" s="27" t="str">
        <f t="shared" si="55"/>
        <v>Jum'at</v>
      </c>
      <c r="L193" s="72">
        <f t="shared" si="59"/>
        <v>45758.541666666664</v>
      </c>
      <c r="M193" s="73">
        <f t="shared" si="56"/>
        <v>12.541666666666666</v>
      </c>
    </row>
    <row r="194" spans="1:13" ht="15.75" x14ac:dyDescent="0.25">
      <c r="A194" s="27">
        <v>14</v>
      </c>
      <c r="B194" s="26" t="s">
        <v>18</v>
      </c>
      <c r="C194" s="21">
        <v>333</v>
      </c>
      <c r="D194" s="23">
        <f t="shared" si="52"/>
        <v>32</v>
      </c>
      <c r="E194" s="53">
        <v>2</v>
      </c>
      <c r="F194" s="53">
        <f t="shared" si="53"/>
        <v>30</v>
      </c>
      <c r="G194" s="21">
        <v>3</v>
      </c>
      <c r="H194" s="27" t="str">
        <f t="shared" si="54"/>
        <v>Sabtu</v>
      </c>
      <c r="I194" s="72">
        <f t="shared" si="57"/>
        <v>45759.875</v>
      </c>
      <c r="J194" s="73">
        <f t="shared" si="58"/>
        <v>13.875</v>
      </c>
      <c r="K194" s="27" t="str">
        <f t="shared" si="55"/>
        <v>Minggu</v>
      </c>
      <c r="L194" s="72">
        <f t="shared" si="59"/>
        <v>45760</v>
      </c>
      <c r="M194" s="73">
        <f t="shared" si="56"/>
        <v>14</v>
      </c>
    </row>
    <row r="195" spans="1:13" ht="15.75" x14ac:dyDescent="0.25">
      <c r="A195" s="27">
        <v>15</v>
      </c>
      <c r="B195" s="26" t="s">
        <v>301</v>
      </c>
      <c r="C195" s="21">
        <v>289</v>
      </c>
      <c r="D195" s="23">
        <f t="shared" si="52"/>
        <v>25</v>
      </c>
      <c r="E195" s="53">
        <v>-1</v>
      </c>
      <c r="F195" s="53">
        <f t="shared" si="53"/>
        <v>26</v>
      </c>
      <c r="G195" s="21">
        <v>3</v>
      </c>
      <c r="H195" s="27" t="str">
        <f t="shared" si="54"/>
        <v>Senin</v>
      </c>
      <c r="I195" s="72">
        <f t="shared" si="57"/>
        <v>45761.333333333336</v>
      </c>
      <c r="J195" s="73">
        <f t="shared" si="58"/>
        <v>15.333333333333334</v>
      </c>
      <c r="K195" s="27" t="str">
        <f t="shared" si="55"/>
        <v>Senin</v>
      </c>
      <c r="L195" s="72">
        <f t="shared" si="59"/>
        <v>45761.458333333336</v>
      </c>
      <c r="M195" s="73">
        <f t="shared" si="56"/>
        <v>15.458333333333334</v>
      </c>
    </row>
    <row r="196" spans="1:13" ht="15.75" x14ac:dyDescent="0.25">
      <c r="A196" s="27">
        <v>16</v>
      </c>
      <c r="B196" s="26" t="s">
        <v>19</v>
      </c>
      <c r="C196" s="27">
        <v>210</v>
      </c>
      <c r="D196" s="23">
        <f t="shared" si="52"/>
        <v>20</v>
      </c>
      <c r="E196" s="53">
        <v>1</v>
      </c>
      <c r="F196" s="53">
        <f t="shared" si="53"/>
        <v>19</v>
      </c>
      <c r="G196" s="21">
        <v>3</v>
      </c>
      <c r="H196" s="27" t="str">
        <f t="shared" si="54"/>
        <v>Selasa</v>
      </c>
      <c r="I196" s="72">
        <f t="shared" si="57"/>
        <v>45762.5</v>
      </c>
      <c r="J196" s="73">
        <f t="shared" si="58"/>
        <v>16.5</v>
      </c>
      <c r="K196" s="27" t="str">
        <f t="shared" si="55"/>
        <v>Selasa</v>
      </c>
      <c r="L196" s="72">
        <f t="shared" si="59"/>
        <v>45762.625</v>
      </c>
      <c r="M196" s="73">
        <f t="shared" si="56"/>
        <v>16.625</v>
      </c>
    </row>
    <row r="197" spans="1:13" ht="15.75" x14ac:dyDescent="0.25">
      <c r="A197" s="27">
        <v>17</v>
      </c>
      <c r="B197" s="22" t="s">
        <v>295</v>
      </c>
      <c r="C197" s="263"/>
      <c r="D197" s="23"/>
      <c r="E197" s="23"/>
      <c r="F197" s="53"/>
      <c r="G197" s="21"/>
      <c r="H197" s="27" t="str">
        <f t="shared" si="54"/>
        <v>Rabu</v>
      </c>
      <c r="I197" s="72">
        <f t="shared" si="57"/>
        <v>45763.458333333336</v>
      </c>
      <c r="J197" s="73">
        <f t="shared" si="58"/>
        <v>17.458333333333332</v>
      </c>
      <c r="K197" s="27"/>
      <c r="L197" s="72"/>
      <c r="M197" s="73"/>
    </row>
    <row r="198" spans="1:13" ht="15.75" x14ac:dyDescent="0.25">
      <c r="A198" s="8" t="s">
        <v>31</v>
      </c>
      <c r="B198" s="8"/>
      <c r="C198" s="28">
        <f>SUM(C181:C192)</f>
        <v>2870</v>
      </c>
      <c r="D198" s="28">
        <f>SUM(D181:D192)</f>
        <v>249</v>
      </c>
      <c r="E198" s="28"/>
      <c r="F198" s="28">
        <f>SUM(F181:F192)</f>
        <v>257</v>
      </c>
      <c r="G198" s="28">
        <f>SUM(G181:G192)</f>
        <v>49</v>
      </c>
      <c r="H198" s="28">
        <f>D198+G198</f>
        <v>298</v>
      </c>
      <c r="I198" s="29"/>
      <c r="J198" s="30"/>
      <c r="K198" s="29"/>
      <c r="L198" s="29"/>
      <c r="M198" s="30"/>
    </row>
    <row r="199" spans="1:13" ht="15.75" x14ac:dyDescent="0.25">
      <c r="A199" s="8" t="s">
        <v>32</v>
      </c>
      <c r="B199" s="8"/>
      <c r="C199" s="31"/>
      <c r="D199" s="32">
        <f>D198/24</f>
        <v>10.375</v>
      </c>
      <c r="E199" s="32"/>
      <c r="F199" s="32"/>
      <c r="G199" s="32">
        <f>G198/24</f>
        <v>2.0416666666666665</v>
      </c>
      <c r="H199" s="32">
        <f>H198/24</f>
        <v>12.416666666666666</v>
      </c>
      <c r="I199" s="33"/>
      <c r="J199" s="34"/>
      <c r="K199" s="35"/>
      <c r="L199" s="35"/>
      <c r="M199" s="35"/>
    </row>
    <row r="200" spans="1:13" ht="15.75" x14ac:dyDescent="0.25">
      <c r="A200" s="36"/>
      <c r="B200" s="36"/>
      <c r="C200" s="36"/>
      <c r="D200" s="36"/>
      <c r="E200" s="36"/>
      <c r="F200" s="36"/>
      <c r="G200" s="36"/>
      <c r="H200" s="35"/>
      <c r="I200" s="35"/>
      <c r="J200" s="30"/>
      <c r="K200" s="34" t="s">
        <v>33</v>
      </c>
      <c r="L200" s="35"/>
      <c r="M200" s="35"/>
    </row>
    <row r="201" spans="1:13" ht="15.75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30" t="s">
        <v>34</v>
      </c>
      <c r="L201" s="30"/>
      <c r="M201" s="38">
        <f>C198</f>
        <v>2870</v>
      </c>
    </row>
    <row r="202" spans="1:13" ht="15.75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30" t="s">
        <v>36</v>
      </c>
      <c r="L202" s="30"/>
      <c r="M202" s="40">
        <f>D199</f>
        <v>10.375</v>
      </c>
    </row>
    <row r="203" spans="1:13" ht="15.75" x14ac:dyDescent="0.25">
      <c r="A203" s="15"/>
      <c r="B203" s="15"/>
      <c r="C203" s="15"/>
      <c r="D203" s="15"/>
      <c r="E203" s="15"/>
      <c r="F203" s="15"/>
      <c r="G203" s="15"/>
      <c r="H203" s="272"/>
      <c r="I203" s="272"/>
      <c r="J203" s="15"/>
      <c r="K203" s="30" t="s">
        <v>37</v>
      </c>
      <c r="L203" s="30"/>
      <c r="M203" s="41">
        <f>G199</f>
        <v>2.0416666666666665</v>
      </c>
    </row>
    <row r="205" spans="1:13" ht="15.75" x14ac:dyDescent="0.25">
      <c r="A205" s="14" t="s">
        <v>0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 spans="1:13" ht="15.75" x14ac:dyDescent="0.25">
      <c r="A206" s="14" t="s">
        <v>293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spans="1:13" ht="15.75" x14ac:dyDescent="0.25">
      <c r="A207" s="17" t="s">
        <v>102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8" t="s">
        <v>3</v>
      </c>
      <c r="L207" s="16">
        <v>11</v>
      </c>
      <c r="M207" s="18" t="s">
        <v>4</v>
      </c>
    </row>
    <row r="208" spans="1:13" ht="15" customHeight="1" x14ac:dyDescent="0.25">
      <c r="A208" s="13" t="s">
        <v>5</v>
      </c>
      <c r="B208" s="13" t="s">
        <v>6</v>
      </c>
      <c r="C208" s="12" t="s">
        <v>7</v>
      </c>
      <c r="D208" s="12" t="s">
        <v>8</v>
      </c>
      <c r="E208" s="11" t="s">
        <v>9</v>
      </c>
      <c r="F208" s="11" t="s">
        <v>10</v>
      </c>
      <c r="G208" s="12" t="s">
        <v>11</v>
      </c>
      <c r="H208" s="10" t="s">
        <v>12</v>
      </c>
      <c r="I208" s="10"/>
      <c r="J208" s="10"/>
      <c r="K208" s="9" t="s">
        <v>13</v>
      </c>
      <c r="L208" s="9"/>
      <c r="M208" s="9"/>
    </row>
    <row r="209" spans="1:13" ht="15.75" x14ac:dyDescent="0.25">
      <c r="A209" s="13"/>
      <c r="B209" s="13"/>
      <c r="C209" s="12"/>
      <c r="D209" s="12"/>
      <c r="E209" s="11"/>
      <c r="F209" s="11"/>
      <c r="G209" s="12"/>
      <c r="H209" s="19" t="s">
        <v>14</v>
      </c>
      <c r="I209" s="19" t="s">
        <v>15</v>
      </c>
      <c r="J209" s="19" t="s">
        <v>16</v>
      </c>
      <c r="K209" s="20" t="s">
        <v>14</v>
      </c>
      <c r="L209" s="20" t="s">
        <v>15</v>
      </c>
      <c r="M209" s="20" t="s">
        <v>16</v>
      </c>
    </row>
    <row r="210" spans="1:13" ht="15.75" x14ac:dyDescent="0.25">
      <c r="A210" s="27">
        <v>1</v>
      </c>
      <c r="B210" s="22" t="s">
        <v>295</v>
      </c>
      <c r="C210" s="27">
        <v>83</v>
      </c>
      <c r="D210" s="23">
        <f t="shared" ref="D210:D226" si="60">F210+E210</f>
        <v>8</v>
      </c>
      <c r="E210" s="53">
        <v>1</v>
      </c>
      <c r="F210" s="53">
        <f t="shared" ref="F210:F226" si="61">INT(C210/$L$3)</f>
        <v>7</v>
      </c>
      <c r="G210" s="21">
        <v>4</v>
      </c>
      <c r="H210" s="27" t="str">
        <f t="shared" ref="H210:H227" si="62">CHOOSE(WEEKDAY(I210),"Minggu","Senin","Selasa","Rabu","Kamis","Jum'at","Sabtu")</f>
        <v>Rabu</v>
      </c>
      <c r="I210" s="72">
        <v>45763</v>
      </c>
      <c r="J210" s="73">
        <v>0.45833333333333298</v>
      </c>
      <c r="K210" s="27" t="str">
        <f t="shared" ref="K210:K226" si="63">CHOOSE(WEEKDAY(L210),"Minggu","Senin","Selasa","Rabu","Kamis","Jum'at","Sabtu")</f>
        <v>Rabu</v>
      </c>
      <c r="L210" s="72">
        <f>(I210+J210)+G210/24</f>
        <v>45763.625</v>
      </c>
      <c r="M210" s="73">
        <f t="shared" ref="M210:M226" si="64">(J210+G210/24)</f>
        <v>0.62499999999999967</v>
      </c>
    </row>
    <row r="211" spans="1:13" ht="15.75" x14ac:dyDescent="0.25">
      <c r="A211" s="27">
        <v>2</v>
      </c>
      <c r="B211" s="26" t="s">
        <v>294</v>
      </c>
      <c r="C211" s="273">
        <v>210</v>
      </c>
      <c r="D211" s="23">
        <f t="shared" si="60"/>
        <v>20</v>
      </c>
      <c r="E211" s="53">
        <v>1</v>
      </c>
      <c r="F211" s="53">
        <f t="shared" si="61"/>
        <v>19</v>
      </c>
      <c r="G211" s="21">
        <v>2</v>
      </c>
      <c r="H211" s="27" t="str">
        <f t="shared" si="62"/>
        <v>Rabu</v>
      </c>
      <c r="I211" s="72">
        <f t="shared" ref="I211:I227" si="65">$I$210+J211</f>
        <v>45763.958333333336</v>
      </c>
      <c r="J211" s="73">
        <f t="shared" ref="J211:J227" si="66">M210+D210/24</f>
        <v>0.95833333333333304</v>
      </c>
      <c r="K211" s="27" t="str">
        <f t="shared" si="63"/>
        <v>Kamis</v>
      </c>
      <c r="L211" s="72">
        <f t="shared" ref="L211:L226" si="67">($I$210+J211)+G211/24</f>
        <v>45764.041666666672</v>
      </c>
      <c r="M211" s="73">
        <f t="shared" si="64"/>
        <v>1.0416666666666663</v>
      </c>
    </row>
    <row r="212" spans="1:13" ht="15.75" x14ac:dyDescent="0.25">
      <c r="A212" s="27">
        <v>3</v>
      </c>
      <c r="B212" s="22" t="s">
        <v>19</v>
      </c>
      <c r="C212" s="27">
        <v>128</v>
      </c>
      <c r="D212" s="23">
        <f t="shared" si="60"/>
        <v>7</v>
      </c>
      <c r="E212" s="53">
        <v>-4</v>
      </c>
      <c r="F212" s="53">
        <f t="shared" si="61"/>
        <v>11</v>
      </c>
      <c r="G212" s="71">
        <v>6</v>
      </c>
      <c r="H212" s="27" t="str">
        <f t="shared" si="62"/>
        <v>Kamis</v>
      </c>
      <c r="I212" s="72">
        <f t="shared" si="65"/>
        <v>45764.875</v>
      </c>
      <c r="J212" s="73">
        <f t="shared" si="66"/>
        <v>1.8749999999999996</v>
      </c>
      <c r="K212" s="27" t="str">
        <f t="shared" si="63"/>
        <v>Jum'at</v>
      </c>
      <c r="L212" s="72">
        <f t="shared" si="67"/>
        <v>45765.125</v>
      </c>
      <c r="M212" s="73">
        <f t="shared" si="64"/>
        <v>2.1249999999999996</v>
      </c>
    </row>
    <row r="213" spans="1:13" ht="15.75" x14ac:dyDescent="0.25">
      <c r="A213" s="27">
        <v>4</v>
      </c>
      <c r="B213" s="22" t="s">
        <v>143</v>
      </c>
      <c r="C213" s="27">
        <v>300</v>
      </c>
      <c r="D213" s="23">
        <f t="shared" si="60"/>
        <v>27</v>
      </c>
      <c r="E213" s="53">
        <v>0</v>
      </c>
      <c r="F213" s="53">
        <f t="shared" si="61"/>
        <v>27</v>
      </c>
      <c r="G213" s="21">
        <v>2</v>
      </c>
      <c r="H213" s="27" t="str">
        <f t="shared" si="62"/>
        <v>Jum'at</v>
      </c>
      <c r="I213" s="72">
        <f t="shared" si="65"/>
        <v>45765.416666666664</v>
      </c>
      <c r="J213" s="73">
        <f t="shared" si="66"/>
        <v>2.4166666666666661</v>
      </c>
      <c r="K213" s="27" t="str">
        <f t="shared" si="63"/>
        <v>Jum'at</v>
      </c>
      <c r="L213" s="72">
        <f t="shared" si="67"/>
        <v>45765.5</v>
      </c>
      <c r="M213" s="73">
        <f t="shared" si="64"/>
        <v>2.4999999999999996</v>
      </c>
    </row>
    <row r="214" spans="1:13" ht="15.75" x14ac:dyDescent="0.25">
      <c r="A214" s="27">
        <v>5</v>
      </c>
      <c r="B214" s="22" t="s">
        <v>296</v>
      </c>
      <c r="C214" s="27">
        <v>300</v>
      </c>
      <c r="D214" s="23">
        <f t="shared" si="60"/>
        <v>27</v>
      </c>
      <c r="E214" s="53">
        <v>0</v>
      </c>
      <c r="F214" s="53">
        <f t="shared" si="61"/>
        <v>27</v>
      </c>
      <c r="G214" s="21">
        <v>8</v>
      </c>
      <c r="H214" s="27" t="str">
        <f t="shared" si="62"/>
        <v>Sabtu</v>
      </c>
      <c r="I214" s="72">
        <f t="shared" si="65"/>
        <v>45766.625</v>
      </c>
      <c r="J214" s="73">
        <f t="shared" si="66"/>
        <v>3.6249999999999996</v>
      </c>
      <c r="K214" s="27" t="str">
        <f t="shared" si="63"/>
        <v>Sabtu</v>
      </c>
      <c r="L214" s="72">
        <f t="shared" si="67"/>
        <v>45766.958333333336</v>
      </c>
      <c r="M214" s="73">
        <f t="shared" si="64"/>
        <v>3.958333333333333</v>
      </c>
    </row>
    <row r="215" spans="1:13" ht="15.75" x14ac:dyDescent="0.25">
      <c r="A215" s="27">
        <v>6</v>
      </c>
      <c r="B215" s="22" t="s">
        <v>143</v>
      </c>
      <c r="C215" s="27">
        <v>128</v>
      </c>
      <c r="D215" s="23">
        <f t="shared" si="60"/>
        <v>6</v>
      </c>
      <c r="E215" s="23">
        <v>-5</v>
      </c>
      <c r="F215" s="53">
        <f t="shared" si="61"/>
        <v>11</v>
      </c>
      <c r="G215" s="21">
        <v>2</v>
      </c>
      <c r="H215" s="27" t="str">
        <f t="shared" si="62"/>
        <v>Senin</v>
      </c>
      <c r="I215" s="72">
        <f t="shared" si="65"/>
        <v>45768.083333333336</v>
      </c>
      <c r="J215" s="73">
        <f t="shared" si="66"/>
        <v>5.083333333333333</v>
      </c>
      <c r="K215" s="27" t="str">
        <f t="shared" si="63"/>
        <v>Senin</v>
      </c>
      <c r="L215" s="72">
        <f t="shared" si="67"/>
        <v>45768.166666666672</v>
      </c>
      <c r="M215" s="73">
        <f t="shared" si="64"/>
        <v>5.1666666666666661</v>
      </c>
    </row>
    <row r="216" spans="1:13" ht="15" customHeight="1" x14ac:dyDescent="0.25">
      <c r="A216" s="27">
        <v>7</v>
      </c>
      <c r="B216" s="22" t="s">
        <v>19</v>
      </c>
      <c r="C216" s="27">
        <v>210</v>
      </c>
      <c r="D216" s="23">
        <f t="shared" si="60"/>
        <v>20</v>
      </c>
      <c r="E216" s="23">
        <v>1</v>
      </c>
      <c r="F216" s="53">
        <f t="shared" si="61"/>
        <v>19</v>
      </c>
      <c r="G216" s="21">
        <v>5</v>
      </c>
      <c r="H216" s="27" t="str">
        <f t="shared" si="62"/>
        <v>Senin</v>
      </c>
      <c r="I216" s="72">
        <f t="shared" si="65"/>
        <v>45768.416666666664</v>
      </c>
      <c r="J216" s="73">
        <f t="shared" si="66"/>
        <v>5.4166666666666661</v>
      </c>
      <c r="K216" s="27" t="str">
        <f t="shared" si="63"/>
        <v>Senin</v>
      </c>
      <c r="L216" s="72">
        <f t="shared" si="67"/>
        <v>45768.625</v>
      </c>
      <c r="M216" s="73">
        <f t="shared" si="64"/>
        <v>5.6249999999999991</v>
      </c>
    </row>
    <row r="217" spans="1:13" ht="15.75" x14ac:dyDescent="0.25">
      <c r="A217" s="27">
        <v>8</v>
      </c>
      <c r="B217" s="22" t="s">
        <v>295</v>
      </c>
      <c r="C217" s="27">
        <v>83</v>
      </c>
      <c r="D217" s="23">
        <f t="shared" si="60"/>
        <v>8</v>
      </c>
      <c r="E217" s="23">
        <v>1</v>
      </c>
      <c r="F217" s="53">
        <f t="shared" si="61"/>
        <v>7</v>
      </c>
      <c r="G217" s="21">
        <v>2</v>
      </c>
      <c r="H217" s="27" t="str">
        <f t="shared" si="62"/>
        <v>Selasa</v>
      </c>
      <c r="I217" s="72">
        <f t="shared" si="65"/>
        <v>45769.458333333336</v>
      </c>
      <c r="J217" s="73">
        <f t="shared" si="66"/>
        <v>6.4583333333333321</v>
      </c>
      <c r="K217" s="27" t="str">
        <f t="shared" si="63"/>
        <v>Selasa</v>
      </c>
      <c r="L217" s="72">
        <f t="shared" si="67"/>
        <v>45769.541666666672</v>
      </c>
      <c r="M217" s="73">
        <f t="shared" si="64"/>
        <v>6.5416666666666652</v>
      </c>
    </row>
    <row r="218" spans="1:13" ht="15.75" x14ac:dyDescent="0.25">
      <c r="A218" s="27">
        <v>9</v>
      </c>
      <c r="B218" s="22" t="s">
        <v>294</v>
      </c>
      <c r="C218" s="27">
        <v>250</v>
      </c>
      <c r="D218" s="23">
        <f t="shared" si="60"/>
        <v>23</v>
      </c>
      <c r="E218" s="23">
        <v>1</v>
      </c>
      <c r="F218" s="53">
        <f t="shared" si="61"/>
        <v>22</v>
      </c>
      <c r="G218" s="21">
        <v>1</v>
      </c>
      <c r="H218" s="27" t="str">
        <f t="shared" si="62"/>
        <v>Selasa</v>
      </c>
      <c r="I218" s="72">
        <f t="shared" si="65"/>
        <v>45769.875</v>
      </c>
      <c r="J218" s="73">
        <f t="shared" si="66"/>
        <v>6.8749999999999982</v>
      </c>
      <c r="K218" s="27" t="str">
        <f t="shared" si="63"/>
        <v>Selasa</v>
      </c>
      <c r="L218" s="72">
        <f t="shared" si="67"/>
        <v>45769.916666666664</v>
      </c>
      <c r="M218" s="73">
        <f t="shared" si="64"/>
        <v>6.9166666666666652</v>
      </c>
    </row>
    <row r="219" spans="1:13" ht="15.75" x14ac:dyDescent="0.25">
      <c r="A219" s="27">
        <v>10</v>
      </c>
      <c r="B219" s="22" t="s">
        <v>138</v>
      </c>
      <c r="C219" s="27">
        <v>250</v>
      </c>
      <c r="D219" s="23">
        <f t="shared" si="60"/>
        <v>23</v>
      </c>
      <c r="E219" s="23">
        <v>1</v>
      </c>
      <c r="F219" s="53">
        <f t="shared" si="61"/>
        <v>22</v>
      </c>
      <c r="G219" s="21">
        <v>4</v>
      </c>
      <c r="H219" s="27" t="str">
        <f t="shared" si="62"/>
        <v>Rabu</v>
      </c>
      <c r="I219" s="72">
        <f t="shared" si="65"/>
        <v>45770.875</v>
      </c>
      <c r="J219" s="73">
        <f t="shared" si="66"/>
        <v>7.8749999999999982</v>
      </c>
      <c r="K219" s="27" t="str">
        <f t="shared" si="63"/>
        <v>Kamis</v>
      </c>
      <c r="L219" s="72">
        <f t="shared" si="67"/>
        <v>45771.041666666664</v>
      </c>
      <c r="M219" s="73">
        <f t="shared" si="64"/>
        <v>8.0416666666666643</v>
      </c>
    </row>
    <row r="220" spans="1:13" ht="15.75" x14ac:dyDescent="0.25">
      <c r="A220" s="27">
        <v>11</v>
      </c>
      <c r="B220" s="22" t="s">
        <v>294</v>
      </c>
      <c r="C220" s="27">
        <v>150</v>
      </c>
      <c r="D220" s="23">
        <f t="shared" si="60"/>
        <v>14</v>
      </c>
      <c r="E220" s="23">
        <v>1</v>
      </c>
      <c r="F220" s="53">
        <f t="shared" si="61"/>
        <v>13</v>
      </c>
      <c r="G220" s="21">
        <v>3</v>
      </c>
      <c r="H220" s="27" t="str">
        <f t="shared" si="62"/>
        <v>Jum'at</v>
      </c>
      <c r="I220" s="72">
        <f t="shared" si="65"/>
        <v>45772</v>
      </c>
      <c r="J220" s="73">
        <f t="shared" si="66"/>
        <v>8.9999999999999982</v>
      </c>
      <c r="K220" s="27" t="str">
        <f t="shared" si="63"/>
        <v>Jum'at</v>
      </c>
      <c r="L220" s="72">
        <f t="shared" si="67"/>
        <v>45772.125</v>
      </c>
      <c r="M220" s="73">
        <f t="shared" si="64"/>
        <v>9.1249999999999982</v>
      </c>
    </row>
    <row r="221" spans="1:13" ht="15.75" x14ac:dyDescent="0.25">
      <c r="A221" s="27">
        <v>12</v>
      </c>
      <c r="B221" s="22" t="s">
        <v>289</v>
      </c>
      <c r="C221" s="27">
        <v>98</v>
      </c>
      <c r="D221" s="23">
        <f t="shared" si="60"/>
        <v>9</v>
      </c>
      <c r="E221" s="23">
        <v>1</v>
      </c>
      <c r="F221" s="53">
        <f t="shared" si="61"/>
        <v>8</v>
      </c>
      <c r="G221" s="21">
        <v>2</v>
      </c>
      <c r="H221" s="27" t="str">
        <f t="shared" si="62"/>
        <v>Jum'at</v>
      </c>
      <c r="I221" s="72">
        <f t="shared" si="65"/>
        <v>45772.708333333336</v>
      </c>
      <c r="J221" s="73">
        <f t="shared" si="66"/>
        <v>9.7083333333333321</v>
      </c>
      <c r="K221" s="27" t="str">
        <f t="shared" si="63"/>
        <v>Jum'at</v>
      </c>
      <c r="L221" s="72">
        <f t="shared" si="67"/>
        <v>45772.791666666672</v>
      </c>
      <c r="M221" s="73">
        <f t="shared" si="64"/>
        <v>9.7916666666666661</v>
      </c>
    </row>
    <row r="222" spans="1:13" ht="15.75" x14ac:dyDescent="0.25">
      <c r="A222" s="27">
        <v>13</v>
      </c>
      <c r="B222" s="22" t="s">
        <v>290</v>
      </c>
      <c r="C222" s="27">
        <v>146</v>
      </c>
      <c r="D222" s="23">
        <f t="shared" si="60"/>
        <v>13</v>
      </c>
      <c r="E222" s="23">
        <v>0</v>
      </c>
      <c r="F222" s="53">
        <f t="shared" si="61"/>
        <v>13</v>
      </c>
      <c r="G222" s="21">
        <v>2</v>
      </c>
      <c r="H222" s="27" t="str">
        <f t="shared" si="62"/>
        <v>Sabtu</v>
      </c>
      <c r="I222" s="72">
        <f t="shared" si="65"/>
        <v>45773.166666666664</v>
      </c>
      <c r="J222" s="73">
        <f t="shared" si="66"/>
        <v>10.166666666666666</v>
      </c>
      <c r="K222" s="27" t="str">
        <f t="shared" si="63"/>
        <v>Sabtu</v>
      </c>
      <c r="L222" s="72">
        <f t="shared" si="67"/>
        <v>45773.25</v>
      </c>
      <c r="M222" s="73">
        <f t="shared" si="64"/>
        <v>10.25</v>
      </c>
    </row>
    <row r="223" spans="1:13" ht="15.75" x14ac:dyDescent="0.25">
      <c r="A223" s="27">
        <v>14</v>
      </c>
      <c r="B223" s="22" t="s">
        <v>60</v>
      </c>
      <c r="C223" s="27">
        <v>146</v>
      </c>
      <c r="D223" s="23">
        <f t="shared" si="60"/>
        <v>13</v>
      </c>
      <c r="E223" s="23">
        <v>0</v>
      </c>
      <c r="F223" s="53">
        <f t="shared" si="61"/>
        <v>13</v>
      </c>
      <c r="G223" s="21">
        <v>4</v>
      </c>
      <c r="H223" s="27" t="str">
        <f t="shared" si="62"/>
        <v>Sabtu</v>
      </c>
      <c r="I223" s="72">
        <f t="shared" si="65"/>
        <v>45773.791666666664</v>
      </c>
      <c r="J223" s="73">
        <f t="shared" si="66"/>
        <v>10.791666666666666</v>
      </c>
      <c r="K223" s="27" t="str">
        <f t="shared" si="63"/>
        <v>Sabtu</v>
      </c>
      <c r="L223" s="72">
        <f t="shared" si="67"/>
        <v>45773.958333333328</v>
      </c>
      <c r="M223" s="73">
        <f t="shared" si="64"/>
        <v>10.958333333333332</v>
      </c>
    </row>
    <row r="224" spans="1:13" ht="15.75" x14ac:dyDescent="0.25">
      <c r="A224" s="27">
        <v>15</v>
      </c>
      <c r="B224" s="22" t="s">
        <v>290</v>
      </c>
      <c r="C224" s="27">
        <v>98</v>
      </c>
      <c r="D224" s="23">
        <f t="shared" si="60"/>
        <v>9</v>
      </c>
      <c r="E224" s="23">
        <v>1</v>
      </c>
      <c r="F224" s="53">
        <f t="shared" si="61"/>
        <v>8</v>
      </c>
      <c r="G224" s="21">
        <v>2</v>
      </c>
      <c r="H224" s="27" t="str">
        <f t="shared" si="62"/>
        <v>Minggu</v>
      </c>
      <c r="I224" s="72">
        <f t="shared" si="65"/>
        <v>45774.5</v>
      </c>
      <c r="J224" s="73">
        <f t="shared" si="66"/>
        <v>11.499999999999998</v>
      </c>
      <c r="K224" s="27" t="str">
        <f t="shared" si="63"/>
        <v>Minggu</v>
      </c>
      <c r="L224" s="72">
        <f t="shared" si="67"/>
        <v>45774.583333333336</v>
      </c>
      <c r="M224" s="73">
        <f t="shared" si="64"/>
        <v>11.583333333333332</v>
      </c>
    </row>
    <row r="225" spans="1:13" ht="15.75" x14ac:dyDescent="0.25">
      <c r="A225" s="27">
        <v>16</v>
      </c>
      <c r="B225" s="22" t="s">
        <v>289</v>
      </c>
      <c r="C225" s="27">
        <v>150</v>
      </c>
      <c r="D225" s="23">
        <f t="shared" si="60"/>
        <v>14</v>
      </c>
      <c r="E225" s="23">
        <v>1</v>
      </c>
      <c r="F225" s="53">
        <f t="shared" si="61"/>
        <v>13</v>
      </c>
      <c r="G225" s="21">
        <v>2</v>
      </c>
      <c r="H225" s="27" t="str">
        <f t="shared" si="62"/>
        <v>Minggu</v>
      </c>
      <c r="I225" s="72">
        <f t="shared" si="65"/>
        <v>45774.958333333336</v>
      </c>
      <c r="J225" s="73">
        <f t="shared" si="66"/>
        <v>11.958333333333332</v>
      </c>
      <c r="K225" s="27" t="str">
        <f t="shared" si="63"/>
        <v>Senin</v>
      </c>
      <c r="L225" s="72">
        <f t="shared" si="67"/>
        <v>45775.041666666672</v>
      </c>
      <c r="M225" s="73">
        <f t="shared" si="64"/>
        <v>12.041666666666666</v>
      </c>
    </row>
    <row r="226" spans="1:13" ht="15.75" x14ac:dyDescent="0.25">
      <c r="A226" s="27">
        <v>17</v>
      </c>
      <c r="B226" s="22" t="s">
        <v>294</v>
      </c>
      <c r="C226" s="27">
        <v>250</v>
      </c>
      <c r="D226" s="23">
        <f t="shared" si="60"/>
        <v>23</v>
      </c>
      <c r="E226" s="23">
        <v>1</v>
      </c>
      <c r="F226" s="53">
        <f t="shared" si="61"/>
        <v>22</v>
      </c>
      <c r="G226" s="21">
        <v>1</v>
      </c>
      <c r="H226" s="27" t="str">
        <f t="shared" si="62"/>
        <v>Senin</v>
      </c>
      <c r="I226" s="72">
        <f t="shared" si="65"/>
        <v>45775.625</v>
      </c>
      <c r="J226" s="73">
        <f t="shared" si="66"/>
        <v>12.625</v>
      </c>
      <c r="K226" s="27" t="str">
        <f t="shared" si="63"/>
        <v>Senin</v>
      </c>
      <c r="L226" s="72">
        <f t="shared" si="67"/>
        <v>45775.666666666664</v>
      </c>
      <c r="M226" s="73">
        <f t="shared" si="64"/>
        <v>12.666666666666666</v>
      </c>
    </row>
    <row r="227" spans="1:13" ht="15.75" x14ac:dyDescent="0.25">
      <c r="A227" s="27">
        <v>18</v>
      </c>
      <c r="B227" s="22" t="s">
        <v>138</v>
      </c>
      <c r="C227" s="27"/>
      <c r="D227" s="23"/>
      <c r="E227" s="23"/>
      <c r="F227" s="53"/>
      <c r="G227" s="21"/>
      <c r="H227" s="27" t="str">
        <f t="shared" si="62"/>
        <v>Selasa</v>
      </c>
      <c r="I227" s="72">
        <f t="shared" si="65"/>
        <v>45776.625</v>
      </c>
      <c r="J227" s="73">
        <f t="shared" si="66"/>
        <v>13.625</v>
      </c>
      <c r="K227" s="27"/>
      <c r="L227" s="72"/>
      <c r="M227" s="73"/>
    </row>
    <row r="228" spans="1:13" ht="15.75" x14ac:dyDescent="0.25">
      <c r="A228" s="8" t="s">
        <v>31</v>
      </c>
      <c r="B228" s="8"/>
      <c r="C228" s="28">
        <f>SUM(C210:C226)</f>
        <v>2980</v>
      </c>
      <c r="D228" s="28">
        <f>SUM(D210:D226)</f>
        <v>264</v>
      </c>
      <c r="E228" s="28"/>
      <c r="F228" s="28">
        <f>SUM(F210:F226)</f>
        <v>262</v>
      </c>
      <c r="G228" s="28">
        <f>SUM(G210:G226)</f>
        <v>52</v>
      </c>
      <c r="H228" s="28">
        <f>D228+G228</f>
        <v>316</v>
      </c>
      <c r="I228" s="29"/>
      <c r="J228" s="30"/>
      <c r="K228" s="29"/>
      <c r="L228" s="29"/>
      <c r="M228" s="30"/>
    </row>
    <row r="229" spans="1:13" ht="15.75" x14ac:dyDescent="0.25">
      <c r="A229" s="8" t="s">
        <v>32</v>
      </c>
      <c r="B229" s="8"/>
      <c r="C229" s="31"/>
      <c r="D229" s="32">
        <f>D228/24</f>
        <v>11</v>
      </c>
      <c r="E229" s="32"/>
      <c r="F229" s="32"/>
      <c r="G229" s="32">
        <f>G228/24</f>
        <v>2.1666666666666665</v>
      </c>
      <c r="H229" s="32">
        <f>H228/24</f>
        <v>13.166666666666666</v>
      </c>
      <c r="I229" s="33"/>
      <c r="J229" s="34"/>
      <c r="K229" s="35"/>
      <c r="L229" s="35"/>
      <c r="M229" s="35"/>
    </row>
    <row r="230" spans="1:13" ht="15.75" x14ac:dyDescent="0.25">
      <c r="A230" s="36"/>
      <c r="B230" s="36"/>
      <c r="C230" s="36"/>
      <c r="D230" s="36"/>
      <c r="E230" s="36"/>
      <c r="F230" s="36"/>
      <c r="G230" s="36"/>
      <c r="H230" s="35"/>
      <c r="I230" s="35"/>
      <c r="J230" s="30"/>
      <c r="K230" s="34" t="s">
        <v>33</v>
      </c>
      <c r="L230" s="35"/>
      <c r="M230" s="35"/>
    </row>
    <row r="231" spans="1:13" ht="15.75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30" t="s">
        <v>34</v>
      </c>
      <c r="L231" s="30"/>
      <c r="M231" s="38">
        <f>C228</f>
        <v>2980</v>
      </c>
    </row>
    <row r="232" spans="1:13" ht="15.75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30" t="s">
        <v>36</v>
      </c>
      <c r="L232" s="30"/>
      <c r="M232" s="40">
        <f>D229</f>
        <v>11</v>
      </c>
    </row>
    <row r="233" spans="1:13" ht="15.75" x14ac:dyDescent="0.25">
      <c r="A233" s="15"/>
      <c r="B233" s="15"/>
      <c r="C233" s="15"/>
      <c r="D233" s="15"/>
      <c r="E233" s="15"/>
      <c r="F233" s="15"/>
      <c r="G233" s="15"/>
      <c r="H233" s="272"/>
      <c r="I233" s="272"/>
      <c r="J233" s="15"/>
      <c r="K233" s="30" t="s">
        <v>37</v>
      </c>
      <c r="L233" s="30"/>
      <c r="M233" s="41">
        <f>G229</f>
        <v>2.1666666666666665</v>
      </c>
    </row>
    <row r="235" spans="1:13" ht="15.75" x14ac:dyDescent="0.25">
      <c r="A235" s="14" t="s">
        <v>0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 spans="1:13" ht="15.75" x14ac:dyDescent="0.25">
      <c r="A236" s="14" t="s">
        <v>293</v>
      </c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</row>
    <row r="237" spans="1:13" ht="15.75" x14ac:dyDescent="0.25">
      <c r="A237" s="17" t="s">
        <v>103</v>
      </c>
      <c r="B237" s="15"/>
      <c r="C237" s="15"/>
      <c r="D237" s="15"/>
      <c r="E237" s="15"/>
      <c r="F237" s="15"/>
      <c r="G237" s="15"/>
      <c r="H237" s="15"/>
      <c r="I237" s="15"/>
      <c r="J237" s="15"/>
      <c r="K237" s="18" t="s">
        <v>3</v>
      </c>
      <c r="L237" s="16">
        <v>11</v>
      </c>
      <c r="M237" s="18" t="s">
        <v>4</v>
      </c>
    </row>
    <row r="238" spans="1:13" ht="15" customHeight="1" x14ac:dyDescent="0.25">
      <c r="A238" s="13" t="s">
        <v>5</v>
      </c>
      <c r="B238" s="13" t="s">
        <v>6</v>
      </c>
      <c r="C238" s="12" t="s">
        <v>7</v>
      </c>
      <c r="D238" s="12" t="s">
        <v>8</v>
      </c>
      <c r="E238" s="11" t="s">
        <v>9</v>
      </c>
      <c r="F238" s="11" t="s">
        <v>10</v>
      </c>
      <c r="G238" s="12" t="s">
        <v>11</v>
      </c>
      <c r="H238" s="10" t="s">
        <v>12</v>
      </c>
      <c r="I238" s="10"/>
      <c r="J238" s="10"/>
      <c r="K238" s="9" t="s">
        <v>13</v>
      </c>
      <c r="L238" s="9"/>
      <c r="M238" s="9"/>
    </row>
    <row r="239" spans="1:13" ht="15.75" x14ac:dyDescent="0.25">
      <c r="A239" s="13"/>
      <c r="B239" s="13"/>
      <c r="C239" s="12"/>
      <c r="D239" s="12"/>
      <c r="E239" s="11"/>
      <c r="F239" s="11"/>
      <c r="G239" s="12"/>
      <c r="H239" s="19" t="s">
        <v>14</v>
      </c>
      <c r="I239" s="19" t="s">
        <v>15</v>
      </c>
      <c r="J239" s="19" t="s">
        <v>16</v>
      </c>
      <c r="K239" s="20" t="s">
        <v>14</v>
      </c>
      <c r="L239" s="20" t="s">
        <v>15</v>
      </c>
      <c r="M239" s="20" t="s">
        <v>16</v>
      </c>
    </row>
    <row r="240" spans="1:13" ht="15.75" x14ac:dyDescent="0.25">
      <c r="A240" s="27">
        <v>1</v>
      </c>
      <c r="B240" s="22" t="s">
        <v>138</v>
      </c>
      <c r="C240" s="27">
        <v>250</v>
      </c>
      <c r="D240" s="23">
        <f t="shared" ref="D240:D255" si="68">F240+E240</f>
        <v>23</v>
      </c>
      <c r="E240" s="53">
        <v>1</v>
      </c>
      <c r="F240" s="53">
        <f t="shared" ref="F240:F255" si="69">INT(C240/$L$34)</f>
        <v>22</v>
      </c>
      <c r="G240" s="21">
        <v>7</v>
      </c>
      <c r="H240" s="27" t="str">
        <f t="shared" ref="H240:H256" si="70">CHOOSE(WEEKDAY(I240),"Minggu","Senin","Selasa","Rabu","Kamis","Jum'at","Sabtu")</f>
        <v>Selasa</v>
      </c>
      <c r="I240" s="72">
        <v>45776</v>
      </c>
      <c r="J240" s="73">
        <v>0.625</v>
      </c>
      <c r="K240" s="27" t="str">
        <f t="shared" ref="K240:K255" si="71">CHOOSE(WEEKDAY(L240),"Minggu","Senin","Selasa","Rabu","Kamis","Jum'at","Sabtu")</f>
        <v>Selasa</v>
      </c>
      <c r="L240" s="72">
        <f>(I240+J240)+G240/24</f>
        <v>45776.916666666664</v>
      </c>
      <c r="M240" s="73">
        <f t="shared" ref="M240:M255" si="72">(J240+G240/24)</f>
        <v>0.91666666666666674</v>
      </c>
    </row>
    <row r="241" spans="1:13" ht="15.75" x14ac:dyDescent="0.25">
      <c r="A241" s="27">
        <v>2</v>
      </c>
      <c r="B241" s="22" t="s">
        <v>294</v>
      </c>
      <c r="C241" s="27">
        <v>83</v>
      </c>
      <c r="D241" s="23">
        <f t="shared" si="68"/>
        <v>8</v>
      </c>
      <c r="E241" s="53">
        <v>1</v>
      </c>
      <c r="F241" s="53">
        <f t="shared" si="69"/>
        <v>7</v>
      </c>
      <c r="G241" s="21">
        <v>2</v>
      </c>
      <c r="H241" s="27" t="str">
        <f t="shared" si="70"/>
        <v>Rabu</v>
      </c>
      <c r="I241" s="72">
        <f t="shared" ref="I241:I256" si="73">$I$240+J241</f>
        <v>45777.875</v>
      </c>
      <c r="J241" s="73">
        <f t="shared" ref="J241:J256" si="74">M240+D240/24</f>
        <v>1.875</v>
      </c>
      <c r="K241" s="27" t="str">
        <f t="shared" si="71"/>
        <v>Rabu</v>
      </c>
      <c r="L241" s="72">
        <f t="shared" ref="L241:L255" si="75">($I$240+J241)+G241/24</f>
        <v>45777.958333333336</v>
      </c>
      <c r="M241" s="73">
        <f t="shared" si="72"/>
        <v>1.9583333333333333</v>
      </c>
    </row>
    <row r="242" spans="1:13" ht="15" customHeight="1" x14ac:dyDescent="0.25">
      <c r="A242" s="27">
        <v>3</v>
      </c>
      <c r="B242" s="22" t="s">
        <v>295</v>
      </c>
      <c r="C242" s="27">
        <v>210</v>
      </c>
      <c r="D242" s="23">
        <f t="shared" si="68"/>
        <v>19</v>
      </c>
      <c r="E242" s="53">
        <v>0</v>
      </c>
      <c r="F242" s="53">
        <f t="shared" si="69"/>
        <v>19</v>
      </c>
      <c r="G242" s="21">
        <v>2</v>
      </c>
      <c r="H242" s="27" t="str">
        <f t="shared" si="70"/>
        <v>Kamis</v>
      </c>
      <c r="I242" s="72">
        <f t="shared" si="73"/>
        <v>45778.291666666664</v>
      </c>
      <c r="J242" s="73">
        <f t="shared" si="74"/>
        <v>2.2916666666666665</v>
      </c>
      <c r="K242" s="27" t="str">
        <f t="shared" si="71"/>
        <v>Kamis</v>
      </c>
      <c r="L242" s="72">
        <f t="shared" si="75"/>
        <v>45778.375</v>
      </c>
      <c r="M242" s="73">
        <f t="shared" si="72"/>
        <v>2.375</v>
      </c>
    </row>
    <row r="243" spans="1:13" ht="15.75" x14ac:dyDescent="0.25">
      <c r="A243" s="27">
        <v>4</v>
      </c>
      <c r="B243" s="22" t="s">
        <v>19</v>
      </c>
      <c r="C243" s="27">
        <v>128</v>
      </c>
      <c r="D243" s="23">
        <f t="shared" si="68"/>
        <v>6</v>
      </c>
      <c r="E243" s="53">
        <v>-5</v>
      </c>
      <c r="F243" s="53">
        <f t="shared" si="69"/>
        <v>11</v>
      </c>
      <c r="G243" s="71">
        <v>6</v>
      </c>
      <c r="H243" s="27" t="str">
        <f t="shared" si="70"/>
        <v>Jum'at</v>
      </c>
      <c r="I243" s="72">
        <f t="shared" si="73"/>
        <v>45779.166666666664</v>
      </c>
      <c r="J243" s="73">
        <f t="shared" si="74"/>
        <v>3.1666666666666665</v>
      </c>
      <c r="K243" s="27" t="str">
        <f t="shared" si="71"/>
        <v>Jum'at</v>
      </c>
      <c r="L243" s="72">
        <f t="shared" si="75"/>
        <v>45779.416666666664</v>
      </c>
      <c r="M243" s="73">
        <f t="shared" si="72"/>
        <v>3.4166666666666665</v>
      </c>
    </row>
    <row r="244" spans="1:13" ht="15.75" x14ac:dyDescent="0.25">
      <c r="A244" s="27">
        <v>5</v>
      </c>
      <c r="B244" s="22" t="s">
        <v>298</v>
      </c>
      <c r="C244" s="27">
        <v>300</v>
      </c>
      <c r="D244" s="23">
        <f t="shared" si="68"/>
        <v>27</v>
      </c>
      <c r="E244" s="53">
        <v>0</v>
      </c>
      <c r="F244" s="53">
        <f t="shared" si="69"/>
        <v>27</v>
      </c>
      <c r="G244" s="21">
        <v>2</v>
      </c>
      <c r="H244" s="27" t="str">
        <f t="shared" si="70"/>
        <v>Jum'at</v>
      </c>
      <c r="I244" s="72">
        <f t="shared" si="73"/>
        <v>45779.666666666664</v>
      </c>
      <c r="J244" s="73">
        <f t="shared" si="74"/>
        <v>3.6666666666666665</v>
      </c>
      <c r="K244" s="27" t="str">
        <f t="shared" si="71"/>
        <v>Jum'at</v>
      </c>
      <c r="L244" s="72">
        <f t="shared" si="75"/>
        <v>45779.75</v>
      </c>
      <c r="M244" s="73">
        <f t="shared" si="72"/>
        <v>3.75</v>
      </c>
    </row>
    <row r="245" spans="1:13" ht="15.75" x14ac:dyDescent="0.25">
      <c r="A245" s="27">
        <v>6</v>
      </c>
      <c r="B245" s="22" t="s">
        <v>296</v>
      </c>
      <c r="C245" s="27">
        <v>300</v>
      </c>
      <c r="D245" s="23">
        <f t="shared" si="68"/>
        <v>27</v>
      </c>
      <c r="E245" s="53">
        <v>0</v>
      </c>
      <c r="F245" s="53">
        <f t="shared" si="69"/>
        <v>27</v>
      </c>
      <c r="G245" s="21">
        <v>3</v>
      </c>
      <c r="H245" s="27" t="str">
        <f t="shared" si="70"/>
        <v>Sabtu</v>
      </c>
      <c r="I245" s="72">
        <f t="shared" si="73"/>
        <v>45780.875</v>
      </c>
      <c r="J245" s="73">
        <f t="shared" si="74"/>
        <v>4.875</v>
      </c>
      <c r="K245" s="27" t="str">
        <f t="shared" si="71"/>
        <v>Minggu</v>
      </c>
      <c r="L245" s="72">
        <f t="shared" si="75"/>
        <v>45781</v>
      </c>
      <c r="M245" s="73">
        <f t="shared" si="72"/>
        <v>5</v>
      </c>
    </row>
    <row r="246" spans="1:13" ht="15.75" x14ac:dyDescent="0.25">
      <c r="A246" s="27">
        <v>7</v>
      </c>
      <c r="B246" s="22" t="s">
        <v>143</v>
      </c>
      <c r="C246" s="27">
        <v>300</v>
      </c>
      <c r="D246" s="23">
        <f t="shared" si="68"/>
        <v>27</v>
      </c>
      <c r="E246" s="53">
        <v>0</v>
      </c>
      <c r="F246" s="53">
        <f t="shared" si="69"/>
        <v>27</v>
      </c>
      <c r="G246" s="21">
        <v>2</v>
      </c>
      <c r="H246" s="27" t="str">
        <f t="shared" si="70"/>
        <v>Senin</v>
      </c>
      <c r="I246" s="72">
        <f t="shared" si="73"/>
        <v>45782.125</v>
      </c>
      <c r="J246" s="73">
        <f t="shared" si="74"/>
        <v>6.125</v>
      </c>
      <c r="K246" s="27" t="str">
        <f t="shared" si="71"/>
        <v>Senin</v>
      </c>
      <c r="L246" s="72">
        <f t="shared" si="75"/>
        <v>45782.208333333336</v>
      </c>
      <c r="M246" s="73">
        <f t="shared" si="72"/>
        <v>6.208333333333333</v>
      </c>
    </row>
    <row r="247" spans="1:13" ht="15.75" x14ac:dyDescent="0.25">
      <c r="A247" s="27">
        <v>8</v>
      </c>
      <c r="B247" s="22" t="s">
        <v>296</v>
      </c>
      <c r="C247" s="27">
        <v>300</v>
      </c>
      <c r="D247" s="23">
        <f t="shared" si="68"/>
        <v>27</v>
      </c>
      <c r="E247" s="53">
        <v>0</v>
      </c>
      <c r="F247" s="53">
        <f t="shared" si="69"/>
        <v>27</v>
      </c>
      <c r="G247" s="21">
        <v>5</v>
      </c>
      <c r="H247" s="27" t="str">
        <f t="shared" si="70"/>
        <v>Selasa</v>
      </c>
      <c r="I247" s="72">
        <f t="shared" si="73"/>
        <v>45783.333333333336</v>
      </c>
      <c r="J247" s="73">
        <f t="shared" si="74"/>
        <v>7.333333333333333</v>
      </c>
      <c r="K247" s="27" t="str">
        <f t="shared" si="71"/>
        <v>Selasa</v>
      </c>
      <c r="L247" s="72">
        <f t="shared" si="75"/>
        <v>45783.541666666672</v>
      </c>
      <c r="M247" s="73">
        <f t="shared" si="72"/>
        <v>7.5416666666666661</v>
      </c>
    </row>
    <row r="248" spans="1:13" ht="15.75" x14ac:dyDescent="0.25">
      <c r="A248" s="27">
        <v>9</v>
      </c>
      <c r="B248" s="22" t="s">
        <v>298</v>
      </c>
      <c r="C248" s="27">
        <v>128</v>
      </c>
      <c r="D248" s="23">
        <f t="shared" si="68"/>
        <v>6</v>
      </c>
      <c r="E248" s="23">
        <v>-5</v>
      </c>
      <c r="F248" s="53">
        <f t="shared" si="69"/>
        <v>11</v>
      </c>
      <c r="G248" s="21">
        <v>2</v>
      </c>
      <c r="H248" s="27" t="str">
        <f t="shared" si="70"/>
        <v>Rabu</v>
      </c>
      <c r="I248" s="72">
        <f t="shared" si="73"/>
        <v>45784.666666666664</v>
      </c>
      <c r="J248" s="73">
        <f t="shared" si="74"/>
        <v>8.6666666666666661</v>
      </c>
      <c r="K248" s="27" t="str">
        <f t="shared" si="71"/>
        <v>Rabu</v>
      </c>
      <c r="L248" s="72">
        <f t="shared" si="75"/>
        <v>45784.75</v>
      </c>
      <c r="M248" s="73">
        <f t="shared" si="72"/>
        <v>8.75</v>
      </c>
    </row>
    <row r="249" spans="1:13" ht="15.75" x14ac:dyDescent="0.25">
      <c r="A249" s="27">
        <v>10</v>
      </c>
      <c r="B249" s="22" t="s">
        <v>19</v>
      </c>
      <c r="C249" s="27">
        <v>210</v>
      </c>
      <c r="D249" s="23">
        <f t="shared" si="68"/>
        <v>19</v>
      </c>
      <c r="E249" s="23">
        <v>0</v>
      </c>
      <c r="F249" s="53">
        <f t="shared" si="69"/>
        <v>19</v>
      </c>
      <c r="G249" s="21">
        <v>4</v>
      </c>
      <c r="H249" s="27" t="str">
        <f t="shared" si="70"/>
        <v>Kamis</v>
      </c>
      <c r="I249" s="72">
        <f t="shared" si="73"/>
        <v>45785</v>
      </c>
      <c r="J249" s="73">
        <f t="shared" si="74"/>
        <v>9</v>
      </c>
      <c r="K249" s="27" t="str">
        <f t="shared" si="71"/>
        <v>Kamis</v>
      </c>
      <c r="L249" s="72">
        <f t="shared" si="75"/>
        <v>45785.166666666664</v>
      </c>
      <c r="M249" s="73">
        <f t="shared" si="72"/>
        <v>9.1666666666666661</v>
      </c>
    </row>
    <row r="250" spans="1:13" ht="15.75" x14ac:dyDescent="0.25">
      <c r="A250" s="27">
        <v>11</v>
      </c>
      <c r="B250" s="22" t="s">
        <v>295</v>
      </c>
      <c r="C250" s="27">
        <v>83</v>
      </c>
      <c r="D250" s="23">
        <f t="shared" si="68"/>
        <v>8</v>
      </c>
      <c r="E250" s="23">
        <v>1</v>
      </c>
      <c r="F250" s="53">
        <f t="shared" si="69"/>
        <v>7</v>
      </c>
      <c r="G250" s="21">
        <v>2</v>
      </c>
      <c r="H250" s="27" t="str">
        <f t="shared" si="70"/>
        <v>Kamis</v>
      </c>
      <c r="I250" s="72">
        <f t="shared" si="73"/>
        <v>45785.958333333336</v>
      </c>
      <c r="J250" s="73">
        <f t="shared" si="74"/>
        <v>9.9583333333333321</v>
      </c>
      <c r="K250" s="27" t="str">
        <f t="shared" si="71"/>
        <v>Jum'at</v>
      </c>
      <c r="L250" s="72">
        <f t="shared" si="75"/>
        <v>45786.041666666672</v>
      </c>
      <c r="M250" s="73">
        <f t="shared" si="72"/>
        <v>10.041666666666666</v>
      </c>
    </row>
    <row r="251" spans="1:13" ht="15.75" x14ac:dyDescent="0.25">
      <c r="A251" s="27">
        <v>12</v>
      </c>
      <c r="B251" s="22" t="s">
        <v>294</v>
      </c>
      <c r="C251" s="27">
        <v>250</v>
      </c>
      <c r="D251" s="23">
        <f t="shared" si="68"/>
        <v>23</v>
      </c>
      <c r="E251" s="23">
        <v>1</v>
      </c>
      <c r="F251" s="53">
        <f t="shared" si="69"/>
        <v>22</v>
      </c>
      <c r="G251" s="21">
        <v>1</v>
      </c>
      <c r="H251" s="27" t="str">
        <f t="shared" si="70"/>
        <v>Jum'at</v>
      </c>
      <c r="I251" s="72">
        <f t="shared" si="73"/>
        <v>45786.375</v>
      </c>
      <c r="J251" s="73">
        <f t="shared" si="74"/>
        <v>10.375</v>
      </c>
      <c r="K251" s="27" t="str">
        <f t="shared" si="71"/>
        <v>Jum'at</v>
      </c>
      <c r="L251" s="72">
        <f t="shared" si="75"/>
        <v>45786.416666666664</v>
      </c>
      <c r="M251" s="73">
        <f t="shared" si="72"/>
        <v>10.416666666666666</v>
      </c>
    </row>
    <row r="252" spans="1:13" ht="15.75" x14ac:dyDescent="0.25">
      <c r="A252" s="27">
        <v>13</v>
      </c>
      <c r="B252" s="22" t="s">
        <v>138</v>
      </c>
      <c r="C252" s="263">
        <v>298</v>
      </c>
      <c r="D252" s="23">
        <f t="shared" si="68"/>
        <v>27</v>
      </c>
      <c r="E252" s="23">
        <v>0</v>
      </c>
      <c r="F252" s="53">
        <f t="shared" si="69"/>
        <v>27</v>
      </c>
      <c r="G252" s="21">
        <v>5</v>
      </c>
      <c r="H252" s="27" t="str">
        <f t="shared" si="70"/>
        <v>Sabtu</v>
      </c>
      <c r="I252" s="72">
        <f t="shared" si="73"/>
        <v>45787.375</v>
      </c>
      <c r="J252" s="73">
        <f t="shared" si="74"/>
        <v>11.375</v>
      </c>
      <c r="K252" s="27" t="str">
        <f t="shared" si="71"/>
        <v>Sabtu</v>
      </c>
      <c r="L252" s="72">
        <f t="shared" si="75"/>
        <v>45787.583333333336</v>
      </c>
      <c r="M252" s="73">
        <f t="shared" si="72"/>
        <v>11.583333333333334</v>
      </c>
    </row>
    <row r="253" spans="1:13" ht="15.75" x14ac:dyDescent="0.25">
      <c r="A253" s="27">
        <v>14</v>
      </c>
      <c r="B253" s="22" t="s">
        <v>295</v>
      </c>
      <c r="C253" s="263">
        <v>298</v>
      </c>
      <c r="D253" s="23">
        <f t="shared" si="68"/>
        <v>27</v>
      </c>
      <c r="E253" s="23">
        <v>0</v>
      </c>
      <c r="F253" s="53">
        <f t="shared" si="69"/>
        <v>27</v>
      </c>
      <c r="G253" s="21">
        <v>3</v>
      </c>
      <c r="H253" s="27" t="str">
        <f t="shared" si="70"/>
        <v>Minggu</v>
      </c>
      <c r="I253" s="72">
        <f t="shared" si="73"/>
        <v>45788.708333333336</v>
      </c>
      <c r="J253" s="73">
        <f t="shared" si="74"/>
        <v>12.708333333333334</v>
      </c>
      <c r="K253" s="27" t="str">
        <f t="shared" si="71"/>
        <v>Minggu</v>
      </c>
      <c r="L253" s="72">
        <f t="shared" si="75"/>
        <v>45788.833333333336</v>
      </c>
      <c r="M253" s="73">
        <f t="shared" si="72"/>
        <v>12.833333333333334</v>
      </c>
    </row>
    <row r="254" spans="1:13" ht="15.75" x14ac:dyDescent="0.25">
      <c r="A254" s="27">
        <v>15</v>
      </c>
      <c r="B254" s="22" t="s">
        <v>138</v>
      </c>
      <c r="C254" s="164">
        <v>295</v>
      </c>
      <c r="D254" s="23">
        <f t="shared" si="68"/>
        <v>30</v>
      </c>
      <c r="E254" s="23">
        <v>4</v>
      </c>
      <c r="F254" s="53">
        <f t="shared" si="69"/>
        <v>26</v>
      </c>
      <c r="G254" s="21">
        <v>3</v>
      </c>
      <c r="H254" s="27" t="str">
        <f t="shared" si="70"/>
        <v>Senin</v>
      </c>
      <c r="I254" s="72">
        <f t="shared" si="73"/>
        <v>45789.958333333336</v>
      </c>
      <c r="J254" s="73">
        <f t="shared" si="74"/>
        <v>13.958333333333334</v>
      </c>
      <c r="K254" s="27" t="str">
        <f t="shared" si="71"/>
        <v>Selasa</v>
      </c>
      <c r="L254" s="72">
        <f t="shared" si="75"/>
        <v>45790.083333333336</v>
      </c>
      <c r="M254" s="73">
        <f t="shared" si="72"/>
        <v>14.083333333333334</v>
      </c>
    </row>
    <row r="255" spans="1:13" ht="15.75" x14ac:dyDescent="0.25">
      <c r="A255" s="27">
        <v>16</v>
      </c>
      <c r="B255" s="26" t="s">
        <v>18</v>
      </c>
      <c r="C255" s="273">
        <v>278</v>
      </c>
      <c r="D255" s="23">
        <f t="shared" si="68"/>
        <v>26</v>
      </c>
      <c r="E255" s="23">
        <v>1</v>
      </c>
      <c r="F255" s="53">
        <f t="shared" si="69"/>
        <v>25</v>
      </c>
      <c r="G255" s="21">
        <v>5</v>
      </c>
      <c r="H255" s="27" t="str">
        <f t="shared" si="70"/>
        <v>Rabu</v>
      </c>
      <c r="I255" s="72">
        <f t="shared" si="73"/>
        <v>45791.333333333336</v>
      </c>
      <c r="J255" s="73">
        <f t="shared" si="74"/>
        <v>15.333333333333334</v>
      </c>
      <c r="K255" s="27" t="str">
        <f t="shared" si="71"/>
        <v>Rabu</v>
      </c>
      <c r="L255" s="72">
        <f t="shared" si="75"/>
        <v>45791.541666666672</v>
      </c>
      <c r="M255" s="73">
        <f t="shared" si="72"/>
        <v>15.541666666666668</v>
      </c>
    </row>
    <row r="256" spans="1:13" ht="15.75" x14ac:dyDescent="0.25">
      <c r="A256" s="27">
        <v>17</v>
      </c>
      <c r="B256" s="26" t="s">
        <v>302</v>
      </c>
      <c r="C256" s="27"/>
      <c r="D256" s="23"/>
      <c r="E256" s="23"/>
      <c r="F256" s="53"/>
      <c r="G256" s="21"/>
      <c r="H256" s="27" t="str">
        <f t="shared" si="70"/>
        <v>Kamis</v>
      </c>
      <c r="I256" s="72">
        <f t="shared" si="73"/>
        <v>45792.625</v>
      </c>
      <c r="J256" s="73">
        <f t="shared" si="74"/>
        <v>16.625</v>
      </c>
      <c r="K256" s="27"/>
      <c r="L256" s="72"/>
      <c r="M256" s="73"/>
    </row>
    <row r="257" spans="1:13" ht="15.75" x14ac:dyDescent="0.25">
      <c r="A257" s="8" t="s">
        <v>31</v>
      </c>
      <c r="B257" s="8"/>
      <c r="C257" s="28">
        <f>SUM(C240:C251)</f>
        <v>2542</v>
      </c>
      <c r="D257" s="28">
        <f>SUM(D240:D251)</f>
        <v>220</v>
      </c>
      <c r="E257" s="28"/>
      <c r="F257" s="28">
        <f>SUM(F240:F251)</f>
        <v>226</v>
      </c>
      <c r="G257" s="28">
        <f>SUM(G240:G251)</f>
        <v>38</v>
      </c>
      <c r="H257" s="28">
        <f>D257+G257</f>
        <v>258</v>
      </c>
      <c r="I257" s="29"/>
      <c r="J257" s="30"/>
      <c r="K257" s="29"/>
      <c r="L257" s="29"/>
      <c r="M257" s="30"/>
    </row>
    <row r="258" spans="1:13" ht="15.75" x14ac:dyDescent="0.25">
      <c r="A258" s="8" t="s">
        <v>32</v>
      </c>
      <c r="B258" s="8"/>
      <c r="C258" s="31"/>
      <c r="D258" s="32">
        <f>D257/24</f>
        <v>9.1666666666666661</v>
      </c>
      <c r="E258" s="32"/>
      <c r="F258" s="32"/>
      <c r="G258" s="32">
        <f>G257/24</f>
        <v>1.5833333333333333</v>
      </c>
      <c r="H258" s="32">
        <f>H257/24</f>
        <v>10.75</v>
      </c>
      <c r="I258" s="33"/>
      <c r="J258" s="34"/>
      <c r="K258" s="35"/>
      <c r="L258" s="35"/>
      <c r="M258" s="35"/>
    </row>
    <row r="259" spans="1:13" ht="15.75" x14ac:dyDescent="0.25">
      <c r="A259" s="36"/>
      <c r="B259" s="36"/>
      <c r="C259" s="36"/>
      <c r="D259" s="36"/>
      <c r="E259" s="36"/>
      <c r="F259" s="36"/>
      <c r="G259" s="36"/>
      <c r="H259" s="35"/>
      <c r="I259" s="35"/>
      <c r="J259" s="30"/>
      <c r="K259" s="34" t="s">
        <v>33</v>
      </c>
      <c r="L259" s="35"/>
      <c r="M259" s="35"/>
    </row>
    <row r="260" spans="1:13" ht="15.75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30" t="s">
        <v>34</v>
      </c>
      <c r="L260" s="30"/>
      <c r="M260" s="38">
        <f>C257</f>
        <v>2542</v>
      </c>
    </row>
    <row r="261" spans="1:13" ht="15.75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30" t="s">
        <v>36</v>
      </c>
      <c r="L261" s="30"/>
      <c r="M261" s="40">
        <f>D258</f>
        <v>9.1666666666666661</v>
      </c>
    </row>
    <row r="262" spans="1:13" ht="15.75" x14ac:dyDescent="0.25">
      <c r="A262" s="15"/>
      <c r="B262" s="15"/>
      <c r="C262" s="15"/>
      <c r="D262" s="15"/>
      <c r="E262" s="15"/>
      <c r="F262" s="15"/>
      <c r="G262" s="15"/>
      <c r="H262" s="272"/>
      <c r="I262" s="272"/>
      <c r="J262" s="15"/>
      <c r="K262" s="30" t="s">
        <v>37</v>
      </c>
      <c r="L262" s="30"/>
      <c r="M262" s="41">
        <f>G258</f>
        <v>1.5833333333333333</v>
      </c>
    </row>
    <row r="264" spans="1:13" ht="15.75" x14ac:dyDescent="0.25">
      <c r="A264" s="14" t="s">
        <v>0</v>
      </c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 spans="1:13" ht="15.75" x14ac:dyDescent="0.25">
      <c r="A265" s="14" t="s">
        <v>293</v>
      </c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 spans="1:13" ht="15.75" x14ac:dyDescent="0.25">
      <c r="A266" s="17" t="s">
        <v>165</v>
      </c>
      <c r="B266" s="15"/>
      <c r="C266" s="15"/>
      <c r="D266" s="15"/>
      <c r="E266" s="15"/>
      <c r="F266" s="15"/>
      <c r="G266" s="15"/>
      <c r="H266" s="15"/>
      <c r="I266" s="15"/>
      <c r="J266" s="15"/>
      <c r="K266" s="18" t="s">
        <v>3</v>
      </c>
      <c r="L266" s="16">
        <v>11</v>
      </c>
      <c r="M266" s="18" t="s">
        <v>4</v>
      </c>
    </row>
    <row r="267" spans="1:13" ht="15" customHeight="1" x14ac:dyDescent="0.25">
      <c r="A267" s="13" t="s">
        <v>5</v>
      </c>
      <c r="B267" s="13" t="s">
        <v>6</v>
      </c>
      <c r="C267" s="12" t="s">
        <v>7</v>
      </c>
      <c r="D267" s="12" t="s">
        <v>8</v>
      </c>
      <c r="E267" s="11" t="s">
        <v>9</v>
      </c>
      <c r="F267" s="11" t="s">
        <v>10</v>
      </c>
      <c r="G267" s="12" t="s">
        <v>11</v>
      </c>
      <c r="H267" s="10" t="s">
        <v>12</v>
      </c>
      <c r="I267" s="10"/>
      <c r="J267" s="10"/>
      <c r="K267" s="9" t="s">
        <v>13</v>
      </c>
      <c r="L267" s="9"/>
      <c r="M267" s="9"/>
    </row>
    <row r="268" spans="1:13" ht="15.75" x14ac:dyDescent="0.25">
      <c r="A268" s="13"/>
      <c r="B268" s="13"/>
      <c r="C268" s="12"/>
      <c r="D268" s="12"/>
      <c r="E268" s="11"/>
      <c r="F268" s="11"/>
      <c r="G268" s="12"/>
      <c r="H268" s="19" t="s">
        <v>14</v>
      </c>
      <c r="I268" s="19" t="s">
        <v>15</v>
      </c>
      <c r="J268" s="19" t="s">
        <v>16</v>
      </c>
      <c r="K268" s="20" t="s">
        <v>14</v>
      </c>
      <c r="L268" s="20" t="s">
        <v>15</v>
      </c>
      <c r="M268" s="20" t="s">
        <v>16</v>
      </c>
    </row>
    <row r="269" spans="1:13" ht="15.75" x14ac:dyDescent="0.25">
      <c r="A269" s="27">
        <v>1</v>
      </c>
      <c r="B269" s="26" t="s">
        <v>147</v>
      </c>
      <c r="C269" s="21">
        <v>794</v>
      </c>
      <c r="D269" s="23">
        <f t="shared" ref="D269:D274" si="76">F269+E269</f>
        <v>71</v>
      </c>
      <c r="E269" s="53">
        <v>-1</v>
      </c>
      <c r="F269" s="53">
        <f t="shared" ref="F269:F274" si="77">INT(C269/$L$34)</f>
        <v>72</v>
      </c>
      <c r="G269" s="21">
        <v>555</v>
      </c>
      <c r="H269" s="27" t="str">
        <f t="shared" ref="H269:H275" si="78">CHOOSE(WEEKDAY(I269),"Minggu","Senin","Selasa","Rabu","Kamis","Jum'at","Sabtu")</f>
        <v>Kamis</v>
      </c>
      <c r="I269" s="72">
        <v>45799</v>
      </c>
      <c r="J269" s="73">
        <v>0.58333333333333304</v>
      </c>
      <c r="K269" s="27" t="str">
        <f t="shared" ref="K269:K274" si="79">CHOOSE(WEEKDAY(L269),"Minggu","Senin","Selasa","Rabu","Kamis","Jum'at","Sabtu")</f>
        <v>Sabtu</v>
      </c>
      <c r="L269" s="72">
        <f>(I269+J269)+G269/24</f>
        <v>45822.708333333336</v>
      </c>
      <c r="M269" s="73">
        <f t="shared" ref="M269:M274" si="80">(J269+G269/24)</f>
        <v>23.708333333333332</v>
      </c>
    </row>
    <row r="270" spans="1:13" ht="15.75" x14ac:dyDescent="0.25">
      <c r="A270" s="27">
        <v>5</v>
      </c>
      <c r="B270" s="22" t="s">
        <v>19</v>
      </c>
      <c r="C270" s="198">
        <v>128</v>
      </c>
      <c r="D270" s="23">
        <f t="shared" si="76"/>
        <v>7</v>
      </c>
      <c r="E270" s="53">
        <v>-4</v>
      </c>
      <c r="F270" s="53">
        <f t="shared" si="77"/>
        <v>11</v>
      </c>
      <c r="G270" s="71">
        <v>6</v>
      </c>
      <c r="H270" s="27" t="str">
        <f t="shared" si="78"/>
        <v>Selasa</v>
      </c>
      <c r="I270" s="72">
        <f t="shared" ref="I270:I275" si="81">$I$269+J270</f>
        <v>45825.666666666664</v>
      </c>
      <c r="J270" s="73">
        <f t="shared" ref="J270:J275" si="82">M269+D269/24</f>
        <v>26.666666666666664</v>
      </c>
      <c r="K270" s="27" t="str">
        <f t="shared" si="79"/>
        <v>Selasa</v>
      </c>
      <c r="L270" s="72">
        <f>($I$269+J270)+G270/24</f>
        <v>45825.916666666664</v>
      </c>
      <c r="M270" s="73">
        <f t="shared" si="80"/>
        <v>26.916666666666664</v>
      </c>
    </row>
    <row r="271" spans="1:13" ht="15.75" x14ac:dyDescent="0.25">
      <c r="A271" s="27">
        <v>8</v>
      </c>
      <c r="B271" s="22" t="s">
        <v>143</v>
      </c>
      <c r="C271" s="27">
        <v>300</v>
      </c>
      <c r="D271" s="23">
        <f t="shared" si="76"/>
        <v>27</v>
      </c>
      <c r="E271" s="53">
        <v>0</v>
      </c>
      <c r="F271" s="53">
        <f t="shared" si="77"/>
        <v>27</v>
      </c>
      <c r="G271" s="21">
        <v>2</v>
      </c>
      <c r="H271" s="27" t="str">
        <f t="shared" si="78"/>
        <v>Rabu</v>
      </c>
      <c r="I271" s="72">
        <f t="shared" si="81"/>
        <v>45826.208333333336</v>
      </c>
      <c r="J271" s="73">
        <f t="shared" si="82"/>
        <v>27.208333333333332</v>
      </c>
      <c r="K271" s="27" t="str">
        <f t="shared" si="79"/>
        <v>Rabu</v>
      </c>
      <c r="L271" s="72">
        <f>($I$269+J271)+G271/24</f>
        <v>45826.291666666672</v>
      </c>
      <c r="M271" s="73">
        <f t="shared" si="80"/>
        <v>27.291666666666664</v>
      </c>
    </row>
    <row r="272" spans="1:13" ht="15.75" x14ac:dyDescent="0.25">
      <c r="A272" s="27">
        <v>9</v>
      </c>
      <c r="B272" s="22" t="s">
        <v>296</v>
      </c>
      <c r="C272" s="27">
        <v>300</v>
      </c>
      <c r="D272" s="23">
        <f t="shared" si="76"/>
        <v>27</v>
      </c>
      <c r="E272" s="53">
        <v>0</v>
      </c>
      <c r="F272" s="53">
        <f t="shared" si="77"/>
        <v>27</v>
      </c>
      <c r="G272" s="21">
        <v>3</v>
      </c>
      <c r="H272" s="27" t="str">
        <f t="shared" si="78"/>
        <v>Kamis</v>
      </c>
      <c r="I272" s="72">
        <f t="shared" si="81"/>
        <v>45827.416666666664</v>
      </c>
      <c r="J272" s="73">
        <f t="shared" si="82"/>
        <v>28.416666666666664</v>
      </c>
      <c r="K272" s="27" t="str">
        <f t="shared" si="79"/>
        <v>Kamis</v>
      </c>
      <c r="L272" s="72">
        <f>($I$269+J272)+G272/24</f>
        <v>45827.541666666664</v>
      </c>
      <c r="M272" s="73">
        <f t="shared" si="80"/>
        <v>28.541666666666664</v>
      </c>
    </row>
    <row r="273" spans="1:13" ht="15.75" x14ac:dyDescent="0.25">
      <c r="A273" s="27">
        <v>10</v>
      </c>
      <c r="B273" s="22" t="s">
        <v>298</v>
      </c>
      <c r="C273" s="27">
        <v>128</v>
      </c>
      <c r="D273" s="23">
        <f t="shared" si="76"/>
        <v>6</v>
      </c>
      <c r="E273" s="23">
        <v>-5</v>
      </c>
      <c r="F273" s="53">
        <f t="shared" si="77"/>
        <v>11</v>
      </c>
      <c r="G273" s="21">
        <v>2</v>
      </c>
      <c r="H273" s="27" t="str">
        <f t="shared" si="78"/>
        <v>Jum'at</v>
      </c>
      <c r="I273" s="72">
        <f t="shared" si="81"/>
        <v>45828.666666666664</v>
      </c>
      <c r="J273" s="73">
        <f t="shared" si="82"/>
        <v>29.666666666666664</v>
      </c>
      <c r="K273" s="27" t="str">
        <f t="shared" si="79"/>
        <v>Jum'at</v>
      </c>
      <c r="L273" s="72">
        <f>($I$269+J273)+G273/24</f>
        <v>45828.75</v>
      </c>
      <c r="M273" s="73">
        <f t="shared" si="80"/>
        <v>29.749999999999996</v>
      </c>
    </row>
    <row r="274" spans="1:13" ht="15.75" x14ac:dyDescent="0.25">
      <c r="A274" s="27">
        <v>11</v>
      </c>
      <c r="B274" s="22" t="s">
        <v>19</v>
      </c>
      <c r="C274" s="27">
        <v>210</v>
      </c>
      <c r="D274" s="23">
        <f t="shared" si="76"/>
        <v>19</v>
      </c>
      <c r="E274" s="23">
        <v>0</v>
      </c>
      <c r="F274" s="53">
        <f t="shared" si="77"/>
        <v>19</v>
      </c>
      <c r="G274" s="21">
        <v>4</v>
      </c>
      <c r="H274" s="27" t="str">
        <f t="shared" si="78"/>
        <v>Sabtu</v>
      </c>
      <c r="I274" s="72">
        <f t="shared" si="81"/>
        <v>45829</v>
      </c>
      <c r="J274" s="73">
        <f t="shared" si="82"/>
        <v>29.999999999999996</v>
      </c>
      <c r="K274" s="27" t="str">
        <f t="shared" si="79"/>
        <v>Sabtu</v>
      </c>
      <c r="L274" s="72">
        <f>($I$269+J274)+G274/24</f>
        <v>45829.166666666664</v>
      </c>
      <c r="M274" s="73">
        <f t="shared" si="80"/>
        <v>30.166666666666664</v>
      </c>
    </row>
    <row r="275" spans="1:13" ht="15.75" x14ac:dyDescent="0.25">
      <c r="A275" s="27">
        <v>12</v>
      </c>
      <c r="B275" s="22" t="s">
        <v>295</v>
      </c>
      <c r="C275" s="27"/>
      <c r="D275" s="23"/>
      <c r="E275" s="23"/>
      <c r="F275" s="53"/>
      <c r="G275" s="21"/>
      <c r="H275" s="27" t="str">
        <f t="shared" si="78"/>
        <v>Sabtu</v>
      </c>
      <c r="I275" s="72">
        <f t="shared" si="81"/>
        <v>45829.958333333336</v>
      </c>
      <c r="J275" s="73">
        <f t="shared" si="82"/>
        <v>30.958333333333332</v>
      </c>
      <c r="K275" s="27"/>
      <c r="L275" s="72"/>
      <c r="M275" s="73"/>
    </row>
    <row r="276" spans="1:13" ht="15.75" x14ac:dyDescent="0.25">
      <c r="A276" s="8" t="s">
        <v>31</v>
      </c>
      <c r="B276" s="8"/>
      <c r="C276" s="28">
        <f>SUM(C269:C275)</f>
        <v>1860</v>
      </c>
      <c r="D276" s="28">
        <f>SUM(D269:D275)</f>
        <v>157</v>
      </c>
      <c r="E276" s="28"/>
      <c r="F276" s="28">
        <f>SUM(F269:F275)</f>
        <v>167</v>
      </c>
      <c r="G276" s="28">
        <f>SUM(G269:G275)</f>
        <v>572</v>
      </c>
      <c r="H276" s="28">
        <f>D276+G276</f>
        <v>729</v>
      </c>
      <c r="I276" s="29"/>
      <c r="J276" s="30"/>
      <c r="K276" s="29"/>
      <c r="L276" s="29"/>
      <c r="M276" s="30"/>
    </row>
    <row r="277" spans="1:13" ht="15" customHeight="1" x14ac:dyDescent="0.25">
      <c r="A277" s="8" t="s">
        <v>32</v>
      </c>
      <c r="B277" s="8"/>
      <c r="C277" s="31"/>
      <c r="D277" s="32">
        <f>D276/24</f>
        <v>6.541666666666667</v>
      </c>
      <c r="E277" s="32"/>
      <c r="F277" s="32"/>
      <c r="G277" s="32">
        <f>G276/24</f>
        <v>23.833333333333332</v>
      </c>
      <c r="H277" s="32">
        <f>H276/24</f>
        <v>30.375</v>
      </c>
      <c r="I277" s="33"/>
      <c r="J277" s="34"/>
      <c r="K277" s="35"/>
      <c r="L277" s="35"/>
      <c r="M277" s="35"/>
    </row>
    <row r="278" spans="1:13" ht="15.75" x14ac:dyDescent="0.25">
      <c r="A278" s="36"/>
      <c r="B278" s="36"/>
      <c r="C278" s="36"/>
      <c r="D278" s="36"/>
      <c r="E278" s="36"/>
      <c r="F278" s="36"/>
      <c r="G278" s="36"/>
      <c r="H278" s="35"/>
      <c r="I278" s="35"/>
      <c r="J278" s="30"/>
      <c r="K278" s="34" t="s">
        <v>33</v>
      </c>
      <c r="L278" s="35"/>
      <c r="M278" s="35"/>
    </row>
    <row r="279" spans="1:13" ht="15.75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30" t="s">
        <v>34</v>
      </c>
      <c r="L279" s="30"/>
      <c r="M279" s="38">
        <f>C276</f>
        <v>1860</v>
      </c>
    </row>
    <row r="280" spans="1:13" ht="15.75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30" t="s">
        <v>36</v>
      </c>
      <c r="L280" s="30"/>
      <c r="M280" s="40">
        <f>D277</f>
        <v>6.541666666666667</v>
      </c>
    </row>
    <row r="281" spans="1:13" ht="15.75" x14ac:dyDescent="0.25">
      <c r="A281" s="15"/>
      <c r="B281" s="15"/>
      <c r="C281" s="15"/>
      <c r="D281" s="15"/>
      <c r="E281" s="15"/>
      <c r="F281" s="15"/>
      <c r="G281" s="15"/>
      <c r="H281" s="272"/>
      <c r="I281" s="272"/>
      <c r="J281" s="15"/>
      <c r="K281" s="30" t="s">
        <v>37</v>
      </c>
      <c r="L281" s="30"/>
      <c r="M281" s="41">
        <f>G277</f>
        <v>23.833333333333332</v>
      </c>
    </row>
    <row r="283" spans="1:13" ht="15.75" x14ac:dyDescent="0.25">
      <c r="A283" s="14" t="s">
        <v>0</v>
      </c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</row>
    <row r="284" spans="1:13" ht="15.75" x14ac:dyDescent="0.25">
      <c r="A284" s="14" t="s">
        <v>293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</row>
    <row r="285" spans="1:13" ht="15.75" x14ac:dyDescent="0.25">
      <c r="A285" s="17" t="s">
        <v>105</v>
      </c>
      <c r="B285" s="15"/>
      <c r="C285" s="15"/>
      <c r="D285" s="15"/>
      <c r="E285" s="15"/>
      <c r="F285" s="15"/>
      <c r="G285" s="15"/>
      <c r="H285" s="15"/>
      <c r="I285" s="15"/>
      <c r="J285" s="15"/>
      <c r="K285" s="18" t="s">
        <v>3</v>
      </c>
      <c r="L285" s="16">
        <v>11</v>
      </c>
      <c r="M285" s="18" t="s">
        <v>4</v>
      </c>
    </row>
    <row r="286" spans="1:13" ht="15" customHeight="1" x14ac:dyDescent="0.25">
      <c r="A286" s="13" t="s">
        <v>5</v>
      </c>
      <c r="B286" s="13" t="s">
        <v>6</v>
      </c>
      <c r="C286" s="12" t="s">
        <v>7</v>
      </c>
      <c r="D286" s="12" t="s">
        <v>8</v>
      </c>
      <c r="E286" s="11" t="s">
        <v>9</v>
      </c>
      <c r="F286" s="11" t="s">
        <v>10</v>
      </c>
      <c r="G286" s="12" t="s">
        <v>11</v>
      </c>
      <c r="H286" s="10" t="s">
        <v>12</v>
      </c>
      <c r="I286" s="10"/>
      <c r="J286" s="10"/>
      <c r="K286" s="9" t="s">
        <v>13</v>
      </c>
      <c r="L286" s="9"/>
      <c r="M286" s="9"/>
    </row>
    <row r="287" spans="1:13" ht="15.75" x14ac:dyDescent="0.25">
      <c r="A287" s="13"/>
      <c r="B287" s="13"/>
      <c r="C287" s="12"/>
      <c r="D287" s="12"/>
      <c r="E287" s="11"/>
      <c r="F287" s="11"/>
      <c r="G287" s="12"/>
      <c r="H287" s="19" t="s">
        <v>14</v>
      </c>
      <c r="I287" s="19" t="s">
        <v>15</v>
      </c>
      <c r="J287" s="19" t="s">
        <v>16</v>
      </c>
      <c r="K287" s="20" t="s">
        <v>14</v>
      </c>
      <c r="L287" s="20" t="s">
        <v>15</v>
      </c>
      <c r="M287" s="20" t="s">
        <v>16</v>
      </c>
    </row>
    <row r="288" spans="1:13" ht="15.75" x14ac:dyDescent="0.25">
      <c r="A288" s="27">
        <v>1</v>
      </c>
      <c r="B288" s="22" t="s">
        <v>295</v>
      </c>
      <c r="C288" s="27">
        <v>210</v>
      </c>
      <c r="D288" s="23">
        <f t="shared" ref="D288:D303" si="83">F288+E288</f>
        <v>19</v>
      </c>
      <c r="E288" s="53">
        <v>0</v>
      </c>
      <c r="F288" s="53">
        <f t="shared" ref="F288:F303" si="84">INT(C288/$L$3)</f>
        <v>19</v>
      </c>
      <c r="G288" s="21">
        <v>2</v>
      </c>
      <c r="H288" s="27" t="str">
        <f t="shared" ref="H288:H304" si="85">CHOOSE(WEEKDAY(I288),"Minggu","Senin","Selasa","Rabu","Kamis","Jum'at","Sabtu")</f>
        <v>Sabtu</v>
      </c>
      <c r="I288" s="72">
        <v>45829</v>
      </c>
      <c r="J288" s="73">
        <v>0.95833333333333304</v>
      </c>
      <c r="K288" s="27" t="str">
        <f t="shared" ref="K288:K303" si="86">CHOOSE(WEEKDAY(L288),"Minggu","Senin","Selasa","Rabu","Kamis","Jum'at","Sabtu")</f>
        <v>Minggu</v>
      </c>
      <c r="L288" s="72">
        <f>(I288+J288)+G288/24</f>
        <v>45830.041666666672</v>
      </c>
      <c r="M288" s="73">
        <f t="shared" ref="M288:M303" si="87">(J288+G288/24)</f>
        <v>1.0416666666666663</v>
      </c>
    </row>
    <row r="289" spans="1:13" ht="15.75" x14ac:dyDescent="0.25">
      <c r="A289" s="27">
        <v>2</v>
      </c>
      <c r="B289" s="22" t="s">
        <v>19</v>
      </c>
      <c r="C289" s="27">
        <v>128</v>
      </c>
      <c r="D289" s="23">
        <f t="shared" si="83"/>
        <v>7</v>
      </c>
      <c r="E289" s="53">
        <v>-4</v>
      </c>
      <c r="F289" s="53">
        <f t="shared" si="84"/>
        <v>11</v>
      </c>
      <c r="G289" s="71">
        <v>5</v>
      </c>
      <c r="H289" s="27" t="str">
        <f t="shared" si="85"/>
        <v>Minggu</v>
      </c>
      <c r="I289" s="72">
        <f t="shared" ref="I289:I304" si="88">$I$288+J289</f>
        <v>45830.833333333336</v>
      </c>
      <c r="J289" s="73">
        <f t="shared" ref="J289:J304" si="89">M288+D288/24</f>
        <v>1.833333333333333</v>
      </c>
      <c r="K289" s="27" t="str">
        <f t="shared" si="86"/>
        <v>Senin</v>
      </c>
      <c r="L289" s="72">
        <f t="shared" ref="L289:L303" si="90">($I$288+J289)+G289/24</f>
        <v>45831.041666666672</v>
      </c>
      <c r="M289" s="73">
        <f t="shared" si="87"/>
        <v>2.0416666666666665</v>
      </c>
    </row>
    <row r="290" spans="1:13" ht="15.75" x14ac:dyDescent="0.25">
      <c r="A290" s="27">
        <v>3</v>
      </c>
      <c r="B290" s="22" t="s">
        <v>143</v>
      </c>
      <c r="C290" s="27">
        <v>300</v>
      </c>
      <c r="D290" s="23">
        <f t="shared" si="83"/>
        <v>27</v>
      </c>
      <c r="E290" s="53">
        <v>0</v>
      </c>
      <c r="F290" s="53">
        <f t="shared" si="84"/>
        <v>27</v>
      </c>
      <c r="G290" s="21">
        <v>2</v>
      </c>
      <c r="H290" s="27" t="str">
        <f t="shared" si="85"/>
        <v>Senin</v>
      </c>
      <c r="I290" s="72">
        <f t="shared" si="88"/>
        <v>45831.333333333336</v>
      </c>
      <c r="J290" s="73">
        <f t="shared" si="89"/>
        <v>2.333333333333333</v>
      </c>
      <c r="K290" s="27" t="str">
        <f t="shared" si="86"/>
        <v>Senin</v>
      </c>
      <c r="L290" s="72">
        <f t="shared" si="90"/>
        <v>45831.416666666672</v>
      </c>
      <c r="M290" s="73">
        <f t="shared" si="87"/>
        <v>2.4166666666666665</v>
      </c>
    </row>
    <row r="291" spans="1:13" ht="15.75" x14ac:dyDescent="0.25">
      <c r="A291" s="27">
        <v>4</v>
      </c>
      <c r="B291" s="22" t="s">
        <v>296</v>
      </c>
      <c r="C291" s="27">
        <v>300</v>
      </c>
      <c r="D291" s="23">
        <f t="shared" si="83"/>
        <v>27</v>
      </c>
      <c r="E291" s="53">
        <v>0</v>
      </c>
      <c r="F291" s="53">
        <f t="shared" si="84"/>
        <v>27</v>
      </c>
      <c r="G291" s="21">
        <v>3</v>
      </c>
      <c r="H291" s="27" t="str">
        <f t="shared" si="85"/>
        <v>Selasa</v>
      </c>
      <c r="I291" s="72">
        <f t="shared" si="88"/>
        <v>45832.541666666664</v>
      </c>
      <c r="J291" s="73">
        <f t="shared" si="89"/>
        <v>3.5416666666666665</v>
      </c>
      <c r="K291" s="27" t="str">
        <f t="shared" si="86"/>
        <v>Selasa</v>
      </c>
      <c r="L291" s="72">
        <f t="shared" si="90"/>
        <v>45832.666666666664</v>
      </c>
      <c r="M291" s="73">
        <f t="shared" si="87"/>
        <v>3.6666666666666665</v>
      </c>
    </row>
    <row r="292" spans="1:13" ht="15.75" x14ac:dyDescent="0.25">
      <c r="A292" s="27">
        <v>5</v>
      </c>
      <c r="B292" s="22" t="s">
        <v>143</v>
      </c>
      <c r="C292" s="27">
        <v>128</v>
      </c>
      <c r="D292" s="23">
        <f t="shared" si="83"/>
        <v>7</v>
      </c>
      <c r="E292" s="23">
        <v>-4</v>
      </c>
      <c r="F292" s="53">
        <f t="shared" si="84"/>
        <v>11</v>
      </c>
      <c r="G292" s="21">
        <v>2</v>
      </c>
      <c r="H292" s="27" t="str">
        <f t="shared" si="85"/>
        <v>Rabu</v>
      </c>
      <c r="I292" s="72">
        <f t="shared" si="88"/>
        <v>45833.791666666664</v>
      </c>
      <c r="J292" s="73">
        <f t="shared" si="89"/>
        <v>4.7916666666666661</v>
      </c>
      <c r="K292" s="27" t="str">
        <f t="shared" si="86"/>
        <v>Rabu</v>
      </c>
      <c r="L292" s="72">
        <f t="shared" si="90"/>
        <v>45833.875</v>
      </c>
      <c r="M292" s="73">
        <f t="shared" si="87"/>
        <v>4.8749999999999991</v>
      </c>
    </row>
    <row r="293" spans="1:13" ht="15.75" x14ac:dyDescent="0.25">
      <c r="A293" s="27">
        <v>6</v>
      </c>
      <c r="B293" s="22" t="s">
        <v>19</v>
      </c>
      <c r="C293" s="27">
        <v>210</v>
      </c>
      <c r="D293" s="23">
        <f t="shared" si="83"/>
        <v>20</v>
      </c>
      <c r="E293" s="23">
        <v>1</v>
      </c>
      <c r="F293" s="53">
        <f t="shared" si="84"/>
        <v>19</v>
      </c>
      <c r="G293" s="21">
        <v>5</v>
      </c>
      <c r="H293" s="27" t="str">
        <f t="shared" si="85"/>
        <v>Kamis</v>
      </c>
      <c r="I293" s="72">
        <f t="shared" si="88"/>
        <v>45834.166666666664</v>
      </c>
      <c r="J293" s="73">
        <f t="shared" si="89"/>
        <v>5.1666666666666661</v>
      </c>
      <c r="K293" s="27" t="str">
        <f t="shared" si="86"/>
        <v>Kamis</v>
      </c>
      <c r="L293" s="72">
        <f t="shared" si="90"/>
        <v>45834.375</v>
      </c>
      <c r="M293" s="73">
        <f t="shared" si="87"/>
        <v>5.3749999999999991</v>
      </c>
    </row>
    <row r="294" spans="1:13" ht="15.75" x14ac:dyDescent="0.25">
      <c r="A294" s="27">
        <v>7</v>
      </c>
      <c r="B294" s="22" t="s">
        <v>295</v>
      </c>
      <c r="C294" s="27">
        <v>83</v>
      </c>
      <c r="D294" s="23">
        <f t="shared" si="83"/>
        <v>8</v>
      </c>
      <c r="E294" s="23">
        <v>1</v>
      </c>
      <c r="F294" s="53">
        <f t="shared" si="84"/>
        <v>7</v>
      </c>
      <c r="G294" s="21">
        <v>2</v>
      </c>
      <c r="H294" s="27" t="str">
        <f t="shared" si="85"/>
        <v>Jum'at</v>
      </c>
      <c r="I294" s="72">
        <f t="shared" si="88"/>
        <v>45835.208333333336</v>
      </c>
      <c r="J294" s="73">
        <f t="shared" si="89"/>
        <v>6.2083333333333321</v>
      </c>
      <c r="K294" s="27" t="str">
        <f t="shared" si="86"/>
        <v>Jum'at</v>
      </c>
      <c r="L294" s="72">
        <f t="shared" si="90"/>
        <v>45835.291666666672</v>
      </c>
      <c r="M294" s="73">
        <f t="shared" si="87"/>
        <v>6.2916666666666652</v>
      </c>
    </row>
    <row r="295" spans="1:13" ht="15.75" x14ac:dyDescent="0.25">
      <c r="A295" s="27">
        <v>8</v>
      </c>
      <c r="B295" s="22" t="s">
        <v>294</v>
      </c>
      <c r="C295" s="27">
        <v>250</v>
      </c>
      <c r="D295" s="23">
        <f t="shared" si="83"/>
        <v>23</v>
      </c>
      <c r="E295" s="23">
        <v>1</v>
      </c>
      <c r="F295" s="53">
        <f t="shared" si="84"/>
        <v>22</v>
      </c>
      <c r="G295" s="21">
        <v>1</v>
      </c>
      <c r="H295" s="27" t="str">
        <f t="shared" si="85"/>
        <v>Jum'at</v>
      </c>
      <c r="I295" s="72">
        <f t="shared" si="88"/>
        <v>45835.625</v>
      </c>
      <c r="J295" s="73">
        <f t="shared" si="89"/>
        <v>6.6249999999999982</v>
      </c>
      <c r="K295" s="27" t="str">
        <f t="shared" si="86"/>
        <v>Jum'at</v>
      </c>
      <c r="L295" s="72">
        <f t="shared" si="90"/>
        <v>45835.666666666664</v>
      </c>
      <c r="M295" s="73">
        <f t="shared" si="87"/>
        <v>6.6666666666666652</v>
      </c>
    </row>
    <row r="296" spans="1:13" ht="15.75" x14ac:dyDescent="0.25">
      <c r="A296" s="27">
        <v>9</v>
      </c>
      <c r="B296" s="22" t="s">
        <v>138</v>
      </c>
      <c r="C296" s="27">
        <v>250</v>
      </c>
      <c r="D296" s="23">
        <f t="shared" si="83"/>
        <v>23</v>
      </c>
      <c r="E296" s="23">
        <v>1</v>
      </c>
      <c r="F296" s="53">
        <f t="shared" si="84"/>
        <v>22</v>
      </c>
      <c r="G296" s="21">
        <v>4</v>
      </c>
      <c r="H296" s="27" t="str">
        <f t="shared" si="85"/>
        <v>Sabtu</v>
      </c>
      <c r="I296" s="72">
        <f t="shared" si="88"/>
        <v>45836.625</v>
      </c>
      <c r="J296" s="73">
        <f t="shared" si="89"/>
        <v>7.6249999999999982</v>
      </c>
      <c r="K296" s="27" t="str">
        <f t="shared" si="86"/>
        <v>Sabtu</v>
      </c>
      <c r="L296" s="72">
        <f t="shared" si="90"/>
        <v>45836.791666666664</v>
      </c>
      <c r="M296" s="73">
        <f t="shared" si="87"/>
        <v>7.7916666666666652</v>
      </c>
    </row>
    <row r="297" spans="1:13" ht="15.75" x14ac:dyDescent="0.25">
      <c r="A297" s="27">
        <v>10</v>
      </c>
      <c r="B297" s="22" t="s">
        <v>294</v>
      </c>
      <c r="C297" s="27">
        <v>150</v>
      </c>
      <c r="D297" s="23">
        <f t="shared" si="83"/>
        <v>14</v>
      </c>
      <c r="E297" s="23">
        <v>1</v>
      </c>
      <c r="F297" s="53">
        <f t="shared" si="84"/>
        <v>13</v>
      </c>
      <c r="G297" s="21">
        <v>3</v>
      </c>
      <c r="H297" s="27" t="str">
        <f t="shared" si="85"/>
        <v>Minggu</v>
      </c>
      <c r="I297" s="72">
        <f t="shared" si="88"/>
        <v>45837.75</v>
      </c>
      <c r="J297" s="73">
        <f t="shared" si="89"/>
        <v>8.7499999999999982</v>
      </c>
      <c r="K297" s="27" t="str">
        <f t="shared" si="86"/>
        <v>Minggu</v>
      </c>
      <c r="L297" s="72">
        <f t="shared" si="90"/>
        <v>45837.875</v>
      </c>
      <c r="M297" s="73">
        <f t="shared" si="87"/>
        <v>8.8749999999999982</v>
      </c>
    </row>
    <row r="298" spans="1:13" ht="15.75" x14ac:dyDescent="0.25">
      <c r="A298" s="27">
        <v>11</v>
      </c>
      <c r="B298" s="22" t="s">
        <v>289</v>
      </c>
      <c r="C298" s="27">
        <v>98</v>
      </c>
      <c r="D298" s="23">
        <f t="shared" si="83"/>
        <v>9</v>
      </c>
      <c r="E298" s="23">
        <v>1</v>
      </c>
      <c r="F298" s="53">
        <f t="shared" si="84"/>
        <v>8</v>
      </c>
      <c r="G298" s="21">
        <v>2</v>
      </c>
      <c r="H298" s="27" t="str">
        <f t="shared" si="85"/>
        <v>Senin</v>
      </c>
      <c r="I298" s="72">
        <f t="shared" si="88"/>
        <v>45838.458333333336</v>
      </c>
      <c r="J298" s="73">
        <f t="shared" si="89"/>
        <v>9.4583333333333321</v>
      </c>
      <c r="K298" s="27" t="str">
        <f t="shared" si="86"/>
        <v>Senin</v>
      </c>
      <c r="L298" s="72">
        <f t="shared" si="90"/>
        <v>45838.541666666672</v>
      </c>
      <c r="M298" s="73">
        <f t="shared" si="87"/>
        <v>9.5416666666666661</v>
      </c>
    </row>
    <row r="299" spans="1:13" ht="15.75" x14ac:dyDescent="0.25">
      <c r="A299" s="27">
        <v>12</v>
      </c>
      <c r="B299" s="22" t="s">
        <v>290</v>
      </c>
      <c r="C299" s="27">
        <v>146</v>
      </c>
      <c r="D299" s="23">
        <f t="shared" si="83"/>
        <v>13</v>
      </c>
      <c r="E299" s="23">
        <v>0</v>
      </c>
      <c r="F299" s="53">
        <f t="shared" si="84"/>
        <v>13</v>
      </c>
      <c r="G299" s="21">
        <v>2</v>
      </c>
      <c r="H299" s="27" t="str">
        <f t="shared" si="85"/>
        <v>Senin</v>
      </c>
      <c r="I299" s="72">
        <f t="shared" si="88"/>
        <v>45838.916666666664</v>
      </c>
      <c r="J299" s="73">
        <f t="shared" si="89"/>
        <v>9.9166666666666661</v>
      </c>
      <c r="K299" s="27" t="str">
        <f t="shared" si="86"/>
        <v>Selasa</v>
      </c>
      <c r="L299" s="72">
        <f t="shared" si="90"/>
        <v>45839</v>
      </c>
      <c r="M299" s="73">
        <f t="shared" si="87"/>
        <v>10</v>
      </c>
    </row>
    <row r="300" spans="1:13" ht="15.75" x14ac:dyDescent="0.25">
      <c r="A300" s="27">
        <v>13</v>
      </c>
      <c r="B300" s="22" t="s">
        <v>60</v>
      </c>
      <c r="C300" s="27">
        <v>146</v>
      </c>
      <c r="D300" s="23">
        <f t="shared" si="83"/>
        <v>13</v>
      </c>
      <c r="E300" s="23">
        <v>0</v>
      </c>
      <c r="F300" s="53">
        <f t="shared" si="84"/>
        <v>13</v>
      </c>
      <c r="G300" s="21">
        <v>4</v>
      </c>
      <c r="H300" s="27" t="str">
        <f t="shared" si="85"/>
        <v>Selasa</v>
      </c>
      <c r="I300" s="72">
        <f t="shared" si="88"/>
        <v>45839.541666666664</v>
      </c>
      <c r="J300" s="73">
        <f t="shared" si="89"/>
        <v>10.541666666666666</v>
      </c>
      <c r="K300" s="27" t="str">
        <f t="shared" si="86"/>
        <v>Selasa</v>
      </c>
      <c r="L300" s="72">
        <f t="shared" si="90"/>
        <v>45839.708333333328</v>
      </c>
      <c r="M300" s="73">
        <f t="shared" si="87"/>
        <v>10.708333333333332</v>
      </c>
    </row>
    <row r="301" spans="1:13" ht="15.75" x14ac:dyDescent="0.25">
      <c r="A301" s="27">
        <v>14</v>
      </c>
      <c r="B301" s="22" t="s">
        <v>290</v>
      </c>
      <c r="C301" s="27">
        <v>98</v>
      </c>
      <c r="D301" s="23">
        <f t="shared" si="83"/>
        <v>9</v>
      </c>
      <c r="E301" s="23">
        <v>1</v>
      </c>
      <c r="F301" s="53">
        <f t="shared" si="84"/>
        <v>8</v>
      </c>
      <c r="G301" s="21">
        <v>2</v>
      </c>
      <c r="H301" s="27" t="str">
        <f t="shared" si="85"/>
        <v>Rabu</v>
      </c>
      <c r="I301" s="72">
        <f t="shared" si="88"/>
        <v>45840.25</v>
      </c>
      <c r="J301" s="73">
        <f t="shared" si="89"/>
        <v>11.249999999999998</v>
      </c>
      <c r="K301" s="27" t="str">
        <f t="shared" si="86"/>
        <v>Rabu</v>
      </c>
      <c r="L301" s="72">
        <f t="shared" si="90"/>
        <v>45840.333333333336</v>
      </c>
      <c r="M301" s="73">
        <f t="shared" si="87"/>
        <v>11.333333333333332</v>
      </c>
    </row>
    <row r="302" spans="1:13" ht="15.75" x14ac:dyDescent="0.25">
      <c r="A302" s="27">
        <v>15</v>
      </c>
      <c r="B302" s="22" t="s">
        <v>289</v>
      </c>
      <c r="C302" s="27">
        <v>150</v>
      </c>
      <c r="D302" s="23">
        <f t="shared" si="83"/>
        <v>14</v>
      </c>
      <c r="E302" s="23">
        <v>1</v>
      </c>
      <c r="F302" s="53">
        <f t="shared" si="84"/>
        <v>13</v>
      </c>
      <c r="G302" s="21">
        <v>2</v>
      </c>
      <c r="H302" s="27" t="str">
        <f t="shared" si="85"/>
        <v>Rabu</v>
      </c>
      <c r="I302" s="72">
        <f t="shared" si="88"/>
        <v>45840.708333333336</v>
      </c>
      <c r="J302" s="73">
        <f t="shared" si="89"/>
        <v>11.708333333333332</v>
      </c>
      <c r="K302" s="27" t="str">
        <f t="shared" si="86"/>
        <v>Rabu</v>
      </c>
      <c r="L302" s="72">
        <f t="shared" si="90"/>
        <v>45840.791666666672</v>
      </c>
      <c r="M302" s="73">
        <f t="shared" si="87"/>
        <v>11.791666666666666</v>
      </c>
    </row>
    <row r="303" spans="1:13" ht="15.75" x14ac:dyDescent="0.25">
      <c r="A303" s="27">
        <v>16</v>
      </c>
      <c r="B303" s="22" t="s">
        <v>294</v>
      </c>
      <c r="C303" s="27">
        <v>250</v>
      </c>
      <c r="D303" s="23">
        <f t="shared" si="83"/>
        <v>23</v>
      </c>
      <c r="E303" s="23">
        <v>1</v>
      </c>
      <c r="F303" s="53">
        <f t="shared" si="84"/>
        <v>22</v>
      </c>
      <c r="G303" s="21">
        <v>1</v>
      </c>
      <c r="H303" s="27" t="str">
        <f t="shared" si="85"/>
        <v>Kamis</v>
      </c>
      <c r="I303" s="72">
        <f t="shared" si="88"/>
        <v>45841.375</v>
      </c>
      <c r="J303" s="73">
        <f t="shared" si="89"/>
        <v>12.375</v>
      </c>
      <c r="K303" s="27" t="str">
        <f t="shared" si="86"/>
        <v>Kamis</v>
      </c>
      <c r="L303" s="72">
        <f t="shared" si="90"/>
        <v>45841.416666666664</v>
      </c>
      <c r="M303" s="73">
        <f t="shared" si="87"/>
        <v>12.416666666666666</v>
      </c>
    </row>
    <row r="304" spans="1:13" ht="15" customHeight="1" x14ac:dyDescent="0.25">
      <c r="A304" s="27">
        <v>17</v>
      </c>
      <c r="B304" s="22" t="s">
        <v>138</v>
      </c>
      <c r="C304" s="27"/>
      <c r="D304" s="23"/>
      <c r="E304" s="23"/>
      <c r="F304" s="53"/>
      <c r="G304" s="21"/>
      <c r="H304" s="27" t="str">
        <f t="shared" si="85"/>
        <v>Jum'at</v>
      </c>
      <c r="I304" s="72">
        <f t="shared" si="88"/>
        <v>45842.375</v>
      </c>
      <c r="J304" s="73">
        <f t="shared" si="89"/>
        <v>13.375</v>
      </c>
      <c r="K304" s="27"/>
      <c r="L304" s="72"/>
      <c r="M304" s="73"/>
    </row>
    <row r="305" spans="1:13" ht="15.75" x14ac:dyDescent="0.25">
      <c r="A305" s="8" t="s">
        <v>31</v>
      </c>
      <c r="B305" s="8"/>
      <c r="C305" s="28">
        <f>SUM(C288:C303)</f>
        <v>2897</v>
      </c>
      <c r="D305" s="28">
        <f>SUM(D288:D303)</f>
        <v>256</v>
      </c>
      <c r="E305" s="28"/>
      <c r="F305" s="28">
        <f>SUM(F288:F303)</f>
        <v>255</v>
      </c>
      <c r="G305" s="28">
        <f>SUM(G288:G303)</f>
        <v>42</v>
      </c>
      <c r="H305" s="28">
        <f>D305+G305</f>
        <v>298</v>
      </c>
      <c r="I305" s="29"/>
      <c r="J305" s="30"/>
      <c r="K305" s="29"/>
      <c r="L305" s="29"/>
      <c r="M305" s="30"/>
    </row>
    <row r="306" spans="1:13" ht="15.75" x14ac:dyDescent="0.25">
      <c r="A306" s="8" t="s">
        <v>32</v>
      </c>
      <c r="B306" s="8"/>
      <c r="C306" s="31"/>
      <c r="D306" s="32">
        <f>D305/24</f>
        <v>10.666666666666666</v>
      </c>
      <c r="E306" s="32"/>
      <c r="F306" s="32"/>
      <c r="G306" s="32">
        <f>G305/24</f>
        <v>1.75</v>
      </c>
      <c r="H306" s="32">
        <f>H305/24</f>
        <v>12.416666666666666</v>
      </c>
      <c r="I306" s="33"/>
      <c r="J306" s="34"/>
      <c r="K306" s="35"/>
      <c r="L306" s="35"/>
      <c r="M306" s="35"/>
    </row>
    <row r="307" spans="1:13" ht="15.75" x14ac:dyDescent="0.25">
      <c r="A307" s="36"/>
      <c r="B307" s="36"/>
      <c r="C307" s="36"/>
      <c r="D307" s="36"/>
      <c r="E307" s="36"/>
      <c r="F307" s="36"/>
      <c r="G307" s="36"/>
      <c r="H307" s="35"/>
      <c r="I307" s="35"/>
      <c r="J307" s="30"/>
      <c r="K307" s="34" t="s">
        <v>33</v>
      </c>
      <c r="L307" s="35"/>
      <c r="M307" s="35"/>
    </row>
    <row r="308" spans="1:13" ht="15.75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30" t="s">
        <v>34</v>
      </c>
      <c r="L308" s="30"/>
      <c r="M308" s="38">
        <f>C305</f>
        <v>2897</v>
      </c>
    </row>
    <row r="309" spans="1:13" ht="15.75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30" t="s">
        <v>36</v>
      </c>
      <c r="L309" s="30"/>
      <c r="M309" s="40">
        <f>D306</f>
        <v>10.666666666666666</v>
      </c>
    </row>
    <row r="310" spans="1:13" ht="15.75" x14ac:dyDescent="0.25">
      <c r="A310" s="15"/>
      <c r="B310" s="15"/>
      <c r="C310" s="15"/>
      <c r="D310" s="15"/>
      <c r="E310" s="15"/>
      <c r="F310" s="15"/>
      <c r="G310" s="15"/>
      <c r="H310" s="272"/>
      <c r="I310" s="272"/>
      <c r="J310" s="15"/>
      <c r="K310" s="30" t="s">
        <v>37</v>
      </c>
      <c r="L310" s="30"/>
      <c r="M310" s="41">
        <f>G306</f>
        <v>1.75</v>
      </c>
    </row>
    <row r="312" spans="1:13" ht="15.75" x14ac:dyDescent="0.25">
      <c r="A312" s="14" t="s">
        <v>0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</row>
    <row r="313" spans="1:13" ht="15.75" x14ac:dyDescent="0.25">
      <c r="A313" s="14" t="s">
        <v>293</v>
      </c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</row>
    <row r="314" spans="1:13" ht="15.75" x14ac:dyDescent="0.25">
      <c r="A314" s="17" t="s">
        <v>106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18" t="s">
        <v>3</v>
      </c>
      <c r="L314" s="16">
        <v>11</v>
      </c>
      <c r="M314" s="18" t="s">
        <v>4</v>
      </c>
    </row>
    <row r="315" spans="1:13" ht="15" customHeight="1" x14ac:dyDescent="0.25">
      <c r="A315" s="13" t="s">
        <v>5</v>
      </c>
      <c r="B315" s="13" t="s">
        <v>6</v>
      </c>
      <c r="C315" s="12" t="s">
        <v>7</v>
      </c>
      <c r="D315" s="12" t="s">
        <v>8</v>
      </c>
      <c r="E315" s="11" t="s">
        <v>9</v>
      </c>
      <c r="F315" s="11" t="s">
        <v>10</v>
      </c>
      <c r="G315" s="12" t="s">
        <v>11</v>
      </c>
      <c r="H315" s="10" t="s">
        <v>12</v>
      </c>
      <c r="I315" s="10"/>
      <c r="J315" s="10"/>
      <c r="K315" s="9" t="s">
        <v>13</v>
      </c>
      <c r="L315" s="9"/>
      <c r="M315" s="9"/>
    </row>
    <row r="316" spans="1:13" ht="15.75" x14ac:dyDescent="0.25">
      <c r="A316" s="13"/>
      <c r="B316" s="13"/>
      <c r="C316" s="12"/>
      <c r="D316" s="12"/>
      <c r="E316" s="11"/>
      <c r="F316" s="11"/>
      <c r="G316" s="12"/>
      <c r="H316" s="19" t="s">
        <v>14</v>
      </c>
      <c r="I316" s="19" t="s">
        <v>15</v>
      </c>
      <c r="J316" s="19" t="s">
        <v>16</v>
      </c>
      <c r="K316" s="20" t="s">
        <v>14</v>
      </c>
      <c r="L316" s="20" t="s">
        <v>15</v>
      </c>
      <c r="M316" s="20" t="s">
        <v>16</v>
      </c>
    </row>
    <row r="317" spans="1:13" ht="15.75" x14ac:dyDescent="0.25">
      <c r="A317" s="27">
        <v>1</v>
      </c>
      <c r="B317" s="22" t="s">
        <v>138</v>
      </c>
      <c r="C317" s="27">
        <v>250</v>
      </c>
      <c r="D317" s="23">
        <f t="shared" ref="D317:D330" si="91">F317+E317</f>
        <v>23</v>
      </c>
      <c r="E317" s="53">
        <v>1</v>
      </c>
      <c r="F317" s="53">
        <f t="shared" ref="F317:F330" si="92">INT(C317/$L$34)</f>
        <v>22</v>
      </c>
      <c r="G317" s="21">
        <v>5</v>
      </c>
      <c r="H317" s="27" t="str">
        <f t="shared" ref="H317:H331" si="93">CHOOSE(WEEKDAY(I317),"Minggu","Senin","Selasa","Rabu","Kamis","Jum'at","Sabtu")</f>
        <v>Jum'at</v>
      </c>
      <c r="I317" s="72">
        <v>45842</v>
      </c>
      <c r="J317" s="73">
        <v>0.375</v>
      </c>
      <c r="K317" s="27" t="str">
        <f t="shared" ref="K317:K330" si="94">CHOOSE(WEEKDAY(L317),"Minggu","Senin","Selasa","Rabu","Kamis","Jum'at","Sabtu")</f>
        <v>Jum'at</v>
      </c>
      <c r="L317" s="72">
        <f>(I317+J317)+G317/24</f>
        <v>45842.583333333336</v>
      </c>
      <c r="M317" s="73">
        <f t="shared" ref="M317:M330" si="95">(J317+G317/24)</f>
        <v>0.58333333333333337</v>
      </c>
    </row>
    <row r="318" spans="1:13" ht="15.75" x14ac:dyDescent="0.25">
      <c r="A318" s="27">
        <v>2</v>
      </c>
      <c r="B318" s="22" t="s">
        <v>294</v>
      </c>
      <c r="C318" s="27">
        <v>83</v>
      </c>
      <c r="D318" s="23">
        <f t="shared" si="91"/>
        <v>8</v>
      </c>
      <c r="E318" s="53">
        <v>1</v>
      </c>
      <c r="F318" s="53">
        <f t="shared" si="92"/>
        <v>7</v>
      </c>
      <c r="G318" s="21">
        <v>2</v>
      </c>
      <c r="H318" s="27" t="str">
        <f t="shared" si="93"/>
        <v>Sabtu</v>
      </c>
      <c r="I318" s="72">
        <f t="shared" ref="I318:I331" si="96">$I$317+J318</f>
        <v>45843.541666666664</v>
      </c>
      <c r="J318" s="73">
        <f t="shared" ref="J318:J331" si="97">M317+D317/24</f>
        <v>1.5416666666666667</v>
      </c>
      <c r="K318" s="27" t="str">
        <f t="shared" si="94"/>
        <v>Sabtu</v>
      </c>
      <c r="L318" s="72">
        <f t="shared" ref="L318:L330" si="98">($I$317+J318)+G318/24</f>
        <v>45843.625</v>
      </c>
      <c r="M318" s="73">
        <f t="shared" si="95"/>
        <v>1.625</v>
      </c>
    </row>
    <row r="319" spans="1:13" ht="15.75" x14ac:dyDescent="0.25">
      <c r="A319" s="27">
        <v>3</v>
      </c>
      <c r="B319" s="22" t="s">
        <v>295</v>
      </c>
      <c r="C319" s="27">
        <v>210</v>
      </c>
      <c r="D319" s="23">
        <f t="shared" si="91"/>
        <v>19</v>
      </c>
      <c r="E319" s="53">
        <v>0</v>
      </c>
      <c r="F319" s="53">
        <f t="shared" si="92"/>
        <v>19</v>
      </c>
      <c r="G319" s="21">
        <v>2</v>
      </c>
      <c r="H319" s="27" t="str">
        <f t="shared" si="93"/>
        <v>Sabtu</v>
      </c>
      <c r="I319" s="72">
        <f t="shared" si="96"/>
        <v>45843.958333333336</v>
      </c>
      <c r="J319" s="73">
        <f t="shared" si="97"/>
        <v>1.9583333333333333</v>
      </c>
      <c r="K319" s="27" t="str">
        <f t="shared" si="94"/>
        <v>Minggu</v>
      </c>
      <c r="L319" s="72">
        <f t="shared" si="98"/>
        <v>45844.041666666672</v>
      </c>
      <c r="M319" s="73">
        <f t="shared" si="95"/>
        <v>2.0416666666666665</v>
      </c>
    </row>
    <row r="320" spans="1:13" ht="15.75" x14ac:dyDescent="0.25">
      <c r="A320" s="27">
        <v>4</v>
      </c>
      <c r="B320" s="22" t="s">
        <v>19</v>
      </c>
      <c r="C320" s="27">
        <v>128</v>
      </c>
      <c r="D320" s="23">
        <f t="shared" si="91"/>
        <v>6</v>
      </c>
      <c r="E320" s="53">
        <v>-5</v>
      </c>
      <c r="F320" s="53">
        <f t="shared" si="92"/>
        <v>11</v>
      </c>
      <c r="G320" s="71">
        <v>6</v>
      </c>
      <c r="H320" s="27" t="str">
        <f t="shared" si="93"/>
        <v>Minggu</v>
      </c>
      <c r="I320" s="72">
        <f t="shared" si="96"/>
        <v>45844.833333333336</v>
      </c>
      <c r="J320" s="73">
        <f t="shared" si="97"/>
        <v>2.833333333333333</v>
      </c>
      <c r="K320" s="27" t="str">
        <f t="shared" si="94"/>
        <v>Senin</v>
      </c>
      <c r="L320" s="72">
        <f t="shared" si="98"/>
        <v>45845.083333333336</v>
      </c>
      <c r="M320" s="73">
        <f t="shared" si="95"/>
        <v>3.083333333333333</v>
      </c>
    </row>
    <row r="321" spans="1:13" ht="15.75" x14ac:dyDescent="0.25">
      <c r="A321" s="27">
        <v>5</v>
      </c>
      <c r="B321" s="22" t="s">
        <v>298</v>
      </c>
      <c r="C321" s="27">
        <v>300</v>
      </c>
      <c r="D321" s="23">
        <f t="shared" si="91"/>
        <v>27</v>
      </c>
      <c r="E321" s="53">
        <v>0</v>
      </c>
      <c r="F321" s="53">
        <f t="shared" si="92"/>
        <v>27</v>
      </c>
      <c r="G321" s="21">
        <v>2</v>
      </c>
      <c r="H321" s="27" t="str">
        <f t="shared" si="93"/>
        <v>Senin</v>
      </c>
      <c r="I321" s="72">
        <f t="shared" si="96"/>
        <v>45845.333333333336</v>
      </c>
      <c r="J321" s="73">
        <f t="shared" si="97"/>
        <v>3.333333333333333</v>
      </c>
      <c r="K321" s="27" t="str">
        <f t="shared" si="94"/>
        <v>Senin</v>
      </c>
      <c r="L321" s="72">
        <f t="shared" si="98"/>
        <v>45845.416666666672</v>
      </c>
      <c r="M321" s="73">
        <f t="shared" si="95"/>
        <v>3.4166666666666665</v>
      </c>
    </row>
    <row r="322" spans="1:13" ht="15.75" x14ac:dyDescent="0.25">
      <c r="A322" s="27">
        <v>6</v>
      </c>
      <c r="B322" s="22" t="s">
        <v>296</v>
      </c>
      <c r="C322" s="27">
        <v>300</v>
      </c>
      <c r="D322" s="23">
        <f t="shared" si="91"/>
        <v>27</v>
      </c>
      <c r="E322" s="53">
        <v>0</v>
      </c>
      <c r="F322" s="53">
        <f t="shared" si="92"/>
        <v>27</v>
      </c>
      <c r="G322" s="21">
        <v>3</v>
      </c>
      <c r="H322" s="27" t="str">
        <f t="shared" si="93"/>
        <v>Selasa</v>
      </c>
      <c r="I322" s="72">
        <f t="shared" si="96"/>
        <v>45846.541666666664</v>
      </c>
      <c r="J322" s="73">
        <f t="shared" si="97"/>
        <v>4.5416666666666661</v>
      </c>
      <c r="K322" s="27" t="str">
        <f t="shared" si="94"/>
        <v>Selasa</v>
      </c>
      <c r="L322" s="72">
        <f t="shared" si="98"/>
        <v>45846.666666666664</v>
      </c>
      <c r="M322" s="73">
        <f t="shared" si="95"/>
        <v>4.6666666666666661</v>
      </c>
    </row>
    <row r="323" spans="1:13" ht="15.75" x14ac:dyDescent="0.25">
      <c r="A323" s="27">
        <v>7</v>
      </c>
      <c r="B323" s="22" t="s">
        <v>143</v>
      </c>
      <c r="C323" s="27">
        <v>300</v>
      </c>
      <c r="D323" s="23">
        <f t="shared" si="91"/>
        <v>27</v>
      </c>
      <c r="E323" s="53">
        <v>0</v>
      </c>
      <c r="F323" s="53">
        <f t="shared" si="92"/>
        <v>27</v>
      </c>
      <c r="G323" s="21">
        <v>2</v>
      </c>
      <c r="H323" s="27" t="str">
        <f t="shared" si="93"/>
        <v>Rabu</v>
      </c>
      <c r="I323" s="72">
        <f t="shared" si="96"/>
        <v>45847.791666666664</v>
      </c>
      <c r="J323" s="73">
        <f t="shared" si="97"/>
        <v>5.7916666666666661</v>
      </c>
      <c r="K323" s="27" t="str">
        <f t="shared" si="94"/>
        <v>Rabu</v>
      </c>
      <c r="L323" s="72">
        <f t="shared" si="98"/>
        <v>45847.875</v>
      </c>
      <c r="M323" s="73">
        <f t="shared" si="95"/>
        <v>5.8749999999999991</v>
      </c>
    </row>
    <row r="324" spans="1:13" ht="15.75" x14ac:dyDescent="0.25">
      <c r="A324" s="27">
        <v>8</v>
      </c>
      <c r="B324" s="22" t="s">
        <v>296</v>
      </c>
      <c r="C324" s="27">
        <v>300</v>
      </c>
      <c r="D324" s="23">
        <f t="shared" si="91"/>
        <v>27</v>
      </c>
      <c r="E324" s="53">
        <v>0</v>
      </c>
      <c r="F324" s="53">
        <f t="shared" si="92"/>
        <v>27</v>
      </c>
      <c r="G324" s="21">
        <v>3</v>
      </c>
      <c r="H324" s="27" t="str">
        <f t="shared" si="93"/>
        <v>Jum'at</v>
      </c>
      <c r="I324" s="72">
        <f t="shared" si="96"/>
        <v>45849</v>
      </c>
      <c r="J324" s="73">
        <f t="shared" si="97"/>
        <v>6.9999999999999991</v>
      </c>
      <c r="K324" s="27" t="str">
        <f t="shared" si="94"/>
        <v>Jum'at</v>
      </c>
      <c r="L324" s="72">
        <f t="shared" si="98"/>
        <v>45849.125</v>
      </c>
      <c r="M324" s="73">
        <f t="shared" si="95"/>
        <v>7.1249999999999991</v>
      </c>
    </row>
    <row r="325" spans="1:13" ht="15.75" x14ac:dyDescent="0.25">
      <c r="A325" s="27">
        <v>9</v>
      </c>
      <c r="B325" s="22" t="s">
        <v>298</v>
      </c>
      <c r="C325" s="27">
        <v>128</v>
      </c>
      <c r="D325" s="23">
        <f t="shared" si="91"/>
        <v>6</v>
      </c>
      <c r="E325" s="23">
        <v>-5</v>
      </c>
      <c r="F325" s="53">
        <f t="shared" si="92"/>
        <v>11</v>
      </c>
      <c r="G325" s="21">
        <v>2</v>
      </c>
      <c r="H325" s="27" t="str">
        <f t="shared" si="93"/>
        <v>Sabtu</v>
      </c>
      <c r="I325" s="72">
        <f t="shared" si="96"/>
        <v>45850.25</v>
      </c>
      <c r="J325" s="73">
        <f t="shared" si="97"/>
        <v>8.25</v>
      </c>
      <c r="K325" s="27" t="str">
        <f t="shared" si="94"/>
        <v>Sabtu</v>
      </c>
      <c r="L325" s="72">
        <f t="shared" si="98"/>
        <v>45850.333333333336</v>
      </c>
      <c r="M325" s="73">
        <f t="shared" si="95"/>
        <v>8.3333333333333339</v>
      </c>
    </row>
    <row r="326" spans="1:13" ht="15.75" x14ac:dyDescent="0.25">
      <c r="A326" s="27">
        <v>10</v>
      </c>
      <c r="B326" s="22" t="s">
        <v>19</v>
      </c>
      <c r="C326" s="27">
        <v>210</v>
      </c>
      <c r="D326" s="23">
        <f t="shared" si="91"/>
        <v>19</v>
      </c>
      <c r="E326" s="23">
        <v>0</v>
      </c>
      <c r="F326" s="53">
        <f t="shared" si="92"/>
        <v>19</v>
      </c>
      <c r="G326" s="21">
        <v>4</v>
      </c>
      <c r="H326" s="27" t="str">
        <f t="shared" si="93"/>
        <v>Sabtu</v>
      </c>
      <c r="I326" s="72">
        <f t="shared" si="96"/>
        <v>45850.583333333336</v>
      </c>
      <c r="J326" s="73">
        <f t="shared" si="97"/>
        <v>8.5833333333333339</v>
      </c>
      <c r="K326" s="27" t="str">
        <f t="shared" si="94"/>
        <v>Sabtu</v>
      </c>
      <c r="L326" s="72">
        <f t="shared" si="98"/>
        <v>45850.75</v>
      </c>
      <c r="M326" s="73">
        <f t="shared" si="95"/>
        <v>8.75</v>
      </c>
    </row>
    <row r="327" spans="1:13" ht="15.75" x14ac:dyDescent="0.25">
      <c r="A327" s="27">
        <v>11</v>
      </c>
      <c r="B327" s="22" t="s">
        <v>295</v>
      </c>
      <c r="C327" s="27">
        <v>83</v>
      </c>
      <c r="D327" s="23">
        <f t="shared" si="91"/>
        <v>8</v>
      </c>
      <c r="E327" s="23">
        <v>1</v>
      </c>
      <c r="F327" s="53">
        <f t="shared" si="92"/>
        <v>7</v>
      </c>
      <c r="G327" s="21">
        <v>2</v>
      </c>
      <c r="H327" s="27" t="str">
        <f t="shared" si="93"/>
        <v>Minggu</v>
      </c>
      <c r="I327" s="72">
        <f t="shared" si="96"/>
        <v>45851.541666666664</v>
      </c>
      <c r="J327" s="73">
        <f t="shared" si="97"/>
        <v>9.5416666666666661</v>
      </c>
      <c r="K327" s="27" t="str">
        <f t="shared" si="94"/>
        <v>Minggu</v>
      </c>
      <c r="L327" s="72">
        <f t="shared" si="98"/>
        <v>45851.625</v>
      </c>
      <c r="M327" s="73">
        <f t="shared" si="95"/>
        <v>9.625</v>
      </c>
    </row>
    <row r="328" spans="1:13" ht="15.75" x14ac:dyDescent="0.25">
      <c r="A328" s="27">
        <v>12</v>
      </c>
      <c r="B328" s="22" t="s">
        <v>294</v>
      </c>
      <c r="C328" s="27">
        <v>250</v>
      </c>
      <c r="D328" s="23">
        <f t="shared" si="91"/>
        <v>23</v>
      </c>
      <c r="E328" s="23">
        <v>1</v>
      </c>
      <c r="F328" s="53">
        <f t="shared" si="92"/>
        <v>22</v>
      </c>
      <c r="G328" s="21">
        <v>1</v>
      </c>
      <c r="H328" s="27" t="str">
        <f t="shared" si="93"/>
        <v>Minggu</v>
      </c>
      <c r="I328" s="72">
        <f t="shared" si="96"/>
        <v>45851.958333333336</v>
      </c>
      <c r="J328" s="73">
        <f t="shared" si="97"/>
        <v>9.9583333333333339</v>
      </c>
      <c r="K328" s="27" t="str">
        <f t="shared" si="94"/>
        <v>Senin</v>
      </c>
      <c r="L328" s="72">
        <f t="shared" si="98"/>
        <v>45852</v>
      </c>
      <c r="M328" s="73">
        <f t="shared" si="95"/>
        <v>10</v>
      </c>
    </row>
    <row r="329" spans="1:13" ht="15.75" x14ac:dyDescent="0.25">
      <c r="A329" s="27">
        <v>13</v>
      </c>
      <c r="B329" s="22" t="s">
        <v>138</v>
      </c>
      <c r="C329" s="263">
        <v>298</v>
      </c>
      <c r="D329" s="23">
        <f t="shared" si="91"/>
        <v>27</v>
      </c>
      <c r="E329" s="23">
        <v>0</v>
      </c>
      <c r="F329" s="53">
        <f t="shared" si="92"/>
        <v>27</v>
      </c>
      <c r="G329" s="21">
        <v>8</v>
      </c>
      <c r="H329" s="27" t="str">
        <f t="shared" si="93"/>
        <v>Senin</v>
      </c>
      <c r="I329" s="72">
        <f t="shared" si="96"/>
        <v>45852.958333333336</v>
      </c>
      <c r="J329" s="73">
        <f t="shared" si="97"/>
        <v>10.958333333333334</v>
      </c>
      <c r="K329" s="27" t="str">
        <f t="shared" si="94"/>
        <v>Selasa</v>
      </c>
      <c r="L329" s="72">
        <f t="shared" si="98"/>
        <v>45853.291666666672</v>
      </c>
      <c r="M329" s="73">
        <f t="shared" si="95"/>
        <v>11.291666666666668</v>
      </c>
    </row>
    <row r="330" spans="1:13" ht="15.75" x14ac:dyDescent="0.25">
      <c r="A330" s="27">
        <v>14</v>
      </c>
      <c r="B330" s="22" t="s">
        <v>295</v>
      </c>
      <c r="C330" s="263">
        <v>298</v>
      </c>
      <c r="D330" s="23">
        <f t="shared" si="91"/>
        <v>27</v>
      </c>
      <c r="E330" s="23">
        <v>0</v>
      </c>
      <c r="F330" s="53">
        <f t="shared" si="92"/>
        <v>27</v>
      </c>
      <c r="G330" s="21">
        <v>3</v>
      </c>
      <c r="H330" s="27" t="str">
        <f t="shared" si="93"/>
        <v>Rabu</v>
      </c>
      <c r="I330" s="72">
        <f t="shared" si="96"/>
        <v>45854.416666666664</v>
      </c>
      <c r="J330" s="73">
        <f t="shared" si="97"/>
        <v>12.416666666666668</v>
      </c>
      <c r="K330" s="27" t="str">
        <f t="shared" si="94"/>
        <v>Rabu</v>
      </c>
      <c r="L330" s="72">
        <f t="shared" si="98"/>
        <v>45854.541666666664</v>
      </c>
      <c r="M330" s="73">
        <f t="shared" si="95"/>
        <v>12.541666666666668</v>
      </c>
    </row>
    <row r="331" spans="1:13" ht="15.75" x14ac:dyDescent="0.25">
      <c r="A331" s="27">
        <v>15</v>
      </c>
      <c r="B331" s="22" t="s">
        <v>138</v>
      </c>
      <c r="C331" s="27"/>
      <c r="D331" s="23"/>
      <c r="E331" s="23"/>
      <c r="F331" s="53"/>
      <c r="G331" s="21"/>
      <c r="H331" s="27" t="str">
        <f t="shared" si="93"/>
        <v>Kamis</v>
      </c>
      <c r="I331" s="72">
        <f t="shared" si="96"/>
        <v>45855.666666666664</v>
      </c>
      <c r="J331" s="73">
        <f t="shared" si="97"/>
        <v>13.666666666666668</v>
      </c>
      <c r="K331" s="27"/>
      <c r="L331" s="72"/>
      <c r="M331" s="73"/>
    </row>
    <row r="332" spans="1:13" ht="15.75" x14ac:dyDescent="0.25">
      <c r="A332" s="8" t="s">
        <v>31</v>
      </c>
      <c r="B332" s="8"/>
      <c r="C332" s="28">
        <f>SUM(C317:C328)</f>
        <v>2542</v>
      </c>
      <c r="D332" s="28">
        <f>SUM(D317:D328)</f>
        <v>220</v>
      </c>
      <c r="E332" s="28"/>
      <c r="F332" s="28">
        <f>SUM(F317:F328)</f>
        <v>226</v>
      </c>
      <c r="G332" s="28">
        <f>SUM(G317:G328)</f>
        <v>34</v>
      </c>
      <c r="H332" s="28">
        <f>D332+G332</f>
        <v>254</v>
      </c>
      <c r="I332" s="29"/>
      <c r="J332" s="30"/>
      <c r="K332" s="29"/>
      <c r="L332" s="29"/>
      <c r="M332" s="30"/>
    </row>
    <row r="333" spans="1:13" ht="15.75" x14ac:dyDescent="0.25">
      <c r="A333" s="8" t="s">
        <v>32</v>
      </c>
      <c r="B333" s="8"/>
      <c r="C333" s="31"/>
      <c r="D333" s="32">
        <f>D332/24</f>
        <v>9.1666666666666661</v>
      </c>
      <c r="E333" s="32"/>
      <c r="F333" s="32"/>
      <c r="G333" s="32">
        <f>G332/24</f>
        <v>1.4166666666666667</v>
      </c>
      <c r="H333" s="32">
        <f>H332/24</f>
        <v>10.583333333333334</v>
      </c>
      <c r="I333" s="33"/>
      <c r="J333" s="34"/>
      <c r="K333" s="35"/>
      <c r="L333" s="35"/>
      <c r="M333" s="35"/>
    </row>
    <row r="334" spans="1:13" ht="15.75" x14ac:dyDescent="0.25">
      <c r="A334" s="36"/>
      <c r="B334" s="36"/>
      <c r="C334" s="36"/>
      <c r="D334" s="36"/>
      <c r="E334" s="36"/>
      <c r="F334" s="36"/>
      <c r="G334" s="36"/>
      <c r="H334" s="35"/>
      <c r="I334" s="35"/>
      <c r="J334" s="30"/>
      <c r="K334" s="34" t="s">
        <v>33</v>
      </c>
      <c r="L334" s="35"/>
      <c r="M334" s="35"/>
    </row>
    <row r="335" spans="1:13" ht="15" customHeight="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30" t="s">
        <v>34</v>
      </c>
      <c r="L335" s="30"/>
      <c r="M335" s="38">
        <f>C332</f>
        <v>2542</v>
      </c>
    </row>
    <row r="336" spans="1:13" ht="15.75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30" t="s">
        <v>36</v>
      </c>
      <c r="L336" s="30"/>
      <c r="M336" s="40">
        <f>D333</f>
        <v>9.1666666666666661</v>
      </c>
    </row>
    <row r="337" spans="1:13" ht="15.75" x14ac:dyDescent="0.25">
      <c r="A337" s="15"/>
      <c r="B337" s="15"/>
      <c r="C337" s="15"/>
      <c r="D337" s="15"/>
      <c r="E337" s="15"/>
      <c r="F337" s="15"/>
      <c r="G337" s="15"/>
      <c r="H337" s="272"/>
      <c r="I337" s="272"/>
      <c r="J337" s="15"/>
      <c r="K337" s="30" t="s">
        <v>37</v>
      </c>
      <c r="L337" s="30"/>
      <c r="M337" s="41">
        <f>G333</f>
        <v>1.4166666666666667</v>
      </c>
    </row>
    <row r="339" spans="1:13" ht="15.75" x14ac:dyDescent="0.25">
      <c r="A339" s="14" t="s">
        <v>0</v>
      </c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</row>
    <row r="340" spans="1:13" ht="15.75" x14ac:dyDescent="0.25">
      <c r="A340" s="14" t="s">
        <v>293</v>
      </c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</row>
    <row r="341" spans="1:13" ht="15.75" x14ac:dyDescent="0.25">
      <c r="A341" s="17" t="s">
        <v>107</v>
      </c>
      <c r="B341" s="15"/>
      <c r="C341" s="15"/>
      <c r="D341" s="15"/>
      <c r="E341" s="15"/>
      <c r="F341" s="15"/>
      <c r="G341" s="15"/>
      <c r="H341" s="15"/>
      <c r="I341" s="15"/>
      <c r="J341" s="15"/>
      <c r="K341" s="18" t="s">
        <v>3</v>
      </c>
      <c r="L341" s="16">
        <v>11</v>
      </c>
      <c r="M341" s="18" t="s">
        <v>4</v>
      </c>
    </row>
    <row r="342" spans="1:13" ht="15" customHeight="1" x14ac:dyDescent="0.25">
      <c r="A342" s="13" t="s">
        <v>5</v>
      </c>
      <c r="B342" s="13" t="s">
        <v>6</v>
      </c>
      <c r="C342" s="12" t="s">
        <v>7</v>
      </c>
      <c r="D342" s="12" t="s">
        <v>8</v>
      </c>
      <c r="E342" s="11" t="s">
        <v>9</v>
      </c>
      <c r="F342" s="11" t="s">
        <v>10</v>
      </c>
      <c r="G342" s="12" t="s">
        <v>11</v>
      </c>
      <c r="H342" s="10" t="s">
        <v>12</v>
      </c>
      <c r="I342" s="10"/>
      <c r="J342" s="10"/>
      <c r="K342" s="9" t="s">
        <v>13</v>
      </c>
      <c r="L342" s="9"/>
      <c r="M342" s="9"/>
    </row>
    <row r="343" spans="1:13" ht="15.75" x14ac:dyDescent="0.25">
      <c r="A343" s="13"/>
      <c r="B343" s="13"/>
      <c r="C343" s="12"/>
      <c r="D343" s="12"/>
      <c r="E343" s="11"/>
      <c r="F343" s="11"/>
      <c r="G343" s="12"/>
      <c r="H343" s="19" t="s">
        <v>14</v>
      </c>
      <c r="I343" s="19" t="s">
        <v>15</v>
      </c>
      <c r="J343" s="19" t="s">
        <v>16</v>
      </c>
      <c r="K343" s="20" t="s">
        <v>14</v>
      </c>
      <c r="L343" s="20" t="s">
        <v>15</v>
      </c>
      <c r="M343" s="20" t="s">
        <v>16</v>
      </c>
    </row>
    <row r="344" spans="1:13" ht="15.75" x14ac:dyDescent="0.25">
      <c r="A344" s="27">
        <v>1</v>
      </c>
      <c r="B344" s="22" t="s">
        <v>138</v>
      </c>
      <c r="C344" s="27">
        <v>250</v>
      </c>
      <c r="D344" s="23">
        <f t="shared" ref="D344:D361" si="99">F344+E344</f>
        <v>23</v>
      </c>
      <c r="E344" s="53">
        <v>1</v>
      </c>
      <c r="F344" s="53">
        <f t="shared" ref="F344:F361" si="100">INT(C344/$L$3)</f>
        <v>22</v>
      </c>
      <c r="G344" s="21">
        <v>15</v>
      </c>
      <c r="H344" s="27" t="str">
        <f t="shared" ref="H344:H362" si="101">CHOOSE(WEEKDAY(I344),"Minggu","Senin","Selasa","Rabu","Kamis","Jum'at","Sabtu")</f>
        <v>Kamis</v>
      </c>
      <c r="I344" s="72">
        <v>45855</v>
      </c>
      <c r="J344" s="73">
        <v>0.66666666666666696</v>
      </c>
      <c r="K344" s="27" t="str">
        <f t="shared" ref="K344:K361" si="102">CHOOSE(WEEKDAY(L344),"Minggu","Senin","Selasa","Rabu","Kamis","Jum'at","Sabtu")</f>
        <v>Jum'at</v>
      </c>
      <c r="L344" s="72">
        <f>(I344+J344)+G344/24</f>
        <v>45856.291666666664</v>
      </c>
      <c r="M344" s="73">
        <f t="shared" ref="M344:M361" si="103">(J344+G344/24)</f>
        <v>1.291666666666667</v>
      </c>
    </row>
    <row r="345" spans="1:13" ht="15.75" x14ac:dyDescent="0.25">
      <c r="A345" s="27">
        <f>A344+1</f>
        <v>2</v>
      </c>
      <c r="B345" s="22" t="s">
        <v>294</v>
      </c>
      <c r="C345" s="27">
        <v>83</v>
      </c>
      <c r="D345" s="23">
        <f t="shared" si="99"/>
        <v>8</v>
      </c>
      <c r="E345" s="53">
        <v>1</v>
      </c>
      <c r="F345" s="53">
        <f t="shared" si="100"/>
        <v>7</v>
      </c>
      <c r="G345" s="21">
        <v>2</v>
      </c>
      <c r="H345" s="27" t="str">
        <f t="shared" si="101"/>
        <v>Sabtu</v>
      </c>
      <c r="I345" s="72">
        <f t="shared" ref="I345:I362" si="104">$I$344+J345</f>
        <v>45857.25</v>
      </c>
      <c r="J345" s="73">
        <f t="shared" ref="J345:J362" si="105">M344+D344/24</f>
        <v>2.2500000000000004</v>
      </c>
      <c r="K345" s="27" t="str">
        <f t="shared" si="102"/>
        <v>Sabtu</v>
      </c>
      <c r="L345" s="72">
        <f t="shared" ref="L345:L361" si="106">($I$344+J345)+G345/24</f>
        <v>45857.333333333336</v>
      </c>
      <c r="M345" s="73">
        <f t="shared" si="103"/>
        <v>2.3333333333333339</v>
      </c>
    </row>
    <row r="346" spans="1:13" ht="15.75" x14ac:dyDescent="0.25">
      <c r="A346" s="27">
        <f>A345+1</f>
        <v>3</v>
      </c>
      <c r="B346" s="22" t="s">
        <v>295</v>
      </c>
      <c r="C346" s="27">
        <v>210</v>
      </c>
      <c r="D346" s="23">
        <f t="shared" si="99"/>
        <v>19</v>
      </c>
      <c r="E346" s="53">
        <v>0</v>
      </c>
      <c r="F346" s="53">
        <f t="shared" si="100"/>
        <v>19</v>
      </c>
      <c r="G346" s="21">
        <v>2</v>
      </c>
      <c r="H346" s="27" t="str">
        <f t="shared" si="101"/>
        <v>Sabtu</v>
      </c>
      <c r="I346" s="72">
        <f t="shared" si="104"/>
        <v>45857.666666666664</v>
      </c>
      <c r="J346" s="73">
        <f t="shared" si="105"/>
        <v>2.6666666666666674</v>
      </c>
      <c r="K346" s="27" t="str">
        <f t="shared" si="102"/>
        <v>Sabtu</v>
      </c>
      <c r="L346" s="72">
        <f t="shared" si="106"/>
        <v>45857.75</v>
      </c>
      <c r="M346" s="73">
        <f t="shared" si="103"/>
        <v>2.7500000000000009</v>
      </c>
    </row>
    <row r="347" spans="1:13" ht="15.75" x14ac:dyDescent="0.25">
      <c r="A347" s="27">
        <f>A346+1</f>
        <v>4</v>
      </c>
      <c r="B347" s="22" t="s">
        <v>19</v>
      </c>
      <c r="C347" s="27">
        <v>128</v>
      </c>
      <c r="D347" s="23">
        <f t="shared" si="99"/>
        <v>7</v>
      </c>
      <c r="E347" s="53">
        <v>-4</v>
      </c>
      <c r="F347" s="53">
        <f t="shared" si="100"/>
        <v>11</v>
      </c>
      <c r="G347" s="71">
        <v>5</v>
      </c>
      <c r="H347" s="27" t="str">
        <f t="shared" si="101"/>
        <v>Minggu</v>
      </c>
      <c r="I347" s="72">
        <f t="shared" si="104"/>
        <v>45858.541666666664</v>
      </c>
      <c r="J347" s="73">
        <f t="shared" si="105"/>
        <v>3.5416666666666674</v>
      </c>
      <c r="K347" s="27" t="str">
        <f t="shared" si="102"/>
        <v>Minggu</v>
      </c>
      <c r="L347" s="72">
        <f t="shared" si="106"/>
        <v>45858.75</v>
      </c>
      <c r="M347" s="73">
        <f t="shared" si="103"/>
        <v>3.7500000000000009</v>
      </c>
    </row>
    <row r="348" spans="1:13" ht="15.75" x14ac:dyDescent="0.25">
      <c r="A348" s="27">
        <f>A347+1</f>
        <v>5</v>
      </c>
      <c r="B348" s="22" t="s">
        <v>143</v>
      </c>
      <c r="C348" s="27">
        <v>300</v>
      </c>
      <c r="D348" s="23">
        <f t="shared" si="99"/>
        <v>27</v>
      </c>
      <c r="E348" s="53">
        <v>0</v>
      </c>
      <c r="F348" s="53">
        <f t="shared" si="100"/>
        <v>27</v>
      </c>
      <c r="G348" s="21">
        <v>2</v>
      </c>
      <c r="H348" s="27" t="str">
        <f t="shared" si="101"/>
        <v>Senin</v>
      </c>
      <c r="I348" s="72">
        <f t="shared" si="104"/>
        <v>45859.041666666664</v>
      </c>
      <c r="J348" s="73">
        <f t="shared" si="105"/>
        <v>4.0416666666666679</v>
      </c>
      <c r="K348" s="27" t="str">
        <f t="shared" si="102"/>
        <v>Senin</v>
      </c>
      <c r="L348" s="72">
        <f t="shared" si="106"/>
        <v>45859.125</v>
      </c>
      <c r="M348" s="73">
        <f t="shared" si="103"/>
        <v>4.1250000000000009</v>
      </c>
    </row>
    <row r="349" spans="1:13" ht="15.75" x14ac:dyDescent="0.25">
      <c r="A349" s="27">
        <f>A348+1</f>
        <v>6</v>
      </c>
      <c r="B349" s="22" t="s">
        <v>296</v>
      </c>
      <c r="C349" s="27">
        <v>300</v>
      </c>
      <c r="D349" s="23">
        <f t="shared" si="99"/>
        <v>27</v>
      </c>
      <c r="E349" s="53">
        <v>0</v>
      </c>
      <c r="F349" s="53">
        <f t="shared" si="100"/>
        <v>27</v>
      </c>
      <c r="G349" s="21">
        <v>3</v>
      </c>
      <c r="H349" s="27" t="str">
        <f t="shared" si="101"/>
        <v>Selasa</v>
      </c>
      <c r="I349" s="72">
        <f t="shared" si="104"/>
        <v>45860.25</v>
      </c>
      <c r="J349" s="73">
        <f t="shared" si="105"/>
        <v>5.2500000000000009</v>
      </c>
      <c r="K349" s="27" t="str">
        <f t="shared" si="102"/>
        <v>Selasa</v>
      </c>
      <c r="L349" s="72">
        <f t="shared" si="106"/>
        <v>45860.375</v>
      </c>
      <c r="M349" s="73">
        <f t="shared" si="103"/>
        <v>5.3750000000000009</v>
      </c>
    </row>
    <row r="350" spans="1:13" ht="15.75" x14ac:dyDescent="0.25">
      <c r="A350" s="27">
        <v>7</v>
      </c>
      <c r="B350" s="22" t="s">
        <v>143</v>
      </c>
      <c r="C350" s="27">
        <v>128</v>
      </c>
      <c r="D350" s="23">
        <f t="shared" si="99"/>
        <v>7</v>
      </c>
      <c r="E350" s="23">
        <v>-4</v>
      </c>
      <c r="F350" s="53">
        <f t="shared" si="100"/>
        <v>11</v>
      </c>
      <c r="G350" s="21">
        <v>2</v>
      </c>
      <c r="H350" s="27" t="str">
        <f t="shared" si="101"/>
        <v>Rabu</v>
      </c>
      <c r="I350" s="72">
        <f t="shared" si="104"/>
        <v>45861.5</v>
      </c>
      <c r="J350" s="73">
        <f t="shared" si="105"/>
        <v>6.5000000000000009</v>
      </c>
      <c r="K350" s="27" t="str">
        <f t="shared" si="102"/>
        <v>Rabu</v>
      </c>
      <c r="L350" s="72">
        <f t="shared" si="106"/>
        <v>45861.583333333336</v>
      </c>
      <c r="M350" s="73">
        <f t="shared" si="103"/>
        <v>6.5833333333333339</v>
      </c>
    </row>
    <row r="351" spans="1:13" ht="15.75" x14ac:dyDescent="0.25">
      <c r="A351" s="27">
        <f t="shared" ref="A351:A362" si="107">A350+1</f>
        <v>8</v>
      </c>
      <c r="B351" s="22" t="s">
        <v>19</v>
      </c>
      <c r="C351" s="27">
        <v>210</v>
      </c>
      <c r="D351" s="23">
        <f t="shared" si="99"/>
        <v>20</v>
      </c>
      <c r="E351" s="23">
        <v>1</v>
      </c>
      <c r="F351" s="53">
        <f t="shared" si="100"/>
        <v>19</v>
      </c>
      <c r="G351" s="21">
        <v>5</v>
      </c>
      <c r="H351" s="27" t="str">
        <f t="shared" si="101"/>
        <v>Rabu</v>
      </c>
      <c r="I351" s="72">
        <f t="shared" si="104"/>
        <v>45861.875</v>
      </c>
      <c r="J351" s="73">
        <f t="shared" si="105"/>
        <v>6.8750000000000009</v>
      </c>
      <c r="K351" s="27" t="str">
        <f t="shared" si="102"/>
        <v>Kamis</v>
      </c>
      <c r="L351" s="72">
        <f t="shared" si="106"/>
        <v>45862.083333333336</v>
      </c>
      <c r="M351" s="73">
        <f t="shared" si="103"/>
        <v>7.0833333333333339</v>
      </c>
    </row>
    <row r="352" spans="1:13" ht="15.75" x14ac:dyDescent="0.25">
      <c r="A352" s="27">
        <f t="shared" si="107"/>
        <v>9</v>
      </c>
      <c r="B352" s="22" t="s">
        <v>295</v>
      </c>
      <c r="C352" s="27">
        <v>83</v>
      </c>
      <c r="D352" s="23">
        <f t="shared" si="99"/>
        <v>8</v>
      </c>
      <c r="E352" s="23">
        <v>1</v>
      </c>
      <c r="F352" s="53">
        <f t="shared" si="100"/>
        <v>7</v>
      </c>
      <c r="G352" s="21">
        <v>2</v>
      </c>
      <c r="H352" s="27" t="str">
        <f t="shared" si="101"/>
        <v>Kamis</v>
      </c>
      <c r="I352" s="72">
        <f t="shared" si="104"/>
        <v>45862.916666666664</v>
      </c>
      <c r="J352" s="73">
        <f t="shared" si="105"/>
        <v>7.916666666666667</v>
      </c>
      <c r="K352" s="27" t="str">
        <f t="shared" si="102"/>
        <v>Jum'at</v>
      </c>
      <c r="L352" s="72">
        <f t="shared" si="106"/>
        <v>45863</v>
      </c>
      <c r="M352" s="73">
        <f t="shared" si="103"/>
        <v>8</v>
      </c>
    </row>
    <row r="353" spans="1:13" ht="15.75" x14ac:dyDescent="0.25">
      <c r="A353" s="27">
        <f t="shared" si="107"/>
        <v>10</v>
      </c>
      <c r="B353" s="22" t="s">
        <v>294</v>
      </c>
      <c r="C353" s="27">
        <v>250</v>
      </c>
      <c r="D353" s="23">
        <f t="shared" si="99"/>
        <v>23</v>
      </c>
      <c r="E353" s="23">
        <v>1</v>
      </c>
      <c r="F353" s="53">
        <f t="shared" si="100"/>
        <v>22</v>
      </c>
      <c r="G353" s="21">
        <v>1</v>
      </c>
      <c r="H353" s="27" t="str">
        <f t="shared" si="101"/>
        <v>Jum'at</v>
      </c>
      <c r="I353" s="72">
        <f t="shared" si="104"/>
        <v>45863.333333333336</v>
      </c>
      <c r="J353" s="73">
        <f t="shared" si="105"/>
        <v>8.3333333333333339</v>
      </c>
      <c r="K353" s="27" t="str">
        <f t="shared" si="102"/>
        <v>Jum'at</v>
      </c>
      <c r="L353" s="72">
        <f t="shared" si="106"/>
        <v>45863.375</v>
      </c>
      <c r="M353" s="73">
        <f t="shared" si="103"/>
        <v>8.375</v>
      </c>
    </row>
    <row r="354" spans="1:13" ht="15.75" x14ac:dyDescent="0.25">
      <c r="A354" s="27">
        <f t="shared" si="107"/>
        <v>11</v>
      </c>
      <c r="B354" s="22" t="s">
        <v>138</v>
      </c>
      <c r="C354" s="27">
        <v>250</v>
      </c>
      <c r="D354" s="23">
        <f t="shared" si="99"/>
        <v>23</v>
      </c>
      <c r="E354" s="23">
        <v>1</v>
      </c>
      <c r="F354" s="53">
        <f t="shared" si="100"/>
        <v>22</v>
      </c>
      <c r="G354" s="21">
        <v>4</v>
      </c>
      <c r="H354" s="27" t="str">
        <f t="shared" si="101"/>
        <v>Sabtu</v>
      </c>
      <c r="I354" s="72">
        <f t="shared" si="104"/>
        <v>45864.333333333336</v>
      </c>
      <c r="J354" s="73">
        <f t="shared" si="105"/>
        <v>9.3333333333333339</v>
      </c>
      <c r="K354" s="27" t="str">
        <f t="shared" si="102"/>
        <v>Sabtu</v>
      </c>
      <c r="L354" s="72">
        <f t="shared" si="106"/>
        <v>45864.5</v>
      </c>
      <c r="M354" s="73">
        <f t="shared" si="103"/>
        <v>9.5</v>
      </c>
    </row>
    <row r="355" spans="1:13" ht="15.75" x14ac:dyDescent="0.25">
      <c r="A355" s="27">
        <f t="shared" si="107"/>
        <v>12</v>
      </c>
      <c r="B355" s="22" t="s">
        <v>294</v>
      </c>
      <c r="C355" s="27">
        <v>150</v>
      </c>
      <c r="D355" s="23">
        <f t="shared" si="99"/>
        <v>14</v>
      </c>
      <c r="E355" s="23">
        <v>1</v>
      </c>
      <c r="F355" s="53">
        <f t="shared" si="100"/>
        <v>13</v>
      </c>
      <c r="G355" s="21">
        <v>3</v>
      </c>
      <c r="H355" s="27" t="str">
        <f t="shared" si="101"/>
        <v>Minggu</v>
      </c>
      <c r="I355" s="72">
        <f t="shared" si="104"/>
        <v>45865.458333333336</v>
      </c>
      <c r="J355" s="73">
        <f t="shared" si="105"/>
        <v>10.458333333333334</v>
      </c>
      <c r="K355" s="27" t="str">
        <f t="shared" si="102"/>
        <v>Minggu</v>
      </c>
      <c r="L355" s="72">
        <f t="shared" si="106"/>
        <v>45865.583333333336</v>
      </c>
      <c r="M355" s="73">
        <f t="shared" si="103"/>
        <v>10.583333333333334</v>
      </c>
    </row>
    <row r="356" spans="1:13" ht="15.75" x14ac:dyDescent="0.25">
      <c r="A356" s="27">
        <f t="shared" si="107"/>
        <v>13</v>
      </c>
      <c r="B356" s="22" t="s">
        <v>289</v>
      </c>
      <c r="C356" s="27">
        <v>98</v>
      </c>
      <c r="D356" s="23">
        <f t="shared" si="99"/>
        <v>9</v>
      </c>
      <c r="E356" s="23">
        <v>1</v>
      </c>
      <c r="F356" s="53">
        <f t="shared" si="100"/>
        <v>8</v>
      </c>
      <c r="G356" s="21">
        <v>2</v>
      </c>
      <c r="H356" s="27" t="str">
        <f t="shared" si="101"/>
        <v>Senin</v>
      </c>
      <c r="I356" s="72">
        <f t="shared" si="104"/>
        <v>45866.166666666664</v>
      </c>
      <c r="J356" s="73">
        <f t="shared" si="105"/>
        <v>11.166666666666668</v>
      </c>
      <c r="K356" s="27" t="str">
        <f t="shared" si="102"/>
        <v>Senin</v>
      </c>
      <c r="L356" s="72">
        <f t="shared" si="106"/>
        <v>45866.25</v>
      </c>
      <c r="M356" s="73">
        <f t="shared" si="103"/>
        <v>11.250000000000002</v>
      </c>
    </row>
    <row r="357" spans="1:13" ht="15.75" x14ac:dyDescent="0.25">
      <c r="A357" s="27">
        <f t="shared" si="107"/>
        <v>14</v>
      </c>
      <c r="B357" s="22" t="s">
        <v>290</v>
      </c>
      <c r="C357" s="27">
        <v>146</v>
      </c>
      <c r="D357" s="23">
        <f t="shared" si="99"/>
        <v>13</v>
      </c>
      <c r="E357" s="23">
        <v>0</v>
      </c>
      <c r="F357" s="53">
        <f t="shared" si="100"/>
        <v>13</v>
      </c>
      <c r="G357" s="21">
        <v>2</v>
      </c>
      <c r="H357" s="27" t="str">
        <f t="shared" si="101"/>
        <v>Senin</v>
      </c>
      <c r="I357" s="72">
        <f t="shared" si="104"/>
        <v>45866.625</v>
      </c>
      <c r="J357" s="73">
        <f t="shared" si="105"/>
        <v>11.625000000000002</v>
      </c>
      <c r="K357" s="27" t="str">
        <f t="shared" si="102"/>
        <v>Senin</v>
      </c>
      <c r="L357" s="72">
        <f t="shared" si="106"/>
        <v>45866.708333333336</v>
      </c>
      <c r="M357" s="73">
        <f t="shared" si="103"/>
        <v>11.708333333333336</v>
      </c>
    </row>
    <row r="358" spans="1:13" ht="15.75" x14ac:dyDescent="0.25">
      <c r="A358" s="27">
        <f t="shared" si="107"/>
        <v>15</v>
      </c>
      <c r="B358" s="22" t="s">
        <v>60</v>
      </c>
      <c r="C358" s="27">
        <v>146</v>
      </c>
      <c r="D358" s="23">
        <f t="shared" si="99"/>
        <v>13</v>
      </c>
      <c r="E358" s="23">
        <v>0</v>
      </c>
      <c r="F358" s="53">
        <f t="shared" si="100"/>
        <v>13</v>
      </c>
      <c r="G358" s="21">
        <v>4</v>
      </c>
      <c r="H358" s="27" t="str">
        <f t="shared" si="101"/>
        <v>Selasa</v>
      </c>
      <c r="I358" s="72">
        <f t="shared" si="104"/>
        <v>45867.25</v>
      </c>
      <c r="J358" s="73">
        <f t="shared" si="105"/>
        <v>12.250000000000002</v>
      </c>
      <c r="K358" s="27" t="str">
        <f t="shared" si="102"/>
        <v>Selasa</v>
      </c>
      <c r="L358" s="72">
        <f t="shared" si="106"/>
        <v>45867.416666666664</v>
      </c>
      <c r="M358" s="73">
        <f t="shared" si="103"/>
        <v>12.416666666666668</v>
      </c>
    </row>
    <row r="359" spans="1:13" ht="15.75" x14ac:dyDescent="0.25">
      <c r="A359" s="27">
        <f t="shared" si="107"/>
        <v>16</v>
      </c>
      <c r="B359" s="22" t="s">
        <v>290</v>
      </c>
      <c r="C359" s="27">
        <v>98</v>
      </c>
      <c r="D359" s="23">
        <f t="shared" si="99"/>
        <v>9</v>
      </c>
      <c r="E359" s="23">
        <v>1</v>
      </c>
      <c r="F359" s="53">
        <f t="shared" si="100"/>
        <v>8</v>
      </c>
      <c r="G359" s="21">
        <v>2</v>
      </c>
      <c r="H359" s="27" t="str">
        <f t="shared" si="101"/>
        <v>Selasa</v>
      </c>
      <c r="I359" s="72">
        <f t="shared" si="104"/>
        <v>45867.958333333336</v>
      </c>
      <c r="J359" s="73">
        <f t="shared" si="105"/>
        <v>12.958333333333334</v>
      </c>
      <c r="K359" s="27" t="str">
        <f t="shared" si="102"/>
        <v>Rabu</v>
      </c>
      <c r="L359" s="72">
        <f t="shared" si="106"/>
        <v>45868.041666666672</v>
      </c>
      <c r="M359" s="73">
        <f t="shared" si="103"/>
        <v>13.041666666666668</v>
      </c>
    </row>
    <row r="360" spans="1:13" ht="15.75" x14ac:dyDescent="0.25">
      <c r="A360" s="27">
        <f t="shared" si="107"/>
        <v>17</v>
      </c>
      <c r="B360" s="22" t="s">
        <v>289</v>
      </c>
      <c r="C360" s="27">
        <v>150</v>
      </c>
      <c r="D360" s="23">
        <f t="shared" si="99"/>
        <v>14</v>
      </c>
      <c r="E360" s="23">
        <v>1</v>
      </c>
      <c r="F360" s="53">
        <f t="shared" si="100"/>
        <v>13</v>
      </c>
      <c r="G360" s="21">
        <v>2</v>
      </c>
      <c r="H360" s="27" t="str">
        <f t="shared" si="101"/>
        <v>Rabu</v>
      </c>
      <c r="I360" s="72">
        <f t="shared" si="104"/>
        <v>45868.416666666664</v>
      </c>
      <c r="J360" s="73">
        <f t="shared" si="105"/>
        <v>13.416666666666668</v>
      </c>
      <c r="K360" s="27" t="str">
        <f t="shared" si="102"/>
        <v>Rabu</v>
      </c>
      <c r="L360" s="72">
        <f t="shared" si="106"/>
        <v>45868.5</v>
      </c>
      <c r="M360" s="73">
        <f t="shared" si="103"/>
        <v>13.500000000000002</v>
      </c>
    </row>
    <row r="361" spans="1:13" ht="15.75" x14ac:dyDescent="0.25">
      <c r="A361" s="27">
        <f t="shared" si="107"/>
        <v>18</v>
      </c>
      <c r="B361" s="22" t="s">
        <v>294</v>
      </c>
      <c r="C361" s="27">
        <v>250</v>
      </c>
      <c r="D361" s="23">
        <f t="shared" si="99"/>
        <v>23</v>
      </c>
      <c r="E361" s="23">
        <v>1</v>
      </c>
      <c r="F361" s="53">
        <f t="shared" si="100"/>
        <v>22</v>
      </c>
      <c r="G361" s="21">
        <v>1</v>
      </c>
      <c r="H361" s="27" t="str">
        <f t="shared" si="101"/>
        <v>Kamis</v>
      </c>
      <c r="I361" s="72">
        <f t="shared" si="104"/>
        <v>45869.083333333336</v>
      </c>
      <c r="J361" s="73">
        <f t="shared" si="105"/>
        <v>14.083333333333336</v>
      </c>
      <c r="K361" s="27" t="str">
        <f t="shared" si="102"/>
        <v>Kamis</v>
      </c>
      <c r="L361" s="72">
        <f t="shared" si="106"/>
        <v>45869.125</v>
      </c>
      <c r="M361" s="73">
        <f t="shared" si="103"/>
        <v>14.125000000000002</v>
      </c>
    </row>
    <row r="362" spans="1:13" ht="15" customHeight="1" x14ac:dyDescent="0.25">
      <c r="A362" s="27">
        <f t="shared" si="107"/>
        <v>19</v>
      </c>
      <c r="B362" s="22" t="s">
        <v>138</v>
      </c>
      <c r="C362" s="27"/>
      <c r="D362" s="23"/>
      <c r="E362" s="23"/>
      <c r="F362" s="53"/>
      <c r="G362" s="21"/>
      <c r="H362" s="27" t="str">
        <f t="shared" si="101"/>
        <v>Jum'at</v>
      </c>
      <c r="I362" s="72">
        <f t="shared" si="104"/>
        <v>45870.083333333336</v>
      </c>
      <c r="J362" s="73">
        <f t="shared" si="105"/>
        <v>15.083333333333336</v>
      </c>
      <c r="K362" s="27"/>
      <c r="L362" s="72"/>
      <c r="M362" s="73"/>
    </row>
    <row r="363" spans="1:13" ht="15.75" x14ac:dyDescent="0.25">
      <c r="A363" s="8" t="s">
        <v>31</v>
      </c>
      <c r="B363" s="8"/>
      <c r="C363" s="28">
        <f>SUM(C344:C361)</f>
        <v>3230</v>
      </c>
      <c r="D363" s="28">
        <f>SUM(D344:D361)</f>
        <v>287</v>
      </c>
      <c r="E363" s="28"/>
      <c r="F363" s="28">
        <f>SUM(F344:F361)</f>
        <v>284</v>
      </c>
      <c r="G363" s="28">
        <f>SUM(G344:G361)</f>
        <v>59</v>
      </c>
      <c r="H363" s="28">
        <f>D363+G363</f>
        <v>346</v>
      </c>
      <c r="I363" s="29"/>
      <c r="J363" s="30"/>
      <c r="K363" s="29"/>
      <c r="L363" s="29"/>
      <c r="M363" s="30"/>
    </row>
    <row r="364" spans="1:13" ht="15.75" x14ac:dyDescent="0.25">
      <c r="A364" s="8" t="s">
        <v>32</v>
      </c>
      <c r="B364" s="8"/>
      <c r="C364" s="31"/>
      <c r="D364" s="32">
        <f>D363/24</f>
        <v>11.958333333333334</v>
      </c>
      <c r="E364" s="32"/>
      <c r="F364" s="32"/>
      <c r="G364" s="32">
        <f>G363/24</f>
        <v>2.4583333333333335</v>
      </c>
      <c r="H364" s="32">
        <f>H363/24</f>
        <v>14.416666666666666</v>
      </c>
      <c r="I364" s="33"/>
      <c r="J364" s="34"/>
      <c r="K364" s="35"/>
      <c r="L364" s="35"/>
      <c r="M364" s="35"/>
    </row>
    <row r="365" spans="1:13" ht="15.75" x14ac:dyDescent="0.25">
      <c r="A365" s="36"/>
      <c r="B365" s="36"/>
      <c r="C365" s="36"/>
      <c r="D365" s="36"/>
      <c r="E365" s="36"/>
      <c r="F365" s="36"/>
      <c r="G365" s="36"/>
      <c r="H365" s="35"/>
      <c r="I365" s="35"/>
      <c r="J365" s="30"/>
      <c r="K365" s="34" t="s">
        <v>33</v>
      </c>
      <c r="L365" s="35"/>
      <c r="M365" s="35"/>
    </row>
    <row r="366" spans="1:13" ht="15.75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30" t="s">
        <v>34</v>
      </c>
      <c r="L366" s="30"/>
      <c r="M366" s="38">
        <f>C363</f>
        <v>3230</v>
      </c>
    </row>
    <row r="367" spans="1:13" ht="15.75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30" t="s">
        <v>36</v>
      </c>
      <c r="L367" s="30"/>
      <c r="M367" s="40">
        <f>D364</f>
        <v>11.958333333333334</v>
      </c>
    </row>
    <row r="368" spans="1:13" ht="15.75" x14ac:dyDescent="0.25">
      <c r="A368" s="15"/>
      <c r="B368" s="15"/>
      <c r="C368" s="15"/>
      <c r="D368" s="15"/>
      <c r="E368" s="15"/>
      <c r="F368" s="15"/>
      <c r="G368" s="15"/>
      <c r="H368" s="272"/>
      <c r="I368" s="272"/>
      <c r="J368" s="15"/>
      <c r="K368" s="30" t="s">
        <v>37</v>
      </c>
      <c r="L368" s="30"/>
      <c r="M368" s="41">
        <f>G364</f>
        <v>2.4583333333333335</v>
      </c>
    </row>
    <row r="393" ht="15" customHeight="1" x14ac:dyDescent="0.25"/>
    <row r="420" ht="15" customHeight="1" x14ac:dyDescent="0.25"/>
    <row r="451" ht="15" customHeight="1" x14ac:dyDescent="0.25"/>
    <row r="478" ht="15" customHeight="1" x14ac:dyDescent="0.25"/>
    <row r="482" ht="15" customHeight="1" x14ac:dyDescent="0.25"/>
  </sheetData>
  <mergeCells count="169">
    <mergeCell ref="A363:B363"/>
    <mergeCell ref="A364:B364"/>
    <mergeCell ref="A332:B332"/>
    <mergeCell ref="A333:B333"/>
    <mergeCell ref="A339:M339"/>
    <mergeCell ref="A340:M340"/>
    <mergeCell ref="A342:A343"/>
    <mergeCell ref="B342:B343"/>
    <mergeCell ref="C342:C343"/>
    <mergeCell ref="D342:D343"/>
    <mergeCell ref="E342:E343"/>
    <mergeCell ref="F342:F343"/>
    <mergeCell ref="G342:G343"/>
    <mergeCell ref="H342:J342"/>
    <mergeCell ref="K342:M342"/>
    <mergeCell ref="A305:B305"/>
    <mergeCell ref="A306:B306"/>
    <mergeCell ref="A312:M312"/>
    <mergeCell ref="A313:M313"/>
    <mergeCell ref="A315:A316"/>
    <mergeCell ref="B315:B316"/>
    <mergeCell ref="C315:C316"/>
    <mergeCell ref="D315:D316"/>
    <mergeCell ref="E315:E316"/>
    <mergeCell ref="F315:F316"/>
    <mergeCell ref="G315:G316"/>
    <mergeCell ref="H315:J315"/>
    <mergeCell ref="K315:M315"/>
    <mergeCell ref="A276:B276"/>
    <mergeCell ref="A277:B277"/>
    <mergeCell ref="A283:M283"/>
    <mergeCell ref="A284:M284"/>
    <mergeCell ref="A286:A287"/>
    <mergeCell ref="B286:B287"/>
    <mergeCell ref="C286:C287"/>
    <mergeCell ref="D286:D287"/>
    <mergeCell ref="E286:E287"/>
    <mergeCell ref="F286:F287"/>
    <mergeCell ref="G286:G287"/>
    <mergeCell ref="H286:J286"/>
    <mergeCell ref="K286:M286"/>
    <mergeCell ref="A257:B257"/>
    <mergeCell ref="A258:B258"/>
    <mergeCell ref="A264:M264"/>
    <mergeCell ref="A265:M265"/>
    <mergeCell ref="A267:A268"/>
    <mergeCell ref="B267:B268"/>
    <mergeCell ref="C267:C268"/>
    <mergeCell ref="D267:D268"/>
    <mergeCell ref="E267:E268"/>
    <mergeCell ref="F267:F268"/>
    <mergeCell ref="G267:G268"/>
    <mergeCell ref="H267:J267"/>
    <mergeCell ref="K267:M267"/>
    <mergeCell ref="A228:B228"/>
    <mergeCell ref="A229:B229"/>
    <mergeCell ref="A235:M235"/>
    <mergeCell ref="A236:M236"/>
    <mergeCell ref="A238:A239"/>
    <mergeCell ref="B238:B239"/>
    <mergeCell ref="C238:C239"/>
    <mergeCell ref="D238:D239"/>
    <mergeCell ref="E238:E239"/>
    <mergeCell ref="F238:F239"/>
    <mergeCell ref="G238:G239"/>
    <mergeCell ref="H238:J238"/>
    <mergeCell ref="K238:M238"/>
    <mergeCell ref="A198:B198"/>
    <mergeCell ref="A199:B199"/>
    <mergeCell ref="A205:M205"/>
    <mergeCell ref="A206:M206"/>
    <mergeCell ref="A208:A209"/>
    <mergeCell ref="B208:B209"/>
    <mergeCell ref="C208:C209"/>
    <mergeCell ref="D208:D209"/>
    <mergeCell ref="E208:E209"/>
    <mergeCell ref="F208:F209"/>
    <mergeCell ref="G208:G209"/>
    <mergeCell ref="H208:J208"/>
    <mergeCell ref="K208:M208"/>
    <mergeCell ref="A169:B169"/>
    <mergeCell ref="A170:B170"/>
    <mergeCell ref="A176:M176"/>
    <mergeCell ref="A177:M177"/>
    <mergeCell ref="A179:A180"/>
    <mergeCell ref="B179:B180"/>
    <mergeCell ref="C179:C180"/>
    <mergeCell ref="D179:D180"/>
    <mergeCell ref="E179:E180"/>
    <mergeCell ref="F179:F180"/>
    <mergeCell ref="G179:G180"/>
    <mergeCell ref="H179:J179"/>
    <mergeCell ref="K179:M179"/>
    <mergeCell ref="A139:B139"/>
    <mergeCell ref="A140:B140"/>
    <mergeCell ref="A146:M146"/>
    <mergeCell ref="A147:M147"/>
    <mergeCell ref="A149:A150"/>
    <mergeCell ref="B149:B150"/>
    <mergeCell ref="C149:C150"/>
    <mergeCell ref="D149:D150"/>
    <mergeCell ref="E149:E150"/>
    <mergeCell ref="F149:F150"/>
    <mergeCell ref="G149:G150"/>
    <mergeCell ref="H149:J149"/>
    <mergeCell ref="K149:M149"/>
    <mergeCell ref="A108:B108"/>
    <mergeCell ref="A109:B109"/>
    <mergeCell ref="A115:M115"/>
    <mergeCell ref="A116:M116"/>
    <mergeCell ref="A118:A119"/>
    <mergeCell ref="B118:B119"/>
    <mergeCell ref="C118:C119"/>
    <mergeCell ref="D118:D119"/>
    <mergeCell ref="E118:E119"/>
    <mergeCell ref="F118:F119"/>
    <mergeCell ref="G118:G119"/>
    <mergeCell ref="H118:J118"/>
    <mergeCell ref="K118:M118"/>
    <mergeCell ref="A81:B81"/>
    <mergeCell ref="A82:B82"/>
    <mergeCell ref="A88:M88"/>
    <mergeCell ref="A89:M89"/>
    <mergeCell ref="A91:A92"/>
    <mergeCell ref="B91:B92"/>
    <mergeCell ref="C91:C92"/>
    <mergeCell ref="D91:D92"/>
    <mergeCell ref="E91:E92"/>
    <mergeCell ref="F91:F92"/>
    <mergeCell ref="G91:G92"/>
    <mergeCell ref="H91:J91"/>
    <mergeCell ref="K91:M91"/>
    <mergeCell ref="A50:B50"/>
    <mergeCell ref="A51:B51"/>
    <mergeCell ref="A57:M57"/>
    <mergeCell ref="A58:M58"/>
    <mergeCell ref="A60:A61"/>
    <mergeCell ref="B60:B61"/>
    <mergeCell ref="C60:C61"/>
    <mergeCell ref="D60:D61"/>
    <mergeCell ref="E60:E61"/>
    <mergeCell ref="F60:F61"/>
    <mergeCell ref="G60:G61"/>
    <mergeCell ref="H60:J60"/>
    <mergeCell ref="K60:M60"/>
    <mergeCell ref="A25:B25"/>
    <mergeCell ref="A26:B26"/>
    <mergeCell ref="A32:M32"/>
    <mergeCell ref="A33:M33"/>
    <mergeCell ref="A35:A36"/>
    <mergeCell ref="B35:B36"/>
    <mergeCell ref="C35:C36"/>
    <mergeCell ref="D35:D36"/>
    <mergeCell ref="E35:E36"/>
    <mergeCell ref="F35:F36"/>
    <mergeCell ref="G35:G36"/>
    <mergeCell ref="H35:J35"/>
    <mergeCell ref="K35:M35"/>
    <mergeCell ref="A1:M1"/>
    <mergeCell ref="A2:M2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conditionalFormatting sqref="B6:B24 B62:B80 B120:B138 B210:B227 B288:B304 B344:B362 B37">
    <cfRule type="duplicateValues" dxfId="3" priority="2"/>
  </conditionalFormatting>
  <conditionalFormatting sqref="B9:B14 B65:B70 B123:B128 B212:B217 B289:B294 B347:B352">
    <cfRule type="duplicateValues" dxfId="2" priority="4"/>
  </conditionalFormatting>
  <conditionalFormatting sqref="B15:B16 B71:B72 B129:B130 B218:B219 B295:B296 B353:B354">
    <cfRule type="duplicateValues" dxfId="1" priority="3"/>
  </conditionalFormatting>
  <conditionalFormatting sqref="B17:B23 B73:B79 B131:B137 B220:B226 B297:B303 B355:B361">
    <cfRule type="duplicateValues" dxfId="0" priority="5"/>
  </conditionalFormatting>
  <printOptions horizontalCentered="1"/>
  <pageMargins left="0.39374999999999999" right="0.39374999999999999" top="0.78749999999999998" bottom="0.39374999999999999" header="0.511811023622047" footer="0.511811023622047"/>
  <pageSetup paperSize="9" scale="72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M439"/>
  <sheetViews>
    <sheetView topLeftCell="A61" zoomScale="95" zoomScaleNormal="95" workbookViewId="0">
      <selection activeCell="H73" sqref="A73:XFD73"/>
    </sheetView>
  </sheetViews>
  <sheetFormatPr defaultColWidth="9.140625" defaultRowHeight="15" x14ac:dyDescent="0.25"/>
  <cols>
    <col min="1" max="1" width="5.5703125" style="211" customWidth="1"/>
    <col min="2" max="2" width="12.5703125" style="211" customWidth="1"/>
    <col min="3" max="3" width="7.5703125" style="211" customWidth="1"/>
    <col min="4" max="4" width="10" style="211" customWidth="1"/>
    <col min="5" max="8" width="9.140625" style="211"/>
    <col min="9" max="9" width="12" style="211" customWidth="1"/>
    <col min="10" max="10" width="9.140625" style="211"/>
    <col min="11" max="11" width="9.42578125" style="211" customWidth="1"/>
    <col min="12" max="12" width="12" style="211" customWidth="1"/>
    <col min="13" max="13" width="10.42578125" style="211" customWidth="1"/>
    <col min="14" max="14" width="10" style="211" customWidth="1"/>
    <col min="15" max="16" width="9.140625" style="211"/>
    <col min="17" max="17" width="10" style="211" customWidth="1"/>
    <col min="18" max="18" width="9.140625" style="211"/>
    <col min="19" max="19" width="31.85546875" style="211" customWidth="1"/>
    <col min="20" max="16384" width="9.140625" style="211"/>
  </cols>
  <sheetData>
    <row r="1" spans="1:13" ht="15.75" x14ac:dyDescent="0.25">
      <c r="A1" s="438" t="s">
        <v>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</row>
    <row r="2" spans="1:13" ht="15.75" x14ac:dyDescent="0.25">
      <c r="A2" s="438" t="s">
        <v>303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</row>
    <row r="3" spans="1:13" ht="15.75" x14ac:dyDescent="0.25">
      <c r="A3" s="460" t="s">
        <v>2</v>
      </c>
      <c r="B3" s="460"/>
      <c r="C3" s="460"/>
      <c r="D3" s="460"/>
      <c r="E3" s="460"/>
      <c r="F3" s="460"/>
      <c r="G3" s="460"/>
      <c r="H3" s="460"/>
      <c r="I3" s="460"/>
      <c r="J3" s="274"/>
      <c r="K3" s="275" t="s">
        <v>3</v>
      </c>
      <c r="L3" s="276">
        <v>11</v>
      </c>
      <c r="M3" s="275" t="s">
        <v>4</v>
      </c>
    </row>
    <row r="4" spans="1:13" ht="15" customHeight="1" x14ac:dyDescent="0.25">
      <c r="A4" s="461" t="s">
        <v>5</v>
      </c>
      <c r="B4" s="461" t="s">
        <v>6</v>
      </c>
      <c r="C4" s="462" t="s">
        <v>7</v>
      </c>
      <c r="D4" s="462" t="s">
        <v>8</v>
      </c>
      <c r="E4" s="463" t="s">
        <v>9</v>
      </c>
      <c r="F4" s="463" t="s">
        <v>10</v>
      </c>
      <c r="G4" s="462" t="s">
        <v>11</v>
      </c>
      <c r="H4" s="464" t="s">
        <v>12</v>
      </c>
      <c r="I4" s="464"/>
      <c r="J4" s="464"/>
      <c r="K4" s="465" t="s">
        <v>13</v>
      </c>
      <c r="L4" s="465"/>
      <c r="M4" s="465"/>
    </row>
    <row r="5" spans="1:13" ht="15.75" x14ac:dyDescent="0.25">
      <c r="A5" s="461"/>
      <c r="B5" s="461"/>
      <c r="C5" s="462"/>
      <c r="D5" s="462"/>
      <c r="E5" s="463"/>
      <c r="F5" s="463"/>
      <c r="G5" s="462"/>
      <c r="H5" s="277" t="s">
        <v>14</v>
      </c>
      <c r="I5" s="277" t="s">
        <v>15</v>
      </c>
      <c r="J5" s="277" t="s">
        <v>16</v>
      </c>
      <c r="K5" s="278" t="s">
        <v>14</v>
      </c>
      <c r="L5" s="278" t="s">
        <v>15</v>
      </c>
      <c r="M5" s="278" t="s">
        <v>16</v>
      </c>
    </row>
    <row r="6" spans="1:13" ht="15.75" x14ac:dyDescent="0.25">
      <c r="A6" s="273">
        <v>1</v>
      </c>
      <c r="B6" s="279" t="s">
        <v>138</v>
      </c>
      <c r="C6" s="273">
        <v>54</v>
      </c>
      <c r="D6" s="280">
        <f t="shared" ref="D6:D25" si="0">F6+E6</f>
        <v>6</v>
      </c>
      <c r="E6" s="280">
        <v>2</v>
      </c>
      <c r="F6" s="281">
        <f t="shared" ref="F6:F25" si="1">INT(C6/$L$3)</f>
        <v>4</v>
      </c>
      <c r="G6" s="273">
        <v>25</v>
      </c>
      <c r="H6" s="282" t="str">
        <f t="shared" ref="H6:H26" si="2">CHOOSE(WEEKDAY(I6),"Minggu","Senin","Selasa","Rabu","Kamis","Jum'at","Sabtu")</f>
        <v>Rabu</v>
      </c>
      <c r="I6" s="283">
        <v>45651</v>
      </c>
      <c r="J6" s="284">
        <v>0.33333333333333298</v>
      </c>
      <c r="K6" s="282" t="str">
        <f t="shared" ref="K6:K25" si="3">CHOOSE(WEEKDAY(L6),"Minggu","Senin","Selasa","Rabu","Kamis","Jum'at","Sabtu")</f>
        <v>Kamis</v>
      </c>
      <c r="L6" s="283">
        <f>(I6+J6)+G6/24</f>
        <v>45652.375</v>
      </c>
      <c r="M6" s="284">
        <f t="shared" ref="M6:M25" si="4">(J6+G6/24)</f>
        <v>1.3749999999999998</v>
      </c>
    </row>
    <row r="7" spans="1:13" ht="15.75" x14ac:dyDescent="0.25">
      <c r="A7" s="273">
        <f t="shared" ref="A7:A26" si="5">A6+1</f>
        <v>2</v>
      </c>
      <c r="B7" s="279" t="s">
        <v>304</v>
      </c>
      <c r="C7" s="273">
        <v>202</v>
      </c>
      <c r="D7" s="280">
        <f t="shared" si="0"/>
        <v>18</v>
      </c>
      <c r="E7" s="280">
        <v>0</v>
      </c>
      <c r="F7" s="281">
        <f t="shared" si="1"/>
        <v>18</v>
      </c>
      <c r="G7" s="273">
        <v>2</v>
      </c>
      <c r="H7" s="282" t="str">
        <f t="shared" si="2"/>
        <v>Kamis</v>
      </c>
      <c r="I7" s="283">
        <f t="shared" ref="I7:I26" si="6">$I$6+J7</f>
        <v>45652.625</v>
      </c>
      <c r="J7" s="284">
        <f t="shared" ref="J7:J26" si="7">M6+D6/24</f>
        <v>1.6249999999999998</v>
      </c>
      <c r="K7" s="282" t="str">
        <f t="shared" si="3"/>
        <v>Kamis</v>
      </c>
      <c r="L7" s="283">
        <f t="shared" ref="L7:L25" si="8">($I$6+J7)+G7/24</f>
        <v>45652.708333333336</v>
      </c>
      <c r="M7" s="284">
        <f t="shared" si="4"/>
        <v>1.708333333333333</v>
      </c>
    </row>
    <row r="8" spans="1:13" ht="15.75" x14ac:dyDescent="0.25">
      <c r="A8" s="273">
        <f t="shared" si="5"/>
        <v>3</v>
      </c>
      <c r="B8" s="279" t="s">
        <v>294</v>
      </c>
      <c r="C8" s="273">
        <v>83</v>
      </c>
      <c r="D8" s="280">
        <f t="shared" si="0"/>
        <v>7</v>
      </c>
      <c r="E8" s="280">
        <v>0</v>
      </c>
      <c r="F8" s="281">
        <f t="shared" si="1"/>
        <v>7</v>
      </c>
      <c r="G8" s="273">
        <v>4</v>
      </c>
      <c r="H8" s="282" t="str">
        <f t="shared" si="2"/>
        <v>Jum'at</v>
      </c>
      <c r="I8" s="283">
        <f t="shared" si="6"/>
        <v>45653.458333333336</v>
      </c>
      <c r="J8" s="284">
        <f t="shared" si="7"/>
        <v>2.458333333333333</v>
      </c>
      <c r="K8" s="282" t="str">
        <f t="shared" si="3"/>
        <v>Jum'at</v>
      </c>
      <c r="L8" s="283">
        <f t="shared" si="8"/>
        <v>45653.625</v>
      </c>
      <c r="M8" s="284">
        <f t="shared" si="4"/>
        <v>2.6249999999999996</v>
      </c>
    </row>
    <row r="9" spans="1:13" ht="15.75" x14ac:dyDescent="0.25">
      <c r="A9" s="273">
        <f t="shared" si="5"/>
        <v>4</v>
      </c>
      <c r="B9" s="279" t="s">
        <v>295</v>
      </c>
      <c r="C9" s="273">
        <v>210</v>
      </c>
      <c r="D9" s="280">
        <f t="shared" si="0"/>
        <v>18</v>
      </c>
      <c r="E9" s="280">
        <v>-1</v>
      </c>
      <c r="F9" s="281">
        <f t="shared" si="1"/>
        <v>19</v>
      </c>
      <c r="G9" s="273">
        <v>2</v>
      </c>
      <c r="H9" s="282" t="str">
        <f t="shared" si="2"/>
        <v>Jum'at</v>
      </c>
      <c r="I9" s="283">
        <f t="shared" si="6"/>
        <v>45653.916666666664</v>
      </c>
      <c r="J9" s="284">
        <f t="shared" si="7"/>
        <v>2.9166666666666661</v>
      </c>
      <c r="K9" s="282" t="str">
        <f t="shared" si="3"/>
        <v>Sabtu</v>
      </c>
      <c r="L9" s="283">
        <f t="shared" si="8"/>
        <v>45654</v>
      </c>
      <c r="M9" s="284">
        <f t="shared" si="4"/>
        <v>2.9999999999999996</v>
      </c>
    </row>
    <row r="10" spans="1:13" ht="15.75" x14ac:dyDescent="0.25">
      <c r="A10" s="273">
        <f t="shared" si="5"/>
        <v>5</v>
      </c>
      <c r="B10" s="279" t="s">
        <v>19</v>
      </c>
      <c r="C10" s="273">
        <v>243</v>
      </c>
      <c r="D10" s="280">
        <f t="shared" si="0"/>
        <v>21</v>
      </c>
      <c r="E10" s="280">
        <v>-1</v>
      </c>
      <c r="F10" s="281">
        <f t="shared" si="1"/>
        <v>22</v>
      </c>
      <c r="G10" s="273">
        <v>5</v>
      </c>
      <c r="H10" s="282" t="str">
        <f t="shared" si="2"/>
        <v>Sabtu</v>
      </c>
      <c r="I10" s="283">
        <f t="shared" si="6"/>
        <v>45654.75</v>
      </c>
      <c r="J10" s="284">
        <f t="shared" si="7"/>
        <v>3.7499999999999996</v>
      </c>
      <c r="K10" s="282" t="str">
        <f t="shared" si="3"/>
        <v>Sabtu</v>
      </c>
      <c r="L10" s="283">
        <f t="shared" si="8"/>
        <v>45654.958333333336</v>
      </c>
      <c r="M10" s="284">
        <f t="shared" si="4"/>
        <v>3.958333333333333</v>
      </c>
    </row>
    <row r="11" spans="1:13" ht="15.75" x14ac:dyDescent="0.25">
      <c r="A11" s="273">
        <f t="shared" si="5"/>
        <v>6</v>
      </c>
      <c r="B11" s="285" t="s">
        <v>20</v>
      </c>
      <c r="C11" s="273">
        <v>41</v>
      </c>
      <c r="D11" s="280">
        <f t="shared" si="0"/>
        <v>4</v>
      </c>
      <c r="E11" s="280">
        <v>1</v>
      </c>
      <c r="F11" s="281">
        <f t="shared" si="1"/>
        <v>3</v>
      </c>
      <c r="G11" s="273">
        <v>2</v>
      </c>
      <c r="H11" s="282" t="str">
        <f t="shared" si="2"/>
        <v>Minggu</v>
      </c>
      <c r="I11" s="283">
        <f t="shared" si="6"/>
        <v>45655.833333333336</v>
      </c>
      <c r="J11" s="284">
        <f t="shared" si="7"/>
        <v>4.833333333333333</v>
      </c>
      <c r="K11" s="282" t="str">
        <f t="shared" si="3"/>
        <v>Minggu</v>
      </c>
      <c r="L11" s="283">
        <f t="shared" si="8"/>
        <v>45655.916666666672</v>
      </c>
      <c r="M11" s="284">
        <f t="shared" si="4"/>
        <v>4.9166666666666661</v>
      </c>
    </row>
    <row r="12" spans="1:13" ht="15.75" x14ac:dyDescent="0.25">
      <c r="A12" s="273">
        <f t="shared" si="5"/>
        <v>7</v>
      </c>
      <c r="B12" s="285" t="s">
        <v>305</v>
      </c>
      <c r="C12" s="273">
        <v>72</v>
      </c>
      <c r="D12" s="280">
        <f t="shared" si="0"/>
        <v>6</v>
      </c>
      <c r="E12" s="280">
        <v>0</v>
      </c>
      <c r="F12" s="281">
        <f t="shared" si="1"/>
        <v>6</v>
      </c>
      <c r="G12" s="273">
        <v>2</v>
      </c>
      <c r="H12" s="282" t="str">
        <f t="shared" si="2"/>
        <v>Senin</v>
      </c>
      <c r="I12" s="283">
        <f t="shared" si="6"/>
        <v>45656.083333333336</v>
      </c>
      <c r="J12" s="284">
        <f t="shared" si="7"/>
        <v>5.083333333333333</v>
      </c>
      <c r="K12" s="282" t="str">
        <f t="shared" si="3"/>
        <v>Senin</v>
      </c>
      <c r="L12" s="283">
        <f t="shared" si="8"/>
        <v>45656.166666666672</v>
      </c>
      <c r="M12" s="284">
        <f t="shared" si="4"/>
        <v>5.1666666666666661</v>
      </c>
    </row>
    <row r="13" spans="1:13" ht="15.75" x14ac:dyDescent="0.25">
      <c r="A13" s="273">
        <f t="shared" si="5"/>
        <v>8</v>
      </c>
      <c r="B13" s="285" t="s">
        <v>306</v>
      </c>
      <c r="C13" s="273">
        <v>212</v>
      </c>
      <c r="D13" s="280">
        <f t="shared" si="0"/>
        <v>17</v>
      </c>
      <c r="E13" s="280">
        <v>-2</v>
      </c>
      <c r="F13" s="281">
        <f t="shared" si="1"/>
        <v>19</v>
      </c>
      <c r="G13" s="273">
        <v>4</v>
      </c>
      <c r="H13" s="282" t="str">
        <f t="shared" si="2"/>
        <v>Senin</v>
      </c>
      <c r="I13" s="283">
        <f t="shared" si="6"/>
        <v>45656.416666666664</v>
      </c>
      <c r="J13" s="284">
        <f t="shared" si="7"/>
        <v>5.4166666666666661</v>
      </c>
      <c r="K13" s="282" t="str">
        <f t="shared" si="3"/>
        <v>Senin</v>
      </c>
      <c r="L13" s="283">
        <f t="shared" si="8"/>
        <v>45656.583333333328</v>
      </c>
      <c r="M13" s="284">
        <f t="shared" si="4"/>
        <v>5.583333333333333</v>
      </c>
    </row>
    <row r="14" spans="1:13" ht="15.75" x14ac:dyDescent="0.25">
      <c r="A14" s="273">
        <f t="shared" si="5"/>
        <v>9</v>
      </c>
      <c r="B14" s="285" t="s">
        <v>307</v>
      </c>
      <c r="C14" s="273">
        <v>142</v>
      </c>
      <c r="D14" s="280">
        <f t="shared" si="0"/>
        <v>11</v>
      </c>
      <c r="E14" s="280">
        <v>-1</v>
      </c>
      <c r="F14" s="281">
        <f t="shared" si="1"/>
        <v>12</v>
      </c>
      <c r="G14" s="273">
        <v>3</v>
      </c>
      <c r="H14" s="282" t="str">
        <f t="shared" si="2"/>
        <v>Selasa</v>
      </c>
      <c r="I14" s="283">
        <f t="shared" si="6"/>
        <v>45657.291666666664</v>
      </c>
      <c r="J14" s="284">
        <f t="shared" si="7"/>
        <v>6.2916666666666661</v>
      </c>
      <c r="K14" s="282" t="str">
        <f t="shared" si="3"/>
        <v>Selasa</v>
      </c>
      <c r="L14" s="283">
        <f t="shared" si="8"/>
        <v>45657.416666666664</v>
      </c>
      <c r="M14" s="284">
        <f t="shared" si="4"/>
        <v>6.4166666666666661</v>
      </c>
    </row>
    <row r="15" spans="1:13" ht="15.75" x14ac:dyDescent="0.25">
      <c r="A15" s="273">
        <f t="shared" si="5"/>
        <v>10</v>
      </c>
      <c r="B15" s="285" t="s">
        <v>308</v>
      </c>
      <c r="C15" s="273">
        <v>172</v>
      </c>
      <c r="D15" s="280">
        <f t="shared" si="0"/>
        <v>15</v>
      </c>
      <c r="E15" s="280">
        <v>0</v>
      </c>
      <c r="F15" s="281">
        <f t="shared" si="1"/>
        <v>15</v>
      </c>
      <c r="G15" s="273">
        <v>2</v>
      </c>
      <c r="H15" s="282" t="str">
        <f t="shared" si="2"/>
        <v>Selasa</v>
      </c>
      <c r="I15" s="283">
        <f t="shared" si="6"/>
        <v>45657.875</v>
      </c>
      <c r="J15" s="284">
        <f t="shared" si="7"/>
        <v>6.8749999999999991</v>
      </c>
      <c r="K15" s="282" t="str">
        <f t="shared" si="3"/>
        <v>Selasa</v>
      </c>
      <c r="L15" s="283">
        <f t="shared" si="8"/>
        <v>45657.958333333336</v>
      </c>
      <c r="M15" s="284">
        <f t="shared" si="4"/>
        <v>6.9583333333333321</v>
      </c>
    </row>
    <row r="16" spans="1:13" ht="15.75" x14ac:dyDescent="0.25">
      <c r="A16" s="273">
        <f t="shared" si="5"/>
        <v>11</v>
      </c>
      <c r="B16" s="285" t="s">
        <v>92</v>
      </c>
      <c r="C16" s="273">
        <v>172</v>
      </c>
      <c r="D16" s="280">
        <f t="shared" si="0"/>
        <v>15</v>
      </c>
      <c r="E16" s="280">
        <v>0</v>
      </c>
      <c r="F16" s="281">
        <f t="shared" si="1"/>
        <v>15</v>
      </c>
      <c r="G16" s="273">
        <v>13</v>
      </c>
      <c r="H16" s="282" t="str">
        <f t="shared" si="2"/>
        <v>Rabu</v>
      </c>
      <c r="I16" s="283">
        <f t="shared" si="6"/>
        <v>45658.583333333336</v>
      </c>
      <c r="J16" s="284">
        <f t="shared" si="7"/>
        <v>7.5833333333333321</v>
      </c>
      <c r="K16" s="282" t="str">
        <f t="shared" si="3"/>
        <v>Kamis</v>
      </c>
      <c r="L16" s="283">
        <f t="shared" si="8"/>
        <v>45659.125</v>
      </c>
      <c r="M16" s="284">
        <f t="shared" si="4"/>
        <v>8.1249999999999982</v>
      </c>
    </row>
    <row r="17" spans="1:13" ht="15.75" x14ac:dyDescent="0.25">
      <c r="A17" s="273">
        <f t="shared" si="5"/>
        <v>12</v>
      </c>
      <c r="B17" s="285" t="s">
        <v>308</v>
      </c>
      <c r="C17" s="273">
        <v>142</v>
      </c>
      <c r="D17" s="280">
        <f t="shared" si="0"/>
        <v>11</v>
      </c>
      <c r="E17" s="280">
        <v>-1</v>
      </c>
      <c r="F17" s="281">
        <f t="shared" si="1"/>
        <v>12</v>
      </c>
      <c r="G17" s="273">
        <v>2</v>
      </c>
      <c r="H17" s="282" t="str">
        <f t="shared" si="2"/>
        <v>Kamis</v>
      </c>
      <c r="I17" s="283">
        <f t="shared" si="6"/>
        <v>45659.75</v>
      </c>
      <c r="J17" s="284">
        <f t="shared" si="7"/>
        <v>8.7499999999999982</v>
      </c>
      <c r="K17" s="282" t="str">
        <f t="shared" si="3"/>
        <v>Kamis</v>
      </c>
      <c r="L17" s="283">
        <f t="shared" si="8"/>
        <v>45659.833333333336</v>
      </c>
      <c r="M17" s="284">
        <f t="shared" si="4"/>
        <v>8.8333333333333321</v>
      </c>
    </row>
    <row r="18" spans="1:13" ht="15.75" x14ac:dyDescent="0.25">
      <c r="A18" s="273">
        <f t="shared" si="5"/>
        <v>13</v>
      </c>
      <c r="B18" s="285" t="s">
        <v>307</v>
      </c>
      <c r="C18" s="273">
        <v>212</v>
      </c>
      <c r="D18" s="280">
        <f t="shared" si="0"/>
        <v>18</v>
      </c>
      <c r="E18" s="280">
        <v>-1</v>
      </c>
      <c r="F18" s="281">
        <f t="shared" si="1"/>
        <v>19</v>
      </c>
      <c r="G18" s="273">
        <v>2</v>
      </c>
      <c r="H18" s="282" t="str">
        <f t="shared" si="2"/>
        <v>Jum'at</v>
      </c>
      <c r="I18" s="283">
        <f t="shared" si="6"/>
        <v>45660.291666666664</v>
      </c>
      <c r="J18" s="284">
        <f t="shared" si="7"/>
        <v>9.2916666666666661</v>
      </c>
      <c r="K18" s="282" t="str">
        <f t="shared" si="3"/>
        <v>Jum'at</v>
      </c>
      <c r="L18" s="283">
        <f t="shared" si="8"/>
        <v>45660.375</v>
      </c>
      <c r="M18" s="284">
        <f t="shared" si="4"/>
        <v>9.375</v>
      </c>
    </row>
    <row r="19" spans="1:13" ht="15.75" x14ac:dyDescent="0.25">
      <c r="A19" s="273">
        <f t="shared" si="5"/>
        <v>14</v>
      </c>
      <c r="B19" s="285" t="s">
        <v>306</v>
      </c>
      <c r="C19" s="273">
        <v>72</v>
      </c>
      <c r="D19" s="280">
        <f t="shared" si="0"/>
        <v>7</v>
      </c>
      <c r="E19" s="280">
        <v>1</v>
      </c>
      <c r="F19" s="281">
        <f t="shared" si="1"/>
        <v>6</v>
      </c>
      <c r="G19" s="273">
        <v>4</v>
      </c>
      <c r="H19" s="282" t="str">
        <f t="shared" si="2"/>
        <v>Sabtu</v>
      </c>
      <c r="I19" s="283">
        <f t="shared" si="6"/>
        <v>45661.125</v>
      </c>
      <c r="J19" s="284">
        <f t="shared" si="7"/>
        <v>10.125</v>
      </c>
      <c r="K19" s="282" t="str">
        <f t="shared" si="3"/>
        <v>Sabtu</v>
      </c>
      <c r="L19" s="283">
        <f t="shared" si="8"/>
        <v>45661.291666666664</v>
      </c>
      <c r="M19" s="284">
        <f t="shared" si="4"/>
        <v>10.291666666666666</v>
      </c>
    </row>
    <row r="20" spans="1:13" ht="15.75" x14ac:dyDescent="0.25">
      <c r="A20" s="273">
        <f t="shared" si="5"/>
        <v>15</v>
      </c>
      <c r="B20" s="285" t="s">
        <v>305</v>
      </c>
      <c r="C20" s="273">
        <v>41</v>
      </c>
      <c r="D20" s="280">
        <f t="shared" si="0"/>
        <v>5</v>
      </c>
      <c r="E20" s="280">
        <v>2</v>
      </c>
      <c r="F20" s="281">
        <f t="shared" si="1"/>
        <v>3</v>
      </c>
      <c r="G20" s="273">
        <v>1</v>
      </c>
      <c r="H20" s="282" t="str">
        <f t="shared" si="2"/>
        <v>Sabtu</v>
      </c>
      <c r="I20" s="283">
        <f t="shared" si="6"/>
        <v>45661.583333333336</v>
      </c>
      <c r="J20" s="284">
        <f t="shared" si="7"/>
        <v>10.583333333333332</v>
      </c>
      <c r="K20" s="282" t="str">
        <f t="shared" si="3"/>
        <v>Sabtu</v>
      </c>
      <c r="L20" s="283">
        <f t="shared" si="8"/>
        <v>45661.625</v>
      </c>
      <c r="M20" s="284">
        <f t="shared" si="4"/>
        <v>10.624999999999998</v>
      </c>
    </row>
    <row r="21" spans="1:13" ht="15.75" x14ac:dyDescent="0.25">
      <c r="A21" s="273">
        <f t="shared" si="5"/>
        <v>16</v>
      </c>
      <c r="B21" s="279" t="s">
        <v>20</v>
      </c>
      <c r="C21" s="273">
        <v>243</v>
      </c>
      <c r="D21" s="280">
        <f t="shared" si="0"/>
        <v>22</v>
      </c>
      <c r="E21" s="280">
        <v>0</v>
      </c>
      <c r="F21" s="281">
        <f t="shared" si="1"/>
        <v>22</v>
      </c>
      <c r="G21" s="273">
        <v>2</v>
      </c>
      <c r="H21" s="282" t="str">
        <f t="shared" si="2"/>
        <v>Sabtu</v>
      </c>
      <c r="I21" s="283">
        <f t="shared" si="6"/>
        <v>45661.833333333336</v>
      </c>
      <c r="J21" s="284">
        <f t="shared" si="7"/>
        <v>10.833333333333332</v>
      </c>
      <c r="K21" s="282" t="str">
        <f t="shared" si="3"/>
        <v>Sabtu</v>
      </c>
      <c r="L21" s="283">
        <f t="shared" si="8"/>
        <v>45661.916666666672</v>
      </c>
      <c r="M21" s="284">
        <f t="shared" si="4"/>
        <v>10.916666666666666</v>
      </c>
    </row>
    <row r="22" spans="1:13" ht="15.75" x14ac:dyDescent="0.25">
      <c r="A22" s="273">
        <f t="shared" si="5"/>
        <v>17</v>
      </c>
      <c r="B22" s="279" t="s">
        <v>19</v>
      </c>
      <c r="C22" s="273">
        <v>210</v>
      </c>
      <c r="D22" s="280">
        <f t="shared" si="0"/>
        <v>18</v>
      </c>
      <c r="E22" s="280">
        <v>-1</v>
      </c>
      <c r="F22" s="281">
        <f t="shared" si="1"/>
        <v>19</v>
      </c>
      <c r="G22" s="273">
        <v>5</v>
      </c>
      <c r="H22" s="282" t="str">
        <f t="shared" si="2"/>
        <v>Minggu</v>
      </c>
      <c r="I22" s="283">
        <f t="shared" si="6"/>
        <v>45662.833333333336</v>
      </c>
      <c r="J22" s="284">
        <f t="shared" si="7"/>
        <v>11.833333333333332</v>
      </c>
      <c r="K22" s="282" t="str">
        <f t="shared" si="3"/>
        <v>Senin</v>
      </c>
      <c r="L22" s="283">
        <f t="shared" si="8"/>
        <v>45663.041666666672</v>
      </c>
      <c r="M22" s="284">
        <f t="shared" si="4"/>
        <v>12.041666666666666</v>
      </c>
    </row>
    <row r="23" spans="1:13" ht="15.75" x14ac:dyDescent="0.25">
      <c r="A23" s="273">
        <f t="shared" si="5"/>
        <v>18</v>
      </c>
      <c r="B23" s="279" t="s">
        <v>295</v>
      </c>
      <c r="C23" s="273">
        <v>83</v>
      </c>
      <c r="D23" s="280">
        <f t="shared" si="0"/>
        <v>7</v>
      </c>
      <c r="E23" s="280">
        <v>0</v>
      </c>
      <c r="F23" s="281">
        <f t="shared" si="1"/>
        <v>7</v>
      </c>
      <c r="G23" s="273">
        <v>2</v>
      </c>
      <c r="H23" s="282" t="str">
        <f t="shared" si="2"/>
        <v>Senin</v>
      </c>
      <c r="I23" s="283">
        <f t="shared" si="6"/>
        <v>45663.791666666664</v>
      </c>
      <c r="J23" s="284">
        <f t="shared" si="7"/>
        <v>12.791666666666666</v>
      </c>
      <c r="K23" s="282" t="str">
        <f t="shared" si="3"/>
        <v>Senin</v>
      </c>
      <c r="L23" s="283">
        <f t="shared" si="8"/>
        <v>45663.875</v>
      </c>
      <c r="M23" s="284">
        <f t="shared" si="4"/>
        <v>12.875</v>
      </c>
    </row>
    <row r="24" spans="1:13" ht="15.75" x14ac:dyDescent="0.25">
      <c r="A24" s="273">
        <f t="shared" si="5"/>
        <v>19</v>
      </c>
      <c r="B24" s="279" t="s">
        <v>294</v>
      </c>
      <c r="C24" s="273">
        <v>202</v>
      </c>
      <c r="D24" s="280">
        <f t="shared" si="0"/>
        <v>18</v>
      </c>
      <c r="E24" s="280">
        <v>0</v>
      </c>
      <c r="F24" s="281">
        <f t="shared" si="1"/>
        <v>18</v>
      </c>
      <c r="G24" s="273">
        <v>2</v>
      </c>
      <c r="H24" s="282" t="str">
        <f t="shared" si="2"/>
        <v>Selasa</v>
      </c>
      <c r="I24" s="283">
        <f t="shared" si="6"/>
        <v>45664.166666666664</v>
      </c>
      <c r="J24" s="284">
        <f t="shared" si="7"/>
        <v>13.166666666666666</v>
      </c>
      <c r="K24" s="282" t="str">
        <f t="shared" si="3"/>
        <v>Selasa</v>
      </c>
      <c r="L24" s="283">
        <f t="shared" si="8"/>
        <v>45664.25</v>
      </c>
      <c r="M24" s="284">
        <f t="shared" si="4"/>
        <v>13.25</v>
      </c>
    </row>
    <row r="25" spans="1:13" ht="15.75" x14ac:dyDescent="0.25">
      <c r="A25" s="273">
        <f t="shared" si="5"/>
        <v>20</v>
      </c>
      <c r="B25" s="279" t="s">
        <v>304</v>
      </c>
      <c r="C25" s="273">
        <v>54</v>
      </c>
      <c r="D25" s="280">
        <f t="shared" si="0"/>
        <v>6</v>
      </c>
      <c r="E25" s="280">
        <v>2</v>
      </c>
      <c r="F25" s="281">
        <f t="shared" si="1"/>
        <v>4</v>
      </c>
      <c r="G25" s="273">
        <v>2</v>
      </c>
      <c r="H25" s="282" t="str">
        <f t="shared" si="2"/>
        <v>Rabu</v>
      </c>
      <c r="I25" s="283">
        <f t="shared" si="6"/>
        <v>45665</v>
      </c>
      <c r="J25" s="284">
        <f t="shared" si="7"/>
        <v>14</v>
      </c>
      <c r="K25" s="282" t="str">
        <f t="shared" si="3"/>
        <v>Rabu</v>
      </c>
      <c r="L25" s="283">
        <f t="shared" si="8"/>
        <v>45665.083333333336</v>
      </c>
      <c r="M25" s="284">
        <f t="shared" si="4"/>
        <v>14.083333333333334</v>
      </c>
    </row>
    <row r="26" spans="1:13" ht="15.75" x14ac:dyDescent="0.25">
      <c r="A26" s="273">
        <f t="shared" si="5"/>
        <v>21</v>
      </c>
      <c r="B26" s="279" t="s">
        <v>138</v>
      </c>
      <c r="C26" s="273"/>
      <c r="D26" s="280"/>
      <c r="E26" s="280"/>
      <c r="F26" s="280"/>
      <c r="G26" s="273"/>
      <c r="H26" s="282" t="str">
        <f t="shared" si="2"/>
        <v>Rabu</v>
      </c>
      <c r="I26" s="283">
        <f t="shared" si="6"/>
        <v>45665.333333333336</v>
      </c>
      <c r="J26" s="284">
        <f t="shared" si="7"/>
        <v>14.333333333333334</v>
      </c>
      <c r="K26" s="282"/>
      <c r="L26" s="283"/>
      <c r="M26" s="284"/>
    </row>
    <row r="27" spans="1:13" x14ac:dyDescent="0.25">
      <c r="A27" s="466" t="s">
        <v>31</v>
      </c>
      <c r="B27" s="466"/>
      <c r="C27" s="286">
        <f>SUM(C6:C25)</f>
        <v>2862</v>
      </c>
      <c r="D27" s="286">
        <f>SUM(D6:D25)</f>
        <v>250</v>
      </c>
      <c r="E27" s="287"/>
      <c r="F27" s="286"/>
      <c r="G27" s="286">
        <f>SUM(G6:G25)</f>
        <v>86</v>
      </c>
      <c r="H27" s="286">
        <f>D27+G27</f>
        <v>336</v>
      </c>
      <c r="I27" s="288"/>
      <c r="J27" s="289"/>
      <c r="K27" s="288"/>
      <c r="L27" s="289"/>
      <c r="M27" s="289"/>
    </row>
    <row r="28" spans="1:13" x14ac:dyDescent="0.25">
      <c r="A28" s="467" t="s">
        <v>32</v>
      </c>
      <c r="B28" s="467"/>
      <c r="C28" s="290"/>
      <c r="D28" s="291">
        <f>D27/24</f>
        <v>10.416666666666666</v>
      </c>
      <c r="E28" s="292"/>
      <c r="F28" s="291"/>
      <c r="G28" s="291">
        <f>G27/24</f>
        <v>3.5833333333333335</v>
      </c>
      <c r="H28" s="292">
        <f>H27/24</f>
        <v>14</v>
      </c>
      <c r="I28" s="293"/>
      <c r="J28" s="294" t="s">
        <v>33</v>
      </c>
      <c r="K28" s="295"/>
      <c r="L28" s="295"/>
      <c r="M28" s="295"/>
    </row>
    <row r="29" spans="1:13" x14ac:dyDescent="0.25">
      <c r="F29" s="222"/>
      <c r="I29" s="295"/>
      <c r="J29" s="295"/>
      <c r="K29" s="289" t="s">
        <v>34</v>
      </c>
      <c r="M29" s="296">
        <f>C27</f>
        <v>2862</v>
      </c>
    </row>
    <row r="30" spans="1:13" x14ac:dyDescent="0.25">
      <c r="F30" s="222"/>
      <c r="J30" s="295"/>
      <c r="K30" s="289" t="s">
        <v>36</v>
      </c>
      <c r="L30" s="289"/>
      <c r="M30" s="297">
        <f>D28</f>
        <v>10.416666666666666</v>
      </c>
    </row>
    <row r="31" spans="1:13" x14ac:dyDescent="0.25">
      <c r="F31" s="222"/>
      <c r="J31" s="295"/>
      <c r="K31" s="289" t="s">
        <v>37</v>
      </c>
      <c r="L31" s="289"/>
      <c r="M31" s="298">
        <f>G28</f>
        <v>3.5833333333333335</v>
      </c>
    </row>
    <row r="32" spans="1:13" x14ac:dyDescent="0.25">
      <c r="A32" s="224"/>
      <c r="B32" s="224"/>
      <c r="C32" s="224"/>
      <c r="D32" s="224"/>
      <c r="E32" s="224"/>
      <c r="F32" s="225"/>
      <c r="G32" s="224"/>
      <c r="H32" s="224"/>
      <c r="I32" s="224"/>
      <c r="J32" s="299"/>
      <c r="K32" s="300" t="s">
        <v>63</v>
      </c>
      <c r="L32" s="299"/>
      <c r="M32" s="301">
        <f>366/28</f>
        <v>13.071428571428571</v>
      </c>
    </row>
    <row r="34" spans="1:13" ht="15.75" x14ac:dyDescent="0.25">
      <c r="A34" s="438" t="s">
        <v>0</v>
      </c>
      <c r="B34" s="438"/>
      <c r="C34" s="438"/>
      <c r="D34" s="438"/>
      <c r="E34" s="438"/>
      <c r="F34" s="438"/>
      <c r="G34" s="438"/>
      <c r="H34" s="438"/>
      <c r="I34" s="438"/>
      <c r="J34" s="438"/>
      <c r="K34" s="438"/>
      <c r="L34" s="438"/>
      <c r="M34" s="438"/>
    </row>
    <row r="35" spans="1:13" ht="15.75" x14ac:dyDescent="0.25">
      <c r="A35" s="438" t="s">
        <v>303</v>
      </c>
      <c r="B35" s="438"/>
      <c r="C35" s="438"/>
      <c r="D35" s="438"/>
      <c r="E35" s="438"/>
      <c r="F35" s="438"/>
      <c r="G35" s="438"/>
      <c r="H35" s="438"/>
      <c r="I35" s="438"/>
      <c r="J35" s="438"/>
      <c r="K35" s="438"/>
      <c r="L35" s="438"/>
      <c r="M35" s="438"/>
    </row>
    <row r="36" spans="1:13" ht="15.75" x14ac:dyDescent="0.25">
      <c r="A36" s="460" t="s">
        <v>38</v>
      </c>
      <c r="B36" s="460"/>
      <c r="C36" s="460"/>
      <c r="D36" s="460"/>
      <c r="E36" s="460"/>
      <c r="F36" s="460"/>
      <c r="G36" s="460"/>
      <c r="H36" s="460"/>
      <c r="I36" s="460"/>
      <c r="J36" s="274"/>
      <c r="K36" s="275" t="s">
        <v>3</v>
      </c>
      <c r="L36" s="276">
        <v>11</v>
      </c>
      <c r="M36" s="275" t="s">
        <v>4</v>
      </c>
    </row>
    <row r="37" spans="1:13" ht="15" customHeight="1" x14ac:dyDescent="0.25">
      <c r="A37" s="461" t="s">
        <v>5</v>
      </c>
      <c r="B37" s="461" t="s">
        <v>6</v>
      </c>
      <c r="C37" s="462" t="s">
        <v>7</v>
      </c>
      <c r="D37" s="462" t="s">
        <v>8</v>
      </c>
      <c r="E37" s="463" t="s">
        <v>9</v>
      </c>
      <c r="F37" s="463" t="s">
        <v>10</v>
      </c>
      <c r="G37" s="462" t="s">
        <v>11</v>
      </c>
      <c r="H37" s="464" t="s">
        <v>12</v>
      </c>
      <c r="I37" s="464"/>
      <c r="J37" s="464"/>
      <c r="K37" s="465" t="s">
        <v>13</v>
      </c>
      <c r="L37" s="465"/>
      <c r="M37" s="465"/>
    </row>
    <row r="38" spans="1:13" ht="15.75" x14ac:dyDescent="0.25">
      <c r="A38" s="461"/>
      <c r="B38" s="461"/>
      <c r="C38" s="462"/>
      <c r="D38" s="462"/>
      <c r="E38" s="463"/>
      <c r="F38" s="463"/>
      <c r="G38" s="462"/>
      <c r="H38" s="277" t="s">
        <v>14</v>
      </c>
      <c r="I38" s="277" t="s">
        <v>15</v>
      </c>
      <c r="J38" s="277" t="s">
        <v>16</v>
      </c>
      <c r="K38" s="278" t="s">
        <v>14</v>
      </c>
      <c r="L38" s="278" t="s">
        <v>15</v>
      </c>
      <c r="M38" s="278" t="s">
        <v>16</v>
      </c>
    </row>
    <row r="39" spans="1:13" ht="15.75" x14ac:dyDescent="0.25">
      <c r="A39" s="273">
        <v>1</v>
      </c>
      <c r="B39" s="279" t="s">
        <v>138</v>
      </c>
      <c r="C39" s="273">
        <v>54</v>
      </c>
      <c r="D39" s="280">
        <f t="shared" ref="D39:D58" si="9">F39+E39</f>
        <v>6</v>
      </c>
      <c r="E39" s="280">
        <v>2</v>
      </c>
      <c r="F39" s="281">
        <f t="shared" ref="F39:F58" si="10">INT(C39/$L$3)</f>
        <v>4</v>
      </c>
      <c r="G39" s="273">
        <v>24</v>
      </c>
      <c r="H39" s="282" t="str">
        <f t="shared" ref="H39:H59" si="11">CHOOSE(WEEKDAY(I39),"Minggu","Senin","Selasa","Rabu","Kamis","Jum'at","Sabtu")</f>
        <v>Rabu</v>
      </c>
      <c r="I39" s="283">
        <v>45665</v>
      </c>
      <c r="J39" s="284">
        <v>0.33333333333333298</v>
      </c>
      <c r="K39" s="282" t="str">
        <f t="shared" ref="K39:K58" si="12">CHOOSE(WEEKDAY(L39),"Minggu","Senin","Selasa","Rabu","Kamis","Jum'at","Sabtu")</f>
        <v>Kamis</v>
      </c>
      <c r="L39" s="283">
        <f>(I39+J39)+G39/24</f>
        <v>45666.333333333336</v>
      </c>
      <c r="M39" s="284">
        <f t="shared" ref="M39:M58" si="13">(J39+G39/24)</f>
        <v>1.333333333333333</v>
      </c>
    </row>
    <row r="40" spans="1:13" ht="15.75" x14ac:dyDescent="0.25">
      <c r="A40" s="273">
        <f t="shared" ref="A40:A59" si="14">A39+1</f>
        <v>2</v>
      </c>
      <c r="B40" s="279" t="s">
        <v>304</v>
      </c>
      <c r="C40" s="273">
        <v>202</v>
      </c>
      <c r="D40" s="280">
        <f t="shared" si="9"/>
        <v>18</v>
      </c>
      <c r="E40" s="280">
        <v>0</v>
      </c>
      <c r="F40" s="281">
        <f t="shared" si="10"/>
        <v>18</v>
      </c>
      <c r="G40" s="273">
        <v>2</v>
      </c>
      <c r="H40" s="282" t="str">
        <f t="shared" si="11"/>
        <v>Kamis</v>
      </c>
      <c r="I40" s="283">
        <f t="shared" ref="I40:I59" si="15">$I$39+J40</f>
        <v>45666.583333333336</v>
      </c>
      <c r="J40" s="284">
        <f t="shared" ref="J40:J59" si="16">M39+D39/24</f>
        <v>1.583333333333333</v>
      </c>
      <c r="K40" s="282" t="str">
        <f t="shared" si="12"/>
        <v>Kamis</v>
      </c>
      <c r="L40" s="283">
        <f t="shared" ref="L40:L58" si="17">($I$39+J40)+G40/24</f>
        <v>45666.666666666672</v>
      </c>
      <c r="M40" s="284">
        <f t="shared" si="13"/>
        <v>1.6666666666666663</v>
      </c>
    </row>
    <row r="41" spans="1:13" ht="15.75" x14ac:dyDescent="0.25">
      <c r="A41" s="273">
        <f t="shared" si="14"/>
        <v>3</v>
      </c>
      <c r="B41" s="279" t="s">
        <v>294</v>
      </c>
      <c r="C41" s="273">
        <v>83</v>
      </c>
      <c r="D41" s="280">
        <f t="shared" si="9"/>
        <v>7</v>
      </c>
      <c r="E41" s="280">
        <v>0</v>
      </c>
      <c r="F41" s="281">
        <f t="shared" si="10"/>
        <v>7</v>
      </c>
      <c r="G41" s="273">
        <v>4</v>
      </c>
      <c r="H41" s="282" t="str">
        <f t="shared" si="11"/>
        <v>Jum'at</v>
      </c>
      <c r="I41" s="283">
        <f t="shared" si="15"/>
        <v>45667.416666666664</v>
      </c>
      <c r="J41" s="284">
        <f t="shared" si="16"/>
        <v>2.4166666666666661</v>
      </c>
      <c r="K41" s="282" t="str">
        <f t="shared" si="12"/>
        <v>Jum'at</v>
      </c>
      <c r="L41" s="283">
        <f t="shared" si="17"/>
        <v>45667.583333333328</v>
      </c>
      <c r="M41" s="284">
        <f t="shared" si="13"/>
        <v>2.5833333333333326</v>
      </c>
    </row>
    <row r="42" spans="1:13" ht="15.75" x14ac:dyDescent="0.25">
      <c r="A42" s="273">
        <f t="shared" si="14"/>
        <v>4</v>
      </c>
      <c r="B42" s="279" t="s">
        <v>295</v>
      </c>
      <c r="C42" s="273">
        <v>210</v>
      </c>
      <c r="D42" s="280">
        <f t="shared" si="9"/>
        <v>18</v>
      </c>
      <c r="E42" s="280">
        <v>-1</v>
      </c>
      <c r="F42" s="281">
        <f t="shared" si="10"/>
        <v>19</v>
      </c>
      <c r="G42" s="273">
        <v>3</v>
      </c>
      <c r="H42" s="282" t="str">
        <f t="shared" si="11"/>
        <v>Jum'at</v>
      </c>
      <c r="I42" s="283">
        <f t="shared" si="15"/>
        <v>45667.875</v>
      </c>
      <c r="J42" s="284">
        <f t="shared" si="16"/>
        <v>2.8749999999999991</v>
      </c>
      <c r="K42" s="282" t="str">
        <f t="shared" si="12"/>
        <v>Sabtu</v>
      </c>
      <c r="L42" s="283">
        <f t="shared" si="17"/>
        <v>45668</v>
      </c>
      <c r="M42" s="284">
        <f t="shared" si="13"/>
        <v>2.9999999999999991</v>
      </c>
    </row>
    <row r="43" spans="1:13" ht="15.75" x14ac:dyDescent="0.25">
      <c r="A43" s="273">
        <f t="shared" si="14"/>
        <v>5</v>
      </c>
      <c r="B43" s="279" t="s">
        <v>19</v>
      </c>
      <c r="C43" s="273">
        <v>243</v>
      </c>
      <c r="D43" s="280">
        <f t="shared" si="9"/>
        <v>21</v>
      </c>
      <c r="E43" s="280">
        <v>-1</v>
      </c>
      <c r="F43" s="281">
        <f t="shared" si="10"/>
        <v>22</v>
      </c>
      <c r="G43" s="273">
        <v>5</v>
      </c>
      <c r="H43" s="282" t="str">
        <f t="shared" si="11"/>
        <v>Sabtu</v>
      </c>
      <c r="I43" s="283">
        <f t="shared" si="15"/>
        <v>45668.75</v>
      </c>
      <c r="J43" s="284">
        <f t="shared" si="16"/>
        <v>3.7499999999999991</v>
      </c>
      <c r="K43" s="282" t="str">
        <f t="shared" si="12"/>
        <v>Sabtu</v>
      </c>
      <c r="L43" s="283">
        <f t="shared" si="17"/>
        <v>45668.958333333336</v>
      </c>
      <c r="M43" s="284">
        <f t="shared" si="13"/>
        <v>3.9583333333333326</v>
      </c>
    </row>
    <row r="44" spans="1:13" ht="15.75" x14ac:dyDescent="0.25">
      <c r="A44" s="273">
        <f t="shared" si="14"/>
        <v>6</v>
      </c>
      <c r="B44" s="285" t="s">
        <v>20</v>
      </c>
      <c r="C44" s="273">
        <v>41</v>
      </c>
      <c r="D44" s="280">
        <f t="shared" si="9"/>
        <v>4</v>
      </c>
      <c r="E44" s="280">
        <v>1</v>
      </c>
      <c r="F44" s="281">
        <f t="shared" si="10"/>
        <v>3</v>
      </c>
      <c r="G44" s="273">
        <v>2</v>
      </c>
      <c r="H44" s="282" t="str">
        <f t="shared" si="11"/>
        <v>Minggu</v>
      </c>
      <c r="I44" s="283">
        <f t="shared" si="15"/>
        <v>45669.833333333336</v>
      </c>
      <c r="J44" s="284">
        <f t="shared" si="16"/>
        <v>4.8333333333333321</v>
      </c>
      <c r="K44" s="282" t="str">
        <f t="shared" si="12"/>
        <v>Minggu</v>
      </c>
      <c r="L44" s="283">
        <f t="shared" si="17"/>
        <v>45669.916666666672</v>
      </c>
      <c r="M44" s="284">
        <f t="shared" si="13"/>
        <v>4.9166666666666652</v>
      </c>
    </row>
    <row r="45" spans="1:13" ht="15.75" x14ac:dyDescent="0.25">
      <c r="A45" s="273">
        <f t="shared" si="14"/>
        <v>7</v>
      </c>
      <c r="B45" s="285" t="s">
        <v>305</v>
      </c>
      <c r="C45" s="273">
        <v>72</v>
      </c>
      <c r="D45" s="280">
        <f t="shared" si="9"/>
        <v>6</v>
      </c>
      <c r="E45" s="280">
        <v>0</v>
      </c>
      <c r="F45" s="281">
        <f t="shared" si="10"/>
        <v>6</v>
      </c>
      <c r="G45" s="273">
        <v>2</v>
      </c>
      <c r="H45" s="282" t="str">
        <f t="shared" si="11"/>
        <v>Senin</v>
      </c>
      <c r="I45" s="283">
        <f t="shared" si="15"/>
        <v>45670.083333333336</v>
      </c>
      <c r="J45" s="284">
        <f t="shared" si="16"/>
        <v>5.0833333333333321</v>
      </c>
      <c r="K45" s="282" t="str">
        <f t="shared" si="12"/>
        <v>Senin</v>
      </c>
      <c r="L45" s="283">
        <f t="shared" si="17"/>
        <v>45670.166666666672</v>
      </c>
      <c r="M45" s="284">
        <f t="shared" si="13"/>
        <v>5.1666666666666652</v>
      </c>
    </row>
    <row r="46" spans="1:13" ht="15.75" x14ac:dyDescent="0.25">
      <c r="A46" s="273">
        <f t="shared" si="14"/>
        <v>8</v>
      </c>
      <c r="B46" s="285" t="s">
        <v>306</v>
      </c>
      <c r="C46" s="273">
        <v>212</v>
      </c>
      <c r="D46" s="280">
        <f t="shared" si="9"/>
        <v>17</v>
      </c>
      <c r="E46" s="280">
        <v>-2</v>
      </c>
      <c r="F46" s="281">
        <f t="shared" si="10"/>
        <v>19</v>
      </c>
      <c r="G46" s="273">
        <v>4</v>
      </c>
      <c r="H46" s="282" t="str">
        <f t="shared" si="11"/>
        <v>Senin</v>
      </c>
      <c r="I46" s="283">
        <f t="shared" si="15"/>
        <v>45670.416666666664</v>
      </c>
      <c r="J46" s="284">
        <f t="shared" si="16"/>
        <v>5.4166666666666652</v>
      </c>
      <c r="K46" s="282" t="str">
        <f t="shared" si="12"/>
        <v>Senin</v>
      </c>
      <c r="L46" s="283">
        <f t="shared" si="17"/>
        <v>45670.583333333328</v>
      </c>
      <c r="M46" s="284">
        <f t="shared" si="13"/>
        <v>5.5833333333333321</v>
      </c>
    </row>
    <row r="47" spans="1:13" ht="15.75" x14ac:dyDescent="0.25">
      <c r="A47" s="273">
        <f t="shared" si="14"/>
        <v>9</v>
      </c>
      <c r="B47" s="285" t="s">
        <v>307</v>
      </c>
      <c r="C47" s="273">
        <v>142</v>
      </c>
      <c r="D47" s="280">
        <f t="shared" si="9"/>
        <v>11</v>
      </c>
      <c r="E47" s="280">
        <v>-1</v>
      </c>
      <c r="F47" s="281">
        <f t="shared" si="10"/>
        <v>12</v>
      </c>
      <c r="G47" s="273">
        <v>3</v>
      </c>
      <c r="H47" s="282" t="str">
        <f t="shared" si="11"/>
        <v>Selasa</v>
      </c>
      <c r="I47" s="283">
        <f t="shared" si="15"/>
        <v>45671.291666666664</v>
      </c>
      <c r="J47" s="284">
        <f t="shared" si="16"/>
        <v>6.2916666666666652</v>
      </c>
      <c r="K47" s="282" t="str">
        <f t="shared" si="12"/>
        <v>Selasa</v>
      </c>
      <c r="L47" s="283">
        <f t="shared" si="17"/>
        <v>45671.416666666664</v>
      </c>
      <c r="M47" s="284">
        <f t="shared" si="13"/>
        <v>6.4166666666666652</v>
      </c>
    </row>
    <row r="48" spans="1:13" ht="15.75" x14ac:dyDescent="0.25">
      <c r="A48" s="273">
        <f t="shared" si="14"/>
        <v>10</v>
      </c>
      <c r="B48" s="285" t="s">
        <v>308</v>
      </c>
      <c r="C48" s="273">
        <v>172</v>
      </c>
      <c r="D48" s="280">
        <f t="shared" si="9"/>
        <v>15</v>
      </c>
      <c r="E48" s="280">
        <v>0</v>
      </c>
      <c r="F48" s="281">
        <f t="shared" si="10"/>
        <v>15</v>
      </c>
      <c r="G48" s="273">
        <v>2</v>
      </c>
      <c r="H48" s="282" t="str">
        <f t="shared" si="11"/>
        <v>Selasa</v>
      </c>
      <c r="I48" s="283">
        <f t="shared" si="15"/>
        <v>45671.875</v>
      </c>
      <c r="J48" s="284">
        <f t="shared" si="16"/>
        <v>6.8749999999999982</v>
      </c>
      <c r="K48" s="282" t="str">
        <f t="shared" si="12"/>
        <v>Selasa</v>
      </c>
      <c r="L48" s="283">
        <f t="shared" si="17"/>
        <v>45671.958333333336</v>
      </c>
      <c r="M48" s="284">
        <f t="shared" si="13"/>
        <v>6.9583333333333313</v>
      </c>
    </row>
    <row r="49" spans="1:13" ht="15.75" x14ac:dyDescent="0.25">
      <c r="A49" s="273">
        <f t="shared" si="14"/>
        <v>11</v>
      </c>
      <c r="B49" s="285" t="s">
        <v>92</v>
      </c>
      <c r="C49" s="273">
        <v>172</v>
      </c>
      <c r="D49" s="280">
        <f t="shared" si="9"/>
        <v>15</v>
      </c>
      <c r="E49" s="280">
        <v>0</v>
      </c>
      <c r="F49" s="281">
        <f t="shared" si="10"/>
        <v>15</v>
      </c>
      <c r="G49" s="273">
        <v>13</v>
      </c>
      <c r="H49" s="282" t="str">
        <f t="shared" si="11"/>
        <v>Rabu</v>
      </c>
      <c r="I49" s="283">
        <f t="shared" si="15"/>
        <v>45672.583333333336</v>
      </c>
      <c r="J49" s="284">
        <f t="shared" si="16"/>
        <v>7.5833333333333313</v>
      </c>
      <c r="K49" s="282" t="str">
        <f t="shared" si="12"/>
        <v>Kamis</v>
      </c>
      <c r="L49" s="283">
        <f t="shared" si="17"/>
        <v>45673.125</v>
      </c>
      <c r="M49" s="284">
        <f t="shared" si="13"/>
        <v>8.1249999999999982</v>
      </c>
    </row>
    <row r="50" spans="1:13" ht="15.75" x14ac:dyDescent="0.25">
      <c r="A50" s="273">
        <f t="shared" si="14"/>
        <v>12</v>
      </c>
      <c r="B50" s="285" t="s">
        <v>308</v>
      </c>
      <c r="C50" s="273">
        <v>142</v>
      </c>
      <c r="D50" s="280">
        <f t="shared" si="9"/>
        <v>11</v>
      </c>
      <c r="E50" s="280">
        <v>-1</v>
      </c>
      <c r="F50" s="281">
        <f t="shared" si="10"/>
        <v>12</v>
      </c>
      <c r="G50" s="273">
        <v>2</v>
      </c>
      <c r="H50" s="282" t="str">
        <f t="shared" si="11"/>
        <v>Kamis</v>
      </c>
      <c r="I50" s="283">
        <f t="shared" si="15"/>
        <v>45673.75</v>
      </c>
      <c r="J50" s="284">
        <f t="shared" si="16"/>
        <v>8.7499999999999982</v>
      </c>
      <c r="K50" s="282" t="str">
        <f t="shared" si="12"/>
        <v>Kamis</v>
      </c>
      <c r="L50" s="283">
        <f t="shared" si="17"/>
        <v>45673.833333333336</v>
      </c>
      <c r="M50" s="284">
        <f t="shared" si="13"/>
        <v>8.8333333333333321</v>
      </c>
    </row>
    <row r="51" spans="1:13" ht="15.75" x14ac:dyDescent="0.25">
      <c r="A51" s="273">
        <f t="shared" si="14"/>
        <v>13</v>
      </c>
      <c r="B51" s="285" t="s">
        <v>307</v>
      </c>
      <c r="C51" s="273">
        <v>212</v>
      </c>
      <c r="D51" s="280">
        <f t="shared" si="9"/>
        <v>18</v>
      </c>
      <c r="E51" s="280">
        <v>-1</v>
      </c>
      <c r="F51" s="281">
        <f t="shared" si="10"/>
        <v>19</v>
      </c>
      <c r="G51" s="273">
        <v>2</v>
      </c>
      <c r="H51" s="282" t="str">
        <f t="shared" si="11"/>
        <v>Jum'at</v>
      </c>
      <c r="I51" s="283">
        <f t="shared" si="15"/>
        <v>45674.291666666664</v>
      </c>
      <c r="J51" s="284">
        <f t="shared" si="16"/>
        <v>9.2916666666666661</v>
      </c>
      <c r="K51" s="282" t="str">
        <f t="shared" si="12"/>
        <v>Jum'at</v>
      </c>
      <c r="L51" s="283">
        <f t="shared" si="17"/>
        <v>45674.375</v>
      </c>
      <c r="M51" s="284">
        <f t="shared" si="13"/>
        <v>9.375</v>
      </c>
    </row>
    <row r="52" spans="1:13" ht="15.75" x14ac:dyDescent="0.25">
      <c r="A52" s="273">
        <f t="shared" si="14"/>
        <v>14</v>
      </c>
      <c r="B52" s="285" t="s">
        <v>306</v>
      </c>
      <c r="C52" s="273">
        <v>72</v>
      </c>
      <c r="D52" s="280">
        <f t="shared" si="9"/>
        <v>7</v>
      </c>
      <c r="E52" s="280">
        <v>1</v>
      </c>
      <c r="F52" s="281">
        <f t="shared" si="10"/>
        <v>6</v>
      </c>
      <c r="G52" s="273">
        <v>4</v>
      </c>
      <c r="H52" s="282" t="str">
        <f t="shared" si="11"/>
        <v>Sabtu</v>
      </c>
      <c r="I52" s="283">
        <f t="shared" si="15"/>
        <v>45675.125</v>
      </c>
      <c r="J52" s="284">
        <f t="shared" si="16"/>
        <v>10.125</v>
      </c>
      <c r="K52" s="282" t="str">
        <f t="shared" si="12"/>
        <v>Sabtu</v>
      </c>
      <c r="L52" s="283">
        <f t="shared" si="17"/>
        <v>45675.291666666664</v>
      </c>
      <c r="M52" s="284">
        <f t="shared" si="13"/>
        <v>10.291666666666666</v>
      </c>
    </row>
    <row r="53" spans="1:13" ht="15.75" x14ac:dyDescent="0.25">
      <c r="A53" s="273">
        <f t="shared" si="14"/>
        <v>15</v>
      </c>
      <c r="B53" s="285" t="s">
        <v>305</v>
      </c>
      <c r="C53" s="273">
        <v>41</v>
      </c>
      <c r="D53" s="280">
        <f t="shared" si="9"/>
        <v>5</v>
      </c>
      <c r="E53" s="280">
        <v>2</v>
      </c>
      <c r="F53" s="281">
        <f t="shared" si="10"/>
        <v>3</v>
      </c>
      <c r="G53" s="273">
        <v>1</v>
      </c>
      <c r="H53" s="282" t="str">
        <f t="shared" si="11"/>
        <v>Sabtu</v>
      </c>
      <c r="I53" s="283">
        <f t="shared" si="15"/>
        <v>45675.583333333336</v>
      </c>
      <c r="J53" s="284">
        <f t="shared" si="16"/>
        <v>10.583333333333332</v>
      </c>
      <c r="K53" s="282" t="str">
        <f t="shared" si="12"/>
        <v>Sabtu</v>
      </c>
      <c r="L53" s="283">
        <f t="shared" si="17"/>
        <v>45675.625</v>
      </c>
      <c r="M53" s="284">
        <f t="shared" si="13"/>
        <v>10.624999999999998</v>
      </c>
    </row>
    <row r="54" spans="1:13" ht="15.75" x14ac:dyDescent="0.25">
      <c r="A54" s="273">
        <f t="shared" si="14"/>
        <v>16</v>
      </c>
      <c r="B54" s="279" t="s">
        <v>20</v>
      </c>
      <c r="C54" s="273">
        <v>243</v>
      </c>
      <c r="D54" s="280">
        <f t="shared" si="9"/>
        <v>22</v>
      </c>
      <c r="E54" s="280">
        <v>0</v>
      </c>
      <c r="F54" s="281">
        <f t="shared" si="10"/>
        <v>22</v>
      </c>
      <c r="G54" s="273">
        <v>2</v>
      </c>
      <c r="H54" s="282" t="str">
        <f t="shared" si="11"/>
        <v>Sabtu</v>
      </c>
      <c r="I54" s="283">
        <f t="shared" si="15"/>
        <v>45675.833333333336</v>
      </c>
      <c r="J54" s="284">
        <f t="shared" si="16"/>
        <v>10.833333333333332</v>
      </c>
      <c r="K54" s="282" t="str">
        <f t="shared" si="12"/>
        <v>Sabtu</v>
      </c>
      <c r="L54" s="283">
        <f t="shared" si="17"/>
        <v>45675.916666666672</v>
      </c>
      <c r="M54" s="284">
        <f t="shared" si="13"/>
        <v>10.916666666666666</v>
      </c>
    </row>
    <row r="55" spans="1:13" ht="15.75" x14ac:dyDescent="0.25">
      <c r="A55" s="273">
        <f t="shared" si="14"/>
        <v>17</v>
      </c>
      <c r="B55" s="279" t="s">
        <v>19</v>
      </c>
      <c r="C55" s="273">
        <v>210</v>
      </c>
      <c r="D55" s="280">
        <f t="shared" si="9"/>
        <v>18</v>
      </c>
      <c r="E55" s="280">
        <v>-1</v>
      </c>
      <c r="F55" s="281">
        <f t="shared" si="10"/>
        <v>19</v>
      </c>
      <c r="G55" s="273">
        <v>5</v>
      </c>
      <c r="H55" s="282" t="str">
        <f t="shared" si="11"/>
        <v>Minggu</v>
      </c>
      <c r="I55" s="283">
        <f t="shared" si="15"/>
        <v>45676.833333333336</v>
      </c>
      <c r="J55" s="284">
        <f t="shared" si="16"/>
        <v>11.833333333333332</v>
      </c>
      <c r="K55" s="282" t="str">
        <f t="shared" si="12"/>
        <v>Senin</v>
      </c>
      <c r="L55" s="283">
        <f t="shared" si="17"/>
        <v>45677.041666666672</v>
      </c>
      <c r="M55" s="284">
        <f t="shared" si="13"/>
        <v>12.041666666666666</v>
      </c>
    </row>
    <row r="56" spans="1:13" ht="15.75" x14ac:dyDescent="0.25">
      <c r="A56" s="273">
        <f t="shared" si="14"/>
        <v>18</v>
      </c>
      <c r="B56" s="279" t="s">
        <v>295</v>
      </c>
      <c r="C56" s="273">
        <v>83</v>
      </c>
      <c r="D56" s="280">
        <f t="shared" si="9"/>
        <v>7</v>
      </c>
      <c r="E56" s="280">
        <v>0</v>
      </c>
      <c r="F56" s="281">
        <f t="shared" si="10"/>
        <v>7</v>
      </c>
      <c r="G56" s="273">
        <v>2</v>
      </c>
      <c r="H56" s="282" t="str">
        <f t="shared" si="11"/>
        <v>Senin</v>
      </c>
      <c r="I56" s="283">
        <f t="shared" si="15"/>
        <v>45677.791666666664</v>
      </c>
      <c r="J56" s="284">
        <f t="shared" si="16"/>
        <v>12.791666666666666</v>
      </c>
      <c r="K56" s="282" t="str">
        <f t="shared" si="12"/>
        <v>Senin</v>
      </c>
      <c r="L56" s="283">
        <f t="shared" si="17"/>
        <v>45677.875</v>
      </c>
      <c r="M56" s="284">
        <f t="shared" si="13"/>
        <v>12.875</v>
      </c>
    </row>
    <row r="57" spans="1:13" ht="15.75" x14ac:dyDescent="0.25">
      <c r="A57" s="273">
        <f t="shared" si="14"/>
        <v>19</v>
      </c>
      <c r="B57" s="279" t="s">
        <v>294</v>
      </c>
      <c r="C57" s="273">
        <v>202</v>
      </c>
      <c r="D57" s="280">
        <f t="shared" si="9"/>
        <v>18</v>
      </c>
      <c r="E57" s="280">
        <v>0</v>
      </c>
      <c r="F57" s="281">
        <f t="shared" si="10"/>
        <v>18</v>
      </c>
      <c r="G57" s="273">
        <v>2</v>
      </c>
      <c r="H57" s="282" t="str">
        <f t="shared" si="11"/>
        <v>Selasa</v>
      </c>
      <c r="I57" s="283">
        <f t="shared" si="15"/>
        <v>45678.166666666664</v>
      </c>
      <c r="J57" s="284">
        <f t="shared" si="16"/>
        <v>13.166666666666666</v>
      </c>
      <c r="K57" s="282" t="str">
        <f t="shared" si="12"/>
        <v>Selasa</v>
      </c>
      <c r="L57" s="283">
        <f t="shared" si="17"/>
        <v>45678.25</v>
      </c>
      <c r="M57" s="284">
        <f t="shared" si="13"/>
        <v>13.25</v>
      </c>
    </row>
    <row r="58" spans="1:13" ht="15.75" x14ac:dyDescent="0.25">
      <c r="A58" s="273">
        <f t="shared" si="14"/>
        <v>20</v>
      </c>
      <c r="B58" s="279" t="s">
        <v>304</v>
      </c>
      <c r="C58" s="273">
        <v>54</v>
      </c>
      <c r="D58" s="280">
        <f t="shared" si="9"/>
        <v>6</v>
      </c>
      <c r="E58" s="280">
        <v>2</v>
      </c>
      <c r="F58" s="281">
        <f t="shared" si="10"/>
        <v>4</v>
      </c>
      <c r="G58" s="273">
        <v>2</v>
      </c>
      <c r="H58" s="282" t="str">
        <f t="shared" si="11"/>
        <v>Rabu</v>
      </c>
      <c r="I58" s="283">
        <f t="shared" si="15"/>
        <v>45679</v>
      </c>
      <c r="J58" s="284">
        <f t="shared" si="16"/>
        <v>14</v>
      </c>
      <c r="K58" s="282" t="str">
        <f t="shared" si="12"/>
        <v>Rabu</v>
      </c>
      <c r="L58" s="283">
        <f t="shared" si="17"/>
        <v>45679.083333333336</v>
      </c>
      <c r="M58" s="284">
        <f t="shared" si="13"/>
        <v>14.083333333333334</v>
      </c>
    </row>
    <row r="59" spans="1:13" ht="15.75" x14ac:dyDescent="0.25">
      <c r="A59" s="273">
        <f t="shared" si="14"/>
        <v>21</v>
      </c>
      <c r="B59" s="279" t="s">
        <v>138</v>
      </c>
      <c r="C59" s="273"/>
      <c r="D59" s="280"/>
      <c r="E59" s="280"/>
      <c r="F59" s="280"/>
      <c r="G59" s="273"/>
      <c r="H59" s="282" t="str">
        <f t="shared" si="11"/>
        <v>Rabu</v>
      </c>
      <c r="I59" s="283">
        <f t="shared" si="15"/>
        <v>45679.333333333336</v>
      </c>
      <c r="J59" s="284">
        <f t="shared" si="16"/>
        <v>14.333333333333334</v>
      </c>
      <c r="K59" s="282"/>
      <c r="L59" s="283"/>
      <c r="M59" s="284"/>
    </row>
    <row r="60" spans="1:13" x14ac:dyDescent="0.25">
      <c r="A60" s="466" t="s">
        <v>31</v>
      </c>
      <c r="B60" s="466"/>
      <c r="C60" s="286">
        <f>SUM(C39:C58)</f>
        <v>2862</v>
      </c>
      <c r="D60" s="286">
        <f>SUM(D39:D58)</f>
        <v>250</v>
      </c>
      <c r="E60" s="287"/>
      <c r="F60" s="286"/>
      <c r="G60" s="286">
        <f>SUM(G39:G58)</f>
        <v>86</v>
      </c>
      <c r="H60" s="286">
        <f>D60+G60</f>
        <v>336</v>
      </c>
      <c r="I60" s="288"/>
      <c r="J60" s="289"/>
      <c r="K60" s="288"/>
      <c r="L60" s="289"/>
      <c r="M60" s="289"/>
    </row>
    <row r="61" spans="1:13" x14ac:dyDescent="0.25">
      <c r="A61" s="467" t="s">
        <v>32</v>
      </c>
      <c r="B61" s="467"/>
      <c r="C61" s="290"/>
      <c r="D61" s="291">
        <f>D60/24</f>
        <v>10.416666666666666</v>
      </c>
      <c r="E61" s="292"/>
      <c r="F61" s="291"/>
      <c r="G61" s="291">
        <f>G60/24</f>
        <v>3.5833333333333335</v>
      </c>
      <c r="H61" s="292">
        <f>H60/24</f>
        <v>14</v>
      </c>
      <c r="I61" s="293"/>
      <c r="J61" s="294" t="s">
        <v>33</v>
      </c>
      <c r="K61" s="295"/>
      <c r="L61" s="295"/>
      <c r="M61" s="295"/>
    </row>
    <row r="62" spans="1:13" x14ac:dyDescent="0.25">
      <c r="F62" s="222"/>
      <c r="I62" s="295"/>
      <c r="J62" s="295"/>
      <c r="K62" s="289" t="s">
        <v>34</v>
      </c>
      <c r="M62" s="296">
        <f>C60</f>
        <v>2862</v>
      </c>
    </row>
    <row r="63" spans="1:13" x14ac:dyDescent="0.25">
      <c r="F63" s="222"/>
      <c r="J63" s="295"/>
      <c r="K63" s="289" t="s">
        <v>36</v>
      </c>
      <c r="L63" s="289"/>
      <c r="M63" s="297">
        <f>D61</f>
        <v>10.416666666666666</v>
      </c>
    </row>
    <row r="64" spans="1:13" x14ac:dyDescent="0.25">
      <c r="F64" s="222"/>
      <c r="J64" s="295"/>
      <c r="K64" s="289" t="s">
        <v>37</v>
      </c>
      <c r="L64" s="289"/>
      <c r="M64" s="298">
        <f>G61</f>
        <v>3.5833333333333335</v>
      </c>
    </row>
    <row r="65" spans="1:13" x14ac:dyDescent="0.25">
      <c r="A65" s="224"/>
      <c r="B65" s="224"/>
      <c r="C65" s="224"/>
      <c r="D65" s="224"/>
      <c r="E65" s="224"/>
      <c r="F65" s="225"/>
      <c r="G65" s="224"/>
      <c r="H65" s="224"/>
      <c r="I65" s="224"/>
      <c r="J65" s="299"/>
      <c r="K65" s="300" t="s">
        <v>63</v>
      </c>
      <c r="L65" s="299"/>
      <c r="M65" s="301">
        <f>366/28</f>
        <v>13.071428571428571</v>
      </c>
    </row>
    <row r="67" spans="1:13" ht="15.75" x14ac:dyDescent="0.25">
      <c r="A67" s="438" t="s">
        <v>0</v>
      </c>
      <c r="B67" s="438"/>
      <c r="C67" s="438"/>
      <c r="D67" s="438"/>
      <c r="E67" s="438"/>
      <c r="F67" s="438"/>
      <c r="G67" s="438"/>
      <c r="H67" s="438"/>
      <c r="I67" s="438"/>
      <c r="J67" s="438"/>
      <c r="K67" s="438"/>
      <c r="L67" s="438"/>
      <c r="M67" s="438"/>
    </row>
    <row r="68" spans="1:13" ht="15.75" x14ac:dyDescent="0.25">
      <c r="A68" s="438" t="s">
        <v>303</v>
      </c>
      <c r="B68" s="438"/>
      <c r="C68" s="438"/>
      <c r="D68" s="438"/>
      <c r="E68" s="438"/>
      <c r="F68" s="438"/>
      <c r="G68" s="438"/>
      <c r="H68" s="438"/>
      <c r="I68" s="438"/>
      <c r="J68" s="438"/>
      <c r="K68" s="438"/>
      <c r="L68" s="438"/>
      <c r="M68" s="438"/>
    </row>
    <row r="69" spans="1:13" ht="15.75" x14ac:dyDescent="0.25">
      <c r="A69" s="460" t="s">
        <v>39</v>
      </c>
      <c r="B69" s="460"/>
      <c r="C69" s="460"/>
      <c r="D69" s="460"/>
      <c r="E69" s="460"/>
      <c r="F69" s="460"/>
      <c r="G69" s="460"/>
      <c r="H69" s="460"/>
      <c r="I69" s="460"/>
      <c r="J69" s="274"/>
      <c r="K69" s="275" t="s">
        <v>3</v>
      </c>
      <c r="L69" s="276">
        <v>11</v>
      </c>
      <c r="M69" s="275" t="s">
        <v>4</v>
      </c>
    </row>
    <row r="70" spans="1:13" ht="15" customHeight="1" x14ac:dyDescent="0.25">
      <c r="A70" s="461" t="s">
        <v>5</v>
      </c>
      <c r="B70" s="461" t="s">
        <v>6</v>
      </c>
      <c r="C70" s="462" t="s">
        <v>7</v>
      </c>
      <c r="D70" s="462" t="s">
        <v>8</v>
      </c>
      <c r="E70" s="463" t="s">
        <v>9</v>
      </c>
      <c r="F70" s="463" t="s">
        <v>10</v>
      </c>
      <c r="G70" s="462" t="s">
        <v>11</v>
      </c>
      <c r="H70" s="464" t="s">
        <v>12</v>
      </c>
      <c r="I70" s="464"/>
      <c r="J70" s="464"/>
      <c r="K70" s="465" t="s">
        <v>13</v>
      </c>
      <c r="L70" s="465"/>
      <c r="M70" s="465"/>
    </row>
    <row r="71" spans="1:13" ht="15.75" x14ac:dyDescent="0.25">
      <c r="A71" s="461"/>
      <c r="B71" s="461"/>
      <c r="C71" s="462"/>
      <c r="D71" s="462"/>
      <c r="E71" s="463"/>
      <c r="F71" s="463"/>
      <c r="G71" s="462"/>
      <c r="H71" s="277" t="s">
        <v>14</v>
      </c>
      <c r="I71" s="277" t="s">
        <v>15</v>
      </c>
      <c r="J71" s="277" t="s">
        <v>16</v>
      </c>
      <c r="K71" s="278" t="s">
        <v>14</v>
      </c>
      <c r="L71" s="278" t="s">
        <v>15</v>
      </c>
      <c r="M71" s="278" t="s">
        <v>16</v>
      </c>
    </row>
    <row r="72" spans="1:13" ht="15.75" x14ac:dyDescent="0.25">
      <c r="A72" s="273">
        <v>1</v>
      </c>
      <c r="B72" s="302" t="s">
        <v>302</v>
      </c>
      <c r="C72" s="273">
        <v>278</v>
      </c>
      <c r="D72" s="280">
        <f t="shared" ref="D72:D93" si="18">F72+E72</f>
        <v>28</v>
      </c>
      <c r="E72" s="280">
        <v>3</v>
      </c>
      <c r="F72" s="281">
        <f t="shared" ref="F72:F93" si="19">INT(C72/$L$3)</f>
        <v>25</v>
      </c>
      <c r="G72" s="273">
        <v>691</v>
      </c>
      <c r="H72" s="282" t="str">
        <f t="shared" ref="H72:H94" si="20">CHOOSE(WEEKDAY(I72),"Minggu","Senin","Selasa","Rabu","Kamis","Jum'at","Sabtu")</f>
        <v>Jum'at</v>
      </c>
      <c r="I72" s="283">
        <v>45681</v>
      </c>
      <c r="J72" s="284">
        <v>0.95833333333333304</v>
      </c>
      <c r="K72" s="282" t="str">
        <f t="shared" ref="K72:K93" si="21">CHOOSE(WEEKDAY(L72),"Minggu","Senin","Selasa","Rabu","Kamis","Jum'at","Sabtu")</f>
        <v>Sabtu</v>
      </c>
      <c r="L72" s="283">
        <f>(I72+J72)+G72/24</f>
        <v>45710.75</v>
      </c>
      <c r="M72" s="284">
        <f t="shared" ref="M72:M93" si="22">(J72+G72/24)</f>
        <v>29.75</v>
      </c>
    </row>
    <row r="73" spans="1:13" ht="15.75" x14ac:dyDescent="0.25">
      <c r="A73" s="273">
        <v>2</v>
      </c>
      <c r="B73" s="302" t="s">
        <v>18</v>
      </c>
      <c r="C73" s="164">
        <v>295</v>
      </c>
      <c r="D73" s="280">
        <f t="shared" si="18"/>
        <v>28</v>
      </c>
      <c r="E73" s="280">
        <v>2</v>
      </c>
      <c r="F73" s="281">
        <f t="shared" si="19"/>
        <v>26</v>
      </c>
      <c r="G73" s="273">
        <v>10</v>
      </c>
      <c r="H73" s="282" t="str">
        <f t="shared" si="20"/>
        <v>Minggu</v>
      </c>
      <c r="I73" s="283">
        <f t="shared" ref="I73:I94" si="23">$I$72+J73</f>
        <v>45711.916666666664</v>
      </c>
      <c r="J73" s="284">
        <f t="shared" ref="J73:J94" si="24">M72+D72/24</f>
        <v>30.916666666666668</v>
      </c>
      <c r="K73" s="282" t="str">
        <f t="shared" si="21"/>
        <v>Senin</v>
      </c>
      <c r="L73" s="283">
        <f t="shared" ref="L73:L93" si="25">($I$72+J73)+G73/24</f>
        <v>45712.333333333328</v>
      </c>
      <c r="M73" s="284">
        <f t="shared" si="22"/>
        <v>31.333333333333336</v>
      </c>
    </row>
    <row r="74" spans="1:13" ht="15.75" x14ac:dyDescent="0.25">
      <c r="A74" s="273">
        <v>3</v>
      </c>
      <c r="B74" s="279" t="s">
        <v>138</v>
      </c>
      <c r="C74" s="273">
        <v>54</v>
      </c>
      <c r="D74" s="280">
        <f t="shared" si="18"/>
        <v>6</v>
      </c>
      <c r="E74" s="280">
        <v>2</v>
      </c>
      <c r="F74" s="281">
        <f t="shared" si="19"/>
        <v>4</v>
      </c>
      <c r="G74" s="273">
        <v>5</v>
      </c>
      <c r="H74" s="282" t="str">
        <f t="shared" si="20"/>
        <v>Selasa</v>
      </c>
      <c r="I74" s="283">
        <f t="shared" si="23"/>
        <v>45713.5</v>
      </c>
      <c r="J74" s="284">
        <f t="shared" si="24"/>
        <v>32.5</v>
      </c>
      <c r="K74" s="282" t="str">
        <f t="shared" si="21"/>
        <v>Selasa</v>
      </c>
      <c r="L74" s="283">
        <f t="shared" si="25"/>
        <v>45713.708333333336</v>
      </c>
      <c r="M74" s="284">
        <f t="shared" si="22"/>
        <v>32.708333333333336</v>
      </c>
    </row>
    <row r="75" spans="1:13" ht="15.75" x14ac:dyDescent="0.25">
      <c r="A75" s="273">
        <v>4</v>
      </c>
      <c r="B75" s="279" t="s">
        <v>304</v>
      </c>
      <c r="C75" s="273">
        <v>202</v>
      </c>
      <c r="D75" s="280">
        <f t="shared" si="18"/>
        <v>18</v>
      </c>
      <c r="E75" s="280">
        <v>0</v>
      </c>
      <c r="F75" s="281">
        <f t="shared" si="19"/>
        <v>18</v>
      </c>
      <c r="G75" s="273">
        <v>2</v>
      </c>
      <c r="H75" s="282" t="str">
        <f t="shared" si="20"/>
        <v>Selasa</v>
      </c>
      <c r="I75" s="283">
        <f t="shared" si="23"/>
        <v>45713.958333333336</v>
      </c>
      <c r="J75" s="284">
        <f t="shared" si="24"/>
        <v>32.958333333333336</v>
      </c>
      <c r="K75" s="282" t="str">
        <f t="shared" si="21"/>
        <v>Rabu</v>
      </c>
      <c r="L75" s="283">
        <f t="shared" si="25"/>
        <v>45714.041666666672</v>
      </c>
      <c r="M75" s="284">
        <f t="shared" si="22"/>
        <v>33.041666666666671</v>
      </c>
    </row>
    <row r="76" spans="1:13" ht="15.75" x14ac:dyDescent="0.25">
      <c r="A76" s="273">
        <v>5</v>
      </c>
      <c r="B76" s="279" t="s">
        <v>294</v>
      </c>
      <c r="C76" s="273">
        <v>83</v>
      </c>
      <c r="D76" s="280">
        <f t="shared" si="18"/>
        <v>7</v>
      </c>
      <c r="E76" s="280">
        <v>0</v>
      </c>
      <c r="F76" s="281">
        <f t="shared" si="19"/>
        <v>7</v>
      </c>
      <c r="G76" s="273">
        <v>3</v>
      </c>
      <c r="H76" s="282" t="str">
        <f t="shared" si="20"/>
        <v>Rabu</v>
      </c>
      <c r="I76" s="283">
        <f t="shared" si="23"/>
        <v>45714.791666666664</v>
      </c>
      <c r="J76" s="284">
        <f t="shared" si="24"/>
        <v>33.791666666666671</v>
      </c>
      <c r="K76" s="282" t="str">
        <f t="shared" si="21"/>
        <v>Rabu</v>
      </c>
      <c r="L76" s="283">
        <f t="shared" si="25"/>
        <v>45714.916666666664</v>
      </c>
      <c r="M76" s="284">
        <f t="shared" si="22"/>
        <v>33.916666666666671</v>
      </c>
    </row>
    <row r="77" spans="1:13" ht="15.75" x14ac:dyDescent="0.25">
      <c r="A77" s="273">
        <v>6</v>
      </c>
      <c r="B77" s="279" t="s">
        <v>295</v>
      </c>
      <c r="C77" s="273">
        <v>210</v>
      </c>
      <c r="D77" s="280">
        <f t="shared" si="18"/>
        <v>18</v>
      </c>
      <c r="E77" s="280">
        <v>-1</v>
      </c>
      <c r="F77" s="281">
        <f t="shared" si="19"/>
        <v>19</v>
      </c>
      <c r="G77" s="273">
        <v>2</v>
      </c>
      <c r="H77" s="282" t="str">
        <f t="shared" si="20"/>
        <v>Kamis</v>
      </c>
      <c r="I77" s="283">
        <f t="shared" si="23"/>
        <v>45715.208333333336</v>
      </c>
      <c r="J77" s="284">
        <f t="shared" si="24"/>
        <v>34.208333333333336</v>
      </c>
      <c r="K77" s="282" t="str">
        <f t="shared" si="21"/>
        <v>Kamis</v>
      </c>
      <c r="L77" s="283">
        <f t="shared" si="25"/>
        <v>45715.291666666672</v>
      </c>
      <c r="M77" s="284">
        <f t="shared" si="22"/>
        <v>34.291666666666671</v>
      </c>
    </row>
    <row r="78" spans="1:13" ht="15.75" x14ac:dyDescent="0.25">
      <c r="A78" s="273">
        <v>7</v>
      </c>
      <c r="B78" s="279" t="s">
        <v>19</v>
      </c>
      <c r="C78" s="273">
        <v>243</v>
      </c>
      <c r="D78" s="280">
        <f t="shared" si="18"/>
        <v>21</v>
      </c>
      <c r="E78" s="280">
        <v>-1</v>
      </c>
      <c r="F78" s="281">
        <f t="shared" si="19"/>
        <v>22</v>
      </c>
      <c r="G78" s="273">
        <v>5</v>
      </c>
      <c r="H78" s="282" t="str">
        <f t="shared" si="20"/>
        <v>Jum'at</v>
      </c>
      <c r="I78" s="283">
        <f t="shared" si="23"/>
        <v>45716.041666666664</v>
      </c>
      <c r="J78" s="284">
        <f t="shared" si="24"/>
        <v>35.041666666666671</v>
      </c>
      <c r="K78" s="282" t="str">
        <f t="shared" si="21"/>
        <v>Jum'at</v>
      </c>
      <c r="L78" s="283">
        <f t="shared" si="25"/>
        <v>45716.25</v>
      </c>
      <c r="M78" s="284">
        <f t="shared" si="22"/>
        <v>35.250000000000007</v>
      </c>
    </row>
    <row r="79" spans="1:13" ht="15.75" x14ac:dyDescent="0.25">
      <c r="A79" s="273">
        <v>8</v>
      </c>
      <c r="B79" s="285" t="s">
        <v>20</v>
      </c>
      <c r="C79" s="273">
        <v>41</v>
      </c>
      <c r="D79" s="280">
        <f t="shared" si="18"/>
        <v>4</v>
      </c>
      <c r="E79" s="280">
        <v>1</v>
      </c>
      <c r="F79" s="281">
        <f t="shared" si="19"/>
        <v>3</v>
      </c>
      <c r="G79" s="273">
        <v>2</v>
      </c>
      <c r="H79" s="282" t="str">
        <f t="shared" si="20"/>
        <v>Sabtu</v>
      </c>
      <c r="I79" s="283">
        <f t="shared" si="23"/>
        <v>45717.125</v>
      </c>
      <c r="J79" s="284">
        <f t="shared" si="24"/>
        <v>36.125000000000007</v>
      </c>
      <c r="K79" s="282" t="str">
        <f t="shared" si="21"/>
        <v>Sabtu</v>
      </c>
      <c r="L79" s="283">
        <f t="shared" si="25"/>
        <v>45717.208333333336</v>
      </c>
      <c r="M79" s="284">
        <f t="shared" si="22"/>
        <v>36.208333333333343</v>
      </c>
    </row>
    <row r="80" spans="1:13" ht="15.75" x14ac:dyDescent="0.25">
      <c r="A80" s="273">
        <v>9</v>
      </c>
      <c r="B80" s="285" t="s">
        <v>305</v>
      </c>
      <c r="C80" s="273">
        <v>72</v>
      </c>
      <c r="D80" s="280">
        <f t="shared" si="18"/>
        <v>6</v>
      </c>
      <c r="E80" s="280">
        <v>0</v>
      </c>
      <c r="F80" s="281">
        <f t="shared" si="19"/>
        <v>6</v>
      </c>
      <c r="G80" s="273">
        <v>2</v>
      </c>
      <c r="H80" s="282" t="str">
        <f t="shared" si="20"/>
        <v>Sabtu</v>
      </c>
      <c r="I80" s="283">
        <f t="shared" si="23"/>
        <v>45717.375</v>
      </c>
      <c r="J80" s="284">
        <f t="shared" si="24"/>
        <v>36.375000000000007</v>
      </c>
      <c r="K80" s="282" t="str">
        <f t="shared" si="21"/>
        <v>Sabtu</v>
      </c>
      <c r="L80" s="283">
        <f t="shared" si="25"/>
        <v>45717.458333333336</v>
      </c>
      <c r="M80" s="284">
        <f t="shared" si="22"/>
        <v>36.458333333333343</v>
      </c>
    </row>
    <row r="81" spans="1:13" ht="15.75" x14ac:dyDescent="0.25">
      <c r="A81" s="273">
        <v>10</v>
      </c>
      <c r="B81" s="285" t="s">
        <v>306</v>
      </c>
      <c r="C81" s="273">
        <v>212</v>
      </c>
      <c r="D81" s="280">
        <f t="shared" si="18"/>
        <v>17</v>
      </c>
      <c r="E81" s="280">
        <v>-2</v>
      </c>
      <c r="F81" s="281">
        <f t="shared" si="19"/>
        <v>19</v>
      </c>
      <c r="G81" s="273">
        <v>3</v>
      </c>
      <c r="H81" s="282" t="str">
        <f t="shared" si="20"/>
        <v>Sabtu</v>
      </c>
      <c r="I81" s="283">
        <f t="shared" si="23"/>
        <v>45717.708333333336</v>
      </c>
      <c r="J81" s="284">
        <f t="shared" si="24"/>
        <v>36.708333333333343</v>
      </c>
      <c r="K81" s="282" t="str">
        <f t="shared" si="21"/>
        <v>Sabtu</v>
      </c>
      <c r="L81" s="283">
        <f t="shared" si="25"/>
        <v>45717.833333333336</v>
      </c>
      <c r="M81" s="284">
        <f t="shared" si="22"/>
        <v>36.833333333333343</v>
      </c>
    </row>
    <row r="82" spans="1:13" ht="15.75" x14ac:dyDescent="0.25">
      <c r="A82" s="273">
        <v>11</v>
      </c>
      <c r="B82" s="285" t="s">
        <v>307</v>
      </c>
      <c r="C82" s="273">
        <v>142</v>
      </c>
      <c r="D82" s="280">
        <f t="shared" si="18"/>
        <v>11</v>
      </c>
      <c r="E82" s="280">
        <v>-1</v>
      </c>
      <c r="F82" s="281">
        <f t="shared" si="19"/>
        <v>12</v>
      </c>
      <c r="G82" s="273">
        <v>3</v>
      </c>
      <c r="H82" s="282" t="str">
        <f t="shared" si="20"/>
        <v>Minggu</v>
      </c>
      <c r="I82" s="283">
        <f t="shared" si="23"/>
        <v>45718.541666666664</v>
      </c>
      <c r="J82" s="284">
        <f t="shared" si="24"/>
        <v>37.541666666666679</v>
      </c>
      <c r="K82" s="282" t="str">
        <f t="shared" si="21"/>
        <v>Minggu</v>
      </c>
      <c r="L82" s="283">
        <f t="shared" si="25"/>
        <v>45718.666666666664</v>
      </c>
      <c r="M82" s="284">
        <f t="shared" si="22"/>
        <v>37.666666666666679</v>
      </c>
    </row>
    <row r="83" spans="1:13" ht="15.75" x14ac:dyDescent="0.25">
      <c r="A83" s="273">
        <v>12</v>
      </c>
      <c r="B83" s="285" t="s">
        <v>308</v>
      </c>
      <c r="C83" s="273">
        <v>172</v>
      </c>
      <c r="D83" s="280">
        <f t="shared" si="18"/>
        <v>15</v>
      </c>
      <c r="E83" s="280">
        <v>0</v>
      </c>
      <c r="F83" s="281">
        <f t="shared" si="19"/>
        <v>15</v>
      </c>
      <c r="G83" s="273">
        <v>2</v>
      </c>
      <c r="H83" s="282" t="str">
        <f t="shared" si="20"/>
        <v>Senin</v>
      </c>
      <c r="I83" s="283">
        <f t="shared" si="23"/>
        <v>45719.125</v>
      </c>
      <c r="J83" s="284">
        <f t="shared" si="24"/>
        <v>38.125000000000014</v>
      </c>
      <c r="K83" s="282" t="str">
        <f t="shared" si="21"/>
        <v>Senin</v>
      </c>
      <c r="L83" s="283">
        <f t="shared" si="25"/>
        <v>45719.208333333336</v>
      </c>
      <c r="M83" s="284">
        <f t="shared" si="22"/>
        <v>38.20833333333335</v>
      </c>
    </row>
    <row r="84" spans="1:13" ht="15.75" x14ac:dyDescent="0.25">
      <c r="A84" s="273">
        <v>13</v>
      </c>
      <c r="B84" s="285" t="s">
        <v>92</v>
      </c>
      <c r="C84" s="273">
        <v>172</v>
      </c>
      <c r="D84" s="280">
        <f t="shared" si="18"/>
        <v>15</v>
      </c>
      <c r="E84" s="280">
        <v>0</v>
      </c>
      <c r="F84" s="281">
        <f t="shared" si="19"/>
        <v>15</v>
      </c>
      <c r="G84" s="273">
        <v>10</v>
      </c>
      <c r="H84" s="282" t="str">
        <f t="shared" si="20"/>
        <v>Senin</v>
      </c>
      <c r="I84" s="283">
        <f t="shared" si="23"/>
        <v>45719.833333333336</v>
      </c>
      <c r="J84" s="284">
        <f t="shared" si="24"/>
        <v>38.83333333333335</v>
      </c>
      <c r="K84" s="282" t="str">
        <f t="shared" si="21"/>
        <v>Selasa</v>
      </c>
      <c r="L84" s="283">
        <f t="shared" si="25"/>
        <v>45720.25</v>
      </c>
      <c r="M84" s="284">
        <f t="shared" si="22"/>
        <v>39.250000000000014</v>
      </c>
    </row>
    <row r="85" spans="1:13" ht="15.75" x14ac:dyDescent="0.25">
      <c r="A85" s="273">
        <v>14</v>
      </c>
      <c r="B85" s="285" t="s">
        <v>308</v>
      </c>
      <c r="C85" s="273">
        <v>142</v>
      </c>
      <c r="D85" s="280">
        <f t="shared" si="18"/>
        <v>11</v>
      </c>
      <c r="E85" s="280">
        <v>-1</v>
      </c>
      <c r="F85" s="281">
        <f t="shared" si="19"/>
        <v>12</v>
      </c>
      <c r="G85" s="273">
        <v>2</v>
      </c>
      <c r="H85" s="282" t="str">
        <f t="shared" si="20"/>
        <v>Selasa</v>
      </c>
      <c r="I85" s="283">
        <f t="shared" si="23"/>
        <v>45720.875</v>
      </c>
      <c r="J85" s="284">
        <f t="shared" si="24"/>
        <v>39.875000000000014</v>
      </c>
      <c r="K85" s="282" t="str">
        <f t="shared" si="21"/>
        <v>Selasa</v>
      </c>
      <c r="L85" s="283">
        <f t="shared" si="25"/>
        <v>45720.958333333336</v>
      </c>
      <c r="M85" s="284">
        <f t="shared" si="22"/>
        <v>39.95833333333335</v>
      </c>
    </row>
    <row r="86" spans="1:13" ht="15.75" x14ac:dyDescent="0.25">
      <c r="A86" s="273">
        <v>15</v>
      </c>
      <c r="B86" s="285" t="s">
        <v>307</v>
      </c>
      <c r="C86" s="273">
        <v>212</v>
      </c>
      <c r="D86" s="280">
        <f t="shared" si="18"/>
        <v>18</v>
      </c>
      <c r="E86" s="280">
        <v>-1</v>
      </c>
      <c r="F86" s="281">
        <f t="shared" si="19"/>
        <v>19</v>
      </c>
      <c r="G86" s="273">
        <v>2</v>
      </c>
      <c r="H86" s="282" t="str">
        <f t="shared" si="20"/>
        <v>Rabu</v>
      </c>
      <c r="I86" s="283">
        <f t="shared" si="23"/>
        <v>45721.416666666664</v>
      </c>
      <c r="J86" s="284">
        <f t="shared" si="24"/>
        <v>40.416666666666686</v>
      </c>
      <c r="K86" s="282" t="str">
        <f t="shared" si="21"/>
        <v>Rabu</v>
      </c>
      <c r="L86" s="283">
        <f t="shared" si="25"/>
        <v>45721.5</v>
      </c>
      <c r="M86" s="284">
        <f t="shared" si="22"/>
        <v>40.500000000000021</v>
      </c>
    </row>
    <row r="87" spans="1:13" ht="15.75" x14ac:dyDescent="0.25">
      <c r="A87" s="273">
        <v>16</v>
      </c>
      <c r="B87" s="285" t="s">
        <v>306</v>
      </c>
      <c r="C87" s="273">
        <v>72</v>
      </c>
      <c r="D87" s="280">
        <f t="shared" si="18"/>
        <v>7</v>
      </c>
      <c r="E87" s="280">
        <v>1</v>
      </c>
      <c r="F87" s="281">
        <f t="shared" si="19"/>
        <v>6</v>
      </c>
      <c r="G87" s="273">
        <v>3</v>
      </c>
      <c r="H87" s="282" t="str">
        <f t="shared" si="20"/>
        <v>Kamis</v>
      </c>
      <c r="I87" s="283">
        <f t="shared" si="23"/>
        <v>45722.25</v>
      </c>
      <c r="J87" s="284">
        <f t="shared" si="24"/>
        <v>41.250000000000021</v>
      </c>
      <c r="K87" s="282" t="str">
        <f t="shared" si="21"/>
        <v>Kamis</v>
      </c>
      <c r="L87" s="283">
        <f t="shared" si="25"/>
        <v>45722.375</v>
      </c>
      <c r="M87" s="284">
        <f t="shared" si="22"/>
        <v>41.375000000000021</v>
      </c>
    </row>
    <row r="88" spans="1:13" ht="15.75" x14ac:dyDescent="0.25">
      <c r="A88" s="273">
        <v>17</v>
      </c>
      <c r="B88" s="285" t="s">
        <v>305</v>
      </c>
      <c r="C88" s="273">
        <v>41</v>
      </c>
      <c r="D88" s="280">
        <f t="shared" si="18"/>
        <v>5</v>
      </c>
      <c r="E88" s="280">
        <v>2</v>
      </c>
      <c r="F88" s="281">
        <f t="shared" si="19"/>
        <v>3</v>
      </c>
      <c r="G88" s="273">
        <v>1</v>
      </c>
      <c r="H88" s="282" t="str">
        <f t="shared" si="20"/>
        <v>Kamis</v>
      </c>
      <c r="I88" s="283">
        <f t="shared" si="23"/>
        <v>45722.666666666664</v>
      </c>
      <c r="J88" s="284">
        <f t="shared" si="24"/>
        <v>41.666666666666686</v>
      </c>
      <c r="K88" s="282" t="str">
        <f t="shared" si="21"/>
        <v>Kamis</v>
      </c>
      <c r="L88" s="283">
        <f t="shared" si="25"/>
        <v>45722.708333333328</v>
      </c>
      <c r="M88" s="284">
        <f t="shared" si="22"/>
        <v>41.70833333333335</v>
      </c>
    </row>
    <row r="89" spans="1:13" ht="15.75" x14ac:dyDescent="0.25">
      <c r="A89" s="273">
        <v>18</v>
      </c>
      <c r="B89" s="279" t="s">
        <v>20</v>
      </c>
      <c r="C89" s="273">
        <v>243</v>
      </c>
      <c r="D89" s="280">
        <f t="shared" si="18"/>
        <v>22</v>
      </c>
      <c r="E89" s="280">
        <v>0</v>
      </c>
      <c r="F89" s="281">
        <f t="shared" si="19"/>
        <v>22</v>
      </c>
      <c r="G89" s="273">
        <v>2</v>
      </c>
      <c r="H89" s="282" t="str">
        <f t="shared" si="20"/>
        <v>Kamis</v>
      </c>
      <c r="I89" s="283">
        <f t="shared" si="23"/>
        <v>45722.916666666664</v>
      </c>
      <c r="J89" s="284">
        <f t="shared" si="24"/>
        <v>41.916666666666686</v>
      </c>
      <c r="K89" s="282" t="str">
        <f t="shared" si="21"/>
        <v>Jum'at</v>
      </c>
      <c r="L89" s="283">
        <f t="shared" si="25"/>
        <v>45723</v>
      </c>
      <c r="M89" s="284">
        <f t="shared" si="22"/>
        <v>42.000000000000021</v>
      </c>
    </row>
    <row r="90" spans="1:13" ht="15.75" x14ac:dyDescent="0.25">
      <c r="A90" s="273">
        <v>19</v>
      </c>
      <c r="B90" s="279" t="s">
        <v>19</v>
      </c>
      <c r="C90" s="273">
        <v>210</v>
      </c>
      <c r="D90" s="280">
        <f t="shared" si="18"/>
        <v>18</v>
      </c>
      <c r="E90" s="280">
        <v>-1</v>
      </c>
      <c r="F90" s="281">
        <f t="shared" si="19"/>
        <v>19</v>
      </c>
      <c r="G90" s="273">
        <v>4</v>
      </c>
      <c r="H90" s="282" t="str">
        <f t="shared" si="20"/>
        <v>Jum'at</v>
      </c>
      <c r="I90" s="283">
        <f t="shared" si="23"/>
        <v>45723.916666666664</v>
      </c>
      <c r="J90" s="284">
        <f t="shared" si="24"/>
        <v>42.916666666666686</v>
      </c>
      <c r="K90" s="282" t="str">
        <f t="shared" si="21"/>
        <v>Sabtu</v>
      </c>
      <c r="L90" s="283">
        <f t="shared" si="25"/>
        <v>45724.083333333328</v>
      </c>
      <c r="M90" s="284">
        <f t="shared" si="22"/>
        <v>43.08333333333335</v>
      </c>
    </row>
    <row r="91" spans="1:13" ht="15.75" x14ac:dyDescent="0.25">
      <c r="A91" s="273">
        <v>20</v>
      </c>
      <c r="B91" s="279" t="s">
        <v>295</v>
      </c>
      <c r="C91" s="273">
        <v>83</v>
      </c>
      <c r="D91" s="280">
        <f t="shared" si="18"/>
        <v>7</v>
      </c>
      <c r="E91" s="280">
        <v>0</v>
      </c>
      <c r="F91" s="281">
        <f t="shared" si="19"/>
        <v>7</v>
      </c>
      <c r="G91" s="273">
        <v>2</v>
      </c>
      <c r="H91" s="282" t="str">
        <f t="shared" si="20"/>
        <v>Sabtu</v>
      </c>
      <c r="I91" s="283">
        <f t="shared" si="23"/>
        <v>45724.833333333336</v>
      </c>
      <c r="J91" s="284">
        <f t="shared" si="24"/>
        <v>43.83333333333335</v>
      </c>
      <c r="K91" s="282" t="str">
        <f t="shared" si="21"/>
        <v>Sabtu</v>
      </c>
      <c r="L91" s="283">
        <f t="shared" si="25"/>
        <v>45724.916666666672</v>
      </c>
      <c r="M91" s="284">
        <f t="shared" si="22"/>
        <v>43.916666666666686</v>
      </c>
    </row>
    <row r="92" spans="1:13" ht="15.75" x14ac:dyDescent="0.25">
      <c r="A92" s="273">
        <v>21</v>
      </c>
      <c r="B92" s="279" t="s">
        <v>294</v>
      </c>
      <c r="C92" s="273">
        <v>202</v>
      </c>
      <c r="D92" s="280">
        <f t="shared" si="18"/>
        <v>18</v>
      </c>
      <c r="E92" s="280">
        <v>0</v>
      </c>
      <c r="F92" s="281">
        <f t="shared" si="19"/>
        <v>18</v>
      </c>
      <c r="G92" s="273">
        <v>2</v>
      </c>
      <c r="H92" s="282" t="str">
        <f t="shared" si="20"/>
        <v>Minggu</v>
      </c>
      <c r="I92" s="283">
        <f t="shared" si="23"/>
        <v>45725.208333333336</v>
      </c>
      <c r="J92" s="284">
        <f t="shared" si="24"/>
        <v>44.20833333333335</v>
      </c>
      <c r="K92" s="282" t="str">
        <f t="shared" si="21"/>
        <v>Minggu</v>
      </c>
      <c r="L92" s="283">
        <f t="shared" si="25"/>
        <v>45725.291666666672</v>
      </c>
      <c r="M92" s="284">
        <f t="shared" si="22"/>
        <v>44.291666666666686</v>
      </c>
    </row>
    <row r="93" spans="1:13" ht="15.75" x14ac:dyDescent="0.25">
      <c r="A93" s="273">
        <v>22</v>
      </c>
      <c r="B93" s="279" t="s">
        <v>304</v>
      </c>
      <c r="C93" s="273">
        <v>54</v>
      </c>
      <c r="D93" s="280">
        <f t="shared" si="18"/>
        <v>6</v>
      </c>
      <c r="E93" s="280">
        <v>2</v>
      </c>
      <c r="F93" s="281">
        <f t="shared" si="19"/>
        <v>4</v>
      </c>
      <c r="G93" s="273">
        <v>2</v>
      </c>
      <c r="H93" s="282" t="str">
        <f t="shared" si="20"/>
        <v>Senin</v>
      </c>
      <c r="I93" s="283">
        <f t="shared" si="23"/>
        <v>45726.041666666664</v>
      </c>
      <c r="J93" s="284">
        <f t="shared" si="24"/>
        <v>45.041666666666686</v>
      </c>
      <c r="K93" s="282" t="str">
        <f t="shared" si="21"/>
        <v>Senin</v>
      </c>
      <c r="L93" s="283">
        <f t="shared" si="25"/>
        <v>45726.125</v>
      </c>
      <c r="M93" s="284">
        <f t="shared" si="22"/>
        <v>45.125000000000021</v>
      </c>
    </row>
    <row r="94" spans="1:13" ht="15.75" x14ac:dyDescent="0.25">
      <c r="A94" s="273">
        <v>23</v>
      </c>
      <c r="B94" s="279" t="s">
        <v>138</v>
      </c>
      <c r="C94" s="273"/>
      <c r="D94" s="280"/>
      <c r="E94" s="280"/>
      <c r="F94" s="280"/>
      <c r="G94" s="273"/>
      <c r="H94" s="282" t="str">
        <f t="shared" si="20"/>
        <v>Senin</v>
      </c>
      <c r="I94" s="283">
        <f t="shared" si="23"/>
        <v>45726.375</v>
      </c>
      <c r="J94" s="284">
        <f t="shared" si="24"/>
        <v>45.375000000000021</v>
      </c>
      <c r="K94" s="282"/>
      <c r="L94" s="283"/>
      <c r="M94" s="284"/>
    </row>
    <row r="95" spans="1:13" x14ac:dyDescent="0.25">
      <c r="A95" s="466" t="s">
        <v>31</v>
      </c>
      <c r="B95" s="466"/>
      <c r="C95" s="286">
        <f>SUM(C72:C93)</f>
        <v>3435</v>
      </c>
      <c r="D95" s="286">
        <f>SUM(D72:D93)</f>
        <v>306</v>
      </c>
      <c r="E95" s="287"/>
      <c r="F95" s="286"/>
      <c r="G95" s="286">
        <f>SUM(G72:G93)</f>
        <v>760</v>
      </c>
      <c r="H95" s="286">
        <f>D95+G95</f>
        <v>1066</v>
      </c>
      <c r="I95" s="288"/>
      <c r="J95" s="289"/>
      <c r="K95" s="288"/>
      <c r="L95" s="289"/>
      <c r="M95" s="289"/>
    </row>
    <row r="96" spans="1:13" x14ac:dyDescent="0.25">
      <c r="A96" s="467" t="s">
        <v>32</v>
      </c>
      <c r="B96" s="467"/>
      <c r="C96" s="290"/>
      <c r="D96" s="291">
        <f>D95/24</f>
        <v>12.75</v>
      </c>
      <c r="E96" s="292"/>
      <c r="F96" s="291"/>
      <c r="G96" s="291">
        <f>G95/24</f>
        <v>31.666666666666668</v>
      </c>
      <c r="H96" s="292">
        <f>H95/24</f>
        <v>44.416666666666664</v>
      </c>
      <c r="I96" s="293"/>
      <c r="J96" s="294" t="s">
        <v>33</v>
      </c>
      <c r="K96" s="295"/>
      <c r="L96" s="295"/>
      <c r="M96" s="295"/>
    </row>
    <row r="97" spans="1:13" x14ac:dyDescent="0.25">
      <c r="F97" s="222"/>
      <c r="I97" s="295"/>
      <c r="J97" s="295"/>
      <c r="K97" s="289" t="s">
        <v>34</v>
      </c>
      <c r="M97" s="296">
        <f>C95</f>
        <v>3435</v>
      </c>
    </row>
    <row r="98" spans="1:13" x14ac:dyDescent="0.25">
      <c r="F98" s="222"/>
      <c r="J98" s="295"/>
      <c r="K98" s="289" t="s">
        <v>36</v>
      </c>
      <c r="L98" s="289"/>
      <c r="M98" s="297">
        <f>D96</f>
        <v>12.75</v>
      </c>
    </row>
    <row r="99" spans="1:13" x14ac:dyDescent="0.25">
      <c r="F99" s="222"/>
      <c r="J99" s="295"/>
      <c r="K99" s="289" t="s">
        <v>37</v>
      </c>
      <c r="L99" s="289"/>
      <c r="M99" s="298">
        <f>G96</f>
        <v>31.666666666666668</v>
      </c>
    </row>
    <row r="100" spans="1:13" x14ac:dyDescent="0.25">
      <c r="A100" s="224"/>
      <c r="B100" s="224"/>
      <c r="C100" s="224"/>
      <c r="D100" s="224"/>
      <c r="E100" s="224"/>
      <c r="F100" s="225"/>
      <c r="G100" s="224"/>
      <c r="H100" s="224"/>
      <c r="I100" s="224"/>
      <c r="J100" s="299"/>
      <c r="K100" s="300" t="s">
        <v>63</v>
      </c>
      <c r="L100" s="299"/>
      <c r="M100" s="301">
        <f>366/28</f>
        <v>13.071428571428571</v>
      </c>
    </row>
    <row r="102" spans="1:13" ht="15.75" x14ac:dyDescent="0.25">
      <c r="A102" s="438" t="s">
        <v>0</v>
      </c>
      <c r="B102" s="438"/>
      <c r="C102" s="438"/>
      <c r="D102" s="438"/>
      <c r="E102" s="438"/>
      <c r="F102" s="438"/>
      <c r="G102" s="438"/>
      <c r="H102" s="438"/>
      <c r="I102" s="438"/>
      <c r="J102" s="438"/>
      <c r="K102" s="438"/>
      <c r="L102" s="438"/>
      <c r="M102" s="438"/>
    </row>
    <row r="103" spans="1:13" ht="15.75" x14ac:dyDescent="0.25">
      <c r="A103" s="438" t="s">
        <v>303</v>
      </c>
      <c r="B103" s="438"/>
      <c r="C103" s="438"/>
      <c r="D103" s="438"/>
      <c r="E103" s="438"/>
      <c r="F103" s="438"/>
      <c r="G103" s="438"/>
      <c r="H103" s="438"/>
      <c r="I103" s="438"/>
      <c r="J103" s="438"/>
      <c r="K103" s="438"/>
      <c r="L103" s="438"/>
      <c r="M103" s="438"/>
    </row>
    <row r="104" spans="1:13" ht="15.75" x14ac:dyDescent="0.25">
      <c r="A104" s="460" t="s">
        <v>40</v>
      </c>
      <c r="B104" s="460"/>
      <c r="C104" s="460"/>
      <c r="D104" s="460"/>
      <c r="E104" s="460"/>
      <c r="F104" s="460"/>
      <c r="G104" s="460"/>
      <c r="H104" s="460"/>
      <c r="I104" s="460"/>
      <c r="J104" s="274"/>
      <c r="K104" s="275" t="s">
        <v>3</v>
      </c>
      <c r="L104" s="276">
        <v>11</v>
      </c>
      <c r="M104" s="275" t="s">
        <v>4</v>
      </c>
    </row>
    <row r="105" spans="1:13" ht="15" customHeight="1" x14ac:dyDescent="0.25">
      <c r="A105" s="461" t="s">
        <v>5</v>
      </c>
      <c r="B105" s="461" t="s">
        <v>6</v>
      </c>
      <c r="C105" s="462" t="s">
        <v>7</v>
      </c>
      <c r="D105" s="462" t="s">
        <v>8</v>
      </c>
      <c r="E105" s="463" t="s">
        <v>9</v>
      </c>
      <c r="F105" s="463" t="s">
        <v>10</v>
      </c>
      <c r="G105" s="462" t="s">
        <v>11</v>
      </c>
      <c r="H105" s="464" t="s">
        <v>12</v>
      </c>
      <c r="I105" s="464"/>
      <c r="J105" s="464"/>
      <c r="K105" s="465" t="s">
        <v>13</v>
      </c>
      <c r="L105" s="465"/>
      <c r="M105" s="465"/>
    </row>
    <row r="106" spans="1:13" ht="15.75" x14ac:dyDescent="0.25">
      <c r="A106" s="461"/>
      <c r="B106" s="461"/>
      <c r="C106" s="462"/>
      <c r="D106" s="462"/>
      <c r="E106" s="463"/>
      <c r="F106" s="463"/>
      <c r="G106" s="462"/>
      <c r="H106" s="277" t="s">
        <v>14</v>
      </c>
      <c r="I106" s="277" t="s">
        <v>15</v>
      </c>
      <c r="J106" s="277" t="s">
        <v>16</v>
      </c>
      <c r="K106" s="278" t="s">
        <v>14</v>
      </c>
      <c r="L106" s="278" t="s">
        <v>15</v>
      </c>
      <c r="M106" s="278" t="s">
        <v>16</v>
      </c>
    </row>
    <row r="107" spans="1:13" ht="15.75" x14ac:dyDescent="0.25">
      <c r="A107" s="273">
        <v>1</v>
      </c>
      <c r="B107" s="279" t="s">
        <v>138</v>
      </c>
      <c r="C107" s="273">
        <v>54</v>
      </c>
      <c r="D107" s="280">
        <f t="shared" ref="D107:D129" si="26">F107+E107</f>
        <v>6</v>
      </c>
      <c r="E107" s="280">
        <v>2</v>
      </c>
      <c r="F107" s="281">
        <f t="shared" ref="F107:F129" si="27">INT(C107/$L$3)</f>
        <v>4</v>
      </c>
      <c r="G107" s="273">
        <v>23</v>
      </c>
      <c r="H107" s="282" t="str">
        <f t="shared" ref="H107:H130" si="28">CHOOSE(WEEKDAY(I107),"Minggu","Senin","Selasa","Rabu","Kamis","Jum'at","Sabtu")</f>
        <v>Senin</v>
      </c>
      <c r="I107" s="283">
        <v>45726</v>
      </c>
      <c r="J107" s="284">
        <v>0.375</v>
      </c>
      <c r="K107" s="282" t="str">
        <f t="shared" ref="K107:K129" si="29">CHOOSE(WEEKDAY(L107),"Minggu","Senin","Selasa","Rabu","Kamis","Jum'at","Sabtu")</f>
        <v>Selasa</v>
      </c>
      <c r="L107" s="283">
        <f>(I107+J107)+G107/24</f>
        <v>45727.333333333336</v>
      </c>
      <c r="M107" s="284">
        <f t="shared" ref="M107:M129" si="30">(J107+G107/24)</f>
        <v>1.3333333333333335</v>
      </c>
    </row>
    <row r="108" spans="1:13" ht="15.75" x14ac:dyDescent="0.25">
      <c r="A108" s="273">
        <f t="shared" ref="A108:A130" si="31">A107+1</f>
        <v>2</v>
      </c>
      <c r="B108" s="279" t="s">
        <v>304</v>
      </c>
      <c r="C108" s="273">
        <v>202</v>
      </c>
      <c r="D108" s="280">
        <f t="shared" si="26"/>
        <v>18</v>
      </c>
      <c r="E108" s="280">
        <v>0</v>
      </c>
      <c r="F108" s="281">
        <f t="shared" si="27"/>
        <v>18</v>
      </c>
      <c r="G108" s="273">
        <v>2</v>
      </c>
      <c r="H108" s="282" t="str">
        <f t="shared" si="28"/>
        <v>Selasa</v>
      </c>
      <c r="I108" s="283">
        <f t="shared" ref="I108:I130" si="32">$I$107+J108</f>
        <v>45727.583333333336</v>
      </c>
      <c r="J108" s="284">
        <f t="shared" ref="J108:J130" si="33">M107+D107/24</f>
        <v>1.5833333333333335</v>
      </c>
      <c r="K108" s="282" t="str">
        <f t="shared" si="29"/>
        <v>Selasa</v>
      </c>
      <c r="L108" s="283">
        <f t="shared" ref="L108:L129" si="34">($I$107+J108)+G108/24</f>
        <v>45727.666666666672</v>
      </c>
      <c r="M108" s="284">
        <f t="shared" si="30"/>
        <v>1.6666666666666667</v>
      </c>
    </row>
    <row r="109" spans="1:13" ht="15.75" x14ac:dyDescent="0.25">
      <c r="A109" s="273">
        <f t="shared" si="31"/>
        <v>3</v>
      </c>
      <c r="B109" s="279" t="s">
        <v>294</v>
      </c>
      <c r="C109" s="273">
        <v>83</v>
      </c>
      <c r="D109" s="280">
        <f t="shared" si="26"/>
        <v>7</v>
      </c>
      <c r="E109" s="280">
        <v>0</v>
      </c>
      <c r="F109" s="281">
        <f t="shared" si="27"/>
        <v>7</v>
      </c>
      <c r="G109" s="273">
        <v>4</v>
      </c>
      <c r="H109" s="282" t="str">
        <f t="shared" si="28"/>
        <v>Rabu</v>
      </c>
      <c r="I109" s="283">
        <f t="shared" si="32"/>
        <v>45728.416666666664</v>
      </c>
      <c r="J109" s="284">
        <f t="shared" si="33"/>
        <v>2.416666666666667</v>
      </c>
      <c r="K109" s="282" t="str">
        <f t="shared" si="29"/>
        <v>Rabu</v>
      </c>
      <c r="L109" s="283">
        <f t="shared" si="34"/>
        <v>45728.583333333328</v>
      </c>
      <c r="M109" s="284">
        <f t="shared" si="30"/>
        <v>2.5833333333333335</v>
      </c>
    </row>
    <row r="110" spans="1:13" ht="15.75" x14ac:dyDescent="0.25">
      <c r="A110" s="273">
        <f t="shared" si="31"/>
        <v>4</v>
      </c>
      <c r="B110" s="279" t="s">
        <v>295</v>
      </c>
      <c r="C110" s="273">
        <v>210</v>
      </c>
      <c r="D110" s="280">
        <f t="shared" si="26"/>
        <v>18</v>
      </c>
      <c r="E110" s="280">
        <v>-1</v>
      </c>
      <c r="F110" s="281">
        <f t="shared" si="27"/>
        <v>19</v>
      </c>
      <c r="G110" s="273">
        <v>2</v>
      </c>
      <c r="H110" s="282" t="str">
        <f t="shared" si="28"/>
        <v>Rabu</v>
      </c>
      <c r="I110" s="283">
        <f t="shared" si="32"/>
        <v>45728.875</v>
      </c>
      <c r="J110" s="284">
        <f t="shared" si="33"/>
        <v>2.875</v>
      </c>
      <c r="K110" s="282" t="str">
        <f t="shared" si="29"/>
        <v>Rabu</v>
      </c>
      <c r="L110" s="283">
        <f t="shared" si="34"/>
        <v>45728.958333333336</v>
      </c>
      <c r="M110" s="284">
        <f t="shared" si="30"/>
        <v>2.9583333333333335</v>
      </c>
    </row>
    <row r="111" spans="1:13" ht="15.75" x14ac:dyDescent="0.25">
      <c r="A111" s="273">
        <f t="shared" si="31"/>
        <v>5</v>
      </c>
      <c r="B111" s="279" t="s">
        <v>19</v>
      </c>
      <c r="C111" s="273">
        <v>243</v>
      </c>
      <c r="D111" s="280">
        <f t="shared" si="26"/>
        <v>21</v>
      </c>
      <c r="E111" s="280">
        <v>-1</v>
      </c>
      <c r="F111" s="281">
        <f t="shared" si="27"/>
        <v>22</v>
      </c>
      <c r="G111" s="273">
        <v>5</v>
      </c>
      <c r="H111" s="282" t="str">
        <f t="shared" si="28"/>
        <v>Kamis</v>
      </c>
      <c r="I111" s="283">
        <f t="shared" si="32"/>
        <v>45729.708333333336</v>
      </c>
      <c r="J111" s="284">
        <f t="shared" si="33"/>
        <v>3.7083333333333335</v>
      </c>
      <c r="K111" s="282" t="str">
        <f t="shared" si="29"/>
        <v>Kamis</v>
      </c>
      <c r="L111" s="283">
        <f t="shared" si="34"/>
        <v>45729.916666666672</v>
      </c>
      <c r="M111" s="284">
        <f t="shared" si="30"/>
        <v>3.916666666666667</v>
      </c>
    </row>
    <row r="112" spans="1:13" ht="15.75" x14ac:dyDescent="0.25">
      <c r="A112" s="273">
        <f t="shared" si="31"/>
        <v>6</v>
      </c>
      <c r="B112" s="285" t="s">
        <v>20</v>
      </c>
      <c r="C112" s="273">
        <v>41</v>
      </c>
      <c r="D112" s="280">
        <f t="shared" si="26"/>
        <v>4</v>
      </c>
      <c r="E112" s="280">
        <v>1</v>
      </c>
      <c r="F112" s="281">
        <f t="shared" si="27"/>
        <v>3</v>
      </c>
      <c r="G112" s="273">
        <v>3</v>
      </c>
      <c r="H112" s="282" t="str">
        <f t="shared" si="28"/>
        <v>Jum'at</v>
      </c>
      <c r="I112" s="283">
        <f t="shared" si="32"/>
        <v>45730.791666666664</v>
      </c>
      <c r="J112" s="284">
        <f t="shared" si="33"/>
        <v>4.791666666666667</v>
      </c>
      <c r="K112" s="282" t="str">
        <f t="shared" si="29"/>
        <v>Jum'at</v>
      </c>
      <c r="L112" s="283">
        <f t="shared" si="34"/>
        <v>45730.916666666664</v>
      </c>
      <c r="M112" s="284">
        <f t="shared" si="30"/>
        <v>4.916666666666667</v>
      </c>
    </row>
    <row r="113" spans="1:13" ht="15.75" x14ac:dyDescent="0.25">
      <c r="A113" s="273">
        <f t="shared" si="31"/>
        <v>7</v>
      </c>
      <c r="B113" s="285" t="s">
        <v>305</v>
      </c>
      <c r="C113" s="273">
        <v>72</v>
      </c>
      <c r="D113" s="280">
        <f t="shared" si="26"/>
        <v>6</v>
      </c>
      <c r="E113" s="280">
        <v>0</v>
      </c>
      <c r="F113" s="281">
        <f t="shared" si="27"/>
        <v>6</v>
      </c>
      <c r="G113" s="273">
        <v>2</v>
      </c>
      <c r="H113" s="282" t="str">
        <f t="shared" si="28"/>
        <v>Sabtu</v>
      </c>
      <c r="I113" s="283">
        <f t="shared" si="32"/>
        <v>45731.083333333336</v>
      </c>
      <c r="J113" s="284">
        <f t="shared" si="33"/>
        <v>5.0833333333333339</v>
      </c>
      <c r="K113" s="282" t="str">
        <f t="shared" si="29"/>
        <v>Sabtu</v>
      </c>
      <c r="L113" s="283">
        <f t="shared" si="34"/>
        <v>45731.166666666672</v>
      </c>
      <c r="M113" s="284">
        <f t="shared" si="30"/>
        <v>5.166666666666667</v>
      </c>
    </row>
    <row r="114" spans="1:13" ht="15.75" x14ac:dyDescent="0.25">
      <c r="A114" s="273">
        <f t="shared" si="31"/>
        <v>8</v>
      </c>
      <c r="B114" s="285" t="s">
        <v>306</v>
      </c>
      <c r="C114" s="273">
        <v>212</v>
      </c>
      <c r="D114" s="280">
        <f t="shared" si="26"/>
        <v>17</v>
      </c>
      <c r="E114" s="280">
        <v>-2</v>
      </c>
      <c r="F114" s="281">
        <f t="shared" si="27"/>
        <v>19</v>
      </c>
      <c r="G114" s="273">
        <v>4</v>
      </c>
      <c r="H114" s="282" t="str">
        <f t="shared" si="28"/>
        <v>Sabtu</v>
      </c>
      <c r="I114" s="283">
        <f t="shared" si="32"/>
        <v>45731.416666666664</v>
      </c>
      <c r="J114" s="284">
        <f t="shared" si="33"/>
        <v>5.416666666666667</v>
      </c>
      <c r="K114" s="282" t="str">
        <f t="shared" si="29"/>
        <v>Sabtu</v>
      </c>
      <c r="L114" s="283">
        <f t="shared" si="34"/>
        <v>45731.583333333328</v>
      </c>
      <c r="M114" s="284">
        <f t="shared" si="30"/>
        <v>5.5833333333333339</v>
      </c>
    </row>
    <row r="115" spans="1:13" ht="15.75" x14ac:dyDescent="0.25">
      <c r="A115" s="273">
        <f t="shared" si="31"/>
        <v>9</v>
      </c>
      <c r="B115" s="285" t="s">
        <v>307</v>
      </c>
      <c r="C115" s="273">
        <v>142</v>
      </c>
      <c r="D115" s="280">
        <f t="shared" si="26"/>
        <v>11</v>
      </c>
      <c r="E115" s="280">
        <v>-1</v>
      </c>
      <c r="F115" s="281">
        <f t="shared" si="27"/>
        <v>12</v>
      </c>
      <c r="G115" s="273">
        <v>3</v>
      </c>
      <c r="H115" s="282" t="str">
        <f t="shared" si="28"/>
        <v>Minggu</v>
      </c>
      <c r="I115" s="283">
        <f t="shared" si="32"/>
        <v>45732.291666666664</v>
      </c>
      <c r="J115" s="284">
        <f t="shared" si="33"/>
        <v>6.291666666666667</v>
      </c>
      <c r="K115" s="282" t="str">
        <f t="shared" si="29"/>
        <v>Minggu</v>
      </c>
      <c r="L115" s="283">
        <f t="shared" si="34"/>
        <v>45732.416666666664</v>
      </c>
      <c r="M115" s="284">
        <f t="shared" si="30"/>
        <v>6.416666666666667</v>
      </c>
    </row>
    <row r="116" spans="1:13" ht="15.75" x14ac:dyDescent="0.25">
      <c r="A116" s="273">
        <f t="shared" si="31"/>
        <v>10</v>
      </c>
      <c r="B116" s="285" t="s">
        <v>308</v>
      </c>
      <c r="C116" s="273">
        <v>172</v>
      </c>
      <c r="D116" s="280">
        <f t="shared" si="26"/>
        <v>16</v>
      </c>
      <c r="E116" s="280">
        <v>1</v>
      </c>
      <c r="F116" s="281">
        <f t="shared" si="27"/>
        <v>15</v>
      </c>
      <c r="G116" s="273">
        <v>2</v>
      </c>
      <c r="H116" s="282" t="str">
        <f t="shared" si="28"/>
        <v>Minggu</v>
      </c>
      <c r="I116" s="283">
        <f t="shared" si="32"/>
        <v>45732.875</v>
      </c>
      <c r="J116" s="284">
        <f t="shared" si="33"/>
        <v>6.875</v>
      </c>
      <c r="K116" s="282" t="str">
        <f t="shared" si="29"/>
        <v>Minggu</v>
      </c>
      <c r="L116" s="283">
        <f t="shared" si="34"/>
        <v>45732.958333333336</v>
      </c>
      <c r="M116" s="284">
        <f t="shared" si="30"/>
        <v>6.958333333333333</v>
      </c>
    </row>
    <row r="117" spans="1:13" ht="15.75" x14ac:dyDescent="0.25">
      <c r="A117" s="273">
        <f t="shared" si="31"/>
        <v>11</v>
      </c>
      <c r="B117" s="285" t="s">
        <v>92</v>
      </c>
      <c r="C117" s="273">
        <v>172</v>
      </c>
      <c r="D117" s="280">
        <f t="shared" si="26"/>
        <v>15</v>
      </c>
      <c r="E117" s="280">
        <v>0</v>
      </c>
      <c r="F117" s="281">
        <f t="shared" si="27"/>
        <v>15</v>
      </c>
      <c r="G117" s="273">
        <v>35</v>
      </c>
      <c r="H117" s="282" t="str">
        <f t="shared" si="28"/>
        <v>Senin</v>
      </c>
      <c r="I117" s="283">
        <f t="shared" si="32"/>
        <v>45733.625</v>
      </c>
      <c r="J117" s="284">
        <f t="shared" si="33"/>
        <v>7.625</v>
      </c>
      <c r="K117" s="282" t="str">
        <f t="shared" si="29"/>
        <v>Rabu</v>
      </c>
      <c r="L117" s="283">
        <f t="shared" si="34"/>
        <v>45735.083333333336</v>
      </c>
      <c r="M117" s="284">
        <f t="shared" si="30"/>
        <v>9.0833333333333339</v>
      </c>
    </row>
    <row r="118" spans="1:13" ht="15.75" x14ac:dyDescent="0.25">
      <c r="A118" s="273">
        <f t="shared" si="31"/>
        <v>12</v>
      </c>
      <c r="B118" s="285" t="s">
        <v>308</v>
      </c>
      <c r="C118" s="273">
        <v>142</v>
      </c>
      <c r="D118" s="280">
        <f t="shared" si="26"/>
        <v>11</v>
      </c>
      <c r="E118" s="280">
        <v>-1</v>
      </c>
      <c r="F118" s="281">
        <f t="shared" si="27"/>
        <v>12</v>
      </c>
      <c r="G118" s="273">
        <v>2</v>
      </c>
      <c r="H118" s="282" t="str">
        <f t="shared" si="28"/>
        <v>Rabu</v>
      </c>
      <c r="I118" s="283">
        <f t="shared" si="32"/>
        <v>45735.708333333336</v>
      </c>
      <c r="J118" s="284">
        <f t="shared" si="33"/>
        <v>9.7083333333333339</v>
      </c>
      <c r="K118" s="282" t="str">
        <f t="shared" si="29"/>
        <v>Rabu</v>
      </c>
      <c r="L118" s="283">
        <f t="shared" si="34"/>
        <v>45735.791666666672</v>
      </c>
      <c r="M118" s="284">
        <f t="shared" si="30"/>
        <v>9.7916666666666679</v>
      </c>
    </row>
    <row r="119" spans="1:13" ht="15.75" x14ac:dyDescent="0.25">
      <c r="A119" s="273">
        <f t="shared" si="31"/>
        <v>13</v>
      </c>
      <c r="B119" s="285" t="s">
        <v>307</v>
      </c>
      <c r="C119" s="273">
        <v>212</v>
      </c>
      <c r="D119" s="280">
        <f t="shared" si="26"/>
        <v>19</v>
      </c>
      <c r="E119" s="280">
        <v>0</v>
      </c>
      <c r="F119" s="281">
        <f t="shared" si="27"/>
        <v>19</v>
      </c>
      <c r="G119" s="273">
        <v>3</v>
      </c>
      <c r="H119" s="282" t="str">
        <f t="shared" si="28"/>
        <v>Kamis</v>
      </c>
      <c r="I119" s="283">
        <f t="shared" si="32"/>
        <v>45736.25</v>
      </c>
      <c r="J119" s="284">
        <f t="shared" si="33"/>
        <v>10.250000000000002</v>
      </c>
      <c r="K119" s="282" t="str">
        <f t="shared" si="29"/>
        <v>Kamis</v>
      </c>
      <c r="L119" s="283">
        <f t="shared" si="34"/>
        <v>45736.375</v>
      </c>
      <c r="M119" s="284">
        <f t="shared" si="30"/>
        <v>10.375000000000002</v>
      </c>
    </row>
    <row r="120" spans="1:13" ht="15.75" x14ac:dyDescent="0.25">
      <c r="A120" s="273">
        <f t="shared" si="31"/>
        <v>14</v>
      </c>
      <c r="B120" s="285" t="s">
        <v>306</v>
      </c>
      <c r="C120" s="273">
        <v>72</v>
      </c>
      <c r="D120" s="280">
        <f t="shared" si="26"/>
        <v>7</v>
      </c>
      <c r="E120" s="280">
        <v>1</v>
      </c>
      <c r="F120" s="281">
        <f t="shared" si="27"/>
        <v>6</v>
      </c>
      <c r="G120" s="273">
        <v>4</v>
      </c>
      <c r="H120" s="282" t="str">
        <f t="shared" si="28"/>
        <v>Jum'at</v>
      </c>
      <c r="I120" s="283">
        <f t="shared" si="32"/>
        <v>45737.166666666664</v>
      </c>
      <c r="J120" s="284">
        <f t="shared" si="33"/>
        <v>11.166666666666668</v>
      </c>
      <c r="K120" s="282" t="str">
        <f t="shared" si="29"/>
        <v>Jum'at</v>
      </c>
      <c r="L120" s="283">
        <f t="shared" si="34"/>
        <v>45737.333333333328</v>
      </c>
      <c r="M120" s="284">
        <f t="shared" si="30"/>
        <v>11.333333333333334</v>
      </c>
    </row>
    <row r="121" spans="1:13" ht="15.75" x14ac:dyDescent="0.25">
      <c r="A121" s="273">
        <f t="shared" si="31"/>
        <v>15</v>
      </c>
      <c r="B121" s="285" t="s">
        <v>305</v>
      </c>
      <c r="C121" s="273">
        <v>41</v>
      </c>
      <c r="D121" s="280">
        <f t="shared" si="26"/>
        <v>5</v>
      </c>
      <c r="E121" s="280">
        <v>2</v>
      </c>
      <c r="F121" s="281">
        <f t="shared" si="27"/>
        <v>3</v>
      </c>
      <c r="G121" s="273">
        <v>1</v>
      </c>
      <c r="H121" s="282" t="str">
        <f t="shared" si="28"/>
        <v>Jum'at</v>
      </c>
      <c r="I121" s="283">
        <f t="shared" si="32"/>
        <v>45737.625</v>
      </c>
      <c r="J121" s="284">
        <f t="shared" si="33"/>
        <v>11.625</v>
      </c>
      <c r="K121" s="282" t="str">
        <f t="shared" si="29"/>
        <v>Jum'at</v>
      </c>
      <c r="L121" s="283">
        <f t="shared" si="34"/>
        <v>45737.666666666664</v>
      </c>
      <c r="M121" s="284">
        <f t="shared" si="30"/>
        <v>11.666666666666666</v>
      </c>
    </row>
    <row r="122" spans="1:13" ht="15.75" x14ac:dyDescent="0.25">
      <c r="A122" s="273">
        <f t="shared" si="31"/>
        <v>16</v>
      </c>
      <c r="B122" s="279" t="s">
        <v>20</v>
      </c>
      <c r="C122" s="273">
        <v>243</v>
      </c>
      <c r="D122" s="280">
        <f t="shared" si="26"/>
        <v>22</v>
      </c>
      <c r="E122" s="280">
        <v>0</v>
      </c>
      <c r="F122" s="281">
        <f t="shared" si="27"/>
        <v>22</v>
      </c>
      <c r="G122" s="273">
        <v>2</v>
      </c>
      <c r="H122" s="282" t="str">
        <f t="shared" si="28"/>
        <v>Jum'at</v>
      </c>
      <c r="I122" s="283">
        <f t="shared" si="32"/>
        <v>45737.875</v>
      </c>
      <c r="J122" s="284">
        <f t="shared" si="33"/>
        <v>11.875</v>
      </c>
      <c r="K122" s="282" t="str">
        <f t="shared" si="29"/>
        <v>Jum'at</v>
      </c>
      <c r="L122" s="283">
        <f t="shared" si="34"/>
        <v>45737.958333333336</v>
      </c>
      <c r="M122" s="284">
        <f t="shared" si="30"/>
        <v>11.958333333333334</v>
      </c>
    </row>
    <row r="123" spans="1:13" ht="15.75" x14ac:dyDescent="0.25">
      <c r="A123" s="273">
        <f t="shared" si="31"/>
        <v>17</v>
      </c>
      <c r="B123" s="279" t="s">
        <v>19</v>
      </c>
      <c r="C123" s="273">
        <v>210</v>
      </c>
      <c r="D123" s="280">
        <f t="shared" si="26"/>
        <v>20</v>
      </c>
      <c r="E123" s="280">
        <v>1</v>
      </c>
      <c r="F123" s="281">
        <f t="shared" si="27"/>
        <v>19</v>
      </c>
      <c r="G123" s="273">
        <v>4</v>
      </c>
      <c r="H123" s="282" t="str">
        <f t="shared" si="28"/>
        <v>Sabtu</v>
      </c>
      <c r="I123" s="283">
        <f t="shared" si="32"/>
        <v>45738.875</v>
      </c>
      <c r="J123" s="284">
        <f t="shared" si="33"/>
        <v>12.875</v>
      </c>
      <c r="K123" s="282" t="str">
        <f t="shared" si="29"/>
        <v>Minggu</v>
      </c>
      <c r="L123" s="283">
        <f t="shared" si="34"/>
        <v>45739.041666666664</v>
      </c>
      <c r="M123" s="284">
        <f t="shared" si="30"/>
        <v>13.041666666666666</v>
      </c>
    </row>
    <row r="124" spans="1:13" ht="15.75" x14ac:dyDescent="0.25">
      <c r="A124" s="273">
        <f t="shared" si="31"/>
        <v>18</v>
      </c>
      <c r="B124" s="302" t="s">
        <v>294</v>
      </c>
      <c r="C124" s="273">
        <v>83</v>
      </c>
      <c r="D124" s="280">
        <f t="shared" si="26"/>
        <v>7</v>
      </c>
      <c r="E124" s="280">
        <v>0</v>
      </c>
      <c r="F124" s="281">
        <f t="shared" si="27"/>
        <v>7</v>
      </c>
      <c r="G124" s="273">
        <v>3</v>
      </c>
      <c r="H124" s="282" t="str">
        <f t="shared" si="28"/>
        <v>Minggu</v>
      </c>
      <c r="I124" s="283">
        <f t="shared" si="32"/>
        <v>45739.875</v>
      </c>
      <c r="J124" s="284">
        <f t="shared" si="33"/>
        <v>13.875</v>
      </c>
      <c r="K124" s="282" t="str">
        <f t="shared" si="29"/>
        <v>Senin</v>
      </c>
      <c r="L124" s="283">
        <f t="shared" si="34"/>
        <v>45740</v>
      </c>
      <c r="M124" s="284">
        <f t="shared" si="30"/>
        <v>14</v>
      </c>
    </row>
    <row r="125" spans="1:13" ht="15.75" x14ac:dyDescent="0.25">
      <c r="A125" s="273">
        <f t="shared" si="31"/>
        <v>19</v>
      </c>
      <c r="B125" s="302" t="s">
        <v>295</v>
      </c>
      <c r="C125" s="273">
        <v>210</v>
      </c>
      <c r="D125" s="280">
        <f t="shared" si="26"/>
        <v>19</v>
      </c>
      <c r="E125" s="280">
        <v>0</v>
      </c>
      <c r="F125" s="281">
        <f t="shared" si="27"/>
        <v>19</v>
      </c>
      <c r="G125" s="273">
        <v>2</v>
      </c>
      <c r="H125" s="282" t="str">
        <f t="shared" si="28"/>
        <v>Senin</v>
      </c>
      <c r="I125" s="283">
        <f t="shared" si="32"/>
        <v>45740.291666666664</v>
      </c>
      <c r="J125" s="284">
        <f t="shared" si="33"/>
        <v>14.291666666666666</v>
      </c>
      <c r="K125" s="282" t="str">
        <f t="shared" si="29"/>
        <v>Senin</v>
      </c>
      <c r="L125" s="283">
        <f t="shared" si="34"/>
        <v>45740.375</v>
      </c>
      <c r="M125" s="284">
        <f t="shared" si="30"/>
        <v>14.375</v>
      </c>
    </row>
    <row r="126" spans="1:13" ht="15.75" x14ac:dyDescent="0.25">
      <c r="A126" s="273">
        <f t="shared" si="31"/>
        <v>20</v>
      </c>
      <c r="B126" s="302" t="s">
        <v>19</v>
      </c>
      <c r="C126" s="273">
        <v>210</v>
      </c>
      <c r="D126" s="280">
        <f t="shared" si="26"/>
        <v>20</v>
      </c>
      <c r="E126" s="280">
        <v>1</v>
      </c>
      <c r="F126" s="281">
        <f t="shared" si="27"/>
        <v>19</v>
      </c>
      <c r="G126" s="273">
        <v>4</v>
      </c>
      <c r="H126" s="282" t="str">
        <f t="shared" si="28"/>
        <v>Selasa</v>
      </c>
      <c r="I126" s="283">
        <f t="shared" si="32"/>
        <v>45741.166666666664</v>
      </c>
      <c r="J126" s="284">
        <f t="shared" si="33"/>
        <v>15.166666666666666</v>
      </c>
      <c r="K126" s="282" t="str">
        <f t="shared" si="29"/>
        <v>Selasa</v>
      </c>
      <c r="L126" s="283">
        <f t="shared" si="34"/>
        <v>45741.333333333328</v>
      </c>
      <c r="M126" s="284">
        <f t="shared" si="30"/>
        <v>15.333333333333332</v>
      </c>
    </row>
    <row r="127" spans="1:13" ht="15.75" x14ac:dyDescent="0.25">
      <c r="A127" s="273">
        <f t="shared" si="31"/>
        <v>21</v>
      </c>
      <c r="B127" s="279" t="s">
        <v>295</v>
      </c>
      <c r="C127" s="273">
        <v>83</v>
      </c>
      <c r="D127" s="280">
        <f t="shared" si="26"/>
        <v>7</v>
      </c>
      <c r="E127" s="280">
        <v>0</v>
      </c>
      <c r="F127" s="281">
        <f t="shared" si="27"/>
        <v>7</v>
      </c>
      <c r="G127" s="273">
        <v>2</v>
      </c>
      <c r="H127" s="282" t="str">
        <f t="shared" si="28"/>
        <v>Rabu</v>
      </c>
      <c r="I127" s="283">
        <f t="shared" si="32"/>
        <v>45742.166666666664</v>
      </c>
      <c r="J127" s="284">
        <f t="shared" si="33"/>
        <v>16.166666666666664</v>
      </c>
      <c r="K127" s="282" t="str">
        <f t="shared" si="29"/>
        <v>Rabu</v>
      </c>
      <c r="L127" s="283">
        <f t="shared" si="34"/>
        <v>45742.25</v>
      </c>
      <c r="M127" s="284">
        <f t="shared" si="30"/>
        <v>16.249999999999996</v>
      </c>
    </row>
    <row r="128" spans="1:13" ht="15.75" x14ac:dyDescent="0.25">
      <c r="A128" s="273">
        <f t="shared" si="31"/>
        <v>22</v>
      </c>
      <c r="B128" s="279" t="s">
        <v>294</v>
      </c>
      <c r="C128" s="273">
        <v>202</v>
      </c>
      <c r="D128" s="280">
        <f t="shared" si="26"/>
        <v>19</v>
      </c>
      <c r="E128" s="280">
        <v>1</v>
      </c>
      <c r="F128" s="281">
        <f t="shared" si="27"/>
        <v>18</v>
      </c>
      <c r="G128" s="273">
        <v>2</v>
      </c>
      <c r="H128" s="282" t="str">
        <f t="shared" si="28"/>
        <v>Rabu</v>
      </c>
      <c r="I128" s="283">
        <f t="shared" si="32"/>
        <v>45742.541666666664</v>
      </c>
      <c r="J128" s="284">
        <f t="shared" si="33"/>
        <v>16.541666666666664</v>
      </c>
      <c r="K128" s="282" t="str">
        <f t="shared" si="29"/>
        <v>Rabu</v>
      </c>
      <c r="L128" s="283">
        <f t="shared" si="34"/>
        <v>45742.625</v>
      </c>
      <c r="M128" s="284">
        <f t="shared" si="30"/>
        <v>16.624999999999996</v>
      </c>
    </row>
    <row r="129" spans="1:13" ht="15.75" x14ac:dyDescent="0.25">
      <c r="A129" s="273">
        <f t="shared" si="31"/>
        <v>23</v>
      </c>
      <c r="B129" s="279" t="s">
        <v>304</v>
      </c>
      <c r="C129" s="273">
        <v>54</v>
      </c>
      <c r="D129" s="280">
        <f t="shared" si="26"/>
        <v>6</v>
      </c>
      <c r="E129" s="280">
        <v>2</v>
      </c>
      <c r="F129" s="281">
        <f t="shared" si="27"/>
        <v>4</v>
      </c>
      <c r="G129" s="273">
        <v>2</v>
      </c>
      <c r="H129" s="282" t="str">
        <f t="shared" si="28"/>
        <v>Kamis</v>
      </c>
      <c r="I129" s="283">
        <f t="shared" si="32"/>
        <v>45743.416666666664</v>
      </c>
      <c r="J129" s="284">
        <f t="shared" si="33"/>
        <v>17.416666666666664</v>
      </c>
      <c r="K129" s="282" t="str">
        <f t="shared" si="29"/>
        <v>Kamis</v>
      </c>
      <c r="L129" s="283">
        <f t="shared" si="34"/>
        <v>45743.5</v>
      </c>
      <c r="M129" s="284">
        <f t="shared" si="30"/>
        <v>17.499999999999996</v>
      </c>
    </row>
    <row r="130" spans="1:13" ht="15.75" x14ac:dyDescent="0.25">
      <c r="A130" s="273">
        <f t="shared" si="31"/>
        <v>24</v>
      </c>
      <c r="B130" s="279" t="s">
        <v>138</v>
      </c>
      <c r="C130" s="273"/>
      <c r="D130" s="280"/>
      <c r="E130" s="280"/>
      <c r="F130" s="280"/>
      <c r="G130" s="273"/>
      <c r="H130" s="282" t="str">
        <f t="shared" si="28"/>
        <v>Kamis</v>
      </c>
      <c r="I130" s="283">
        <f t="shared" si="32"/>
        <v>45743.75</v>
      </c>
      <c r="J130" s="284">
        <f t="shared" si="33"/>
        <v>17.749999999999996</v>
      </c>
      <c r="K130" s="282"/>
      <c r="L130" s="283"/>
      <c r="M130" s="284"/>
    </row>
    <row r="131" spans="1:13" x14ac:dyDescent="0.25">
      <c r="A131" s="466" t="s">
        <v>31</v>
      </c>
      <c r="B131" s="466"/>
      <c r="C131" s="286">
        <f>SUM(C107:C129)</f>
        <v>3365</v>
      </c>
      <c r="D131" s="286">
        <f>SUM(D107:D129)</f>
        <v>301</v>
      </c>
      <c r="E131" s="287"/>
      <c r="F131" s="286"/>
      <c r="G131" s="286">
        <f>SUM(G107:G129)</f>
        <v>116</v>
      </c>
      <c r="H131" s="286">
        <f>D131+G131</f>
        <v>417</v>
      </c>
      <c r="I131" s="288"/>
      <c r="J131" s="289"/>
      <c r="K131" s="288"/>
      <c r="L131" s="289"/>
      <c r="M131" s="289"/>
    </row>
    <row r="132" spans="1:13" x14ac:dyDescent="0.25">
      <c r="A132" s="467" t="s">
        <v>32</v>
      </c>
      <c r="B132" s="467"/>
      <c r="C132" s="290"/>
      <c r="D132" s="291">
        <f>D131/24</f>
        <v>12.541666666666666</v>
      </c>
      <c r="E132" s="292"/>
      <c r="F132" s="291"/>
      <c r="G132" s="291">
        <f>G131/24</f>
        <v>4.833333333333333</v>
      </c>
      <c r="H132" s="292">
        <f>H131/24</f>
        <v>17.375</v>
      </c>
      <c r="I132" s="293"/>
      <c r="J132" s="294" t="s">
        <v>33</v>
      </c>
      <c r="K132" s="295"/>
      <c r="L132" s="295"/>
      <c r="M132" s="295"/>
    </row>
    <row r="133" spans="1:13" x14ac:dyDescent="0.25">
      <c r="F133" s="222"/>
      <c r="I133" s="295"/>
      <c r="J133" s="295"/>
      <c r="K133" s="289" t="s">
        <v>34</v>
      </c>
      <c r="M133" s="296">
        <f>C131</f>
        <v>3365</v>
      </c>
    </row>
    <row r="134" spans="1:13" x14ac:dyDescent="0.25">
      <c r="F134" s="222"/>
      <c r="J134" s="295"/>
      <c r="K134" s="289" t="s">
        <v>36</v>
      </c>
      <c r="L134" s="289"/>
      <c r="M134" s="297">
        <f>D132</f>
        <v>12.541666666666666</v>
      </c>
    </row>
    <row r="135" spans="1:13" x14ac:dyDescent="0.25">
      <c r="F135" s="222"/>
      <c r="J135" s="295"/>
      <c r="K135" s="289" t="s">
        <v>37</v>
      </c>
      <c r="L135" s="289"/>
      <c r="M135" s="298">
        <f>G132</f>
        <v>4.833333333333333</v>
      </c>
    </row>
    <row r="136" spans="1:13" x14ac:dyDescent="0.25">
      <c r="A136" s="224"/>
      <c r="B136" s="224"/>
      <c r="C136" s="224"/>
      <c r="D136" s="224"/>
      <c r="E136" s="224"/>
      <c r="F136" s="225"/>
      <c r="G136" s="224"/>
      <c r="H136" s="224"/>
      <c r="I136" s="224"/>
      <c r="J136" s="299"/>
      <c r="K136" s="300" t="s">
        <v>63</v>
      </c>
      <c r="L136" s="299"/>
      <c r="M136" s="301">
        <f>366/28</f>
        <v>13.071428571428571</v>
      </c>
    </row>
    <row r="138" spans="1:13" ht="15.75" x14ac:dyDescent="0.25">
      <c r="A138" s="438" t="s">
        <v>0</v>
      </c>
      <c r="B138" s="438"/>
      <c r="C138" s="438"/>
      <c r="D138" s="438"/>
      <c r="E138" s="438"/>
      <c r="F138" s="438"/>
      <c r="G138" s="438"/>
      <c r="H138" s="438"/>
      <c r="I138" s="438"/>
      <c r="J138" s="438"/>
      <c r="K138" s="438"/>
      <c r="L138" s="438"/>
      <c r="M138" s="438"/>
    </row>
    <row r="139" spans="1:13" ht="15.75" x14ac:dyDescent="0.25">
      <c r="A139" s="438" t="s">
        <v>303</v>
      </c>
      <c r="B139" s="438"/>
      <c r="C139" s="438"/>
      <c r="D139" s="438"/>
      <c r="E139" s="438"/>
      <c r="F139" s="438"/>
      <c r="G139" s="438"/>
      <c r="H139" s="438"/>
      <c r="I139" s="438"/>
      <c r="J139" s="438"/>
      <c r="K139" s="438"/>
      <c r="L139" s="438"/>
      <c r="M139" s="438"/>
    </row>
    <row r="140" spans="1:13" ht="15.75" x14ac:dyDescent="0.25">
      <c r="A140" s="460" t="s">
        <v>41</v>
      </c>
      <c r="B140" s="460"/>
      <c r="C140" s="460"/>
      <c r="D140" s="460"/>
      <c r="E140" s="460"/>
      <c r="F140" s="460"/>
      <c r="G140" s="460"/>
      <c r="H140" s="460"/>
      <c r="I140" s="460"/>
      <c r="J140" s="274"/>
      <c r="K140" s="275" t="s">
        <v>3</v>
      </c>
      <c r="L140" s="276">
        <v>11</v>
      </c>
      <c r="M140" s="275" t="s">
        <v>4</v>
      </c>
    </row>
    <row r="141" spans="1:13" ht="15" customHeight="1" x14ac:dyDescent="0.25">
      <c r="A141" s="461" t="s">
        <v>5</v>
      </c>
      <c r="B141" s="461" t="s">
        <v>6</v>
      </c>
      <c r="C141" s="462" t="s">
        <v>7</v>
      </c>
      <c r="D141" s="462" t="s">
        <v>8</v>
      </c>
      <c r="E141" s="463" t="s">
        <v>9</v>
      </c>
      <c r="F141" s="463" t="s">
        <v>10</v>
      </c>
      <c r="G141" s="462" t="s">
        <v>11</v>
      </c>
      <c r="H141" s="464" t="s">
        <v>12</v>
      </c>
      <c r="I141" s="464"/>
      <c r="J141" s="464"/>
      <c r="K141" s="465" t="s">
        <v>13</v>
      </c>
      <c r="L141" s="465"/>
      <c r="M141" s="465"/>
    </row>
    <row r="142" spans="1:13" ht="15.75" x14ac:dyDescent="0.25">
      <c r="A142" s="461"/>
      <c r="B142" s="461"/>
      <c r="C142" s="462"/>
      <c r="D142" s="462"/>
      <c r="E142" s="463"/>
      <c r="F142" s="463"/>
      <c r="G142" s="462"/>
      <c r="H142" s="277" t="s">
        <v>14</v>
      </c>
      <c r="I142" s="277" t="s">
        <v>15</v>
      </c>
      <c r="J142" s="277" t="s">
        <v>16</v>
      </c>
      <c r="K142" s="278" t="s">
        <v>14</v>
      </c>
      <c r="L142" s="278" t="s">
        <v>15</v>
      </c>
      <c r="M142" s="278" t="s">
        <v>16</v>
      </c>
    </row>
    <row r="143" spans="1:13" ht="15.75" x14ac:dyDescent="0.25">
      <c r="A143" s="273">
        <v>1</v>
      </c>
      <c r="B143" s="279" t="s">
        <v>138</v>
      </c>
      <c r="C143" s="273">
        <v>54</v>
      </c>
      <c r="D143" s="280">
        <f t="shared" ref="D143:D165" si="35">F143+E143</f>
        <v>6</v>
      </c>
      <c r="E143" s="280">
        <v>2</v>
      </c>
      <c r="F143" s="281">
        <f t="shared" ref="F143:F165" si="36">INT(C143/$L$3)</f>
        <v>4</v>
      </c>
      <c r="G143" s="273">
        <v>17</v>
      </c>
      <c r="H143" s="282" t="str">
        <f t="shared" ref="H143:H166" si="37">CHOOSE(WEEKDAY(I143),"Minggu","Senin","Selasa","Rabu","Kamis","Jum'at","Sabtu")</f>
        <v>Kamis</v>
      </c>
      <c r="I143" s="283">
        <v>45743</v>
      </c>
      <c r="J143" s="284">
        <v>0.75</v>
      </c>
      <c r="K143" s="282" t="str">
        <f t="shared" ref="K143:K165" si="38">CHOOSE(WEEKDAY(L143),"Minggu","Senin","Selasa","Rabu","Kamis","Jum'at","Sabtu")</f>
        <v>Jum'at</v>
      </c>
      <c r="L143" s="283">
        <f>(I143+J143)+G143/24</f>
        <v>45744.458333333336</v>
      </c>
      <c r="M143" s="284">
        <f t="shared" ref="M143:M165" si="39">(J143+G143/24)</f>
        <v>1.4583333333333335</v>
      </c>
    </row>
    <row r="144" spans="1:13" ht="15.75" x14ac:dyDescent="0.25">
      <c r="A144" s="273">
        <v>2</v>
      </c>
      <c r="B144" s="279" t="s">
        <v>304</v>
      </c>
      <c r="C144" s="273">
        <v>202</v>
      </c>
      <c r="D144" s="280">
        <f t="shared" si="35"/>
        <v>18</v>
      </c>
      <c r="E144" s="280">
        <v>0</v>
      </c>
      <c r="F144" s="281">
        <f t="shared" si="36"/>
        <v>18</v>
      </c>
      <c r="G144" s="273">
        <v>2</v>
      </c>
      <c r="H144" s="282" t="str">
        <f t="shared" si="37"/>
        <v>Jum'at</v>
      </c>
      <c r="I144" s="283">
        <f t="shared" ref="I144:I166" si="40">$I$143+J144</f>
        <v>45744.708333333336</v>
      </c>
      <c r="J144" s="284">
        <f t="shared" ref="J144:J166" si="41">M143+D143/24</f>
        <v>1.7083333333333335</v>
      </c>
      <c r="K144" s="282" t="str">
        <f t="shared" si="38"/>
        <v>Jum'at</v>
      </c>
      <c r="L144" s="283">
        <f t="shared" ref="L144:L165" si="42">($I$143+J144)+G144/24</f>
        <v>45744.791666666672</v>
      </c>
      <c r="M144" s="284">
        <f t="shared" si="39"/>
        <v>1.7916666666666667</v>
      </c>
    </row>
    <row r="145" spans="1:13" ht="15.75" x14ac:dyDescent="0.25">
      <c r="A145" s="273">
        <v>3</v>
      </c>
      <c r="B145" s="279" t="s">
        <v>294</v>
      </c>
      <c r="C145" s="273">
        <v>83</v>
      </c>
      <c r="D145" s="280">
        <f t="shared" si="35"/>
        <v>7</v>
      </c>
      <c r="E145" s="280">
        <v>0</v>
      </c>
      <c r="F145" s="281">
        <f t="shared" si="36"/>
        <v>7</v>
      </c>
      <c r="G145" s="273">
        <v>3</v>
      </c>
      <c r="H145" s="282" t="str">
        <f t="shared" si="37"/>
        <v>Sabtu</v>
      </c>
      <c r="I145" s="283">
        <f t="shared" si="40"/>
        <v>45745.541666666664</v>
      </c>
      <c r="J145" s="284">
        <f t="shared" si="41"/>
        <v>2.541666666666667</v>
      </c>
      <c r="K145" s="282" t="str">
        <f t="shared" si="38"/>
        <v>Sabtu</v>
      </c>
      <c r="L145" s="283">
        <f t="shared" si="42"/>
        <v>45745.666666666664</v>
      </c>
      <c r="M145" s="284">
        <f t="shared" si="39"/>
        <v>2.666666666666667</v>
      </c>
    </row>
    <row r="146" spans="1:13" ht="15.75" x14ac:dyDescent="0.25">
      <c r="A146" s="273">
        <v>4</v>
      </c>
      <c r="B146" s="279" t="s">
        <v>295</v>
      </c>
      <c r="C146" s="273">
        <v>210</v>
      </c>
      <c r="D146" s="280">
        <f t="shared" si="35"/>
        <v>18</v>
      </c>
      <c r="E146" s="280">
        <v>-1</v>
      </c>
      <c r="F146" s="281">
        <f t="shared" si="36"/>
        <v>19</v>
      </c>
      <c r="G146" s="273">
        <v>2</v>
      </c>
      <c r="H146" s="282" t="str">
        <f t="shared" si="37"/>
        <v>Sabtu</v>
      </c>
      <c r="I146" s="283">
        <f t="shared" si="40"/>
        <v>45745.958333333336</v>
      </c>
      <c r="J146" s="284">
        <f t="shared" si="41"/>
        <v>2.9583333333333335</v>
      </c>
      <c r="K146" s="282" t="str">
        <f t="shared" si="38"/>
        <v>Minggu</v>
      </c>
      <c r="L146" s="283">
        <f t="shared" si="42"/>
        <v>45746.041666666672</v>
      </c>
      <c r="M146" s="284">
        <f t="shared" si="39"/>
        <v>3.041666666666667</v>
      </c>
    </row>
    <row r="147" spans="1:13" ht="15.75" x14ac:dyDescent="0.25">
      <c r="A147" s="273">
        <v>5</v>
      </c>
      <c r="B147" s="279" t="s">
        <v>19</v>
      </c>
      <c r="C147" s="273">
        <v>243</v>
      </c>
      <c r="D147" s="280">
        <f t="shared" si="35"/>
        <v>21</v>
      </c>
      <c r="E147" s="280">
        <v>-1</v>
      </c>
      <c r="F147" s="281">
        <f t="shared" si="36"/>
        <v>22</v>
      </c>
      <c r="G147" s="273">
        <v>4</v>
      </c>
      <c r="H147" s="282" t="str">
        <f t="shared" si="37"/>
        <v>Minggu</v>
      </c>
      <c r="I147" s="283">
        <f t="shared" si="40"/>
        <v>45746.791666666664</v>
      </c>
      <c r="J147" s="284">
        <f t="shared" si="41"/>
        <v>3.791666666666667</v>
      </c>
      <c r="K147" s="282" t="str">
        <f t="shared" si="38"/>
        <v>Minggu</v>
      </c>
      <c r="L147" s="283">
        <f t="shared" si="42"/>
        <v>45746.958333333328</v>
      </c>
      <c r="M147" s="284">
        <f t="shared" si="39"/>
        <v>3.9583333333333335</v>
      </c>
    </row>
    <row r="148" spans="1:13" ht="15.75" x14ac:dyDescent="0.25">
      <c r="A148" s="273">
        <v>6</v>
      </c>
      <c r="B148" s="285" t="s">
        <v>20</v>
      </c>
      <c r="C148" s="273">
        <v>41</v>
      </c>
      <c r="D148" s="280">
        <f t="shared" si="35"/>
        <v>4</v>
      </c>
      <c r="E148" s="280">
        <v>1</v>
      </c>
      <c r="F148" s="281">
        <f t="shared" si="36"/>
        <v>3</v>
      </c>
      <c r="G148" s="273">
        <v>2</v>
      </c>
      <c r="H148" s="282" t="str">
        <f t="shared" si="37"/>
        <v>Senin</v>
      </c>
      <c r="I148" s="283">
        <f t="shared" si="40"/>
        <v>45747.833333333336</v>
      </c>
      <c r="J148" s="284">
        <f t="shared" si="41"/>
        <v>4.8333333333333339</v>
      </c>
      <c r="K148" s="282" t="str">
        <f t="shared" si="38"/>
        <v>Senin</v>
      </c>
      <c r="L148" s="283">
        <f t="shared" si="42"/>
        <v>45747.916666666672</v>
      </c>
      <c r="M148" s="284">
        <f t="shared" si="39"/>
        <v>4.916666666666667</v>
      </c>
    </row>
    <row r="149" spans="1:13" ht="15.75" x14ac:dyDescent="0.25">
      <c r="A149" s="273">
        <v>7</v>
      </c>
      <c r="B149" s="285" t="s">
        <v>305</v>
      </c>
      <c r="C149" s="273">
        <v>72</v>
      </c>
      <c r="D149" s="280">
        <f t="shared" si="35"/>
        <v>6</v>
      </c>
      <c r="E149" s="280">
        <v>0</v>
      </c>
      <c r="F149" s="281">
        <f t="shared" si="36"/>
        <v>6</v>
      </c>
      <c r="G149" s="273">
        <v>2</v>
      </c>
      <c r="H149" s="282" t="str">
        <f t="shared" si="37"/>
        <v>Selasa</v>
      </c>
      <c r="I149" s="283">
        <f t="shared" si="40"/>
        <v>45748.083333333336</v>
      </c>
      <c r="J149" s="284">
        <f t="shared" si="41"/>
        <v>5.0833333333333339</v>
      </c>
      <c r="K149" s="282" t="str">
        <f t="shared" si="38"/>
        <v>Selasa</v>
      </c>
      <c r="L149" s="283">
        <f t="shared" si="42"/>
        <v>45748.166666666672</v>
      </c>
      <c r="M149" s="284">
        <f t="shared" si="39"/>
        <v>5.166666666666667</v>
      </c>
    </row>
    <row r="150" spans="1:13" ht="15.75" x14ac:dyDescent="0.25">
      <c r="A150" s="273">
        <v>8</v>
      </c>
      <c r="B150" s="285" t="s">
        <v>306</v>
      </c>
      <c r="C150" s="273">
        <v>212</v>
      </c>
      <c r="D150" s="280">
        <f t="shared" si="35"/>
        <v>17</v>
      </c>
      <c r="E150" s="280">
        <v>-2</v>
      </c>
      <c r="F150" s="281">
        <f t="shared" si="36"/>
        <v>19</v>
      </c>
      <c r="G150" s="273">
        <v>4</v>
      </c>
      <c r="H150" s="282" t="str">
        <f t="shared" si="37"/>
        <v>Selasa</v>
      </c>
      <c r="I150" s="283">
        <f t="shared" si="40"/>
        <v>45748.416666666664</v>
      </c>
      <c r="J150" s="284">
        <f t="shared" si="41"/>
        <v>5.416666666666667</v>
      </c>
      <c r="K150" s="282" t="str">
        <f t="shared" si="38"/>
        <v>Selasa</v>
      </c>
      <c r="L150" s="283">
        <f t="shared" si="42"/>
        <v>45748.583333333328</v>
      </c>
      <c r="M150" s="284">
        <f t="shared" si="39"/>
        <v>5.5833333333333339</v>
      </c>
    </row>
    <row r="151" spans="1:13" ht="15.75" x14ac:dyDescent="0.25">
      <c r="A151" s="273">
        <v>9</v>
      </c>
      <c r="B151" s="285" t="s">
        <v>307</v>
      </c>
      <c r="C151" s="273">
        <v>142</v>
      </c>
      <c r="D151" s="280">
        <f t="shared" si="35"/>
        <v>11</v>
      </c>
      <c r="E151" s="280">
        <v>-1</v>
      </c>
      <c r="F151" s="281">
        <f t="shared" si="36"/>
        <v>12</v>
      </c>
      <c r="G151" s="273">
        <v>3</v>
      </c>
      <c r="H151" s="282" t="str">
        <f t="shared" si="37"/>
        <v>Rabu</v>
      </c>
      <c r="I151" s="283">
        <f t="shared" si="40"/>
        <v>45749.291666666664</v>
      </c>
      <c r="J151" s="284">
        <f t="shared" si="41"/>
        <v>6.291666666666667</v>
      </c>
      <c r="K151" s="282" t="str">
        <f t="shared" si="38"/>
        <v>Rabu</v>
      </c>
      <c r="L151" s="283">
        <f t="shared" si="42"/>
        <v>45749.416666666664</v>
      </c>
      <c r="M151" s="284">
        <f t="shared" si="39"/>
        <v>6.416666666666667</v>
      </c>
    </row>
    <row r="152" spans="1:13" ht="15.75" x14ac:dyDescent="0.25">
      <c r="A152" s="273">
        <v>10</v>
      </c>
      <c r="B152" s="285" t="s">
        <v>308</v>
      </c>
      <c r="C152" s="273">
        <v>172</v>
      </c>
      <c r="D152" s="280">
        <f t="shared" si="35"/>
        <v>15</v>
      </c>
      <c r="E152" s="280">
        <v>0</v>
      </c>
      <c r="F152" s="281">
        <f t="shared" si="36"/>
        <v>15</v>
      </c>
      <c r="G152" s="273">
        <v>2</v>
      </c>
      <c r="H152" s="282" t="str">
        <f t="shared" si="37"/>
        <v>Rabu</v>
      </c>
      <c r="I152" s="283">
        <f t="shared" si="40"/>
        <v>45749.875</v>
      </c>
      <c r="J152" s="284">
        <f t="shared" si="41"/>
        <v>6.875</v>
      </c>
      <c r="K152" s="282" t="str">
        <f t="shared" si="38"/>
        <v>Rabu</v>
      </c>
      <c r="L152" s="283">
        <f t="shared" si="42"/>
        <v>45749.958333333336</v>
      </c>
      <c r="M152" s="284">
        <f t="shared" si="39"/>
        <v>6.958333333333333</v>
      </c>
    </row>
    <row r="153" spans="1:13" ht="15.75" x14ac:dyDescent="0.25">
      <c r="A153" s="273">
        <v>11</v>
      </c>
      <c r="B153" s="285" t="s">
        <v>92</v>
      </c>
      <c r="C153" s="273">
        <v>172</v>
      </c>
      <c r="D153" s="280">
        <f t="shared" si="35"/>
        <v>15</v>
      </c>
      <c r="E153" s="280">
        <v>0</v>
      </c>
      <c r="F153" s="281">
        <f t="shared" si="36"/>
        <v>15</v>
      </c>
      <c r="G153" s="273">
        <v>36</v>
      </c>
      <c r="H153" s="282" t="str">
        <f t="shared" si="37"/>
        <v>Kamis</v>
      </c>
      <c r="I153" s="283">
        <f t="shared" si="40"/>
        <v>45750.583333333336</v>
      </c>
      <c r="J153" s="284">
        <f t="shared" si="41"/>
        <v>7.583333333333333</v>
      </c>
      <c r="K153" s="282" t="str">
        <f t="shared" si="38"/>
        <v>Sabtu</v>
      </c>
      <c r="L153" s="283">
        <f t="shared" si="42"/>
        <v>45752.083333333336</v>
      </c>
      <c r="M153" s="284">
        <f t="shared" si="39"/>
        <v>9.0833333333333321</v>
      </c>
    </row>
    <row r="154" spans="1:13" ht="15.75" x14ac:dyDescent="0.25">
      <c r="A154" s="273">
        <v>12</v>
      </c>
      <c r="B154" s="285" t="s">
        <v>308</v>
      </c>
      <c r="C154" s="273">
        <v>142</v>
      </c>
      <c r="D154" s="280">
        <f t="shared" si="35"/>
        <v>11</v>
      </c>
      <c r="E154" s="280">
        <v>-1</v>
      </c>
      <c r="F154" s="281">
        <f t="shared" si="36"/>
        <v>12</v>
      </c>
      <c r="G154" s="273">
        <v>2</v>
      </c>
      <c r="H154" s="282" t="str">
        <f t="shared" si="37"/>
        <v>Sabtu</v>
      </c>
      <c r="I154" s="283">
        <f t="shared" si="40"/>
        <v>45752.708333333336</v>
      </c>
      <c r="J154" s="284">
        <f t="shared" si="41"/>
        <v>9.7083333333333321</v>
      </c>
      <c r="K154" s="282" t="str">
        <f t="shared" si="38"/>
        <v>Sabtu</v>
      </c>
      <c r="L154" s="283">
        <f t="shared" si="42"/>
        <v>45752.791666666672</v>
      </c>
      <c r="M154" s="284">
        <f t="shared" si="39"/>
        <v>9.7916666666666661</v>
      </c>
    </row>
    <row r="155" spans="1:13" ht="15.75" x14ac:dyDescent="0.25">
      <c r="A155" s="273">
        <v>13</v>
      </c>
      <c r="B155" s="285" t="s">
        <v>307</v>
      </c>
      <c r="C155" s="273">
        <v>212</v>
      </c>
      <c r="D155" s="280">
        <f t="shared" si="35"/>
        <v>18</v>
      </c>
      <c r="E155" s="280">
        <v>-1</v>
      </c>
      <c r="F155" s="281">
        <f t="shared" si="36"/>
        <v>19</v>
      </c>
      <c r="G155" s="273">
        <v>2</v>
      </c>
      <c r="H155" s="282" t="str">
        <f t="shared" si="37"/>
        <v>Minggu</v>
      </c>
      <c r="I155" s="283">
        <f t="shared" si="40"/>
        <v>45753.25</v>
      </c>
      <c r="J155" s="284">
        <f t="shared" si="41"/>
        <v>10.25</v>
      </c>
      <c r="K155" s="282" t="str">
        <f t="shared" si="38"/>
        <v>Minggu</v>
      </c>
      <c r="L155" s="283">
        <f t="shared" si="42"/>
        <v>45753.333333333336</v>
      </c>
      <c r="M155" s="284">
        <f t="shared" si="39"/>
        <v>10.333333333333334</v>
      </c>
    </row>
    <row r="156" spans="1:13" ht="15.75" x14ac:dyDescent="0.25">
      <c r="A156" s="273">
        <v>14</v>
      </c>
      <c r="B156" s="285" t="s">
        <v>306</v>
      </c>
      <c r="C156" s="273">
        <v>72</v>
      </c>
      <c r="D156" s="280">
        <f t="shared" si="35"/>
        <v>7</v>
      </c>
      <c r="E156" s="280">
        <v>1</v>
      </c>
      <c r="F156" s="281">
        <f t="shared" si="36"/>
        <v>6</v>
      </c>
      <c r="G156" s="273">
        <v>4</v>
      </c>
      <c r="H156" s="282" t="str">
        <f t="shared" si="37"/>
        <v>Senin</v>
      </c>
      <c r="I156" s="283">
        <f t="shared" si="40"/>
        <v>45754.083333333336</v>
      </c>
      <c r="J156" s="284">
        <f t="shared" si="41"/>
        <v>11.083333333333334</v>
      </c>
      <c r="K156" s="282" t="str">
        <f t="shared" si="38"/>
        <v>Senin</v>
      </c>
      <c r="L156" s="283">
        <f t="shared" si="42"/>
        <v>45754.25</v>
      </c>
      <c r="M156" s="284">
        <f t="shared" si="39"/>
        <v>11.25</v>
      </c>
    </row>
    <row r="157" spans="1:13" ht="15.75" x14ac:dyDescent="0.25">
      <c r="A157" s="273">
        <v>15</v>
      </c>
      <c r="B157" s="285" t="s">
        <v>305</v>
      </c>
      <c r="C157" s="273">
        <v>41</v>
      </c>
      <c r="D157" s="280">
        <f t="shared" si="35"/>
        <v>5</v>
      </c>
      <c r="E157" s="280">
        <v>2</v>
      </c>
      <c r="F157" s="281">
        <f t="shared" si="36"/>
        <v>3</v>
      </c>
      <c r="G157" s="273">
        <v>1</v>
      </c>
      <c r="H157" s="282" t="str">
        <f t="shared" si="37"/>
        <v>Senin</v>
      </c>
      <c r="I157" s="283">
        <f t="shared" si="40"/>
        <v>45754.541666666664</v>
      </c>
      <c r="J157" s="284">
        <f t="shared" si="41"/>
        <v>11.541666666666666</v>
      </c>
      <c r="K157" s="282" t="str">
        <f t="shared" si="38"/>
        <v>Senin</v>
      </c>
      <c r="L157" s="283">
        <f t="shared" si="42"/>
        <v>45754.583333333328</v>
      </c>
      <c r="M157" s="284">
        <f t="shared" si="39"/>
        <v>11.583333333333332</v>
      </c>
    </row>
    <row r="158" spans="1:13" ht="15.75" x14ac:dyDescent="0.25">
      <c r="A158" s="273">
        <v>16</v>
      </c>
      <c r="B158" s="279" t="s">
        <v>20</v>
      </c>
      <c r="C158" s="273">
        <v>243</v>
      </c>
      <c r="D158" s="280">
        <f t="shared" si="35"/>
        <v>22</v>
      </c>
      <c r="E158" s="280">
        <v>0</v>
      </c>
      <c r="F158" s="281">
        <f t="shared" si="36"/>
        <v>22</v>
      </c>
      <c r="G158" s="273">
        <v>2</v>
      </c>
      <c r="H158" s="282" t="str">
        <f t="shared" si="37"/>
        <v>Senin</v>
      </c>
      <c r="I158" s="283">
        <f t="shared" si="40"/>
        <v>45754.791666666664</v>
      </c>
      <c r="J158" s="284">
        <f t="shared" si="41"/>
        <v>11.791666666666666</v>
      </c>
      <c r="K158" s="282" t="str">
        <f t="shared" si="38"/>
        <v>Senin</v>
      </c>
      <c r="L158" s="283">
        <f t="shared" si="42"/>
        <v>45754.875</v>
      </c>
      <c r="M158" s="284">
        <f t="shared" si="39"/>
        <v>11.875</v>
      </c>
    </row>
    <row r="159" spans="1:13" ht="15.75" x14ac:dyDescent="0.25">
      <c r="A159" s="273">
        <v>17</v>
      </c>
      <c r="B159" s="279" t="s">
        <v>19</v>
      </c>
      <c r="C159" s="273">
        <v>210</v>
      </c>
      <c r="D159" s="280">
        <f t="shared" si="35"/>
        <v>20</v>
      </c>
      <c r="E159" s="280">
        <v>1</v>
      </c>
      <c r="F159" s="281">
        <f t="shared" si="36"/>
        <v>19</v>
      </c>
      <c r="G159" s="273">
        <v>5</v>
      </c>
      <c r="H159" s="282" t="str">
        <f t="shared" si="37"/>
        <v>Selasa</v>
      </c>
      <c r="I159" s="283">
        <f t="shared" si="40"/>
        <v>45755.791666666664</v>
      </c>
      <c r="J159" s="284">
        <f t="shared" si="41"/>
        <v>12.791666666666666</v>
      </c>
      <c r="K159" s="282" t="str">
        <f t="shared" si="38"/>
        <v>Rabu</v>
      </c>
      <c r="L159" s="283">
        <f t="shared" si="42"/>
        <v>45756</v>
      </c>
      <c r="M159" s="284">
        <f t="shared" si="39"/>
        <v>13</v>
      </c>
    </row>
    <row r="160" spans="1:13" ht="15.75" x14ac:dyDescent="0.25">
      <c r="A160" s="273">
        <v>18</v>
      </c>
      <c r="B160" s="302" t="s">
        <v>294</v>
      </c>
      <c r="C160" s="273">
        <v>83</v>
      </c>
      <c r="D160" s="280">
        <f t="shared" si="35"/>
        <v>7</v>
      </c>
      <c r="E160" s="280">
        <v>0</v>
      </c>
      <c r="F160" s="281">
        <f t="shared" si="36"/>
        <v>7</v>
      </c>
      <c r="G160" s="273">
        <v>3</v>
      </c>
      <c r="H160" s="282" t="str">
        <f t="shared" si="37"/>
        <v>Rabu</v>
      </c>
      <c r="I160" s="283">
        <f t="shared" si="40"/>
        <v>45756.833333333336</v>
      </c>
      <c r="J160" s="284">
        <f t="shared" si="41"/>
        <v>13.833333333333334</v>
      </c>
      <c r="K160" s="282" t="str">
        <f t="shared" si="38"/>
        <v>Rabu</v>
      </c>
      <c r="L160" s="283">
        <f t="shared" si="42"/>
        <v>45756.958333333336</v>
      </c>
      <c r="M160" s="284">
        <f t="shared" si="39"/>
        <v>13.958333333333334</v>
      </c>
    </row>
    <row r="161" spans="1:13" ht="15.75" x14ac:dyDescent="0.25">
      <c r="A161" s="273">
        <v>19</v>
      </c>
      <c r="B161" s="302" t="s">
        <v>295</v>
      </c>
      <c r="C161" s="273">
        <v>210</v>
      </c>
      <c r="D161" s="280">
        <f t="shared" si="35"/>
        <v>19</v>
      </c>
      <c r="E161" s="280">
        <v>0</v>
      </c>
      <c r="F161" s="281">
        <f t="shared" si="36"/>
        <v>19</v>
      </c>
      <c r="G161" s="273">
        <v>2</v>
      </c>
      <c r="H161" s="282" t="str">
        <f t="shared" si="37"/>
        <v>Kamis</v>
      </c>
      <c r="I161" s="283">
        <f t="shared" si="40"/>
        <v>45757.25</v>
      </c>
      <c r="J161" s="284">
        <f t="shared" si="41"/>
        <v>14.25</v>
      </c>
      <c r="K161" s="282" t="str">
        <f t="shared" si="38"/>
        <v>Kamis</v>
      </c>
      <c r="L161" s="283">
        <f t="shared" si="42"/>
        <v>45757.333333333336</v>
      </c>
      <c r="M161" s="284">
        <f t="shared" si="39"/>
        <v>14.333333333333334</v>
      </c>
    </row>
    <row r="162" spans="1:13" ht="15.75" x14ac:dyDescent="0.25">
      <c r="A162" s="273">
        <v>20</v>
      </c>
      <c r="B162" s="302" t="s">
        <v>19</v>
      </c>
      <c r="C162" s="273">
        <v>210</v>
      </c>
      <c r="D162" s="280">
        <f t="shared" si="35"/>
        <v>20</v>
      </c>
      <c r="E162" s="280">
        <v>1</v>
      </c>
      <c r="F162" s="281">
        <f t="shared" si="36"/>
        <v>19</v>
      </c>
      <c r="G162" s="273">
        <v>4</v>
      </c>
      <c r="H162" s="282" t="str">
        <f t="shared" si="37"/>
        <v>Jum'at</v>
      </c>
      <c r="I162" s="283">
        <f t="shared" si="40"/>
        <v>45758.125</v>
      </c>
      <c r="J162" s="284">
        <f t="shared" si="41"/>
        <v>15.125</v>
      </c>
      <c r="K162" s="282" t="str">
        <f t="shared" si="38"/>
        <v>Jum'at</v>
      </c>
      <c r="L162" s="283">
        <f t="shared" si="42"/>
        <v>45758.291666666664</v>
      </c>
      <c r="M162" s="284">
        <f t="shared" si="39"/>
        <v>15.291666666666666</v>
      </c>
    </row>
    <row r="163" spans="1:13" ht="15.75" x14ac:dyDescent="0.25">
      <c r="A163" s="273">
        <v>21</v>
      </c>
      <c r="B163" s="279" t="s">
        <v>295</v>
      </c>
      <c r="C163" s="273">
        <v>83</v>
      </c>
      <c r="D163" s="280">
        <f t="shared" si="35"/>
        <v>7</v>
      </c>
      <c r="E163" s="280">
        <v>0</v>
      </c>
      <c r="F163" s="281">
        <f t="shared" si="36"/>
        <v>7</v>
      </c>
      <c r="G163" s="273">
        <v>2</v>
      </c>
      <c r="H163" s="282" t="str">
        <f t="shared" si="37"/>
        <v>Sabtu</v>
      </c>
      <c r="I163" s="283">
        <f t="shared" si="40"/>
        <v>45759.125</v>
      </c>
      <c r="J163" s="284">
        <f t="shared" si="41"/>
        <v>16.125</v>
      </c>
      <c r="K163" s="282" t="str">
        <f t="shared" si="38"/>
        <v>Sabtu</v>
      </c>
      <c r="L163" s="283">
        <f t="shared" si="42"/>
        <v>45759.208333333336</v>
      </c>
      <c r="M163" s="284">
        <f t="shared" si="39"/>
        <v>16.208333333333332</v>
      </c>
    </row>
    <row r="164" spans="1:13" ht="15.75" x14ac:dyDescent="0.25">
      <c r="A164" s="273">
        <v>22</v>
      </c>
      <c r="B164" s="279" t="s">
        <v>294</v>
      </c>
      <c r="C164" s="273">
        <v>202</v>
      </c>
      <c r="D164" s="280">
        <f t="shared" si="35"/>
        <v>20</v>
      </c>
      <c r="E164" s="280">
        <v>2</v>
      </c>
      <c r="F164" s="281">
        <f t="shared" si="36"/>
        <v>18</v>
      </c>
      <c r="G164" s="273">
        <v>2</v>
      </c>
      <c r="H164" s="282" t="str">
        <f t="shared" si="37"/>
        <v>Sabtu</v>
      </c>
      <c r="I164" s="283">
        <f t="shared" si="40"/>
        <v>45759.5</v>
      </c>
      <c r="J164" s="284">
        <f t="shared" si="41"/>
        <v>16.5</v>
      </c>
      <c r="K164" s="282" t="str">
        <f t="shared" si="38"/>
        <v>Sabtu</v>
      </c>
      <c r="L164" s="283">
        <f t="shared" si="42"/>
        <v>45759.583333333336</v>
      </c>
      <c r="M164" s="284">
        <f t="shared" si="39"/>
        <v>16.583333333333332</v>
      </c>
    </row>
    <row r="165" spans="1:13" ht="15.75" x14ac:dyDescent="0.25">
      <c r="A165" s="273">
        <v>23</v>
      </c>
      <c r="B165" s="279" t="s">
        <v>304</v>
      </c>
      <c r="C165" s="273">
        <v>54</v>
      </c>
      <c r="D165" s="280">
        <f t="shared" si="35"/>
        <v>6</v>
      </c>
      <c r="E165" s="280">
        <v>2</v>
      </c>
      <c r="F165" s="281">
        <f t="shared" si="36"/>
        <v>4</v>
      </c>
      <c r="G165" s="273">
        <v>2</v>
      </c>
      <c r="H165" s="282" t="str">
        <f t="shared" si="37"/>
        <v>Minggu</v>
      </c>
      <c r="I165" s="283">
        <f t="shared" si="40"/>
        <v>45760.416666666664</v>
      </c>
      <c r="J165" s="284">
        <f t="shared" si="41"/>
        <v>17.416666666666664</v>
      </c>
      <c r="K165" s="282" t="str">
        <f t="shared" si="38"/>
        <v>Minggu</v>
      </c>
      <c r="L165" s="283">
        <f t="shared" si="42"/>
        <v>45760.5</v>
      </c>
      <c r="M165" s="284">
        <f t="shared" si="39"/>
        <v>17.499999999999996</v>
      </c>
    </row>
    <row r="166" spans="1:13" ht="15.75" x14ac:dyDescent="0.25">
      <c r="A166" s="273">
        <v>24</v>
      </c>
      <c r="B166" s="279" t="s">
        <v>138</v>
      </c>
      <c r="C166" s="273"/>
      <c r="D166" s="280"/>
      <c r="E166" s="280"/>
      <c r="F166" s="280"/>
      <c r="G166" s="273"/>
      <c r="H166" s="282" t="str">
        <f t="shared" si="37"/>
        <v>Minggu</v>
      </c>
      <c r="I166" s="283">
        <f t="shared" si="40"/>
        <v>45760.75</v>
      </c>
      <c r="J166" s="284">
        <f t="shared" si="41"/>
        <v>17.749999999999996</v>
      </c>
      <c r="K166" s="282"/>
      <c r="L166" s="283"/>
      <c r="M166" s="284"/>
    </row>
    <row r="167" spans="1:13" x14ac:dyDescent="0.25">
      <c r="A167" s="466" t="s">
        <v>31</v>
      </c>
      <c r="B167" s="466"/>
      <c r="C167" s="286">
        <f>SUM(C143:C165)</f>
        <v>3365</v>
      </c>
      <c r="D167" s="286">
        <f>SUM(D143:D165)</f>
        <v>300</v>
      </c>
      <c r="E167" s="287"/>
      <c r="F167" s="286"/>
      <c r="G167" s="286">
        <f>SUM(G143:G165)</f>
        <v>108</v>
      </c>
      <c r="H167" s="286">
        <f>D167+G167</f>
        <v>408</v>
      </c>
      <c r="I167" s="288"/>
      <c r="J167" s="289"/>
      <c r="K167" s="288"/>
      <c r="L167" s="289"/>
      <c r="M167" s="289"/>
    </row>
    <row r="168" spans="1:13" x14ac:dyDescent="0.25">
      <c r="A168" s="467" t="s">
        <v>32</v>
      </c>
      <c r="B168" s="467"/>
      <c r="C168" s="290"/>
      <c r="D168" s="291">
        <f>D167/24</f>
        <v>12.5</v>
      </c>
      <c r="E168" s="292"/>
      <c r="F168" s="291"/>
      <c r="G168" s="291">
        <f>G167/24</f>
        <v>4.5</v>
      </c>
      <c r="H168" s="292">
        <f>H167/24</f>
        <v>17</v>
      </c>
      <c r="I168" s="293"/>
      <c r="J168" s="294" t="s">
        <v>33</v>
      </c>
      <c r="K168" s="295"/>
      <c r="L168" s="295"/>
      <c r="M168" s="295"/>
    </row>
    <row r="169" spans="1:13" x14ac:dyDescent="0.25">
      <c r="F169" s="222"/>
      <c r="I169" s="295"/>
      <c r="J169" s="295"/>
      <c r="K169" s="289" t="s">
        <v>34</v>
      </c>
      <c r="M169" s="296">
        <f>C167</f>
        <v>3365</v>
      </c>
    </row>
    <row r="170" spans="1:13" x14ac:dyDescent="0.25">
      <c r="F170" s="222"/>
      <c r="J170" s="295"/>
      <c r="K170" s="289" t="s">
        <v>36</v>
      </c>
      <c r="L170" s="289"/>
      <c r="M170" s="297">
        <f>D168</f>
        <v>12.5</v>
      </c>
    </row>
    <row r="171" spans="1:13" x14ac:dyDescent="0.25">
      <c r="F171" s="222"/>
      <c r="J171" s="295"/>
      <c r="K171" s="289" t="s">
        <v>37</v>
      </c>
      <c r="L171" s="289"/>
      <c r="M171" s="298">
        <f>G168</f>
        <v>4.5</v>
      </c>
    </row>
    <row r="172" spans="1:13" x14ac:dyDescent="0.25">
      <c r="A172" s="224"/>
      <c r="B172" s="224"/>
      <c r="C172" s="224"/>
      <c r="D172" s="224"/>
      <c r="E172" s="224"/>
      <c r="F172" s="225"/>
      <c r="G172" s="224"/>
      <c r="H172" s="224"/>
      <c r="I172" s="224"/>
      <c r="J172" s="299"/>
      <c r="K172" s="300" t="s">
        <v>63</v>
      </c>
      <c r="L172" s="299"/>
      <c r="M172" s="301">
        <f>366/28</f>
        <v>13.071428571428571</v>
      </c>
    </row>
    <row r="174" spans="1:13" ht="15.75" x14ac:dyDescent="0.25">
      <c r="A174" s="438" t="s">
        <v>0</v>
      </c>
      <c r="B174" s="438"/>
      <c r="C174" s="438"/>
      <c r="D174" s="438"/>
      <c r="E174" s="438"/>
      <c r="F174" s="438"/>
      <c r="G174" s="438"/>
      <c r="H174" s="438"/>
      <c r="I174" s="438"/>
      <c r="J174" s="438"/>
      <c r="K174" s="438"/>
      <c r="L174" s="438"/>
      <c r="M174" s="438"/>
    </row>
    <row r="175" spans="1:13" ht="15.75" x14ac:dyDescent="0.25">
      <c r="A175" s="438" t="s">
        <v>303</v>
      </c>
      <c r="B175" s="438"/>
      <c r="C175" s="438"/>
      <c r="D175" s="438"/>
      <c r="E175" s="438"/>
      <c r="F175" s="438"/>
      <c r="G175" s="438"/>
      <c r="H175" s="438"/>
      <c r="I175" s="438"/>
      <c r="J175" s="438"/>
      <c r="K175" s="438"/>
      <c r="L175" s="438"/>
      <c r="M175" s="438"/>
    </row>
    <row r="176" spans="1:13" ht="15.75" x14ac:dyDescent="0.25">
      <c r="A176" s="460" t="s">
        <v>42</v>
      </c>
      <c r="B176" s="460"/>
      <c r="C176" s="460"/>
      <c r="D176" s="460"/>
      <c r="E176" s="460"/>
      <c r="F176" s="460"/>
      <c r="G176" s="460"/>
      <c r="H176" s="460"/>
      <c r="I176" s="460"/>
      <c r="J176" s="274"/>
      <c r="K176" s="275" t="s">
        <v>3</v>
      </c>
      <c r="L176" s="276">
        <v>11</v>
      </c>
      <c r="M176" s="275" t="s">
        <v>4</v>
      </c>
    </row>
    <row r="177" spans="1:13" ht="15" customHeight="1" x14ac:dyDescent="0.25">
      <c r="A177" s="461" t="s">
        <v>5</v>
      </c>
      <c r="B177" s="461" t="s">
        <v>6</v>
      </c>
      <c r="C177" s="462" t="s">
        <v>7</v>
      </c>
      <c r="D177" s="462" t="s">
        <v>8</v>
      </c>
      <c r="E177" s="463" t="s">
        <v>9</v>
      </c>
      <c r="F177" s="463" t="s">
        <v>10</v>
      </c>
      <c r="G177" s="462" t="s">
        <v>11</v>
      </c>
      <c r="H177" s="464" t="s">
        <v>12</v>
      </c>
      <c r="I177" s="464"/>
      <c r="J177" s="464"/>
      <c r="K177" s="465" t="s">
        <v>13</v>
      </c>
      <c r="L177" s="465"/>
      <c r="M177" s="465"/>
    </row>
    <row r="178" spans="1:13" ht="15.75" x14ac:dyDescent="0.25">
      <c r="A178" s="461"/>
      <c r="B178" s="461"/>
      <c r="C178" s="462"/>
      <c r="D178" s="462"/>
      <c r="E178" s="463"/>
      <c r="F178" s="463"/>
      <c r="G178" s="462"/>
      <c r="H178" s="277" t="s">
        <v>14</v>
      </c>
      <c r="I178" s="277" t="s">
        <v>15</v>
      </c>
      <c r="J178" s="277" t="s">
        <v>16</v>
      </c>
      <c r="K178" s="278" t="s">
        <v>14</v>
      </c>
      <c r="L178" s="278" t="s">
        <v>15</v>
      </c>
      <c r="M178" s="278" t="s">
        <v>16</v>
      </c>
    </row>
    <row r="179" spans="1:13" ht="15.75" x14ac:dyDescent="0.25">
      <c r="A179" s="273">
        <v>1</v>
      </c>
      <c r="B179" s="279" t="s">
        <v>138</v>
      </c>
      <c r="C179" s="273">
        <v>54</v>
      </c>
      <c r="D179" s="280">
        <f t="shared" ref="D179:D201" si="43">F179+E179</f>
        <v>6</v>
      </c>
      <c r="E179" s="280">
        <v>2</v>
      </c>
      <c r="F179" s="281">
        <f t="shared" ref="F179:F201" si="44">INT(C179/$L$3)</f>
        <v>4</v>
      </c>
      <c r="G179" s="273">
        <v>12</v>
      </c>
      <c r="H179" s="282" t="str">
        <f t="shared" ref="H179:H202" si="45">CHOOSE(WEEKDAY(I179),"Minggu","Senin","Selasa","Rabu","Kamis","Jum'at","Sabtu")</f>
        <v>Minggu</v>
      </c>
      <c r="I179" s="283">
        <v>45760</v>
      </c>
      <c r="J179" s="284">
        <v>0.75</v>
      </c>
      <c r="K179" s="282" t="str">
        <f t="shared" ref="K179:K201" si="46">CHOOSE(WEEKDAY(L179),"Minggu","Senin","Selasa","Rabu","Kamis","Jum'at","Sabtu")</f>
        <v>Senin</v>
      </c>
      <c r="L179" s="283">
        <f>(I179+J179)+G179/24</f>
        <v>45761.25</v>
      </c>
      <c r="M179" s="284">
        <f t="shared" ref="M179:M201" si="47">(J179+G179/24)</f>
        <v>1.25</v>
      </c>
    </row>
    <row r="180" spans="1:13" ht="15.75" x14ac:dyDescent="0.25">
      <c r="A180" s="273">
        <v>2</v>
      </c>
      <c r="B180" s="279" t="s">
        <v>304</v>
      </c>
      <c r="C180" s="273">
        <v>202</v>
      </c>
      <c r="D180" s="280">
        <f t="shared" si="43"/>
        <v>18</v>
      </c>
      <c r="E180" s="280">
        <v>0</v>
      </c>
      <c r="F180" s="281">
        <f t="shared" si="44"/>
        <v>18</v>
      </c>
      <c r="G180" s="273">
        <v>2</v>
      </c>
      <c r="H180" s="282" t="str">
        <f t="shared" si="45"/>
        <v>Senin</v>
      </c>
      <c r="I180" s="283">
        <f t="shared" ref="I180:I202" si="48">$I$179+J180</f>
        <v>45761.5</v>
      </c>
      <c r="J180" s="284">
        <f t="shared" ref="J180:J202" si="49">M179+D179/24</f>
        <v>1.5</v>
      </c>
      <c r="K180" s="282" t="str">
        <f t="shared" si="46"/>
        <v>Senin</v>
      </c>
      <c r="L180" s="283">
        <f t="shared" ref="L180:L201" si="50">($I$179+J180)+G180/24</f>
        <v>45761.583333333336</v>
      </c>
      <c r="M180" s="284">
        <f t="shared" si="47"/>
        <v>1.5833333333333333</v>
      </c>
    </row>
    <row r="181" spans="1:13" ht="15.75" x14ac:dyDescent="0.25">
      <c r="A181" s="273">
        <v>3</v>
      </c>
      <c r="B181" s="279" t="s">
        <v>294</v>
      </c>
      <c r="C181" s="273">
        <v>83</v>
      </c>
      <c r="D181" s="280">
        <f t="shared" si="43"/>
        <v>7</v>
      </c>
      <c r="E181" s="280">
        <v>0</v>
      </c>
      <c r="F181" s="281">
        <f t="shared" si="44"/>
        <v>7</v>
      </c>
      <c r="G181" s="273">
        <v>3</v>
      </c>
      <c r="H181" s="282" t="str">
        <f t="shared" si="45"/>
        <v>Selasa</v>
      </c>
      <c r="I181" s="283">
        <f t="shared" si="48"/>
        <v>45762.333333333336</v>
      </c>
      <c r="J181" s="284">
        <f t="shared" si="49"/>
        <v>2.333333333333333</v>
      </c>
      <c r="K181" s="282" t="str">
        <f t="shared" si="46"/>
        <v>Selasa</v>
      </c>
      <c r="L181" s="283">
        <f t="shared" si="50"/>
        <v>45762.458333333336</v>
      </c>
      <c r="M181" s="284">
        <f t="shared" si="47"/>
        <v>2.458333333333333</v>
      </c>
    </row>
    <row r="182" spans="1:13" ht="15.75" x14ac:dyDescent="0.25">
      <c r="A182" s="273">
        <v>4</v>
      </c>
      <c r="B182" s="279" t="s">
        <v>295</v>
      </c>
      <c r="C182" s="273">
        <v>210</v>
      </c>
      <c r="D182" s="280">
        <f t="shared" si="43"/>
        <v>18</v>
      </c>
      <c r="E182" s="280">
        <v>-1</v>
      </c>
      <c r="F182" s="281">
        <f t="shared" si="44"/>
        <v>19</v>
      </c>
      <c r="G182" s="273">
        <v>2</v>
      </c>
      <c r="H182" s="282" t="str">
        <f t="shared" si="45"/>
        <v>Selasa</v>
      </c>
      <c r="I182" s="283">
        <f t="shared" si="48"/>
        <v>45762.75</v>
      </c>
      <c r="J182" s="284">
        <f t="shared" si="49"/>
        <v>2.7499999999999996</v>
      </c>
      <c r="K182" s="282" t="str">
        <f t="shared" si="46"/>
        <v>Selasa</v>
      </c>
      <c r="L182" s="283">
        <f t="shared" si="50"/>
        <v>45762.833333333336</v>
      </c>
      <c r="M182" s="284">
        <f t="shared" si="47"/>
        <v>2.833333333333333</v>
      </c>
    </row>
    <row r="183" spans="1:13" ht="15.75" x14ac:dyDescent="0.25">
      <c r="A183" s="273">
        <v>5</v>
      </c>
      <c r="B183" s="279" t="s">
        <v>19</v>
      </c>
      <c r="C183" s="273">
        <v>210</v>
      </c>
      <c r="D183" s="280">
        <f t="shared" si="43"/>
        <v>19</v>
      </c>
      <c r="E183" s="280">
        <v>0</v>
      </c>
      <c r="F183" s="281">
        <f t="shared" si="44"/>
        <v>19</v>
      </c>
      <c r="G183" s="273">
        <v>4</v>
      </c>
      <c r="H183" s="282" t="str">
        <f t="shared" si="45"/>
        <v>Rabu</v>
      </c>
      <c r="I183" s="283">
        <f t="shared" si="48"/>
        <v>45763.583333333336</v>
      </c>
      <c r="J183" s="284">
        <f t="shared" si="49"/>
        <v>3.583333333333333</v>
      </c>
      <c r="K183" s="282" t="str">
        <f t="shared" si="46"/>
        <v>Rabu</v>
      </c>
      <c r="L183" s="283">
        <f t="shared" si="50"/>
        <v>45763.75</v>
      </c>
      <c r="M183" s="284">
        <f t="shared" si="47"/>
        <v>3.7499999999999996</v>
      </c>
    </row>
    <row r="184" spans="1:13" ht="15.75" x14ac:dyDescent="0.25">
      <c r="A184" s="273">
        <v>6</v>
      </c>
      <c r="B184" s="302" t="s">
        <v>294</v>
      </c>
      <c r="C184" s="273">
        <v>83</v>
      </c>
      <c r="D184" s="280">
        <f t="shared" si="43"/>
        <v>8</v>
      </c>
      <c r="E184" s="280">
        <v>1</v>
      </c>
      <c r="F184" s="281">
        <f t="shared" si="44"/>
        <v>7</v>
      </c>
      <c r="G184" s="273">
        <v>2</v>
      </c>
      <c r="H184" s="282" t="str">
        <f t="shared" si="45"/>
        <v>Kamis</v>
      </c>
      <c r="I184" s="283">
        <f t="shared" si="48"/>
        <v>45764.541666666664</v>
      </c>
      <c r="J184" s="284">
        <f t="shared" si="49"/>
        <v>4.5416666666666661</v>
      </c>
      <c r="K184" s="282" t="str">
        <f t="shared" si="46"/>
        <v>Kamis</v>
      </c>
      <c r="L184" s="283">
        <f t="shared" si="50"/>
        <v>45764.625</v>
      </c>
      <c r="M184" s="284">
        <f t="shared" si="47"/>
        <v>4.6249999999999991</v>
      </c>
    </row>
    <row r="185" spans="1:13" ht="15.75" x14ac:dyDescent="0.25">
      <c r="A185" s="273">
        <v>7</v>
      </c>
      <c r="B185" s="302" t="s">
        <v>295</v>
      </c>
      <c r="C185" s="273">
        <v>210</v>
      </c>
      <c r="D185" s="280">
        <f t="shared" si="43"/>
        <v>20</v>
      </c>
      <c r="E185" s="280">
        <v>1</v>
      </c>
      <c r="F185" s="281">
        <f t="shared" si="44"/>
        <v>19</v>
      </c>
      <c r="G185" s="273">
        <v>2</v>
      </c>
      <c r="H185" s="282" t="str">
        <f t="shared" si="45"/>
        <v>Kamis</v>
      </c>
      <c r="I185" s="283">
        <f t="shared" si="48"/>
        <v>45764.958333333336</v>
      </c>
      <c r="J185" s="284">
        <f t="shared" si="49"/>
        <v>4.9583333333333321</v>
      </c>
      <c r="K185" s="282" t="str">
        <f t="shared" si="46"/>
        <v>Jum'at</v>
      </c>
      <c r="L185" s="283">
        <f t="shared" si="50"/>
        <v>45765.041666666672</v>
      </c>
      <c r="M185" s="284">
        <f t="shared" si="47"/>
        <v>5.0416666666666652</v>
      </c>
    </row>
    <row r="186" spans="1:13" ht="15.75" x14ac:dyDescent="0.25">
      <c r="A186" s="273">
        <v>8</v>
      </c>
      <c r="B186" s="302" t="s">
        <v>19</v>
      </c>
      <c r="C186" s="273">
        <v>243</v>
      </c>
      <c r="D186" s="280">
        <f t="shared" si="43"/>
        <v>21</v>
      </c>
      <c r="E186" s="280">
        <v>-1</v>
      </c>
      <c r="F186" s="281">
        <f t="shared" si="44"/>
        <v>22</v>
      </c>
      <c r="G186" s="273">
        <v>4</v>
      </c>
      <c r="H186" s="282" t="str">
        <f t="shared" si="45"/>
        <v>Jum'at</v>
      </c>
      <c r="I186" s="283">
        <f t="shared" si="48"/>
        <v>45765.875</v>
      </c>
      <c r="J186" s="284">
        <f t="shared" si="49"/>
        <v>5.8749999999999982</v>
      </c>
      <c r="K186" s="282" t="str">
        <f t="shared" si="46"/>
        <v>Sabtu</v>
      </c>
      <c r="L186" s="283">
        <f t="shared" si="50"/>
        <v>45766.041666666664</v>
      </c>
      <c r="M186" s="284">
        <f t="shared" si="47"/>
        <v>6.0416666666666652</v>
      </c>
    </row>
    <row r="187" spans="1:13" ht="15.75" x14ac:dyDescent="0.25">
      <c r="A187" s="273">
        <v>9</v>
      </c>
      <c r="B187" s="285" t="s">
        <v>20</v>
      </c>
      <c r="C187" s="273">
        <v>41</v>
      </c>
      <c r="D187" s="280">
        <f t="shared" si="43"/>
        <v>4</v>
      </c>
      <c r="E187" s="280">
        <v>1</v>
      </c>
      <c r="F187" s="281">
        <f t="shared" si="44"/>
        <v>3</v>
      </c>
      <c r="G187" s="273">
        <v>2</v>
      </c>
      <c r="H187" s="282" t="str">
        <f t="shared" si="45"/>
        <v>Sabtu</v>
      </c>
      <c r="I187" s="283">
        <f t="shared" si="48"/>
        <v>45766.916666666664</v>
      </c>
      <c r="J187" s="284">
        <f t="shared" si="49"/>
        <v>6.9166666666666652</v>
      </c>
      <c r="K187" s="282" t="str">
        <f t="shared" si="46"/>
        <v>Minggu</v>
      </c>
      <c r="L187" s="283">
        <f t="shared" si="50"/>
        <v>45767</v>
      </c>
      <c r="M187" s="284">
        <f t="shared" si="47"/>
        <v>6.9999999999999982</v>
      </c>
    </row>
    <row r="188" spans="1:13" ht="15.75" x14ac:dyDescent="0.25">
      <c r="A188" s="273">
        <v>10</v>
      </c>
      <c r="B188" s="285" t="s">
        <v>305</v>
      </c>
      <c r="C188" s="273">
        <v>72</v>
      </c>
      <c r="D188" s="280">
        <f t="shared" si="43"/>
        <v>6</v>
      </c>
      <c r="E188" s="280">
        <v>0</v>
      </c>
      <c r="F188" s="281">
        <f t="shared" si="44"/>
        <v>6</v>
      </c>
      <c r="G188" s="273">
        <v>2</v>
      </c>
      <c r="H188" s="282" t="str">
        <f t="shared" si="45"/>
        <v>Minggu</v>
      </c>
      <c r="I188" s="283">
        <f t="shared" si="48"/>
        <v>45767.166666666664</v>
      </c>
      <c r="J188" s="284">
        <f t="shared" si="49"/>
        <v>7.1666666666666652</v>
      </c>
      <c r="K188" s="282" t="str">
        <f t="shared" si="46"/>
        <v>Minggu</v>
      </c>
      <c r="L188" s="283">
        <f t="shared" si="50"/>
        <v>45767.25</v>
      </c>
      <c r="M188" s="284">
        <f t="shared" si="47"/>
        <v>7.2499999999999982</v>
      </c>
    </row>
    <row r="189" spans="1:13" ht="15.75" x14ac:dyDescent="0.25">
      <c r="A189" s="273">
        <v>11</v>
      </c>
      <c r="B189" s="285" t="s">
        <v>306</v>
      </c>
      <c r="C189" s="273">
        <v>212</v>
      </c>
      <c r="D189" s="280">
        <f t="shared" si="43"/>
        <v>17</v>
      </c>
      <c r="E189" s="280">
        <v>-2</v>
      </c>
      <c r="F189" s="281">
        <f t="shared" si="44"/>
        <v>19</v>
      </c>
      <c r="G189" s="273">
        <v>4</v>
      </c>
      <c r="H189" s="282" t="str">
        <f t="shared" si="45"/>
        <v>Minggu</v>
      </c>
      <c r="I189" s="283">
        <f t="shared" si="48"/>
        <v>45767.5</v>
      </c>
      <c r="J189" s="284">
        <f t="shared" si="49"/>
        <v>7.4999999999999982</v>
      </c>
      <c r="K189" s="282" t="str">
        <f t="shared" si="46"/>
        <v>Minggu</v>
      </c>
      <c r="L189" s="283">
        <f t="shared" si="50"/>
        <v>45767.666666666664</v>
      </c>
      <c r="M189" s="284">
        <f t="shared" si="47"/>
        <v>7.6666666666666652</v>
      </c>
    </row>
    <row r="190" spans="1:13" ht="15.75" x14ac:dyDescent="0.25">
      <c r="A190" s="273">
        <v>12</v>
      </c>
      <c r="B190" s="285" t="s">
        <v>307</v>
      </c>
      <c r="C190" s="273">
        <v>142</v>
      </c>
      <c r="D190" s="280">
        <f t="shared" si="43"/>
        <v>11</v>
      </c>
      <c r="E190" s="280">
        <v>-1</v>
      </c>
      <c r="F190" s="281">
        <f t="shared" si="44"/>
        <v>12</v>
      </c>
      <c r="G190" s="273">
        <v>3</v>
      </c>
      <c r="H190" s="282" t="str">
        <f t="shared" si="45"/>
        <v>Senin</v>
      </c>
      <c r="I190" s="283">
        <f t="shared" si="48"/>
        <v>45768.375</v>
      </c>
      <c r="J190" s="284">
        <f t="shared" si="49"/>
        <v>8.3749999999999982</v>
      </c>
      <c r="K190" s="282" t="str">
        <f t="shared" si="46"/>
        <v>Senin</v>
      </c>
      <c r="L190" s="283">
        <f t="shared" si="50"/>
        <v>45768.5</v>
      </c>
      <c r="M190" s="284">
        <f t="shared" si="47"/>
        <v>8.4999999999999982</v>
      </c>
    </row>
    <row r="191" spans="1:13" ht="15.75" x14ac:dyDescent="0.25">
      <c r="A191" s="273">
        <v>13</v>
      </c>
      <c r="B191" s="285" t="s">
        <v>308</v>
      </c>
      <c r="C191" s="273">
        <v>172</v>
      </c>
      <c r="D191" s="280">
        <f t="shared" si="43"/>
        <v>15</v>
      </c>
      <c r="E191" s="280">
        <v>0</v>
      </c>
      <c r="F191" s="281">
        <f t="shared" si="44"/>
        <v>15</v>
      </c>
      <c r="G191" s="273">
        <v>2</v>
      </c>
      <c r="H191" s="282" t="str">
        <f t="shared" si="45"/>
        <v>Senin</v>
      </c>
      <c r="I191" s="283">
        <f t="shared" si="48"/>
        <v>45768.958333333336</v>
      </c>
      <c r="J191" s="284">
        <f t="shared" si="49"/>
        <v>8.9583333333333321</v>
      </c>
      <c r="K191" s="282" t="str">
        <f t="shared" si="46"/>
        <v>Selasa</v>
      </c>
      <c r="L191" s="283">
        <f t="shared" si="50"/>
        <v>45769.041666666672</v>
      </c>
      <c r="M191" s="284">
        <f t="shared" si="47"/>
        <v>9.0416666666666661</v>
      </c>
    </row>
    <row r="192" spans="1:13" ht="15.75" x14ac:dyDescent="0.25">
      <c r="A192" s="273">
        <v>14</v>
      </c>
      <c r="B192" s="285" t="s">
        <v>92</v>
      </c>
      <c r="C192" s="273">
        <v>172</v>
      </c>
      <c r="D192" s="280">
        <f t="shared" si="43"/>
        <v>15</v>
      </c>
      <c r="E192" s="280">
        <v>0</v>
      </c>
      <c r="F192" s="281">
        <f t="shared" si="44"/>
        <v>15</v>
      </c>
      <c r="G192" s="273">
        <v>14</v>
      </c>
      <c r="H192" s="282" t="str">
        <f t="shared" si="45"/>
        <v>Selasa</v>
      </c>
      <c r="I192" s="283">
        <f t="shared" si="48"/>
        <v>45769.666666666664</v>
      </c>
      <c r="J192" s="284">
        <f t="shared" si="49"/>
        <v>9.6666666666666661</v>
      </c>
      <c r="K192" s="282" t="str">
        <f t="shared" si="46"/>
        <v>Rabu</v>
      </c>
      <c r="L192" s="283">
        <f t="shared" si="50"/>
        <v>45770.25</v>
      </c>
      <c r="M192" s="284">
        <f t="shared" si="47"/>
        <v>10.25</v>
      </c>
    </row>
    <row r="193" spans="1:13" ht="15.75" x14ac:dyDescent="0.25">
      <c r="A193" s="273">
        <v>15</v>
      </c>
      <c r="B193" s="285" t="s">
        <v>308</v>
      </c>
      <c r="C193" s="273">
        <v>142</v>
      </c>
      <c r="D193" s="280">
        <f t="shared" si="43"/>
        <v>11</v>
      </c>
      <c r="E193" s="280">
        <v>-1</v>
      </c>
      <c r="F193" s="281">
        <f t="shared" si="44"/>
        <v>12</v>
      </c>
      <c r="G193" s="273">
        <v>2</v>
      </c>
      <c r="H193" s="282" t="str">
        <f t="shared" si="45"/>
        <v>Rabu</v>
      </c>
      <c r="I193" s="283">
        <f t="shared" si="48"/>
        <v>45770.875</v>
      </c>
      <c r="J193" s="284">
        <f t="shared" si="49"/>
        <v>10.875</v>
      </c>
      <c r="K193" s="282" t="str">
        <f t="shared" si="46"/>
        <v>Rabu</v>
      </c>
      <c r="L193" s="283">
        <f t="shared" si="50"/>
        <v>45770.958333333336</v>
      </c>
      <c r="M193" s="284">
        <f t="shared" si="47"/>
        <v>10.958333333333334</v>
      </c>
    </row>
    <row r="194" spans="1:13" ht="15.75" x14ac:dyDescent="0.25">
      <c r="A194" s="273">
        <v>16</v>
      </c>
      <c r="B194" s="285" t="s">
        <v>307</v>
      </c>
      <c r="C194" s="273">
        <v>212</v>
      </c>
      <c r="D194" s="280">
        <f t="shared" si="43"/>
        <v>18</v>
      </c>
      <c r="E194" s="280">
        <v>-1</v>
      </c>
      <c r="F194" s="281">
        <f t="shared" si="44"/>
        <v>19</v>
      </c>
      <c r="G194" s="273">
        <v>2</v>
      </c>
      <c r="H194" s="282" t="str">
        <f t="shared" si="45"/>
        <v>Kamis</v>
      </c>
      <c r="I194" s="283">
        <f t="shared" si="48"/>
        <v>45771.416666666664</v>
      </c>
      <c r="J194" s="284">
        <f t="shared" si="49"/>
        <v>11.416666666666668</v>
      </c>
      <c r="K194" s="282" t="str">
        <f t="shared" si="46"/>
        <v>Kamis</v>
      </c>
      <c r="L194" s="283">
        <f t="shared" si="50"/>
        <v>45771.5</v>
      </c>
      <c r="M194" s="284">
        <f t="shared" si="47"/>
        <v>11.500000000000002</v>
      </c>
    </row>
    <row r="195" spans="1:13" ht="15.75" x14ac:dyDescent="0.25">
      <c r="A195" s="273">
        <v>17</v>
      </c>
      <c r="B195" s="285" t="s">
        <v>306</v>
      </c>
      <c r="C195" s="273">
        <v>72</v>
      </c>
      <c r="D195" s="280">
        <f t="shared" si="43"/>
        <v>7</v>
      </c>
      <c r="E195" s="280">
        <v>1</v>
      </c>
      <c r="F195" s="281">
        <f t="shared" si="44"/>
        <v>6</v>
      </c>
      <c r="G195" s="273">
        <v>4</v>
      </c>
      <c r="H195" s="282" t="str">
        <f t="shared" si="45"/>
        <v>Jum'at</v>
      </c>
      <c r="I195" s="283">
        <f t="shared" si="48"/>
        <v>45772.25</v>
      </c>
      <c r="J195" s="284">
        <f t="shared" si="49"/>
        <v>12.250000000000002</v>
      </c>
      <c r="K195" s="282" t="str">
        <f t="shared" si="46"/>
        <v>Jum'at</v>
      </c>
      <c r="L195" s="283">
        <f t="shared" si="50"/>
        <v>45772.416666666664</v>
      </c>
      <c r="M195" s="284">
        <f t="shared" si="47"/>
        <v>12.416666666666668</v>
      </c>
    </row>
    <row r="196" spans="1:13" ht="15.75" x14ac:dyDescent="0.25">
      <c r="A196" s="273">
        <v>18</v>
      </c>
      <c r="B196" s="285" t="s">
        <v>305</v>
      </c>
      <c r="C196" s="273">
        <v>41</v>
      </c>
      <c r="D196" s="280">
        <f t="shared" si="43"/>
        <v>5</v>
      </c>
      <c r="E196" s="280">
        <v>2</v>
      </c>
      <c r="F196" s="281">
        <f t="shared" si="44"/>
        <v>3</v>
      </c>
      <c r="G196" s="273">
        <v>2</v>
      </c>
      <c r="H196" s="282" t="str">
        <f t="shared" si="45"/>
        <v>Jum'at</v>
      </c>
      <c r="I196" s="283">
        <f t="shared" si="48"/>
        <v>45772.708333333336</v>
      </c>
      <c r="J196" s="284">
        <f t="shared" si="49"/>
        <v>12.708333333333334</v>
      </c>
      <c r="K196" s="282" t="str">
        <f t="shared" si="46"/>
        <v>Jum'at</v>
      </c>
      <c r="L196" s="283">
        <f t="shared" si="50"/>
        <v>45772.791666666672</v>
      </c>
      <c r="M196" s="284">
        <f t="shared" si="47"/>
        <v>12.791666666666668</v>
      </c>
    </row>
    <row r="197" spans="1:13" ht="15.75" x14ac:dyDescent="0.25">
      <c r="A197" s="273">
        <v>19</v>
      </c>
      <c r="B197" s="279" t="s">
        <v>20</v>
      </c>
      <c r="C197" s="273">
        <v>243</v>
      </c>
      <c r="D197" s="280">
        <f t="shared" si="43"/>
        <v>22</v>
      </c>
      <c r="E197" s="280">
        <v>0</v>
      </c>
      <c r="F197" s="281">
        <f t="shared" si="44"/>
        <v>22</v>
      </c>
      <c r="G197" s="273">
        <v>4</v>
      </c>
      <c r="H197" s="282" t="str">
        <f t="shared" si="45"/>
        <v>Sabtu</v>
      </c>
      <c r="I197" s="283">
        <f t="shared" si="48"/>
        <v>45773</v>
      </c>
      <c r="J197" s="284">
        <f t="shared" si="49"/>
        <v>13.000000000000002</v>
      </c>
      <c r="K197" s="282" t="str">
        <f t="shared" si="46"/>
        <v>Sabtu</v>
      </c>
      <c r="L197" s="283">
        <f t="shared" si="50"/>
        <v>45773.166666666664</v>
      </c>
      <c r="M197" s="284">
        <f t="shared" si="47"/>
        <v>13.166666666666668</v>
      </c>
    </row>
    <row r="198" spans="1:13" ht="15.75" x14ac:dyDescent="0.25">
      <c r="A198" s="273">
        <v>20</v>
      </c>
      <c r="B198" s="279" t="s">
        <v>19</v>
      </c>
      <c r="C198" s="273">
        <v>210</v>
      </c>
      <c r="D198" s="280">
        <f t="shared" si="43"/>
        <v>21</v>
      </c>
      <c r="E198" s="280">
        <v>2</v>
      </c>
      <c r="F198" s="281">
        <f t="shared" si="44"/>
        <v>19</v>
      </c>
      <c r="G198" s="273">
        <v>7</v>
      </c>
      <c r="H198" s="282" t="str">
        <f t="shared" si="45"/>
        <v>Minggu</v>
      </c>
      <c r="I198" s="283">
        <f t="shared" si="48"/>
        <v>45774.083333333336</v>
      </c>
      <c r="J198" s="284">
        <f t="shared" si="49"/>
        <v>14.083333333333334</v>
      </c>
      <c r="K198" s="282" t="str">
        <f t="shared" si="46"/>
        <v>Minggu</v>
      </c>
      <c r="L198" s="283">
        <f t="shared" si="50"/>
        <v>45774.375</v>
      </c>
      <c r="M198" s="284">
        <f t="shared" si="47"/>
        <v>14.375</v>
      </c>
    </row>
    <row r="199" spans="1:13" ht="15.75" x14ac:dyDescent="0.25">
      <c r="A199" s="273">
        <v>21</v>
      </c>
      <c r="B199" s="279" t="s">
        <v>295</v>
      </c>
      <c r="C199" s="273">
        <v>83</v>
      </c>
      <c r="D199" s="280">
        <f t="shared" si="43"/>
        <v>7</v>
      </c>
      <c r="E199" s="280">
        <v>0</v>
      </c>
      <c r="F199" s="281">
        <f t="shared" si="44"/>
        <v>7</v>
      </c>
      <c r="G199" s="273">
        <v>4</v>
      </c>
      <c r="H199" s="282" t="str">
        <f t="shared" si="45"/>
        <v>Senin</v>
      </c>
      <c r="I199" s="283">
        <f t="shared" si="48"/>
        <v>45775.25</v>
      </c>
      <c r="J199" s="284">
        <f t="shared" si="49"/>
        <v>15.25</v>
      </c>
      <c r="K199" s="282" t="str">
        <f t="shared" si="46"/>
        <v>Senin</v>
      </c>
      <c r="L199" s="283">
        <f t="shared" si="50"/>
        <v>45775.416666666664</v>
      </c>
      <c r="M199" s="284">
        <f t="shared" si="47"/>
        <v>15.416666666666666</v>
      </c>
    </row>
    <row r="200" spans="1:13" ht="15.75" x14ac:dyDescent="0.25">
      <c r="A200" s="273">
        <v>22</v>
      </c>
      <c r="B200" s="279" t="s">
        <v>294</v>
      </c>
      <c r="C200" s="273">
        <v>202</v>
      </c>
      <c r="D200" s="280">
        <f t="shared" si="43"/>
        <v>20</v>
      </c>
      <c r="E200" s="280">
        <v>2</v>
      </c>
      <c r="F200" s="281">
        <f t="shared" si="44"/>
        <v>18</v>
      </c>
      <c r="G200" s="273">
        <v>3</v>
      </c>
      <c r="H200" s="282" t="str">
        <f t="shared" si="45"/>
        <v>Senin</v>
      </c>
      <c r="I200" s="283">
        <f t="shared" si="48"/>
        <v>45775.708333333336</v>
      </c>
      <c r="J200" s="284">
        <f t="shared" si="49"/>
        <v>15.708333333333332</v>
      </c>
      <c r="K200" s="282" t="str">
        <f t="shared" si="46"/>
        <v>Senin</v>
      </c>
      <c r="L200" s="283">
        <f t="shared" si="50"/>
        <v>45775.833333333336</v>
      </c>
      <c r="M200" s="284">
        <f t="shared" si="47"/>
        <v>15.833333333333332</v>
      </c>
    </row>
    <row r="201" spans="1:13" ht="15.75" x14ac:dyDescent="0.25">
      <c r="A201" s="273">
        <v>23</v>
      </c>
      <c r="B201" s="279" t="s">
        <v>304</v>
      </c>
      <c r="C201" s="273">
        <v>54</v>
      </c>
      <c r="D201" s="280">
        <f t="shared" si="43"/>
        <v>7</v>
      </c>
      <c r="E201" s="280">
        <v>3</v>
      </c>
      <c r="F201" s="281">
        <f t="shared" si="44"/>
        <v>4</v>
      </c>
      <c r="G201" s="273">
        <v>3</v>
      </c>
      <c r="H201" s="282" t="str">
        <f t="shared" si="45"/>
        <v>Selasa</v>
      </c>
      <c r="I201" s="283">
        <f t="shared" si="48"/>
        <v>45776.666666666664</v>
      </c>
      <c r="J201" s="284">
        <f t="shared" si="49"/>
        <v>16.666666666666664</v>
      </c>
      <c r="K201" s="282" t="str">
        <f t="shared" si="46"/>
        <v>Selasa</v>
      </c>
      <c r="L201" s="283">
        <f t="shared" si="50"/>
        <v>45776.791666666664</v>
      </c>
      <c r="M201" s="284">
        <f t="shared" si="47"/>
        <v>16.791666666666664</v>
      </c>
    </row>
    <row r="202" spans="1:13" ht="15.75" x14ac:dyDescent="0.25">
      <c r="A202" s="273">
        <v>24</v>
      </c>
      <c r="B202" s="279" t="s">
        <v>138</v>
      </c>
      <c r="C202" s="273"/>
      <c r="D202" s="280"/>
      <c r="E202" s="280"/>
      <c r="F202" s="280"/>
      <c r="G202" s="273"/>
      <c r="H202" s="282" t="str">
        <f t="shared" si="45"/>
        <v>Rabu</v>
      </c>
      <c r="I202" s="283">
        <f t="shared" si="48"/>
        <v>45777.083333333336</v>
      </c>
      <c r="J202" s="284">
        <f t="shared" si="49"/>
        <v>17.083333333333332</v>
      </c>
      <c r="K202" s="282"/>
      <c r="L202" s="283"/>
      <c r="M202" s="284"/>
    </row>
    <row r="203" spans="1:13" x14ac:dyDescent="0.25">
      <c r="A203" s="466" t="s">
        <v>31</v>
      </c>
      <c r="B203" s="466"/>
      <c r="C203" s="286">
        <f>SUM(C179:C201)</f>
        <v>3365</v>
      </c>
      <c r="D203" s="286">
        <f>SUM(D179:D201)</f>
        <v>303</v>
      </c>
      <c r="E203" s="287"/>
      <c r="F203" s="286"/>
      <c r="G203" s="286">
        <f>SUM(G179:G201)</f>
        <v>89</v>
      </c>
      <c r="H203" s="286">
        <f>D203+G203</f>
        <v>392</v>
      </c>
      <c r="I203" s="288"/>
      <c r="J203" s="289"/>
      <c r="K203" s="288"/>
      <c r="L203" s="289"/>
      <c r="M203" s="289"/>
    </row>
    <row r="204" spans="1:13" x14ac:dyDescent="0.25">
      <c r="A204" s="467" t="s">
        <v>32</v>
      </c>
      <c r="B204" s="467"/>
      <c r="C204" s="290"/>
      <c r="D204" s="291">
        <f>D203/24</f>
        <v>12.625</v>
      </c>
      <c r="E204" s="292"/>
      <c r="F204" s="291"/>
      <c r="G204" s="291">
        <f>G203/24</f>
        <v>3.7083333333333335</v>
      </c>
      <c r="H204" s="292">
        <f>H203/24</f>
        <v>16.333333333333332</v>
      </c>
      <c r="I204" s="293"/>
      <c r="J204" s="294" t="s">
        <v>33</v>
      </c>
      <c r="K204" s="295"/>
      <c r="L204" s="295"/>
      <c r="M204" s="295"/>
    </row>
    <row r="205" spans="1:13" x14ac:dyDescent="0.25">
      <c r="F205" s="222"/>
      <c r="I205" s="295"/>
      <c r="J205" s="295"/>
      <c r="K205" s="289" t="s">
        <v>34</v>
      </c>
      <c r="M205" s="296">
        <f>C203</f>
        <v>3365</v>
      </c>
    </row>
    <row r="206" spans="1:13" x14ac:dyDescent="0.25">
      <c r="F206" s="222"/>
      <c r="J206" s="295"/>
      <c r="K206" s="289" t="s">
        <v>36</v>
      </c>
      <c r="L206" s="289"/>
      <c r="M206" s="297">
        <f>D204</f>
        <v>12.625</v>
      </c>
    </row>
    <row r="207" spans="1:13" x14ac:dyDescent="0.25">
      <c r="F207" s="222"/>
      <c r="J207" s="295"/>
      <c r="K207" s="289" t="s">
        <v>37</v>
      </c>
      <c r="L207" s="289"/>
      <c r="M207" s="298">
        <f>G204</f>
        <v>3.7083333333333335</v>
      </c>
    </row>
    <row r="208" spans="1:13" x14ac:dyDescent="0.25">
      <c r="A208" s="224"/>
      <c r="B208" s="224"/>
      <c r="C208" s="224"/>
      <c r="D208" s="224"/>
      <c r="E208" s="224"/>
      <c r="F208" s="225"/>
      <c r="G208" s="224"/>
      <c r="H208" s="224"/>
      <c r="I208" s="224"/>
      <c r="J208" s="299"/>
      <c r="K208" s="300" t="s">
        <v>63</v>
      </c>
      <c r="L208" s="299"/>
      <c r="M208" s="301">
        <f>366/28</f>
        <v>13.071428571428571</v>
      </c>
    </row>
    <row r="210" spans="1:13" ht="15.75" x14ac:dyDescent="0.25">
      <c r="A210" s="438" t="s">
        <v>0</v>
      </c>
      <c r="B210" s="438"/>
      <c r="C210" s="438"/>
      <c r="D210" s="438"/>
      <c r="E210" s="438"/>
      <c r="F210" s="438"/>
      <c r="G210" s="438"/>
      <c r="H210" s="438"/>
      <c r="I210" s="438"/>
      <c r="J210" s="438"/>
      <c r="K210" s="438"/>
      <c r="L210" s="438"/>
      <c r="M210" s="438"/>
    </row>
    <row r="211" spans="1:13" ht="15.75" x14ac:dyDescent="0.25">
      <c r="A211" s="438" t="s">
        <v>303</v>
      </c>
      <c r="B211" s="438"/>
      <c r="C211" s="438"/>
      <c r="D211" s="438"/>
      <c r="E211" s="438"/>
      <c r="F211" s="438"/>
      <c r="G211" s="438"/>
      <c r="H211" s="438"/>
      <c r="I211" s="438"/>
      <c r="J211" s="438"/>
      <c r="K211" s="438"/>
      <c r="L211" s="438"/>
      <c r="M211" s="438"/>
    </row>
    <row r="212" spans="1:13" ht="15.75" x14ac:dyDescent="0.25">
      <c r="A212" s="460" t="s">
        <v>44</v>
      </c>
      <c r="B212" s="460"/>
      <c r="C212" s="460"/>
      <c r="D212" s="460"/>
      <c r="E212" s="460"/>
      <c r="F212" s="460"/>
      <c r="G212" s="460"/>
      <c r="H212" s="460"/>
      <c r="I212" s="460"/>
      <c r="J212" s="274"/>
      <c r="K212" s="275" t="s">
        <v>3</v>
      </c>
      <c r="L212" s="276">
        <v>11</v>
      </c>
      <c r="M212" s="275" t="s">
        <v>4</v>
      </c>
    </row>
    <row r="213" spans="1:13" ht="15" customHeight="1" x14ac:dyDescent="0.25">
      <c r="A213" s="461" t="s">
        <v>5</v>
      </c>
      <c r="B213" s="461" t="s">
        <v>6</v>
      </c>
      <c r="C213" s="462" t="s">
        <v>7</v>
      </c>
      <c r="D213" s="462" t="s">
        <v>8</v>
      </c>
      <c r="E213" s="463" t="s">
        <v>9</v>
      </c>
      <c r="F213" s="463" t="s">
        <v>10</v>
      </c>
      <c r="G213" s="462" t="s">
        <v>11</v>
      </c>
      <c r="H213" s="464" t="s">
        <v>12</v>
      </c>
      <c r="I213" s="464"/>
      <c r="J213" s="464"/>
      <c r="K213" s="465" t="s">
        <v>13</v>
      </c>
      <c r="L213" s="465"/>
      <c r="M213" s="465"/>
    </row>
    <row r="214" spans="1:13" ht="15.75" x14ac:dyDescent="0.25">
      <c r="A214" s="461"/>
      <c r="B214" s="461"/>
      <c r="C214" s="462"/>
      <c r="D214" s="462"/>
      <c r="E214" s="463"/>
      <c r="F214" s="463"/>
      <c r="G214" s="462"/>
      <c r="H214" s="277" t="s">
        <v>14</v>
      </c>
      <c r="I214" s="277" t="s">
        <v>15</v>
      </c>
      <c r="J214" s="277" t="s">
        <v>16</v>
      </c>
      <c r="K214" s="278" t="s">
        <v>14</v>
      </c>
      <c r="L214" s="278" t="s">
        <v>15</v>
      </c>
      <c r="M214" s="278" t="s">
        <v>16</v>
      </c>
    </row>
    <row r="215" spans="1:13" ht="15.75" x14ac:dyDescent="0.25">
      <c r="A215" s="273">
        <v>1</v>
      </c>
      <c r="B215" s="279" t="s">
        <v>138</v>
      </c>
      <c r="C215" s="273">
        <v>54</v>
      </c>
      <c r="D215" s="280">
        <f t="shared" ref="D215:D234" si="51">F215+E215</f>
        <v>6</v>
      </c>
      <c r="E215" s="280">
        <v>2</v>
      </c>
      <c r="F215" s="281">
        <f t="shared" ref="F215:F234" si="52">INT(C215/$L$3)</f>
        <v>4</v>
      </c>
      <c r="G215" s="273">
        <v>31</v>
      </c>
      <c r="H215" s="282" t="str">
        <f t="shared" ref="H215:H235" si="53">CHOOSE(WEEKDAY(I215),"Minggu","Senin","Selasa","Rabu","Kamis","Jum'at","Sabtu")</f>
        <v>Rabu</v>
      </c>
      <c r="I215" s="283">
        <v>45777</v>
      </c>
      <c r="J215" s="284">
        <v>8.3333333333333301E-2</v>
      </c>
      <c r="K215" s="282" t="str">
        <f t="shared" ref="K215:K234" si="54">CHOOSE(WEEKDAY(L215),"Minggu","Senin","Selasa","Rabu","Kamis","Jum'at","Sabtu")</f>
        <v>Kamis</v>
      </c>
      <c r="L215" s="283">
        <f>(I215+J215)+G215/24</f>
        <v>45778.375</v>
      </c>
      <c r="M215" s="284">
        <f t="shared" ref="M215:M234" si="55">(J215+G215/24)</f>
        <v>1.375</v>
      </c>
    </row>
    <row r="216" spans="1:13" ht="15.75" x14ac:dyDescent="0.25">
      <c r="A216" s="273">
        <f t="shared" ref="A216:A235" si="56">A215+1</f>
        <v>2</v>
      </c>
      <c r="B216" s="279" t="s">
        <v>304</v>
      </c>
      <c r="C216" s="273">
        <v>202</v>
      </c>
      <c r="D216" s="280">
        <f t="shared" si="51"/>
        <v>18</v>
      </c>
      <c r="E216" s="280">
        <v>0</v>
      </c>
      <c r="F216" s="281">
        <f t="shared" si="52"/>
        <v>18</v>
      </c>
      <c r="G216" s="273">
        <v>2</v>
      </c>
      <c r="H216" s="282" t="str">
        <f t="shared" si="53"/>
        <v>Kamis</v>
      </c>
      <c r="I216" s="283">
        <f t="shared" ref="I216:I235" si="57">$I$215+J216</f>
        <v>45778.625</v>
      </c>
      <c r="J216" s="284">
        <f t="shared" ref="J216:J235" si="58">M215+D215/24</f>
        <v>1.625</v>
      </c>
      <c r="K216" s="282" t="str">
        <f t="shared" si="54"/>
        <v>Kamis</v>
      </c>
      <c r="L216" s="283">
        <f t="shared" ref="L216:L234" si="59">($I$215+J216)+G216/24</f>
        <v>45778.708333333336</v>
      </c>
      <c r="M216" s="284">
        <f t="shared" si="55"/>
        <v>1.7083333333333333</v>
      </c>
    </row>
    <row r="217" spans="1:13" ht="15.75" x14ac:dyDescent="0.25">
      <c r="A217" s="273">
        <f t="shared" si="56"/>
        <v>3</v>
      </c>
      <c r="B217" s="279" t="s">
        <v>294</v>
      </c>
      <c r="C217" s="273">
        <v>83</v>
      </c>
      <c r="D217" s="280">
        <f t="shared" si="51"/>
        <v>7</v>
      </c>
      <c r="E217" s="280">
        <v>0</v>
      </c>
      <c r="F217" s="281">
        <f t="shared" si="52"/>
        <v>7</v>
      </c>
      <c r="G217" s="273">
        <v>4</v>
      </c>
      <c r="H217" s="282" t="str">
        <f t="shared" si="53"/>
        <v>Jum'at</v>
      </c>
      <c r="I217" s="283">
        <f t="shared" si="57"/>
        <v>45779.458333333336</v>
      </c>
      <c r="J217" s="284">
        <f t="shared" si="58"/>
        <v>2.458333333333333</v>
      </c>
      <c r="K217" s="282" t="str">
        <f t="shared" si="54"/>
        <v>Jum'at</v>
      </c>
      <c r="L217" s="283">
        <f t="shared" si="59"/>
        <v>45779.625</v>
      </c>
      <c r="M217" s="284">
        <f t="shared" si="55"/>
        <v>2.6249999999999996</v>
      </c>
    </row>
    <row r="218" spans="1:13" ht="15.75" x14ac:dyDescent="0.25">
      <c r="A218" s="273">
        <f t="shared" si="56"/>
        <v>4</v>
      </c>
      <c r="B218" s="279" t="s">
        <v>295</v>
      </c>
      <c r="C218" s="273">
        <v>210</v>
      </c>
      <c r="D218" s="280">
        <f t="shared" si="51"/>
        <v>18</v>
      </c>
      <c r="E218" s="280">
        <v>-1</v>
      </c>
      <c r="F218" s="281">
        <f t="shared" si="52"/>
        <v>19</v>
      </c>
      <c r="G218" s="273">
        <v>2</v>
      </c>
      <c r="H218" s="282" t="str">
        <f t="shared" si="53"/>
        <v>Jum'at</v>
      </c>
      <c r="I218" s="283">
        <f t="shared" si="57"/>
        <v>45779.916666666664</v>
      </c>
      <c r="J218" s="284">
        <f t="shared" si="58"/>
        <v>2.9166666666666661</v>
      </c>
      <c r="K218" s="282" t="str">
        <f t="shared" si="54"/>
        <v>Sabtu</v>
      </c>
      <c r="L218" s="283">
        <f t="shared" si="59"/>
        <v>45780</v>
      </c>
      <c r="M218" s="284">
        <f t="shared" si="55"/>
        <v>2.9999999999999996</v>
      </c>
    </row>
    <row r="219" spans="1:13" ht="15.75" x14ac:dyDescent="0.25">
      <c r="A219" s="273">
        <f t="shared" si="56"/>
        <v>5</v>
      </c>
      <c r="B219" s="279" t="s">
        <v>19</v>
      </c>
      <c r="C219" s="273">
        <v>243</v>
      </c>
      <c r="D219" s="280">
        <f t="shared" si="51"/>
        <v>21</v>
      </c>
      <c r="E219" s="280">
        <v>-1</v>
      </c>
      <c r="F219" s="281">
        <f t="shared" si="52"/>
        <v>22</v>
      </c>
      <c r="G219" s="273">
        <v>5</v>
      </c>
      <c r="H219" s="282" t="str">
        <f t="shared" si="53"/>
        <v>Sabtu</v>
      </c>
      <c r="I219" s="283">
        <f t="shared" si="57"/>
        <v>45780.75</v>
      </c>
      <c r="J219" s="284">
        <f t="shared" si="58"/>
        <v>3.7499999999999996</v>
      </c>
      <c r="K219" s="282" t="str">
        <f t="shared" si="54"/>
        <v>Sabtu</v>
      </c>
      <c r="L219" s="283">
        <f t="shared" si="59"/>
        <v>45780.958333333336</v>
      </c>
      <c r="M219" s="284">
        <f t="shared" si="55"/>
        <v>3.958333333333333</v>
      </c>
    </row>
    <row r="220" spans="1:13" ht="15.75" x14ac:dyDescent="0.25">
      <c r="A220" s="273">
        <f t="shared" si="56"/>
        <v>6</v>
      </c>
      <c r="B220" s="285" t="s">
        <v>20</v>
      </c>
      <c r="C220" s="273">
        <v>41</v>
      </c>
      <c r="D220" s="280">
        <f t="shared" si="51"/>
        <v>4</v>
      </c>
      <c r="E220" s="280">
        <v>1</v>
      </c>
      <c r="F220" s="281">
        <f t="shared" si="52"/>
        <v>3</v>
      </c>
      <c r="G220" s="273">
        <v>2</v>
      </c>
      <c r="H220" s="282" t="str">
        <f t="shared" si="53"/>
        <v>Minggu</v>
      </c>
      <c r="I220" s="283">
        <f t="shared" si="57"/>
        <v>45781.833333333336</v>
      </c>
      <c r="J220" s="284">
        <f t="shared" si="58"/>
        <v>4.833333333333333</v>
      </c>
      <c r="K220" s="282" t="str">
        <f t="shared" si="54"/>
        <v>Minggu</v>
      </c>
      <c r="L220" s="283">
        <f t="shared" si="59"/>
        <v>45781.916666666672</v>
      </c>
      <c r="M220" s="284">
        <f t="shared" si="55"/>
        <v>4.9166666666666661</v>
      </c>
    </row>
    <row r="221" spans="1:13" ht="15.75" x14ac:dyDescent="0.25">
      <c r="A221" s="273">
        <f t="shared" si="56"/>
        <v>7</v>
      </c>
      <c r="B221" s="285" t="s">
        <v>305</v>
      </c>
      <c r="C221" s="273">
        <v>72</v>
      </c>
      <c r="D221" s="280">
        <f t="shared" si="51"/>
        <v>6</v>
      </c>
      <c r="E221" s="280">
        <v>0</v>
      </c>
      <c r="F221" s="281">
        <f t="shared" si="52"/>
        <v>6</v>
      </c>
      <c r="G221" s="273">
        <v>2</v>
      </c>
      <c r="H221" s="282" t="str">
        <f t="shared" si="53"/>
        <v>Senin</v>
      </c>
      <c r="I221" s="283">
        <f t="shared" si="57"/>
        <v>45782.083333333336</v>
      </c>
      <c r="J221" s="284">
        <f t="shared" si="58"/>
        <v>5.083333333333333</v>
      </c>
      <c r="K221" s="282" t="str">
        <f t="shared" si="54"/>
        <v>Senin</v>
      </c>
      <c r="L221" s="283">
        <f t="shared" si="59"/>
        <v>45782.166666666672</v>
      </c>
      <c r="M221" s="284">
        <f t="shared" si="55"/>
        <v>5.1666666666666661</v>
      </c>
    </row>
    <row r="222" spans="1:13" ht="15.75" x14ac:dyDescent="0.25">
      <c r="A222" s="273">
        <f t="shared" si="56"/>
        <v>8</v>
      </c>
      <c r="B222" s="285" t="s">
        <v>306</v>
      </c>
      <c r="C222" s="273">
        <v>212</v>
      </c>
      <c r="D222" s="280">
        <f t="shared" si="51"/>
        <v>17</v>
      </c>
      <c r="E222" s="280">
        <v>-2</v>
      </c>
      <c r="F222" s="281">
        <f t="shared" si="52"/>
        <v>19</v>
      </c>
      <c r="G222" s="273">
        <v>4</v>
      </c>
      <c r="H222" s="282" t="str">
        <f t="shared" si="53"/>
        <v>Senin</v>
      </c>
      <c r="I222" s="283">
        <f t="shared" si="57"/>
        <v>45782.416666666664</v>
      </c>
      <c r="J222" s="284">
        <f t="shared" si="58"/>
        <v>5.4166666666666661</v>
      </c>
      <c r="K222" s="282" t="str">
        <f t="shared" si="54"/>
        <v>Senin</v>
      </c>
      <c r="L222" s="283">
        <f t="shared" si="59"/>
        <v>45782.583333333328</v>
      </c>
      <c r="M222" s="284">
        <f t="shared" si="55"/>
        <v>5.583333333333333</v>
      </c>
    </row>
    <row r="223" spans="1:13" ht="15.75" x14ac:dyDescent="0.25">
      <c r="A223" s="273">
        <f t="shared" si="56"/>
        <v>9</v>
      </c>
      <c r="B223" s="285" t="s">
        <v>307</v>
      </c>
      <c r="C223" s="273">
        <v>142</v>
      </c>
      <c r="D223" s="280">
        <f t="shared" si="51"/>
        <v>11</v>
      </c>
      <c r="E223" s="280">
        <v>-1</v>
      </c>
      <c r="F223" s="281">
        <f t="shared" si="52"/>
        <v>12</v>
      </c>
      <c r="G223" s="273">
        <v>3</v>
      </c>
      <c r="H223" s="282" t="str">
        <f t="shared" si="53"/>
        <v>Selasa</v>
      </c>
      <c r="I223" s="283">
        <f t="shared" si="57"/>
        <v>45783.291666666664</v>
      </c>
      <c r="J223" s="284">
        <f t="shared" si="58"/>
        <v>6.2916666666666661</v>
      </c>
      <c r="K223" s="282" t="str">
        <f t="shared" si="54"/>
        <v>Selasa</v>
      </c>
      <c r="L223" s="283">
        <f t="shared" si="59"/>
        <v>45783.416666666664</v>
      </c>
      <c r="M223" s="284">
        <f t="shared" si="55"/>
        <v>6.4166666666666661</v>
      </c>
    </row>
    <row r="224" spans="1:13" ht="15.75" x14ac:dyDescent="0.25">
      <c r="A224" s="273">
        <f t="shared" si="56"/>
        <v>10</v>
      </c>
      <c r="B224" s="285" t="s">
        <v>308</v>
      </c>
      <c r="C224" s="273">
        <v>172</v>
      </c>
      <c r="D224" s="280">
        <f t="shared" si="51"/>
        <v>15</v>
      </c>
      <c r="E224" s="280">
        <v>0</v>
      </c>
      <c r="F224" s="281">
        <f t="shared" si="52"/>
        <v>15</v>
      </c>
      <c r="G224" s="273">
        <v>2</v>
      </c>
      <c r="H224" s="282" t="str">
        <f t="shared" si="53"/>
        <v>Selasa</v>
      </c>
      <c r="I224" s="283">
        <f t="shared" si="57"/>
        <v>45783.875</v>
      </c>
      <c r="J224" s="284">
        <f t="shared" si="58"/>
        <v>6.8749999999999991</v>
      </c>
      <c r="K224" s="282" t="str">
        <f t="shared" si="54"/>
        <v>Selasa</v>
      </c>
      <c r="L224" s="283">
        <f t="shared" si="59"/>
        <v>45783.958333333336</v>
      </c>
      <c r="M224" s="284">
        <f t="shared" si="55"/>
        <v>6.9583333333333321</v>
      </c>
    </row>
    <row r="225" spans="1:13" ht="15.75" x14ac:dyDescent="0.25">
      <c r="A225" s="273">
        <f t="shared" si="56"/>
        <v>11</v>
      </c>
      <c r="B225" s="285" t="s">
        <v>92</v>
      </c>
      <c r="C225" s="273">
        <v>172</v>
      </c>
      <c r="D225" s="280">
        <f t="shared" si="51"/>
        <v>15</v>
      </c>
      <c r="E225" s="280">
        <v>0</v>
      </c>
      <c r="F225" s="281">
        <f t="shared" si="52"/>
        <v>15</v>
      </c>
      <c r="G225" s="273">
        <v>13</v>
      </c>
      <c r="H225" s="282" t="str">
        <f t="shared" si="53"/>
        <v>Rabu</v>
      </c>
      <c r="I225" s="283">
        <f t="shared" si="57"/>
        <v>45784.583333333336</v>
      </c>
      <c r="J225" s="284">
        <f t="shared" si="58"/>
        <v>7.5833333333333321</v>
      </c>
      <c r="K225" s="282" t="str">
        <f t="shared" si="54"/>
        <v>Kamis</v>
      </c>
      <c r="L225" s="283">
        <f t="shared" si="59"/>
        <v>45785.125</v>
      </c>
      <c r="M225" s="284">
        <f t="shared" si="55"/>
        <v>8.1249999999999982</v>
      </c>
    </row>
    <row r="226" spans="1:13" ht="15.75" x14ac:dyDescent="0.25">
      <c r="A226" s="273">
        <f t="shared" si="56"/>
        <v>12</v>
      </c>
      <c r="B226" s="285" t="s">
        <v>308</v>
      </c>
      <c r="C226" s="273">
        <v>142</v>
      </c>
      <c r="D226" s="280">
        <f t="shared" si="51"/>
        <v>11</v>
      </c>
      <c r="E226" s="280">
        <v>-1</v>
      </c>
      <c r="F226" s="281">
        <f t="shared" si="52"/>
        <v>12</v>
      </c>
      <c r="G226" s="273">
        <v>2</v>
      </c>
      <c r="H226" s="282" t="str">
        <f t="shared" si="53"/>
        <v>Kamis</v>
      </c>
      <c r="I226" s="283">
        <f t="shared" si="57"/>
        <v>45785.75</v>
      </c>
      <c r="J226" s="284">
        <f t="shared" si="58"/>
        <v>8.7499999999999982</v>
      </c>
      <c r="K226" s="282" t="str">
        <f t="shared" si="54"/>
        <v>Kamis</v>
      </c>
      <c r="L226" s="283">
        <f t="shared" si="59"/>
        <v>45785.833333333336</v>
      </c>
      <c r="M226" s="284">
        <f t="shared" si="55"/>
        <v>8.8333333333333321</v>
      </c>
    </row>
    <row r="227" spans="1:13" ht="15.75" x14ac:dyDescent="0.25">
      <c r="A227" s="273">
        <f t="shared" si="56"/>
        <v>13</v>
      </c>
      <c r="B227" s="285" t="s">
        <v>307</v>
      </c>
      <c r="C227" s="273">
        <v>212</v>
      </c>
      <c r="D227" s="280">
        <f t="shared" si="51"/>
        <v>18</v>
      </c>
      <c r="E227" s="280">
        <v>-1</v>
      </c>
      <c r="F227" s="281">
        <f t="shared" si="52"/>
        <v>19</v>
      </c>
      <c r="G227" s="273">
        <v>2</v>
      </c>
      <c r="H227" s="282" t="str">
        <f t="shared" si="53"/>
        <v>Jum'at</v>
      </c>
      <c r="I227" s="283">
        <f t="shared" si="57"/>
        <v>45786.291666666664</v>
      </c>
      <c r="J227" s="284">
        <f t="shared" si="58"/>
        <v>9.2916666666666661</v>
      </c>
      <c r="K227" s="282" t="str">
        <f t="shared" si="54"/>
        <v>Jum'at</v>
      </c>
      <c r="L227" s="283">
        <f t="shared" si="59"/>
        <v>45786.375</v>
      </c>
      <c r="M227" s="284">
        <f t="shared" si="55"/>
        <v>9.375</v>
      </c>
    </row>
    <row r="228" spans="1:13" ht="15.75" x14ac:dyDescent="0.25">
      <c r="A228" s="273">
        <f t="shared" si="56"/>
        <v>14</v>
      </c>
      <c r="B228" s="285" t="s">
        <v>306</v>
      </c>
      <c r="C228" s="273">
        <v>72</v>
      </c>
      <c r="D228" s="280">
        <f t="shared" si="51"/>
        <v>7</v>
      </c>
      <c r="E228" s="280">
        <v>1</v>
      </c>
      <c r="F228" s="281">
        <f t="shared" si="52"/>
        <v>6</v>
      </c>
      <c r="G228" s="273">
        <v>4</v>
      </c>
      <c r="H228" s="282" t="str">
        <f t="shared" si="53"/>
        <v>Sabtu</v>
      </c>
      <c r="I228" s="283">
        <f t="shared" si="57"/>
        <v>45787.125</v>
      </c>
      <c r="J228" s="284">
        <f t="shared" si="58"/>
        <v>10.125</v>
      </c>
      <c r="K228" s="282" t="str">
        <f t="shared" si="54"/>
        <v>Sabtu</v>
      </c>
      <c r="L228" s="283">
        <f t="shared" si="59"/>
        <v>45787.291666666664</v>
      </c>
      <c r="M228" s="284">
        <f t="shared" si="55"/>
        <v>10.291666666666666</v>
      </c>
    </row>
    <row r="229" spans="1:13" ht="15.75" x14ac:dyDescent="0.25">
      <c r="A229" s="273">
        <f t="shared" si="56"/>
        <v>15</v>
      </c>
      <c r="B229" s="285" t="s">
        <v>305</v>
      </c>
      <c r="C229" s="273">
        <v>41</v>
      </c>
      <c r="D229" s="280">
        <f t="shared" si="51"/>
        <v>5</v>
      </c>
      <c r="E229" s="280">
        <v>2</v>
      </c>
      <c r="F229" s="281">
        <f t="shared" si="52"/>
        <v>3</v>
      </c>
      <c r="G229" s="273">
        <v>1</v>
      </c>
      <c r="H229" s="282" t="str">
        <f t="shared" si="53"/>
        <v>Sabtu</v>
      </c>
      <c r="I229" s="283">
        <f t="shared" si="57"/>
        <v>45787.583333333336</v>
      </c>
      <c r="J229" s="284">
        <f t="shared" si="58"/>
        <v>10.583333333333332</v>
      </c>
      <c r="K229" s="282" t="str">
        <f t="shared" si="54"/>
        <v>Sabtu</v>
      </c>
      <c r="L229" s="283">
        <f t="shared" si="59"/>
        <v>45787.625</v>
      </c>
      <c r="M229" s="284">
        <f t="shared" si="55"/>
        <v>10.624999999999998</v>
      </c>
    </row>
    <row r="230" spans="1:13" ht="15.75" x14ac:dyDescent="0.25">
      <c r="A230" s="273">
        <f t="shared" si="56"/>
        <v>16</v>
      </c>
      <c r="B230" s="279" t="s">
        <v>20</v>
      </c>
      <c r="C230" s="273">
        <v>243</v>
      </c>
      <c r="D230" s="280">
        <f t="shared" si="51"/>
        <v>22</v>
      </c>
      <c r="E230" s="280">
        <v>0</v>
      </c>
      <c r="F230" s="281">
        <f t="shared" si="52"/>
        <v>22</v>
      </c>
      <c r="G230" s="273">
        <v>2</v>
      </c>
      <c r="H230" s="282" t="str">
        <f t="shared" si="53"/>
        <v>Sabtu</v>
      </c>
      <c r="I230" s="283">
        <f t="shared" si="57"/>
        <v>45787.833333333336</v>
      </c>
      <c r="J230" s="284">
        <f t="shared" si="58"/>
        <v>10.833333333333332</v>
      </c>
      <c r="K230" s="282" t="str">
        <f t="shared" si="54"/>
        <v>Sabtu</v>
      </c>
      <c r="L230" s="283">
        <f t="shared" si="59"/>
        <v>45787.916666666672</v>
      </c>
      <c r="M230" s="284">
        <f t="shared" si="55"/>
        <v>10.916666666666666</v>
      </c>
    </row>
    <row r="231" spans="1:13" ht="15.75" x14ac:dyDescent="0.25">
      <c r="A231" s="273">
        <f t="shared" si="56"/>
        <v>17</v>
      </c>
      <c r="B231" s="279" t="s">
        <v>19</v>
      </c>
      <c r="C231" s="273">
        <v>210</v>
      </c>
      <c r="D231" s="280">
        <f t="shared" si="51"/>
        <v>18</v>
      </c>
      <c r="E231" s="280">
        <v>-1</v>
      </c>
      <c r="F231" s="281">
        <f t="shared" si="52"/>
        <v>19</v>
      </c>
      <c r="G231" s="273">
        <v>5</v>
      </c>
      <c r="H231" s="282" t="str">
        <f t="shared" si="53"/>
        <v>Minggu</v>
      </c>
      <c r="I231" s="283">
        <f t="shared" si="57"/>
        <v>45788.833333333336</v>
      </c>
      <c r="J231" s="284">
        <f t="shared" si="58"/>
        <v>11.833333333333332</v>
      </c>
      <c r="K231" s="282" t="str">
        <f t="shared" si="54"/>
        <v>Senin</v>
      </c>
      <c r="L231" s="283">
        <f t="shared" si="59"/>
        <v>45789.041666666672</v>
      </c>
      <c r="M231" s="284">
        <f t="shared" si="55"/>
        <v>12.041666666666666</v>
      </c>
    </row>
    <row r="232" spans="1:13" ht="15.75" x14ac:dyDescent="0.25">
      <c r="A232" s="273">
        <f t="shared" si="56"/>
        <v>18</v>
      </c>
      <c r="B232" s="279" t="s">
        <v>295</v>
      </c>
      <c r="C232" s="273">
        <v>83</v>
      </c>
      <c r="D232" s="280">
        <f t="shared" si="51"/>
        <v>7</v>
      </c>
      <c r="E232" s="280">
        <v>0</v>
      </c>
      <c r="F232" s="281">
        <f t="shared" si="52"/>
        <v>7</v>
      </c>
      <c r="G232" s="273">
        <v>2</v>
      </c>
      <c r="H232" s="282" t="str">
        <f t="shared" si="53"/>
        <v>Senin</v>
      </c>
      <c r="I232" s="283">
        <f t="shared" si="57"/>
        <v>45789.791666666664</v>
      </c>
      <c r="J232" s="284">
        <f t="shared" si="58"/>
        <v>12.791666666666666</v>
      </c>
      <c r="K232" s="282" t="str">
        <f t="shared" si="54"/>
        <v>Senin</v>
      </c>
      <c r="L232" s="283">
        <f t="shared" si="59"/>
        <v>45789.875</v>
      </c>
      <c r="M232" s="284">
        <f t="shared" si="55"/>
        <v>12.875</v>
      </c>
    </row>
    <row r="233" spans="1:13" ht="15.75" x14ac:dyDescent="0.25">
      <c r="A233" s="273">
        <f t="shared" si="56"/>
        <v>19</v>
      </c>
      <c r="B233" s="279" t="s">
        <v>294</v>
      </c>
      <c r="C233" s="273">
        <v>202</v>
      </c>
      <c r="D233" s="280">
        <f t="shared" si="51"/>
        <v>18</v>
      </c>
      <c r="E233" s="280">
        <v>0</v>
      </c>
      <c r="F233" s="281">
        <f t="shared" si="52"/>
        <v>18</v>
      </c>
      <c r="G233" s="273">
        <v>2</v>
      </c>
      <c r="H233" s="282" t="str">
        <f t="shared" si="53"/>
        <v>Selasa</v>
      </c>
      <c r="I233" s="283">
        <f t="shared" si="57"/>
        <v>45790.166666666664</v>
      </c>
      <c r="J233" s="284">
        <f t="shared" si="58"/>
        <v>13.166666666666666</v>
      </c>
      <c r="K233" s="282" t="str">
        <f t="shared" si="54"/>
        <v>Selasa</v>
      </c>
      <c r="L233" s="283">
        <f t="shared" si="59"/>
        <v>45790.25</v>
      </c>
      <c r="M233" s="284">
        <f t="shared" si="55"/>
        <v>13.25</v>
      </c>
    </row>
    <row r="234" spans="1:13" ht="15.75" x14ac:dyDescent="0.25">
      <c r="A234" s="273">
        <f t="shared" si="56"/>
        <v>20</v>
      </c>
      <c r="B234" s="279" t="s">
        <v>304</v>
      </c>
      <c r="C234" s="273">
        <v>54</v>
      </c>
      <c r="D234" s="280">
        <f t="shared" si="51"/>
        <v>6</v>
      </c>
      <c r="E234" s="280">
        <v>2</v>
      </c>
      <c r="F234" s="281">
        <f t="shared" si="52"/>
        <v>4</v>
      </c>
      <c r="G234" s="273">
        <v>2</v>
      </c>
      <c r="H234" s="282" t="str">
        <f t="shared" si="53"/>
        <v>Rabu</v>
      </c>
      <c r="I234" s="283">
        <f t="shared" si="57"/>
        <v>45791</v>
      </c>
      <c r="J234" s="284">
        <f t="shared" si="58"/>
        <v>14</v>
      </c>
      <c r="K234" s="282" t="str">
        <f t="shared" si="54"/>
        <v>Rabu</v>
      </c>
      <c r="L234" s="283">
        <f t="shared" si="59"/>
        <v>45791.083333333336</v>
      </c>
      <c r="M234" s="284">
        <f t="shared" si="55"/>
        <v>14.083333333333334</v>
      </c>
    </row>
    <row r="235" spans="1:13" ht="15.75" x14ac:dyDescent="0.25">
      <c r="A235" s="273">
        <f t="shared" si="56"/>
        <v>21</v>
      </c>
      <c r="B235" s="279" t="s">
        <v>138</v>
      </c>
      <c r="C235" s="273"/>
      <c r="D235" s="280"/>
      <c r="E235" s="280"/>
      <c r="F235" s="280"/>
      <c r="G235" s="273"/>
      <c r="H235" s="282" t="str">
        <f t="shared" si="53"/>
        <v>Rabu</v>
      </c>
      <c r="I235" s="283">
        <f t="shared" si="57"/>
        <v>45791.333333333336</v>
      </c>
      <c r="J235" s="284">
        <f t="shared" si="58"/>
        <v>14.333333333333334</v>
      </c>
      <c r="K235" s="282"/>
      <c r="L235" s="283"/>
      <c r="M235" s="284"/>
    </row>
    <row r="236" spans="1:13" x14ac:dyDescent="0.25">
      <c r="A236" s="466" t="s">
        <v>31</v>
      </c>
      <c r="B236" s="466"/>
      <c r="C236" s="286">
        <f>SUM(C215:C234)</f>
        <v>2862</v>
      </c>
      <c r="D236" s="286">
        <f>SUM(D215:D234)</f>
        <v>250</v>
      </c>
      <c r="E236" s="287"/>
      <c r="F236" s="286"/>
      <c r="G236" s="286">
        <f>SUM(G215:G234)</f>
        <v>92</v>
      </c>
      <c r="H236" s="286">
        <f>D236+G236</f>
        <v>342</v>
      </c>
      <c r="I236" s="288"/>
      <c r="J236" s="289"/>
      <c r="K236" s="288"/>
      <c r="L236" s="289"/>
      <c r="M236" s="289"/>
    </row>
    <row r="237" spans="1:13" x14ac:dyDescent="0.25">
      <c r="A237" s="467" t="s">
        <v>32</v>
      </c>
      <c r="B237" s="467"/>
      <c r="C237" s="290"/>
      <c r="D237" s="291">
        <f>D236/24</f>
        <v>10.416666666666666</v>
      </c>
      <c r="E237" s="292"/>
      <c r="F237" s="291"/>
      <c r="G237" s="291">
        <f>G236/24</f>
        <v>3.8333333333333335</v>
      </c>
      <c r="H237" s="292">
        <f>H236/24</f>
        <v>14.25</v>
      </c>
      <c r="I237" s="293"/>
      <c r="J237" s="294" t="s">
        <v>33</v>
      </c>
      <c r="K237" s="295"/>
      <c r="L237" s="295"/>
      <c r="M237" s="295"/>
    </row>
    <row r="238" spans="1:13" x14ac:dyDescent="0.25">
      <c r="F238" s="222"/>
      <c r="I238" s="295"/>
      <c r="J238" s="295"/>
      <c r="K238" s="289" t="s">
        <v>34</v>
      </c>
      <c r="M238" s="296">
        <f>C236</f>
        <v>2862</v>
      </c>
    </row>
    <row r="239" spans="1:13" x14ac:dyDescent="0.25">
      <c r="F239" s="222"/>
      <c r="J239" s="295"/>
      <c r="K239" s="289" t="s">
        <v>36</v>
      </c>
      <c r="L239" s="289"/>
      <c r="M239" s="297">
        <f>D237</f>
        <v>10.416666666666666</v>
      </c>
    </row>
    <row r="240" spans="1:13" x14ac:dyDescent="0.25">
      <c r="F240" s="222"/>
      <c r="J240" s="295"/>
      <c r="K240" s="289" t="s">
        <v>37</v>
      </c>
      <c r="L240" s="289"/>
      <c r="M240" s="298">
        <f>G237</f>
        <v>3.8333333333333335</v>
      </c>
    </row>
    <row r="241" spans="1:13" x14ac:dyDescent="0.25">
      <c r="A241" s="224"/>
      <c r="B241" s="224"/>
      <c r="C241" s="224"/>
      <c r="D241" s="224"/>
      <c r="E241" s="224"/>
      <c r="F241" s="225"/>
      <c r="G241" s="224"/>
      <c r="H241" s="224"/>
      <c r="I241" s="224"/>
      <c r="J241" s="299"/>
      <c r="K241" s="300" t="s">
        <v>63</v>
      </c>
      <c r="L241" s="299"/>
      <c r="M241" s="301">
        <f>366/28</f>
        <v>13.071428571428571</v>
      </c>
    </row>
    <row r="243" spans="1:13" ht="15.75" x14ac:dyDescent="0.25">
      <c r="A243" s="438" t="s">
        <v>0</v>
      </c>
      <c r="B243" s="438"/>
      <c r="C243" s="438"/>
      <c r="D243" s="438"/>
      <c r="E243" s="438"/>
      <c r="F243" s="438"/>
      <c r="G243" s="438"/>
      <c r="H243" s="438"/>
      <c r="I243" s="438"/>
      <c r="J243" s="438"/>
      <c r="K243" s="438"/>
      <c r="L243" s="438"/>
      <c r="M243" s="438"/>
    </row>
    <row r="244" spans="1:13" ht="15.75" x14ac:dyDescent="0.25">
      <c r="A244" s="438" t="s">
        <v>303</v>
      </c>
      <c r="B244" s="438"/>
      <c r="C244" s="438"/>
      <c r="D244" s="438"/>
      <c r="E244" s="438"/>
      <c r="F244" s="438"/>
      <c r="G244" s="438"/>
      <c r="H244" s="438"/>
      <c r="I244" s="438"/>
      <c r="J244" s="438"/>
      <c r="K244" s="438"/>
      <c r="L244" s="438"/>
      <c r="M244" s="438"/>
    </row>
    <row r="245" spans="1:13" ht="15.75" x14ac:dyDescent="0.25">
      <c r="A245" s="460" t="s">
        <v>45</v>
      </c>
      <c r="B245" s="460"/>
      <c r="C245" s="460"/>
      <c r="D245" s="460"/>
      <c r="E245" s="460"/>
      <c r="F245" s="460"/>
      <c r="G245" s="460"/>
      <c r="H245" s="460"/>
      <c r="I245" s="460"/>
      <c r="J245" s="274"/>
      <c r="K245" s="275" t="s">
        <v>3</v>
      </c>
      <c r="L245" s="276">
        <v>11</v>
      </c>
      <c r="M245" s="275" t="s">
        <v>4</v>
      </c>
    </row>
    <row r="246" spans="1:13" ht="15" customHeight="1" x14ac:dyDescent="0.25">
      <c r="A246" s="461" t="s">
        <v>5</v>
      </c>
      <c r="B246" s="461" t="s">
        <v>6</v>
      </c>
      <c r="C246" s="462" t="s">
        <v>7</v>
      </c>
      <c r="D246" s="462" t="s">
        <v>8</v>
      </c>
      <c r="E246" s="463" t="s">
        <v>9</v>
      </c>
      <c r="F246" s="463" t="s">
        <v>10</v>
      </c>
      <c r="G246" s="462" t="s">
        <v>11</v>
      </c>
      <c r="H246" s="464" t="s">
        <v>12</v>
      </c>
      <c r="I246" s="464"/>
      <c r="J246" s="464"/>
      <c r="K246" s="465" t="s">
        <v>13</v>
      </c>
      <c r="L246" s="465"/>
      <c r="M246" s="465"/>
    </row>
    <row r="247" spans="1:13" ht="15.75" x14ac:dyDescent="0.25">
      <c r="A247" s="461"/>
      <c r="B247" s="461"/>
      <c r="C247" s="462"/>
      <c r="D247" s="462"/>
      <c r="E247" s="463"/>
      <c r="F247" s="463"/>
      <c r="G247" s="462"/>
      <c r="H247" s="277" t="s">
        <v>14</v>
      </c>
      <c r="I247" s="277" t="s">
        <v>15</v>
      </c>
      <c r="J247" s="277" t="s">
        <v>16</v>
      </c>
      <c r="K247" s="278" t="s">
        <v>14</v>
      </c>
      <c r="L247" s="278" t="s">
        <v>15</v>
      </c>
      <c r="M247" s="278" t="s">
        <v>16</v>
      </c>
    </row>
    <row r="248" spans="1:13" ht="15.75" x14ac:dyDescent="0.25">
      <c r="A248" s="273">
        <v>1</v>
      </c>
      <c r="B248" s="279" t="s">
        <v>138</v>
      </c>
      <c r="C248" s="273">
        <v>54</v>
      </c>
      <c r="D248" s="280">
        <f t="shared" ref="D248:D267" si="60">F248+E248</f>
        <v>6</v>
      </c>
      <c r="E248" s="280">
        <v>2</v>
      </c>
      <c r="F248" s="281">
        <f t="shared" ref="F248:F267" si="61">INT(C248/$L$3)</f>
        <v>4</v>
      </c>
      <c r="G248" s="273">
        <v>25</v>
      </c>
      <c r="H248" s="282" t="str">
        <f t="shared" ref="H248:H268" si="62">CHOOSE(WEEKDAY(I248),"Minggu","Senin","Selasa","Rabu","Kamis","Jum'at","Sabtu")</f>
        <v>Rabu</v>
      </c>
      <c r="I248" s="283">
        <v>45791</v>
      </c>
      <c r="J248" s="284">
        <v>0.33333333333333298</v>
      </c>
      <c r="K248" s="282" t="str">
        <f t="shared" ref="K248:K267" si="63">CHOOSE(WEEKDAY(L248),"Minggu","Senin","Selasa","Rabu","Kamis","Jum'at","Sabtu")</f>
        <v>Kamis</v>
      </c>
      <c r="L248" s="283">
        <f>(I248+J248)+G248/24</f>
        <v>45792.375</v>
      </c>
      <c r="M248" s="284">
        <f t="shared" ref="M248:M267" si="64">(J248+G248/24)</f>
        <v>1.3749999999999998</v>
      </c>
    </row>
    <row r="249" spans="1:13" ht="15.75" x14ac:dyDescent="0.25">
      <c r="A249" s="273">
        <f t="shared" ref="A249:A268" si="65">A248+1</f>
        <v>2</v>
      </c>
      <c r="B249" s="279" t="s">
        <v>304</v>
      </c>
      <c r="C249" s="273">
        <v>202</v>
      </c>
      <c r="D249" s="280">
        <f t="shared" si="60"/>
        <v>18</v>
      </c>
      <c r="E249" s="280">
        <v>0</v>
      </c>
      <c r="F249" s="281">
        <f t="shared" si="61"/>
        <v>18</v>
      </c>
      <c r="G249" s="273">
        <v>2</v>
      </c>
      <c r="H249" s="282" t="str">
        <f t="shared" si="62"/>
        <v>Kamis</v>
      </c>
      <c r="I249" s="283">
        <f t="shared" ref="I249:I268" si="66">$I$248+J249</f>
        <v>45792.625</v>
      </c>
      <c r="J249" s="284">
        <f t="shared" ref="J249:J268" si="67">M248+D248/24</f>
        <v>1.6249999999999998</v>
      </c>
      <c r="K249" s="282" t="str">
        <f t="shared" si="63"/>
        <v>Kamis</v>
      </c>
      <c r="L249" s="283">
        <f t="shared" ref="L249:L267" si="68">($I$248+J249)+G249/24</f>
        <v>45792.708333333336</v>
      </c>
      <c r="M249" s="284">
        <f t="shared" si="64"/>
        <v>1.708333333333333</v>
      </c>
    </row>
    <row r="250" spans="1:13" ht="15.75" x14ac:dyDescent="0.25">
      <c r="A250" s="273">
        <f t="shared" si="65"/>
        <v>3</v>
      </c>
      <c r="B250" s="279" t="s">
        <v>294</v>
      </c>
      <c r="C250" s="273">
        <v>83</v>
      </c>
      <c r="D250" s="280">
        <f t="shared" si="60"/>
        <v>7</v>
      </c>
      <c r="E250" s="280">
        <v>0</v>
      </c>
      <c r="F250" s="281">
        <f t="shared" si="61"/>
        <v>7</v>
      </c>
      <c r="G250" s="273">
        <v>4</v>
      </c>
      <c r="H250" s="282" t="str">
        <f t="shared" si="62"/>
        <v>Jum'at</v>
      </c>
      <c r="I250" s="283">
        <f t="shared" si="66"/>
        <v>45793.458333333336</v>
      </c>
      <c r="J250" s="284">
        <f t="shared" si="67"/>
        <v>2.458333333333333</v>
      </c>
      <c r="K250" s="282" t="str">
        <f t="shared" si="63"/>
        <v>Jum'at</v>
      </c>
      <c r="L250" s="283">
        <f t="shared" si="68"/>
        <v>45793.625</v>
      </c>
      <c r="M250" s="284">
        <f t="shared" si="64"/>
        <v>2.6249999999999996</v>
      </c>
    </row>
    <row r="251" spans="1:13" ht="15.75" x14ac:dyDescent="0.25">
      <c r="A251" s="273">
        <f t="shared" si="65"/>
        <v>4</v>
      </c>
      <c r="B251" s="279" t="s">
        <v>295</v>
      </c>
      <c r="C251" s="273">
        <v>210</v>
      </c>
      <c r="D251" s="280">
        <f t="shared" si="60"/>
        <v>18</v>
      </c>
      <c r="E251" s="280">
        <v>-1</v>
      </c>
      <c r="F251" s="281">
        <f t="shared" si="61"/>
        <v>19</v>
      </c>
      <c r="G251" s="273">
        <v>2</v>
      </c>
      <c r="H251" s="282" t="str">
        <f t="shared" si="62"/>
        <v>Jum'at</v>
      </c>
      <c r="I251" s="283">
        <f t="shared" si="66"/>
        <v>45793.916666666664</v>
      </c>
      <c r="J251" s="284">
        <f t="shared" si="67"/>
        <v>2.9166666666666661</v>
      </c>
      <c r="K251" s="282" t="str">
        <f t="shared" si="63"/>
        <v>Sabtu</v>
      </c>
      <c r="L251" s="283">
        <f t="shared" si="68"/>
        <v>45794</v>
      </c>
      <c r="M251" s="284">
        <f t="shared" si="64"/>
        <v>2.9999999999999996</v>
      </c>
    </row>
    <row r="252" spans="1:13" ht="15.75" x14ac:dyDescent="0.25">
      <c r="A252" s="273">
        <f t="shared" si="65"/>
        <v>5</v>
      </c>
      <c r="B252" s="279" t="s">
        <v>19</v>
      </c>
      <c r="C252" s="273">
        <v>243</v>
      </c>
      <c r="D252" s="280">
        <f t="shared" si="60"/>
        <v>21</v>
      </c>
      <c r="E252" s="280">
        <v>-1</v>
      </c>
      <c r="F252" s="281">
        <f t="shared" si="61"/>
        <v>22</v>
      </c>
      <c r="G252" s="273">
        <v>5</v>
      </c>
      <c r="H252" s="282" t="str">
        <f t="shared" si="62"/>
        <v>Sabtu</v>
      </c>
      <c r="I252" s="283">
        <f t="shared" si="66"/>
        <v>45794.75</v>
      </c>
      <c r="J252" s="284">
        <f t="shared" si="67"/>
        <v>3.7499999999999996</v>
      </c>
      <c r="K252" s="282" t="str">
        <f t="shared" si="63"/>
        <v>Sabtu</v>
      </c>
      <c r="L252" s="283">
        <f t="shared" si="68"/>
        <v>45794.958333333336</v>
      </c>
      <c r="M252" s="284">
        <f t="shared" si="64"/>
        <v>3.958333333333333</v>
      </c>
    </row>
    <row r="253" spans="1:13" ht="15.75" x14ac:dyDescent="0.25">
      <c r="A253" s="273">
        <f t="shared" si="65"/>
        <v>6</v>
      </c>
      <c r="B253" s="285" t="s">
        <v>20</v>
      </c>
      <c r="C253" s="273">
        <v>41</v>
      </c>
      <c r="D253" s="280">
        <f t="shared" si="60"/>
        <v>4</v>
      </c>
      <c r="E253" s="280">
        <v>1</v>
      </c>
      <c r="F253" s="281">
        <f t="shared" si="61"/>
        <v>3</v>
      </c>
      <c r="G253" s="273">
        <v>2</v>
      </c>
      <c r="H253" s="282" t="str">
        <f t="shared" si="62"/>
        <v>Minggu</v>
      </c>
      <c r="I253" s="283">
        <f t="shared" si="66"/>
        <v>45795.833333333336</v>
      </c>
      <c r="J253" s="284">
        <f t="shared" si="67"/>
        <v>4.833333333333333</v>
      </c>
      <c r="K253" s="282" t="str">
        <f t="shared" si="63"/>
        <v>Minggu</v>
      </c>
      <c r="L253" s="283">
        <f t="shared" si="68"/>
        <v>45795.916666666672</v>
      </c>
      <c r="M253" s="284">
        <f t="shared" si="64"/>
        <v>4.9166666666666661</v>
      </c>
    </row>
    <row r="254" spans="1:13" ht="15.75" x14ac:dyDescent="0.25">
      <c r="A254" s="273">
        <f t="shared" si="65"/>
        <v>7</v>
      </c>
      <c r="B254" s="285" t="s">
        <v>305</v>
      </c>
      <c r="C254" s="273">
        <v>72</v>
      </c>
      <c r="D254" s="280">
        <f t="shared" si="60"/>
        <v>6</v>
      </c>
      <c r="E254" s="280">
        <v>0</v>
      </c>
      <c r="F254" s="281">
        <f t="shared" si="61"/>
        <v>6</v>
      </c>
      <c r="G254" s="273">
        <v>2</v>
      </c>
      <c r="H254" s="282" t="str">
        <f t="shared" si="62"/>
        <v>Senin</v>
      </c>
      <c r="I254" s="283">
        <f t="shared" si="66"/>
        <v>45796.083333333336</v>
      </c>
      <c r="J254" s="284">
        <f t="shared" si="67"/>
        <v>5.083333333333333</v>
      </c>
      <c r="K254" s="282" t="str">
        <f t="shared" si="63"/>
        <v>Senin</v>
      </c>
      <c r="L254" s="283">
        <f t="shared" si="68"/>
        <v>45796.166666666672</v>
      </c>
      <c r="M254" s="284">
        <f t="shared" si="64"/>
        <v>5.1666666666666661</v>
      </c>
    </row>
    <row r="255" spans="1:13" ht="15.75" x14ac:dyDescent="0.25">
      <c r="A255" s="273">
        <f t="shared" si="65"/>
        <v>8</v>
      </c>
      <c r="B255" s="285" t="s">
        <v>306</v>
      </c>
      <c r="C255" s="273">
        <v>212</v>
      </c>
      <c r="D255" s="280">
        <f t="shared" si="60"/>
        <v>17</v>
      </c>
      <c r="E255" s="280">
        <v>-2</v>
      </c>
      <c r="F255" s="281">
        <f t="shared" si="61"/>
        <v>19</v>
      </c>
      <c r="G255" s="273">
        <v>4</v>
      </c>
      <c r="H255" s="282" t="str">
        <f t="shared" si="62"/>
        <v>Senin</v>
      </c>
      <c r="I255" s="283">
        <f t="shared" si="66"/>
        <v>45796.416666666664</v>
      </c>
      <c r="J255" s="284">
        <f t="shared" si="67"/>
        <v>5.4166666666666661</v>
      </c>
      <c r="K255" s="282" t="str">
        <f t="shared" si="63"/>
        <v>Senin</v>
      </c>
      <c r="L255" s="283">
        <f t="shared" si="68"/>
        <v>45796.583333333328</v>
      </c>
      <c r="M255" s="284">
        <f t="shared" si="64"/>
        <v>5.583333333333333</v>
      </c>
    </row>
    <row r="256" spans="1:13" ht="15.75" x14ac:dyDescent="0.25">
      <c r="A256" s="273">
        <f t="shared" si="65"/>
        <v>9</v>
      </c>
      <c r="B256" s="285" t="s">
        <v>307</v>
      </c>
      <c r="C256" s="273">
        <v>142</v>
      </c>
      <c r="D256" s="280">
        <f t="shared" si="60"/>
        <v>11</v>
      </c>
      <c r="E256" s="280">
        <v>-1</v>
      </c>
      <c r="F256" s="281">
        <f t="shared" si="61"/>
        <v>12</v>
      </c>
      <c r="G256" s="273">
        <v>3</v>
      </c>
      <c r="H256" s="282" t="str">
        <f t="shared" si="62"/>
        <v>Selasa</v>
      </c>
      <c r="I256" s="283">
        <f t="shared" si="66"/>
        <v>45797.291666666664</v>
      </c>
      <c r="J256" s="284">
        <f t="shared" si="67"/>
        <v>6.2916666666666661</v>
      </c>
      <c r="K256" s="282" t="str">
        <f t="shared" si="63"/>
        <v>Selasa</v>
      </c>
      <c r="L256" s="283">
        <f t="shared" si="68"/>
        <v>45797.416666666664</v>
      </c>
      <c r="M256" s="284">
        <f t="shared" si="64"/>
        <v>6.4166666666666661</v>
      </c>
    </row>
    <row r="257" spans="1:13" ht="15.75" x14ac:dyDescent="0.25">
      <c r="A257" s="273">
        <f t="shared" si="65"/>
        <v>10</v>
      </c>
      <c r="B257" s="285" t="s">
        <v>308</v>
      </c>
      <c r="C257" s="273">
        <v>172</v>
      </c>
      <c r="D257" s="280">
        <f t="shared" si="60"/>
        <v>15</v>
      </c>
      <c r="E257" s="280">
        <v>0</v>
      </c>
      <c r="F257" s="281">
        <f t="shared" si="61"/>
        <v>15</v>
      </c>
      <c r="G257" s="273">
        <v>2</v>
      </c>
      <c r="H257" s="282" t="str">
        <f t="shared" si="62"/>
        <v>Selasa</v>
      </c>
      <c r="I257" s="283">
        <f t="shared" si="66"/>
        <v>45797.875</v>
      </c>
      <c r="J257" s="284">
        <f t="shared" si="67"/>
        <v>6.8749999999999991</v>
      </c>
      <c r="K257" s="282" t="str">
        <f t="shared" si="63"/>
        <v>Selasa</v>
      </c>
      <c r="L257" s="283">
        <f t="shared" si="68"/>
        <v>45797.958333333336</v>
      </c>
      <c r="M257" s="284">
        <f t="shared" si="64"/>
        <v>6.9583333333333321</v>
      </c>
    </row>
    <row r="258" spans="1:13" ht="15.75" x14ac:dyDescent="0.25">
      <c r="A258" s="273">
        <f t="shared" si="65"/>
        <v>11</v>
      </c>
      <c r="B258" s="285" t="s">
        <v>92</v>
      </c>
      <c r="C258" s="273">
        <v>172</v>
      </c>
      <c r="D258" s="280">
        <f t="shared" si="60"/>
        <v>15</v>
      </c>
      <c r="E258" s="280">
        <v>0</v>
      </c>
      <c r="F258" s="281">
        <f t="shared" si="61"/>
        <v>15</v>
      </c>
      <c r="G258" s="273">
        <v>13</v>
      </c>
      <c r="H258" s="282" t="str">
        <f t="shared" si="62"/>
        <v>Rabu</v>
      </c>
      <c r="I258" s="283">
        <f t="shared" si="66"/>
        <v>45798.583333333336</v>
      </c>
      <c r="J258" s="284">
        <f t="shared" si="67"/>
        <v>7.5833333333333321</v>
      </c>
      <c r="K258" s="282" t="str">
        <f t="shared" si="63"/>
        <v>Kamis</v>
      </c>
      <c r="L258" s="283">
        <f t="shared" si="68"/>
        <v>45799.125</v>
      </c>
      <c r="M258" s="284">
        <f t="shared" si="64"/>
        <v>8.1249999999999982</v>
      </c>
    </row>
    <row r="259" spans="1:13" ht="15.75" x14ac:dyDescent="0.25">
      <c r="A259" s="273">
        <f t="shared" si="65"/>
        <v>12</v>
      </c>
      <c r="B259" s="285" t="s">
        <v>308</v>
      </c>
      <c r="C259" s="273">
        <v>142</v>
      </c>
      <c r="D259" s="280">
        <f t="shared" si="60"/>
        <v>11</v>
      </c>
      <c r="E259" s="280">
        <v>-1</v>
      </c>
      <c r="F259" s="281">
        <f t="shared" si="61"/>
        <v>12</v>
      </c>
      <c r="G259" s="273">
        <v>2</v>
      </c>
      <c r="H259" s="282" t="str">
        <f t="shared" si="62"/>
        <v>Kamis</v>
      </c>
      <c r="I259" s="283">
        <f t="shared" si="66"/>
        <v>45799.75</v>
      </c>
      <c r="J259" s="284">
        <f t="shared" si="67"/>
        <v>8.7499999999999982</v>
      </c>
      <c r="K259" s="282" t="str">
        <f t="shared" si="63"/>
        <v>Kamis</v>
      </c>
      <c r="L259" s="283">
        <f t="shared" si="68"/>
        <v>45799.833333333336</v>
      </c>
      <c r="M259" s="284">
        <f t="shared" si="64"/>
        <v>8.8333333333333321</v>
      </c>
    </row>
    <row r="260" spans="1:13" ht="15.75" x14ac:dyDescent="0.25">
      <c r="A260" s="273">
        <f t="shared" si="65"/>
        <v>13</v>
      </c>
      <c r="B260" s="285" t="s">
        <v>307</v>
      </c>
      <c r="C260" s="273">
        <v>212</v>
      </c>
      <c r="D260" s="280">
        <f t="shared" si="60"/>
        <v>18</v>
      </c>
      <c r="E260" s="280">
        <v>-1</v>
      </c>
      <c r="F260" s="281">
        <f t="shared" si="61"/>
        <v>19</v>
      </c>
      <c r="G260" s="273">
        <v>2</v>
      </c>
      <c r="H260" s="282" t="str">
        <f t="shared" si="62"/>
        <v>Jum'at</v>
      </c>
      <c r="I260" s="283">
        <f t="shared" si="66"/>
        <v>45800.291666666664</v>
      </c>
      <c r="J260" s="284">
        <f t="shared" si="67"/>
        <v>9.2916666666666661</v>
      </c>
      <c r="K260" s="282" t="str">
        <f t="shared" si="63"/>
        <v>Jum'at</v>
      </c>
      <c r="L260" s="283">
        <f t="shared" si="68"/>
        <v>45800.375</v>
      </c>
      <c r="M260" s="284">
        <f t="shared" si="64"/>
        <v>9.375</v>
      </c>
    </row>
    <row r="261" spans="1:13" ht="15.75" x14ac:dyDescent="0.25">
      <c r="A261" s="273">
        <f t="shared" si="65"/>
        <v>14</v>
      </c>
      <c r="B261" s="285" t="s">
        <v>306</v>
      </c>
      <c r="C261" s="273">
        <v>72</v>
      </c>
      <c r="D261" s="280">
        <f t="shared" si="60"/>
        <v>7</v>
      </c>
      <c r="E261" s="280">
        <v>1</v>
      </c>
      <c r="F261" s="281">
        <f t="shared" si="61"/>
        <v>6</v>
      </c>
      <c r="G261" s="273">
        <v>4</v>
      </c>
      <c r="H261" s="282" t="str">
        <f t="shared" si="62"/>
        <v>Sabtu</v>
      </c>
      <c r="I261" s="283">
        <f t="shared" si="66"/>
        <v>45801.125</v>
      </c>
      <c r="J261" s="284">
        <f t="shared" si="67"/>
        <v>10.125</v>
      </c>
      <c r="K261" s="282" t="str">
        <f t="shared" si="63"/>
        <v>Sabtu</v>
      </c>
      <c r="L261" s="283">
        <f t="shared" si="68"/>
        <v>45801.291666666664</v>
      </c>
      <c r="M261" s="284">
        <f t="shared" si="64"/>
        <v>10.291666666666666</v>
      </c>
    </row>
    <row r="262" spans="1:13" ht="15.75" x14ac:dyDescent="0.25">
      <c r="A262" s="273">
        <f t="shared" si="65"/>
        <v>15</v>
      </c>
      <c r="B262" s="285" t="s">
        <v>305</v>
      </c>
      <c r="C262" s="273">
        <v>41</v>
      </c>
      <c r="D262" s="280">
        <f t="shared" si="60"/>
        <v>5</v>
      </c>
      <c r="E262" s="280">
        <v>2</v>
      </c>
      <c r="F262" s="281">
        <f t="shared" si="61"/>
        <v>3</v>
      </c>
      <c r="G262" s="273">
        <v>1</v>
      </c>
      <c r="H262" s="282" t="str">
        <f t="shared" si="62"/>
        <v>Sabtu</v>
      </c>
      <c r="I262" s="283">
        <f t="shared" si="66"/>
        <v>45801.583333333336</v>
      </c>
      <c r="J262" s="284">
        <f t="shared" si="67"/>
        <v>10.583333333333332</v>
      </c>
      <c r="K262" s="282" t="str">
        <f t="shared" si="63"/>
        <v>Sabtu</v>
      </c>
      <c r="L262" s="283">
        <f t="shared" si="68"/>
        <v>45801.625</v>
      </c>
      <c r="M262" s="284">
        <f t="shared" si="64"/>
        <v>10.624999999999998</v>
      </c>
    </row>
    <row r="263" spans="1:13" ht="15.75" x14ac:dyDescent="0.25">
      <c r="A263" s="273">
        <f t="shared" si="65"/>
        <v>16</v>
      </c>
      <c r="B263" s="279" t="s">
        <v>20</v>
      </c>
      <c r="C263" s="273">
        <v>243</v>
      </c>
      <c r="D263" s="280">
        <f t="shared" si="60"/>
        <v>19</v>
      </c>
      <c r="E263" s="280">
        <v>-3</v>
      </c>
      <c r="F263" s="281">
        <f t="shared" si="61"/>
        <v>22</v>
      </c>
      <c r="G263" s="273">
        <v>5</v>
      </c>
      <c r="H263" s="282" t="str">
        <f t="shared" si="62"/>
        <v>Sabtu</v>
      </c>
      <c r="I263" s="283">
        <f t="shared" si="66"/>
        <v>45801.833333333336</v>
      </c>
      <c r="J263" s="284">
        <f t="shared" si="67"/>
        <v>10.833333333333332</v>
      </c>
      <c r="K263" s="282" t="str">
        <f t="shared" si="63"/>
        <v>Minggu</v>
      </c>
      <c r="L263" s="283">
        <f t="shared" si="68"/>
        <v>45802.041666666672</v>
      </c>
      <c r="M263" s="284">
        <f t="shared" si="64"/>
        <v>11.041666666666666</v>
      </c>
    </row>
    <row r="264" spans="1:13" ht="15.75" x14ac:dyDescent="0.25">
      <c r="A264" s="273">
        <f t="shared" si="65"/>
        <v>17</v>
      </c>
      <c r="B264" s="279" t="s">
        <v>19</v>
      </c>
      <c r="C264" s="273">
        <v>210</v>
      </c>
      <c r="D264" s="280">
        <f t="shared" si="60"/>
        <v>18</v>
      </c>
      <c r="E264" s="280">
        <v>-1</v>
      </c>
      <c r="F264" s="281">
        <f t="shared" si="61"/>
        <v>19</v>
      </c>
      <c r="G264" s="273">
        <v>5</v>
      </c>
      <c r="H264" s="282" t="str">
        <f t="shared" si="62"/>
        <v>Minggu</v>
      </c>
      <c r="I264" s="283">
        <f t="shared" si="66"/>
        <v>45802.833333333336</v>
      </c>
      <c r="J264" s="284">
        <f t="shared" si="67"/>
        <v>11.833333333333332</v>
      </c>
      <c r="K264" s="282" t="str">
        <f t="shared" si="63"/>
        <v>Senin</v>
      </c>
      <c r="L264" s="283">
        <f t="shared" si="68"/>
        <v>45803.041666666672</v>
      </c>
      <c r="M264" s="284">
        <f t="shared" si="64"/>
        <v>12.041666666666666</v>
      </c>
    </row>
    <row r="265" spans="1:13" ht="15.75" x14ac:dyDescent="0.25">
      <c r="A265" s="273">
        <f t="shared" si="65"/>
        <v>18</v>
      </c>
      <c r="B265" s="279" t="s">
        <v>295</v>
      </c>
      <c r="C265" s="273">
        <v>83</v>
      </c>
      <c r="D265" s="280">
        <f t="shared" si="60"/>
        <v>7</v>
      </c>
      <c r="E265" s="280">
        <v>0</v>
      </c>
      <c r="F265" s="281">
        <f t="shared" si="61"/>
        <v>7</v>
      </c>
      <c r="G265" s="273">
        <v>2</v>
      </c>
      <c r="H265" s="282" t="str">
        <f t="shared" si="62"/>
        <v>Senin</v>
      </c>
      <c r="I265" s="283">
        <f t="shared" si="66"/>
        <v>45803.791666666664</v>
      </c>
      <c r="J265" s="284">
        <f t="shared" si="67"/>
        <v>12.791666666666666</v>
      </c>
      <c r="K265" s="282" t="str">
        <f t="shared" si="63"/>
        <v>Senin</v>
      </c>
      <c r="L265" s="283">
        <f t="shared" si="68"/>
        <v>45803.875</v>
      </c>
      <c r="M265" s="284">
        <f t="shared" si="64"/>
        <v>12.875</v>
      </c>
    </row>
    <row r="266" spans="1:13" ht="15.75" x14ac:dyDescent="0.25">
      <c r="A266" s="273">
        <f t="shared" si="65"/>
        <v>19</v>
      </c>
      <c r="B266" s="279" t="s">
        <v>294</v>
      </c>
      <c r="C266" s="273">
        <v>202</v>
      </c>
      <c r="D266" s="280">
        <f t="shared" si="60"/>
        <v>18</v>
      </c>
      <c r="E266" s="280">
        <v>0</v>
      </c>
      <c r="F266" s="281">
        <f t="shared" si="61"/>
        <v>18</v>
      </c>
      <c r="G266" s="273">
        <v>2</v>
      </c>
      <c r="H266" s="282" t="str">
        <f t="shared" si="62"/>
        <v>Selasa</v>
      </c>
      <c r="I266" s="283">
        <f t="shared" si="66"/>
        <v>45804.166666666664</v>
      </c>
      <c r="J266" s="284">
        <f t="shared" si="67"/>
        <v>13.166666666666666</v>
      </c>
      <c r="K266" s="282" t="str">
        <f t="shared" si="63"/>
        <v>Selasa</v>
      </c>
      <c r="L266" s="283">
        <f t="shared" si="68"/>
        <v>45804.25</v>
      </c>
      <c r="M266" s="284">
        <f t="shared" si="64"/>
        <v>13.25</v>
      </c>
    </row>
    <row r="267" spans="1:13" ht="15.75" x14ac:dyDescent="0.25">
      <c r="A267" s="273">
        <f t="shared" si="65"/>
        <v>20</v>
      </c>
      <c r="B267" s="279" t="s">
        <v>304</v>
      </c>
      <c r="C267" s="273">
        <v>54</v>
      </c>
      <c r="D267" s="280">
        <f t="shared" si="60"/>
        <v>6</v>
      </c>
      <c r="E267" s="280">
        <v>2</v>
      </c>
      <c r="F267" s="281">
        <f t="shared" si="61"/>
        <v>4</v>
      </c>
      <c r="G267" s="273">
        <v>2</v>
      </c>
      <c r="H267" s="282" t="str">
        <f t="shared" si="62"/>
        <v>Rabu</v>
      </c>
      <c r="I267" s="283">
        <f t="shared" si="66"/>
        <v>45805</v>
      </c>
      <c r="J267" s="284">
        <f t="shared" si="67"/>
        <v>14</v>
      </c>
      <c r="K267" s="282" t="str">
        <f t="shared" si="63"/>
        <v>Rabu</v>
      </c>
      <c r="L267" s="283">
        <f t="shared" si="68"/>
        <v>45805.083333333336</v>
      </c>
      <c r="M267" s="284">
        <f t="shared" si="64"/>
        <v>14.083333333333334</v>
      </c>
    </row>
    <row r="268" spans="1:13" ht="15.75" x14ac:dyDescent="0.25">
      <c r="A268" s="273">
        <f t="shared" si="65"/>
        <v>21</v>
      </c>
      <c r="B268" s="279" t="s">
        <v>138</v>
      </c>
      <c r="C268" s="273"/>
      <c r="D268" s="280"/>
      <c r="E268" s="280"/>
      <c r="F268" s="280"/>
      <c r="G268" s="273"/>
      <c r="H268" s="282" t="str">
        <f t="shared" si="62"/>
        <v>Rabu</v>
      </c>
      <c r="I268" s="283">
        <f t="shared" si="66"/>
        <v>45805.333333333336</v>
      </c>
      <c r="J268" s="284">
        <f t="shared" si="67"/>
        <v>14.333333333333334</v>
      </c>
      <c r="K268" s="282"/>
      <c r="L268" s="283"/>
      <c r="M268" s="284"/>
    </row>
    <row r="269" spans="1:13" x14ac:dyDescent="0.25">
      <c r="A269" s="466" t="s">
        <v>31</v>
      </c>
      <c r="B269" s="466"/>
      <c r="C269" s="286">
        <f>SUM(C248:C267)</f>
        <v>2862</v>
      </c>
      <c r="D269" s="286">
        <f>SUM(D248:D267)</f>
        <v>247</v>
      </c>
      <c r="E269" s="287"/>
      <c r="F269" s="286"/>
      <c r="G269" s="286">
        <f>SUM(G248:G267)</f>
        <v>89</v>
      </c>
      <c r="H269" s="286">
        <f>D269+G269</f>
        <v>336</v>
      </c>
      <c r="I269" s="288"/>
      <c r="J269" s="289"/>
      <c r="K269" s="288"/>
      <c r="L269" s="289"/>
      <c r="M269" s="289"/>
    </row>
    <row r="270" spans="1:13" x14ac:dyDescent="0.25">
      <c r="A270" s="467" t="s">
        <v>32</v>
      </c>
      <c r="B270" s="467"/>
      <c r="C270" s="290"/>
      <c r="D270" s="291">
        <f>D269/24</f>
        <v>10.291666666666666</v>
      </c>
      <c r="E270" s="292"/>
      <c r="F270" s="291"/>
      <c r="G270" s="291">
        <f>G269/24</f>
        <v>3.7083333333333335</v>
      </c>
      <c r="H270" s="292">
        <f>H269/24</f>
        <v>14</v>
      </c>
      <c r="I270" s="293"/>
      <c r="J270" s="294" t="s">
        <v>33</v>
      </c>
      <c r="K270" s="295"/>
      <c r="L270" s="295"/>
      <c r="M270" s="295"/>
    </row>
    <row r="271" spans="1:13" x14ac:dyDescent="0.25">
      <c r="F271" s="222"/>
      <c r="I271" s="295"/>
      <c r="J271" s="295"/>
      <c r="K271" s="289" t="s">
        <v>34</v>
      </c>
      <c r="M271" s="296">
        <f>C269</f>
        <v>2862</v>
      </c>
    </row>
    <row r="272" spans="1:13" x14ac:dyDescent="0.25">
      <c r="F272" s="222"/>
      <c r="J272" s="295"/>
      <c r="K272" s="289" t="s">
        <v>36</v>
      </c>
      <c r="L272" s="289"/>
      <c r="M272" s="297">
        <f>D270</f>
        <v>10.291666666666666</v>
      </c>
    </row>
    <row r="273" spans="1:13" x14ac:dyDescent="0.25">
      <c r="F273" s="222"/>
      <c r="J273" s="295"/>
      <c r="K273" s="289" t="s">
        <v>37</v>
      </c>
      <c r="L273" s="289"/>
      <c r="M273" s="298">
        <f>G270</f>
        <v>3.7083333333333335</v>
      </c>
    </row>
    <row r="274" spans="1:13" x14ac:dyDescent="0.25">
      <c r="A274" s="224"/>
      <c r="B274" s="224"/>
      <c r="C274" s="224"/>
      <c r="D274" s="224"/>
      <c r="E274" s="224"/>
      <c r="F274" s="225"/>
      <c r="G274" s="224"/>
      <c r="H274" s="224"/>
      <c r="I274" s="224"/>
      <c r="J274" s="299"/>
      <c r="K274" s="300" t="s">
        <v>63</v>
      </c>
      <c r="L274" s="299"/>
      <c r="M274" s="301">
        <f>366/28</f>
        <v>13.071428571428571</v>
      </c>
    </row>
    <row r="276" spans="1:13" ht="15.75" x14ac:dyDescent="0.25">
      <c r="A276" s="438" t="s">
        <v>0</v>
      </c>
      <c r="B276" s="438"/>
      <c r="C276" s="438"/>
      <c r="D276" s="438"/>
      <c r="E276" s="438"/>
      <c r="F276" s="438"/>
      <c r="G276" s="438"/>
      <c r="H276" s="438"/>
      <c r="I276" s="438"/>
      <c r="J276" s="438"/>
      <c r="K276" s="438"/>
      <c r="L276" s="438"/>
      <c r="M276" s="438"/>
    </row>
    <row r="277" spans="1:13" ht="15.75" x14ac:dyDescent="0.25">
      <c r="A277" s="438" t="s">
        <v>303</v>
      </c>
      <c r="B277" s="438"/>
      <c r="C277" s="438"/>
      <c r="D277" s="438"/>
      <c r="E277" s="438"/>
      <c r="F277" s="438"/>
      <c r="G277" s="438"/>
      <c r="H277" s="438"/>
      <c r="I277" s="438"/>
      <c r="J277" s="438"/>
      <c r="K277" s="438"/>
      <c r="L277" s="438"/>
      <c r="M277" s="438"/>
    </row>
    <row r="278" spans="1:13" ht="15.75" x14ac:dyDescent="0.25">
      <c r="A278" s="460" t="s">
        <v>46</v>
      </c>
      <c r="B278" s="460"/>
      <c r="C278" s="460"/>
      <c r="D278" s="460"/>
      <c r="E278" s="460"/>
      <c r="F278" s="460"/>
      <c r="G278" s="460"/>
      <c r="H278" s="460"/>
      <c r="I278" s="460"/>
      <c r="J278" s="274"/>
      <c r="K278" s="275" t="s">
        <v>3</v>
      </c>
      <c r="L278" s="276">
        <v>11</v>
      </c>
      <c r="M278" s="275" t="s">
        <v>4</v>
      </c>
    </row>
    <row r="279" spans="1:13" ht="15" customHeight="1" x14ac:dyDescent="0.25">
      <c r="A279" s="461" t="s">
        <v>5</v>
      </c>
      <c r="B279" s="461" t="s">
        <v>6</v>
      </c>
      <c r="C279" s="462" t="s">
        <v>7</v>
      </c>
      <c r="D279" s="462" t="s">
        <v>8</v>
      </c>
      <c r="E279" s="463" t="s">
        <v>9</v>
      </c>
      <c r="F279" s="463" t="s">
        <v>10</v>
      </c>
      <c r="G279" s="462" t="s">
        <v>11</v>
      </c>
      <c r="H279" s="464" t="s">
        <v>12</v>
      </c>
      <c r="I279" s="464"/>
      <c r="J279" s="464"/>
      <c r="K279" s="465" t="s">
        <v>13</v>
      </c>
      <c r="L279" s="465"/>
      <c r="M279" s="465"/>
    </row>
    <row r="280" spans="1:13" ht="15.75" x14ac:dyDescent="0.25">
      <c r="A280" s="461"/>
      <c r="B280" s="461"/>
      <c r="C280" s="462"/>
      <c r="D280" s="462"/>
      <c r="E280" s="463"/>
      <c r="F280" s="463"/>
      <c r="G280" s="462"/>
      <c r="H280" s="277" t="s">
        <v>14</v>
      </c>
      <c r="I280" s="277" t="s">
        <v>15</v>
      </c>
      <c r="J280" s="277" t="s">
        <v>16</v>
      </c>
      <c r="K280" s="278" t="s">
        <v>14</v>
      </c>
      <c r="L280" s="278" t="s">
        <v>15</v>
      </c>
      <c r="M280" s="278" t="s">
        <v>16</v>
      </c>
    </row>
    <row r="281" spans="1:13" ht="15.75" x14ac:dyDescent="0.25">
      <c r="A281" s="273">
        <v>1</v>
      </c>
      <c r="B281" s="279" t="s">
        <v>138</v>
      </c>
      <c r="C281" s="273">
        <v>54</v>
      </c>
      <c r="D281" s="280">
        <f t="shared" ref="D281:D300" si="69">F281+E281</f>
        <v>6</v>
      </c>
      <c r="E281" s="280">
        <v>2</v>
      </c>
      <c r="F281" s="281">
        <f t="shared" ref="F281:F300" si="70">INT(C281/$L$3)</f>
        <v>4</v>
      </c>
      <c r="G281" s="273">
        <v>25</v>
      </c>
      <c r="H281" s="282" t="str">
        <f t="shared" ref="H281:H301" si="71">CHOOSE(WEEKDAY(I281),"Minggu","Senin","Selasa","Rabu","Kamis","Jum'at","Sabtu")</f>
        <v>Rabu</v>
      </c>
      <c r="I281" s="283">
        <v>45805</v>
      </c>
      <c r="J281" s="284">
        <v>0.33333333333333298</v>
      </c>
      <c r="K281" s="282" t="str">
        <f t="shared" ref="K281:K300" si="72">CHOOSE(WEEKDAY(L281),"Minggu","Senin","Selasa","Rabu","Kamis","Jum'at","Sabtu")</f>
        <v>Kamis</v>
      </c>
      <c r="L281" s="283">
        <f>(I281+J281)+G281/24</f>
        <v>45806.375</v>
      </c>
      <c r="M281" s="284">
        <f t="shared" ref="M281:M300" si="73">(J281+G281/24)</f>
        <v>1.3749999999999998</v>
      </c>
    </row>
    <row r="282" spans="1:13" ht="15.75" x14ac:dyDescent="0.25">
      <c r="A282" s="273">
        <f t="shared" ref="A282:A301" si="74">A281+1</f>
        <v>2</v>
      </c>
      <c r="B282" s="279" t="s">
        <v>304</v>
      </c>
      <c r="C282" s="273">
        <v>202</v>
      </c>
      <c r="D282" s="280">
        <f t="shared" si="69"/>
        <v>18</v>
      </c>
      <c r="E282" s="280">
        <v>0</v>
      </c>
      <c r="F282" s="281">
        <f t="shared" si="70"/>
        <v>18</v>
      </c>
      <c r="G282" s="273">
        <v>2</v>
      </c>
      <c r="H282" s="282" t="str">
        <f t="shared" si="71"/>
        <v>Kamis</v>
      </c>
      <c r="I282" s="283">
        <f t="shared" ref="I282:I301" si="75">$I$281+J282</f>
        <v>45806.625</v>
      </c>
      <c r="J282" s="284">
        <f t="shared" ref="J282:J301" si="76">M281+D281/24</f>
        <v>1.6249999999999998</v>
      </c>
      <c r="K282" s="282" t="str">
        <f t="shared" si="72"/>
        <v>Kamis</v>
      </c>
      <c r="L282" s="283">
        <f t="shared" ref="L282:L300" si="77">($I$281+J282)+G282/24</f>
        <v>45806.708333333336</v>
      </c>
      <c r="M282" s="284">
        <f t="shared" si="73"/>
        <v>1.708333333333333</v>
      </c>
    </row>
    <row r="283" spans="1:13" ht="15.75" x14ac:dyDescent="0.25">
      <c r="A283" s="273">
        <f t="shared" si="74"/>
        <v>3</v>
      </c>
      <c r="B283" s="279" t="s">
        <v>294</v>
      </c>
      <c r="C283" s="273">
        <v>83</v>
      </c>
      <c r="D283" s="280">
        <f t="shared" si="69"/>
        <v>7</v>
      </c>
      <c r="E283" s="280">
        <v>0</v>
      </c>
      <c r="F283" s="281">
        <f t="shared" si="70"/>
        <v>7</v>
      </c>
      <c r="G283" s="273">
        <v>4</v>
      </c>
      <c r="H283" s="282" t="str">
        <f t="shared" si="71"/>
        <v>Jum'at</v>
      </c>
      <c r="I283" s="283">
        <f t="shared" si="75"/>
        <v>45807.458333333336</v>
      </c>
      <c r="J283" s="284">
        <f t="shared" si="76"/>
        <v>2.458333333333333</v>
      </c>
      <c r="K283" s="282" t="str">
        <f t="shared" si="72"/>
        <v>Jum'at</v>
      </c>
      <c r="L283" s="283">
        <f t="shared" si="77"/>
        <v>45807.625</v>
      </c>
      <c r="M283" s="284">
        <f t="shared" si="73"/>
        <v>2.6249999999999996</v>
      </c>
    </row>
    <row r="284" spans="1:13" ht="15.75" x14ac:dyDescent="0.25">
      <c r="A284" s="273">
        <f t="shared" si="74"/>
        <v>4</v>
      </c>
      <c r="B284" s="279" t="s">
        <v>295</v>
      </c>
      <c r="C284" s="273">
        <v>210</v>
      </c>
      <c r="D284" s="280">
        <f t="shared" si="69"/>
        <v>18</v>
      </c>
      <c r="E284" s="280">
        <v>-1</v>
      </c>
      <c r="F284" s="281">
        <f t="shared" si="70"/>
        <v>19</v>
      </c>
      <c r="G284" s="273">
        <v>2</v>
      </c>
      <c r="H284" s="282" t="str">
        <f t="shared" si="71"/>
        <v>Jum'at</v>
      </c>
      <c r="I284" s="283">
        <f t="shared" si="75"/>
        <v>45807.916666666664</v>
      </c>
      <c r="J284" s="284">
        <f t="shared" si="76"/>
        <v>2.9166666666666661</v>
      </c>
      <c r="K284" s="282" t="str">
        <f t="shared" si="72"/>
        <v>Sabtu</v>
      </c>
      <c r="L284" s="283">
        <f t="shared" si="77"/>
        <v>45808</v>
      </c>
      <c r="M284" s="284">
        <f t="shared" si="73"/>
        <v>2.9999999999999996</v>
      </c>
    </row>
    <row r="285" spans="1:13" ht="15.75" x14ac:dyDescent="0.25">
      <c r="A285" s="273">
        <f t="shared" si="74"/>
        <v>5</v>
      </c>
      <c r="B285" s="279" t="s">
        <v>19</v>
      </c>
      <c r="C285" s="273">
        <v>243</v>
      </c>
      <c r="D285" s="280">
        <f t="shared" si="69"/>
        <v>21</v>
      </c>
      <c r="E285" s="280">
        <v>-1</v>
      </c>
      <c r="F285" s="281">
        <f t="shared" si="70"/>
        <v>22</v>
      </c>
      <c r="G285" s="273">
        <v>5</v>
      </c>
      <c r="H285" s="282" t="str">
        <f t="shared" si="71"/>
        <v>Sabtu</v>
      </c>
      <c r="I285" s="283">
        <f t="shared" si="75"/>
        <v>45808.75</v>
      </c>
      <c r="J285" s="284">
        <f t="shared" si="76"/>
        <v>3.7499999999999996</v>
      </c>
      <c r="K285" s="282" t="str">
        <f t="shared" si="72"/>
        <v>Sabtu</v>
      </c>
      <c r="L285" s="283">
        <f t="shared" si="77"/>
        <v>45808.958333333336</v>
      </c>
      <c r="M285" s="284">
        <f t="shared" si="73"/>
        <v>3.958333333333333</v>
      </c>
    </row>
    <row r="286" spans="1:13" ht="15.75" x14ac:dyDescent="0.25">
      <c r="A286" s="273">
        <f t="shared" si="74"/>
        <v>6</v>
      </c>
      <c r="B286" s="285" t="s">
        <v>20</v>
      </c>
      <c r="C286" s="273">
        <v>41</v>
      </c>
      <c r="D286" s="280">
        <f t="shared" si="69"/>
        <v>4</v>
      </c>
      <c r="E286" s="280">
        <v>1</v>
      </c>
      <c r="F286" s="281">
        <f t="shared" si="70"/>
        <v>3</v>
      </c>
      <c r="G286" s="273">
        <v>2</v>
      </c>
      <c r="H286" s="282" t="str">
        <f t="shared" si="71"/>
        <v>Minggu</v>
      </c>
      <c r="I286" s="283">
        <f t="shared" si="75"/>
        <v>45809.833333333336</v>
      </c>
      <c r="J286" s="284">
        <f t="shared" si="76"/>
        <v>4.833333333333333</v>
      </c>
      <c r="K286" s="282" t="str">
        <f t="shared" si="72"/>
        <v>Minggu</v>
      </c>
      <c r="L286" s="283">
        <f t="shared" si="77"/>
        <v>45809.916666666672</v>
      </c>
      <c r="M286" s="284">
        <f t="shared" si="73"/>
        <v>4.9166666666666661</v>
      </c>
    </row>
    <row r="287" spans="1:13" ht="15.75" x14ac:dyDescent="0.25">
      <c r="A287" s="273">
        <f t="shared" si="74"/>
        <v>7</v>
      </c>
      <c r="B287" s="285" t="s">
        <v>305</v>
      </c>
      <c r="C287" s="273">
        <v>72</v>
      </c>
      <c r="D287" s="280">
        <f t="shared" si="69"/>
        <v>6</v>
      </c>
      <c r="E287" s="280">
        <v>0</v>
      </c>
      <c r="F287" s="281">
        <f t="shared" si="70"/>
        <v>6</v>
      </c>
      <c r="G287" s="273">
        <v>2</v>
      </c>
      <c r="H287" s="282" t="str">
        <f t="shared" si="71"/>
        <v>Senin</v>
      </c>
      <c r="I287" s="283">
        <f t="shared" si="75"/>
        <v>45810.083333333336</v>
      </c>
      <c r="J287" s="284">
        <f t="shared" si="76"/>
        <v>5.083333333333333</v>
      </c>
      <c r="K287" s="282" t="str">
        <f t="shared" si="72"/>
        <v>Senin</v>
      </c>
      <c r="L287" s="283">
        <f t="shared" si="77"/>
        <v>45810.166666666672</v>
      </c>
      <c r="M287" s="284">
        <f t="shared" si="73"/>
        <v>5.1666666666666661</v>
      </c>
    </row>
    <row r="288" spans="1:13" ht="15.75" x14ac:dyDescent="0.25">
      <c r="A288" s="273">
        <f t="shared" si="74"/>
        <v>8</v>
      </c>
      <c r="B288" s="285" t="s">
        <v>306</v>
      </c>
      <c r="C288" s="273">
        <v>212</v>
      </c>
      <c r="D288" s="280">
        <f t="shared" si="69"/>
        <v>17</v>
      </c>
      <c r="E288" s="280">
        <v>-2</v>
      </c>
      <c r="F288" s="281">
        <f t="shared" si="70"/>
        <v>19</v>
      </c>
      <c r="G288" s="273">
        <v>4</v>
      </c>
      <c r="H288" s="282" t="str">
        <f t="shared" si="71"/>
        <v>Senin</v>
      </c>
      <c r="I288" s="283">
        <f t="shared" si="75"/>
        <v>45810.416666666664</v>
      </c>
      <c r="J288" s="284">
        <f t="shared" si="76"/>
        <v>5.4166666666666661</v>
      </c>
      <c r="K288" s="282" t="str">
        <f t="shared" si="72"/>
        <v>Senin</v>
      </c>
      <c r="L288" s="283">
        <f t="shared" si="77"/>
        <v>45810.583333333328</v>
      </c>
      <c r="M288" s="284">
        <f t="shared" si="73"/>
        <v>5.583333333333333</v>
      </c>
    </row>
    <row r="289" spans="1:13" ht="15.75" x14ac:dyDescent="0.25">
      <c r="A289" s="273">
        <f t="shared" si="74"/>
        <v>9</v>
      </c>
      <c r="B289" s="285" t="s">
        <v>307</v>
      </c>
      <c r="C289" s="273">
        <v>142</v>
      </c>
      <c r="D289" s="280">
        <f t="shared" si="69"/>
        <v>11</v>
      </c>
      <c r="E289" s="280">
        <v>-1</v>
      </c>
      <c r="F289" s="281">
        <f t="shared" si="70"/>
        <v>12</v>
      </c>
      <c r="G289" s="273">
        <v>3</v>
      </c>
      <c r="H289" s="282" t="str">
        <f t="shared" si="71"/>
        <v>Selasa</v>
      </c>
      <c r="I289" s="283">
        <f t="shared" si="75"/>
        <v>45811.291666666664</v>
      </c>
      <c r="J289" s="284">
        <f t="shared" si="76"/>
        <v>6.2916666666666661</v>
      </c>
      <c r="K289" s="282" t="str">
        <f t="shared" si="72"/>
        <v>Selasa</v>
      </c>
      <c r="L289" s="283">
        <f t="shared" si="77"/>
        <v>45811.416666666664</v>
      </c>
      <c r="M289" s="284">
        <f t="shared" si="73"/>
        <v>6.4166666666666661</v>
      </c>
    </row>
    <row r="290" spans="1:13" ht="15.75" x14ac:dyDescent="0.25">
      <c r="A290" s="273">
        <f t="shared" si="74"/>
        <v>10</v>
      </c>
      <c r="B290" s="285" t="s">
        <v>308</v>
      </c>
      <c r="C290" s="273">
        <v>172</v>
      </c>
      <c r="D290" s="280">
        <f t="shared" si="69"/>
        <v>15</v>
      </c>
      <c r="E290" s="280">
        <v>0</v>
      </c>
      <c r="F290" s="281">
        <f t="shared" si="70"/>
        <v>15</v>
      </c>
      <c r="G290" s="273">
        <v>2</v>
      </c>
      <c r="H290" s="282" t="str">
        <f t="shared" si="71"/>
        <v>Selasa</v>
      </c>
      <c r="I290" s="283">
        <f t="shared" si="75"/>
        <v>45811.875</v>
      </c>
      <c r="J290" s="284">
        <f t="shared" si="76"/>
        <v>6.8749999999999991</v>
      </c>
      <c r="K290" s="282" t="str">
        <f t="shared" si="72"/>
        <v>Selasa</v>
      </c>
      <c r="L290" s="283">
        <f t="shared" si="77"/>
        <v>45811.958333333336</v>
      </c>
      <c r="M290" s="284">
        <f t="shared" si="73"/>
        <v>6.9583333333333321</v>
      </c>
    </row>
    <row r="291" spans="1:13" ht="15.75" x14ac:dyDescent="0.25">
      <c r="A291" s="273">
        <f t="shared" si="74"/>
        <v>11</v>
      </c>
      <c r="B291" s="285" t="s">
        <v>92</v>
      </c>
      <c r="C291" s="273">
        <v>172</v>
      </c>
      <c r="D291" s="280">
        <f t="shared" si="69"/>
        <v>15</v>
      </c>
      <c r="E291" s="280">
        <v>0</v>
      </c>
      <c r="F291" s="281">
        <f t="shared" si="70"/>
        <v>15</v>
      </c>
      <c r="G291" s="273">
        <v>13</v>
      </c>
      <c r="H291" s="282" t="str">
        <f t="shared" si="71"/>
        <v>Rabu</v>
      </c>
      <c r="I291" s="283">
        <f t="shared" si="75"/>
        <v>45812.583333333336</v>
      </c>
      <c r="J291" s="284">
        <f t="shared" si="76"/>
        <v>7.5833333333333321</v>
      </c>
      <c r="K291" s="282" t="str">
        <f t="shared" si="72"/>
        <v>Kamis</v>
      </c>
      <c r="L291" s="283">
        <f t="shared" si="77"/>
        <v>45813.125</v>
      </c>
      <c r="M291" s="284">
        <f t="shared" si="73"/>
        <v>8.1249999999999982</v>
      </c>
    </row>
    <row r="292" spans="1:13" ht="15.75" x14ac:dyDescent="0.25">
      <c r="A292" s="273">
        <f t="shared" si="74"/>
        <v>12</v>
      </c>
      <c r="B292" s="285" t="s">
        <v>308</v>
      </c>
      <c r="C292" s="273">
        <v>142</v>
      </c>
      <c r="D292" s="280">
        <f t="shared" si="69"/>
        <v>11</v>
      </c>
      <c r="E292" s="280">
        <v>-1</v>
      </c>
      <c r="F292" s="281">
        <f t="shared" si="70"/>
        <v>12</v>
      </c>
      <c r="G292" s="273">
        <v>2</v>
      </c>
      <c r="H292" s="282" t="str">
        <f t="shared" si="71"/>
        <v>Kamis</v>
      </c>
      <c r="I292" s="283">
        <f t="shared" si="75"/>
        <v>45813.75</v>
      </c>
      <c r="J292" s="284">
        <f t="shared" si="76"/>
        <v>8.7499999999999982</v>
      </c>
      <c r="K292" s="282" t="str">
        <f t="shared" si="72"/>
        <v>Kamis</v>
      </c>
      <c r="L292" s="283">
        <f t="shared" si="77"/>
        <v>45813.833333333336</v>
      </c>
      <c r="M292" s="284">
        <f t="shared" si="73"/>
        <v>8.8333333333333321</v>
      </c>
    </row>
    <row r="293" spans="1:13" ht="15.75" x14ac:dyDescent="0.25">
      <c r="A293" s="273">
        <f t="shared" si="74"/>
        <v>13</v>
      </c>
      <c r="B293" s="285" t="s">
        <v>307</v>
      </c>
      <c r="C293" s="273">
        <v>212</v>
      </c>
      <c r="D293" s="280">
        <f t="shared" si="69"/>
        <v>18</v>
      </c>
      <c r="E293" s="280">
        <v>-1</v>
      </c>
      <c r="F293" s="281">
        <f t="shared" si="70"/>
        <v>19</v>
      </c>
      <c r="G293" s="273">
        <v>2</v>
      </c>
      <c r="H293" s="282" t="str">
        <f t="shared" si="71"/>
        <v>Jum'at</v>
      </c>
      <c r="I293" s="283">
        <f t="shared" si="75"/>
        <v>45814.291666666664</v>
      </c>
      <c r="J293" s="284">
        <f t="shared" si="76"/>
        <v>9.2916666666666661</v>
      </c>
      <c r="K293" s="282" t="str">
        <f t="shared" si="72"/>
        <v>Jum'at</v>
      </c>
      <c r="L293" s="283">
        <f t="shared" si="77"/>
        <v>45814.375</v>
      </c>
      <c r="M293" s="284">
        <f t="shared" si="73"/>
        <v>9.375</v>
      </c>
    </row>
    <row r="294" spans="1:13" ht="15.75" x14ac:dyDescent="0.25">
      <c r="A294" s="273">
        <f t="shared" si="74"/>
        <v>14</v>
      </c>
      <c r="B294" s="285" t="s">
        <v>306</v>
      </c>
      <c r="C294" s="273">
        <v>72</v>
      </c>
      <c r="D294" s="280">
        <f t="shared" si="69"/>
        <v>7</v>
      </c>
      <c r="E294" s="280">
        <v>1</v>
      </c>
      <c r="F294" s="281">
        <f t="shared" si="70"/>
        <v>6</v>
      </c>
      <c r="G294" s="273">
        <v>4</v>
      </c>
      <c r="H294" s="282" t="str">
        <f t="shared" si="71"/>
        <v>Sabtu</v>
      </c>
      <c r="I294" s="283">
        <f t="shared" si="75"/>
        <v>45815.125</v>
      </c>
      <c r="J294" s="284">
        <f t="shared" si="76"/>
        <v>10.125</v>
      </c>
      <c r="K294" s="282" t="str">
        <f t="shared" si="72"/>
        <v>Sabtu</v>
      </c>
      <c r="L294" s="283">
        <f t="shared" si="77"/>
        <v>45815.291666666664</v>
      </c>
      <c r="M294" s="284">
        <f t="shared" si="73"/>
        <v>10.291666666666666</v>
      </c>
    </row>
    <row r="295" spans="1:13" ht="15.75" x14ac:dyDescent="0.25">
      <c r="A295" s="273">
        <f t="shared" si="74"/>
        <v>15</v>
      </c>
      <c r="B295" s="285" t="s">
        <v>305</v>
      </c>
      <c r="C295" s="273">
        <v>41</v>
      </c>
      <c r="D295" s="280">
        <f t="shared" si="69"/>
        <v>5</v>
      </c>
      <c r="E295" s="280">
        <v>2</v>
      </c>
      <c r="F295" s="281">
        <f t="shared" si="70"/>
        <v>3</v>
      </c>
      <c r="G295" s="273">
        <v>1</v>
      </c>
      <c r="H295" s="282" t="str">
        <f t="shared" si="71"/>
        <v>Sabtu</v>
      </c>
      <c r="I295" s="283">
        <f t="shared" si="75"/>
        <v>45815.583333333336</v>
      </c>
      <c r="J295" s="284">
        <f t="shared" si="76"/>
        <v>10.583333333333332</v>
      </c>
      <c r="K295" s="282" t="str">
        <f t="shared" si="72"/>
        <v>Sabtu</v>
      </c>
      <c r="L295" s="283">
        <f t="shared" si="77"/>
        <v>45815.625</v>
      </c>
      <c r="M295" s="284">
        <f t="shared" si="73"/>
        <v>10.624999999999998</v>
      </c>
    </row>
    <row r="296" spans="1:13" ht="15.75" x14ac:dyDescent="0.25">
      <c r="A296" s="273">
        <f t="shared" si="74"/>
        <v>16</v>
      </c>
      <c r="B296" s="279" t="s">
        <v>20</v>
      </c>
      <c r="C296" s="273">
        <v>243</v>
      </c>
      <c r="D296" s="280">
        <f t="shared" si="69"/>
        <v>22</v>
      </c>
      <c r="E296" s="280">
        <v>0</v>
      </c>
      <c r="F296" s="281">
        <f t="shared" si="70"/>
        <v>22</v>
      </c>
      <c r="G296" s="273">
        <v>2</v>
      </c>
      <c r="H296" s="282" t="str">
        <f t="shared" si="71"/>
        <v>Sabtu</v>
      </c>
      <c r="I296" s="283">
        <f t="shared" si="75"/>
        <v>45815.833333333336</v>
      </c>
      <c r="J296" s="284">
        <f t="shared" si="76"/>
        <v>10.833333333333332</v>
      </c>
      <c r="K296" s="282" t="str">
        <f t="shared" si="72"/>
        <v>Sabtu</v>
      </c>
      <c r="L296" s="283">
        <f t="shared" si="77"/>
        <v>45815.916666666672</v>
      </c>
      <c r="M296" s="284">
        <f t="shared" si="73"/>
        <v>10.916666666666666</v>
      </c>
    </row>
    <row r="297" spans="1:13" ht="15.75" x14ac:dyDescent="0.25">
      <c r="A297" s="273">
        <f t="shared" si="74"/>
        <v>17</v>
      </c>
      <c r="B297" s="279" t="s">
        <v>19</v>
      </c>
      <c r="C297" s="273">
        <v>210</v>
      </c>
      <c r="D297" s="280">
        <f t="shared" si="69"/>
        <v>18</v>
      </c>
      <c r="E297" s="280">
        <v>-1</v>
      </c>
      <c r="F297" s="281">
        <f t="shared" si="70"/>
        <v>19</v>
      </c>
      <c r="G297" s="273">
        <v>5</v>
      </c>
      <c r="H297" s="282" t="str">
        <f t="shared" si="71"/>
        <v>Minggu</v>
      </c>
      <c r="I297" s="283">
        <f t="shared" si="75"/>
        <v>45816.833333333336</v>
      </c>
      <c r="J297" s="284">
        <f t="shared" si="76"/>
        <v>11.833333333333332</v>
      </c>
      <c r="K297" s="282" t="str">
        <f t="shared" si="72"/>
        <v>Senin</v>
      </c>
      <c r="L297" s="283">
        <f t="shared" si="77"/>
        <v>45817.041666666672</v>
      </c>
      <c r="M297" s="284">
        <f t="shared" si="73"/>
        <v>12.041666666666666</v>
      </c>
    </row>
    <row r="298" spans="1:13" ht="15.75" x14ac:dyDescent="0.25">
      <c r="A298" s="273">
        <f t="shared" si="74"/>
        <v>18</v>
      </c>
      <c r="B298" s="279" t="s">
        <v>295</v>
      </c>
      <c r="C298" s="273">
        <v>83</v>
      </c>
      <c r="D298" s="280">
        <f t="shared" si="69"/>
        <v>7</v>
      </c>
      <c r="E298" s="280">
        <v>0</v>
      </c>
      <c r="F298" s="281">
        <f t="shared" si="70"/>
        <v>7</v>
      </c>
      <c r="G298" s="273">
        <v>2</v>
      </c>
      <c r="H298" s="282" t="str">
        <f t="shared" si="71"/>
        <v>Senin</v>
      </c>
      <c r="I298" s="283">
        <f t="shared" si="75"/>
        <v>45817.791666666664</v>
      </c>
      <c r="J298" s="284">
        <f t="shared" si="76"/>
        <v>12.791666666666666</v>
      </c>
      <c r="K298" s="282" t="str">
        <f t="shared" si="72"/>
        <v>Senin</v>
      </c>
      <c r="L298" s="283">
        <f t="shared" si="77"/>
        <v>45817.875</v>
      </c>
      <c r="M298" s="284">
        <f t="shared" si="73"/>
        <v>12.875</v>
      </c>
    </row>
    <row r="299" spans="1:13" ht="15.75" x14ac:dyDescent="0.25">
      <c r="A299" s="273">
        <f t="shared" si="74"/>
        <v>19</v>
      </c>
      <c r="B299" s="279" t="s">
        <v>294</v>
      </c>
      <c r="C299" s="273">
        <v>202</v>
      </c>
      <c r="D299" s="280">
        <f t="shared" si="69"/>
        <v>18</v>
      </c>
      <c r="E299" s="280">
        <v>0</v>
      </c>
      <c r="F299" s="281">
        <f t="shared" si="70"/>
        <v>18</v>
      </c>
      <c r="G299" s="273">
        <v>2</v>
      </c>
      <c r="H299" s="282" t="str">
        <f t="shared" si="71"/>
        <v>Selasa</v>
      </c>
      <c r="I299" s="283">
        <f t="shared" si="75"/>
        <v>45818.166666666664</v>
      </c>
      <c r="J299" s="284">
        <f t="shared" si="76"/>
        <v>13.166666666666666</v>
      </c>
      <c r="K299" s="282" t="str">
        <f t="shared" si="72"/>
        <v>Selasa</v>
      </c>
      <c r="L299" s="283">
        <f t="shared" si="77"/>
        <v>45818.25</v>
      </c>
      <c r="M299" s="284">
        <f t="shared" si="73"/>
        <v>13.25</v>
      </c>
    </row>
    <row r="300" spans="1:13" ht="15.75" x14ac:dyDescent="0.25">
      <c r="A300" s="273">
        <f t="shared" si="74"/>
        <v>20</v>
      </c>
      <c r="B300" s="279" t="s">
        <v>304</v>
      </c>
      <c r="C300" s="273">
        <v>54</v>
      </c>
      <c r="D300" s="280">
        <f t="shared" si="69"/>
        <v>6</v>
      </c>
      <c r="E300" s="280">
        <v>2</v>
      </c>
      <c r="F300" s="281">
        <f t="shared" si="70"/>
        <v>4</v>
      </c>
      <c r="G300" s="273">
        <v>2</v>
      </c>
      <c r="H300" s="282" t="str">
        <f t="shared" si="71"/>
        <v>Rabu</v>
      </c>
      <c r="I300" s="283">
        <f t="shared" si="75"/>
        <v>45819</v>
      </c>
      <c r="J300" s="284">
        <f t="shared" si="76"/>
        <v>14</v>
      </c>
      <c r="K300" s="282" t="str">
        <f t="shared" si="72"/>
        <v>Rabu</v>
      </c>
      <c r="L300" s="283">
        <f t="shared" si="77"/>
        <v>45819.083333333336</v>
      </c>
      <c r="M300" s="284">
        <f t="shared" si="73"/>
        <v>14.083333333333334</v>
      </c>
    </row>
    <row r="301" spans="1:13" ht="15.75" x14ac:dyDescent="0.25">
      <c r="A301" s="273">
        <f t="shared" si="74"/>
        <v>21</v>
      </c>
      <c r="B301" s="279" t="s">
        <v>138</v>
      </c>
      <c r="C301" s="273"/>
      <c r="D301" s="280"/>
      <c r="E301" s="280"/>
      <c r="F301" s="280"/>
      <c r="G301" s="273"/>
      <c r="H301" s="282" t="str">
        <f t="shared" si="71"/>
        <v>Rabu</v>
      </c>
      <c r="I301" s="283">
        <f t="shared" si="75"/>
        <v>45819.333333333336</v>
      </c>
      <c r="J301" s="284">
        <f t="shared" si="76"/>
        <v>14.333333333333334</v>
      </c>
      <c r="K301" s="282"/>
      <c r="L301" s="283"/>
      <c r="M301" s="284"/>
    </row>
    <row r="302" spans="1:13" x14ac:dyDescent="0.25">
      <c r="A302" s="466" t="s">
        <v>31</v>
      </c>
      <c r="B302" s="466"/>
      <c r="C302" s="286">
        <f>SUM(C281:C300)</f>
        <v>2862</v>
      </c>
      <c r="D302" s="286">
        <f>SUM(D281:D300)</f>
        <v>250</v>
      </c>
      <c r="E302" s="287"/>
      <c r="F302" s="286"/>
      <c r="G302" s="286">
        <f>SUM(G281:G300)</f>
        <v>86</v>
      </c>
      <c r="H302" s="286">
        <f>D302+G302</f>
        <v>336</v>
      </c>
      <c r="I302" s="288"/>
      <c r="J302" s="289"/>
      <c r="K302" s="288"/>
      <c r="L302" s="289"/>
      <c r="M302" s="289"/>
    </row>
    <row r="303" spans="1:13" x14ac:dyDescent="0.25">
      <c r="A303" s="467" t="s">
        <v>32</v>
      </c>
      <c r="B303" s="467"/>
      <c r="C303" s="290"/>
      <c r="D303" s="291">
        <f>D302/24</f>
        <v>10.416666666666666</v>
      </c>
      <c r="E303" s="292"/>
      <c r="F303" s="291"/>
      <c r="G303" s="291">
        <f>G302/24</f>
        <v>3.5833333333333335</v>
      </c>
      <c r="H303" s="292">
        <f>H302/24</f>
        <v>14</v>
      </c>
      <c r="I303" s="293"/>
      <c r="J303" s="294" t="s">
        <v>33</v>
      </c>
      <c r="K303" s="295"/>
      <c r="L303" s="295"/>
      <c r="M303" s="295"/>
    </row>
    <row r="304" spans="1:13" x14ac:dyDescent="0.25">
      <c r="F304" s="222"/>
      <c r="I304" s="295"/>
      <c r="J304" s="295"/>
      <c r="K304" s="289" t="s">
        <v>34</v>
      </c>
      <c r="M304" s="296">
        <f>C302</f>
        <v>2862</v>
      </c>
    </row>
    <row r="305" spans="1:13" x14ac:dyDescent="0.25">
      <c r="F305" s="222"/>
      <c r="J305" s="295"/>
      <c r="K305" s="289" t="s">
        <v>36</v>
      </c>
      <c r="L305" s="289"/>
      <c r="M305" s="297">
        <f>D303</f>
        <v>10.416666666666666</v>
      </c>
    </row>
    <row r="306" spans="1:13" x14ac:dyDescent="0.25">
      <c r="F306" s="222"/>
      <c r="J306" s="295"/>
      <c r="K306" s="289" t="s">
        <v>37</v>
      </c>
      <c r="L306" s="289"/>
      <c r="M306" s="298">
        <f>G303</f>
        <v>3.5833333333333335</v>
      </c>
    </row>
    <row r="307" spans="1:13" x14ac:dyDescent="0.25">
      <c r="A307" s="224"/>
      <c r="B307" s="224"/>
      <c r="C307" s="224"/>
      <c r="D307" s="224"/>
      <c r="E307" s="224"/>
      <c r="F307" s="225"/>
      <c r="G307" s="224"/>
      <c r="H307" s="224"/>
      <c r="I307" s="224"/>
      <c r="J307" s="299"/>
      <c r="K307" s="300" t="s">
        <v>63</v>
      </c>
      <c r="L307" s="299"/>
      <c r="M307" s="301">
        <f>366/28</f>
        <v>13.071428571428571</v>
      </c>
    </row>
    <row r="309" spans="1:13" ht="15.75" x14ac:dyDescent="0.25">
      <c r="A309" s="438" t="s">
        <v>0</v>
      </c>
      <c r="B309" s="438"/>
      <c r="C309" s="438"/>
      <c r="D309" s="438"/>
      <c r="E309" s="438"/>
      <c r="F309" s="438"/>
      <c r="G309" s="438"/>
      <c r="H309" s="438"/>
      <c r="I309" s="438"/>
      <c r="J309" s="438"/>
      <c r="K309" s="438"/>
      <c r="L309" s="438"/>
      <c r="M309" s="438"/>
    </row>
    <row r="310" spans="1:13" ht="15.75" x14ac:dyDescent="0.25">
      <c r="A310" s="438" t="s">
        <v>303</v>
      </c>
      <c r="B310" s="438"/>
      <c r="C310" s="438"/>
      <c r="D310" s="438"/>
      <c r="E310" s="438"/>
      <c r="F310" s="438"/>
      <c r="G310" s="438"/>
      <c r="H310" s="438"/>
      <c r="I310" s="438"/>
      <c r="J310" s="438"/>
      <c r="K310" s="438"/>
      <c r="L310" s="438"/>
      <c r="M310" s="438"/>
    </row>
    <row r="311" spans="1:13" ht="15.75" x14ac:dyDescent="0.25">
      <c r="A311" s="460" t="s">
        <v>47</v>
      </c>
      <c r="B311" s="460"/>
      <c r="C311" s="460"/>
      <c r="D311" s="460"/>
      <c r="E311" s="460"/>
      <c r="F311" s="460"/>
      <c r="G311" s="460"/>
      <c r="H311" s="460"/>
      <c r="I311" s="460"/>
      <c r="J311" s="274"/>
      <c r="K311" s="275" t="s">
        <v>3</v>
      </c>
      <c r="L311" s="276">
        <v>11</v>
      </c>
      <c r="M311" s="275" t="s">
        <v>4</v>
      </c>
    </row>
    <row r="312" spans="1:13" ht="15" customHeight="1" x14ac:dyDescent="0.25">
      <c r="A312" s="461" t="s">
        <v>5</v>
      </c>
      <c r="B312" s="461" t="s">
        <v>6</v>
      </c>
      <c r="C312" s="462" t="s">
        <v>7</v>
      </c>
      <c r="D312" s="462" t="s">
        <v>8</v>
      </c>
      <c r="E312" s="463" t="s">
        <v>9</v>
      </c>
      <c r="F312" s="463" t="s">
        <v>10</v>
      </c>
      <c r="G312" s="462" t="s">
        <v>11</v>
      </c>
      <c r="H312" s="464" t="s">
        <v>12</v>
      </c>
      <c r="I312" s="464"/>
      <c r="J312" s="464"/>
      <c r="K312" s="465" t="s">
        <v>13</v>
      </c>
      <c r="L312" s="465"/>
      <c r="M312" s="465"/>
    </row>
    <row r="313" spans="1:13" ht="15.75" x14ac:dyDescent="0.25">
      <c r="A313" s="461"/>
      <c r="B313" s="461"/>
      <c r="C313" s="462"/>
      <c r="D313" s="462"/>
      <c r="E313" s="463"/>
      <c r="F313" s="463"/>
      <c r="G313" s="462"/>
      <c r="H313" s="277" t="s">
        <v>14</v>
      </c>
      <c r="I313" s="277" t="s">
        <v>15</v>
      </c>
      <c r="J313" s="277" t="s">
        <v>16</v>
      </c>
      <c r="K313" s="278" t="s">
        <v>14</v>
      </c>
      <c r="L313" s="278" t="s">
        <v>15</v>
      </c>
      <c r="M313" s="278" t="s">
        <v>16</v>
      </c>
    </row>
    <row r="314" spans="1:13" ht="15.75" x14ac:dyDescent="0.25">
      <c r="A314" s="273">
        <v>1</v>
      </c>
      <c r="B314" s="279" t="s">
        <v>138</v>
      </c>
      <c r="C314" s="273">
        <v>54</v>
      </c>
      <c r="D314" s="280">
        <f t="shared" ref="D314:D333" si="78">F314+E314</f>
        <v>6</v>
      </c>
      <c r="E314" s="280">
        <v>2</v>
      </c>
      <c r="F314" s="281">
        <f t="shared" ref="F314:F333" si="79">INT(C314/$L$3)</f>
        <v>4</v>
      </c>
      <c r="G314" s="273">
        <v>25</v>
      </c>
      <c r="H314" s="282" t="str">
        <f t="shared" ref="H314:H334" si="80">CHOOSE(WEEKDAY(I314),"Minggu","Senin","Selasa","Rabu","Kamis","Jum'at","Sabtu")</f>
        <v>Rabu</v>
      </c>
      <c r="I314" s="283">
        <v>45819</v>
      </c>
      <c r="J314" s="284">
        <v>0.33333333333333298</v>
      </c>
      <c r="K314" s="282" t="str">
        <f t="shared" ref="K314:K333" si="81">CHOOSE(WEEKDAY(L314),"Minggu","Senin","Selasa","Rabu","Kamis","Jum'at","Sabtu")</f>
        <v>Kamis</v>
      </c>
      <c r="L314" s="283">
        <f>(I314+J314)+G314/24</f>
        <v>45820.375</v>
      </c>
      <c r="M314" s="284">
        <f t="shared" ref="M314:M333" si="82">(J314+G314/24)</f>
        <v>1.3749999999999998</v>
      </c>
    </row>
    <row r="315" spans="1:13" ht="15.75" x14ac:dyDescent="0.25">
      <c r="A315" s="273">
        <f t="shared" ref="A315:A334" si="83">A314+1</f>
        <v>2</v>
      </c>
      <c r="B315" s="279" t="s">
        <v>304</v>
      </c>
      <c r="C315" s="273">
        <v>202</v>
      </c>
      <c r="D315" s="280">
        <f t="shared" si="78"/>
        <v>18</v>
      </c>
      <c r="E315" s="280">
        <v>0</v>
      </c>
      <c r="F315" s="281">
        <f t="shared" si="79"/>
        <v>18</v>
      </c>
      <c r="G315" s="273">
        <v>2</v>
      </c>
      <c r="H315" s="282" t="str">
        <f t="shared" si="80"/>
        <v>Kamis</v>
      </c>
      <c r="I315" s="283">
        <f t="shared" ref="I315:I334" si="84">$I$314+J315</f>
        <v>45820.625</v>
      </c>
      <c r="J315" s="284">
        <f t="shared" ref="J315:J334" si="85">M314+D314/24</f>
        <v>1.6249999999999998</v>
      </c>
      <c r="K315" s="282" t="str">
        <f t="shared" si="81"/>
        <v>Kamis</v>
      </c>
      <c r="L315" s="283">
        <f t="shared" ref="L315:L333" si="86">($I$314+J315)+G315/24</f>
        <v>45820.708333333336</v>
      </c>
      <c r="M315" s="284">
        <f t="shared" si="82"/>
        <v>1.708333333333333</v>
      </c>
    </row>
    <row r="316" spans="1:13" ht="15.75" x14ac:dyDescent="0.25">
      <c r="A316" s="273">
        <f t="shared" si="83"/>
        <v>3</v>
      </c>
      <c r="B316" s="279" t="s">
        <v>294</v>
      </c>
      <c r="C316" s="273">
        <v>83</v>
      </c>
      <c r="D316" s="280">
        <f t="shared" si="78"/>
        <v>7</v>
      </c>
      <c r="E316" s="280">
        <v>0</v>
      </c>
      <c r="F316" s="281">
        <f t="shared" si="79"/>
        <v>7</v>
      </c>
      <c r="G316" s="273">
        <v>4</v>
      </c>
      <c r="H316" s="282" t="str">
        <f t="shared" si="80"/>
        <v>Jum'at</v>
      </c>
      <c r="I316" s="283">
        <f t="shared" si="84"/>
        <v>45821.458333333336</v>
      </c>
      <c r="J316" s="284">
        <f t="shared" si="85"/>
        <v>2.458333333333333</v>
      </c>
      <c r="K316" s="282" t="str">
        <f t="shared" si="81"/>
        <v>Jum'at</v>
      </c>
      <c r="L316" s="283">
        <f t="shared" si="86"/>
        <v>45821.625</v>
      </c>
      <c r="M316" s="284">
        <f t="shared" si="82"/>
        <v>2.6249999999999996</v>
      </c>
    </row>
    <row r="317" spans="1:13" ht="15.75" x14ac:dyDescent="0.25">
      <c r="A317" s="273">
        <f t="shared" si="83"/>
        <v>4</v>
      </c>
      <c r="B317" s="279" t="s">
        <v>295</v>
      </c>
      <c r="C317" s="273">
        <v>210</v>
      </c>
      <c r="D317" s="280">
        <f t="shared" si="78"/>
        <v>18</v>
      </c>
      <c r="E317" s="280">
        <v>-1</v>
      </c>
      <c r="F317" s="281">
        <f t="shared" si="79"/>
        <v>19</v>
      </c>
      <c r="G317" s="273">
        <v>2</v>
      </c>
      <c r="H317" s="282" t="str">
        <f t="shared" si="80"/>
        <v>Jum'at</v>
      </c>
      <c r="I317" s="283">
        <f t="shared" si="84"/>
        <v>45821.916666666664</v>
      </c>
      <c r="J317" s="284">
        <f t="shared" si="85"/>
        <v>2.9166666666666661</v>
      </c>
      <c r="K317" s="282" t="str">
        <f t="shared" si="81"/>
        <v>Sabtu</v>
      </c>
      <c r="L317" s="283">
        <f t="shared" si="86"/>
        <v>45822</v>
      </c>
      <c r="M317" s="284">
        <f t="shared" si="82"/>
        <v>2.9999999999999996</v>
      </c>
    </row>
    <row r="318" spans="1:13" ht="15.75" x14ac:dyDescent="0.25">
      <c r="A318" s="273">
        <f t="shared" si="83"/>
        <v>5</v>
      </c>
      <c r="B318" s="279" t="s">
        <v>19</v>
      </c>
      <c r="C318" s="273">
        <v>243</v>
      </c>
      <c r="D318" s="280">
        <f t="shared" si="78"/>
        <v>21</v>
      </c>
      <c r="E318" s="280">
        <v>-1</v>
      </c>
      <c r="F318" s="281">
        <f t="shared" si="79"/>
        <v>22</v>
      </c>
      <c r="G318" s="273">
        <v>5</v>
      </c>
      <c r="H318" s="282" t="str">
        <f t="shared" si="80"/>
        <v>Sabtu</v>
      </c>
      <c r="I318" s="283">
        <f t="shared" si="84"/>
        <v>45822.75</v>
      </c>
      <c r="J318" s="284">
        <f t="shared" si="85"/>
        <v>3.7499999999999996</v>
      </c>
      <c r="K318" s="282" t="str">
        <f t="shared" si="81"/>
        <v>Sabtu</v>
      </c>
      <c r="L318" s="283">
        <f t="shared" si="86"/>
        <v>45822.958333333336</v>
      </c>
      <c r="M318" s="284">
        <f t="shared" si="82"/>
        <v>3.958333333333333</v>
      </c>
    </row>
    <row r="319" spans="1:13" ht="15.75" x14ac:dyDescent="0.25">
      <c r="A319" s="273">
        <f t="shared" si="83"/>
        <v>6</v>
      </c>
      <c r="B319" s="285" t="s">
        <v>20</v>
      </c>
      <c r="C319" s="273">
        <v>41</v>
      </c>
      <c r="D319" s="280">
        <f t="shared" si="78"/>
        <v>4</v>
      </c>
      <c r="E319" s="280">
        <v>1</v>
      </c>
      <c r="F319" s="281">
        <f t="shared" si="79"/>
        <v>3</v>
      </c>
      <c r="G319" s="273">
        <v>2</v>
      </c>
      <c r="H319" s="282" t="str">
        <f t="shared" si="80"/>
        <v>Minggu</v>
      </c>
      <c r="I319" s="283">
        <f t="shared" si="84"/>
        <v>45823.833333333336</v>
      </c>
      <c r="J319" s="284">
        <f t="shared" si="85"/>
        <v>4.833333333333333</v>
      </c>
      <c r="K319" s="282" t="str">
        <f t="shared" si="81"/>
        <v>Minggu</v>
      </c>
      <c r="L319" s="283">
        <f t="shared" si="86"/>
        <v>45823.916666666672</v>
      </c>
      <c r="M319" s="284">
        <f t="shared" si="82"/>
        <v>4.9166666666666661</v>
      </c>
    </row>
    <row r="320" spans="1:13" ht="15.75" x14ac:dyDescent="0.25">
      <c r="A320" s="273">
        <f t="shared" si="83"/>
        <v>7</v>
      </c>
      <c r="B320" s="285" t="s">
        <v>305</v>
      </c>
      <c r="C320" s="273">
        <v>72</v>
      </c>
      <c r="D320" s="280">
        <f t="shared" si="78"/>
        <v>6</v>
      </c>
      <c r="E320" s="280">
        <v>0</v>
      </c>
      <c r="F320" s="281">
        <f t="shared" si="79"/>
        <v>6</v>
      </c>
      <c r="G320" s="273">
        <v>2</v>
      </c>
      <c r="H320" s="282" t="str">
        <f t="shared" si="80"/>
        <v>Senin</v>
      </c>
      <c r="I320" s="283">
        <f t="shared" si="84"/>
        <v>45824.083333333336</v>
      </c>
      <c r="J320" s="284">
        <f t="shared" si="85"/>
        <v>5.083333333333333</v>
      </c>
      <c r="K320" s="282" t="str">
        <f t="shared" si="81"/>
        <v>Senin</v>
      </c>
      <c r="L320" s="283">
        <f t="shared" si="86"/>
        <v>45824.166666666672</v>
      </c>
      <c r="M320" s="284">
        <f t="shared" si="82"/>
        <v>5.1666666666666661</v>
      </c>
    </row>
    <row r="321" spans="1:13" ht="15.75" x14ac:dyDescent="0.25">
      <c r="A321" s="273">
        <f t="shared" si="83"/>
        <v>8</v>
      </c>
      <c r="B321" s="285" t="s">
        <v>306</v>
      </c>
      <c r="C321" s="273">
        <v>212</v>
      </c>
      <c r="D321" s="280">
        <f t="shared" si="78"/>
        <v>17</v>
      </c>
      <c r="E321" s="280">
        <v>-2</v>
      </c>
      <c r="F321" s="281">
        <f t="shared" si="79"/>
        <v>19</v>
      </c>
      <c r="G321" s="273">
        <v>4</v>
      </c>
      <c r="H321" s="282" t="str">
        <f t="shared" si="80"/>
        <v>Senin</v>
      </c>
      <c r="I321" s="283">
        <f t="shared" si="84"/>
        <v>45824.416666666664</v>
      </c>
      <c r="J321" s="284">
        <f t="shared" si="85"/>
        <v>5.4166666666666661</v>
      </c>
      <c r="K321" s="282" t="str">
        <f t="shared" si="81"/>
        <v>Senin</v>
      </c>
      <c r="L321" s="283">
        <f t="shared" si="86"/>
        <v>45824.583333333328</v>
      </c>
      <c r="M321" s="284">
        <f t="shared" si="82"/>
        <v>5.583333333333333</v>
      </c>
    </row>
    <row r="322" spans="1:13" ht="15.75" x14ac:dyDescent="0.25">
      <c r="A322" s="273">
        <f t="shared" si="83"/>
        <v>9</v>
      </c>
      <c r="B322" s="285" t="s">
        <v>307</v>
      </c>
      <c r="C322" s="273">
        <v>142</v>
      </c>
      <c r="D322" s="280">
        <f t="shared" si="78"/>
        <v>11</v>
      </c>
      <c r="E322" s="280">
        <v>-1</v>
      </c>
      <c r="F322" s="281">
        <f t="shared" si="79"/>
        <v>12</v>
      </c>
      <c r="G322" s="273">
        <v>3</v>
      </c>
      <c r="H322" s="282" t="str">
        <f t="shared" si="80"/>
        <v>Selasa</v>
      </c>
      <c r="I322" s="283">
        <f t="shared" si="84"/>
        <v>45825.291666666664</v>
      </c>
      <c r="J322" s="284">
        <f t="shared" si="85"/>
        <v>6.2916666666666661</v>
      </c>
      <c r="K322" s="282" t="str">
        <f t="shared" si="81"/>
        <v>Selasa</v>
      </c>
      <c r="L322" s="283">
        <f t="shared" si="86"/>
        <v>45825.416666666664</v>
      </c>
      <c r="M322" s="284">
        <f t="shared" si="82"/>
        <v>6.4166666666666661</v>
      </c>
    </row>
    <row r="323" spans="1:13" ht="15.75" x14ac:dyDescent="0.25">
      <c r="A323" s="273">
        <f t="shared" si="83"/>
        <v>10</v>
      </c>
      <c r="B323" s="285" t="s">
        <v>308</v>
      </c>
      <c r="C323" s="273">
        <v>172</v>
      </c>
      <c r="D323" s="280">
        <f t="shared" si="78"/>
        <v>15</v>
      </c>
      <c r="E323" s="280">
        <v>0</v>
      </c>
      <c r="F323" s="281">
        <f t="shared" si="79"/>
        <v>15</v>
      </c>
      <c r="G323" s="273">
        <v>2</v>
      </c>
      <c r="H323" s="282" t="str">
        <f t="shared" si="80"/>
        <v>Selasa</v>
      </c>
      <c r="I323" s="283">
        <f t="shared" si="84"/>
        <v>45825.875</v>
      </c>
      <c r="J323" s="284">
        <f t="shared" si="85"/>
        <v>6.8749999999999991</v>
      </c>
      <c r="K323" s="282" t="str">
        <f t="shared" si="81"/>
        <v>Selasa</v>
      </c>
      <c r="L323" s="283">
        <f t="shared" si="86"/>
        <v>45825.958333333336</v>
      </c>
      <c r="M323" s="284">
        <f t="shared" si="82"/>
        <v>6.9583333333333321</v>
      </c>
    </row>
    <row r="324" spans="1:13" ht="15.75" x14ac:dyDescent="0.25">
      <c r="A324" s="273">
        <f t="shared" si="83"/>
        <v>11</v>
      </c>
      <c r="B324" s="285" t="s">
        <v>92</v>
      </c>
      <c r="C324" s="273">
        <v>172</v>
      </c>
      <c r="D324" s="280">
        <f t="shared" si="78"/>
        <v>15</v>
      </c>
      <c r="E324" s="280">
        <v>0</v>
      </c>
      <c r="F324" s="281">
        <f t="shared" si="79"/>
        <v>15</v>
      </c>
      <c r="G324" s="273">
        <v>13</v>
      </c>
      <c r="H324" s="282" t="str">
        <f t="shared" si="80"/>
        <v>Rabu</v>
      </c>
      <c r="I324" s="283">
        <f t="shared" si="84"/>
        <v>45826.583333333336</v>
      </c>
      <c r="J324" s="284">
        <f t="shared" si="85"/>
        <v>7.5833333333333321</v>
      </c>
      <c r="K324" s="282" t="str">
        <f t="shared" si="81"/>
        <v>Kamis</v>
      </c>
      <c r="L324" s="283">
        <f t="shared" si="86"/>
        <v>45827.125</v>
      </c>
      <c r="M324" s="284">
        <f t="shared" si="82"/>
        <v>8.1249999999999982</v>
      </c>
    </row>
    <row r="325" spans="1:13" ht="15.75" x14ac:dyDescent="0.25">
      <c r="A325" s="273">
        <f t="shared" si="83"/>
        <v>12</v>
      </c>
      <c r="B325" s="285" t="s">
        <v>308</v>
      </c>
      <c r="C325" s="273">
        <v>142</v>
      </c>
      <c r="D325" s="280">
        <f t="shared" si="78"/>
        <v>11</v>
      </c>
      <c r="E325" s="280">
        <v>-1</v>
      </c>
      <c r="F325" s="281">
        <f t="shared" si="79"/>
        <v>12</v>
      </c>
      <c r="G325" s="273">
        <v>2</v>
      </c>
      <c r="H325" s="282" t="str">
        <f t="shared" si="80"/>
        <v>Kamis</v>
      </c>
      <c r="I325" s="283">
        <f t="shared" si="84"/>
        <v>45827.75</v>
      </c>
      <c r="J325" s="284">
        <f t="shared" si="85"/>
        <v>8.7499999999999982</v>
      </c>
      <c r="K325" s="282" t="str">
        <f t="shared" si="81"/>
        <v>Kamis</v>
      </c>
      <c r="L325" s="283">
        <f t="shared" si="86"/>
        <v>45827.833333333336</v>
      </c>
      <c r="M325" s="284">
        <f t="shared" si="82"/>
        <v>8.8333333333333321</v>
      </c>
    </row>
    <row r="326" spans="1:13" ht="15.75" x14ac:dyDescent="0.25">
      <c r="A326" s="273">
        <f t="shared" si="83"/>
        <v>13</v>
      </c>
      <c r="B326" s="285" t="s">
        <v>307</v>
      </c>
      <c r="C326" s="273">
        <v>212</v>
      </c>
      <c r="D326" s="280">
        <f t="shared" si="78"/>
        <v>18</v>
      </c>
      <c r="E326" s="280">
        <v>-1</v>
      </c>
      <c r="F326" s="281">
        <f t="shared" si="79"/>
        <v>19</v>
      </c>
      <c r="G326" s="273">
        <v>2</v>
      </c>
      <c r="H326" s="282" t="str">
        <f t="shared" si="80"/>
        <v>Jum'at</v>
      </c>
      <c r="I326" s="283">
        <f t="shared" si="84"/>
        <v>45828.291666666664</v>
      </c>
      <c r="J326" s="284">
        <f t="shared" si="85"/>
        <v>9.2916666666666661</v>
      </c>
      <c r="K326" s="282" t="str">
        <f t="shared" si="81"/>
        <v>Jum'at</v>
      </c>
      <c r="L326" s="283">
        <f t="shared" si="86"/>
        <v>45828.375</v>
      </c>
      <c r="M326" s="284">
        <f t="shared" si="82"/>
        <v>9.375</v>
      </c>
    </row>
    <row r="327" spans="1:13" ht="15.75" x14ac:dyDescent="0.25">
      <c r="A327" s="273">
        <f t="shared" si="83"/>
        <v>14</v>
      </c>
      <c r="B327" s="285" t="s">
        <v>306</v>
      </c>
      <c r="C327" s="273">
        <v>72</v>
      </c>
      <c r="D327" s="280">
        <f t="shared" si="78"/>
        <v>7</v>
      </c>
      <c r="E327" s="280">
        <v>1</v>
      </c>
      <c r="F327" s="281">
        <f t="shared" si="79"/>
        <v>6</v>
      </c>
      <c r="G327" s="273">
        <v>4</v>
      </c>
      <c r="H327" s="282" t="str">
        <f t="shared" si="80"/>
        <v>Sabtu</v>
      </c>
      <c r="I327" s="283">
        <f t="shared" si="84"/>
        <v>45829.125</v>
      </c>
      <c r="J327" s="284">
        <f t="shared" si="85"/>
        <v>10.125</v>
      </c>
      <c r="K327" s="282" t="str">
        <f t="shared" si="81"/>
        <v>Sabtu</v>
      </c>
      <c r="L327" s="283">
        <f t="shared" si="86"/>
        <v>45829.291666666664</v>
      </c>
      <c r="M327" s="284">
        <f t="shared" si="82"/>
        <v>10.291666666666666</v>
      </c>
    </row>
    <row r="328" spans="1:13" ht="15.75" x14ac:dyDescent="0.25">
      <c r="A328" s="273">
        <f t="shared" si="83"/>
        <v>15</v>
      </c>
      <c r="B328" s="285" t="s">
        <v>305</v>
      </c>
      <c r="C328" s="273">
        <v>41</v>
      </c>
      <c r="D328" s="280">
        <f t="shared" si="78"/>
        <v>5</v>
      </c>
      <c r="E328" s="280">
        <v>2</v>
      </c>
      <c r="F328" s="281">
        <f t="shared" si="79"/>
        <v>3</v>
      </c>
      <c r="G328" s="273">
        <v>1</v>
      </c>
      <c r="H328" s="282" t="str">
        <f t="shared" si="80"/>
        <v>Sabtu</v>
      </c>
      <c r="I328" s="283">
        <f t="shared" si="84"/>
        <v>45829.583333333336</v>
      </c>
      <c r="J328" s="284">
        <f t="shared" si="85"/>
        <v>10.583333333333332</v>
      </c>
      <c r="K328" s="282" t="str">
        <f t="shared" si="81"/>
        <v>Sabtu</v>
      </c>
      <c r="L328" s="283">
        <f t="shared" si="86"/>
        <v>45829.625</v>
      </c>
      <c r="M328" s="284">
        <f t="shared" si="82"/>
        <v>10.624999999999998</v>
      </c>
    </row>
    <row r="329" spans="1:13" ht="15.75" x14ac:dyDescent="0.25">
      <c r="A329" s="273">
        <f t="shared" si="83"/>
        <v>16</v>
      </c>
      <c r="B329" s="279" t="s">
        <v>20</v>
      </c>
      <c r="C329" s="273">
        <v>243</v>
      </c>
      <c r="D329" s="280">
        <f t="shared" si="78"/>
        <v>22</v>
      </c>
      <c r="E329" s="280">
        <v>0</v>
      </c>
      <c r="F329" s="281">
        <f t="shared" si="79"/>
        <v>22</v>
      </c>
      <c r="G329" s="273">
        <v>2</v>
      </c>
      <c r="H329" s="282" t="str">
        <f t="shared" si="80"/>
        <v>Sabtu</v>
      </c>
      <c r="I329" s="283">
        <f t="shared" si="84"/>
        <v>45829.833333333336</v>
      </c>
      <c r="J329" s="284">
        <f t="shared" si="85"/>
        <v>10.833333333333332</v>
      </c>
      <c r="K329" s="282" t="str">
        <f t="shared" si="81"/>
        <v>Sabtu</v>
      </c>
      <c r="L329" s="283">
        <f t="shared" si="86"/>
        <v>45829.916666666672</v>
      </c>
      <c r="M329" s="284">
        <f t="shared" si="82"/>
        <v>10.916666666666666</v>
      </c>
    </row>
    <row r="330" spans="1:13" ht="15.75" x14ac:dyDescent="0.25">
      <c r="A330" s="273">
        <f t="shared" si="83"/>
        <v>17</v>
      </c>
      <c r="B330" s="279" t="s">
        <v>19</v>
      </c>
      <c r="C330" s="273">
        <v>210</v>
      </c>
      <c r="D330" s="280">
        <f t="shared" si="78"/>
        <v>18</v>
      </c>
      <c r="E330" s="280">
        <v>-1</v>
      </c>
      <c r="F330" s="281">
        <f t="shared" si="79"/>
        <v>19</v>
      </c>
      <c r="G330" s="273">
        <v>5</v>
      </c>
      <c r="H330" s="282" t="str">
        <f t="shared" si="80"/>
        <v>Minggu</v>
      </c>
      <c r="I330" s="283">
        <f t="shared" si="84"/>
        <v>45830.833333333336</v>
      </c>
      <c r="J330" s="284">
        <f t="shared" si="85"/>
        <v>11.833333333333332</v>
      </c>
      <c r="K330" s="282" t="str">
        <f t="shared" si="81"/>
        <v>Senin</v>
      </c>
      <c r="L330" s="283">
        <f t="shared" si="86"/>
        <v>45831.041666666672</v>
      </c>
      <c r="M330" s="284">
        <f t="shared" si="82"/>
        <v>12.041666666666666</v>
      </c>
    </row>
    <row r="331" spans="1:13" ht="15.75" x14ac:dyDescent="0.25">
      <c r="A331" s="273">
        <f t="shared" si="83"/>
        <v>18</v>
      </c>
      <c r="B331" s="279" t="s">
        <v>295</v>
      </c>
      <c r="C331" s="273">
        <v>83</v>
      </c>
      <c r="D331" s="280">
        <f t="shared" si="78"/>
        <v>7</v>
      </c>
      <c r="E331" s="280">
        <v>0</v>
      </c>
      <c r="F331" s="281">
        <f t="shared" si="79"/>
        <v>7</v>
      </c>
      <c r="G331" s="273">
        <v>2</v>
      </c>
      <c r="H331" s="282" t="str">
        <f t="shared" si="80"/>
        <v>Senin</v>
      </c>
      <c r="I331" s="283">
        <f t="shared" si="84"/>
        <v>45831.791666666664</v>
      </c>
      <c r="J331" s="284">
        <f t="shared" si="85"/>
        <v>12.791666666666666</v>
      </c>
      <c r="K331" s="282" t="str">
        <f t="shared" si="81"/>
        <v>Senin</v>
      </c>
      <c r="L331" s="283">
        <f t="shared" si="86"/>
        <v>45831.875</v>
      </c>
      <c r="M331" s="284">
        <f t="shared" si="82"/>
        <v>12.875</v>
      </c>
    </row>
    <row r="332" spans="1:13" ht="15.75" x14ac:dyDescent="0.25">
      <c r="A332" s="273">
        <f t="shared" si="83"/>
        <v>19</v>
      </c>
      <c r="B332" s="279" t="s">
        <v>294</v>
      </c>
      <c r="C332" s="273">
        <v>202</v>
      </c>
      <c r="D332" s="280">
        <f t="shared" si="78"/>
        <v>18</v>
      </c>
      <c r="E332" s="280">
        <v>0</v>
      </c>
      <c r="F332" s="281">
        <f t="shared" si="79"/>
        <v>18</v>
      </c>
      <c r="G332" s="273">
        <v>2</v>
      </c>
      <c r="H332" s="282" t="str">
        <f t="shared" si="80"/>
        <v>Selasa</v>
      </c>
      <c r="I332" s="283">
        <f t="shared" si="84"/>
        <v>45832.166666666664</v>
      </c>
      <c r="J332" s="284">
        <f t="shared" si="85"/>
        <v>13.166666666666666</v>
      </c>
      <c r="K332" s="282" t="str">
        <f t="shared" si="81"/>
        <v>Selasa</v>
      </c>
      <c r="L332" s="283">
        <f t="shared" si="86"/>
        <v>45832.25</v>
      </c>
      <c r="M332" s="284">
        <f t="shared" si="82"/>
        <v>13.25</v>
      </c>
    </row>
    <row r="333" spans="1:13" ht="15.75" x14ac:dyDescent="0.25">
      <c r="A333" s="273">
        <f t="shared" si="83"/>
        <v>20</v>
      </c>
      <c r="B333" s="279" t="s">
        <v>304</v>
      </c>
      <c r="C333" s="273">
        <v>54</v>
      </c>
      <c r="D333" s="280">
        <f t="shared" si="78"/>
        <v>6</v>
      </c>
      <c r="E333" s="280">
        <v>2</v>
      </c>
      <c r="F333" s="281">
        <f t="shared" si="79"/>
        <v>4</v>
      </c>
      <c r="G333" s="273">
        <v>2</v>
      </c>
      <c r="H333" s="282" t="str">
        <f t="shared" si="80"/>
        <v>Rabu</v>
      </c>
      <c r="I333" s="283">
        <f t="shared" si="84"/>
        <v>45833</v>
      </c>
      <c r="J333" s="284">
        <f t="shared" si="85"/>
        <v>14</v>
      </c>
      <c r="K333" s="282" t="str">
        <f t="shared" si="81"/>
        <v>Rabu</v>
      </c>
      <c r="L333" s="283">
        <f t="shared" si="86"/>
        <v>45833.083333333336</v>
      </c>
      <c r="M333" s="284">
        <f t="shared" si="82"/>
        <v>14.083333333333334</v>
      </c>
    </row>
    <row r="334" spans="1:13" ht="15.75" x14ac:dyDescent="0.25">
      <c r="A334" s="273">
        <f t="shared" si="83"/>
        <v>21</v>
      </c>
      <c r="B334" s="279" t="s">
        <v>138</v>
      </c>
      <c r="C334" s="273"/>
      <c r="D334" s="280"/>
      <c r="E334" s="280"/>
      <c r="F334" s="280"/>
      <c r="G334" s="273"/>
      <c r="H334" s="282" t="str">
        <f t="shared" si="80"/>
        <v>Rabu</v>
      </c>
      <c r="I334" s="283">
        <f t="shared" si="84"/>
        <v>45833.333333333336</v>
      </c>
      <c r="J334" s="284">
        <f t="shared" si="85"/>
        <v>14.333333333333334</v>
      </c>
      <c r="K334" s="282"/>
      <c r="L334" s="283"/>
      <c r="M334" s="284"/>
    </row>
    <row r="335" spans="1:13" x14ac:dyDescent="0.25">
      <c r="A335" s="466" t="s">
        <v>31</v>
      </c>
      <c r="B335" s="466"/>
      <c r="C335" s="286">
        <f>SUM(C314:C333)</f>
        <v>2862</v>
      </c>
      <c r="D335" s="286">
        <f>SUM(D314:D333)</f>
        <v>250</v>
      </c>
      <c r="E335" s="287"/>
      <c r="F335" s="286"/>
      <c r="G335" s="286">
        <f>SUM(G314:G333)</f>
        <v>86</v>
      </c>
      <c r="H335" s="286">
        <f>D335+G335</f>
        <v>336</v>
      </c>
      <c r="I335" s="288"/>
      <c r="J335" s="289"/>
      <c r="K335" s="288"/>
      <c r="L335" s="289"/>
      <c r="M335" s="289"/>
    </row>
    <row r="336" spans="1:13" x14ac:dyDescent="0.25">
      <c r="A336" s="467" t="s">
        <v>32</v>
      </c>
      <c r="B336" s="467"/>
      <c r="C336" s="290"/>
      <c r="D336" s="291">
        <f>D335/24</f>
        <v>10.416666666666666</v>
      </c>
      <c r="E336" s="292"/>
      <c r="F336" s="291"/>
      <c r="G336" s="291">
        <f>G335/24</f>
        <v>3.5833333333333335</v>
      </c>
      <c r="H336" s="292">
        <f>H335/24</f>
        <v>14</v>
      </c>
      <c r="I336" s="293"/>
      <c r="J336" s="294" t="s">
        <v>33</v>
      </c>
      <c r="K336" s="295"/>
      <c r="L336" s="295"/>
      <c r="M336" s="295"/>
    </row>
    <row r="337" spans="1:13" x14ac:dyDescent="0.25">
      <c r="F337" s="222"/>
      <c r="I337" s="295"/>
      <c r="J337" s="295"/>
      <c r="K337" s="289" t="s">
        <v>34</v>
      </c>
      <c r="M337" s="296">
        <f>C335</f>
        <v>2862</v>
      </c>
    </row>
    <row r="338" spans="1:13" x14ac:dyDescent="0.25">
      <c r="F338" s="222"/>
      <c r="J338" s="295"/>
      <c r="K338" s="289" t="s">
        <v>36</v>
      </c>
      <c r="L338" s="289"/>
      <c r="M338" s="297">
        <f>D336</f>
        <v>10.416666666666666</v>
      </c>
    </row>
    <row r="339" spans="1:13" x14ac:dyDescent="0.25">
      <c r="F339" s="222"/>
      <c r="J339" s="295"/>
      <c r="K339" s="289" t="s">
        <v>37</v>
      </c>
      <c r="L339" s="289"/>
      <c r="M339" s="298">
        <f>G336</f>
        <v>3.5833333333333335</v>
      </c>
    </row>
    <row r="340" spans="1:13" x14ac:dyDescent="0.25">
      <c r="A340" s="224"/>
      <c r="B340" s="224"/>
      <c r="C340" s="224"/>
      <c r="D340" s="224"/>
      <c r="E340" s="224"/>
      <c r="F340" s="225"/>
      <c r="G340" s="224"/>
      <c r="H340" s="224"/>
      <c r="I340" s="224"/>
      <c r="J340" s="299"/>
      <c r="K340" s="300" t="s">
        <v>63</v>
      </c>
      <c r="L340" s="299"/>
      <c r="M340" s="301">
        <f>366/28</f>
        <v>13.071428571428571</v>
      </c>
    </row>
    <row r="342" spans="1:13" ht="15.75" x14ac:dyDescent="0.25">
      <c r="A342" s="438" t="s">
        <v>0</v>
      </c>
      <c r="B342" s="438"/>
      <c r="C342" s="438"/>
      <c r="D342" s="438"/>
      <c r="E342" s="438"/>
      <c r="F342" s="438"/>
      <c r="G342" s="438"/>
      <c r="H342" s="438"/>
      <c r="I342" s="438"/>
      <c r="J342" s="438"/>
      <c r="K342" s="438"/>
      <c r="L342" s="438"/>
      <c r="M342" s="438"/>
    </row>
    <row r="343" spans="1:13" ht="15.75" x14ac:dyDescent="0.25">
      <c r="A343" s="438" t="s">
        <v>303</v>
      </c>
      <c r="B343" s="438"/>
      <c r="C343" s="438"/>
      <c r="D343" s="438"/>
      <c r="E343" s="438"/>
      <c r="F343" s="438"/>
      <c r="G343" s="438"/>
      <c r="H343" s="438"/>
      <c r="I343" s="438"/>
      <c r="J343" s="438"/>
      <c r="K343" s="438"/>
      <c r="L343" s="438"/>
      <c r="M343" s="438"/>
    </row>
    <row r="344" spans="1:13" ht="15.75" x14ac:dyDescent="0.25">
      <c r="A344" s="460" t="s">
        <v>48</v>
      </c>
      <c r="B344" s="460"/>
      <c r="C344" s="460"/>
      <c r="D344" s="460"/>
      <c r="E344" s="460"/>
      <c r="F344" s="460"/>
      <c r="G344" s="460"/>
      <c r="H344" s="460"/>
      <c r="I344" s="460"/>
      <c r="J344" s="274"/>
      <c r="K344" s="275" t="s">
        <v>3</v>
      </c>
      <c r="L344" s="276">
        <v>11</v>
      </c>
      <c r="M344" s="275" t="s">
        <v>4</v>
      </c>
    </row>
    <row r="345" spans="1:13" ht="15" customHeight="1" x14ac:dyDescent="0.25">
      <c r="A345" s="461" t="s">
        <v>5</v>
      </c>
      <c r="B345" s="461" t="s">
        <v>6</v>
      </c>
      <c r="C345" s="462" t="s">
        <v>7</v>
      </c>
      <c r="D345" s="462" t="s">
        <v>8</v>
      </c>
      <c r="E345" s="463" t="s">
        <v>9</v>
      </c>
      <c r="F345" s="463" t="s">
        <v>10</v>
      </c>
      <c r="G345" s="462" t="s">
        <v>11</v>
      </c>
      <c r="H345" s="464" t="s">
        <v>12</v>
      </c>
      <c r="I345" s="464"/>
      <c r="J345" s="464"/>
      <c r="K345" s="465" t="s">
        <v>13</v>
      </c>
      <c r="L345" s="465"/>
      <c r="M345" s="465"/>
    </row>
    <row r="346" spans="1:13" ht="15.75" x14ac:dyDescent="0.25">
      <c r="A346" s="461"/>
      <c r="B346" s="461"/>
      <c r="C346" s="462"/>
      <c r="D346" s="462"/>
      <c r="E346" s="463"/>
      <c r="F346" s="463"/>
      <c r="G346" s="462"/>
      <c r="H346" s="277" t="s">
        <v>14</v>
      </c>
      <c r="I346" s="277" t="s">
        <v>15</v>
      </c>
      <c r="J346" s="277" t="s">
        <v>16</v>
      </c>
      <c r="K346" s="278" t="s">
        <v>14</v>
      </c>
      <c r="L346" s="278" t="s">
        <v>15</v>
      </c>
      <c r="M346" s="278" t="s">
        <v>16</v>
      </c>
    </row>
    <row r="347" spans="1:13" ht="15.75" x14ac:dyDescent="0.25">
      <c r="A347" s="273">
        <v>1</v>
      </c>
      <c r="B347" s="279" t="s">
        <v>138</v>
      </c>
      <c r="C347" s="273">
        <v>54</v>
      </c>
      <c r="D347" s="280">
        <f t="shared" ref="D347:D366" si="87">F347+E347</f>
        <v>6</v>
      </c>
      <c r="E347" s="280">
        <v>2</v>
      </c>
      <c r="F347" s="281">
        <f t="shared" ref="F347:F366" si="88">INT(C347/$L$3)</f>
        <v>4</v>
      </c>
      <c r="G347" s="273">
        <v>25</v>
      </c>
      <c r="H347" s="282" t="str">
        <f t="shared" ref="H347:H367" si="89">CHOOSE(WEEKDAY(I347),"Minggu","Senin","Selasa","Rabu","Kamis","Jum'at","Sabtu")</f>
        <v>Rabu</v>
      </c>
      <c r="I347" s="283">
        <v>45833</v>
      </c>
      <c r="J347" s="284">
        <v>0.33333333333333298</v>
      </c>
      <c r="K347" s="282" t="str">
        <f t="shared" ref="K347:K366" si="90">CHOOSE(WEEKDAY(L347),"Minggu","Senin","Selasa","Rabu","Kamis","Jum'at","Sabtu")</f>
        <v>Kamis</v>
      </c>
      <c r="L347" s="283">
        <f>(I347+J347)+G347/24</f>
        <v>45834.375</v>
      </c>
      <c r="M347" s="284">
        <f t="shared" ref="M347:M366" si="91">(J347+G347/24)</f>
        <v>1.3749999999999998</v>
      </c>
    </row>
    <row r="348" spans="1:13" ht="15.75" x14ac:dyDescent="0.25">
      <c r="A348" s="273">
        <f t="shared" ref="A348:A367" si="92">A347+1</f>
        <v>2</v>
      </c>
      <c r="B348" s="279" t="s">
        <v>304</v>
      </c>
      <c r="C348" s="273">
        <v>202</v>
      </c>
      <c r="D348" s="280">
        <f t="shared" si="87"/>
        <v>18</v>
      </c>
      <c r="E348" s="280">
        <v>0</v>
      </c>
      <c r="F348" s="281">
        <f t="shared" si="88"/>
        <v>18</v>
      </c>
      <c r="G348" s="273">
        <v>2</v>
      </c>
      <c r="H348" s="282" t="str">
        <f t="shared" si="89"/>
        <v>Kamis</v>
      </c>
      <c r="I348" s="283">
        <f t="shared" ref="I348:I367" si="93">$I$347+J348</f>
        <v>45834.625</v>
      </c>
      <c r="J348" s="284">
        <f t="shared" ref="J348:J367" si="94">M347+D347/24</f>
        <v>1.6249999999999998</v>
      </c>
      <c r="K348" s="282" t="str">
        <f t="shared" si="90"/>
        <v>Kamis</v>
      </c>
      <c r="L348" s="283">
        <f t="shared" ref="L348:L366" si="95">($I$347+J348)+G348/24</f>
        <v>45834.708333333336</v>
      </c>
      <c r="M348" s="284">
        <f t="shared" si="91"/>
        <v>1.708333333333333</v>
      </c>
    </row>
    <row r="349" spans="1:13" ht="15.75" x14ac:dyDescent="0.25">
      <c r="A349" s="273">
        <f t="shared" si="92"/>
        <v>3</v>
      </c>
      <c r="B349" s="279" t="s">
        <v>294</v>
      </c>
      <c r="C349" s="273">
        <v>83</v>
      </c>
      <c r="D349" s="280">
        <f t="shared" si="87"/>
        <v>7</v>
      </c>
      <c r="E349" s="280">
        <v>0</v>
      </c>
      <c r="F349" s="281">
        <f t="shared" si="88"/>
        <v>7</v>
      </c>
      <c r="G349" s="273">
        <v>4</v>
      </c>
      <c r="H349" s="282" t="str">
        <f t="shared" si="89"/>
        <v>Jum'at</v>
      </c>
      <c r="I349" s="283">
        <f t="shared" si="93"/>
        <v>45835.458333333336</v>
      </c>
      <c r="J349" s="284">
        <f t="shared" si="94"/>
        <v>2.458333333333333</v>
      </c>
      <c r="K349" s="282" t="str">
        <f t="shared" si="90"/>
        <v>Jum'at</v>
      </c>
      <c r="L349" s="283">
        <f t="shared" si="95"/>
        <v>45835.625</v>
      </c>
      <c r="M349" s="284">
        <f t="shared" si="91"/>
        <v>2.6249999999999996</v>
      </c>
    </row>
    <row r="350" spans="1:13" ht="15.75" x14ac:dyDescent="0.25">
      <c r="A350" s="273">
        <f t="shared" si="92"/>
        <v>4</v>
      </c>
      <c r="B350" s="279" t="s">
        <v>295</v>
      </c>
      <c r="C350" s="273">
        <v>210</v>
      </c>
      <c r="D350" s="280">
        <f t="shared" si="87"/>
        <v>18</v>
      </c>
      <c r="E350" s="280">
        <v>-1</v>
      </c>
      <c r="F350" s="281">
        <f t="shared" si="88"/>
        <v>19</v>
      </c>
      <c r="G350" s="273">
        <v>2</v>
      </c>
      <c r="H350" s="282" t="str">
        <f t="shared" si="89"/>
        <v>Jum'at</v>
      </c>
      <c r="I350" s="283">
        <f t="shared" si="93"/>
        <v>45835.916666666664</v>
      </c>
      <c r="J350" s="284">
        <f t="shared" si="94"/>
        <v>2.9166666666666661</v>
      </c>
      <c r="K350" s="282" t="str">
        <f t="shared" si="90"/>
        <v>Sabtu</v>
      </c>
      <c r="L350" s="283">
        <f t="shared" si="95"/>
        <v>45836</v>
      </c>
      <c r="M350" s="284">
        <f t="shared" si="91"/>
        <v>2.9999999999999996</v>
      </c>
    </row>
    <row r="351" spans="1:13" ht="15.75" x14ac:dyDescent="0.25">
      <c r="A351" s="273">
        <f t="shared" si="92"/>
        <v>5</v>
      </c>
      <c r="B351" s="279" t="s">
        <v>19</v>
      </c>
      <c r="C351" s="273">
        <v>243</v>
      </c>
      <c r="D351" s="280">
        <f t="shared" si="87"/>
        <v>21</v>
      </c>
      <c r="E351" s="280">
        <v>-1</v>
      </c>
      <c r="F351" s="281">
        <f t="shared" si="88"/>
        <v>22</v>
      </c>
      <c r="G351" s="273">
        <v>5</v>
      </c>
      <c r="H351" s="282" t="str">
        <f t="shared" si="89"/>
        <v>Sabtu</v>
      </c>
      <c r="I351" s="283">
        <f t="shared" si="93"/>
        <v>45836.75</v>
      </c>
      <c r="J351" s="284">
        <f t="shared" si="94"/>
        <v>3.7499999999999996</v>
      </c>
      <c r="K351" s="282" t="str">
        <f t="shared" si="90"/>
        <v>Sabtu</v>
      </c>
      <c r="L351" s="283">
        <f t="shared" si="95"/>
        <v>45836.958333333336</v>
      </c>
      <c r="M351" s="284">
        <f t="shared" si="91"/>
        <v>3.958333333333333</v>
      </c>
    </row>
    <row r="352" spans="1:13" ht="15.75" x14ac:dyDescent="0.25">
      <c r="A352" s="273">
        <f t="shared" si="92"/>
        <v>6</v>
      </c>
      <c r="B352" s="285" t="s">
        <v>20</v>
      </c>
      <c r="C352" s="273">
        <v>41</v>
      </c>
      <c r="D352" s="280">
        <f t="shared" si="87"/>
        <v>4</v>
      </c>
      <c r="E352" s="280">
        <v>1</v>
      </c>
      <c r="F352" s="281">
        <f t="shared" si="88"/>
        <v>3</v>
      </c>
      <c r="G352" s="273">
        <v>2</v>
      </c>
      <c r="H352" s="282" t="str">
        <f t="shared" si="89"/>
        <v>Minggu</v>
      </c>
      <c r="I352" s="283">
        <f t="shared" si="93"/>
        <v>45837.833333333336</v>
      </c>
      <c r="J352" s="284">
        <f t="shared" si="94"/>
        <v>4.833333333333333</v>
      </c>
      <c r="K352" s="282" t="str">
        <f t="shared" si="90"/>
        <v>Minggu</v>
      </c>
      <c r="L352" s="283">
        <f t="shared" si="95"/>
        <v>45837.916666666672</v>
      </c>
      <c r="M352" s="284">
        <f t="shared" si="91"/>
        <v>4.9166666666666661</v>
      </c>
    </row>
    <row r="353" spans="1:13" ht="15.75" x14ac:dyDescent="0.25">
      <c r="A353" s="273">
        <f t="shared" si="92"/>
        <v>7</v>
      </c>
      <c r="B353" s="285" t="s">
        <v>305</v>
      </c>
      <c r="C353" s="273">
        <v>72</v>
      </c>
      <c r="D353" s="280">
        <f t="shared" si="87"/>
        <v>6</v>
      </c>
      <c r="E353" s="280">
        <v>0</v>
      </c>
      <c r="F353" s="281">
        <f t="shared" si="88"/>
        <v>6</v>
      </c>
      <c r="G353" s="273">
        <v>2</v>
      </c>
      <c r="H353" s="282" t="str">
        <f t="shared" si="89"/>
        <v>Senin</v>
      </c>
      <c r="I353" s="283">
        <f t="shared" si="93"/>
        <v>45838.083333333336</v>
      </c>
      <c r="J353" s="284">
        <f t="shared" si="94"/>
        <v>5.083333333333333</v>
      </c>
      <c r="K353" s="282" t="str">
        <f t="shared" si="90"/>
        <v>Senin</v>
      </c>
      <c r="L353" s="283">
        <f t="shared" si="95"/>
        <v>45838.166666666672</v>
      </c>
      <c r="M353" s="284">
        <f t="shared" si="91"/>
        <v>5.1666666666666661</v>
      </c>
    </row>
    <row r="354" spans="1:13" ht="15.75" x14ac:dyDescent="0.25">
      <c r="A354" s="273">
        <f t="shared" si="92"/>
        <v>8</v>
      </c>
      <c r="B354" s="285" t="s">
        <v>306</v>
      </c>
      <c r="C354" s="273">
        <v>212</v>
      </c>
      <c r="D354" s="280">
        <f t="shared" si="87"/>
        <v>17</v>
      </c>
      <c r="E354" s="280">
        <v>-2</v>
      </c>
      <c r="F354" s="281">
        <f t="shared" si="88"/>
        <v>19</v>
      </c>
      <c r="G354" s="273">
        <v>4</v>
      </c>
      <c r="H354" s="282" t="str">
        <f t="shared" si="89"/>
        <v>Senin</v>
      </c>
      <c r="I354" s="283">
        <f t="shared" si="93"/>
        <v>45838.416666666664</v>
      </c>
      <c r="J354" s="284">
        <f t="shared" si="94"/>
        <v>5.4166666666666661</v>
      </c>
      <c r="K354" s="282" t="str">
        <f t="shared" si="90"/>
        <v>Senin</v>
      </c>
      <c r="L354" s="283">
        <f t="shared" si="95"/>
        <v>45838.583333333328</v>
      </c>
      <c r="M354" s="284">
        <f t="shared" si="91"/>
        <v>5.583333333333333</v>
      </c>
    </row>
    <row r="355" spans="1:13" ht="15.75" x14ac:dyDescent="0.25">
      <c r="A355" s="273">
        <f t="shared" si="92"/>
        <v>9</v>
      </c>
      <c r="B355" s="285" t="s">
        <v>307</v>
      </c>
      <c r="C355" s="273">
        <v>142</v>
      </c>
      <c r="D355" s="280">
        <f t="shared" si="87"/>
        <v>11</v>
      </c>
      <c r="E355" s="280">
        <v>-1</v>
      </c>
      <c r="F355" s="281">
        <f t="shared" si="88"/>
        <v>12</v>
      </c>
      <c r="G355" s="273">
        <v>3</v>
      </c>
      <c r="H355" s="282" t="str">
        <f t="shared" si="89"/>
        <v>Selasa</v>
      </c>
      <c r="I355" s="283">
        <f t="shared" si="93"/>
        <v>45839.291666666664</v>
      </c>
      <c r="J355" s="284">
        <f t="shared" si="94"/>
        <v>6.2916666666666661</v>
      </c>
      <c r="K355" s="282" t="str">
        <f t="shared" si="90"/>
        <v>Selasa</v>
      </c>
      <c r="L355" s="283">
        <f t="shared" si="95"/>
        <v>45839.416666666664</v>
      </c>
      <c r="M355" s="284">
        <f t="shared" si="91"/>
        <v>6.4166666666666661</v>
      </c>
    </row>
    <row r="356" spans="1:13" ht="15.75" x14ac:dyDescent="0.25">
      <c r="A356" s="273">
        <f t="shared" si="92"/>
        <v>10</v>
      </c>
      <c r="B356" s="285" t="s">
        <v>308</v>
      </c>
      <c r="C356" s="273">
        <v>172</v>
      </c>
      <c r="D356" s="280">
        <f t="shared" si="87"/>
        <v>15</v>
      </c>
      <c r="E356" s="280">
        <v>0</v>
      </c>
      <c r="F356" s="281">
        <f t="shared" si="88"/>
        <v>15</v>
      </c>
      <c r="G356" s="273">
        <v>2</v>
      </c>
      <c r="H356" s="282" t="str">
        <f t="shared" si="89"/>
        <v>Selasa</v>
      </c>
      <c r="I356" s="283">
        <f t="shared" si="93"/>
        <v>45839.875</v>
      </c>
      <c r="J356" s="284">
        <f t="shared" si="94"/>
        <v>6.8749999999999991</v>
      </c>
      <c r="K356" s="282" t="str">
        <f t="shared" si="90"/>
        <v>Selasa</v>
      </c>
      <c r="L356" s="283">
        <f t="shared" si="95"/>
        <v>45839.958333333336</v>
      </c>
      <c r="M356" s="284">
        <f t="shared" si="91"/>
        <v>6.9583333333333321</v>
      </c>
    </row>
    <row r="357" spans="1:13" ht="15.75" x14ac:dyDescent="0.25">
      <c r="A357" s="273">
        <f t="shared" si="92"/>
        <v>11</v>
      </c>
      <c r="B357" s="285" t="s">
        <v>92</v>
      </c>
      <c r="C357" s="273">
        <v>172</v>
      </c>
      <c r="D357" s="280">
        <f t="shared" si="87"/>
        <v>15</v>
      </c>
      <c r="E357" s="280">
        <v>0</v>
      </c>
      <c r="F357" s="281">
        <f t="shared" si="88"/>
        <v>15</v>
      </c>
      <c r="G357" s="273">
        <v>13</v>
      </c>
      <c r="H357" s="282" t="str">
        <f t="shared" si="89"/>
        <v>Rabu</v>
      </c>
      <c r="I357" s="283">
        <f t="shared" si="93"/>
        <v>45840.583333333336</v>
      </c>
      <c r="J357" s="284">
        <f t="shared" si="94"/>
        <v>7.5833333333333321</v>
      </c>
      <c r="K357" s="282" t="str">
        <f t="shared" si="90"/>
        <v>Kamis</v>
      </c>
      <c r="L357" s="283">
        <f t="shared" si="95"/>
        <v>45841.125</v>
      </c>
      <c r="M357" s="284">
        <f t="shared" si="91"/>
        <v>8.1249999999999982</v>
      </c>
    </row>
    <row r="358" spans="1:13" ht="15.75" x14ac:dyDescent="0.25">
      <c r="A358" s="273">
        <f t="shared" si="92"/>
        <v>12</v>
      </c>
      <c r="B358" s="285" t="s">
        <v>308</v>
      </c>
      <c r="C358" s="273">
        <v>142</v>
      </c>
      <c r="D358" s="280">
        <f t="shared" si="87"/>
        <v>11</v>
      </c>
      <c r="E358" s="280">
        <v>-1</v>
      </c>
      <c r="F358" s="281">
        <f t="shared" si="88"/>
        <v>12</v>
      </c>
      <c r="G358" s="273">
        <v>2</v>
      </c>
      <c r="H358" s="282" t="str">
        <f t="shared" si="89"/>
        <v>Kamis</v>
      </c>
      <c r="I358" s="283">
        <f t="shared" si="93"/>
        <v>45841.75</v>
      </c>
      <c r="J358" s="284">
        <f t="shared" si="94"/>
        <v>8.7499999999999982</v>
      </c>
      <c r="K358" s="282" t="str">
        <f t="shared" si="90"/>
        <v>Kamis</v>
      </c>
      <c r="L358" s="283">
        <f t="shared" si="95"/>
        <v>45841.833333333336</v>
      </c>
      <c r="M358" s="284">
        <f t="shared" si="91"/>
        <v>8.8333333333333321</v>
      </c>
    </row>
    <row r="359" spans="1:13" ht="15.75" x14ac:dyDescent="0.25">
      <c r="A359" s="273">
        <f t="shared" si="92"/>
        <v>13</v>
      </c>
      <c r="B359" s="285" t="s">
        <v>307</v>
      </c>
      <c r="C359" s="273">
        <v>212</v>
      </c>
      <c r="D359" s="280">
        <f t="shared" si="87"/>
        <v>18</v>
      </c>
      <c r="E359" s="280">
        <v>-1</v>
      </c>
      <c r="F359" s="281">
        <f t="shared" si="88"/>
        <v>19</v>
      </c>
      <c r="G359" s="273">
        <v>2</v>
      </c>
      <c r="H359" s="282" t="str">
        <f t="shared" si="89"/>
        <v>Jum'at</v>
      </c>
      <c r="I359" s="283">
        <f t="shared" si="93"/>
        <v>45842.291666666664</v>
      </c>
      <c r="J359" s="284">
        <f t="shared" si="94"/>
        <v>9.2916666666666661</v>
      </c>
      <c r="K359" s="282" t="str">
        <f t="shared" si="90"/>
        <v>Jum'at</v>
      </c>
      <c r="L359" s="283">
        <f t="shared" si="95"/>
        <v>45842.375</v>
      </c>
      <c r="M359" s="284">
        <f t="shared" si="91"/>
        <v>9.375</v>
      </c>
    </row>
    <row r="360" spans="1:13" ht="15.75" x14ac:dyDescent="0.25">
      <c r="A360" s="273">
        <f t="shared" si="92"/>
        <v>14</v>
      </c>
      <c r="B360" s="285" t="s">
        <v>306</v>
      </c>
      <c r="C360" s="273">
        <v>72</v>
      </c>
      <c r="D360" s="280">
        <f t="shared" si="87"/>
        <v>7</v>
      </c>
      <c r="E360" s="280">
        <v>1</v>
      </c>
      <c r="F360" s="281">
        <f t="shared" si="88"/>
        <v>6</v>
      </c>
      <c r="G360" s="273">
        <v>4</v>
      </c>
      <c r="H360" s="282" t="str">
        <f t="shared" si="89"/>
        <v>Sabtu</v>
      </c>
      <c r="I360" s="283">
        <f t="shared" si="93"/>
        <v>45843.125</v>
      </c>
      <c r="J360" s="284">
        <f t="shared" si="94"/>
        <v>10.125</v>
      </c>
      <c r="K360" s="282" t="str">
        <f t="shared" si="90"/>
        <v>Sabtu</v>
      </c>
      <c r="L360" s="283">
        <f t="shared" si="95"/>
        <v>45843.291666666664</v>
      </c>
      <c r="M360" s="284">
        <f t="shared" si="91"/>
        <v>10.291666666666666</v>
      </c>
    </row>
    <row r="361" spans="1:13" ht="15.75" x14ac:dyDescent="0.25">
      <c r="A361" s="273">
        <f t="shared" si="92"/>
        <v>15</v>
      </c>
      <c r="B361" s="285" t="s">
        <v>305</v>
      </c>
      <c r="C361" s="273">
        <v>41</v>
      </c>
      <c r="D361" s="280">
        <f t="shared" si="87"/>
        <v>5</v>
      </c>
      <c r="E361" s="280">
        <v>2</v>
      </c>
      <c r="F361" s="281">
        <f t="shared" si="88"/>
        <v>3</v>
      </c>
      <c r="G361" s="273">
        <v>1</v>
      </c>
      <c r="H361" s="282" t="str">
        <f t="shared" si="89"/>
        <v>Sabtu</v>
      </c>
      <c r="I361" s="283">
        <f t="shared" si="93"/>
        <v>45843.583333333336</v>
      </c>
      <c r="J361" s="284">
        <f t="shared" si="94"/>
        <v>10.583333333333332</v>
      </c>
      <c r="K361" s="282" t="str">
        <f t="shared" si="90"/>
        <v>Sabtu</v>
      </c>
      <c r="L361" s="283">
        <f t="shared" si="95"/>
        <v>45843.625</v>
      </c>
      <c r="M361" s="284">
        <f t="shared" si="91"/>
        <v>10.624999999999998</v>
      </c>
    </row>
    <row r="362" spans="1:13" ht="15.75" x14ac:dyDescent="0.25">
      <c r="A362" s="273">
        <f t="shared" si="92"/>
        <v>16</v>
      </c>
      <c r="B362" s="279" t="s">
        <v>20</v>
      </c>
      <c r="C362" s="273">
        <v>243</v>
      </c>
      <c r="D362" s="280">
        <f t="shared" si="87"/>
        <v>22</v>
      </c>
      <c r="E362" s="280">
        <v>0</v>
      </c>
      <c r="F362" s="281">
        <f t="shared" si="88"/>
        <v>22</v>
      </c>
      <c r="G362" s="273">
        <v>2</v>
      </c>
      <c r="H362" s="282" t="str">
        <f t="shared" si="89"/>
        <v>Sabtu</v>
      </c>
      <c r="I362" s="283">
        <f t="shared" si="93"/>
        <v>45843.833333333336</v>
      </c>
      <c r="J362" s="284">
        <f t="shared" si="94"/>
        <v>10.833333333333332</v>
      </c>
      <c r="K362" s="282" t="str">
        <f t="shared" si="90"/>
        <v>Sabtu</v>
      </c>
      <c r="L362" s="283">
        <f t="shared" si="95"/>
        <v>45843.916666666672</v>
      </c>
      <c r="M362" s="284">
        <f t="shared" si="91"/>
        <v>10.916666666666666</v>
      </c>
    </row>
    <row r="363" spans="1:13" ht="15.75" x14ac:dyDescent="0.25">
      <c r="A363" s="273">
        <f t="shared" si="92"/>
        <v>17</v>
      </c>
      <c r="B363" s="279" t="s">
        <v>19</v>
      </c>
      <c r="C363" s="273">
        <v>210</v>
      </c>
      <c r="D363" s="280">
        <f t="shared" si="87"/>
        <v>18</v>
      </c>
      <c r="E363" s="280">
        <v>-1</v>
      </c>
      <c r="F363" s="281">
        <f t="shared" si="88"/>
        <v>19</v>
      </c>
      <c r="G363" s="273">
        <v>5</v>
      </c>
      <c r="H363" s="282" t="str">
        <f t="shared" si="89"/>
        <v>Minggu</v>
      </c>
      <c r="I363" s="283">
        <f t="shared" si="93"/>
        <v>45844.833333333336</v>
      </c>
      <c r="J363" s="284">
        <f t="shared" si="94"/>
        <v>11.833333333333332</v>
      </c>
      <c r="K363" s="282" t="str">
        <f t="shared" si="90"/>
        <v>Senin</v>
      </c>
      <c r="L363" s="283">
        <f t="shared" si="95"/>
        <v>45845.041666666672</v>
      </c>
      <c r="M363" s="284">
        <f t="shared" si="91"/>
        <v>12.041666666666666</v>
      </c>
    </row>
    <row r="364" spans="1:13" ht="15.75" x14ac:dyDescent="0.25">
      <c r="A364" s="273">
        <f t="shared" si="92"/>
        <v>18</v>
      </c>
      <c r="B364" s="279" t="s">
        <v>295</v>
      </c>
      <c r="C364" s="273">
        <v>83</v>
      </c>
      <c r="D364" s="280">
        <f t="shared" si="87"/>
        <v>7</v>
      </c>
      <c r="E364" s="280">
        <v>0</v>
      </c>
      <c r="F364" s="281">
        <f t="shared" si="88"/>
        <v>7</v>
      </c>
      <c r="G364" s="273">
        <v>2</v>
      </c>
      <c r="H364" s="282" t="str">
        <f t="shared" si="89"/>
        <v>Senin</v>
      </c>
      <c r="I364" s="283">
        <f t="shared" si="93"/>
        <v>45845.791666666664</v>
      </c>
      <c r="J364" s="284">
        <f t="shared" si="94"/>
        <v>12.791666666666666</v>
      </c>
      <c r="K364" s="282" t="str">
        <f t="shared" si="90"/>
        <v>Senin</v>
      </c>
      <c r="L364" s="283">
        <f t="shared" si="95"/>
        <v>45845.875</v>
      </c>
      <c r="M364" s="284">
        <f t="shared" si="91"/>
        <v>12.875</v>
      </c>
    </row>
    <row r="365" spans="1:13" ht="15.75" x14ac:dyDescent="0.25">
      <c r="A365" s="273">
        <f t="shared" si="92"/>
        <v>19</v>
      </c>
      <c r="B365" s="279" t="s">
        <v>294</v>
      </c>
      <c r="C365" s="273">
        <v>202</v>
      </c>
      <c r="D365" s="280">
        <f t="shared" si="87"/>
        <v>18</v>
      </c>
      <c r="E365" s="280">
        <v>0</v>
      </c>
      <c r="F365" s="281">
        <f t="shared" si="88"/>
        <v>18</v>
      </c>
      <c r="G365" s="273">
        <v>2</v>
      </c>
      <c r="H365" s="282" t="str">
        <f t="shared" si="89"/>
        <v>Selasa</v>
      </c>
      <c r="I365" s="283">
        <f t="shared" si="93"/>
        <v>45846.166666666664</v>
      </c>
      <c r="J365" s="284">
        <f t="shared" si="94"/>
        <v>13.166666666666666</v>
      </c>
      <c r="K365" s="282" t="str">
        <f t="shared" si="90"/>
        <v>Selasa</v>
      </c>
      <c r="L365" s="283">
        <f t="shared" si="95"/>
        <v>45846.25</v>
      </c>
      <c r="M365" s="284">
        <f t="shared" si="91"/>
        <v>13.25</v>
      </c>
    </row>
    <row r="366" spans="1:13" ht="15.75" x14ac:dyDescent="0.25">
      <c r="A366" s="273">
        <f t="shared" si="92"/>
        <v>20</v>
      </c>
      <c r="B366" s="279" t="s">
        <v>304</v>
      </c>
      <c r="C366" s="273">
        <v>54</v>
      </c>
      <c r="D366" s="280">
        <f t="shared" si="87"/>
        <v>6</v>
      </c>
      <c r="E366" s="280">
        <v>2</v>
      </c>
      <c r="F366" s="281">
        <f t="shared" si="88"/>
        <v>4</v>
      </c>
      <c r="G366" s="273">
        <v>2</v>
      </c>
      <c r="H366" s="282" t="str">
        <f t="shared" si="89"/>
        <v>Rabu</v>
      </c>
      <c r="I366" s="283">
        <f t="shared" si="93"/>
        <v>45847</v>
      </c>
      <c r="J366" s="284">
        <f t="shared" si="94"/>
        <v>14</v>
      </c>
      <c r="K366" s="282" t="str">
        <f t="shared" si="90"/>
        <v>Rabu</v>
      </c>
      <c r="L366" s="283">
        <f t="shared" si="95"/>
        <v>45847.083333333336</v>
      </c>
      <c r="M366" s="284">
        <f t="shared" si="91"/>
        <v>14.083333333333334</v>
      </c>
    </row>
    <row r="367" spans="1:13" ht="15.75" x14ac:dyDescent="0.25">
      <c r="A367" s="273">
        <f t="shared" si="92"/>
        <v>21</v>
      </c>
      <c r="B367" s="279" t="s">
        <v>138</v>
      </c>
      <c r="C367" s="273"/>
      <c r="D367" s="280"/>
      <c r="E367" s="280"/>
      <c r="F367" s="280"/>
      <c r="G367" s="273"/>
      <c r="H367" s="282" t="str">
        <f t="shared" si="89"/>
        <v>Rabu</v>
      </c>
      <c r="I367" s="283">
        <f t="shared" si="93"/>
        <v>45847.333333333336</v>
      </c>
      <c r="J367" s="284">
        <f t="shared" si="94"/>
        <v>14.333333333333334</v>
      </c>
      <c r="K367" s="282"/>
      <c r="L367" s="283"/>
      <c r="M367" s="284"/>
    </row>
    <row r="368" spans="1:13" x14ac:dyDescent="0.25">
      <c r="A368" s="466" t="s">
        <v>31</v>
      </c>
      <c r="B368" s="466"/>
      <c r="C368" s="286">
        <f>SUM(C347:C366)</f>
        <v>2862</v>
      </c>
      <c r="D368" s="286">
        <f>SUM(D347:D366)</f>
        <v>250</v>
      </c>
      <c r="E368" s="287"/>
      <c r="F368" s="286"/>
      <c r="G368" s="286">
        <f>SUM(G347:G366)</f>
        <v>86</v>
      </c>
      <c r="H368" s="286">
        <f>D368+G368</f>
        <v>336</v>
      </c>
      <c r="I368" s="288"/>
      <c r="J368" s="289"/>
      <c r="K368" s="288"/>
      <c r="L368" s="289"/>
      <c r="M368" s="289"/>
    </row>
    <row r="369" spans="1:13" x14ac:dyDescent="0.25">
      <c r="A369" s="467" t="s">
        <v>32</v>
      </c>
      <c r="B369" s="467"/>
      <c r="C369" s="290"/>
      <c r="D369" s="291">
        <f>D368/24</f>
        <v>10.416666666666666</v>
      </c>
      <c r="E369" s="292"/>
      <c r="F369" s="291"/>
      <c r="G369" s="291">
        <f>G368/24</f>
        <v>3.5833333333333335</v>
      </c>
      <c r="H369" s="292">
        <f>H368/24</f>
        <v>14</v>
      </c>
      <c r="I369" s="293"/>
      <c r="J369" s="294" t="s">
        <v>33</v>
      </c>
      <c r="K369" s="295"/>
      <c r="L369" s="295"/>
      <c r="M369" s="295"/>
    </row>
    <row r="370" spans="1:13" x14ac:dyDescent="0.25">
      <c r="F370" s="222"/>
      <c r="I370" s="295"/>
      <c r="J370" s="295"/>
      <c r="K370" s="289" t="s">
        <v>34</v>
      </c>
      <c r="M370" s="296">
        <f>C368</f>
        <v>2862</v>
      </c>
    </row>
    <row r="371" spans="1:13" x14ac:dyDescent="0.25">
      <c r="F371" s="222"/>
      <c r="J371" s="295"/>
      <c r="K371" s="289" t="s">
        <v>36</v>
      </c>
      <c r="L371" s="289"/>
      <c r="M371" s="297">
        <f>D369</f>
        <v>10.416666666666666</v>
      </c>
    </row>
    <row r="372" spans="1:13" x14ac:dyDescent="0.25">
      <c r="F372" s="222"/>
      <c r="J372" s="295"/>
      <c r="K372" s="289" t="s">
        <v>37</v>
      </c>
      <c r="L372" s="289"/>
      <c r="M372" s="298">
        <f>G369</f>
        <v>3.5833333333333335</v>
      </c>
    </row>
    <row r="373" spans="1:13" x14ac:dyDescent="0.25">
      <c r="A373" s="224"/>
      <c r="B373" s="224"/>
      <c r="C373" s="224"/>
      <c r="D373" s="224"/>
      <c r="E373" s="224"/>
      <c r="F373" s="225"/>
      <c r="G373" s="224"/>
      <c r="H373" s="224"/>
      <c r="I373" s="224"/>
      <c r="J373" s="299"/>
      <c r="K373" s="300" t="s">
        <v>63</v>
      </c>
      <c r="L373" s="299"/>
      <c r="M373" s="301">
        <f>366/28</f>
        <v>13.071428571428571</v>
      </c>
    </row>
    <row r="375" spans="1:13" ht="15.75" x14ac:dyDescent="0.25">
      <c r="A375" s="438" t="s">
        <v>0</v>
      </c>
      <c r="B375" s="438"/>
      <c r="C375" s="438"/>
      <c r="D375" s="438"/>
      <c r="E375" s="438"/>
      <c r="F375" s="438"/>
      <c r="G375" s="438"/>
      <c r="H375" s="438"/>
      <c r="I375" s="438"/>
      <c r="J375" s="438"/>
      <c r="K375" s="438"/>
      <c r="L375" s="438"/>
      <c r="M375" s="438"/>
    </row>
    <row r="376" spans="1:13" ht="15.75" x14ac:dyDescent="0.25">
      <c r="A376" s="438" t="s">
        <v>303</v>
      </c>
      <c r="B376" s="438"/>
      <c r="C376" s="438"/>
      <c r="D376" s="438"/>
      <c r="E376" s="438"/>
      <c r="F376" s="438"/>
      <c r="G376" s="438"/>
      <c r="H376" s="438"/>
      <c r="I376" s="438"/>
      <c r="J376" s="438"/>
      <c r="K376" s="438"/>
      <c r="L376" s="438"/>
      <c r="M376" s="438"/>
    </row>
    <row r="377" spans="1:13" ht="15.75" x14ac:dyDescent="0.25">
      <c r="A377" s="460" t="s">
        <v>49</v>
      </c>
      <c r="B377" s="460"/>
      <c r="C377" s="460"/>
      <c r="D377" s="460"/>
      <c r="E377" s="460"/>
      <c r="F377" s="460"/>
      <c r="G377" s="460"/>
      <c r="H377" s="460"/>
      <c r="I377" s="460"/>
      <c r="J377" s="274"/>
      <c r="K377" s="275" t="s">
        <v>3</v>
      </c>
      <c r="L377" s="276">
        <v>11</v>
      </c>
      <c r="M377" s="275" t="s">
        <v>4</v>
      </c>
    </row>
    <row r="378" spans="1:13" ht="15" customHeight="1" x14ac:dyDescent="0.25">
      <c r="A378" s="461" t="s">
        <v>5</v>
      </c>
      <c r="B378" s="461" t="s">
        <v>6</v>
      </c>
      <c r="C378" s="462" t="s">
        <v>7</v>
      </c>
      <c r="D378" s="462" t="s">
        <v>8</v>
      </c>
      <c r="E378" s="463" t="s">
        <v>9</v>
      </c>
      <c r="F378" s="463" t="s">
        <v>10</v>
      </c>
      <c r="G378" s="462" t="s">
        <v>11</v>
      </c>
      <c r="H378" s="464" t="s">
        <v>12</v>
      </c>
      <c r="I378" s="464"/>
      <c r="J378" s="464"/>
      <c r="K378" s="465" t="s">
        <v>13</v>
      </c>
      <c r="L378" s="465"/>
      <c r="M378" s="465"/>
    </row>
    <row r="379" spans="1:13" ht="15.75" x14ac:dyDescent="0.25">
      <c r="A379" s="461"/>
      <c r="B379" s="461"/>
      <c r="C379" s="462"/>
      <c r="D379" s="462"/>
      <c r="E379" s="463"/>
      <c r="F379" s="463"/>
      <c r="G379" s="462"/>
      <c r="H379" s="277" t="s">
        <v>14</v>
      </c>
      <c r="I379" s="277" t="s">
        <v>15</v>
      </c>
      <c r="J379" s="277" t="s">
        <v>16</v>
      </c>
      <c r="K379" s="278" t="s">
        <v>14</v>
      </c>
      <c r="L379" s="278" t="s">
        <v>15</v>
      </c>
      <c r="M379" s="278" t="s">
        <v>16</v>
      </c>
    </row>
    <row r="380" spans="1:13" ht="15.75" x14ac:dyDescent="0.25">
      <c r="A380" s="273">
        <v>1</v>
      </c>
      <c r="B380" s="279" t="s">
        <v>138</v>
      </c>
      <c r="C380" s="273">
        <v>54</v>
      </c>
      <c r="D380" s="280">
        <f t="shared" ref="D380:D399" si="96">F380+E380</f>
        <v>6</v>
      </c>
      <c r="E380" s="280">
        <v>2</v>
      </c>
      <c r="F380" s="281">
        <f t="shared" ref="F380:F399" si="97">INT(C380/$L$3)</f>
        <v>4</v>
      </c>
      <c r="G380" s="273">
        <v>25</v>
      </c>
      <c r="H380" s="282" t="str">
        <f t="shared" ref="H380:H400" si="98">CHOOSE(WEEKDAY(I380),"Minggu","Senin","Selasa","Rabu","Kamis","Jum'at","Sabtu")</f>
        <v>Rabu</v>
      </c>
      <c r="I380" s="283">
        <v>45847</v>
      </c>
      <c r="J380" s="284">
        <v>0.33333333333333298</v>
      </c>
      <c r="K380" s="282" t="str">
        <f t="shared" ref="K380:K399" si="99">CHOOSE(WEEKDAY(L380),"Minggu","Senin","Selasa","Rabu","Kamis","Jum'at","Sabtu")</f>
        <v>Kamis</v>
      </c>
      <c r="L380" s="283">
        <f>(I380+J380)+G380/24</f>
        <v>45848.375</v>
      </c>
      <c r="M380" s="284">
        <f t="shared" ref="M380:M399" si="100">(J380+G380/24)</f>
        <v>1.3749999999999998</v>
      </c>
    </row>
    <row r="381" spans="1:13" ht="15.75" x14ac:dyDescent="0.25">
      <c r="A381" s="273">
        <f t="shared" ref="A381:A400" si="101">A380+1</f>
        <v>2</v>
      </c>
      <c r="B381" s="279" t="s">
        <v>304</v>
      </c>
      <c r="C381" s="273">
        <v>202</v>
      </c>
      <c r="D381" s="280">
        <f t="shared" si="96"/>
        <v>18</v>
      </c>
      <c r="E381" s="280">
        <v>0</v>
      </c>
      <c r="F381" s="281">
        <f t="shared" si="97"/>
        <v>18</v>
      </c>
      <c r="G381" s="273">
        <v>2</v>
      </c>
      <c r="H381" s="282" t="str">
        <f t="shared" si="98"/>
        <v>Kamis</v>
      </c>
      <c r="I381" s="283">
        <f t="shared" ref="I381:I400" si="102">$I$380+J381</f>
        <v>45848.625</v>
      </c>
      <c r="J381" s="284">
        <f t="shared" ref="J381:J400" si="103">M380+D380/24</f>
        <v>1.6249999999999998</v>
      </c>
      <c r="K381" s="282" t="str">
        <f t="shared" si="99"/>
        <v>Kamis</v>
      </c>
      <c r="L381" s="283">
        <f t="shared" ref="L381:L399" si="104">($I$380+J381)+G381/24</f>
        <v>45848.708333333336</v>
      </c>
      <c r="M381" s="284">
        <f t="shared" si="100"/>
        <v>1.708333333333333</v>
      </c>
    </row>
    <row r="382" spans="1:13" ht="15.75" x14ac:dyDescent="0.25">
      <c r="A382" s="273">
        <f t="shared" si="101"/>
        <v>3</v>
      </c>
      <c r="B382" s="279" t="s">
        <v>294</v>
      </c>
      <c r="C382" s="273">
        <v>83</v>
      </c>
      <c r="D382" s="280">
        <f t="shared" si="96"/>
        <v>7</v>
      </c>
      <c r="E382" s="280">
        <v>0</v>
      </c>
      <c r="F382" s="281">
        <f t="shared" si="97"/>
        <v>7</v>
      </c>
      <c r="G382" s="273">
        <v>4</v>
      </c>
      <c r="H382" s="282" t="str">
        <f t="shared" si="98"/>
        <v>Jum'at</v>
      </c>
      <c r="I382" s="283">
        <f t="shared" si="102"/>
        <v>45849.458333333336</v>
      </c>
      <c r="J382" s="284">
        <f t="shared" si="103"/>
        <v>2.458333333333333</v>
      </c>
      <c r="K382" s="282" t="str">
        <f t="shared" si="99"/>
        <v>Jum'at</v>
      </c>
      <c r="L382" s="283">
        <f t="shared" si="104"/>
        <v>45849.625</v>
      </c>
      <c r="M382" s="284">
        <f t="shared" si="100"/>
        <v>2.6249999999999996</v>
      </c>
    </row>
    <row r="383" spans="1:13" ht="15.75" x14ac:dyDescent="0.25">
      <c r="A383" s="273">
        <f t="shared" si="101"/>
        <v>4</v>
      </c>
      <c r="B383" s="279" t="s">
        <v>295</v>
      </c>
      <c r="C383" s="273">
        <v>210</v>
      </c>
      <c r="D383" s="280">
        <f t="shared" si="96"/>
        <v>18</v>
      </c>
      <c r="E383" s="280">
        <v>-1</v>
      </c>
      <c r="F383" s="281">
        <f t="shared" si="97"/>
        <v>19</v>
      </c>
      <c r="G383" s="273">
        <v>2</v>
      </c>
      <c r="H383" s="282" t="str">
        <f t="shared" si="98"/>
        <v>Jum'at</v>
      </c>
      <c r="I383" s="283">
        <f t="shared" si="102"/>
        <v>45849.916666666664</v>
      </c>
      <c r="J383" s="284">
        <f t="shared" si="103"/>
        <v>2.9166666666666661</v>
      </c>
      <c r="K383" s="282" t="str">
        <f t="shared" si="99"/>
        <v>Sabtu</v>
      </c>
      <c r="L383" s="283">
        <f t="shared" si="104"/>
        <v>45850</v>
      </c>
      <c r="M383" s="284">
        <f t="shared" si="100"/>
        <v>2.9999999999999996</v>
      </c>
    </row>
    <row r="384" spans="1:13" ht="15.75" x14ac:dyDescent="0.25">
      <c r="A384" s="273">
        <f t="shared" si="101"/>
        <v>5</v>
      </c>
      <c r="B384" s="279" t="s">
        <v>19</v>
      </c>
      <c r="C384" s="273">
        <v>243</v>
      </c>
      <c r="D384" s="280">
        <f t="shared" si="96"/>
        <v>21</v>
      </c>
      <c r="E384" s="280">
        <v>-1</v>
      </c>
      <c r="F384" s="281">
        <f t="shared" si="97"/>
        <v>22</v>
      </c>
      <c r="G384" s="273">
        <v>5</v>
      </c>
      <c r="H384" s="282" t="str">
        <f t="shared" si="98"/>
        <v>Sabtu</v>
      </c>
      <c r="I384" s="283">
        <f t="shared" si="102"/>
        <v>45850.75</v>
      </c>
      <c r="J384" s="284">
        <f t="shared" si="103"/>
        <v>3.7499999999999996</v>
      </c>
      <c r="K384" s="282" t="str">
        <f t="shared" si="99"/>
        <v>Sabtu</v>
      </c>
      <c r="L384" s="283">
        <f t="shared" si="104"/>
        <v>45850.958333333336</v>
      </c>
      <c r="M384" s="284">
        <f t="shared" si="100"/>
        <v>3.958333333333333</v>
      </c>
    </row>
    <row r="385" spans="1:13" ht="15.75" x14ac:dyDescent="0.25">
      <c r="A385" s="273">
        <f t="shared" si="101"/>
        <v>6</v>
      </c>
      <c r="B385" s="285" t="s">
        <v>20</v>
      </c>
      <c r="C385" s="273">
        <v>41</v>
      </c>
      <c r="D385" s="280">
        <f t="shared" si="96"/>
        <v>4</v>
      </c>
      <c r="E385" s="280">
        <v>1</v>
      </c>
      <c r="F385" s="281">
        <f t="shared" si="97"/>
        <v>3</v>
      </c>
      <c r="G385" s="273">
        <v>2</v>
      </c>
      <c r="H385" s="282" t="str">
        <f t="shared" si="98"/>
        <v>Minggu</v>
      </c>
      <c r="I385" s="283">
        <f t="shared" si="102"/>
        <v>45851.833333333336</v>
      </c>
      <c r="J385" s="284">
        <f t="shared" si="103"/>
        <v>4.833333333333333</v>
      </c>
      <c r="K385" s="282" t="str">
        <f t="shared" si="99"/>
        <v>Minggu</v>
      </c>
      <c r="L385" s="283">
        <f t="shared" si="104"/>
        <v>45851.916666666672</v>
      </c>
      <c r="M385" s="284">
        <f t="shared" si="100"/>
        <v>4.9166666666666661</v>
      </c>
    </row>
    <row r="386" spans="1:13" ht="15.75" x14ac:dyDescent="0.25">
      <c r="A386" s="273">
        <f t="shared" si="101"/>
        <v>7</v>
      </c>
      <c r="B386" s="285" t="s">
        <v>305</v>
      </c>
      <c r="C386" s="273">
        <v>72</v>
      </c>
      <c r="D386" s="280">
        <f t="shared" si="96"/>
        <v>6</v>
      </c>
      <c r="E386" s="280">
        <v>0</v>
      </c>
      <c r="F386" s="281">
        <f t="shared" si="97"/>
        <v>6</v>
      </c>
      <c r="G386" s="273">
        <v>2</v>
      </c>
      <c r="H386" s="282" t="str">
        <f t="shared" si="98"/>
        <v>Senin</v>
      </c>
      <c r="I386" s="283">
        <f t="shared" si="102"/>
        <v>45852.083333333336</v>
      </c>
      <c r="J386" s="284">
        <f t="shared" si="103"/>
        <v>5.083333333333333</v>
      </c>
      <c r="K386" s="282" t="str">
        <f t="shared" si="99"/>
        <v>Senin</v>
      </c>
      <c r="L386" s="283">
        <f t="shared" si="104"/>
        <v>45852.166666666672</v>
      </c>
      <c r="M386" s="284">
        <f t="shared" si="100"/>
        <v>5.1666666666666661</v>
      </c>
    </row>
    <row r="387" spans="1:13" ht="15.75" x14ac:dyDescent="0.25">
      <c r="A387" s="273">
        <f t="shared" si="101"/>
        <v>8</v>
      </c>
      <c r="B387" s="285" t="s">
        <v>306</v>
      </c>
      <c r="C387" s="273">
        <v>212</v>
      </c>
      <c r="D387" s="280">
        <f t="shared" si="96"/>
        <v>17</v>
      </c>
      <c r="E387" s="280">
        <v>-2</v>
      </c>
      <c r="F387" s="281">
        <f t="shared" si="97"/>
        <v>19</v>
      </c>
      <c r="G387" s="273">
        <v>4</v>
      </c>
      <c r="H387" s="282" t="str">
        <f t="shared" si="98"/>
        <v>Senin</v>
      </c>
      <c r="I387" s="283">
        <f t="shared" si="102"/>
        <v>45852.416666666664</v>
      </c>
      <c r="J387" s="284">
        <f t="shared" si="103"/>
        <v>5.4166666666666661</v>
      </c>
      <c r="K387" s="282" t="str">
        <f t="shared" si="99"/>
        <v>Senin</v>
      </c>
      <c r="L387" s="283">
        <f t="shared" si="104"/>
        <v>45852.583333333328</v>
      </c>
      <c r="M387" s="284">
        <f t="shared" si="100"/>
        <v>5.583333333333333</v>
      </c>
    </row>
    <row r="388" spans="1:13" ht="15.75" x14ac:dyDescent="0.25">
      <c r="A388" s="273">
        <f t="shared" si="101"/>
        <v>9</v>
      </c>
      <c r="B388" s="285" t="s">
        <v>307</v>
      </c>
      <c r="C388" s="273">
        <v>142</v>
      </c>
      <c r="D388" s="280">
        <f t="shared" si="96"/>
        <v>11</v>
      </c>
      <c r="E388" s="280">
        <v>-1</v>
      </c>
      <c r="F388" s="281">
        <f t="shared" si="97"/>
        <v>12</v>
      </c>
      <c r="G388" s="273">
        <v>3</v>
      </c>
      <c r="H388" s="282" t="str">
        <f t="shared" si="98"/>
        <v>Selasa</v>
      </c>
      <c r="I388" s="283">
        <f t="shared" si="102"/>
        <v>45853.291666666664</v>
      </c>
      <c r="J388" s="284">
        <f t="shared" si="103"/>
        <v>6.2916666666666661</v>
      </c>
      <c r="K388" s="282" t="str">
        <f t="shared" si="99"/>
        <v>Selasa</v>
      </c>
      <c r="L388" s="283">
        <f t="shared" si="104"/>
        <v>45853.416666666664</v>
      </c>
      <c r="M388" s="284">
        <f t="shared" si="100"/>
        <v>6.4166666666666661</v>
      </c>
    </row>
    <row r="389" spans="1:13" ht="15.75" x14ac:dyDescent="0.25">
      <c r="A389" s="273">
        <f t="shared" si="101"/>
        <v>10</v>
      </c>
      <c r="B389" s="285" t="s">
        <v>308</v>
      </c>
      <c r="C389" s="273">
        <v>172</v>
      </c>
      <c r="D389" s="280">
        <f t="shared" si="96"/>
        <v>15</v>
      </c>
      <c r="E389" s="280">
        <v>0</v>
      </c>
      <c r="F389" s="281">
        <f t="shared" si="97"/>
        <v>15</v>
      </c>
      <c r="G389" s="273">
        <v>2</v>
      </c>
      <c r="H389" s="282" t="str">
        <f t="shared" si="98"/>
        <v>Selasa</v>
      </c>
      <c r="I389" s="283">
        <f t="shared" si="102"/>
        <v>45853.875</v>
      </c>
      <c r="J389" s="284">
        <f t="shared" si="103"/>
        <v>6.8749999999999991</v>
      </c>
      <c r="K389" s="282" t="str">
        <f t="shared" si="99"/>
        <v>Selasa</v>
      </c>
      <c r="L389" s="283">
        <f t="shared" si="104"/>
        <v>45853.958333333336</v>
      </c>
      <c r="M389" s="284">
        <f t="shared" si="100"/>
        <v>6.9583333333333321</v>
      </c>
    </row>
    <row r="390" spans="1:13" ht="15.75" x14ac:dyDescent="0.25">
      <c r="A390" s="273">
        <f t="shared" si="101"/>
        <v>11</v>
      </c>
      <c r="B390" s="285" t="s">
        <v>92</v>
      </c>
      <c r="C390" s="273">
        <v>172</v>
      </c>
      <c r="D390" s="280">
        <f t="shared" si="96"/>
        <v>15</v>
      </c>
      <c r="E390" s="280">
        <v>0</v>
      </c>
      <c r="F390" s="281">
        <f t="shared" si="97"/>
        <v>15</v>
      </c>
      <c r="G390" s="273">
        <v>13</v>
      </c>
      <c r="H390" s="282" t="str">
        <f t="shared" si="98"/>
        <v>Rabu</v>
      </c>
      <c r="I390" s="283">
        <f t="shared" si="102"/>
        <v>45854.583333333336</v>
      </c>
      <c r="J390" s="284">
        <f t="shared" si="103"/>
        <v>7.5833333333333321</v>
      </c>
      <c r="K390" s="282" t="str">
        <f t="shared" si="99"/>
        <v>Kamis</v>
      </c>
      <c r="L390" s="283">
        <f t="shared" si="104"/>
        <v>45855.125</v>
      </c>
      <c r="M390" s="284">
        <f t="shared" si="100"/>
        <v>8.1249999999999982</v>
      </c>
    </row>
    <row r="391" spans="1:13" ht="15.75" x14ac:dyDescent="0.25">
      <c r="A391" s="273">
        <f t="shared" si="101"/>
        <v>12</v>
      </c>
      <c r="B391" s="285" t="s">
        <v>308</v>
      </c>
      <c r="C391" s="273">
        <v>142</v>
      </c>
      <c r="D391" s="280">
        <f t="shared" si="96"/>
        <v>11</v>
      </c>
      <c r="E391" s="280">
        <v>-1</v>
      </c>
      <c r="F391" s="281">
        <f t="shared" si="97"/>
        <v>12</v>
      </c>
      <c r="G391" s="273">
        <v>2</v>
      </c>
      <c r="H391" s="282" t="str">
        <f t="shared" si="98"/>
        <v>Kamis</v>
      </c>
      <c r="I391" s="283">
        <f t="shared" si="102"/>
        <v>45855.75</v>
      </c>
      <c r="J391" s="284">
        <f t="shared" si="103"/>
        <v>8.7499999999999982</v>
      </c>
      <c r="K391" s="282" t="str">
        <f t="shared" si="99"/>
        <v>Kamis</v>
      </c>
      <c r="L391" s="283">
        <f t="shared" si="104"/>
        <v>45855.833333333336</v>
      </c>
      <c r="M391" s="284">
        <f t="shared" si="100"/>
        <v>8.8333333333333321</v>
      </c>
    </row>
    <row r="392" spans="1:13" ht="15.75" x14ac:dyDescent="0.25">
      <c r="A392" s="273">
        <f t="shared" si="101"/>
        <v>13</v>
      </c>
      <c r="B392" s="285" t="s">
        <v>307</v>
      </c>
      <c r="C392" s="273">
        <v>212</v>
      </c>
      <c r="D392" s="280">
        <f t="shared" si="96"/>
        <v>18</v>
      </c>
      <c r="E392" s="280">
        <v>-1</v>
      </c>
      <c r="F392" s="281">
        <f t="shared" si="97"/>
        <v>19</v>
      </c>
      <c r="G392" s="273">
        <v>2</v>
      </c>
      <c r="H392" s="282" t="str">
        <f t="shared" si="98"/>
        <v>Jum'at</v>
      </c>
      <c r="I392" s="283">
        <f t="shared" si="102"/>
        <v>45856.291666666664</v>
      </c>
      <c r="J392" s="284">
        <f t="shared" si="103"/>
        <v>9.2916666666666661</v>
      </c>
      <c r="K392" s="282" t="str">
        <f t="shared" si="99"/>
        <v>Jum'at</v>
      </c>
      <c r="L392" s="283">
        <f t="shared" si="104"/>
        <v>45856.375</v>
      </c>
      <c r="M392" s="284">
        <f t="shared" si="100"/>
        <v>9.375</v>
      </c>
    </row>
    <row r="393" spans="1:13" ht="15.75" x14ac:dyDescent="0.25">
      <c r="A393" s="273">
        <f t="shared" si="101"/>
        <v>14</v>
      </c>
      <c r="B393" s="285" t="s">
        <v>306</v>
      </c>
      <c r="C393" s="273">
        <v>72</v>
      </c>
      <c r="D393" s="280">
        <f t="shared" si="96"/>
        <v>7</v>
      </c>
      <c r="E393" s="280">
        <v>1</v>
      </c>
      <c r="F393" s="281">
        <f t="shared" si="97"/>
        <v>6</v>
      </c>
      <c r="G393" s="273">
        <v>4</v>
      </c>
      <c r="H393" s="282" t="str">
        <f t="shared" si="98"/>
        <v>Sabtu</v>
      </c>
      <c r="I393" s="283">
        <f t="shared" si="102"/>
        <v>45857.125</v>
      </c>
      <c r="J393" s="284">
        <f t="shared" si="103"/>
        <v>10.125</v>
      </c>
      <c r="K393" s="282" t="str">
        <f t="shared" si="99"/>
        <v>Sabtu</v>
      </c>
      <c r="L393" s="283">
        <f t="shared" si="104"/>
        <v>45857.291666666664</v>
      </c>
      <c r="M393" s="284">
        <f t="shared" si="100"/>
        <v>10.291666666666666</v>
      </c>
    </row>
    <row r="394" spans="1:13" ht="15.75" x14ac:dyDescent="0.25">
      <c r="A394" s="273">
        <f t="shared" si="101"/>
        <v>15</v>
      </c>
      <c r="B394" s="285" t="s">
        <v>305</v>
      </c>
      <c r="C394" s="273">
        <v>41</v>
      </c>
      <c r="D394" s="280">
        <f t="shared" si="96"/>
        <v>5</v>
      </c>
      <c r="E394" s="280">
        <v>2</v>
      </c>
      <c r="F394" s="281">
        <f t="shared" si="97"/>
        <v>3</v>
      </c>
      <c r="G394" s="273">
        <v>1</v>
      </c>
      <c r="H394" s="282" t="str">
        <f t="shared" si="98"/>
        <v>Sabtu</v>
      </c>
      <c r="I394" s="283">
        <f t="shared" si="102"/>
        <v>45857.583333333336</v>
      </c>
      <c r="J394" s="284">
        <f t="shared" si="103"/>
        <v>10.583333333333332</v>
      </c>
      <c r="K394" s="282" t="str">
        <f t="shared" si="99"/>
        <v>Sabtu</v>
      </c>
      <c r="L394" s="283">
        <f t="shared" si="104"/>
        <v>45857.625</v>
      </c>
      <c r="M394" s="284">
        <f t="shared" si="100"/>
        <v>10.624999999999998</v>
      </c>
    </row>
    <row r="395" spans="1:13" ht="15.75" x14ac:dyDescent="0.25">
      <c r="A395" s="273">
        <f t="shared" si="101"/>
        <v>16</v>
      </c>
      <c r="B395" s="279" t="s">
        <v>20</v>
      </c>
      <c r="C395" s="273">
        <v>243</v>
      </c>
      <c r="D395" s="280">
        <f t="shared" si="96"/>
        <v>22</v>
      </c>
      <c r="E395" s="280">
        <v>0</v>
      </c>
      <c r="F395" s="281">
        <f t="shared" si="97"/>
        <v>22</v>
      </c>
      <c r="G395" s="273">
        <v>2</v>
      </c>
      <c r="H395" s="282" t="str">
        <f t="shared" si="98"/>
        <v>Sabtu</v>
      </c>
      <c r="I395" s="283">
        <f t="shared" si="102"/>
        <v>45857.833333333336</v>
      </c>
      <c r="J395" s="284">
        <f t="shared" si="103"/>
        <v>10.833333333333332</v>
      </c>
      <c r="K395" s="282" t="str">
        <f t="shared" si="99"/>
        <v>Sabtu</v>
      </c>
      <c r="L395" s="283">
        <f t="shared" si="104"/>
        <v>45857.916666666672</v>
      </c>
      <c r="M395" s="284">
        <f t="shared" si="100"/>
        <v>10.916666666666666</v>
      </c>
    </row>
    <row r="396" spans="1:13" ht="15.75" x14ac:dyDescent="0.25">
      <c r="A396" s="273">
        <f t="shared" si="101"/>
        <v>17</v>
      </c>
      <c r="B396" s="279" t="s">
        <v>19</v>
      </c>
      <c r="C396" s="273">
        <v>210</v>
      </c>
      <c r="D396" s="280">
        <f t="shared" si="96"/>
        <v>18</v>
      </c>
      <c r="E396" s="280">
        <v>-1</v>
      </c>
      <c r="F396" s="281">
        <f t="shared" si="97"/>
        <v>19</v>
      </c>
      <c r="G396" s="273">
        <v>5</v>
      </c>
      <c r="H396" s="282" t="str">
        <f t="shared" si="98"/>
        <v>Minggu</v>
      </c>
      <c r="I396" s="283">
        <f t="shared" si="102"/>
        <v>45858.833333333336</v>
      </c>
      <c r="J396" s="284">
        <f t="shared" si="103"/>
        <v>11.833333333333332</v>
      </c>
      <c r="K396" s="282" t="str">
        <f t="shared" si="99"/>
        <v>Senin</v>
      </c>
      <c r="L396" s="283">
        <f t="shared" si="104"/>
        <v>45859.041666666672</v>
      </c>
      <c r="M396" s="284">
        <f t="shared" si="100"/>
        <v>12.041666666666666</v>
      </c>
    </row>
    <row r="397" spans="1:13" ht="15.75" x14ac:dyDescent="0.25">
      <c r="A397" s="273">
        <f t="shared" si="101"/>
        <v>18</v>
      </c>
      <c r="B397" s="279" t="s">
        <v>295</v>
      </c>
      <c r="C397" s="273">
        <v>83</v>
      </c>
      <c r="D397" s="280">
        <f t="shared" si="96"/>
        <v>7</v>
      </c>
      <c r="E397" s="280">
        <v>0</v>
      </c>
      <c r="F397" s="281">
        <f t="shared" si="97"/>
        <v>7</v>
      </c>
      <c r="G397" s="273">
        <v>2</v>
      </c>
      <c r="H397" s="282" t="str">
        <f t="shared" si="98"/>
        <v>Senin</v>
      </c>
      <c r="I397" s="283">
        <f t="shared" si="102"/>
        <v>45859.791666666664</v>
      </c>
      <c r="J397" s="284">
        <f t="shared" si="103"/>
        <v>12.791666666666666</v>
      </c>
      <c r="K397" s="282" t="str">
        <f t="shared" si="99"/>
        <v>Senin</v>
      </c>
      <c r="L397" s="283">
        <f t="shared" si="104"/>
        <v>45859.875</v>
      </c>
      <c r="M397" s="284">
        <f t="shared" si="100"/>
        <v>12.875</v>
      </c>
    </row>
    <row r="398" spans="1:13" ht="15.75" x14ac:dyDescent="0.25">
      <c r="A398" s="273">
        <f t="shared" si="101"/>
        <v>19</v>
      </c>
      <c r="B398" s="279" t="s">
        <v>294</v>
      </c>
      <c r="C398" s="273">
        <v>202</v>
      </c>
      <c r="D398" s="280">
        <f t="shared" si="96"/>
        <v>18</v>
      </c>
      <c r="E398" s="280">
        <v>0</v>
      </c>
      <c r="F398" s="281">
        <f t="shared" si="97"/>
        <v>18</v>
      </c>
      <c r="G398" s="273">
        <v>2</v>
      </c>
      <c r="H398" s="282" t="str">
        <f t="shared" si="98"/>
        <v>Selasa</v>
      </c>
      <c r="I398" s="283">
        <f t="shared" si="102"/>
        <v>45860.166666666664</v>
      </c>
      <c r="J398" s="284">
        <f t="shared" si="103"/>
        <v>13.166666666666666</v>
      </c>
      <c r="K398" s="282" t="str">
        <f t="shared" si="99"/>
        <v>Selasa</v>
      </c>
      <c r="L398" s="283">
        <f t="shared" si="104"/>
        <v>45860.25</v>
      </c>
      <c r="M398" s="284">
        <f t="shared" si="100"/>
        <v>13.25</v>
      </c>
    </row>
    <row r="399" spans="1:13" ht="15.75" x14ac:dyDescent="0.25">
      <c r="A399" s="273">
        <f t="shared" si="101"/>
        <v>20</v>
      </c>
      <c r="B399" s="279" t="s">
        <v>304</v>
      </c>
      <c r="C399" s="273">
        <v>54</v>
      </c>
      <c r="D399" s="280">
        <f t="shared" si="96"/>
        <v>6</v>
      </c>
      <c r="E399" s="280">
        <v>2</v>
      </c>
      <c r="F399" s="281">
        <f t="shared" si="97"/>
        <v>4</v>
      </c>
      <c r="G399" s="273">
        <v>2</v>
      </c>
      <c r="H399" s="282" t="str">
        <f t="shared" si="98"/>
        <v>Rabu</v>
      </c>
      <c r="I399" s="283">
        <f t="shared" si="102"/>
        <v>45861</v>
      </c>
      <c r="J399" s="284">
        <f t="shared" si="103"/>
        <v>14</v>
      </c>
      <c r="K399" s="282" t="str">
        <f t="shared" si="99"/>
        <v>Rabu</v>
      </c>
      <c r="L399" s="283">
        <f t="shared" si="104"/>
        <v>45861.083333333336</v>
      </c>
      <c r="M399" s="284">
        <f t="shared" si="100"/>
        <v>14.083333333333334</v>
      </c>
    </row>
    <row r="400" spans="1:13" ht="15.75" x14ac:dyDescent="0.25">
      <c r="A400" s="273">
        <f t="shared" si="101"/>
        <v>21</v>
      </c>
      <c r="B400" s="279" t="s">
        <v>138</v>
      </c>
      <c r="C400" s="273"/>
      <c r="D400" s="280"/>
      <c r="E400" s="280"/>
      <c r="F400" s="280"/>
      <c r="G400" s="273"/>
      <c r="H400" s="282" t="str">
        <f t="shared" si="98"/>
        <v>Rabu</v>
      </c>
      <c r="I400" s="283">
        <f t="shared" si="102"/>
        <v>45861.333333333336</v>
      </c>
      <c r="J400" s="284">
        <f t="shared" si="103"/>
        <v>14.333333333333334</v>
      </c>
      <c r="K400" s="282"/>
      <c r="L400" s="283"/>
      <c r="M400" s="284"/>
    </row>
    <row r="401" spans="1:13" x14ac:dyDescent="0.25">
      <c r="A401" s="466" t="s">
        <v>31</v>
      </c>
      <c r="B401" s="466"/>
      <c r="C401" s="286">
        <f>SUM(C380:C399)</f>
        <v>2862</v>
      </c>
      <c r="D401" s="286">
        <f>SUM(D380:D399)</f>
        <v>250</v>
      </c>
      <c r="E401" s="287"/>
      <c r="F401" s="286"/>
      <c r="G401" s="286">
        <f>SUM(G380:G399)</f>
        <v>86</v>
      </c>
      <c r="H401" s="286">
        <f>D401+G401</f>
        <v>336</v>
      </c>
      <c r="I401" s="288"/>
      <c r="J401" s="289"/>
      <c r="K401" s="288"/>
      <c r="L401" s="289"/>
      <c r="M401" s="289"/>
    </row>
    <row r="402" spans="1:13" x14ac:dyDescent="0.25">
      <c r="A402" s="467" t="s">
        <v>32</v>
      </c>
      <c r="B402" s="467"/>
      <c r="C402" s="290"/>
      <c r="D402" s="291">
        <f>D401/24</f>
        <v>10.416666666666666</v>
      </c>
      <c r="E402" s="292"/>
      <c r="F402" s="291"/>
      <c r="G402" s="291">
        <f>G401/24</f>
        <v>3.5833333333333335</v>
      </c>
      <c r="H402" s="292">
        <f>H401/24</f>
        <v>14</v>
      </c>
      <c r="I402" s="293"/>
      <c r="J402" s="294" t="s">
        <v>33</v>
      </c>
      <c r="K402" s="295"/>
      <c r="L402" s="295"/>
      <c r="M402" s="295"/>
    </row>
    <row r="403" spans="1:13" x14ac:dyDescent="0.25">
      <c r="F403" s="222"/>
      <c r="I403" s="295"/>
      <c r="J403" s="295"/>
      <c r="K403" s="289" t="s">
        <v>34</v>
      </c>
      <c r="M403" s="296">
        <f>C401</f>
        <v>2862</v>
      </c>
    </row>
    <row r="404" spans="1:13" x14ac:dyDescent="0.25">
      <c r="F404" s="222"/>
      <c r="J404" s="295"/>
      <c r="K404" s="289" t="s">
        <v>36</v>
      </c>
      <c r="L404" s="289"/>
      <c r="M404" s="297">
        <f>D402</f>
        <v>10.416666666666666</v>
      </c>
    </row>
    <row r="405" spans="1:13" x14ac:dyDescent="0.25">
      <c r="F405" s="222"/>
      <c r="J405" s="295"/>
      <c r="K405" s="289" t="s">
        <v>37</v>
      </c>
      <c r="L405" s="289"/>
      <c r="M405" s="298">
        <f>G402</f>
        <v>3.5833333333333335</v>
      </c>
    </row>
    <row r="406" spans="1:13" x14ac:dyDescent="0.25">
      <c r="A406" s="224"/>
      <c r="B406" s="224"/>
      <c r="C406" s="224"/>
      <c r="D406" s="224"/>
      <c r="E406" s="224"/>
      <c r="F406" s="225"/>
      <c r="G406" s="224"/>
      <c r="H406" s="224"/>
      <c r="I406" s="224"/>
      <c r="J406" s="299"/>
      <c r="K406" s="300" t="s">
        <v>63</v>
      </c>
      <c r="L406" s="299"/>
      <c r="M406" s="301">
        <f>366/28</f>
        <v>13.071428571428571</v>
      </c>
    </row>
    <row r="408" spans="1:13" ht="15.75" x14ac:dyDescent="0.25">
      <c r="A408" s="438" t="s">
        <v>0</v>
      </c>
      <c r="B408" s="438"/>
      <c r="C408" s="438"/>
      <c r="D408" s="438"/>
      <c r="E408" s="438"/>
      <c r="F408" s="438"/>
      <c r="G408" s="438"/>
      <c r="H408" s="438"/>
      <c r="I408" s="438"/>
      <c r="J408" s="438"/>
      <c r="K408" s="438"/>
      <c r="L408" s="438"/>
      <c r="M408" s="438"/>
    </row>
    <row r="409" spans="1:13" ht="15.75" x14ac:dyDescent="0.25">
      <c r="A409" s="438" t="s">
        <v>303</v>
      </c>
      <c r="B409" s="438"/>
      <c r="C409" s="438"/>
      <c r="D409" s="438"/>
      <c r="E409" s="438"/>
      <c r="F409" s="438"/>
      <c r="G409" s="438"/>
      <c r="H409" s="438"/>
      <c r="I409" s="438"/>
      <c r="J409" s="438"/>
      <c r="K409" s="438"/>
      <c r="L409" s="438"/>
      <c r="M409" s="438"/>
    </row>
    <row r="410" spans="1:13" ht="15.75" x14ac:dyDescent="0.25">
      <c r="A410" s="460" t="s">
        <v>50</v>
      </c>
      <c r="B410" s="460"/>
      <c r="C410" s="460"/>
      <c r="D410" s="460"/>
      <c r="E410" s="460"/>
      <c r="F410" s="460"/>
      <c r="G410" s="460"/>
      <c r="H410" s="460"/>
      <c r="I410" s="460"/>
      <c r="J410" s="274"/>
      <c r="K410" s="275" t="s">
        <v>3</v>
      </c>
      <c r="L410" s="276">
        <v>11</v>
      </c>
      <c r="M410" s="275" t="s">
        <v>4</v>
      </c>
    </row>
    <row r="411" spans="1:13" ht="15" customHeight="1" x14ac:dyDescent="0.25">
      <c r="A411" s="461" t="s">
        <v>5</v>
      </c>
      <c r="B411" s="461" t="s">
        <v>6</v>
      </c>
      <c r="C411" s="462" t="s">
        <v>7</v>
      </c>
      <c r="D411" s="462" t="s">
        <v>8</v>
      </c>
      <c r="E411" s="463" t="s">
        <v>9</v>
      </c>
      <c r="F411" s="463" t="s">
        <v>10</v>
      </c>
      <c r="G411" s="462" t="s">
        <v>11</v>
      </c>
      <c r="H411" s="464" t="s">
        <v>12</v>
      </c>
      <c r="I411" s="464"/>
      <c r="J411" s="464"/>
      <c r="K411" s="465" t="s">
        <v>13</v>
      </c>
      <c r="L411" s="465"/>
      <c r="M411" s="465"/>
    </row>
    <row r="412" spans="1:13" ht="15.75" x14ac:dyDescent="0.25">
      <c r="A412" s="461"/>
      <c r="B412" s="461"/>
      <c r="C412" s="462"/>
      <c r="D412" s="462"/>
      <c r="E412" s="463"/>
      <c r="F412" s="463"/>
      <c r="G412" s="462"/>
      <c r="H412" s="277" t="s">
        <v>14</v>
      </c>
      <c r="I412" s="277" t="s">
        <v>15</v>
      </c>
      <c r="J412" s="277" t="s">
        <v>16</v>
      </c>
      <c r="K412" s="278" t="s">
        <v>14</v>
      </c>
      <c r="L412" s="278" t="s">
        <v>15</v>
      </c>
      <c r="M412" s="278" t="s">
        <v>16</v>
      </c>
    </row>
    <row r="413" spans="1:13" ht="15.75" x14ac:dyDescent="0.25">
      <c r="A413" s="273">
        <v>1</v>
      </c>
      <c r="B413" s="279" t="s">
        <v>138</v>
      </c>
      <c r="C413" s="273">
        <v>54</v>
      </c>
      <c r="D413" s="280">
        <f t="shared" ref="D413:D432" si="105">F413+E413</f>
        <v>6</v>
      </c>
      <c r="E413" s="280">
        <v>2</v>
      </c>
      <c r="F413" s="281">
        <f t="shared" ref="F413:F432" si="106">INT(C413/$L$3)</f>
        <v>4</v>
      </c>
      <c r="G413" s="273">
        <v>25</v>
      </c>
      <c r="H413" s="282" t="str">
        <f t="shared" ref="H413:H433" si="107">CHOOSE(WEEKDAY(I413),"Minggu","Senin","Selasa","Rabu","Kamis","Jum'at","Sabtu")</f>
        <v>Rabu</v>
      </c>
      <c r="I413" s="283">
        <v>45861</v>
      </c>
      <c r="J413" s="284">
        <v>0.33333333333333298</v>
      </c>
      <c r="K413" s="282" t="str">
        <f t="shared" ref="K413:K432" si="108">CHOOSE(WEEKDAY(L413),"Minggu","Senin","Selasa","Rabu","Kamis","Jum'at","Sabtu")</f>
        <v>Kamis</v>
      </c>
      <c r="L413" s="283">
        <f>(I413+J413)+G413/24</f>
        <v>45862.375</v>
      </c>
      <c r="M413" s="284">
        <f t="shared" ref="M413:M432" si="109">(J413+G413/24)</f>
        <v>1.3749999999999998</v>
      </c>
    </row>
    <row r="414" spans="1:13" ht="15.75" x14ac:dyDescent="0.25">
      <c r="A414" s="273">
        <f t="shared" ref="A414:A433" si="110">A413+1</f>
        <v>2</v>
      </c>
      <c r="B414" s="279" t="s">
        <v>304</v>
      </c>
      <c r="C414" s="273">
        <v>202</v>
      </c>
      <c r="D414" s="280">
        <f t="shared" si="105"/>
        <v>18</v>
      </c>
      <c r="E414" s="280">
        <v>0</v>
      </c>
      <c r="F414" s="281">
        <f t="shared" si="106"/>
        <v>18</v>
      </c>
      <c r="G414" s="273">
        <v>2</v>
      </c>
      <c r="H414" s="282" t="str">
        <f t="shared" si="107"/>
        <v>Kamis</v>
      </c>
      <c r="I414" s="283">
        <f t="shared" ref="I414:I433" si="111">$I$413+J414</f>
        <v>45862.625</v>
      </c>
      <c r="J414" s="284">
        <f t="shared" ref="J414:J433" si="112">M413+D413/24</f>
        <v>1.6249999999999998</v>
      </c>
      <c r="K414" s="282" t="str">
        <f t="shared" si="108"/>
        <v>Kamis</v>
      </c>
      <c r="L414" s="283">
        <f t="shared" ref="L414:L432" si="113">($I$413+J414)+G414/24</f>
        <v>45862.708333333336</v>
      </c>
      <c r="M414" s="284">
        <f t="shared" si="109"/>
        <v>1.708333333333333</v>
      </c>
    </row>
    <row r="415" spans="1:13" ht="15.75" x14ac:dyDescent="0.25">
      <c r="A415" s="273">
        <f t="shared" si="110"/>
        <v>3</v>
      </c>
      <c r="B415" s="279" t="s">
        <v>294</v>
      </c>
      <c r="C415" s="273">
        <v>83</v>
      </c>
      <c r="D415" s="280">
        <f t="shared" si="105"/>
        <v>7</v>
      </c>
      <c r="E415" s="280">
        <v>0</v>
      </c>
      <c r="F415" s="281">
        <f t="shared" si="106"/>
        <v>7</v>
      </c>
      <c r="G415" s="273">
        <v>4</v>
      </c>
      <c r="H415" s="282" t="str">
        <f t="shared" si="107"/>
        <v>Jum'at</v>
      </c>
      <c r="I415" s="283">
        <f t="shared" si="111"/>
        <v>45863.458333333336</v>
      </c>
      <c r="J415" s="284">
        <f t="shared" si="112"/>
        <v>2.458333333333333</v>
      </c>
      <c r="K415" s="282" t="str">
        <f t="shared" si="108"/>
        <v>Jum'at</v>
      </c>
      <c r="L415" s="283">
        <f t="shared" si="113"/>
        <v>45863.625</v>
      </c>
      <c r="M415" s="284">
        <f t="shared" si="109"/>
        <v>2.6249999999999996</v>
      </c>
    </row>
    <row r="416" spans="1:13" ht="15.75" x14ac:dyDescent="0.25">
      <c r="A416" s="273">
        <f t="shared" si="110"/>
        <v>4</v>
      </c>
      <c r="B416" s="279" t="s">
        <v>295</v>
      </c>
      <c r="C416" s="273">
        <v>210</v>
      </c>
      <c r="D416" s="280">
        <f t="shared" si="105"/>
        <v>18</v>
      </c>
      <c r="E416" s="280">
        <v>-1</v>
      </c>
      <c r="F416" s="281">
        <f t="shared" si="106"/>
        <v>19</v>
      </c>
      <c r="G416" s="273">
        <v>2</v>
      </c>
      <c r="H416" s="282" t="str">
        <f t="shared" si="107"/>
        <v>Jum'at</v>
      </c>
      <c r="I416" s="283">
        <f t="shared" si="111"/>
        <v>45863.916666666664</v>
      </c>
      <c r="J416" s="284">
        <f t="shared" si="112"/>
        <v>2.9166666666666661</v>
      </c>
      <c r="K416" s="282" t="str">
        <f t="shared" si="108"/>
        <v>Sabtu</v>
      </c>
      <c r="L416" s="283">
        <f t="shared" si="113"/>
        <v>45864</v>
      </c>
      <c r="M416" s="284">
        <f t="shared" si="109"/>
        <v>2.9999999999999996</v>
      </c>
    </row>
    <row r="417" spans="1:13" ht="15.75" x14ac:dyDescent="0.25">
      <c r="A417" s="273">
        <f t="shared" si="110"/>
        <v>5</v>
      </c>
      <c r="B417" s="279" t="s">
        <v>19</v>
      </c>
      <c r="C417" s="273">
        <v>243</v>
      </c>
      <c r="D417" s="280">
        <f t="shared" si="105"/>
        <v>21</v>
      </c>
      <c r="E417" s="280">
        <v>-1</v>
      </c>
      <c r="F417" s="281">
        <f t="shared" si="106"/>
        <v>22</v>
      </c>
      <c r="G417" s="273">
        <v>5</v>
      </c>
      <c r="H417" s="282" t="str">
        <f t="shared" si="107"/>
        <v>Sabtu</v>
      </c>
      <c r="I417" s="283">
        <f t="shared" si="111"/>
        <v>45864.75</v>
      </c>
      <c r="J417" s="284">
        <f t="shared" si="112"/>
        <v>3.7499999999999996</v>
      </c>
      <c r="K417" s="282" t="str">
        <f t="shared" si="108"/>
        <v>Sabtu</v>
      </c>
      <c r="L417" s="283">
        <f t="shared" si="113"/>
        <v>45864.958333333336</v>
      </c>
      <c r="M417" s="284">
        <f t="shared" si="109"/>
        <v>3.958333333333333</v>
      </c>
    </row>
    <row r="418" spans="1:13" ht="15.75" x14ac:dyDescent="0.25">
      <c r="A418" s="273">
        <f t="shared" si="110"/>
        <v>6</v>
      </c>
      <c r="B418" s="285" t="s">
        <v>20</v>
      </c>
      <c r="C418" s="273">
        <v>41</v>
      </c>
      <c r="D418" s="280">
        <f t="shared" si="105"/>
        <v>4</v>
      </c>
      <c r="E418" s="280">
        <v>1</v>
      </c>
      <c r="F418" s="281">
        <f t="shared" si="106"/>
        <v>3</v>
      </c>
      <c r="G418" s="273">
        <v>2</v>
      </c>
      <c r="H418" s="282" t="str">
        <f t="shared" si="107"/>
        <v>Minggu</v>
      </c>
      <c r="I418" s="283">
        <f t="shared" si="111"/>
        <v>45865.833333333336</v>
      </c>
      <c r="J418" s="284">
        <f t="shared" si="112"/>
        <v>4.833333333333333</v>
      </c>
      <c r="K418" s="282" t="str">
        <f t="shared" si="108"/>
        <v>Minggu</v>
      </c>
      <c r="L418" s="283">
        <f t="shared" si="113"/>
        <v>45865.916666666672</v>
      </c>
      <c r="M418" s="284">
        <f t="shared" si="109"/>
        <v>4.9166666666666661</v>
      </c>
    </row>
    <row r="419" spans="1:13" ht="15.75" x14ac:dyDescent="0.25">
      <c r="A419" s="273">
        <f t="shared" si="110"/>
        <v>7</v>
      </c>
      <c r="B419" s="285" t="s">
        <v>305</v>
      </c>
      <c r="C419" s="273">
        <v>72</v>
      </c>
      <c r="D419" s="280">
        <f t="shared" si="105"/>
        <v>6</v>
      </c>
      <c r="E419" s="280">
        <v>0</v>
      </c>
      <c r="F419" s="281">
        <f t="shared" si="106"/>
        <v>6</v>
      </c>
      <c r="G419" s="273">
        <v>2</v>
      </c>
      <c r="H419" s="282" t="str">
        <f t="shared" si="107"/>
        <v>Senin</v>
      </c>
      <c r="I419" s="283">
        <f t="shared" si="111"/>
        <v>45866.083333333336</v>
      </c>
      <c r="J419" s="284">
        <f t="shared" si="112"/>
        <v>5.083333333333333</v>
      </c>
      <c r="K419" s="282" t="str">
        <f t="shared" si="108"/>
        <v>Senin</v>
      </c>
      <c r="L419" s="283">
        <f t="shared" si="113"/>
        <v>45866.166666666672</v>
      </c>
      <c r="M419" s="284">
        <f t="shared" si="109"/>
        <v>5.1666666666666661</v>
      </c>
    </row>
    <row r="420" spans="1:13" ht="15.75" x14ac:dyDescent="0.25">
      <c r="A420" s="273">
        <f t="shared" si="110"/>
        <v>8</v>
      </c>
      <c r="B420" s="285" t="s">
        <v>306</v>
      </c>
      <c r="C420" s="273">
        <v>212</v>
      </c>
      <c r="D420" s="280">
        <f t="shared" si="105"/>
        <v>17</v>
      </c>
      <c r="E420" s="280">
        <v>-2</v>
      </c>
      <c r="F420" s="281">
        <f t="shared" si="106"/>
        <v>19</v>
      </c>
      <c r="G420" s="273">
        <v>4</v>
      </c>
      <c r="H420" s="282" t="str">
        <f t="shared" si="107"/>
        <v>Senin</v>
      </c>
      <c r="I420" s="283">
        <f t="shared" si="111"/>
        <v>45866.416666666664</v>
      </c>
      <c r="J420" s="284">
        <f t="shared" si="112"/>
        <v>5.4166666666666661</v>
      </c>
      <c r="K420" s="282" t="str">
        <f t="shared" si="108"/>
        <v>Senin</v>
      </c>
      <c r="L420" s="283">
        <f t="shared" si="113"/>
        <v>45866.583333333328</v>
      </c>
      <c r="M420" s="284">
        <f t="shared" si="109"/>
        <v>5.583333333333333</v>
      </c>
    </row>
    <row r="421" spans="1:13" ht="15.75" x14ac:dyDescent="0.25">
      <c r="A421" s="273">
        <f t="shared" si="110"/>
        <v>9</v>
      </c>
      <c r="B421" s="285" t="s">
        <v>307</v>
      </c>
      <c r="C421" s="273">
        <v>142</v>
      </c>
      <c r="D421" s="280">
        <f t="shared" si="105"/>
        <v>11</v>
      </c>
      <c r="E421" s="280">
        <v>-1</v>
      </c>
      <c r="F421" s="281">
        <f t="shared" si="106"/>
        <v>12</v>
      </c>
      <c r="G421" s="273">
        <v>3</v>
      </c>
      <c r="H421" s="282" t="str">
        <f t="shared" si="107"/>
        <v>Selasa</v>
      </c>
      <c r="I421" s="283">
        <f t="shared" si="111"/>
        <v>45867.291666666664</v>
      </c>
      <c r="J421" s="284">
        <f t="shared" si="112"/>
        <v>6.2916666666666661</v>
      </c>
      <c r="K421" s="282" t="str">
        <f t="shared" si="108"/>
        <v>Selasa</v>
      </c>
      <c r="L421" s="283">
        <f t="shared" si="113"/>
        <v>45867.416666666664</v>
      </c>
      <c r="M421" s="284">
        <f t="shared" si="109"/>
        <v>6.4166666666666661</v>
      </c>
    </row>
    <row r="422" spans="1:13" ht="15.75" x14ac:dyDescent="0.25">
      <c r="A422" s="273">
        <f t="shared" si="110"/>
        <v>10</v>
      </c>
      <c r="B422" s="285" t="s">
        <v>308</v>
      </c>
      <c r="C422" s="273">
        <v>172</v>
      </c>
      <c r="D422" s="280">
        <f t="shared" si="105"/>
        <v>15</v>
      </c>
      <c r="E422" s="280">
        <v>0</v>
      </c>
      <c r="F422" s="281">
        <f t="shared" si="106"/>
        <v>15</v>
      </c>
      <c r="G422" s="273">
        <v>2</v>
      </c>
      <c r="H422" s="282" t="str">
        <f t="shared" si="107"/>
        <v>Selasa</v>
      </c>
      <c r="I422" s="283">
        <f t="shared" si="111"/>
        <v>45867.875</v>
      </c>
      <c r="J422" s="284">
        <f t="shared" si="112"/>
        <v>6.8749999999999991</v>
      </c>
      <c r="K422" s="282" t="str">
        <f t="shared" si="108"/>
        <v>Selasa</v>
      </c>
      <c r="L422" s="283">
        <f t="shared" si="113"/>
        <v>45867.958333333336</v>
      </c>
      <c r="M422" s="284">
        <f t="shared" si="109"/>
        <v>6.9583333333333321</v>
      </c>
    </row>
    <row r="423" spans="1:13" ht="15.75" x14ac:dyDescent="0.25">
      <c r="A423" s="273">
        <f t="shared" si="110"/>
        <v>11</v>
      </c>
      <c r="B423" s="285" t="s">
        <v>92</v>
      </c>
      <c r="C423" s="273">
        <v>172</v>
      </c>
      <c r="D423" s="280">
        <f t="shared" si="105"/>
        <v>15</v>
      </c>
      <c r="E423" s="280">
        <v>0</v>
      </c>
      <c r="F423" s="281">
        <f t="shared" si="106"/>
        <v>15</v>
      </c>
      <c r="G423" s="273">
        <v>13</v>
      </c>
      <c r="H423" s="282" t="str">
        <f t="shared" si="107"/>
        <v>Rabu</v>
      </c>
      <c r="I423" s="283">
        <f t="shared" si="111"/>
        <v>45868.583333333336</v>
      </c>
      <c r="J423" s="284">
        <f t="shared" si="112"/>
        <v>7.5833333333333321</v>
      </c>
      <c r="K423" s="282" t="str">
        <f t="shared" si="108"/>
        <v>Kamis</v>
      </c>
      <c r="L423" s="283">
        <f t="shared" si="113"/>
        <v>45869.125</v>
      </c>
      <c r="M423" s="284">
        <f t="shared" si="109"/>
        <v>8.1249999999999982</v>
      </c>
    </row>
    <row r="424" spans="1:13" ht="15.75" x14ac:dyDescent="0.25">
      <c r="A424" s="273">
        <f t="shared" si="110"/>
        <v>12</v>
      </c>
      <c r="B424" s="285" t="s">
        <v>308</v>
      </c>
      <c r="C424" s="273">
        <v>142</v>
      </c>
      <c r="D424" s="280">
        <f t="shared" si="105"/>
        <v>11</v>
      </c>
      <c r="E424" s="280">
        <v>-1</v>
      </c>
      <c r="F424" s="281">
        <f t="shared" si="106"/>
        <v>12</v>
      </c>
      <c r="G424" s="273">
        <v>2</v>
      </c>
      <c r="H424" s="282" t="str">
        <f t="shared" si="107"/>
        <v>Kamis</v>
      </c>
      <c r="I424" s="283">
        <f t="shared" si="111"/>
        <v>45869.75</v>
      </c>
      <c r="J424" s="284">
        <f t="shared" si="112"/>
        <v>8.7499999999999982</v>
      </c>
      <c r="K424" s="282" t="str">
        <f t="shared" si="108"/>
        <v>Kamis</v>
      </c>
      <c r="L424" s="283">
        <f t="shared" si="113"/>
        <v>45869.833333333336</v>
      </c>
      <c r="M424" s="284">
        <f t="shared" si="109"/>
        <v>8.8333333333333321</v>
      </c>
    </row>
    <row r="425" spans="1:13" ht="15.75" x14ac:dyDescent="0.25">
      <c r="A425" s="273">
        <f t="shared" si="110"/>
        <v>13</v>
      </c>
      <c r="B425" s="285" t="s">
        <v>307</v>
      </c>
      <c r="C425" s="273">
        <v>212</v>
      </c>
      <c r="D425" s="280">
        <f t="shared" si="105"/>
        <v>18</v>
      </c>
      <c r="E425" s="280">
        <v>-1</v>
      </c>
      <c r="F425" s="281">
        <f t="shared" si="106"/>
        <v>19</v>
      </c>
      <c r="G425" s="273">
        <v>2</v>
      </c>
      <c r="H425" s="282" t="str">
        <f t="shared" si="107"/>
        <v>Jum'at</v>
      </c>
      <c r="I425" s="283">
        <f t="shared" si="111"/>
        <v>45870.291666666664</v>
      </c>
      <c r="J425" s="284">
        <f t="shared" si="112"/>
        <v>9.2916666666666661</v>
      </c>
      <c r="K425" s="282" t="str">
        <f t="shared" si="108"/>
        <v>Jum'at</v>
      </c>
      <c r="L425" s="283">
        <f t="shared" si="113"/>
        <v>45870.375</v>
      </c>
      <c r="M425" s="284">
        <f t="shared" si="109"/>
        <v>9.375</v>
      </c>
    </row>
    <row r="426" spans="1:13" ht="15.75" x14ac:dyDescent="0.25">
      <c r="A426" s="273">
        <f t="shared" si="110"/>
        <v>14</v>
      </c>
      <c r="B426" s="285" t="s">
        <v>306</v>
      </c>
      <c r="C426" s="273">
        <v>72</v>
      </c>
      <c r="D426" s="280">
        <f t="shared" si="105"/>
        <v>7</v>
      </c>
      <c r="E426" s="280">
        <v>1</v>
      </c>
      <c r="F426" s="281">
        <f t="shared" si="106"/>
        <v>6</v>
      </c>
      <c r="G426" s="273">
        <v>4</v>
      </c>
      <c r="H426" s="282" t="str">
        <f t="shared" si="107"/>
        <v>Sabtu</v>
      </c>
      <c r="I426" s="283">
        <f t="shared" si="111"/>
        <v>45871.125</v>
      </c>
      <c r="J426" s="284">
        <f t="shared" si="112"/>
        <v>10.125</v>
      </c>
      <c r="K426" s="282" t="str">
        <f t="shared" si="108"/>
        <v>Sabtu</v>
      </c>
      <c r="L426" s="283">
        <f t="shared" si="113"/>
        <v>45871.291666666664</v>
      </c>
      <c r="M426" s="284">
        <f t="shared" si="109"/>
        <v>10.291666666666666</v>
      </c>
    </row>
    <row r="427" spans="1:13" ht="15.75" x14ac:dyDescent="0.25">
      <c r="A427" s="273">
        <f t="shared" si="110"/>
        <v>15</v>
      </c>
      <c r="B427" s="285" t="s">
        <v>305</v>
      </c>
      <c r="C427" s="273">
        <v>41</v>
      </c>
      <c r="D427" s="280">
        <f t="shared" si="105"/>
        <v>5</v>
      </c>
      <c r="E427" s="280">
        <v>2</v>
      </c>
      <c r="F427" s="281">
        <f t="shared" si="106"/>
        <v>3</v>
      </c>
      <c r="G427" s="273">
        <v>1</v>
      </c>
      <c r="H427" s="282" t="str">
        <f t="shared" si="107"/>
        <v>Sabtu</v>
      </c>
      <c r="I427" s="283">
        <f t="shared" si="111"/>
        <v>45871.583333333336</v>
      </c>
      <c r="J427" s="284">
        <f t="shared" si="112"/>
        <v>10.583333333333332</v>
      </c>
      <c r="K427" s="282" t="str">
        <f t="shared" si="108"/>
        <v>Sabtu</v>
      </c>
      <c r="L427" s="283">
        <f t="shared" si="113"/>
        <v>45871.625</v>
      </c>
      <c r="M427" s="284">
        <f t="shared" si="109"/>
        <v>10.624999999999998</v>
      </c>
    </row>
    <row r="428" spans="1:13" ht="15.75" x14ac:dyDescent="0.25">
      <c r="A428" s="273">
        <f t="shared" si="110"/>
        <v>16</v>
      </c>
      <c r="B428" s="279" t="s">
        <v>20</v>
      </c>
      <c r="C428" s="273">
        <v>243</v>
      </c>
      <c r="D428" s="280">
        <f t="shared" si="105"/>
        <v>22</v>
      </c>
      <c r="E428" s="280">
        <v>0</v>
      </c>
      <c r="F428" s="281">
        <f t="shared" si="106"/>
        <v>22</v>
      </c>
      <c r="G428" s="273">
        <v>2</v>
      </c>
      <c r="H428" s="282" t="str">
        <f t="shared" si="107"/>
        <v>Sabtu</v>
      </c>
      <c r="I428" s="283">
        <f t="shared" si="111"/>
        <v>45871.833333333336</v>
      </c>
      <c r="J428" s="284">
        <f t="shared" si="112"/>
        <v>10.833333333333332</v>
      </c>
      <c r="K428" s="282" t="str">
        <f t="shared" si="108"/>
        <v>Sabtu</v>
      </c>
      <c r="L428" s="283">
        <f t="shared" si="113"/>
        <v>45871.916666666672</v>
      </c>
      <c r="M428" s="284">
        <f t="shared" si="109"/>
        <v>10.916666666666666</v>
      </c>
    </row>
    <row r="429" spans="1:13" ht="15.75" x14ac:dyDescent="0.25">
      <c r="A429" s="273">
        <f t="shared" si="110"/>
        <v>17</v>
      </c>
      <c r="B429" s="279" t="s">
        <v>19</v>
      </c>
      <c r="C429" s="273">
        <v>210</v>
      </c>
      <c r="D429" s="280">
        <f t="shared" si="105"/>
        <v>18</v>
      </c>
      <c r="E429" s="280">
        <v>-1</v>
      </c>
      <c r="F429" s="281">
        <f t="shared" si="106"/>
        <v>19</v>
      </c>
      <c r="G429" s="273">
        <v>5</v>
      </c>
      <c r="H429" s="282" t="str">
        <f t="shared" si="107"/>
        <v>Minggu</v>
      </c>
      <c r="I429" s="283">
        <f t="shared" si="111"/>
        <v>45872.833333333336</v>
      </c>
      <c r="J429" s="284">
        <f t="shared" si="112"/>
        <v>11.833333333333332</v>
      </c>
      <c r="K429" s="282" t="str">
        <f t="shared" si="108"/>
        <v>Senin</v>
      </c>
      <c r="L429" s="283">
        <f t="shared" si="113"/>
        <v>45873.041666666672</v>
      </c>
      <c r="M429" s="284">
        <f t="shared" si="109"/>
        <v>12.041666666666666</v>
      </c>
    </row>
    <row r="430" spans="1:13" ht="15.75" x14ac:dyDescent="0.25">
      <c r="A430" s="273">
        <f t="shared" si="110"/>
        <v>18</v>
      </c>
      <c r="B430" s="279" t="s">
        <v>295</v>
      </c>
      <c r="C430" s="273">
        <v>83</v>
      </c>
      <c r="D430" s="280">
        <f t="shared" si="105"/>
        <v>7</v>
      </c>
      <c r="E430" s="280">
        <v>0</v>
      </c>
      <c r="F430" s="281">
        <f t="shared" si="106"/>
        <v>7</v>
      </c>
      <c r="G430" s="273">
        <v>2</v>
      </c>
      <c r="H430" s="282" t="str">
        <f t="shared" si="107"/>
        <v>Senin</v>
      </c>
      <c r="I430" s="283">
        <f t="shared" si="111"/>
        <v>45873.791666666664</v>
      </c>
      <c r="J430" s="284">
        <f t="shared" si="112"/>
        <v>12.791666666666666</v>
      </c>
      <c r="K430" s="282" t="str">
        <f t="shared" si="108"/>
        <v>Senin</v>
      </c>
      <c r="L430" s="283">
        <f t="shared" si="113"/>
        <v>45873.875</v>
      </c>
      <c r="M430" s="284">
        <f t="shared" si="109"/>
        <v>12.875</v>
      </c>
    </row>
    <row r="431" spans="1:13" ht="15.75" x14ac:dyDescent="0.25">
      <c r="A431" s="273">
        <f t="shared" si="110"/>
        <v>19</v>
      </c>
      <c r="B431" s="279" t="s">
        <v>294</v>
      </c>
      <c r="C431" s="273">
        <v>202</v>
      </c>
      <c r="D431" s="280">
        <f t="shared" si="105"/>
        <v>18</v>
      </c>
      <c r="E431" s="280">
        <v>0</v>
      </c>
      <c r="F431" s="281">
        <f t="shared" si="106"/>
        <v>18</v>
      </c>
      <c r="G431" s="273">
        <v>2</v>
      </c>
      <c r="H431" s="282" t="str">
        <f t="shared" si="107"/>
        <v>Selasa</v>
      </c>
      <c r="I431" s="283">
        <f t="shared" si="111"/>
        <v>45874.166666666664</v>
      </c>
      <c r="J431" s="284">
        <f t="shared" si="112"/>
        <v>13.166666666666666</v>
      </c>
      <c r="K431" s="282" t="str">
        <f t="shared" si="108"/>
        <v>Selasa</v>
      </c>
      <c r="L431" s="283">
        <f t="shared" si="113"/>
        <v>45874.25</v>
      </c>
      <c r="M431" s="284">
        <f t="shared" si="109"/>
        <v>13.25</v>
      </c>
    </row>
    <row r="432" spans="1:13" ht="15.75" x14ac:dyDescent="0.25">
      <c r="A432" s="273">
        <f t="shared" si="110"/>
        <v>20</v>
      </c>
      <c r="B432" s="279" t="s">
        <v>304</v>
      </c>
      <c r="C432" s="273">
        <v>54</v>
      </c>
      <c r="D432" s="280">
        <f t="shared" si="105"/>
        <v>6</v>
      </c>
      <c r="E432" s="280">
        <v>2</v>
      </c>
      <c r="F432" s="281">
        <f t="shared" si="106"/>
        <v>4</v>
      </c>
      <c r="G432" s="273">
        <v>2</v>
      </c>
      <c r="H432" s="282" t="str">
        <f t="shared" si="107"/>
        <v>Rabu</v>
      </c>
      <c r="I432" s="283">
        <f t="shared" si="111"/>
        <v>45875</v>
      </c>
      <c r="J432" s="284">
        <f t="shared" si="112"/>
        <v>14</v>
      </c>
      <c r="K432" s="282" t="str">
        <f t="shared" si="108"/>
        <v>Rabu</v>
      </c>
      <c r="L432" s="283">
        <f t="shared" si="113"/>
        <v>45875.083333333336</v>
      </c>
      <c r="M432" s="284">
        <f t="shared" si="109"/>
        <v>14.083333333333334</v>
      </c>
    </row>
    <row r="433" spans="1:13" ht="15.75" x14ac:dyDescent="0.25">
      <c r="A433" s="273">
        <f t="shared" si="110"/>
        <v>21</v>
      </c>
      <c r="B433" s="279" t="s">
        <v>138</v>
      </c>
      <c r="C433" s="273"/>
      <c r="D433" s="280"/>
      <c r="E433" s="280"/>
      <c r="F433" s="280"/>
      <c r="G433" s="273"/>
      <c r="H433" s="282" t="str">
        <f t="shared" si="107"/>
        <v>Rabu</v>
      </c>
      <c r="I433" s="283">
        <f t="shared" si="111"/>
        <v>45875.333333333336</v>
      </c>
      <c r="J433" s="284">
        <f t="shared" si="112"/>
        <v>14.333333333333334</v>
      </c>
      <c r="K433" s="282"/>
      <c r="L433" s="283"/>
      <c r="M433" s="284"/>
    </row>
    <row r="434" spans="1:13" x14ac:dyDescent="0.25">
      <c r="A434" s="466" t="s">
        <v>31</v>
      </c>
      <c r="B434" s="466"/>
      <c r="C434" s="286">
        <f>SUM(C413:C432)</f>
        <v>2862</v>
      </c>
      <c r="D434" s="286">
        <f>SUM(D413:D432)</f>
        <v>250</v>
      </c>
      <c r="E434" s="287"/>
      <c r="F434" s="286"/>
      <c r="G434" s="286">
        <f>SUM(G413:G432)</f>
        <v>86</v>
      </c>
      <c r="H434" s="286">
        <f>D434+G434</f>
        <v>336</v>
      </c>
      <c r="I434" s="288"/>
      <c r="J434" s="289"/>
      <c r="K434" s="288"/>
      <c r="L434" s="289"/>
      <c r="M434" s="289"/>
    </row>
    <row r="435" spans="1:13" x14ac:dyDescent="0.25">
      <c r="A435" s="467" t="s">
        <v>32</v>
      </c>
      <c r="B435" s="467"/>
      <c r="C435" s="290"/>
      <c r="D435" s="291">
        <f>D434/24</f>
        <v>10.416666666666666</v>
      </c>
      <c r="E435" s="292"/>
      <c r="F435" s="291"/>
      <c r="G435" s="291">
        <f>G434/24</f>
        <v>3.5833333333333335</v>
      </c>
      <c r="H435" s="292">
        <f>H434/24</f>
        <v>14</v>
      </c>
      <c r="I435" s="293"/>
      <c r="J435" s="294" t="s">
        <v>33</v>
      </c>
      <c r="K435" s="295"/>
      <c r="L435" s="295"/>
      <c r="M435" s="295"/>
    </row>
    <row r="436" spans="1:13" x14ac:dyDescent="0.25">
      <c r="F436" s="222"/>
      <c r="I436" s="295"/>
      <c r="J436" s="295"/>
      <c r="K436" s="289" t="s">
        <v>34</v>
      </c>
      <c r="M436" s="296">
        <f>C434</f>
        <v>2862</v>
      </c>
    </row>
    <row r="437" spans="1:13" x14ac:dyDescent="0.25">
      <c r="F437" s="222"/>
      <c r="J437" s="295"/>
      <c r="K437" s="289" t="s">
        <v>36</v>
      </c>
      <c r="L437" s="289"/>
      <c r="M437" s="297">
        <f>D435</f>
        <v>10.416666666666666</v>
      </c>
    </row>
    <row r="438" spans="1:13" x14ac:dyDescent="0.25">
      <c r="F438" s="222"/>
      <c r="J438" s="295"/>
      <c r="K438" s="289" t="s">
        <v>37</v>
      </c>
      <c r="L438" s="289"/>
      <c r="M438" s="298">
        <f>G435</f>
        <v>3.5833333333333335</v>
      </c>
    </row>
    <row r="439" spans="1:13" x14ac:dyDescent="0.25">
      <c r="A439" s="224"/>
      <c r="B439" s="224"/>
      <c r="C439" s="224"/>
      <c r="D439" s="224"/>
      <c r="E439" s="224"/>
      <c r="F439" s="225"/>
      <c r="G439" s="224"/>
      <c r="H439" s="224"/>
      <c r="I439" s="224"/>
      <c r="J439" s="299"/>
      <c r="K439" s="300" t="s">
        <v>63</v>
      </c>
      <c r="L439" s="299"/>
      <c r="M439" s="301">
        <f>366/28</f>
        <v>13.071428571428571</v>
      </c>
    </row>
  </sheetData>
  <mergeCells count="182">
    <mergeCell ref="A434:B434"/>
    <mergeCell ref="A435:B435"/>
    <mergeCell ref="A401:B401"/>
    <mergeCell ref="A402:B402"/>
    <mergeCell ref="A408:M408"/>
    <mergeCell ref="A409:M409"/>
    <mergeCell ref="A410:I410"/>
    <mergeCell ref="A411:A412"/>
    <mergeCell ref="B411:B412"/>
    <mergeCell ref="C411:C412"/>
    <mergeCell ref="D411:D412"/>
    <mergeCell ref="E411:E412"/>
    <mergeCell ref="F411:F412"/>
    <mergeCell ref="G411:G412"/>
    <mergeCell ref="H411:J411"/>
    <mergeCell ref="K411:M411"/>
    <mergeCell ref="A368:B368"/>
    <mergeCell ref="A369:B369"/>
    <mergeCell ref="A375:M375"/>
    <mergeCell ref="A376:M376"/>
    <mergeCell ref="A377:I377"/>
    <mergeCell ref="A378:A379"/>
    <mergeCell ref="B378:B379"/>
    <mergeCell ref="C378:C379"/>
    <mergeCell ref="D378:D379"/>
    <mergeCell ref="E378:E379"/>
    <mergeCell ref="F378:F379"/>
    <mergeCell ref="G378:G379"/>
    <mergeCell ref="H378:J378"/>
    <mergeCell ref="K378:M378"/>
    <mergeCell ref="A335:B335"/>
    <mergeCell ref="A336:B336"/>
    <mergeCell ref="A342:M342"/>
    <mergeCell ref="A343:M343"/>
    <mergeCell ref="A344:I344"/>
    <mergeCell ref="A345:A346"/>
    <mergeCell ref="B345:B346"/>
    <mergeCell ref="C345:C346"/>
    <mergeCell ref="D345:D346"/>
    <mergeCell ref="E345:E346"/>
    <mergeCell ref="F345:F346"/>
    <mergeCell ref="G345:G346"/>
    <mergeCell ref="H345:J345"/>
    <mergeCell ref="K345:M345"/>
    <mergeCell ref="A302:B302"/>
    <mergeCell ref="A303:B303"/>
    <mergeCell ref="A309:M309"/>
    <mergeCell ref="A310:M310"/>
    <mergeCell ref="A311:I311"/>
    <mergeCell ref="A312:A313"/>
    <mergeCell ref="B312:B313"/>
    <mergeCell ref="C312:C313"/>
    <mergeCell ref="D312:D313"/>
    <mergeCell ref="E312:E313"/>
    <mergeCell ref="F312:F313"/>
    <mergeCell ref="G312:G313"/>
    <mergeCell ref="H312:J312"/>
    <mergeCell ref="K312:M312"/>
    <mergeCell ref="A269:B269"/>
    <mergeCell ref="A270:B270"/>
    <mergeCell ref="A276:M276"/>
    <mergeCell ref="A277:M277"/>
    <mergeCell ref="A278:I278"/>
    <mergeCell ref="A279:A280"/>
    <mergeCell ref="B279:B280"/>
    <mergeCell ref="C279:C280"/>
    <mergeCell ref="D279:D280"/>
    <mergeCell ref="E279:E280"/>
    <mergeCell ref="F279:F280"/>
    <mergeCell ref="G279:G280"/>
    <mergeCell ref="H279:J279"/>
    <mergeCell ref="K279:M279"/>
    <mergeCell ref="A236:B236"/>
    <mergeCell ref="A237:B237"/>
    <mergeCell ref="A243:M243"/>
    <mergeCell ref="A244:M244"/>
    <mergeCell ref="A245:I245"/>
    <mergeCell ref="A246:A247"/>
    <mergeCell ref="B246:B247"/>
    <mergeCell ref="C246:C247"/>
    <mergeCell ref="D246:D247"/>
    <mergeCell ref="E246:E247"/>
    <mergeCell ref="F246:F247"/>
    <mergeCell ref="G246:G247"/>
    <mergeCell ref="H246:J246"/>
    <mergeCell ref="K246:M246"/>
    <mergeCell ref="A203:B203"/>
    <mergeCell ref="A204:B204"/>
    <mergeCell ref="A210:M210"/>
    <mergeCell ref="A211:M211"/>
    <mergeCell ref="A212:I212"/>
    <mergeCell ref="A213:A214"/>
    <mergeCell ref="B213:B214"/>
    <mergeCell ref="C213:C214"/>
    <mergeCell ref="D213:D214"/>
    <mergeCell ref="E213:E214"/>
    <mergeCell ref="F213:F214"/>
    <mergeCell ref="G213:G214"/>
    <mergeCell ref="H213:J213"/>
    <mergeCell ref="K213:M213"/>
    <mergeCell ref="A167:B167"/>
    <mergeCell ref="A168:B168"/>
    <mergeCell ref="A174:M174"/>
    <mergeCell ref="A175:M175"/>
    <mergeCell ref="A176:I176"/>
    <mergeCell ref="A177:A178"/>
    <mergeCell ref="B177:B178"/>
    <mergeCell ref="C177:C178"/>
    <mergeCell ref="D177:D178"/>
    <mergeCell ref="E177:E178"/>
    <mergeCell ref="F177:F178"/>
    <mergeCell ref="G177:G178"/>
    <mergeCell ref="H177:J177"/>
    <mergeCell ref="K177:M177"/>
    <mergeCell ref="A131:B131"/>
    <mergeCell ref="A132:B132"/>
    <mergeCell ref="A138:M138"/>
    <mergeCell ref="A139:M139"/>
    <mergeCell ref="A140:I140"/>
    <mergeCell ref="A141:A142"/>
    <mergeCell ref="B141:B142"/>
    <mergeCell ref="C141:C142"/>
    <mergeCell ref="D141:D142"/>
    <mergeCell ref="E141:E142"/>
    <mergeCell ref="F141:F142"/>
    <mergeCell ref="G141:G142"/>
    <mergeCell ref="H141:J141"/>
    <mergeCell ref="K141:M141"/>
    <mergeCell ref="A95:B95"/>
    <mergeCell ref="A96:B96"/>
    <mergeCell ref="A102:M102"/>
    <mergeCell ref="A103:M103"/>
    <mergeCell ref="A104:I104"/>
    <mergeCell ref="A105:A106"/>
    <mergeCell ref="B105:B106"/>
    <mergeCell ref="C105:C106"/>
    <mergeCell ref="D105:D106"/>
    <mergeCell ref="E105:E106"/>
    <mergeCell ref="F105:F106"/>
    <mergeCell ref="G105:G106"/>
    <mergeCell ref="H105:J105"/>
    <mergeCell ref="K105:M105"/>
    <mergeCell ref="A60:B60"/>
    <mergeCell ref="A61:B61"/>
    <mergeCell ref="A67:M67"/>
    <mergeCell ref="A68:M68"/>
    <mergeCell ref="A69:I69"/>
    <mergeCell ref="A70:A71"/>
    <mergeCell ref="B70:B71"/>
    <mergeCell ref="C70:C71"/>
    <mergeCell ref="D70:D71"/>
    <mergeCell ref="E70:E71"/>
    <mergeCell ref="F70:F71"/>
    <mergeCell ref="G70:G71"/>
    <mergeCell ref="H70:J70"/>
    <mergeCell ref="K70:M70"/>
    <mergeCell ref="A27:B27"/>
    <mergeCell ref="A28:B28"/>
    <mergeCell ref="A34:M34"/>
    <mergeCell ref="A35:M35"/>
    <mergeCell ref="A36:I36"/>
    <mergeCell ref="A37:A38"/>
    <mergeCell ref="B37:B38"/>
    <mergeCell ref="C37:C38"/>
    <mergeCell ref="D37:D38"/>
    <mergeCell ref="E37:E38"/>
    <mergeCell ref="F37:F38"/>
    <mergeCell ref="G37:G38"/>
    <mergeCell ref="H37:J37"/>
    <mergeCell ref="K37:M37"/>
    <mergeCell ref="A1:M1"/>
    <mergeCell ref="A2:M2"/>
    <mergeCell ref="A3:I3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59027777777777801" right="0.59027777777777801" top="0.59027777777777801" bottom="0.74791666666666701" header="0.511811023622047" footer="0.511811023622047"/>
  <pageSetup paperSize="9" scale="62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AR313"/>
  <sheetViews>
    <sheetView zoomScale="95" zoomScaleNormal="95" workbookViewId="0">
      <selection activeCell="A2" sqref="A2:M21"/>
    </sheetView>
  </sheetViews>
  <sheetFormatPr defaultColWidth="9.140625" defaultRowHeight="15.75" x14ac:dyDescent="0.25"/>
  <cols>
    <col min="1" max="1" width="7.42578125" style="15" customWidth="1"/>
    <col min="2" max="2" width="21.85546875" style="15" customWidth="1"/>
    <col min="3" max="5" width="9.140625" style="15"/>
    <col min="6" max="6" width="11.140625" style="15" customWidth="1"/>
    <col min="7" max="8" width="9.140625" style="15"/>
    <col min="9" max="9" width="12.140625" style="15" customWidth="1"/>
    <col min="10" max="10" width="9.140625" style="15"/>
    <col min="11" max="11" width="9.85546875" style="15" customWidth="1"/>
    <col min="12" max="12" width="12.140625" style="15" customWidth="1"/>
    <col min="13" max="14" width="9.140625" style="15"/>
    <col min="15" max="15" width="11.5703125" style="15" customWidth="1"/>
    <col min="16" max="16" width="17.5703125" style="15" customWidth="1"/>
    <col min="17" max="17" width="6.140625" style="15" customWidth="1"/>
    <col min="18" max="18" width="19.140625" style="15" customWidth="1"/>
    <col min="19" max="23" width="8.140625" style="15" customWidth="1"/>
    <col min="24" max="29" width="11.42578125" style="15" customWidth="1"/>
    <col min="30" max="31" width="9.140625" style="15"/>
    <col min="32" max="32" width="14.5703125" style="15" customWidth="1"/>
    <col min="33" max="33" width="7.5703125" style="15" customWidth="1"/>
    <col min="34" max="34" width="13" style="15" customWidth="1"/>
    <col min="35" max="35" width="10.85546875" style="15" customWidth="1"/>
    <col min="36" max="36" width="14.28515625" style="15" customWidth="1"/>
    <col min="37" max="37" width="13.85546875" style="15" customWidth="1"/>
    <col min="38" max="38" width="7.85546875" style="15" customWidth="1"/>
    <col min="39" max="39" width="9.85546875" style="15" customWidth="1"/>
    <col min="40" max="40" width="10.85546875" style="15" customWidth="1"/>
    <col min="41" max="41" width="7.85546875" style="15" customWidth="1"/>
    <col min="42" max="42" width="9.85546875" style="15" customWidth="1"/>
    <col min="43" max="43" width="8.28515625" style="15" customWidth="1"/>
    <col min="44" max="44" width="56.85546875" style="15" customWidth="1"/>
    <col min="45" max="50" width="9.140625" style="15"/>
    <col min="51" max="51" width="11" style="15" customWidth="1"/>
    <col min="52" max="53" width="9.140625" style="15"/>
    <col min="54" max="54" width="11" style="15" customWidth="1"/>
    <col min="55" max="58" width="9.140625" style="15"/>
    <col min="59" max="59" width="16.85546875" style="15" customWidth="1"/>
    <col min="60" max="65" width="9.140625" style="15"/>
    <col min="66" max="66" width="11" style="15" customWidth="1"/>
    <col min="67" max="68" width="9.140625" style="15"/>
    <col min="69" max="69" width="11" style="15" customWidth="1"/>
    <col min="70" max="75" width="9.140625" style="15"/>
    <col min="76" max="76" width="17.85546875" style="15" customWidth="1"/>
    <col min="77" max="82" width="9.140625" style="15"/>
    <col min="83" max="83" width="10.5703125" style="15" customWidth="1"/>
    <col min="84" max="85" width="9.140625" style="15"/>
    <col min="86" max="86" width="10.5703125" style="15" customWidth="1"/>
    <col min="87" max="16384" width="9.140625" style="15"/>
  </cols>
  <sheetData>
    <row r="1" spans="1:44" ht="15.75" customHeight="1" x14ac:dyDescent="0.25"/>
    <row r="2" spans="1:44" x14ac:dyDescent="0.25">
      <c r="A2" s="14" t="s">
        <v>309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44" x14ac:dyDescent="0.25">
      <c r="A3" s="468" t="s">
        <v>310</v>
      </c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</row>
    <row r="4" spans="1:44" x14ac:dyDescent="0.25">
      <c r="A4" s="303" t="s">
        <v>158</v>
      </c>
      <c r="B4" s="36"/>
      <c r="C4" s="36"/>
      <c r="D4" s="36"/>
      <c r="E4" s="36"/>
      <c r="F4" s="36"/>
      <c r="G4" s="36"/>
      <c r="H4" s="36"/>
      <c r="I4" s="36"/>
      <c r="J4" s="35"/>
      <c r="K4" s="304" t="s">
        <v>311</v>
      </c>
      <c r="L4" s="305">
        <v>11</v>
      </c>
      <c r="M4" s="306" t="s">
        <v>4</v>
      </c>
    </row>
    <row r="5" spans="1:44" ht="15" customHeight="1" x14ac:dyDescent="0.25">
      <c r="A5" s="461" t="s">
        <v>5</v>
      </c>
      <c r="B5" s="461" t="s">
        <v>6</v>
      </c>
      <c r="C5" s="462" t="s">
        <v>7</v>
      </c>
      <c r="D5" s="462" t="s">
        <v>8</v>
      </c>
      <c r="E5" s="463" t="s">
        <v>9</v>
      </c>
      <c r="F5" s="463" t="s">
        <v>10</v>
      </c>
      <c r="G5" s="462" t="s">
        <v>11</v>
      </c>
      <c r="H5" s="464" t="s">
        <v>12</v>
      </c>
      <c r="I5" s="464"/>
      <c r="J5" s="464"/>
      <c r="K5" s="465" t="s">
        <v>13</v>
      </c>
      <c r="L5" s="465"/>
      <c r="M5" s="465"/>
    </row>
    <row r="6" spans="1:44" x14ac:dyDescent="0.25">
      <c r="A6" s="461"/>
      <c r="B6" s="461"/>
      <c r="C6" s="462"/>
      <c r="D6" s="462"/>
      <c r="E6" s="463"/>
      <c r="F6" s="463"/>
      <c r="G6" s="462"/>
      <c r="H6" s="277" t="s">
        <v>14</v>
      </c>
      <c r="I6" s="277" t="s">
        <v>15</v>
      </c>
      <c r="J6" s="277" t="s">
        <v>16</v>
      </c>
      <c r="K6" s="278" t="s">
        <v>14</v>
      </c>
      <c r="L6" s="278" t="s">
        <v>15</v>
      </c>
      <c r="M6" s="278" t="s">
        <v>16</v>
      </c>
    </row>
    <row r="7" spans="1:44" x14ac:dyDescent="0.25">
      <c r="A7" s="27">
        <v>1</v>
      </c>
      <c r="B7" s="54" t="s">
        <v>92</v>
      </c>
      <c r="C7" s="27">
        <v>146</v>
      </c>
      <c r="D7" s="53">
        <f t="shared" ref="D7:D20" si="0">F7+E7</f>
        <v>13</v>
      </c>
      <c r="E7" s="23">
        <v>0</v>
      </c>
      <c r="F7" s="53">
        <f t="shared" ref="F7:F20" si="1">INT(C7/$L$4)</f>
        <v>13</v>
      </c>
      <c r="G7" s="27">
        <v>19</v>
      </c>
      <c r="H7" s="21" t="str">
        <f t="shared" ref="H7:H21" si="2">CHOOSE(WEEKDAY(I7),"Minggu","Senin","Selasa","Rabu","Kamis","Jum'at","Sabtu")</f>
        <v>Sabtu</v>
      </c>
      <c r="I7" s="24">
        <v>45661</v>
      </c>
      <c r="J7" s="25">
        <v>0.54166666666666696</v>
      </c>
      <c r="K7" s="21" t="str">
        <f t="shared" ref="K7:K20" si="3">CHOOSE(WEEKDAY(L7),"Minggu","Senin","Selasa","Rabu","Kamis","Jum'at","Sabtu")</f>
        <v>Minggu</v>
      </c>
      <c r="L7" s="24">
        <f>(I7+J7)+G7/24</f>
        <v>45662.333333333328</v>
      </c>
      <c r="M7" s="25">
        <f t="shared" ref="M7:M20" si="4">(J7+G7/24)</f>
        <v>1.3333333333333335</v>
      </c>
    </row>
    <row r="8" spans="1:44" x14ac:dyDescent="0.25">
      <c r="A8" s="27">
        <f t="shared" ref="A8:A20" si="5">A7+1</f>
        <v>2</v>
      </c>
      <c r="B8" s="54" t="s">
        <v>93</v>
      </c>
      <c r="C8" s="27">
        <v>323</v>
      </c>
      <c r="D8" s="53">
        <f t="shared" si="0"/>
        <v>27</v>
      </c>
      <c r="E8" s="23">
        <v>-2</v>
      </c>
      <c r="F8" s="53">
        <f t="shared" si="1"/>
        <v>29</v>
      </c>
      <c r="G8" s="21">
        <v>2</v>
      </c>
      <c r="H8" s="307" t="str">
        <f t="shared" si="2"/>
        <v>Minggu</v>
      </c>
      <c r="I8" s="308">
        <f t="shared" ref="I8:I21" si="6">$I$7+J8</f>
        <v>45662.875</v>
      </c>
      <c r="J8" s="309">
        <f t="shared" ref="J8:J21" si="7">M7+D7/24</f>
        <v>1.875</v>
      </c>
      <c r="K8" s="307" t="str">
        <f t="shared" si="3"/>
        <v>Minggu</v>
      </c>
      <c r="L8" s="308">
        <f t="shared" ref="L8:L20" si="8">($I$7+J8)+G8/24</f>
        <v>45662.958333333336</v>
      </c>
      <c r="M8" s="310">
        <f t="shared" si="4"/>
        <v>1.9583333333333333</v>
      </c>
      <c r="AR8" s="15" t="s">
        <v>312</v>
      </c>
    </row>
    <row r="9" spans="1:44" x14ac:dyDescent="0.25">
      <c r="A9" s="27">
        <f t="shared" si="5"/>
        <v>3</v>
      </c>
      <c r="B9" s="54" t="s">
        <v>22</v>
      </c>
      <c r="C9" s="27">
        <v>330</v>
      </c>
      <c r="D9" s="53">
        <f t="shared" si="0"/>
        <v>28</v>
      </c>
      <c r="E9" s="23">
        <v>-2</v>
      </c>
      <c r="F9" s="53">
        <f t="shared" si="1"/>
        <v>30</v>
      </c>
      <c r="G9" s="21">
        <v>2</v>
      </c>
      <c r="H9" s="307" t="str">
        <f t="shared" si="2"/>
        <v>Selasa</v>
      </c>
      <c r="I9" s="308">
        <f t="shared" si="6"/>
        <v>45664.083333333336</v>
      </c>
      <c r="J9" s="309">
        <f t="shared" si="7"/>
        <v>3.083333333333333</v>
      </c>
      <c r="K9" s="307" t="str">
        <f t="shared" si="3"/>
        <v>Selasa</v>
      </c>
      <c r="L9" s="308">
        <f t="shared" si="8"/>
        <v>45664.166666666672</v>
      </c>
      <c r="M9" s="310">
        <f t="shared" si="4"/>
        <v>3.1666666666666665</v>
      </c>
      <c r="AR9" s="15" t="s">
        <v>313</v>
      </c>
    </row>
    <row r="10" spans="1:44" x14ac:dyDescent="0.25">
      <c r="A10" s="27">
        <f t="shared" si="5"/>
        <v>4</v>
      </c>
      <c r="B10" s="54" t="s">
        <v>24</v>
      </c>
      <c r="C10" s="27">
        <v>109</v>
      </c>
      <c r="D10" s="53">
        <f t="shared" si="0"/>
        <v>11</v>
      </c>
      <c r="E10" s="23">
        <v>2</v>
      </c>
      <c r="F10" s="53">
        <f t="shared" si="1"/>
        <v>9</v>
      </c>
      <c r="G10" s="21">
        <v>3</v>
      </c>
      <c r="H10" s="307" t="str">
        <f t="shared" si="2"/>
        <v>Rabu</v>
      </c>
      <c r="I10" s="308">
        <f t="shared" si="6"/>
        <v>45665.333333333336</v>
      </c>
      <c r="J10" s="309">
        <f t="shared" si="7"/>
        <v>4.333333333333333</v>
      </c>
      <c r="K10" s="307" t="str">
        <f t="shared" si="3"/>
        <v>Rabu</v>
      </c>
      <c r="L10" s="308">
        <f t="shared" si="8"/>
        <v>45665.458333333336</v>
      </c>
      <c r="M10" s="310">
        <f t="shared" si="4"/>
        <v>4.458333333333333</v>
      </c>
    </row>
    <row r="11" spans="1:44" x14ac:dyDescent="0.25">
      <c r="A11" s="27">
        <f t="shared" si="5"/>
        <v>5</v>
      </c>
      <c r="B11" s="54" t="s">
        <v>25</v>
      </c>
      <c r="C11" s="27">
        <v>182</v>
      </c>
      <c r="D11" s="53">
        <f t="shared" si="0"/>
        <v>18</v>
      </c>
      <c r="E11" s="23">
        <v>2</v>
      </c>
      <c r="F11" s="53">
        <f t="shared" si="1"/>
        <v>16</v>
      </c>
      <c r="G11" s="21">
        <v>2</v>
      </c>
      <c r="H11" s="307" t="str">
        <f t="shared" si="2"/>
        <v>Rabu</v>
      </c>
      <c r="I11" s="308">
        <f t="shared" si="6"/>
        <v>45665.916666666664</v>
      </c>
      <c r="J11" s="309">
        <f t="shared" si="7"/>
        <v>4.9166666666666661</v>
      </c>
      <c r="K11" s="307" t="str">
        <f t="shared" si="3"/>
        <v>Kamis</v>
      </c>
      <c r="L11" s="308">
        <f t="shared" si="8"/>
        <v>45666</v>
      </c>
      <c r="M11" s="310">
        <f t="shared" si="4"/>
        <v>4.9999999999999991</v>
      </c>
    </row>
    <row r="12" spans="1:44" x14ac:dyDescent="0.25">
      <c r="A12" s="27">
        <f t="shared" si="5"/>
        <v>6</v>
      </c>
      <c r="B12" s="54" t="s">
        <v>314</v>
      </c>
      <c r="C12" s="27">
        <v>110</v>
      </c>
      <c r="D12" s="53">
        <f t="shared" si="0"/>
        <v>12</v>
      </c>
      <c r="E12" s="53">
        <v>2</v>
      </c>
      <c r="F12" s="53">
        <f t="shared" si="1"/>
        <v>10</v>
      </c>
      <c r="G12" s="27">
        <v>2</v>
      </c>
      <c r="H12" s="307" t="str">
        <f t="shared" si="2"/>
        <v>Kamis</v>
      </c>
      <c r="I12" s="308">
        <f t="shared" si="6"/>
        <v>45666.75</v>
      </c>
      <c r="J12" s="309">
        <f t="shared" si="7"/>
        <v>5.7499999999999991</v>
      </c>
      <c r="K12" s="307" t="str">
        <f t="shared" si="3"/>
        <v>Kamis</v>
      </c>
      <c r="L12" s="308">
        <f t="shared" si="8"/>
        <v>45666.833333333336</v>
      </c>
      <c r="M12" s="310">
        <f t="shared" si="4"/>
        <v>5.8333333333333321</v>
      </c>
    </row>
    <row r="13" spans="1:44" x14ac:dyDescent="0.25">
      <c r="A13" s="27">
        <f t="shared" si="5"/>
        <v>7</v>
      </c>
      <c r="B13" s="54" t="s">
        <v>315</v>
      </c>
      <c r="C13" s="27">
        <v>380</v>
      </c>
      <c r="D13" s="53">
        <f t="shared" si="0"/>
        <v>48</v>
      </c>
      <c r="E13" s="53">
        <v>14</v>
      </c>
      <c r="F13" s="53">
        <f t="shared" si="1"/>
        <v>34</v>
      </c>
      <c r="G13" s="27">
        <v>2</v>
      </c>
      <c r="H13" s="307" t="str">
        <f t="shared" si="2"/>
        <v>Jum'at</v>
      </c>
      <c r="I13" s="308">
        <f t="shared" si="6"/>
        <v>45667.333333333336</v>
      </c>
      <c r="J13" s="309">
        <f t="shared" si="7"/>
        <v>6.3333333333333321</v>
      </c>
      <c r="K13" s="307" t="str">
        <f t="shared" si="3"/>
        <v>Jum'at</v>
      </c>
      <c r="L13" s="308">
        <f t="shared" si="8"/>
        <v>45667.416666666672</v>
      </c>
      <c r="M13" s="310">
        <f t="shared" si="4"/>
        <v>6.4166666666666652</v>
      </c>
    </row>
    <row r="14" spans="1:44" x14ac:dyDescent="0.25">
      <c r="A14" s="27">
        <f t="shared" si="5"/>
        <v>8</v>
      </c>
      <c r="B14" s="54" t="s">
        <v>316</v>
      </c>
      <c r="C14" s="27">
        <v>380</v>
      </c>
      <c r="D14" s="53">
        <f t="shared" si="0"/>
        <v>36</v>
      </c>
      <c r="E14" s="53">
        <v>2</v>
      </c>
      <c r="F14" s="53">
        <f t="shared" si="1"/>
        <v>34</v>
      </c>
      <c r="G14" s="27">
        <v>14</v>
      </c>
      <c r="H14" s="307" t="str">
        <f t="shared" si="2"/>
        <v>Minggu</v>
      </c>
      <c r="I14" s="308">
        <f t="shared" si="6"/>
        <v>45669.416666666664</v>
      </c>
      <c r="J14" s="309">
        <f t="shared" si="7"/>
        <v>8.4166666666666643</v>
      </c>
      <c r="K14" s="307" t="str">
        <f t="shared" si="3"/>
        <v>Senin</v>
      </c>
      <c r="L14" s="308">
        <f t="shared" si="8"/>
        <v>45670</v>
      </c>
      <c r="M14" s="310">
        <f t="shared" si="4"/>
        <v>8.9999999999999982</v>
      </c>
    </row>
    <row r="15" spans="1:44" x14ac:dyDescent="0.25">
      <c r="A15" s="27">
        <f t="shared" si="5"/>
        <v>9</v>
      </c>
      <c r="B15" s="54" t="s">
        <v>315</v>
      </c>
      <c r="C15" s="27">
        <v>110</v>
      </c>
      <c r="D15" s="53">
        <f t="shared" si="0"/>
        <v>11</v>
      </c>
      <c r="E15" s="53">
        <v>1</v>
      </c>
      <c r="F15" s="53">
        <f t="shared" si="1"/>
        <v>10</v>
      </c>
      <c r="G15" s="27">
        <v>8</v>
      </c>
      <c r="H15" s="307" t="str">
        <f t="shared" si="2"/>
        <v>Selasa</v>
      </c>
      <c r="I15" s="308">
        <f t="shared" si="6"/>
        <v>45671.5</v>
      </c>
      <c r="J15" s="309">
        <f t="shared" si="7"/>
        <v>10.499999999999998</v>
      </c>
      <c r="K15" s="307" t="str">
        <f t="shared" si="3"/>
        <v>Selasa</v>
      </c>
      <c r="L15" s="308">
        <f t="shared" si="8"/>
        <v>45671.833333333336</v>
      </c>
      <c r="M15" s="310">
        <f t="shared" si="4"/>
        <v>10.833333333333332</v>
      </c>
    </row>
    <row r="16" spans="1:44" x14ac:dyDescent="0.25">
      <c r="A16" s="27">
        <f t="shared" si="5"/>
        <v>10</v>
      </c>
      <c r="B16" s="54" t="s">
        <v>314</v>
      </c>
      <c r="C16" s="27">
        <v>182</v>
      </c>
      <c r="D16" s="53">
        <f t="shared" si="0"/>
        <v>15</v>
      </c>
      <c r="E16" s="53">
        <v>-1</v>
      </c>
      <c r="F16" s="53">
        <f t="shared" si="1"/>
        <v>16</v>
      </c>
      <c r="G16" s="27">
        <v>2</v>
      </c>
      <c r="H16" s="307" t="str">
        <f t="shared" si="2"/>
        <v>Rabu</v>
      </c>
      <c r="I16" s="308">
        <f t="shared" si="6"/>
        <v>45672.291666666664</v>
      </c>
      <c r="J16" s="309">
        <f t="shared" si="7"/>
        <v>11.291666666666666</v>
      </c>
      <c r="K16" s="307" t="str">
        <f t="shared" si="3"/>
        <v>Rabu</v>
      </c>
      <c r="L16" s="308">
        <f t="shared" si="8"/>
        <v>45672.375</v>
      </c>
      <c r="M16" s="310">
        <f t="shared" si="4"/>
        <v>11.375</v>
      </c>
    </row>
    <row r="17" spans="1:44" x14ac:dyDescent="0.25">
      <c r="A17" s="27">
        <f t="shared" si="5"/>
        <v>11</v>
      </c>
      <c r="B17" s="54" t="s">
        <v>25</v>
      </c>
      <c r="C17" s="27">
        <v>109</v>
      </c>
      <c r="D17" s="53">
        <f t="shared" si="0"/>
        <v>9</v>
      </c>
      <c r="E17" s="23">
        <v>0</v>
      </c>
      <c r="F17" s="53">
        <f t="shared" si="1"/>
        <v>9</v>
      </c>
      <c r="G17" s="21">
        <v>2</v>
      </c>
      <c r="H17" s="307" t="str">
        <f t="shared" si="2"/>
        <v>Kamis</v>
      </c>
      <c r="I17" s="308">
        <f t="shared" si="6"/>
        <v>45673</v>
      </c>
      <c r="J17" s="309">
        <f t="shared" si="7"/>
        <v>12</v>
      </c>
      <c r="K17" s="307" t="str">
        <f t="shared" si="3"/>
        <v>Kamis</v>
      </c>
      <c r="L17" s="308">
        <f t="shared" si="8"/>
        <v>45673.083333333336</v>
      </c>
      <c r="M17" s="310">
        <f t="shared" si="4"/>
        <v>12.083333333333334</v>
      </c>
    </row>
    <row r="18" spans="1:44" x14ac:dyDescent="0.25">
      <c r="A18" s="27">
        <f t="shared" si="5"/>
        <v>12</v>
      </c>
      <c r="B18" s="54" t="s">
        <v>24</v>
      </c>
      <c r="C18" s="27">
        <v>330</v>
      </c>
      <c r="D18" s="53">
        <f t="shared" si="0"/>
        <v>26</v>
      </c>
      <c r="E18" s="23">
        <v>-4</v>
      </c>
      <c r="F18" s="53">
        <f t="shared" si="1"/>
        <v>30</v>
      </c>
      <c r="G18" s="21">
        <v>3</v>
      </c>
      <c r="H18" s="307" t="str">
        <f t="shared" si="2"/>
        <v>Kamis</v>
      </c>
      <c r="I18" s="308">
        <f t="shared" si="6"/>
        <v>45673.458333333336</v>
      </c>
      <c r="J18" s="309">
        <f t="shared" si="7"/>
        <v>12.458333333333334</v>
      </c>
      <c r="K18" s="307" t="str">
        <f t="shared" si="3"/>
        <v>Kamis</v>
      </c>
      <c r="L18" s="308">
        <f t="shared" si="8"/>
        <v>45673.583333333336</v>
      </c>
      <c r="M18" s="310">
        <f t="shared" si="4"/>
        <v>12.583333333333334</v>
      </c>
    </row>
    <row r="19" spans="1:44" x14ac:dyDescent="0.25">
      <c r="A19" s="27">
        <f t="shared" si="5"/>
        <v>13</v>
      </c>
      <c r="B19" s="54" t="s">
        <v>22</v>
      </c>
      <c r="C19" s="27">
        <v>323</v>
      </c>
      <c r="D19" s="53">
        <f t="shared" si="0"/>
        <v>26</v>
      </c>
      <c r="E19" s="23">
        <v>-3</v>
      </c>
      <c r="F19" s="53">
        <f t="shared" si="1"/>
        <v>29</v>
      </c>
      <c r="G19" s="21">
        <v>3</v>
      </c>
      <c r="H19" s="307" t="str">
        <f t="shared" si="2"/>
        <v>Jum'at</v>
      </c>
      <c r="I19" s="308">
        <f t="shared" si="6"/>
        <v>45674.666666666664</v>
      </c>
      <c r="J19" s="309">
        <f t="shared" si="7"/>
        <v>13.666666666666668</v>
      </c>
      <c r="K19" s="307" t="str">
        <f t="shared" si="3"/>
        <v>Jum'at</v>
      </c>
      <c r="L19" s="308">
        <f t="shared" si="8"/>
        <v>45674.791666666664</v>
      </c>
      <c r="M19" s="310">
        <f t="shared" si="4"/>
        <v>13.791666666666668</v>
      </c>
    </row>
    <row r="20" spans="1:44" x14ac:dyDescent="0.25">
      <c r="A20" s="27">
        <f t="shared" si="5"/>
        <v>14</v>
      </c>
      <c r="B20" s="311" t="s">
        <v>93</v>
      </c>
      <c r="C20" s="210">
        <v>146</v>
      </c>
      <c r="D20" s="53">
        <f t="shared" si="0"/>
        <v>12</v>
      </c>
      <c r="E20" s="312">
        <v>-1</v>
      </c>
      <c r="F20" s="53">
        <f t="shared" si="1"/>
        <v>13</v>
      </c>
      <c r="G20" s="215">
        <v>1</v>
      </c>
      <c r="H20" s="307" t="str">
        <f t="shared" si="2"/>
        <v>Sabtu</v>
      </c>
      <c r="I20" s="308">
        <f t="shared" si="6"/>
        <v>45675.875</v>
      </c>
      <c r="J20" s="309">
        <f t="shared" si="7"/>
        <v>14.875000000000002</v>
      </c>
      <c r="K20" s="307" t="str">
        <f t="shared" si="3"/>
        <v>Sabtu</v>
      </c>
      <c r="L20" s="308">
        <f t="shared" si="8"/>
        <v>45675.916666666664</v>
      </c>
      <c r="M20" s="310">
        <f t="shared" si="4"/>
        <v>14.916666666666668</v>
      </c>
      <c r="AR20" s="15" t="s">
        <v>317</v>
      </c>
    </row>
    <row r="21" spans="1:44" x14ac:dyDescent="0.25">
      <c r="A21" s="27">
        <v>15</v>
      </c>
      <c r="B21" s="54" t="s">
        <v>92</v>
      </c>
      <c r="C21" s="27"/>
      <c r="D21" s="53"/>
      <c r="E21" s="23"/>
      <c r="F21" s="53"/>
      <c r="G21" s="27"/>
      <c r="H21" s="307" t="str">
        <f t="shared" si="2"/>
        <v>Minggu</v>
      </c>
      <c r="I21" s="308">
        <f t="shared" si="6"/>
        <v>45676.416666666664</v>
      </c>
      <c r="J21" s="309">
        <f t="shared" si="7"/>
        <v>15.416666666666668</v>
      </c>
      <c r="K21" s="307"/>
      <c r="L21" s="308"/>
      <c r="M21" s="310"/>
      <c r="AR21" s="15" t="s">
        <v>318</v>
      </c>
    </row>
    <row r="22" spans="1:44" x14ac:dyDescent="0.25">
      <c r="A22" s="459" t="s">
        <v>31</v>
      </c>
      <c r="B22" s="459"/>
      <c r="C22" s="28">
        <f>SUM(C7:C21)</f>
        <v>3160</v>
      </c>
      <c r="D22" s="56">
        <f>SUM(D7:D21)</f>
        <v>292</v>
      </c>
      <c r="E22" s="56"/>
      <c r="F22" s="56"/>
      <c r="G22" s="56">
        <f>SUM(G7:G21)</f>
        <v>65</v>
      </c>
      <c r="H22" s="57">
        <f>D22+G22</f>
        <v>357</v>
      </c>
      <c r="I22" s="313"/>
      <c r="J22" s="30"/>
      <c r="K22" s="29"/>
      <c r="L22" s="29"/>
      <c r="M22" s="30"/>
    </row>
    <row r="23" spans="1:44" x14ac:dyDescent="0.25">
      <c r="A23" s="8" t="s">
        <v>32</v>
      </c>
      <c r="B23" s="8"/>
      <c r="C23" s="61"/>
      <c r="D23" s="62">
        <f>D22/24</f>
        <v>12.166666666666666</v>
      </c>
      <c r="E23" s="62"/>
      <c r="F23" s="62"/>
      <c r="G23" s="62">
        <f>G22/24</f>
        <v>2.7083333333333335</v>
      </c>
      <c r="H23" s="63">
        <f>H22/24</f>
        <v>14.875</v>
      </c>
      <c r="I23" s="33"/>
      <c r="J23" s="34" t="s">
        <v>33</v>
      </c>
      <c r="K23" s="35"/>
      <c r="L23" s="35"/>
      <c r="M23" s="35"/>
    </row>
    <row r="24" spans="1:44" x14ac:dyDescent="0.25">
      <c r="A24" s="49"/>
      <c r="B24" s="36"/>
      <c r="C24" s="36"/>
      <c r="D24" s="36"/>
      <c r="E24" s="36"/>
      <c r="F24" s="36"/>
      <c r="G24" s="36"/>
      <c r="H24" s="36"/>
      <c r="I24" s="35"/>
      <c r="J24" s="30" t="s">
        <v>34</v>
      </c>
      <c r="K24" s="30"/>
      <c r="L24" s="38">
        <f>C22</f>
        <v>3160</v>
      </c>
      <c r="M24" s="35" t="s">
        <v>35</v>
      </c>
    </row>
    <row r="25" spans="1:44" x14ac:dyDescent="0.25">
      <c r="A25" s="49"/>
      <c r="B25" s="36"/>
      <c r="C25" s="36"/>
      <c r="D25" s="36"/>
      <c r="E25" s="36"/>
      <c r="F25" s="36"/>
      <c r="G25" s="36"/>
      <c r="H25" s="36"/>
      <c r="I25" s="36"/>
      <c r="J25" s="30" t="s">
        <v>36</v>
      </c>
      <c r="K25" s="30"/>
      <c r="L25" s="40">
        <f>D23</f>
        <v>12.166666666666666</v>
      </c>
      <c r="M25" s="35" t="s">
        <v>14</v>
      </c>
    </row>
    <row r="26" spans="1:44" x14ac:dyDescent="0.25">
      <c r="A26" s="49"/>
      <c r="B26" s="36"/>
      <c r="C26" s="36"/>
      <c r="D26" s="36"/>
      <c r="E26" s="36"/>
      <c r="F26" s="36"/>
      <c r="G26" s="36"/>
      <c r="H26" s="36"/>
      <c r="I26" s="36"/>
      <c r="J26" s="30" t="s">
        <v>37</v>
      </c>
      <c r="K26" s="30"/>
      <c r="L26" s="41">
        <f>G23</f>
        <v>2.7083333333333335</v>
      </c>
      <c r="M26" s="35" t="s">
        <v>14</v>
      </c>
    </row>
    <row r="28" spans="1:44" x14ac:dyDescent="0.25">
      <c r="A28" s="14" t="s">
        <v>309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44" x14ac:dyDescent="0.25">
      <c r="A29" s="468" t="s">
        <v>310</v>
      </c>
      <c r="B29" s="468"/>
      <c r="C29" s="468"/>
      <c r="D29" s="468"/>
      <c r="E29" s="468"/>
      <c r="F29" s="468"/>
      <c r="G29" s="468"/>
      <c r="H29" s="468"/>
      <c r="I29" s="468"/>
      <c r="J29" s="468"/>
      <c r="K29" s="468"/>
      <c r="L29" s="468"/>
      <c r="M29" s="468"/>
    </row>
    <row r="30" spans="1:44" x14ac:dyDescent="0.25">
      <c r="A30" s="303" t="s">
        <v>159</v>
      </c>
      <c r="B30" s="36"/>
      <c r="C30" s="36"/>
      <c r="D30" s="36"/>
      <c r="E30" s="36"/>
      <c r="F30" s="36"/>
      <c r="G30" s="36"/>
      <c r="H30" s="36"/>
      <c r="I30" s="36"/>
      <c r="J30" s="35"/>
      <c r="K30" s="304" t="s">
        <v>311</v>
      </c>
      <c r="L30" s="305">
        <v>11</v>
      </c>
      <c r="M30" s="306" t="s">
        <v>4</v>
      </c>
    </row>
    <row r="31" spans="1:44" ht="15.75" customHeight="1" x14ac:dyDescent="0.25">
      <c r="A31" s="461" t="s">
        <v>5</v>
      </c>
      <c r="B31" s="461" t="s">
        <v>6</v>
      </c>
      <c r="C31" s="462" t="s">
        <v>7</v>
      </c>
      <c r="D31" s="462" t="s">
        <v>8</v>
      </c>
      <c r="E31" s="463" t="s">
        <v>9</v>
      </c>
      <c r="F31" s="463" t="s">
        <v>10</v>
      </c>
      <c r="G31" s="462" t="s">
        <v>11</v>
      </c>
      <c r="H31" s="464" t="s">
        <v>12</v>
      </c>
      <c r="I31" s="464"/>
      <c r="J31" s="464"/>
      <c r="K31" s="465" t="s">
        <v>13</v>
      </c>
      <c r="L31" s="465"/>
      <c r="M31" s="465"/>
    </row>
    <row r="32" spans="1:44" x14ac:dyDescent="0.25">
      <c r="A32" s="461"/>
      <c r="B32" s="461"/>
      <c r="C32" s="462"/>
      <c r="D32" s="462"/>
      <c r="E32" s="463"/>
      <c r="F32" s="463"/>
      <c r="G32" s="462"/>
      <c r="H32" s="277" t="s">
        <v>14</v>
      </c>
      <c r="I32" s="277" t="s">
        <v>15</v>
      </c>
      <c r="J32" s="277" t="s">
        <v>16</v>
      </c>
      <c r="K32" s="278" t="s">
        <v>14</v>
      </c>
      <c r="L32" s="278" t="s">
        <v>15</v>
      </c>
      <c r="M32" s="278" t="s">
        <v>16</v>
      </c>
    </row>
    <row r="33" spans="1:13" ht="15" customHeight="1" x14ac:dyDescent="0.25">
      <c r="A33" s="27">
        <v>1</v>
      </c>
      <c r="B33" s="134" t="s">
        <v>18</v>
      </c>
      <c r="C33" s="21">
        <v>485</v>
      </c>
      <c r="D33" s="53">
        <f t="shared" ref="D33:D52" si="9">F33+E33</f>
        <v>45</v>
      </c>
      <c r="E33" s="53">
        <v>1</v>
      </c>
      <c r="F33" s="53">
        <f t="shared" ref="F33:F52" si="10">INT(C33/$L$4)</f>
        <v>44</v>
      </c>
      <c r="G33" s="27">
        <v>1052</v>
      </c>
      <c r="H33" s="27" t="str">
        <f t="shared" ref="H33:H53" si="11">CHOOSE(WEEKDAY(I33),"Minggu","Senin","Selasa","Rabu","Kamis","Jum'at","Sabtu")</f>
        <v>Sabtu</v>
      </c>
      <c r="I33" s="72">
        <v>45682</v>
      </c>
      <c r="J33" s="73">
        <v>0.79166666666666696</v>
      </c>
      <c r="K33" s="27" t="str">
        <f t="shared" ref="K33:K52" si="12">CHOOSE(WEEKDAY(L33),"Minggu","Senin","Selasa","Rabu","Kamis","Jum'at","Sabtu")</f>
        <v>Senin</v>
      </c>
      <c r="L33" s="72">
        <f>(I33+J33)+G33/24</f>
        <v>45726.625</v>
      </c>
      <c r="M33" s="73">
        <f t="shared" ref="M33:M52" si="13">(J33+G33/24)</f>
        <v>44.625</v>
      </c>
    </row>
    <row r="34" spans="1:13" ht="15.75" customHeight="1" x14ac:dyDescent="0.25">
      <c r="A34" s="27">
        <v>2</v>
      </c>
      <c r="B34" s="134" t="s">
        <v>90</v>
      </c>
      <c r="C34" s="21">
        <v>188</v>
      </c>
      <c r="D34" s="53">
        <f t="shared" si="9"/>
        <v>19</v>
      </c>
      <c r="E34" s="53">
        <v>2</v>
      </c>
      <c r="F34" s="53">
        <f t="shared" si="10"/>
        <v>17</v>
      </c>
      <c r="G34" s="27">
        <v>3</v>
      </c>
      <c r="H34" s="307" t="str">
        <f t="shared" si="11"/>
        <v>Rabu</v>
      </c>
      <c r="I34" s="308">
        <f t="shared" ref="I34:I53" si="14">$I$33+J34</f>
        <v>45728.5</v>
      </c>
      <c r="J34" s="309">
        <f t="shared" ref="J34:J53" si="15">M33+D33/24</f>
        <v>46.5</v>
      </c>
      <c r="K34" s="307" t="str">
        <f t="shared" si="12"/>
        <v>Rabu</v>
      </c>
      <c r="L34" s="308">
        <f t="shared" ref="L34:L52" si="16">($I$33+J34)+G34/24</f>
        <v>45728.625</v>
      </c>
      <c r="M34" s="310">
        <f t="shared" si="13"/>
        <v>46.625</v>
      </c>
    </row>
    <row r="35" spans="1:13" x14ac:dyDescent="0.25">
      <c r="A35" s="27">
        <v>3</v>
      </c>
      <c r="B35" s="134" t="s">
        <v>91</v>
      </c>
      <c r="C35" s="21">
        <v>480</v>
      </c>
      <c r="D35" s="53">
        <f t="shared" si="9"/>
        <v>45</v>
      </c>
      <c r="E35" s="53">
        <v>2</v>
      </c>
      <c r="F35" s="53">
        <f t="shared" si="10"/>
        <v>43</v>
      </c>
      <c r="G35" s="27">
        <v>2</v>
      </c>
      <c r="H35" s="307" t="str">
        <f t="shared" si="11"/>
        <v>Kamis</v>
      </c>
      <c r="I35" s="308">
        <f t="shared" si="14"/>
        <v>45729.416666666664</v>
      </c>
      <c r="J35" s="309">
        <f t="shared" si="15"/>
        <v>47.416666666666664</v>
      </c>
      <c r="K35" s="307" t="str">
        <f t="shared" si="12"/>
        <v>Kamis</v>
      </c>
      <c r="L35" s="308">
        <f t="shared" si="16"/>
        <v>45729.5</v>
      </c>
      <c r="M35" s="310">
        <f t="shared" si="13"/>
        <v>47.5</v>
      </c>
    </row>
    <row r="36" spans="1:13" x14ac:dyDescent="0.25">
      <c r="A36" s="27">
        <v>4</v>
      </c>
      <c r="B36" s="54" t="s">
        <v>92</v>
      </c>
      <c r="C36" s="210">
        <v>150</v>
      </c>
      <c r="D36" s="53">
        <f t="shared" si="9"/>
        <v>14</v>
      </c>
      <c r="E36" s="53">
        <v>1</v>
      </c>
      <c r="F36" s="53">
        <f t="shared" si="10"/>
        <v>13</v>
      </c>
      <c r="G36" s="27">
        <v>8</v>
      </c>
      <c r="H36" s="307" t="str">
        <f t="shared" si="11"/>
        <v>Sabtu</v>
      </c>
      <c r="I36" s="308">
        <f t="shared" si="14"/>
        <v>45731.375</v>
      </c>
      <c r="J36" s="309">
        <f t="shared" si="15"/>
        <v>49.375</v>
      </c>
      <c r="K36" s="307" t="str">
        <f t="shared" si="12"/>
        <v>Sabtu</v>
      </c>
      <c r="L36" s="308">
        <f t="shared" si="16"/>
        <v>45731.708333333336</v>
      </c>
      <c r="M36" s="310">
        <f t="shared" si="13"/>
        <v>49.708333333333336</v>
      </c>
    </row>
    <row r="37" spans="1:13" x14ac:dyDescent="0.25">
      <c r="A37" s="27">
        <v>5</v>
      </c>
      <c r="B37" s="54" t="s">
        <v>319</v>
      </c>
      <c r="C37" s="27">
        <v>311</v>
      </c>
      <c r="D37" s="53">
        <f t="shared" si="9"/>
        <v>29</v>
      </c>
      <c r="E37" s="53">
        <v>1</v>
      </c>
      <c r="F37" s="53">
        <f t="shared" si="10"/>
        <v>28</v>
      </c>
      <c r="G37" s="27">
        <v>1</v>
      </c>
      <c r="H37" s="307" t="str">
        <f t="shared" si="11"/>
        <v>Minggu</v>
      </c>
      <c r="I37" s="308">
        <f t="shared" si="14"/>
        <v>45732.291666666664</v>
      </c>
      <c r="J37" s="309">
        <f t="shared" si="15"/>
        <v>50.291666666666671</v>
      </c>
      <c r="K37" s="307" t="str">
        <f t="shared" si="12"/>
        <v>Minggu</v>
      </c>
      <c r="L37" s="308">
        <f t="shared" si="16"/>
        <v>45732.333333333328</v>
      </c>
      <c r="M37" s="310">
        <f t="shared" si="13"/>
        <v>50.333333333333336</v>
      </c>
    </row>
    <row r="38" spans="1:13" x14ac:dyDescent="0.25">
      <c r="A38" s="27">
        <v>6</v>
      </c>
      <c r="B38" s="54" t="s">
        <v>28</v>
      </c>
      <c r="C38" s="27">
        <v>224</v>
      </c>
      <c r="D38" s="53">
        <f t="shared" si="9"/>
        <v>18</v>
      </c>
      <c r="E38" s="53">
        <v>-2</v>
      </c>
      <c r="F38" s="53">
        <f t="shared" si="10"/>
        <v>20</v>
      </c>
      <c r="G38" s="27">
        <v>2</v>
      </c>
      <c r="H38" s="307" t="str">
        <f t="shared" si="11"/>
        <v>Senin</v>
      </c>
      <c r="I38" s="308">
        <f t="shared" si="14"/>
        <v>45733.541666666664</v>
      </c>
      <c r="J38" s="309">
        <f t="shared" si="15"/>
        <v>51.541666666666671</v>
      </c>
      <c r="K38" s="307" t="str">
        <f t="shared" si="12"/>
        <v>Senin</v>
      </c>
      <c r="L38" s="308">
        <f t="shared" si="16"/>
        <v>45733.625</v>
      </c>
      <c r="M38" s="310">
        <f t="shared" si="13"/>
        <v>51.625000000000007</v>
      </c>
    </row>
    <row r="39" spans="1:13" x14ac:dyDescent="0.25">
      <c r="A39" s="27">
        <v>7</v>
      </c>
      <c r="B39" s="54" t="s">
        <v>27</v>
      </c>
      <c r="C39" s="27">
        <v>182</v>
      </c>
      <c r="D39" s="53">
        <f t="shared" si="9"/>
        <v>14</v>
      </c>
      <c r="E39" s="53">
        <v>-2</v>
      </c>
      <c r="F39" s="53">
        <f t="shared" si="10"/>
        <v>16</v>
      </c>
      <c r="G39" s="27">
        <v>1</v>
      </c>
      <c r="H39" s="307" t="str">
        <f t="shared" si="11"/>
        <v>Selasa</v>
      </c>
      <c r="I39" s="308">
        <f t="shared" si="14"/>
        <v>45734.375</v>
      </c>
      <c r="J39" s="309">
        <f t="shared" si="15"/>
        <v>52.375000000000007</v>
      </c>
      <c r="K39" s="307" t="str">
        <f t="shared" si="12"/>
        <v>Selasa</v>
      </c>
      <c r="L39" s="308">
        <f t="shared" si="16"/>
        <v>45734.416666666664</v>
      </c>
      <c r="M39" s="310">
        <f t="shared" si="13"/>
        <v>52.416666666666671</v>
      </c>
    </row>
    <row r="40" spans="1:13" x14ac:dyDescent="0.25">
      <c r="A40" s="27">
        <v>8</v>
      </c>
      <c r="B40" s="54" t="s">
        <v>26</v>
      </c>
      <c r="C40" s="27">
        <v>138</v>
      </c>
      <c r="D40" s="53">
        <f t="shared" si="9"/>
        <v>13</v>
      </c>
      <c r="E40" s="53">
        <v>1</v>
      </c>
      <c r="F40" s="53">
        <f t="shared" si="10"/>
        <v>12</v>
      </c>
      <c r="G40" s="27">
        <v>1</v>
      </c>
      <c r="H40" s="307" t="str">
        <f t="shared" si="11"/>
        <v>Rabu</v>
      </c>
      <c r="I40" s="308">
        <f t="shared" si="14"/>
        <v>45735</v>
      </c>
      <c r="J40" s="309">
        <f t="shared" si="15"/>
        <v>53.000000000000007</v>
      </c>
      <c r="K40" s="307" t="str">
        <f t="shared" si="12"/>
        <v>Rabu</v>
      </c>
      <c r="L40" s="308">
        <f t="shared" si="16"/>
        <v>45735.041666666664</v>
      </c>
      <c r="M40" s="310">
        <f t="shared" si="13"/>
        <v>53.041666666666671</v>
      </c>
    </row>
    <row r="41" spans="1:13" x14ac:dyDescent="0.25">
      <c r="A41" s="27">
        <v>9</v>
      </c>
      <c r="B41" s="54" t="s">
        <v>24</v>
      </c>
      <c r="C41" s="27">
        <v>230</v>
      </c>
      <c r="D41" s="53">
        <f t="shared" si="9"/>
        <v>23</v>
      </c>
      <c r="E41" s="53">
        <v>3</v>
      </c>
      <c r="F41" s="53">
        <f t="shared" si="10"/>
        <v>20</v>
      </c>
      <c r="G41" s="27">
        <v>2</v>
      </c>
      <c r="H41" s="307" t="str">
        <f t="shared" si="11"/>
        <v>Rabu</v>
      </c>
      <c r="I41" s="308">
        <f t="shared" si="14"/>
        <v>45735.583333333336</v>
      </c>
      <c r="J41" s="309">
        <f t="shared" si="15"/>
        <v>53.583333333333336</v>
      </c>
      <c r="K41" s="307" t="str">
        <f t="shared" si="12"/>
        <v>Rabu</v>
      </c>
      <c r="L41" s="308">
        <f t="shared" si="16"/>
        <v>45735.666666666672</v>
      </c>
      <c r="M41" s="310">
        <f t="shared" si="13"/>
        <v>53.666666666666671</v>
      </c>
    </row>
    <row r="42" spans="1:13" x14ac:dyDescent="0.25">
      <c r="A42" s="27">
        <v>10</v>
      </c>
      <c r="B42" s="54" t="s">
        <v>314</v>
      </c>
      <c r="C42" s="27">
        <v>110</v>
      </c>
      <c r="D42" s="53">
        <f t="shared" si="9"/>
        <v>12</v>
      </c>
      <c r="E42" s="53">
        <v>2</v>
      </c>
      <c r="F42" s="53">
        <f t="shared" si="10"/>
        <v>10</v>
      </c>
      <c r="G42" s="27">
        <v>2</v>
      </c>
      <c r="H42" s="307" t="str">
        <f t="shared" si="11"/>
        <v>Kamis</v>
      </c>
      <c r="I42" s="308">
        <f t="shared" si="14"/>
        <v>45736.625</v>
      </c>
      <c r="J42" s="309">
        <f t="shared" si="15"/>
        <v>54.625000000000007</v>
      </c>
      <c r="K42" s="307" t="str">
        <f t="shared" si="12"/>
        <v>Kamis</v>
      </c>
      <c r="L42" s="308">
        <f t="shared" si="16"/>
        <v>45736.708333333336</v>
      </c>
      <c r="M42" s="310">
        <f t="shared" si="13"/>
        <v>54.708333333333343</v>
      </c>
    </row>
    <row r="43" spans="1:13" x14ac:dyDescent="0.25">
      <c r="A43" s="27">
        <v>11</v>
      </c>
      <c r="B43" s="54" t="s">
        <v>315</v>
      </c>
      <c r="C43" s="27">
        <v>380</v>
      </c>
      <c r="D43" s="53">
        <f t="shared" si="9"/>
        <v>44</v>
      </c>
      <c r="E43" s="53">
        <v>10</v>
      </c>
      <c r="F43" s="53">
        <f t="shared" si="10"/>
        <v>34</v>
      </c>
      <c r="G43" s="27">
        <v>2</v>
      </c>
      <c r="H43" s="307" t="str">
        <f t="shared" si="11"/>
        <v>Jum'at</v>
      </c>
      <c r="I43" s="308">
        <f t="shared" si="14"/>
        <v>45737.208333333336</v>
      </c>
      <c r="J43" s="309">
        <f t="shared" si="15"/>
        <v>55.208333333333343</v>
      </c>
      <c r="K43" s="307" t="str">
        <f t="shared" si="12"/>
        <v>Jum'at</v>
      </c>
      <c r="L43" s="308">
        <f t="shared" si="16"/>
        <v>45737.291666666672</v>
      </c>
      <c r="M43" s="310">
        <f t="shared" si="13"/>
        <v>55.291666666666679</v>
      </c>
    </row>
    <row r="44" spans="1:13" x14ac:dyDescent="0.25">
      <c r="A44" s="27">
        <v>12</v>
      </c>
      <c r="B44" s="54" t="s">
        <v>316</v>
      </c>
      <c r="C44" s="27">
        <v>380</v>
      </c>
      <c r="D44" s="53">
        <f t="shared" si="9"/>
        <v>39</v>
      </c>
      <c r="E44" s="53">
        <v>5</v>
      </c>
      <c r="F44" s="53">
        <f t="shared" si="10"/>
        <v>34</v>
      </c>
      <c r="G44" s="27">
        <v>12</v>
      </c>
      <c r="H44" s="307" t="str">
        <f t="shared" si="11"/>
        <v>Minggu</v>
      </c>
      <c r="I44" s="308">
        <f t="shared" si="14"/>
        <v>45739.125</v>
      </c>
      <c r="J44" s="309">
        <f t="shared" si="15"/>
        <v>57.125000000000014</v>
      </c>
      <c r="K44" s="307" t="str">
        <f t="shared" si="12"/>
        <v>Minggu</v>
      </c>
      <c r="L44" s="308">
        <f t="shared" si="16"/>
        <v>45739.625</v>
      </c>
      <c r="M44" s="310">
        <f t="shared" si="13"/>
        <v>57.625000000000014</v>
      </c>
    </row>
    <row r="45" spans="1:13" x14ac:dyDescent="0.25">
      <c r="A45" s="27">
        <v>13</v>
      </c>
      <c r="B45" s="54" t="s">
        <v>315</v>
      </c>
      <c r="C45" s="27">
        <v>110</v>
      </c>
      <c r="D45" s="53">
        <f t="shared" si="9"/>
        <v>13</v>
      </c>
      <c r="E45" s="53">
        <v>3</v>
      </c>
      <c r="F45" s="53">
        <f t="shared" si="10"/>
        <v>10</v>
      </c>
      <c r="G45" s="27">
        <v>2</v>
      </c>
      <c r="H45" s="307" t="str">
        <f t="shared" si="11"/>
        <v>Selasa</v>
      </c>
      <c r="I45" s="308">
        <f t="shared" si="14"/>
        <v>45741.25</v>
      </c>
      <c r="J45" s="309">
        <f t="shared" si="15"/>
        <v>59.250000000000014</v>
      </c>
      <c r="K45" s="307" t="str">
        <f t="shared" si="12"/>
        <v>Selasa</v>
      </c>
      <c r="L45" s="308">
        <f t="shared" si="16"/>
        <v>45741.333333333336</v>
      </c>
      <c r="M45" s="310">
        <f t="shared" si="13"/>
        <v>59.33333333333335</v>
      </c>
    </row>
    <row r="46" spans="1:13" x14ac:dyDescent="0.25">
      <c r="A46" s="27">
        <v>14</v>
      </c>
      <c r="B46" s="54" t="s">
        <v>314</v>
      </c>
      <c r="C46" s="27">
        <v>230</v>
      </c>
      <c r="D46" s="53">
        <f t="shared" si="9"/>
        <v>22</v>
      </c>
      <c r="E46" s="53">
        <v>2</v>
      </c>
      <c r="F46" s="53">
        <f t="shared" si="10"/>
        <v>20</v>
      </c>
      <c r="G46" s="27">
        <v>2</v>
      </c>
      <c r="H46" s="307" t="str">
        <f t="shared" si="11"/>
        <v>Selasa</v>
      </c>
      <c r="I46" s="308">
        <f t="shared" si="14"/>
        <v>45741.875</v>
      </c>
      <c r="J46" s="309">
        <f t="shared" si="15"/>
        <v>59.875000000000014</v>
      </c>
      <c r="K46" s="307" t="str">
        <f t="shared" si="12"/>
        <v>Selasa</v>
      </c>
      <c r="L46" s="308">
        <f t="shared" si="16"/>
        <v>45741.958333333336</v>
      </c>
      <c r="M46" s="310">
        <f t="shared" si="13"/>
        <v>59.95833333333335</v>
      </c>
    </row>
    <row r="47" spans="1:13" x14ac:dyDescent="0.25">
      <c r="A47" s="27">
        <v>15</v>
      </c>
      <c r="B47" s="54" t="s">
        <v>24</v>
      </c>
      <c r="C47" s="27">
        <v>138</v>
      </c>
      <c r="D47" s="53">
        <f t="shared" si="9"/>
        <v>13</v>
      </c>
      <c r="E47" s="53">
        <v>1</v>
      </c>
      <c r="F47" s="53">
        <f t="shared" si="10"/>
        <v>12</v>
      </c>
      <c r="G47" s="27">
        <v>2</v>
      </c>
      <c r="H47" s="307" t="str">
        <f t="shared" si="11"/>
        <v>Rabu</v>
      </c>
      <c r="I47" s="308">
        <f t="shared" si="14"/>
        <v>45742.875</v>
      </c>
      <c r="J47" s="309">
        <f t="shared" si="15"/>
        <v>60.875000000000014</v>
      </c>
      <c r="K47" s="307" t="str">
        <f t="shared" si="12"/>
        <v>Rabu</v>
      </c>
      <c r="L47" s="308">
        <f t="shared" si="16"/>
        <v>45742.958333333336</v>
      </c>
      <c r="M47" s="310">
        <f t="shared" si="13"/>
        <v>60.95833333333335</v>
      </c>
    </row>
    <row r="48" spans="1:13" x14ac:dyDescent="0.25">
      <c r="A48" s="27">
        <v>16</v>
      </c>
      <c r="B48" s="54" t="s">
        <v>26</v>
      </c>
      <c r="C48" s="27">
        <v>182</v>
      </c>
      <c r="D48" s="53">
        <f t="shared" si="9"/>
        <v>14</v>
      </c>
      <c r="E48" s="53">
        <v>-2</v>
      </c>
      <c r="F48" s="53">
        <f t="shared" si="10"/>
        <v>16</v>
      </c>
      <c r="G48" s="27">
        <v>1</v>
      </c>
      <c r="H48" s="307" t="str">
        <f t="shared" si="11"/>
        <v>Kamis</v>
      </c>
      <c r="I48" s="308">
        <f t="shared" si="14"/>
        <v>45743.5</v>
      </c>
      <c r="J48" s="309">
        <f t="shared" si="15"/>
        <v>61.500000000000014</v>
      </c>
      <c r="K48" s="307" t="str">
        <f t="shared" si="12"/>
        <v>Kamis</v>
      </c>
      <c r="L48" s="308">
        <f t="shared" si="16"/>
        <v>45743.541666666664</v>
      </c>
      <c r="M48" s="310">
        <f t="shared" si="13"/>
        <v>61.541666666666679</v>
      </c>
    </row>
    <row r="49" spans="1:13" x14ac:dyDescent="0.25">
      <c r="A49" s="27">
        <v>17</v>
      </c>
      <c r="B49" s="54" t="s">
        <v>27</v>
      </c>
      <c r="C49" s="27">
        <v>224</v>
      </c>
      <c r="D49" s="53">
        <f t="shared" si="9"/>
        <v>18</v>
      </c>
      <c r="E49" s="53">
        <v>-2</v>
      </c>
      <c r="F49" s="53">
        <f t="shared" si="10"/>
        <v>20</v>
      </c>
      <c r="G49" s="27">
        <v>1</v>
      </c>
      <c r="H49" s="307" t="str">
        <f t="shared" si="11"/>
        <v>Jum'at</v>
      </c>
      <c r="I49" s="308">
        <f t="shared" si="14"/>
        <v>45744.125</v>
      </c>
      <c r="J49" s="309">
        <f t="shared" si="15"/>
        <v>62.125000000000014</v>
      </c>
      <c r="K49" s="307" t="str">
        <f t="shared" si="12"/>
        <v>Jum'at</v>
      </c>
      <c r="L49" s="308">
        <f t="shared" si="16"/>
        <v>45744.166666666664</v>
      </c>
      <c r="M49" s="310">
        <f t="shared" si="13"/>
        <v>62.166666666666679</v>
      </c>
    </row>
    <row r="50" spans="1:13" x14ac:dyDescent="0.25">
      <c r="A50" s="27">
        <v>18</v>
      </c>
      <c r="B50" s="54" t="s">
        <v>28</v>
      </c>
      <c r="C50" s="21">
        <v>345</v>
      </c>
      <c r="D50" s="53">
        <f t="shared" si="9"/>
        <v>31</v>
      </c>
      <c r="E50" s="53">
        <v>0</v>
      </c>
      <c r="F50" s="53">
        <f t="shared" si="10"/>
        <v>31</v>
      </c>
      <c r="G50" s="27">
        <v>2</v>
      </c>
      <c r="H50" s="307" t="str">
        <f t="shared" si="11"/>
        <v>Jum'at</v>
      </c>
      <c r="I50" s="308">
        <f t="shared" si="14"/>
        <v>45744.916666666664</v>
      </c>
      <c r="J50" s="309">
        <f t="shared" si="15"/>
        <v>62.916666666666679</v>
      </c>
      <c r="K50" s="307" t="str">
        <f t="shared" si="12"/>
        <v>Sabtu</v>
      </c>
      <c r="L50" s="308">
        <f t="shared" si="16"/>
        <v>45745</v>
      </c>
      <c r="M50" s="310">
        <f t="shared" si="13"/>
        <v>63.000000000000014</v>
      </c>
    </row>
    <row r="51" spans="1:13" x14ac:dyDescent="0.25">
      <c r="A51" s="27">
        <v>19</v>
      </c>
      <c r="B51" s="134" t="s">
        <v>22</v>
      </c>
      <c r="C51" s="27">
        <v>320</v>
      </c>
      <c r="D51" s="53">
        <f t="shared" si="9"/>
        <v>31</v>
      </c>
      <c r="E51" s="53">
        <v>2</v>
      </c>
      <c r="F51" s="53">
        <f t="shared" si="10"/>
        <v>29</v>
      </c>
      <c r="G51" s="27">
        <v>3</v>
      </c>
      <c r="H51" s="307" t="str">
        <f t="shared" si="11"/>
        <v>Minggu</v>
      </c>
      <c r="I51" s="308">
        <f t="shared" si="14"/>
        <v>45746.291666666664</v>
      </c>
      <c r="J51" s="309">
        <f t="shared" si="15"/>
        <v>64.291666666666686</v>
      </c>
      <c r="K51" s="307" t="str">
        <f t="shared" si="12"/>
        <v>Minggu</v>
      </c>
      <c r="L51" s="308">
        <f t="shared" si="16"/>
        <v>45746.416666666664</v>
      </c>
      <c r="M51" s="310">
        <f t="shared" si="13"/>
        <v>64.416666666666686</v>
      </c>
    </row>
    <row r="52" spans="1:13" x14ac:dyDescent="0.25">
      <c r="A52" s="27">
        <v>20</v>
      </c>
      <c r="B52" s="311" t="s">
        <v>319</v>
      </c>
      <c r="C52" s="210">
        <v>150</v>
      </c>
      <c r="D52" s="53">
        <f t="shared" si="9"/>
        <v>13</v>
      </c>
      <c r="E52" s="314">
        <v>0</v>
      </c>
      <c r="F52" s="53">
        <f t="shared" si="10"/>
        <v>13</v>
      </c>
      <c r="G52" s="210">
        <v>1</v>
      </c>
      <c r="H52" s="307" t="str">
        <f t="shared" si="11"/>
        <v>Senin</v>
      </c>
      <c r="I52" s="308">
        <f t="shared" si="14"/>
        <v>45747.708333333336</v>
      </c>
      <c r="J52" s="309">
        <f t="shared" si="15"/>
        <v>65.708333333333357</v>
      </c>
      <c r="K52" s="307" t="str">
        <f t="shared" si="12"/>
        <v>Senin</v>
      </c>
      <c r="L52" s="308">
        <f t="shared" si="16"/>
        <v>45747.75</v>
      </c>
      <c r="M52" s="310">
        <f t="shared" si="13"/>
        <v>65.750000000000028</v>
      </c>
    </row>
    <row r="53" spans="1:13" x14ac:dyDescent="0.25">
      <c r="A53" s="27">
        <v>21</v>
      </c>
      <c r="B53" s="54" t="s">
        <v>92</v>
      </c>
      <c r="C53" s="27"/>
      <c r="D53" s="53"/>
      <c r="E53" s="53"/>
      <c r="F53" s="53"/>
      <c r="G53" s="27"/>
      <c r="H53" s="307" t="str">
        <f t="shared" si="11"/>
        <v>Selasa</v>
      </c>
      <c r="I53" s="308">
        <f t="shared" si="14"/>
        <v>45748.291666666664</v>
      </c>
      <c r="J53" s="309">
        <f t="shared" si="15"/>
        <v>66.2916666666667</v>
      </c>
      <c r="K53" s="307"/>
      <c r="L53" s="308"/>
      <c r="M53" s="310"/>
    </row>
    <row r="54" spans="1:13" x14ac:dyDescent="0.25">
      <c r="A54" s="459" t="s">
        <v>31</v>
      </c>
      <c r="B54" s="459"/>
      <c r="C54" s="55">
        <f>SUM(C33:C53)</f>
        <v>4957</v>
      </c>
      <c r="D54" s="56">
        <f>SUM(D33:D53)</f>
        <v>470</v>
      </c>
      <c r="E54" s="56"/>
      <c r="F54" s="56"/>
      <c r="G54" s="56">
        <f>SUM(G33:G53)</f>
        <v>1102</v>
      </c>
      <c r="H54" s="57">
        <f>D54+G54</f>
        <v>1572</v>
      </c>
      <c r="I54" s="313"/>
      <c r="J54" s="30"/>
      <c r="K54" s="29"/>
      <c r="L54" s="29"/>
      <c r="M54" s="30"/>
    </row>
    <row r="55" spans="1:13" x14ac:dyDescent="0.25">
      <c r="A55" s="8" t="s">
        <v>32</v>
      </c>
      <c r="B55" s="8"/>
      <c r="C55" s="61"/>
      <c r="D55" s="62">
        <f>D54/24</f>
        <v>19.583333333333332</v>
      </c>
      <c r="E55" s="62"/>
      <c r="F55" s="62"/>
      <c r="G55" s="62">
        <f>G54/24</f>
        <v>45.916666666666664</v>
      </c>
      <c r="H55" s="63">
        <f>H54/24</f>
        <v>65.5</v>
      </c>
      <c r="I55" s="33"/>
      <c r="J55" s="34" t="s">
        <v>33</v>
      </c>
      <c r="K55" s="35"/>
      <c r="L55" s="35"/>
      <c r="M55" s="35"/>
    </row>
    <row r="56" spans="1:13" x14ac:dyDescent="0.25">
      <c r="A56" s="49"/>
      <c r="B56" s="36"/>
      <c r="C56" s="36"/>
      <c r="D56" s="36"/>
      <c r="E56" s="36"/>
      <c r="F56" s="36"/>
      <c r="G56" s="36"/>
      <c r="H56" s="36"/>
      <c r="I56" s="35"/>
      <c r="J56" s="30" t="s">
        <v>34</v>
      </c>
      <c r="K56" s="30"/>
      <c r="L56" s="38">
        <f>C54</f>
        <v>4957</v>
      </c>
      <c r="M56" s="35" t="s">
        <v>35</v>
      </c>
    </row>
    <row r="57" spans="1:13" x14ac:dyDescent="0.25">
      <c r="A57" s="49"/>
      <c r="B57" s="36"/>
      <c r="C57" s="36"/>
      <c r="D57" s="36"/>
      <c r="E57" s="36"/>
      <c r="F57" s="36"/>
      <c r="G57" s="36"/>
      <c r="H57" s="36"/>
      <c r="I57" s="36"/>
      <c r="J57" s="30" t="s">
        <v>36</v>
      </c>
      <c r="K57" s="30"/>
      <c r="L57" s="40">
        <f>D55</f>
        <v>19.583333333333332</v>
      </c>
      <c r="M57" s="35" t="s">
        <v>14</v>
      </c>
    </row>
    <row r="58" spans="1:13" x14ac:dyDescent="0.25">
      <c r="A58" s="49"/>
      <c r="B58" s="36"/>
      <c r="C58" s="36"/>
      <c r="D58" s="36"/>
      <c r="E58" s="36"/>
      <c r="F58" s="36"/>
      <c r="G58" s="36"/>
      <c r="H58" s="36"/>
      <c r="I58" s="36"/>
      <c r="J58" s="30" t="s">
        <v>37</v>
      </c>
      <c r="K58" s="30"/>
      <c r="L58" s="41">
        <f>G55</f>
        <v>45.916666666666664</v>
      </c>
      <c r="M58" s="35" t="s">
        <v>14</v>
      </c>
    </row>
    <row r="60" spans="1:13" x14ac:dyDescent="0.25">
      <c r="A60" s="14" t="s">
        <v>309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x14ac:dyDescent="0.25">
      <c r="A61" s="468" t="s">
        <v>310</v>
      </c>
      <c r="B61" s="468"/>
      <c r="C61" s="468"/>
      <c r="D61" s="468"/>
      <c r="E61" s="468"/>
      <c r="F61" s="468"/>
      <c r="G61" s="468"/>
      <c r="H61" s="468"/>
      <c r="I61" s="468"/>
      <c r="J61" s="468"/>
      <c r="K61" s="468"/>
      <c r="L61" s="468"/>
      <c r="M61" s="468"/>
    </row>
    <row r="62" spans="1:13" x14ac:dyDescent="0.25">
      <c r="A62" s="303" t="s">
        <v>299</v>
      </c>
      <c r="B62" s="36"/>
      <c r="C62" s="36"/>
      <c r="D62" s="36"/>
      <c r="E62" s="36"/>
      <c r="F62" s="36"/>
      <c r="G62" s="36"/>
      <c r="H62" s="36"/>
      <c r="I62" s="36"/>
      <c r="J62" s="35"/>
      <c r="K62" s="304" t="s">
        <v>311</v>
      </c>
      <c r="L62" s="305">
        <v>11</v>
      </c>
      <c r="M62" s="306" t="s">
        <v>4</v>
      </c>
    </row>
    <row r="63" spans="1:13" ht="15.75" customHeight="1" x14ac:dyDescent="0.25">
      <c r="A63" s="461" t="s">
        <v>5</v>
      </c>
      <c r="B63" s="461" t="s">
        <v>6</v>
      </c>
      <c r="C63" s="462" t="s">
        <v>7</v>
      </c>
      <c r="D63" s="462" t="s">
        <v>8</v>
      </c>
      <c r="E63" s="463" t="s">
        <v>9</v>
      </c>
      <c r="F63" s="463" t="s">
        <v>10</v>
      </c>
      <c r="G63" s="462" t="s">
        <v>11</v>
      </c>
      <c r="H63" s="464" t="s">
        <v>12</v>
      </c>
      <c r="I63" s="464"/>
      <c r="J63" s="464"/>
      <c r="K63" s="465" t="s">
        <v>13</v>
      </c>
      <c r="L63" s="465"/>
      <c r="M63" s="465"/>
    </row>
    <row r="64" spans="1:13" ht="15.75" customHeight="1" x14ac:dyDescent="0.25">
      <c r="A64" s="461"/>
      <c r="B64" s="461"/>
      <c r="C64" s="462"/>
      <c r="D64" s="462"/>
      <c r="E64" s="463"/>
      <c r="F64" s="463"/>
      <c r="G64" s="462"/>
      <c r="H64" s="277" t="s">
        <v>14</v>
      </c>
      <c r="I64" s="277" t="s">
        <v>15</v>
      </c>
      <c r="J64" s="277" t="s">
        <v>16</v>
      </c>
      <c r="K64" s="278" t="s">
        <v>14</v>
      </c>
      <c r="L64" s="278" t="s">
        <v>15</v>
      </c>
      <c r="M64" s="278" t="s">
        <v>16</v>
      </c>
    </row>
    <row r="65" spans="1:13" x14ac:dyDescent="0.25">
      <c r="A65" s="27">
        <v>1</v>
      </c>
      <c r="B65" s="54" t="s">
        <v>92</v>
      </c>
      <c r="C65" s="27">
        <v>146</v>
      </c>
      <c r="D65" s="53">
        <f t="shared" ref="D65:D78" si="17">F65+E65</f>
        <v>14</v>
      </c>
      <c r="E65" s="23">
        <v>1</v>
      </c>
      <c r="F65" s="53">
        <f t="shared" ref="F65:F78" si="18">INT(C65/$L$4)</f>
        <v>13</v>
      </c>
      <c r="G65" s="27">
        <v>15</v>
      </c>
      <c r="H65" s="21" t="str">
        <f t="shared" ref="H65:H79" si="19">CHOOSE(WEEKDAY(I65),"Minggu","Senin","Selasa","Rabu","Kamis","Jum'at","Sabtu")</f>
        <v>Selasa</v>
      </c>
      <c r="I65" s="24">
        <v>45748</v>
      </c>
      <c r="J65" s="25">
        <v>0.45833333333333298</v>
      </c>
      <c r="K65" s="21" t="str">
        <f t="shared" ref="K65:K78" si="20">CHOOSE(WEEKDAY(L65),"Minggu","Senin","Selasa","Rabu","Kamis","Jum'at","Sabtu")</f>
        <v>Rabu</v>
      </c>
      <c r="L65" s="24">
        <f>(I65+J65)+G65/24</f>
        <v>45749.083333333336</v>
      </c>
      <c r="M65" s="25">
        <f t="shared" ref="M65:M78" si="21">(J65+G65/24)</f>
        <v>1.083333333333333</v>
      </c>
    </row>
    <row r="66" spans="1:13" x14ac:dyDescent="0.25">
      <c r="A66" s="27">
        <f t="shared" ref="A66:A78" si="22">A65+1</f>
        <v>2</v>
      </c>
      <c r="B66" s="54" t="s">
        <v>93</v>
      </c>
      <c r="C66" s="27">
        <v>323</v>
      </c>
      <c r="D66" s="53">
        <f t="shared" si="17"/>
        <v>28</v>
      </c>
      <c r="E66" s="23">
        <v>-1</v>
      </c>
      <c r="F66" s="53">
        <f t="shared" si="18"/>
        <v>29</v>
      </c>
      <c r="G66" s="21">
        <v>1</v>
      </c>
      <c r="H66" s="307" t="str">
        <f t="shared" si="19"/>
        <v>Rabu</v>
      </c>
      <c r="I66" s="308">
        <f t="shared" ref="I66:I79" si="23">$I$65+J66</f>
        <v>45749.666666666664</v>
      </c>
      <c r="J66" s="309">
        <f t="shared" ref="J66:J79" si="24">M65+D65/24</f>
        <v>1.6666666666666665</v>
      </c>
      <c r="K66" s="307" t="str">
        <f t="shared" si="20"/>
        <v>Rabu</v>
      </c>
      <c r="L66" s="308">
        <f t="shared" ref="L66:L78" si="25">($I$65+J66)+G66/24</f>
        <v>45749.708333333328</v>
      </c>
      <c r="M66" s="310">
        <f t="shared" si="21"/>
        <v>1.7083333333333333</v>
      </c>
    </row>
    <row r="67" spans="1:13" x14ac:dyDescent="0.25">
      <c r="A67" s="27">
        <f t="shared" si="22"/>
        <v>3</v>
      </c>
      <c r="B67" s="54" t="s">
        <v>22</v>
      </c>
      <c r="C67" s="27">
        <v>330</v>
      </c>
      <c r="D67" s="53">
        <f t="shared" si="17"/>
        <v>29</v>
      </c>
      <c r="E67" s="23">
        <v>-1</v>
      </c>
      <c r="F67" s="53">
        <f t="shared" si="18"/>
        <v>30</v>
      </c>
      <c r="G67" s="21">
        <v>2</v>
      </c>
      <c r="H67" s="307" t="str">
        <f t="shared" si="19"/>
        <v>Kamis</v>
      </c>
      <c r="I67" s="308">
        <f t="shared" si="23"/>
        <v>45750.875</v>
      </c>
      <c r="J67" s="309">
        <f t="shared" si="24"/>
        <v>2.875</v>
      </c>
      <c r="K67" s="307" t="str">
        <f t="shared" si="20"/>
        <v>Kamis</v>
      </c>
      <c r="L67" s="308">
        <f t="shared" si="25"/>
        <v>45750.958333333336</v>
      </c>
      <c r="M67" s="310">
        <f t="shared" si="21"/>
        <v>2.9583333333333335</v>
      </c>
    </row>
    <row r="68" spans="1:13" x14ac:dyDescent="0.25">
      <c r="A68" s="27">
        <f t="shared" si="22"/>
        <v>4</v>
      </c>
      <c r="B68" s="54" t="s">
        <v>24</v>
      </c>
      <c r="C68" s="27">
        <v>109</v>
      </c>
      <c r="D68" s="53">
        <f t="shared" si="17"/>
        <v>11</v>
      </c>
      <c r="E68" s="23">
        <v>2</v>
      </c>
      <c r="F68" s="53">
        <f t="shared" si="18"/>
        <v>9</v>
      </c>
      <c r="G68" s="21">
        <v>3</v>
      </c>
      <c r="H68" s="307" t="str">
        <f t="shared" si="19"/>
        <v>Sabtu</v>
      </c>
      <c r="I68" s="308">
        <f t="shared" si="23"/>
        <v>45752.166666666664</v>
      </c>
      <c r="J68" s="309">
        <f t="shared" si="24"/>
        <v>4.166666666666667</v>
      </c>
      <c r="K68" s="307" t="str">
        <f t="shared" si="20"/>
        <v>Sabtu</v>
      </c>
      <c r="L68" s="308">
        <f t="shared" si="25"/>
        <v>45752.291666666664</v>
      </c>
      <c r="M68" s="310">
        <f t="shared" si="21"/>
        <v>4.291666666666667</v>
      </c>
    </row>
    <row r="69" spans="1:13" x14ac:dyDescent="0.25">
      <c r="A69" s="27">
        <f t="shared" si="22"/>
        <v>5</v>
      </c>
      <c r="B69" s="54" t="s">
        <v>25</v>
      </c>
      <c r="C69" s="27">
        <v>182</v>
      </c>
      <c r="D69" s="53">
        <f t="shared" si="17"/>
        <v>20</v>
      </c>
      <c r="E69" s="23">
        <v>4</v>
      </c>
      <c r="F69" s="53">
        <f t="shared" si="18"/>
        <v>16</v>
      </c>
      <c r="G69" s="21">
        <v>2</v>
      </c>
      <c r="H69" s="307" t="str">
        <f t="shared" si="19"/>
        <v>Sabtu</v>
      </c>
      <c r="I69" s="308">
        <f t="shared" si="23"/>
        <v>45752.75</v>
      </c>
      <c r="J69" s="309">
        <f t="shared" si="24"/>
        <v>4.75</v>
      </c>
      <c r="K69" s="307" t="str">
        <f t="shared" si="20"/>
        <v>Sabtu</v>
      </c>
      <c r="L69" s="308">
        <f t="shared" si="25"/>
        <v>45752.833333333336</v>
      </c>
      <c r="M69" s="310">
        <f t="shared" si="21"/>
        <v>4.833333333333333</v>
      </c>
    </row>
    <row r="70" spans="1:13" x14ac:dyDescent="0.25">
      <c r="A70" s="27">
        <f t="shared" si="22"/>
        <v>6</v>
      </c>
      <c r="B70" s="54" t="s">
        <v>314</v>
      </c>
      <c r="C70" s="27">
        <v>110</v>
      </c>
      <c r="D70" s="53">
        <f t="shared" si="17"/>
        <v>11</v>
      </c>
      <c r="E70" s="53">
        <v>1</v>
      </c>
      <c r="F70" s="53">
        <f t="shared" si="18"/>
        <v>10</v>
      </c>
      <c r="G70" s="27">
        <v>2</v>
      </c>
      <c r="H70" s="307" t="str">
        <f t="shared" si="19"/>
        <v>Minggu</v>
      </c>
      <c r="I70" s="308">
        <f t="shared" si="23"/>
        <v>45753.666666666664</v>
      </c>
      <c r="J70" s="309">
        <f t="shared" si="24"/>
        <v>5.6666666666666661</v>
      </c>
      <c r="K70" s="307" t="str">
        <f t="shared" si="20"/>
        <v>Minggu</v>
      </c>
      <c r="L70" s="308">
        <f t="shared" si="25"/>
        <v>45753.75</v>
      </c>
      <c r="M70" s="310">
        <f t="shared" si="21"/>
        <v>5.7499999999999991</v>
      </c>
    </row>
    <row r="71" spans="1:13" x14ac:dyDescent="0.25">
      <c r="A71" s="27">
        <f t="shared" si="22"/>
        <v>7</v>
      </c>
      <c r="B71" s="54" t="s">
        <v>315</v>
      </c>
      <c r="C71" s="27">
        <v>380</v>
      </c>
      <c r="D71" s="53">
        <f t="shared" si="17"/>
        <v>43</v>
      </c>
      <c r="E71" s="53">
        <v>9</v>
      </c>
      <c r="F71" s="53">
        <f t="shared" si="18"/>
        <v>34</v>
      </c>
      <c r="G71" s="27">
        <v>2</v>
      </c>
      <c r="H71" s="307" t="str">
        <f t="shared" si="19"/>
        <v>Senin</v>
      </c>
      <c r="I71" s="308">
        <f t="shared" si="23"/>
        <v>45754.208333333336</v>
      </c>
      <c r="J71" s="309">
        <f t="shared" si="24"/>
        <v>6.2083333333333321</v>
      </c>
      <c r="K71" s="307" t="str">
        <f t="shared" si="20"/>
        <v>Senin</v>
      </c>
      <c r="L71" s="308">
        <f t="shared" si="25"/>
        <v>45754.291666666672</v>
      </c>
      <c r="M71" s="310">
        <f t="shared" si="21"/>
        <v>6.2916666666666652</v>
      </c>
    </row>
    <row r="72" spans="1:13" x14ac:dyDescent="0.25">
      <c r="A72" s="27">
        <f t="shared" si="22"/>
        <v>8</v>
      </c>
      <c r="B72" s="54" t="s">
        <v>316</v>
      </c>
      <c r="C72" s="27">
        <v>380</v>
      </c>
      <c r="D72" s="53">
        <f t="shared" si="17"/>
        <v>36</v>
      </c>
      <c r="E72" s="53">
        <v>2</v>
      </c>
      <c r="F72" s="53">
        <f t="shared" si="18"/>
        <v>34</v>
      </c>
      <c r="G72" s="27">
        <v>21</v>
      </c>
      <c r="H72" s="307" t="str">
        <f t="shared" si="19"/>
        <v>Rabu</v>
      </c>
      <c r="I72" s="308">
        <f t="shared" si="23"/>
        <v>45756.083333333336</v>
      </c>
      <c r="J72" s="309">
        <f t="shared" si="24"/>
        <v>8.0833333333333321</v>
      </c>
      <c r="K72" s="307" t="str">
        <f t="shared" si="20"/>
        <v>Rabu</v>
      </c>
      <c r="L72" s="308">
        <f t="shared" si="25"/>
        <v>45756.958333333336</v>
      </c>
      <c r="M72" s="310">
        <f t="shared" si="21"/>
        <v>8.9583333333333321</v>
      </c>
    </row>
    <row r="73" spans="1:13" x14ac:dyDescent="0.25">
      <c r="A73" s="27">
        <f t="shared" si="22"/>
        <v>9</v>
      </c>
      <c r="B73" s="54" t="s">
        <v>315</v>
      </c>
      <c r="C73" s="27">
        <v>110</v>
      </c>
      <c r="D73" s="53">
        <f t="shared" si="17"/>
        <v>11</v>
      </c>
      <c r="E73" s="53">
        <v>1</v>
      </c>
      <c r="F73" s="53">
        <f t="shared" si="18"/>
        <v>10</v>
      </c>
      <c r="G73" s="27">
        <v>2</v>
      </c>
      <c r="H73" s="307" t="str">
        <f t="shared" si="19"/>
        <v>Jum'at</v>
      </c>
      <c r="I73" s="308">
        <f t="shared" si="23"/>
        <v>45758.458333333336</v>
      </c>
      <c r="J73" s="309">
        <f t="shared" si="24"/>
        <v>10.458333333333332</v>
      </c>
      <c r="K73" s="307" t="str">
        <f t="shared" si="20"/>
        <v>Jum'at</v>
      </c>
      <c r="L73" s="308">
        <f t="shared" si="25"/>
        <v>45758.541666666672</v>
      </c>
      <c r="M73" s="310">
        <f t="shared" si="21"/>
        <v>10.541666666666666</v>
      </c>
    </row>
    <row r="74" spans="1:13" x14ac:dyDescent="0.25">
      <c r="A74" s="27">
        <f t="shared" si="22"/>
        <v>10</v>
      </c>
      <c r="B74" s="54" t="s">
        <v>314</v>
      </c>
      <c r="C74" s="27">
        <v>182</v>
      </c>
      <c r="D74" s="53">
        <f t="shared" si="17"/>
        <v>17</v>
      </c>
      <c r="E74" s="53">
        <v>1</v>
      </c>
      <c r="F74" s="53">
        <f t="shared" si="18"/>
        <v>16</v>
      </c>
      <c r="G74" s="27">
        <v>2</v>
      </c>
      <c r="H74" s="307" t="str">
        <f t="shared" si="19"/>
        <v>Sabtu</v>
      </c>
      <c r="I74" s="308">
        <f t="shared" si="23"/>
        <v>45759</v>
      </c>
      <c r="J74" s="309">
        <f t="shared" si="24"/>
        <v>11</v>
      </c>
      <c r="K74" s="307" t="str">
        <f t="shared" si="20"/>
        <v>Sabtu</v>
      </c>
      <c r="L74" s="308">
        <f t="shared" si="25"/>
        <v>45759.083333333336</v>
      </c>
      <c r="M74" s="310">
        <f t="shared" si="21"/>
        <v>11.083333333333334</v>
      </c>
    </row>
    <row r="75" spans="1:13" x14ac:dyDescent="0.25">
      <c r="A75" s="27">
        <f t="shared" si="22"/>
        <v>11</v>
      </c>
      <c r="B75" s="54" t="s">
        <v>25</v>
      </c>
      <c r="C75" s="27">
        <v>109</v>
      </c>
      <c r="D75" s="53">
        <f t="shared" si="17"/>
        <v>10</v>
      </c>
      <c r="E75" s="23">
        <v>1</v>
      </c>
      <c r="F75" s="53">
        <f t="shared" si="18"/>
        <v>9</v>
      </c>
      <c r="G75" s="21">
        <v>2</v>
      </c>
      <c r="H75" s="307" t="str">
        <f t="shared" si="19"/>
        <v>Sabtu</v>
      </c>
      <c r="I75" s="308">
        <f t="shared" si="23"/>
        <v>45759.791666666664</v>
      </c>
      <c r="J75" s="309">
        <f t="shared" si="24"/>
        <v>11.791666666666668</v>
      </c>
      <c r="K75" s="307" t="str">
        <f t="shared" si="20"/>
        <v>Sabtu</v>
      </c>
      <c r="L75" s="308">
        <f t="shared" si="25"/>
        <v>45759.875</v>
      </c>
      <c r="M75" s="310">
        <f t="shared" si="21"/>
        <v>11.875000000000002</v>
      </c>
    </row>
    <row r="76" spans="1:13" x14ac:dyDescent="0.25">
      <c r="A76" s="27">
        <f t="shared" si="22"/>
        <v>12</v>
      </c>
      <c r="B76" s="54" t="s">
        <v>24</v>
      </c>
      <c r="C76" s="27">
        <v>330</v>
      </c>
      <c r="D76" s="53">
        <f t="shared" si="17"/>
        <v>29</v>
      </c>
      <c r="E76" s="23">
        <v>-1</v>
      </c>
      <c r="F76" s="53">
        <f t="shared" si="18"/>
        <v>30</v>
      </c>
      <c r="G76" s="21">
        <v>3</v>
      </c>
      <c r="H76" s="307" t="str">
        <f t="shared" si="19"/>
        <v>Minggu</v>
      </c>
      <c r="I76" s="308">
        <f t="shared" si="23"/>
        <v>45760.291666666664</v>
      </c>
      <c r="J76" s="309">
        <f t="shared" si="24"/>
        <v>12.291666666666668</v>
      </c>
      <c r="K76" s="307" t="str">
        <f t="shared" si="20"/>
        <v>Minggu</v>
      </c>
      <c r="L76" s="308">
        <f t="shared" si="25"/>
        <v>45760.416666666664</v>
      </c>
      <c r="M76" s="310">
        <f t="shared" si="21"/>
        <v>12.416666666666668</v>
      </c>
    </row>
    <row r="77" spans="1:13" x14ac:dyDescent="0.25">
      <c r="A77" s="27">
        <f t="shared" si="22"/>
        <v>13</v>
      </c>
      <c r="B77" s="54" t="s">
        <v>22</v>
      </c>
      <c r="C77" s="27">
        <v>323</v>
      </c>
      <c r="D77" s="53">
        <f t="shared" si="17"/>
        <v>28</v>
      </c>
      <c r="E77" s="23">
        <v>-1</v>
      </c>
      <c r="F77" s="53">
        <f t="shared" si="18"/>
        <v>29</v>
      </c>
      <c r="G77" s="21">
        <v>3</v>
      </c>
      <c r="H77" s="307" t="str">
        <f t="shared" si="19"/>
        <v>Senin</v>
      </c>
      <c r="I77" s="308">
        <f t="shared" si="23"/>
        <v>45761.625</v>
      </c>
      <c r="J77" s="309">
        <f t="shared" si="24"/>
        <v>13.625000000000002</v>
      </c>
      <c r="K77" s="307" t="str">
        <f t="shared" si="20"/>
        <v>Senin</v>
      </c>
      <c r="L77" s="308">
        <f t="shared" si="25"/>
        <v>45761.75</v>
      </c>
      <c r="M77" s="310">
        <f t="shared" si="21"/>
        <v>13.750000000000002</v>
      </c>
    </row>
    <row r="78" spans="1:13" x14ac:dyDescent="0.25">
      <c r="A78" s="27">
        <f t="shared" si="22"/>
        <v>14</v>
      </c>
      <c r="B78" s="311" t="s">
        <v>93</v>
      </c>
      <c r="C78" s="210">
        <v>146</v>
      </c>
      <c r="D78" s="53">
        <f t="shared" si="17"/>
        <v>13</v>
      </c>
      <c r="E78" s="312">
        <v>0</v>
      </c>
      <c r="F78" s="53">
        <f t="shared" si="18"/>
        <v>13</v>
      </c>
      <c r="G78" s="215">
        <v>1</v>
      </c>
      <c r="H78" s="307" t="str">
        <f t="shared" si="19"/>
        <v>Selasa</v>
      </c>
      <c r="I78" s="308">
        <f t="shared" si="23"/>
        <v>45762.916666666664</v>
      </c>
      <c r="J78" s="309">
        <f t="shared" si="24"/>
        <v>14.916666666666668</v>
      </c>
      <c r="K78" s="307" t="str">
        <f t="shared" si="20"/>
        <v>Selasa</v>
      </c>
      <c r="L78" s="308">
        <f t="shared" si="25"/>
        <v>45762.958333333328</v>
      </c>
      <c r="M78" s="310">
        <f t="shared" si="21"/>
        <v>14.958333333333334</v>
      </c>
    </row>
    <row r="79" spans="1:13" x14ac:dyDescent="0.25">
      <c r="A79" s="27">
        <v>15</v>
      </c>
      <c r="B79" s="54" t="s">
        <v>92</v>
      </c>
      <c r="C79" s="27"/>
      <c r="D79" s="53"/>
      <c r="E79" s="23"/>
      <c r="F79" s="53"/>
      <c r="G79" s="27"/>
      <c r="H79" s="307" t="str">
        <f t="shared" si="19"/>
        <v>Rabu</v>
      </c>
      <c r="I79" s="308">
        <f t="shared" si="23"/>
        <v>45763.5</v>
      </c>
      <c r="J79" s="309">
        <f t="shared" si="24"/>
        <v>15.5</v>
      </c>
      <c r="K79" s="307"/>
      <c r="L79" s="308"/>
      <c r="M79" s="310"/>
    </row>
    <row r="80" spans="1:13" x14ac:dyDescent="0.25">
      <c r="A80" s="459" t="s">
        <v>31</v>
      </c>
      <c r="B80" s="459"/>
      <c r="C80" s="28">
        <f>SUM(C65:C79)</f>
        <v>3160</v>
      </c>
      <c r="D80" s="56">
        <f>SUM(D65:D79)</f>
        <v>300</v>
      </c>
      <c r="E80" s="56"/>
      <c r="F80" s="56"/>
      <c r="G80" s="56">
        <f>SUM(G65:G79)</f>
        <v>61</v>
      </c>
      <c r="H80" s="57">
        <f>D80+G80</f>
        <v>361</v>
      </c>
      <c r="I80" s="313"/>
      <c r="J80" s="30"/>
      <c r="K80" s="29"/>
      <c r="L80" s="29"/>
      <c r="M80" s="30"/>
    </row>
    <row r="81" spans="1:13" x14ac:dyDescent="0.25">
      <c r="A81" s="8" t="s">
        <v>32</v>
      </c>
      <c r="B81" s="8"/>
      <c r="C81" s="61"/>
      <c r="D81" s="62">
        <f>D80/24</f>
        <v>12.5</v>
      </c>
      <c r="E81" s="62"/>
      <c r="F81" s="62"/>
      <c r="G81" s="62">
        <f>G80/24</f>
        <v>2.5416666666666665</v>
      </c>
      <c r="H81" s="63">
        <f>H80/24</f>
        <v>15.041666666666666</v>
      </c>
      <c r="I81" s="33"/>
      <c r="J81" s="34" t="s">
        <v>33</v>
      </c>
      <c r="K81" s="35"/>
      <c r="L81" s="35"/>
      <c r="M81" s="35"/>
    </row>
    <row r="82" spans="1:13" x14ac:dyDescent="0.25">
      <c r="A82" s="49"/>
      <c r="B82" s="36"/>
      <c r="C82" s="36"/>
      <c r="D82" s="36"/>
      <c r="E82" s="36"/>
      <c r="F82" s="36"/>
      <c r="G82" s="36"/>
      <c r="H82" s="36"/>
      <c r="I82" s="35"/>
      <c r="J82" s="30" t="s">
        <v>34</v>
      </c>
      <c r="K82" s="30"/>
      <c r="L82" s="38">
        <f>C80</f>
        <v>3160</v>
      </c>
      <c r="M82" s="35" t="s">
        <v>35</v>
      </c>
    </row>
    <row r="83" spans="1:13" x14ac:dyDescent="0.25">
      <c r="A83" s="49"/>
      <c r="B83" s="36"/>
      <c r="C83" s="36"/>
      <c r="D83" s="36"/>
      <c r="E83" s="36"/>
      <c r="F83" s="36"/>
      <c r="G83" s="36"/>
      <c r="H83" s="36"/>
      <c r="I83" s="36"/>
      <c r="J83" s="30" t="s">
        <v>36</v>
      </c>
      <c r="K83" s="30"/>
      <c r="L83" s="40">
        <f>D81</f>
        <v>12.5</v>
      </c>
      <c r="M83" s="35" t="s">
        <v>14</v>
      </c>
    </row>
    <row r="84" spans="1:13" x14ac:dyDescent="0.25">
      <c r="A84" s="49"/>
      <c r="B84" s="36"/>
      <c r="C84" s="36"/>
      <c r="D84" s="36"/>
      <c r="E84" s="36"/>
      <c r="F84" s="36"/>
      <c r="G84" s="36"/>
      <c r="H84" s="36"/>
      <c r="I84" s="36"/>
      <c r="J84" s="30" t="s">
        <v>37</v>
      </c>
      <c r="K84" s="30"/>
      <c r="L84" s="41">
        <f>G81</f>
        <v>2.5416666666666665</v>
      </c>
      <c r="M84" s="35" t="s">
        <v>14</v>
      </c>
    </row>
    <row r="86" spans="1:13" x14ac:dyDescent="0.25">
      <c r="A86" s="14" t="s">
        <v>309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x14ac:dyDescent="0.25">
      <c r="A87" s="468" t="s">
        <v>310</v>
      </c>
      <c r="B87" s="468"/>
      <c r="C87" s="468"/>
      <c r="D87" s="468"/>
      <c r="E87" s="468"/>
      <c r="F87" s="468"/>
      <c r="G87" s="468"/>
      <c r="H87" s="468"/>
      <c r="I87" s="468"/>
      <c r="J87" s="468"/>
      <c r="K87" s="468"/>
      <c r="L87" s="468"/>
      <c r="M87" s="468"/>
    </row>
    <row r="88" spans="1:13" x14ac:dyDescent="0.25">
      <c r="A88" s="303" t="s">
        <v>300</v>
      </c>
      <c r="B88" s="36"/>
      <c r="C88" s="36"/>
      <c r="D88" s="36"/>
      <c r="E88" s="36"/>
      <c r="F88" s="36"/>
      <c r="G88" s="36"/>
      <c r="H88" s="36"/>
      <c r="I88" s="36"/>
      <c r="J88" s="35"/>
      <c r="K88" s="304" t="s">
        <v>311</v>
      </c>
      <c r="L88" s="305">
        <v>11</v>
      </c>
      <c r="M88" s="306" t="s">
        <v>4</v>
      </c>
    </row>
    <row r="89" spans="1:13" ht="15.75" customHeight="1" x14ac:dyDescent="0.25">
      <c r="A89" s="461" t="s">
        <v>5</v>
      </c>
      <c r="B89" s="461" t="s">
        <v>6</v>
      </c>
      <c r="C89" s="462" t="s">
        <v>7</v>
      </c>
      <c r="D89" s="462" t="s">
        <v>8</v>
      </c>
      <c r="E89" s="463" t="s">
        <v>9</v>
      </c>
      <c r="F89" s="463" t="s">
        <v>10</v>
      </c>
      <c r="G89" s="462" t="s">
        <v>11</v>
      </c>
      <c r="H89" s="464" t="s">
        <v>12</v>
      </c>
      <c r="I89" s="464"/>
      <c r="J89" s="464"/>
      <c r="K89" s="465" t="s">
        <v>13</v>
      </c>
      <c r="L89" s="465"/>
      <c r="M89" s="465"/>
    </row>
    <row r="90" spans="1:13" ht="15.75" customHeight="1" x14ac:dyDescent="0.25">
      <c r="A90" s="461"/>
      <c r="B90" s="461"/>
      <c r="C90" s="462"/>
      <c r="D90" s="462"/>
      <c r="E90" s="463"/>
      <c r="F90" s="463"/>
      <c r="G90" s="462"/>
      <c r="H90" s="277" t="s">
        <v>14</v>
      </c>
      <c r="I90" s="277" t="s">
        <v>15</v>
      </c>
      <c r="J90" s="277" t="s">
        <v>16</v>
      </c>
      <c r="K90" s="278" t="s">
        <v>14</v>
      </c>
      <c r="L90" s="278" t="s">
        <v>15</v>
      </c>
      <c r="M90" s="278" t="s">
        <v>16</v>
      </c>
    </row>
    <row r="91" spans="1:13" x14ac:dyDescent="0.25">
      <c r="A91" s="27">
        <v>1</v>
      </c>
      <c r="B91" s="54" t="s">
        <v>92</v>
      </c>
      <c r="C91" s="27">
        <v>150</v>
      </c>
      <c r="D91" s="53">
        <f t="shared" ref="D91:D107" si="26">F91+E91</f>
        <v>15</v>
      </c>
      <c r="E91" s="53">
        <v>2</v>
      </c>
      <c r="F91" s="53">
        <f t="shared" ref="F91:F107" si="27">INT(C91/$L$4)</f>
        <v>13</v>
      </c>
      <c r="G91" s="27">
        <v>14</v>
      </c>
      <c r="H91" s="27" t="str">
        <f t="shared" ref="H91:H108" si="28">CHOOSE(WEEKDAY(I91),"Minggu","Senin","Selasa","Rabu","Kamis","Jum'at","Sabtu")</f>
        <v>Rabu</v>
      </c>
      <c r="I91" s="72">
        <v>45763</v>
      </c>
      <c r="J91" s="73">
        <v>0.5</v>
      </c>
      <c r="K91" s="27" t="str">
        <f t="shared" ref="K91:K107" si="29">CHOOSE(WEEKDAY(L91),"Minggu","Senin","Selasa","Rabu","Kamis","Jum'at","Sabtu")</f>
        <v>Kamis</v>
      </c>
      <c r="L91" s="72">
        <f>(I91+J91)+G91/24</f>
        <v>45764.083333333336</v>
      </c>
      <c r="M91" s="73">
        <f t="shared" ref="M91:M107" si="30">(J91+G91/24)</f>
        <v>1.0833333333333335</v>
      </c>
    </row>
    <row r="92" spans="1:13" x14ac:dyDescent="0.25">
      <c r="A92" s="27">
        <f t="shared" ref="A92:A108" si="31">A91+1</f>
        <v>2</v>
      </c>
      <c r="B92" s="54" t="s">
        <v>319</v>
      </c>
      <c r="C92" s="27">
        <v>320</v>
      </c>
      <c r="D92" s="53">
        <f t="shared" si="26"/>
        <v>30</v>
      </c>
      <c r="E92" s="53">
        <v>1</v>
      </c>
      <c r="F92" s="53">
        <f t="shared" si="27"/>
        <v>29</v>
      </c>
      <c r="G92" s="27">
        <v>2</v>
      </c>
      <c r="H92" s="315" t="str">
        <f t="shared" si="28"/>
        <v>Kamis</v>
      </c>
      <c r="I92" s="316">
        <f t="shared" ref="I92:I108" si="32">$I$91+J92</f>
        <v>45764.708333333336</v>
      </c>
      <c r="J92" s="317">
        <f t="shared" ref="J92:J108" si="33">M91+D91/24</f>
        <v>1.7083333333333335</v>
      </c>
      <c r="K92" s="315" t="str">
        <f t="shared" si="29"/>
        <v>Kamis</v>
      </c>
      <c r="L92" s="316">
        <f t="shared" ref="L92:L107" si="34">($I$91+J92)+G92/24</f>
        <v>45764.791666666672</v>
      </c>
      <c r="M92" s="318">
        <f t="shared" si="30"/>
        <v>1.7916666666666667</v>
      </c>
    </row>
    <row r="93" spans="1:13" x14ac:dyDescent="0.25">
      <c r="A93" s="27">
        <f t="shared" si="31"/>
        <v>3</v>
      </c>
      <c r="B93" s="134" t="s">
        <v>22</v>
      </c>
      <c r="C93" s="21">
        <v>345</v>
      </c>
      <c r="D93" s="53">
        <f t="shared" si="26"/>
        <v>33</v>
      </c>
      <c r="E93" s="53">
        <v>2</v>
      </c>
      <c r="F93" s="53">
        <f t="shared" si="27"/>
        <v>31</v>
      </c>
      <c r="G93" s="27">
        <v>2</v>
      </c>
      <c r="H93" s="315" t="str">
        <f t="shared" si="28"/>
        <v>Sabtu</v>
      </c>
      <c r="I93" s="316">
        <f t="shared" si="32"/>
        <v>45766.041666666664</v>
      </c>
      <c r="J93" s="317">
        <f t="shared" si="33"/>
        <v>3.041666666666667</v>
      </c>
      <c r="K93" s="315" t="str">
        <f t="shared" si="29"/>
        <v>Sabtu</v>
      </c>
      <c r="L93" s="316">
        <f t="shared" si="34"/>
        <v>45766.125</v>
      </c>
      <c r="M93" s="318">
        <f t="shared" si="30"/>
        <v>3.1250000000000004</v>
      </c>
    </row>
    <row r="94" spans="1:13" x14ac:dyDescent="0.25">
      <c r="A94" s="27">
        <f t="shared" si="31"/>
        <v>4</v>
      </c>
      <c r="B94" s="54" t="s">
        <v>28</v>
      </c>
      <c r="C94" s="27">
        <v>224</v>
      </c>
      <c r="D94" s="53">
        <f t="shared" si="26"/>
        <v>18</v>
      </c>
      <c r="E94" s="53">
        <v>-2</v>
      </c>
      <c r="F94" s="53">
        <f t="shared" si="27"/>
        <v>20</v>
      </c>
      <c r="G94" s="27">
        <v>2</v>
      </c>
      <c r="H94" s="315" t="str">
        <f t="shared" si="28"/>
        <v>Minggu</v>
      </c>
      <c r="I94" s="316">
        <f t="shared" si="32"/>
        <v>45767.5</v>
      </c>
      <c r="J94" s="317">
        <f t="shared" si="33"/>
        <v>4.5</v>
      </c>
      <c r="K94" s="315" t="str">
        <f t="shared" si="29"/>
        <v>Minggu</v>
      </c>
      <c r="L94" s="316">
        <f t="shared" si="34"/>
        <v>45767.583333333336</v>
      </c>
      <c r="M94" s="318">
        <f t="shared" si="30"/>
        <v>4.583333333333333</v>
      </c>
    </row>
    <row r="95" spans="1:13" x14ac:dyDescent="0.25">
      <c r="A95" s="27">
        <f t="shared" si="31"/>
        <v>5</v>
      </c>
      <c r="B95" s="54" t="s">
        <v>27</v>
      </c>
      <c r="C95" s="27">
        <v>182</v>
      </c>
      <c r="D95" s="53">
        <f t="shared" si="26"/>
        <v>14</v>
      </c>
      <c r="E95" s="53">
        <v>-2</v>
      </c>
      <c r="F95" s="53">
        <f t="shared" si="27"/>
        <v>16</v>
      </c>
      <c r="G95" s="27">
        <v>1</v>
      </c>
      <c r="H95" s="315" t="str">
        <f t="shared" si="28"/>
        <v>Senin</v>
      </c>
      <c r="I95" s="316">
        <f t="shared" si="32"/>
        <v>45768.333333333336</v>
      </c>
      <c r="J95" s="317">
        <f t="shared" si="33"/>
        <v>5.333333333333333</v>
      </c>
      <c r="K95" s="315" t="str">
        <f t="shared" si="29"/>
        <v>Senin</v>
      </c>
      <c r="L95" s="316">
        <f t="shared" si="34"/>
        <v>45768.375</v>
      </c>
      <c r="M95" s="318">
        <f t="shared" si="30"/>
        <v>5.375</v>
      </c>
    </row>
    <row r="96" spans="1:13" x14ac:dyDescent="0.25">
      <c r="A96" s="27">
        <f t="shared" si="31"/>
        <v>6</v>
      </c>
      <c r="B96" s="54" t="s">
        <v>26</v>
      </c>
      <c r="C96" s="27">
        <v>138</v>
      </c>
      <c r="D96" s="53">
        <f t="shared" si="26"/>
        <v>13</v>
      </c>
      <c r="E96" s="53">
        <v>1</v>
      </c>
      <c r="F96" s="53">
        <f t="shared" si="27"/>
        <v>12</v>
      </c>
      <c r="G96" s="27">
        <v>1</v>
      </c>
      <c r="H96" s="315" t="str">
        <f t="shared" si="28"/>
        <v>Senin</v>
      </c>
      <c r="I96" s="316">
        <f t="shared" si="32"/>
        <v>45768.958333333336</v>
      </c>
      <c r="J96" s="317">
        <f t="shared" si="33"/>
        <v>5.958333333333333</v>
      </c>
      <c r="K96" s="315" t="str">
        <f t="shared" si="29"/>
        <v>Selasa</v>
      </c>
      <c r="L96" s="316">
        <f t="shared" si="34"/>
        <v>45769</v>
      </c>
      <c r="M96" s="318">
        <f t="shared" si="30"/>
        <v>6</v>
      </c>
    </row>
    <row r="97" spans="1:13" x14ac:dyDescent="0.25">
      <c r="A97" s="27">
        <f t="shared" si="31"/>
        <v>7</v>
      </c>
      <c r="B97" s="54" t="s">
        <v>24</v>
      </c>
      <c r="C97" s="27">
        <v>230</v>
      </c>
      <c r="D97" s="53">
        <f t="shared" si="26"/>
        <v>24</v>
      </c>
      <c r="E97" s="53">
        <v>4</v>
      </c>
      <c r="F97" s="53">
        <f t="shared" si="27"/>
        <v>20</v>
      </c>
      <c r="G97" s="27">
        <v>3</v>
      </c>
      <c r="H97" s="315" t="str">
        <f t="shared" si="28"/>
        <v>Selasa</v>
      </c>
      <c r="I97" s="316">
        <f t="shared" si="32"/>
        <v>45769.541666666664</v>
      </c>
      <c r="J97" s="317">
        <f t="shared" si="33"/>
        <v>6.541666666666667</v>
      </c>
      <c r="K97" s="315" t="str">
        <f t="shared" si="29"/>
        <v>Selasa</v>
      </c>
      <c r="L97" s="316">
        <f t="shared" si="34"/>
        <v>45769.666666666664</v>
      </c>
      <c r="M97" s="318">
        <f t="shared" si="30"/>
        <v>6.666666666666667</v>
      </c>
    </row>
    <row r="98" spans="1:13" x14ac:dyDescent="0.25">
      <c r="A98" s="27">
        <f t="shared" si="31"/>
        <v>8</v>
      </c>
      <c r="B98" s="54" t="s">
        <v>314</v>
      </c>
      <c r="C98" s="27">
        <v>110</v>
      </c>
      <c r="D98" s="53">
        <f t="shared" si="26"/>
        <v>13</v>
      </c>
      <c r="E98" s="53">
        <v>3</v>
      </c>
      <c r="F98" s="53">
        <f t="shared" si="27"/>
        <v>10</v>
      </c>
      <c r="G98" s="27">
        <v>2</v>
      </c>
      <c r="H98" s="315" t="str">
        <f t="shared" si="28"/>
        <v>Rabu</v>
      </c>
      <c r="I98" s="316">
        <f t="shared" si="32"/>
        <v>45770.666666666664</v>
      </c>
      <c r="J98" s="317">
        <f t="shared" si="33"/>
        <v>7.666666666666667</v>
      </c>
      <c r="K98" s="315" t="str">
        <f t="shared" si="29"/>
        <v>Rabu</v>
      </c>
      <c r="L98" s="316">
        <f t="shared" si="34"/>
        <v>45770.75</v>
      </c>
      <c r="M98" s="318">
        <f t="shared" si="30"/>
        <v>7.75</v>
      </c>
    </row>
    <row r="99" spans="1:13" x14ac:dyDescent="0.25">
      <c r="A99" s="27">
        <f t="shared" si="31"/>
        <v>9</v>
      </c>
      <c r="B99" s="54" t="s">
        <v>315</v>
      </c>
      <c r="C99" s="27">
        <v>380</v>
      </c>
      <c r="D99" s="53">
        <f t="shared" si="26"/>
        <v>42</v>
      </c>
      <c r="E99" s="53">
        <v>8</v>
      </c>
      <c r="F99" s="53">
        <f t="shared" si="27"/>
        <v>34</v>
      </c>
      <c r="G99" s="27">
        <v>2</v>
      </c>
      <c r="H99" s="315" t="str">
        <f t="shared" si="28"/>
        <v>Kamis</v>
      </c>
      <c r="I99" s="316">
        <f t="shared" si="32"/>
        <v>45771.291666666664</v>
      </c>
      <c r="J99" s="317">
        <f t="shared" si="33"/>
        <v>8.2916666666666661</v>
      </c>
      <c r="K99" s="315" t="str">
        <f t="shared" si="29"/>
        <v>Kamis</v>
      </c>
      <c r="L99" s="316">
        <f t="shared" si="34"/>
        <v>45771.375</v>
      </c>
      <c r="M99" s="318">
        <f t="shared" si="30"/>
        <v>8.375</v>
      </c>
    </row>
    <row r="100" spans="1:13" x14ac:dyDescent="0.25">
      <c r="A100" s="27">
        <f t="shared" si="31"/>
        <v>10</v>
      </c>
      <c r="B100" s="54" t="s">
        <v>316</v>
      </c>
      <c r="C100" s="27">
        <v>380</v>
      </c>
      <c r="D100" s="53">
        <f t="shared" si="26"/>
        <v>37</v>
      </c>
      <c r="E100" s="53">
        <v>3</v>
      </c>
      <c r="F100" s="53">
        <f t="shared" si="27"/>
        <v>34</v>
      </c>
      <c r="G100" s="27">
        <v>11</v>
      </c>
      <c r="H100" s="315" t="str">
        <f t="shared" si="28"/>
        <v>Sabtu</v>
      </c>
      <c r="I100" s="316">
        <f t="shared" si="32"/>
        <v>45773.125</v>
      </c>
      <c r="J100" s="317">
        <f t="shared" si="33"/>
        <v>10.125</v>
      </c>
      <c r="K100" s="315" t="str">
        <f t="shared" si="29"/>
        <v>Sabtu</v>
      </c>
      <c r="L100" s="316">
        <f t="shared" si="34"/>
        <v>45773.583333333336</v>
      </c>
      <c r="M100" s="318">
        <f t="shared" si="30"/>
        <v>10.583333333333334</v>
      </c>
    </row>
    <row r="101" spans="1:13" x14ac:dyDescent="0.25">
      <c r="A101" s="27">
        <f t="shared" si="31"/>
        <v>11</v>
      </c>
      <c r="B101" s="54" t="s">
        <v>315</v>
      </c>
      <c r="C101" s="27">
        <v>110</v>
      </c>
      <c r="D101" s="53">
        <f t="shared" si="26"/>
        <v>11</v>
      </c>
      <c r="E101" s="53">
        <v>1</v>
      </c>
      <c r="F101" s="53">
        <f t="shared" si="27"/>
        <v>10</v>
      </c>
      <c r="G101" s="27">
        <v>2</v>
      </c>
      <c r="H101" s="315" t="str">
        <f t="shared" si="28"/>
        <v>Senin</v>
      </c>
      <c r="I101" s="316">
        <f t="shared" si="32"/>
        <v>45775.125</v>
      </c>
      <c r="J101" s="317">
        <f t="shared" si="33"/>
        <v>12.125</v>
      </c>
      <c r="K101" s="315" t="str">
        <f t="shared" si="29"/>
        <v>Senin</v>
      </c>
      <c r="L101" s="316">
        <f t="shared" si="34"/>
        <v>45775.208333333336</v>
      </c>
      <c r="M101" s="318">
        <f t="shared" si="30"/>
        <v>12.208333333333334</v>
      </c>
    </row>
    <row r="102" spans="1:13" x14ac:dyDescent="0.25">
      <c r="A102" s="27">
        <f t="shared" si="31"/>
        <v>12</v>
      </c>
      <c r="B102" s="54" t="s">
        <v>314</v>
      </c>
      <c r="C102" s="27">
        <v>230</v>
      </c>
      <c r="D102" s="53">
        <f t="shared" si="26"/>
        <v>23</v>
      </c>
      <c r="E102" s="53">
        <v>3</v>
      </c>
      <c r="F102" s="53">
        <f t="shared" si="27"/>
        <v>20</v>
      </c>
      <c r="G102" s="27">
        <v>4</v>
      </c>
      <c r="H102" s="315" t="str">
        <f t="shared" si="28"/>
        <v>Senin</v>
      </c>
      <c r="I102" s="316">
        <f t="shared" si="32"/>
        <v>45775.666666666664</v>
      </c>
      <c r="J102" s="317">
        <f t="shared" si="33"/>
        <v>12.666666666666668</v>
      </c>
      <c r="K102" s="315" t="str">
        <f t="shared" si="29"/>
        <v>Senin</v>
      </c>
      <c r="L102" s="316">
        <f t="shared" si="34"/>
        <v>45775.833333333328</v>
      </c>
      <c r="M102" s="318">
        <f t="shared" si="30"/>
        <v>12.833333333333334</v>
      </c>
    </row>
    <row r="103" spans="1:13" x14ac:dyDescent="0.25">
      <c r="A103" s="27">
        <f t="shared" si="31"/>
        <v>13</v>
      </c>
      <c r="B103" s="54" t="s">
        <v>24</v>
      </c>
      <c r="C103" s="27">
        <v>138</v>
      </c>
      <c r="D103" s="53">
        <f t="shared" si="26"/>
        <v>13</v>
      </c>
      <c r="E103" s="53">
        <v>1</v>
      </c>
      <c r="F103" s="53">
        <f t="shared" si="27"/>
        <v>12</v>
      </c>
      <c r="G103" s="27">
        <v>2</v>
      </c>
      <c r="H103" s="315" t="str">
        <f t="shared" si="28"/>
        <v>Selasa</v>
      </c>
      <c r="I103" s="316">
        <f t="shared" si="32"/>
        <v>45776.791666666664</v>
      </c>
      <c r="J103" s="317">
        <f t="shared" si="33"/>
        <v>13.791666666666668</v>
      </c>
      <c r="K103" s="315" t="str">
        <f t="shared" si="29"/>
        <v>Selasa</v>
      </c>
      <c r="L103" s="316">
        <f t="shared" si="34"/>
        <v>45776.875</v>
      </c>
      <c r="M103" s="318">
        <f t="shared" si="30"/>
        <v>13.875000000000002</v>
      </c>
    </row>
    <row r="104" spans="1:13" x14ac:dyDescent="0.25">
      <c r="A104" s="27">
        <f t="shared" si="31"/>
        <v>14</v>
      </c>
      <c r="B104" s="54" t="s">
        <v>26</v>
      </c>
      <c r="C104" s="27">
        <v>182</v>
      </c>
      <c r="D104" s="53">
        <f t="shared" si="26"/>
        <v>14</v>
      </c>
      <c r="E104" s="53">
        <v>-2</v>
      </c>
      <c r="F104" s="53">
        <f t="shared" si="27"/>
        <v>16</v>
      </c>
      <c r="G104" s="27">
        <v>1</v>
      </c>
      <c r="H104" s="315" t="str">
        <f t="shared" si="28"/>
        <v>Rabu</v>
      </c>
      <c r="I104" s="316">
        <f t="shared" si="32"/>
        <v>45777.416666666664</v>
      </c>
      <c r="J104" s="317">
        <f t="shared" si="33"/>
        <v>14.416666666666668</v>
      </c>
      <c r="K104" s="315" t="str">
        <f t="shared" si="29"/>
        <v>Rabu</v>
      </c>
      <c r="L104" s="316">
        <f t="shared" si="34"/>
        <v>45777.458333333328</v>
      </c>
      <c r="M104" s="318">
        <f t="shared" si="30"/>
        <v>14.458333333333334</v>
      </c>
    </row>
    <row r="105" spans="1:13" x14ac:dyDescent="0.25">
      <c r="A105" s="27">
        <f t="shared" si="31"/>
        <v>15</v>
      </c>
      <c r="B105" s="54" t="s">
        <v>27</v>
      </c>
      <c r="C105" s="27">
        <v>224</v>
      </c>
      <c r="D105" s="53">
        <f t="shared" si="26"/>
        <v>20</v>
      </c>
      <c r="E105" s="53">
        <v>0</v>
      </c>
      <c r="F105" s="53">
        <f t="shared" si="27"/>
        <v>20</v>
      </c>
      <c r="G105" s="27">
        <v>1</v>
      </c>
      <c r="H105" s="315" t="str">
        <f t="shared" si="28"/>
        <v>Kamis</v>
      </c>
      <c r="I105" s="316">
        <f t="shared" si="32"/>
        <v>45778.041666666664</v>
      </c>
      <c r="J105" s="317">
        <f t="shared" si="33"/>
        <v>15.041666666666668</v>
      </c>
      <c r="K105" s="315" t="str">
        <f t="shared" si="29"/>
        <v>Kamis</v>
      </c>
      <c r="L105" s="316">
        <f t="shared" si="34"/>
        <v>45778.083333333328</v>
      </c>
      <c r="M105" s="318">
        <f t="shared" si="30"/>
        <v>15.083333333333334</v>
      </c>
    </row>
    <row r="106" spans="1:13" x14ac:dyDescent="0.25">
      <c r="A106" s="27">
        <f t="shared" si="31"/>
        <v>16</v>
      </c>
      <c r="B106" s="54" t="s">
        <v>28</v>
      </c>
      <c r="C106" s="27">
        <v>311</v>
      </c>
      <c r="D106" s="53">
        <f t="shared" si="26"/>
        <v>31</v>
      </c>
      <c r="E106" s="53">
        <v>3</v>
      </c>
      <c r="F106" s="53">
        <f t="shared" si="27"/>
        <v>28</v>
      </c>
      <c r="G106" s="27">
        <v>2</v>
      </c>
      <c r="H106" s="315" t="str">
        <f t="shared" si="28"/>
        <v>Kamis</v>
      </c>
      <c r="I106" s="316">
        <f t="shared" si="32"/>
        <v>45778.916666666664</v>
      </c>
      <c r="J106" s="317">
        <f t="shared" si="33"/>
        <v>15.916666666666668</v>
      </c>
      <c r="K106" s="315" t="str">
        <f t="shared" si="29"/>
        <v>Jum'at</v>
      </c>
      <c r="L106" s="316">
        <f t="shared" si="34"/>
        <v>45779</v>
      </c>
      <c r="M106" s="318">
        <f t="shared" si="30"/>
        <v>16</v>
      </c>
    </row>
    <row r="107" spans="1:13" x14ac:dyDescent="0.25">
      <c r="A107" s="27">
        <f t="shared" si="31"/>
        <v>17</v>
      </c>
      <c r="B107" s="311" t="s">
        <v>319</v>
      </c>
      <c r="C107" s="210">
        <v>150</v>
      </c>
      <c r="D107" s="53">
        <f t="shared" si="26"/>
        <v>13</v>
      </c>
      <c r="E107" s="314">
        <v>0</v>
      </c>
      <c r="F107" s="53">
        <f t="shared" si="27"/>
        <v>13</v>
      </c>
      <c r="G107" s="210">
        <v>1</v>
      </c>
      <c r="H107" s="315" t="str">
        <f t="shared" si="28"/>
        <v>Sabtu</v>
      </c>
      <c r="I107" s="316">
        <f t="shared" si="32"/>
        <v>45780.291666666664</v>
      </c>
      <c r="J107" s="317">
        <f t="shared" si="33"/>
        <v>17.291666666666668</v>
      </c>
      <c r="K107" s="315" t="str">
        <f t="shared" si="29"/>
        <v>Sabtu</v>
      </c>
      <c r="L107" s="316">
        <f t="shared" si="34"/>
        <v>45780.333333333328</v>
      </c>
      <c r="M107" s="318">
        <f t="shared" si="30"/>
        <v>17.333333333333336</v>
      </c>
    </row>
    <row r="108" spans="1:13" x14ac:dyDescent="0.25">
      <c r="A108" s="27">
        <f t="shared" si="31"/>
        <v>18</v>
      </c>
      <c r="B108" s="54" t="s">
        <v>92</v>
      </c>
      <c r="C108" s="27"/>
      <c r="D108" s="53"/>
      <c r="E108" s="53"/>
      <c r="F108" s="53"/>
      <c r="G108" s="27"/>
      <c r="H108" s="315" t="str">
        <f t="shared" si="28"/>
        <v>Sabtu</v>
      </c>
      <c r="I108" s="316">
        <f t="shared" si="32"/>
        <v>45780.875</v>
      </c>
      <c r="J108" s="317">
        <f t="shared" si="33"/>
        <v>17.875000000000004</v>
      </c>
      <c r="K108" s="315"/>
      <c r="L108" s="316"/>
      <c r="M108" s="318"/>
    </row>
    <row r="109" spans="1:13" x14ac:dyDescent="0.25">
      <c r="A109" s="459" t="s">
        <v>31</v>
      </c>
      <c r="B109" s="459"/>
      <c r="C109" s="55">
        <f>SUM(C91:C108)</f>
        <v>3804</v>
      </c>
      <c r="D109" s="56">
        <f>SUM(D91:D108)</f>
        <v>364</v>
      </c>
      <c r="E109" s="56"/>
      <c r="F109" s="56"/>
      <c r="G109" s="56">
        <f>SUM(G91:G108)</f>
        <v>53</v>
      </c>
      <c r="H109" s="57">
        <f>D109+G109</f>
        <v>417</v>
      </c>
      <c r="I109" s="313"/>
      <c r="J109" s="30"/>
      <c r="K109" s="29"/>
      <c r="L109" s="29"/>
      <c r="M109" s="30"/>
    </row>
    <row r="110" spans="1:13" x14ac:dyDescent="0.25">
      <c r="A110" s="8" t="s">
        <v>32</v>
      </c>
      <c r="B110" s="8"/>
      <c r="C110" s="61"/>
      <c r="D110" s="62">
        <f>D109/24</f>
        <v>15.166666666666666</v>
      </c>
      <c r="E110" s="62"/>
      <c r="F110" s="62"/>
      <c r="G110" s="62">
        <f>G109/24</f>
        <v>2.2083333333333335</v>
      </c>
      <c r="H110" s="63">
        <f>H109/24</f>
        <v>17.375</v>
      </c>
      <c r="I110" s="33"/>
      <c r="J110" s="34" t="s">
        <v>33</v>
      </c>
      <c r="K110" s="35"/>
      <c r="L110" s="35"/>
      <c r="M110" s="35"/>
    </row>
    <row r="111" spans="1:13" x14ac:dyDescent="0.25">
      <c r="A111" s="49"/>
      <c r="B111" s="36"/>
      <c r="C111" s="36"/>
      <c r="D111" s="36"/>
      <c r="E111" s="36"/>
      <c r="F111" s="36"/>
      <c r="G111" s="36"/>
      <c r="H111" s="36"/>
      <c r="I111" s="35"/>
      <c r="J111" s="30" t="s">
        <v>34</v>
      </c>
      <c r="K111" s="30"/>
      <c r="L111" s="38">
        <f>C109</f>
        <v>3804</v>
      </c>
      <c r="M111" s="35" t="s">
        <v>35</v>
      </c>
    </row>
    <row r="112" spans="1:13" x14ac:dyDescent="0.25">
      <c r="A112" s="49"/>
      <c r="B112" s="36"/>
      <c r="C112" s="36"/>
      <c r="D112" s="36"/>
      <c r="E112" s="36"/>
      <c r="F112" s="36"/>
      <c r="G112" s="36"/>
      <c r="H112" s="36"/>
      <c r="I112" s="36"/>
      <c r="J112" s="30" t="s">
        <v>36</v>
      </c>
      <c r="K112" s="30"/>
      <c r="L112" s="40">
        <f>D110</f>
        <v>15.166666666666666</v>
      </c>
      <c r="M112" s="35" t="s">
        <v>14</v>
      </c>
    </row>
    <row r="113" spans="1:13" x14ac:dyDescent="0.25">
      <c r="A113" s="49"/>
      <c r="B113" s="36"/>
      <c r="C113" s="36"/>
      <c r="D113" s="36"/>
      <c r="E113" s="36"/>
      <c r="F113" s="36"/>
      <c r="G113" s="36"/>
      <c r="H113" s="36"/>
      <c r="I113" s="36"/>
      <c r="J113" s="30" t="s">
        <v>37</v>
      </c>
      <c r="K113" s="30"/>
      <c r="L113" s="41">
        <f>G110</f>
        <v>2.2083333333333335</v>
      </c>
      <c r="M113" s="35" t="s">
        <v>14</v>
      </c>
    </row>
    <row r="115" spans="1:13" x14ac:dyDescent="0.25">
      <c r="A115" s="14" t="s">
        <v>309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x14ac:dyDescent="0.25">
      <c r="A116" s="468" t="s">
        <v>310</v>
      </c>
      <c r="B116" s="468"/>
      <c r="C116" s="468"/>
      <c r="D116" s="468"/>
      <c r="E116" s="468"/>
      <c r="F116" s="468"/>
      <c r="G116" s="468"/>
      <c r="H116" s="468"/>
      <c r="I116" s="468"/>
      <c r="J116" s="468"/>
      <c r="K116" s="468"/>
      <c r="L116" s="468"/>
      <c r="M116" s="468"/>
    </row>
    <row r="117" spans="1:13" x14ac:dyDescent="0.25">
      <c r="A117" s="303" t="s">
        <v>161</v>
      </c>
      <c r="B117" s="36"/>
      <c r="C117" s="36"/>
      <c r="D117" s="36"/>
      <c r="E117" s="36"/>
      <c r="F117" s="36"/>
      <c r="G117" s="36"/>
      <c r="H117" s="36"/>
      <c r="I117" s="36"/>
      <c r="J117" s="35"/>
      <c r="K117" s="304" t="s">
        <v>311</v>
      </c>
      <c r="L117" s="305">
        <v>11</v>
      </c>
      <c r="M117" s="306" t="s">
        <v>4</v>
      </c>
    </row>
    <row r="118" spans="1:13" ht="15.75" customHeight="1" x14ac:dyDescent="0.25">
      <c r="A118" s="461" t="s">
        <v>5</v>
      </c>
      <c r="B118" s="461" t="s">
        <v>6</v>
      </c>
      <c r="C118" s="462" t="s">
        <v>7</v>
      </c>
      <c r="D118" s="462" t="s">
        <v>8</v>
      </c>
      <c r="E118" s="463" t="s">
        <v>9</v>
      </c>
      <c r="F118" s="463" t="s">
        <v>10</v>
      </c>
      <c r="G118" s="462" t="s">
        <v>11</v>
      </c>
      <c r="H118" s="464" t="s">
        <v>12</v>
      </c>
      <c r="I118" s="464"/>
      <c r="J118" s="464"/>
      <c r="K118" s="465" t="s">
        <v>13</v>
      </c>
      <c r="L118" s="465"/>
      <c r="M118" s="465"/>
    </row>
    <row r="119" spans="1:13" x14ac:dyDescent="0.25">
      <c r="A119" s="461"/>
      <c r="B119" s="461"/>
      <c r="C119" s="462"/>
      <c r="D119" s="462"/>
      <c r="E119" s="463"/>
      <c r="F119" s="463"/>
      <c r="G119" s="462"/>
      <c r="H119" s="277" t="s">
        <v>14</v>
      </c>
      <c r="I119" s="277" t="s">
        <v>15</v>
      </c>
      <c r="J119" s="277" t="s">
        <v>16</v>
      </c>
      <c r="K119" s="278" t="s">
        <v>14</v>
      </c>
      <c r="L119" s="278" t="s">
        <v>15</v>
      </c>
      <c r="M119" s="278" t="s">
        <v>16</v>
      </c>
    </row>
    <row r="120" spans="1:13" x14ac:dyDescent="0.25">
      <c r="A120" s="27">
        <v>1</v>
      </c>
      <c r="B120" s="54" t="s">
        <v>92</v>
      </c>
      <c r="C120" s="27">
        <v>150</v>
      </c>
      <c r="D120" s="53">
        <f t="shared" ref="D120:D135" si="35">F120+E120</f>
        <v>18</v>
      </c>
      <c r="E120" s="53">
        <v>5</v>
      </c>
      <c r="F120" s="53">
        <f t="shared" ref="F120:F135" si="36">INT(C120/$L$4)</f>
        <v>13</v>
      </c>
      <c r="G120" s="27">
        <v>9</v>
      </c>
      <c r="H120" s="27" t="str">
        <f t="shared" ref="H120:H136" si="37">CHOOSE(WEEKDAY(I120),"Minggu","Senin","Selasa","Rabu","Kamis","Jum'at","Sabtu")</f>
        <v>Jum'at</v>
      </c>
      <c r="I120" s="72">
        <v>45779</v>
      </c>
      <c r="J120" s="73">
        <v>0.5</v>
      </c>
      <c r="K120" s="27" t="str">
        <f t="shared" ref="K120:K135" si="38">CHOOSE(WEEKDAY(L120),"Minggu","Senin","Selasa","Rabu","Kamis","Jum'at","Sabtu")</f>
        <v>Jum'at</v>
      </c>
      <c r="L120" s="72">
        <f>(I120+J120)+G120/24</f>
        <v>45779.875</v>
      </c>
      <c r="M120" s="73">
        <f t="shared" ref="M120:M135" si="39">(J120+G120/24)</f>
        <v>0.875</v>
      </c>
    </row>
    <row r="121" spans="1:13" x14ac:dyDescent="0.25">
      <c r="A121" s="27">
        <f t="shared" ref="A121:A136" si="40">A120+1</f>
        <v>2</v>
      </c>
      <c r="B121" s="54" t="s">
        <v>319</v>
      </c>
      <c r="C121" s="27">
        <v>311</v>
      </c>
      <c r="D121" s="53">
        <f t="shared" si="35"/>
        <v>28</v>
      </c>
      <c r="E121" s="53">
        <v>0</v>
      </c>
      <c r="F121" s="53">
        <f t="shared" si="36"/>
        <v>28</v>
      </c>
      <c r="G121" s="27">
        <v>1</v>
      </c>
      <c r="H121" s="315" t="str">
        <f t="shared" si="37"/>
        <v>Sabtu</v>
      </c>
      <c r="I121" s="316">
        <f t="shared" ref="I121:I136" si="41">$I$120+J121</f>
        <v>45780.625</v>
      </c>
      <c r="J121" s="317">
        <f t="shared" ref="J121:J136" si="42">M120+D120/24</f>
        <v>1.625</v>
      </c>
      <c r="K121" s="315" t="str">
        <f t="shared" si="38"/>
        <v>Sabtu</v>
      </c>
      <c r="L121" s="316">
        <f t="shared" ref="L121:L135" si="43">($I$120+J121)+G121/24</f>
        <v>45780.666666666664</v>
      </c>
      <c r="M121" s="318">
        <f t="shared" si="39"/>
        <v>1.6666666666666667</v>
      </c>
    </row>
    <row r="122" spans="1:13" ht="15.75" customHeight="1" x14ac:dyDescent="0.25">
      <c r="A122" s="27">
        <f t="shared" si="40"/>
        <v>3</v>
      </c>
      <c r="B122" s="54" t="s">
        <v>28</v>
      </c>
      <c r="C122" s="27">
        <v>224</v>
      </c>
      <c r="D122" s="53">
        <f t="shared" si="35"/>
        <v>16</v>
      </c>
      <c r="E122" s="53">
        <v>-4</v>
      </c>
      <c r="F122" s="53">
        <f t="shared" si="36"/>
        <v>20</v>
      </c>
      <c r="G122" s="27">
        <v>2</v>
      </c>
      <c r="H122" s="315" t="str">
        <f t="shared" si="37"/>
        <v>Minggu</v>
      </c>
      <c r="I122" s="316">
        <f t="shared" si="41"/>
        <v>45781.833333333336</v>
      </c>
      <c r="J122" s="317">
        <f t="shared" si="42"/>
        <v>2.8333333333333335</v>
      </c>
      <c r="K122" s="315" t="str">
        <f t="shared" si="38"/>
        <v>Minggu</v>
      </c>
      <c r="L122" s="316">
        <f t="shared" si="43"/>
        <v>45781.916666666672</v>
      </c>
      <c r="M122" s="318">
        <f t="shared" si="39"/>
        <v>2.916666666666667</v>
      </c>
    </row>
    <row r="123" spans="1:13" x14ac:dyDescent="0.25">
      <c r="A123" s="27">
        <f t="shared" si="40"/>
        <v>4</v>
      </c>
      <c r="B123" s="54" t="s">
        <v>27</v>
      </c>
      <c r="C123" s="27">
        <v>182</v>
      </c>
      <c r="D123" s="53">
        <f t="shared" si="35"/>
        <v>13</v>
      </c>
      <c r="E123" s="53">
        <v>-3</v>
      </c>
      <c r="F123" s="53">
        <f t="shared" si="36"/>
        <v>16</v>
      </c>
      <c r="G123" s="27">
        <v>2</v>
      </c>
      <c r="H123" s="315" t="str">
        <f t="shared" si="37"/>
        <v>Senin</v>
      </c>
      <c r="I123" s="316">
        <f t="shared" si="41"/>
        <v>45782.583333333336</v>
      </c>
      <c r="J123" s="317">
        <f t="shared" si="42"/>
        <v>3.5833333333333335</v>
      </c>
      <c r="K123" s="315" t="str">
        <f t="shared" si="38"/>
        <v>Senin</v>
      </c>
      <c r="L123" s="316">
        <f t="shared" si="43"/>
        <v>45782.666666666672</v>
      </c>
      <c r="M123" s="318">
        <f t="shared" si="39"/>
        <v>3.666666666666667</v>
      </c>
    </row>
    <row r="124" spans="1:13" x14ac:dyDescent="0.25">
      <c r="A124" s="27">
        <f t="shared" si="40"/>
        <v>5</v>
      </c>
      <c r="B124" s="54" t="s">
        <v>26</v>
      </c>
      <c r="C124" s="27">
        <v>138</v>
      </c>
      <c r="D124" s="53">
        <f t="shared" si="35"/>
        <v>13</v>
      </c>
      <c r="E124" s="53">
        <v>1</v>
      </c>
      <c r="F124" s="53">
        <f t="shared" si="36"/>
        <v>12</v>
      </c>
      <c r="G124" s="27">
        <v>2</v>
      </c>
      <c r="H124" s="315" t="str">
        <f t="shared" si="37"/>
        <v>Selasa</v>
      </c>
      <c r="I124" s="316">
        <f t="shared" si="41"/>
        <v>45783.208333333336</v>
      </c>
      <c r="J124" s="317">
        <f t="shared" si="42"/>
        <v>4.2083333333333339</v>
      </c>
      <c r="K124" s="315" t="str">
        <f t="shared" si="38"/>
        <v>Selasa</v>
      </c>
      <c r="L124" s="316">
        <f t="shared" si="43"/>
        <v>45783.291666666672</v>
      </c>
      <c r="M124" s="318">
        <f t="shared" si="39"/>
        <v>4.291666666666667</v>
      </c>
    </row>
    <row r="125" spans="1:13" x14ac:dyDescent="0.25">
      <c r="A125" s="27">
        <f t="shared" si="40"/>
        <v>6</v>
      </c>
      <c r="B125" s="54" t="s">
        <v>24</v>
      </c>
      <c r="C125" s="27">
        <v>230</v>
      </c>
      <c r="D125" s="53">
        <f t="shared" si="35"/>
        <v>22</v>
      </c>
      <c r="E125" s="53">
        <v>2</v>
      </c>
      <c r="F125" s="53">
        <f t="shared" si="36"/>
        <v>20</v>
      </c>
      <c r="G125" s="27">
        <v>3</v>
      </c>
      <c r="H125" s="315" t="str">
        <f t="shared" si="37"/>
        <v>Selasa</v>
      </c>
      <c r="I125" s="316">
        <f t="shared" si="41"/>
        <v>45783.833333333336</v>
      </c>
      <c r="J125" s="317">
        <f t="shared" si="42"/>
        <v>4.8333333333333339</v>
      </c>
      <c r="K125" s="315" t="str">
        <f t="shared" si="38"/>
        <v>Selasa</v>
      </c>
      <c r="L125" s="316">
        <f t="shared" si="43"/>
        <v>45783.958333333336</v>
      </c>
      <c r="M125" s="318">
        <f t="shared" si="39"/>
        <v>4.9583333333333339</v>
      </c>
    </row>
    <row r="126" spans="1:13" x14ac:dyDescent="0.25">
      <c r="A126" s="27">
        <f t="shared" si="40"/>
        <v>7</v>
      </c>
      <c r="B126" s="54" t="s">
        <v>314</v>
      </c>
      <c r="C126" s="27">
        <v>110</v>
      </c>
      <c r="D126" s="53">
        <f t="shared" si="35"/>
        <v>15</v>
      </c>
      <c r="E126" s="53">
        <v>5</v>
      </c>
      <c r="F126" s="53">
        <f t="shared" si="36"/>
        <v>10</v>
      </c>
      <c r="G126" s="27">
        <v>2</v>
      </c>
      <c r="H126" s="315" t="str">
        <f t="shared" si="37"/>
        <v>Rabu</v>
      </c>
      <c r="I126" s="316">
        <f t="shared" si="41"/>
        <v>45784.875</v>
      </c>
      <c r="J126" s="317">
        <f t="shared" si="42"/>
        <v>5.8750000000000009</v>
      </c>
      <c r="K126" s="315" t="str">
        <f t="shared" si="38"/>
        <v>Rabu</v>
      </c>
      <c r="L126" s="316">
        <f t="shared" si="43"/>
        <v>45784.958333333336</v>
      </c>
      <c r="M126" s="318">
        <f t="shared" si="39"/>
        <v>5.9583333333333339</v>
      </c>
    </row>
    <row r="127" spans="1:13" x14ac:dyDescent="0.25">
      <c r="A127" s="27">
        <f t="shared" si="40"/>
        <v>8</v>
      </c>
      <c r="B127" s="54" t="s">
        <v>315</v>
      </c>
      <c r="C127" s="27">
        <v>380</v>
      </c>
      <c r="D127" s="53">
        <f t="shared" si="35"/>
        <v>46</v>
      </c>
      <c r="E127" s="53">
        <v>12</v>
      </c>
      <c r="F127" s="53">
        <f t="shared" si="36"/>
        <v>34</v>
      </c>
      <c r="G127" s="27">
        <v>2</v>
      </c>
      <c r="H127" s="315" t="str">
        <f t="shared" si="37"/>
        <v>Kamis</v>
      </c>
      <c r="I127" s="316">
        <f t="shared" si="41"/>
        <v>45785.583333333336</v>
      </c>
      <c r="J127" s="317">
        <f t="shared" si="42"/>
        <v>6.5833333333333339</v>
      </c>
      <c r="K127" s="315" t="str">
        <f t="shared" si="38"/>
        <v>Kamis</v>
      </c>
      <c r="L127" s="316">
        <f t="shared" si="43"/>
        <v>45785.666666666672</v>
      </c>
      <c r="M127" s="318">
        <f t="shared" si="39"/>
        <v>6.666666666666667</v>
      </c>
    </row>
    <row r="128" spans="1:13" x14ac:dyDescent="0.25">
      <c r="A128" s="27">
        <f t="shared" si="40"/>
        <v>9</v>
      </c>
      <c r="B128" s="54" t="s">
        <v>316</v>
      </c>
      <c r="C128" s="27">
        <v>380</v>
      </c>
      <c r="D128" s="53">
        <f t="shared" si="35"/>
        <v>40</v>
      </c>
      <c r="E128" s="53">
        <v>6</v>
      </c>
      <c r="F128" s="53">
        <f t="shared" si="36"/>
        <v>34</v>
      </c>
      <c r="G128" s="27">
        <v>10</v>
      </c>
      <c r="H128" s="315" t="str">
        <f t="shared" si="37"/>
        <v>Sabtu</v>
      </c>
      <c r="I128" s="316">
        <f t="shared" si="41"/>
        <v>45787.583333333336</v>
      </c>
      <c r="J128" s="317">
        <f t="shared" si="42"/>
        <v>8.5833333333333339</v>
      </c>
      <c r="K128" s="315" t="str">
        <f t="shared" si="38"/>
        <v>Minggu</v>
      </c>
      <c r="L128" s="316">
        <f t="shared" si="43"/>
        <v>45788</v>
      </c>
      <c r="M128" s="318">
        <f t="shared" si="39"/>
        <v>9</v>
      </c>
    </row>
    <row r="129" spans="1:13" x14ac:dyDescent="0.25">
      <c r="A129" s="27">
        <f t="shared" si="40"/>
        <v>10</v>
      </c>
      <c r="B129" s="54" t="s">
        <v>315</v>
      </c>
      <c r="C129" s="27">
        <v>110</v>
      </c>
      <c r="D129" s="53">
        <f t="shared" si="35"/>
        <v>11</v>
      </c>
      <c r="E129" s="53">
        <v>1</v>
      </c>
      <c r="F129" s="53">
        <f t="shared" si="36"/>
        <v>10</v>
      </c>
      <c r="G129" s="27">
        <v>4</v>
      </c>
      <c r="H129" s="315" t="str">
        <f t="shared" si="37"/>
        <v>Senin</v>
      </c>
      <c r="I129" s="316">
        <f t="shared" si="41"/>
        <v>45789.666666666664</v>
      </c>
      <c r="J129" s="317">
        <f t="shared" si="42"/>
        <v>10.666666666666666</v>
      </c>
      <c r="K129" s="315" t="str">
        <f t="shared" si="38"/>
        <v>Senin</v>
      </c>
      <c r="L129" s="316">
        <f t="shared" si="43"/>
        <v>45789.833333333328</v>
      </c>
      <c r="M129" s="318">
        <f t="shared" si="39"/>
        <v>10.833333333333332</v>
      </c>
    </row>
    <row r="130" spans="1:13" x14ac:dyDescent="0.25">
      <c r="A130" s="27">
        <f t="shared" si="40"/>
        <v>11</v>
      </c>
      <c r="B130" s="54" t="s">
        <v>314</v>
      </c>
      <c r="C130" s="27">
        <v>230</v>
      </c>
      <c r="D130" s="53">
        <f t="shared" si="35"/>
        <v>23</v>
      </c>
      <c r="E130" s="53">
        <v>3</v>
      </c>
      <c r="F130" s="53">
        <f t="shared" si="36"/>
        <v>20</v>
      </c>
      <c r="G130" s="27">
        <v>2</v>
      </c>
      <c r="H130" s="315" t="str">
        <f t="shared" si="37"/>
        <v>Selasa</v>
      </c>
      <c r="I130" s="316">
        <f t="shared" si="41"/>
        <v>45790.291666666664</v>
      </c>
      <c r="J130" s="317">
        <f t="shared" si="42"/>
        <v>11.291666666666666</v>
      </c>
      <c r="K130" s="315" t="str">
        <f t="shared" si="38"/>
        <v>Selasa</v>
      </c>
      <c r="L130" s="316">
        <f t="shared" si="43"/>
        <v>45790.375</v>
      </c>
      <c r="M130" s="318">
        <f t="shared" si="39"/>
        <v>11.375</v>
      </c>
    </row>
    <row r="131" spans="1:13" x14ac:dyDescent="0.25">
      <c r="A131" s="27">
        <f t="shared" si="40"/>
        <v>12</v>
      </c>
      <c r="B131" s="54" t="s">
        <v>24</v>
      </c>
      <c r="C131" s="27">
        <v>138</v>
      </c>
      <c r="D131" s="53">
        <f t="shared" si="35"/>
        <v>13</v>
      </c>
      <c r="E131" s="53">
        <v>1</v>
      </c>
      <c r="F131" s="53">
        <f t="shared" si="36"/>
        <v>12</v>
      </c>
      <c r="G131" s="27">
        <v>2</v>
      </c>
      <c r="H131" s="315" t="str">
        <f t="shared" si="37"/>
        <v>Rabu</v>
      </c>
      <c r="I131" s="316">
        <f t="shared" si="41"/>
        <v>45791.333333333336</v>
      </c>
      <c r="J131" s="317">
        <f t="shared" si="42"/>
        <v>12.333333333333334</v>
      </c>
      <c r="K131" s="315" t="str">
        <f t="shared" si="38"/>
        <v>Rabu</v>
      </c>
      <c r="L131" s="316">
        <f t="shared" si="43"/>
        <v>45791.416666666672</v>
      </c>
      <c r="M131" s="318">
        <f t="shared" si="39"/>
        <v>12.416666666666668</v>
      </c>
    </row>
    <row r="132" spans="1:13" x14ac:dyDescent="0.25">
      <c r="A132" s="27">
        <f t="shared" si="40"/>
        <v>13</v>
      </c>
      <c r="B132" s="54" t="s">
        <v>26</v>
      </c>
      <c r="C132" s="27">
        <v>182</v>
      </c>
      <c r="D132" s="53">
        <f t="shared" si="35"/>
        <v>13</v>
      </c>
      <c r="E132" s="53">
        <v>-3</v>
      </c>
      <c r="F132" s="53">
        <f t="shared" si="36"/>
        <v>16</v>
      </c>
      <c r="G132" s="27">
        <v>1</v>
      </c>
      <c r="H132" s="315" t="str">
        <f t="shared" si="37"/>
        <v>Rabu</v>
      </c>
      <c r="I132" s="316">
        <f t="shared" si="41"/>
        <v>45791.958333333336</v>
      </c>
      <c r="J132" s="317">
        <f t="shared" si="42"/>
        <v>12.958333333333334</v>
      </c>
      <c r="K132" s="315" t="str">
        <f t="shared" si="38"/>
        <v>Kamis</v>
      </c>
      <c r="L132" s="316">
        <f t="shared" si="43"/>
        <v>45792</v>
      </c>
      <c r="M132" s="318">
        <f t="shared" si="39"/>
        <v>13</v>
      </c>
    </row>
    <row r="133" spans="1:13" x14ac:dyDescent="0.25">
      <c r="A133" s="27">
        <f t="shared" si="40"/>
        <v>14</v>
      </c>
      <c r="B133" s="54" t="s">
        <v>27</v>
      </c>
      <c r="C133" s="27">
        <v>224</v>
      </c>
      <c r="D133" s="53">
        <f t="shared" si="35"/>
        <v>16</v>
      </c>
      <c r="E133" s="53">
        <v>-4</v>
      </c>
      <c r="F133" s="53">
        <f t="shared" si="36"/>
        <v>20</v>
      </c>
      <c r="G133" s="27">
        <v>1</v>
      </c>
      <c r="H133" s="315" t="str">
        <f t="shared" si="37"/>
        <v>Kamis</v>
      </c>
      <c r="I133" s="316">
        <f t="shared" si="41"/>
        <v>45792.541666666664</v>
      </c>
      <c r="J133" s="317">
        <f t="shared" si="42"/>
        <v>13.541666666666666</v>
      </c>
      <c r="K133" s="315" t="str">
        <f t="shared" si="38"/>
        <v>Kamis</v>
      </c>
      <c r="L133" s="316">
        <f t="shared" si="43"/>
        <v>45792.583333333328</v>
      </c>
      <c r="M133" s="318">
        <f t="shared" si="39"/>
        <v>13.583333333333332</v>
      </c>
    </row>
    <row r="134" spans="1:13" x14ac:dyDescent="0.25">
      <c r="A134" s="27">
        <f t="shared" si="40"/>
        <v>15</v>
      </c>
      <c r="B134" s="54" t="s">
        <v>28</v>
      </c>
      <c r="C134" s="27">
        <v>311</v>
      </c>
      <c r="D134" s="53">
        <f t="shared" si="35"/>
        <v>29</v>
      </c>
      <c r="E134" s="53">
        <v>1</v>
      </c>
      <c r="F134" s="53">
        <f t="shared" si="36"/>
        <v>28</v>
      </c>
      <c r="G134" s="27">
        <v>2</v>
      </c>
      <c r="H134" s="315" t="str">
        <f t="shared" si="37"/>
        <v>Jum'at</v>
      </c>
      <c r="I134" s="316">
        <f t="shared" si="41"/>
        <v>45793.25</v>
      </c>
      <c r="J134" s="317">
        <f t="shared" si="42"/>
        <v>14.249999999999998</v>
      </c>
      <c r="K134" s="315" t="str">
        <f t="shared" si="38"/>
        <v>Jum'at</v>
      </c>
      <c r="L134" s="316">
        <f t="shared" si="43"/>
        <v>45793.333333333336</v>
      </c>
      <c r="M134" s="318">
        <f t="shared" si="39"/>
        <v>14.333333333333332</v>
      </c>
    </row>
    <row r="135" spans="1:13" x14ac:dyDescent="0.25">
      <c r="A135" s="27">
        <f t="shared" si="40"/>
        <v>16</v>
      </c>
      <c r="B135" s="311" t="s">
        <v>319</v>
      </c>
      <c r="C135" s="210">
        <v>150</v>
      </c>
      <c r="D135" s="53">
        <f t="shared" si="35"/>
        <v>13</v>
      </c>
      <c r="E135" s="314">
        <v>0</v>
      </c>
      <c r="F135" s="53">
        <f t="shared" si="36"/>
        <v>13</v>
      </c>
      <c r="G135" s="210">
        <v>1</v>
      </c>
      <c r="H135" s="315" t="str">
        <f t="shared" si="37"/>
        <v>Sabtu</v>
      </c>
      <c r="I135" s="316">
        <f t="shared" si="41"/>
        <v>45794.541666666664</v>
      </c>
      <c r="J135" s="317">
        <f t="shared" si="42"/>
        <v>15.541666666666666</v>
      </c>
      <c r="K135" s="315" t="str">
        <f t="shared" si="38"/>
        <v>Sabtu</v>
      </c>
      <c r="L135" s="316">
        <f t="shared" si="43"/>
        <v>45794.583333333328</v>
      </c>
      <c r="M135" s="318">
        <f t="shared" si="39"/>
        <v>15.583333333333332</v>
      </c>
    </row>
    <row r="136" spans="1:13" x14ac:dyDescent="0.25">
      <c r="A136" s="27">
        <f t="shared" si="40"/>
        <v>17</v>
      </c>
      <c r="B136" s="54" t="s">
        <v>92</v>
      </c>
      <c r="C136" s="27"/>
      <c r="D136" s="53"/>
      <c r="E136" s="53"/>
      <c r="F136" s="53"/>
      <c r="G136" s="27"/>
      <c r="H136" s="315" t="str">
        <f t="shared" si="37"/>
        <v>Minggu</v>
      </c>
      <c r="I136" s="316">
        <f t="shared" si="41"/>
        <v>45795.125</v>
      </c>
      <c r="J136" s="317">
        <f t="shared" si="42"/>
        <v>16.125</v>
      </c>
      <c r="K136" s="315"/>
      <c r="L136" s="316"/>
      <c r="M136" s="318"/>
    </row>
    <row r="137" spans="1:13" x14ac:dyDescent="0.25">
      <c r="A137" s="459" t="s">
        <v>31</v>
      </c>
      <c r="B137" s="459"/>
      <c r="C137" s="55">
        <f>SUM(C120:C136)</f>
        <v>3450</v>
      </c>
      <c r="D137" s="56">
        <f>SUM(D120:D136)</f>
        <v>329</v>
      </c>
      <c r="E137" s="56"/>
      <c r="F137" s="56"/>
      <c r="G137" s="56">
        <f>SUM(G120:G136)</f>
        <v>46</v>
      </c>
      <c r="H137" s="57">
        <f>D137+G137</f>
        <v>375</v>
      </c>
      <c r="I137" s="313"/>
      <c r="J137" s="30"/>
      <c r="K137" s="29"/>
      <c r="L137" s="29"/>
      <c r="M137" s="30"/>
    </row>
    <row r="138" spans="1:13" x14ac:dyDescent="0.25">
      <c r="A138" s="8" t="s">
        <v>32</v>
      </c>
      <c r="B138" s="8"/>
      <c r="C138" s="61"/>
      <c r="D138" s="62">
        <f>D137/24</f>
        <v>13.708333333333334</v>
      </c>
      <c r="E138" s="62"/>
      <c r="F138" s="62"/>
      <c r="G138" s="62">
        <f>G137/24</f>
        <v>1.9166666666666667</v>
      </c>
      <c r="H138" s="63">
        <f>H137/24</f>
        <v>15.625</v>
      </c>
      <c r="I138" s="33"/>
      <c r="J138" s="34" t="s">
        <v>33</v>
      </c>
      <c r="K138" s="35"/>
      <c r="L138" s="35"/>
      <c r="M138" s="35"/>
    </row>
    <row r="139" spans="1:13" x14ac:dyDescent="0.25">
      <c r="A139" s="49"/>
      <c r="B139" s="36"/>
      <c r="C139" s="36"/>
      <c r="D139" s="36"/>
      <c r="E139" s="36"/>
      <c r="F139" s="36"/>
      <c r="G139" s="36"/>
      <c r="H139" s="36"/>
      <c r="I139" s="35"/>
      <c r="J139" s="30" t="s">
        <v>34</v>
      </c>
      <c r="K139" s="30"/>
      <c r="L139" s="38">
        <f>C137</f>
        <v>3450</v>
      </c>
      <c r="M139" s="35" t="s">
        <v>35</v>
      </c>
    </row>
    <row r="140" spans="1:13" x14ac:dyDescent="0.25">
      <c r="A140" s="49"/>
      <c r="B140" s="36"/>
      <c r="C140" s="36"/>
      <c r="D140" s="36"/>
      <c r="E140" s="36"/>
      <c r="F140" s="36"/>
      <c r="G140" s="36"/>
      <c r="H140" s="36"/>
      <c r="I140" s="36"/>
      <c r="J140" s="30" t="s">
        <v>36</v>
      </c>
      <c r="K140" s="30"/>
      <c r="L140" s="40">
        <f>D138</f>
        <v>13.708333333333334</v>
      </c>
      <c r="M140" s="35" t="s">
        <v>14</v>
      </c>
    </row>
    <row r="141" spans="1:13" x14ac:dyDescent="0.25">
      <c r="A141" s="49"/>
      <c r="B141" s="36"/>
      <c r="C141" s="36"/>
      <c r="D141" s="36"/>
      <c r="E141" s="36"/>
      <c r="F141" s="36"/>
      <c r="G141" s="36"/>
      <c r="H141" s="36"/>
      <c r="I141" s="36"/>
      <c r="J141" s="30" t="s">
        <v>37</v>
      </c>
      <c r="K141" s="30"/>
      <c r="L141" s="41">
        <f>G138</f>
        <v>1.9166666666666667</v>
      </c>
      <c r="M141" s="35" t="s">
        <v>14</v>
      </c>
    </row>
    <row r="143" spans="1:13" x14ac:dyDescent="0.25">
      <c r="A143" s="14" t="s">
        <v>309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 x14ac:dyDescent="0.25">
      <c r="A144" s="468" t="s">
        <v>310</v>
      </c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  <c r="L144" s="468"/>
      <c r="M144" s="468"/>
    </row>
    <row r="145" spans="1:13" x14ac:dyDescent="0.25">
      <c r="A145" s="303" t="s">
        <v>320</v>
      </c>
      <c r="B145" s="36"/>
      <c r="C145" s="36"/>
      <c r="D145" s="36"/>
      <c r="E145" s="36"/>
      <c r="F145" s="36"/>
      <c r="G145" s="36"/>
      <c r="H145" s="36"/>
      <c r="I145" s="36"/>
      <c r="J145" s="35"/>
      <c r="K145" s="304" t="s">
        <v>311</v>
      </c>
      <c r="L145" s="305">
        <v>11</v>
      </c>
      <c r="M145" s="306" t="s">
        <v>4</v>
      </c>
    </row>
    <row r="146" spans="1:13" ht="15.75" customHeight="1" x14ac:dyDescent="0.25">
      <c r="A146" s="461" t="s">
        <v>5</v>
      </c>
      <c r="B146" s="461" t="s">
        <v>6</v>
      </c>
      <c r="C146" s="462" t="s">
        <v>7</v>
      </c>
      <c r="D146" s="462" t="s">
        <v>8</v>
      </c>
      <c r="E146" s="463" t="s">
        <v>9</v>
      </c>
      <c r="F146" s="463" t="s">
        <v>10</v>
      </c>
      <c r="G146" s="462" t="s">
        <v>11</v>
      </c>
      <c r="H146" s="464" t="s">
        <v>12</v>
      </c>
      <c r="I146" s="464"/>
      <c r="J146" s="464"/>
      <c r="K146" s="465" t="s">
        <v>13</v>
      </c>
      <c r="L146" s="465"/>
      <c r="M146" s="465"/>
    </row>
    <row r="147" spans="1:13" x14ac:dyDescent="0.25">
      <c r="A147" s="461"/>
      <c r="B147" s="461"/>
      <c r="C147" s="462"/>
      <c r="D147" s="462"/>
      <c r="E147" s="463"/>
      <c r="F147" s="463"/>
      <c r="G147" s="462"/>
      <c r="H147" s="277" t="s">
        <v>14</v>
      </c>
      <c r="I147" s="277" t="s">
        <v>15</v>
      </c>
      <c r="J147" s="277" t="s">
        <v>16</v>
      </c>
      <c r="K147" s="278" t="s">
        <v>14</v>
      </c>
      <c r="L147" s="278" t="s">
        <v>15</v>
      </c>
      <c r="M147" s="278" t="s">
        <v>16</v>
      </c>
    </row>
    <row r="148" spans="1:13" ht="15.75" customHeight="1" x14ac:dyDescent="0.25">
      <c r="A148" s="27">
        <v>1</v>
      </c>
      <c r="B148" s="54" t="s">
        <v>92</v>
      </c>
      <c r="C148" s="27">
        <v>146</v>
      </c>
      <c r="D148" s="53">
        <f t="shared" ref="D148:D161" si="44">F148+E148</f>
        <v>4</v>
      </c>
      <c r="E148" s="23">
        <v>-9</v>
      </c>
      <c r="F148" s="53">
        <f t="shared" ref="F148:F161" si="45">INT(C148/$L$4)</f>
        <v>13</v>
      </c>
      <c r="G148" s="27">
        <v>8</v>
      </c>
      <c r="H148" s="21" t="str">
        <f t="shared" ref="H148:H162" si="46">CHOOSE(WEEKDAY(I148),"Minggu","Senin","Selasa","Rabu","Kamis","Jum'at","Sabtu")</f>
        <v>Sabtu</v>
      </c>
      <c r="I148" s="24">
        <v>45794</v>
      </c>
      <c r="J148" s="25">
        <v>0.45833333333333298</v>
      </c>
      <c r="K148" s="21" t="str">
        <f t="shared" ref="K148:K161" si="47">CHOOSE(WEEKDAY(L148),"Minggu","Senin","Selasa","Rabu","Kamis","Jum'at","Sabtu")</f>
        <v>Sabtu</v>
      </c>
      <c r="L148" s="24">
        <f>(I148+J148)+G148/24</f>
        <v>45794.791666666672</v>
      </c>
      <c r="M148" s="25">
        <f t="shared" ref="M148:M161" si="48">(J148+G148/24)</f>
        <v>0.7916666666666663</v>
      </c>
    </row>
    <row r="149" spans="1:13" x14ac:dyDescent="0.25">
      <c r="A149" s="27">
        <f t="shared" ref="A149:A161" si="49">A148+1</f>
        <v>2</v>
      </c>
      <c r="B149" s="54" t="s">
        <v>93</v>
      </c>
      <c r="C149" s="27">
        <v>323</v>
      </c>
      <c r="D149" s="53">
        <f t="shared" si="44"/>
        <v>25</v>
      </c>
      <c r="E149" s="23">
        <v>-4</v>
      </c>
      <c r="F149" s="53">
        <f t="shared" si="45"/>
        <v>29</v>
      </c>
      <c r="G149" s="21">
        <v>1</v>
      </c>
      <c r="H149" s="307" t="str">
        <f t="shared" si="46"/>
        <v>Sabtu</v>
      </c>
      <c r="I149" s="308">
        <f t="shared" ref="I149:I162" si="50">$I$148+J149</f>
        <v>45794.958333333336</v>
      </c>
      <c r="J149" s="309">
        <f t="shared" ref="J149:J162" si="51">M148+D148/24</f>
        <v>0.95833333333333293</v>
      </c>
      <c r="K149" s="307" t="str">
        <f t="shared" si="47"/>
        <v>Minggu</v>
      </c>
      <c r="L149" s="308">
        <f t="shared" ref="L149:L161" si="52">($I$148+J149)+G149/24</f>
        <v>45795</v>
      </c>
      <c r="M149" s="310">
        <f t="shared" si="48"/>
        <v>0.99999999999999956</v>
      </c>
    </row>
    <row r="150" spans="1:13" x14ac:dyDescent="0.25">
      <c r="A150" s="27">
        <f t="shared" si="49"/>
        <v>3</v>
      </c>
      <c r="B150" s="54" t="s">
        <v>22</v>
      </c>
      <c r="C150" s="27">
        <v>330</v>
      </c>
      <c r="D150" s="53">
        <f t="shared" si="44"/>
        <v>25</v>
      </c>
      <c r="E150" s="23">
        <v>-5</v>
      </c>
      <c r="F150" s="53">
        <f t="shared" si="45"/>
        <v>30</v>
      </c>
      <c r="G150" s="21">
        <v>2</v>
      </c>
      <c r="H150" s="307" t="str">
        <f t="shared" si="46"/>
        <v>Senin</v>
      </c>
      <c r="I150" s="308">
        <f t="shared" si="50"/>
        <v>45796.041666666664</v>
      </c>
      <c r="J150" s="309">
        <f t="shared" si="51"/>
        <v>2.0416666666666661</v>
      </c>
      <c r="K150" s="307" t="str">
        <f t="shared" si="47"/>
        <v>Senin</v>
      </c>
      <c r="L150" s="308">
        <f t="shared" si="52"/>
        <v>45796.125</v>
      </c>
      <c r="M150" s="310">
        <f t="shared" si="48"/>
        <v>2.1249999999999996</v>
      </c>
    </row>
    <row r="151" spans="1:13" x14ac:dyDescent="0.25">
      <c r="A151" s="27">
        <f t="shared" si="49"/>
        <v>4</v>
      </c>
      <c r="B151" s="54" t="s">
        <v>24</v>
      </c>
      <c r="C151" s="27">
        <v>109</v>
      </c>
      <c r="D151" s="53">
        <f t="shared" si="44"/>
        <v>9</v>
      </c>
      <c r="E151" s="23">
        <v>0</v>
      </c>
      <c r="F151" s="53">
        <f t="shared" si="45"/>
        <v>9</v>
      </c>
      <c r="G151" s="21">
        <v>4</v>
      </c>
      <c r="H151" s="307" t="str">
        <f t="shared" si="46"/>
        <v>Selasa</v>
      </c>
      <c r="I151" s="308">
        <f t="shared" si="50"/>
        <v>45797.166666666664</v>
      </c>
      <c r="J151" s="309">
        <f t="shared" si="51"/>
        <v>3.1666666666666661</v>
      </c>
      <c r="K151" s="307" t="str">
        <f t="shared" si="47"/>
        <v>Selasa</v>
      </c>
      <c r="L151" s="308">
        <f t="shared" si="52"/>
        <v>45797.333333333328</v>
      </c>
      <c r="M151" s="310">
        <f t="shared" si="48"/>
        <v>3.3333333333333326</v>
      </c>
    </row>
    <row r="152" spans="1:13" x14ac:dyDescent="0.25">
      <c r="A152" s="27">
        <f t="shared" si="49"/>
        <v>5</v>
      </c>
      <c r="B152" s="54" t="s">
        <v>25</v>
      </c>
      <c r="C152" s="27">
        <v>182</v>
      </c>
      <c r="D152" s="53">
        <f t="shared" si="44"/>
        <v>20</v>
      </c>
      <c r="E152" s="23">
        <v>4</v>
      </c>
      <c r="F152" s="53">
        <f t="shared" si="45"/>
        <v>16</v>
      </c>
      <c r="G152" s="21">
        <v>2</v>
      </c>
      <c r="H152" s="307" t="str">
        <f t="shared" si="46"/>
        <v>Selasa</v>
      </c>
      <c r="I152" s="308">
        <f t="shared" si="50"/>
        <v>45797.708333333336</v>
      </c>
      <c r="J152" s="309">
        <f t="shared" si="51"/>
        <v>3.7083333333333326</v>
      </c>
      <c r="K152" s="307" t="str">
        <f t="shared" si="47"/>
        <v>Selasa</v>
      </c>
      <c r="L152" s="308">
        <f t="shared" si="52"/>
        <v>45797.791666666672</v>
      </c>
      <c r="M152" s="310">
        <f t="shared" si="48"/>
        <v>3.7916666666666661</v>
      </c>
    </row>
    <row r="153" spans="1:13" x14ac:dyDescent="0.25">
      <c r="A153" s="27">
        <f t="shared" si="49"/>
        <v>6</v>
      </c>
      <c r="B153" s="54" t="s">
        <v>314</v>
      </c>
      <c r="C153" s="27">
        <v>110</v>
      </c>
      <c r="D153" s="53">
        <f t="shared" si="44"/>
        <v>11</v>
      </c>
      <c r="E153" s="53">
        <v>1</v>
      </c>
      <c r="F153" s="53">
        <f t="shared" si="45"/>
        <v>10</v>
      </c>
      <c r="G153" s="27">
        <v>2</v>
      </c>
      <c r="H153" s="307" t="str">
        <f t="shared" si="46"/>
        <v>Rabu</v>
      </c>
      <c r="I153" s="308">
        <f t="shared" si="50"/>
        <v>45798.625</v>
      </c>
      <c r="J153" s="309">
        <f t="shared" si="51"/>
        <v>4.6249999999999991</v>
      </c>
      <c r="K153" s="307" t="str">
        <f t="shared" si="47"/>
        <v>Rabu</v>
      </c>
      <c r="L153" s="308">
        <f t="shared" si="52"/>
        <v>45798.708333333336</v>
      </c>
      <c r="M153" s="310">
        <f t="shared" si="48"/>
        <v>4.7083333333333321</v>
      </c>
    </row>
    <row r="154" spans="1:13" x14ac:dyDescent="0.25">
      <c r="A154" s="27">
        <f t="shared" si="49"/>
        <v>7</v>
      </c>
      <c r="B154" s="54" t="s">
        <v>315</v>
      </c>
      <c r="C154" s="27">
        <v>380</v>
      </c>
      <c r="D154" s="53">
        <f t="shared" si="44"/>
        <v>41</v>
      </c>
      <c r="E154" s="53">
        <v>7</v>
      </c>
      <c r="F154" s="53">
        <f t="shared" si="45"/>
        <v>34</v>
      </c>
      <c r="G154" s="27">
        <v>2</v>
      </c>
      <c r="H154" s="307" t="str">
        <f t="shared" si="46"/>
        <v>Kamis</v>
      </c>
      <c r="I154" s="308">
        <f t="shared" si="50"/>
        <v>45799.166666666664</v>
      </c>
      <c r="J154" s="309">
        <f t="shared" si="51"/>
        <v>5.1666666666666652</v>
      </c>
      <c r="K154" s="307" t="str">
        <f t="shared" si="47"/>
        <v>Kamis</v>
      </c>
      <c r="L154" s="308">
        <f t="shared" si="52"/>
        <v>45799.25</v>
      </c>
      <c r="M154" s="310">
        <f t="shared" si="48"/>
        <v>5.2499999999999982</v>
      </c>
    </row>
    <row r="155" spans="1:13" x14ac:dyDescent="0.25">
      <c r="A155" s="27">
        <f t="shared" si="49"/>
        <v>8</v>
      </c>
      <c r="B155" s="54" t="s">
        <v>316</v>
      </c>
      <c r="C155" s="27">
        <v>380</v>
      </c>
      <c r="D155" s="53">
        <f t="shared" si="44"/>
        <v>35</v>
      </c>
      <c r="E155" s="53">
        <v>1</v>
      </c>
      <c r="F155" s="53">
        <f t="shared" si="45"/>
        <v>34</v>
      </c>
      <c r="G155" s="27">
        <v>22</v>
      </c>
      <c r="H155" s="307" t="str">
        <f t="shared" si="46"/>
        <v>Jum'at</v>
      </c>
      <c r="I155" s="308">
        <f t="shared" si="50"/>
        <v>45800.958333333336</v>
      </c>
      <c r="J155" s="309">
        <f t="shared" si="51"/>
        <v>6.9583333333333313</v>
      </c>
      <c r="K155" s="307" t="str">
        <f t="shared" si="47"/>
        <v>Sabtu</v>
      </c>
      <c r="L155" s="308">
        <f t="shared" si="52"/>
        <v>45801.875</v>
      </c>
      <c r="M155" s="310">
        <f t="shared" si="48"/>
        <v>7.8749999999999982</v>
      </c>
    </row>
    <row r="156" spans="1:13" x14ac:dyDescent="0.25">
      <c r="A156" s="27">
        <f t="shared" si="49"/>
        <v>9</v>
      </c>
      <c r="B156" s="54" t="s">
        <v>315</v>
      </c>
      <c r="C156" s="27">
        <v>110</v>
      </c>
      <c r="D156" s="53">
        <f t="shared" si="44"/>
        <v>10</v>
      </c>
      <c r="E156" s="53">
        <v>0</v>
      </c>
      <c r="F156" s="53">
        <f t="shared" si="45"/>
        <v>10</v>
      </c>
      <c r="G156" s="27">
        <v>2</v>
      </c>
      <c r="H156" s="307" t="str">
        <f t="shared" si="46"/>
        <v>Senin</v>
      </c>
      <c r="I156" s="308">
        <f t="shared" si="50"/>
        <v>45803.333333333336</v>
      </c>
      <c r="J156" s="309">
        <f t="shared" si="51"/>
        <v>9.3333333333333321</v>
      </c>
      <c r="K156" s="307" t="str">
        <f t="shared" si="47"/>
        <v>Senin</v>
      </c>
      <c r="L156" s="308">
        <f t="shared" si="52"/>
        <v>45803.416666666672</v>
      </c>
      <c r="M156" s="310">
        <f t="shared" si="48"/>
        <v>9.4166666666666661</v>
      </c>
    </row>
    <row r="157" spans="1:13" x14ac:dyDescent="0.25">
      <c r="A157" s="27">
        <f t="shared" si="49"/>
        <v>10</v>
      </c>
      <c r="B157" s="54" t="s">
        <v>314</v>
      </c>
      <c r="C157" s="27">
        <v>182</v>
      </c>
      <c r="D157" s="53">
        <f t="shared" si="44"/>
        <v>15</v>
      </c>
      <c r="E157" s="53">
        <v>-1</v>
      </c>
      <c r="F157" s="53">
        <f t="shared" si="45"/>
        <v>16</v>
      </c>
      <c r="G157" s="27">
        <v>10</v>
      </c>
      <c r="H157" s="307" t="str">
        <f t="shared" si="46"/>
        <v>Senin</v>
      </c>
      <c r="I157" s="308">
        <f t="shared" si="50"/>
        <v>45803.833333333336</v>
      </c>
      <c r="J157" s="309">
        <f t="shared" si="51"/>
        <v>9.8333333333333321</v>
      </c>
      <c r="K157" s="307" t="str">
        <f t="shared" si="47"/>
        <v>Selasa</v>
      </c>
      <c r="L157" s="308">
        <f t="shared" si="52"/>
        <v>45804.25</v>
      </c>
      <c r="M157" s="310">
        <f t="shared" si="48"/>
        <v>10.249999999999998</v>
      </c>
    </row>
    <row r="158" spans="1:13" x14ac:dyDescent="0.25">
      <c r="A158" s="27">
        <f t="shared" si="49"/>
        <v>11</v>
      </c>
      <c r="B158" s="54" t="s">
        <v>25</v>
      </c>
      <c r="C158" s="27">
        <v>109</v>
      </c>
      <c r="D158" s="53">
        <f t="shared" si="44"/>
        <v>9</v>
      </c>
      <c r="E158" s="23">
        <v>0</v>
      </c>
      <c r="F158" s="53">
        <f t="shared" si="45"/>
        <v>9</v>
      </c>
      <c r="G158" s="21">
        <v>2</v>
      </c>
      <c r="H158" s="307" t="str">
        <f t="shared" si="46"/>
        <v>Selasa</v>
      </c>
      <c r="I158" s="308">
        <f t="shared" si="50"/>
        <v>45804.875</v>
      </c>
      <c r="J158" s="309">
        <f t="shared" si="51"/>
        <v>10.874999999999998</v>
      </c>
      <c r="K158" s="307" t="str">
        <f t="shared" si="47"/>
        <v>Selasa</v>
      </c>
      <c r="L158" s="308">
        <f t="shared" si="52"/>
        <v>45804.958333333336</v>
      </c>
      <c r="M158" s="310">
        <f t="shared" si="48"/>
        <v>10.958333333333332</v>
      </c>
    </row>
    <row r="159" spans="1:13" x14ac:dyDescent="0.25">
      <c r="A159" s="27">
        <f t="shared" si="49"/>
        <v>12</v>
      </c>
      <c r="B159" s="54" t="s">
        <v>24</v>
      </c>
      <c r="C159" s="27">
        <v>330</v>
      </c>
      <c r="D159" s="53">
        <f t="shared" si="44"/>
        <v>26</v>
      </c>
      <c r="E159" s="23">
        <v>-4</v>
      </c>
      <c r="F159" s="53">
        <f t="shared" si="45"/>
        <v>30</v>
      </c>
      <c r="G159" s="21">
        <v>3</v>
      </c>
      <c r="H159" s="307" t="str">
        <f t="shared" si="46"/>
        <v>Rabu</v>
      </c>
      <c r="I159" s="308">
        <f t="shared" si="50"/>
        <v>45805.333333333336</v>
      </c>
      <c r="J159" s="309">
        <f t="shared" si="51"/>
        <v>11.333333333333332</v>
      </c>
      <c r="K159" s="307" t="str">
        <f t="shared" si="47"/>
        <v>Rabu</v>
      </c>
      <c r="L159" s="308">
        <f t="shared" si="52"/>
        <v>45805.458333333336</v>
      </c>
      <c r="M159" s="310">
        <f t="shared" si="48"/>
        <v>11.458333333333332</v>
      </c>
    </row>
    <row r="160" spans="1:13" x14ac:dyDescent="0.25">
      <c r="A160" s="27">
        <f t="shared" si="49"/>
        <v>13</v>
      </c>
      <c r="B160" s="54" t="s">
        <v>22</v>
      </c>
      <c r="C160" s="27">
        <v>323</v>
      </c>
      <c r="D160" s="53">
        <f t="shared" si="44"/>
        <v>26</v>
      </c>
      <c r="E160" s="23">
        <v>-3</v>
      </c>
      <c r="F160" s="53">
        <f t="shared" si="45"/>
        <v>29</v>
      </c>
      <c r="G160" s="21">
        <v>2</v>
      </c>
      <c r="H160" s="307" t="str">
        <f t="shared" si="46"/>
        <v>Kamis</v>
      </c>
      <c r="I160" s="308">
        <f t="shared" si="50"/>
        <v>45806.541666666664</v>
      </c>
      <c r="J160" s="309">
        <f t="shared" si="51"/>
        <v>12.541666666666666</v>
      </c>
      <c r="K160" s="307" t="str">
        <f t="shared" si="47"/>
        <v>Kamis</v>
      </c>
      <c r="L160" s="308">
        <f t="shared" si="52"/>
        <v>45806.625</v>
      </c>
      <c r="M160" s="310">
        <f t="shared" si="48"/>
        <v>12.625</v>
      </c>
    </row>
    <row r="161" spans="1:13" x14ac:dyDescent="0.25">
      <c r="A161" s="27">
        <f t="shared" si="49"/>
        <v>14</v>
      </c>
      <c r="B161" s="311" t="s">
        <v>93</v>
      </c>
      <c r="C161" s="210">
        <v>146</v>
      </c>
      <c r="D161" s="53">
        <f t="shared" si="44"/>
        <v>12</v>
      </c>
      <c r="E161" s="312">
        <v>-1</v>
      </c>
      <c r="F161" s="53">
        <f t="shared" si="45"/>
        <v>13</v>
      </c>
      <c r="G161" s="215">
        <v>1</v>
      </c>
      <c r="H161" s="307" t="str">
        <f t="shared" si="46"/>
        <v>Jum'at</v>
      </c>
      <c r="I161" s="308">
        <f t="shared" si="50"/>
        <v>45807.708333333336</v>
      </c>
      <c r="J161" s="309">
        <f t="shared" si="51"/>
        <v>13.708333333333334</v>
      </c>
      <c r="K161" s="307" t="str">
        <f t="shared" si="47"/>
        <v>Jum'at</v>
      </c>
      <c r="L161" s="308">
        <f t="shared" si="52"/>
        <v>45807.75</v>
      </c>
      <c r="M161" s="310">
        <f t="shared" si="48"/>
        <v>13.75</v>
      </c>
    </row>
    <row r="162" spans="1:13" x14ac:dyDescent="0.25">
      <c r="A162" s="27">
        <v>15</v>
      </c>
      <c r="B162" s="54" t="s">
        <v>92</v>
      </c>
      <c r="C162" s="27"/>
      <c r="D162" s="53"/>
      <c r="E162" s="23"/>
      <c r="F162" s="53"/>
      <c r="G162" s="27"/>
      <c r="H162" s="307" t="str">
        <f t="shared" si="46"/>
        <v>Sabtu</v>
      </c>
      <c r="I162" s="308">
        <f t="shared" si="50"/>
        <v>45808.25</v>
      </c>
      <c r="J162" s="309">
        <f t="shared" si="51"/>
        <v>14.25</v>
      </c>
      <c r="K162" s="307"/>
      <c r="L162" s="308"/>
      <c r="M162" s="310"/>
    </row>
    <row r="163" spans="1:13" x14ac:dyDescent="0.25">
      <c r="A163" s="459" t="s">
        <v>31</v>
      </c>
      <c r="B163" s="459"/>
      <c r="C163" s="28">
        <f>SUM(C148:C162)</f>
        <v>3160</v>
      </c>
      <c r="D163" s="56">
        <f>SUM(D148:D162)</f>
        <v>268</v>
      </c>
      <c r="E163" s="56"/>
      <c r="F163" s="56"/>
      <c r="G163" s="56">
        <f>SUM(G148:G162)</f>
        <v>63</v>
      </c>
      <c r="H163" s="57">
        <f>D163+G163</f>
        <v>331</v>
      </c>
      <c r="I163" s="313"/>
      <c r="J163" s="30"/>
      <c r="K163" s="29"/>
      <c r="L163" s="29"/>
      <c r="M163" s="30"/>
    </row>
    <row r="164" spans="1:13" x14ac:dyDescent="0.25">
      <c r="A164" s="8" t="s">
        <v>32</v>
      </c>
      <c r="B164" s="8"/>
      <c r="C164" s="61"/>
      <c r="D164" s="62">
        <f>D163/24</f>
        <v>11.166666666666666</v>
      </c>
      <c r="E164" s="62"/>
      <c r="F164" s="62"/>
      <c r="G164" s="62">
        <f>G163/24</f>
        <v>2.625</v>
      </c>
      <c r="H164" s="63">
        <f>H163/24</f>
        <v>13.791666666666666</v>
      </c>
      <c r="I164" s="33"/>
      <c r="J164" s="34" t="s">
        <v>33</v>
      </c>
      <c r="K164" s="35"/>
      <c r="L164" s="35"/>
      <c r="M164" s="35"/>
    </row>
    <row r="165" spans="1:13" x14ac:dyDescent="0.25">
      <c r="A165" s="49"/>
      <c r="B165" s="36"/>
      <c r="C165" s="36"/>
      <c r="D165" s="36"/>
      <c r="E165" s="36"/>
      <c r="F165" s="36"/>
      <c r="G165" s="36"/>
      <c r="H165" s="36"/>
      <c r="I165" s="35"/>
      <c r="J165" s="30" t="s">
        <v>34</v>
      </c>
      <c r="K165" s="30"/>
      <c r="L165" s="38">
        <f>C163</f>
        <v>3160</v>
      </c>
      <c r="M165" s="35" t="s">
        <v>35</v>
      </c>
    </row>
    <row r="166" spans="1:13" x14ac:dyDescent="0.25">
      <c r="A166" s="49"/>
      <c r="B166" s="36"/>
      <c r="C166" s="36"/>
      <c r="D166" s="36"/>
      <c r="E166" s="36"/>
      <c r="F166" s="36"/>
      <c r="G166" s="36"/>
      <c r="H166" s="36"/>
      <c r="I166" s="36"/>
      <c r="J166" s="30" t="s">
        <v>36</v>
      </c>
      <c r="K166" s="30"/>
      <c r="L166" s="40">
        <f>D164</f>
        <v>11.166666666666666</v>
      </c>
      <c r="M166" s="35" t="s">
        <v>14</v>
      </c>
    </row>
    <row r="167" spans="1:13" x14ac:dyDescent="0.25">
      <c r="A167" s="49"/>
      <c r="B167" s="36"/>
      <c r="C167" s="36"/>
      <c r="D167" s="36"/>
      <c r="E167" s="36"/>
      <c r="F167" s="36"/>
      <c r="G167" s="36"/>
      <c r="H167" s="36"/>
      <c r="I167" s="36"/>
      <c r="J167" s="30" t="s">
        <v>37</v>
      </c>
      <c r="K167" s="30"/>
      <c r="L167" s="41">
        <f>G164</f>
        <v>2.625</v>
      </c>
      <c r="M167" s="35" t="s">
        <v>14</v>
      </c>
    </row>
    <row r="169" spans="1:13" x14ac:dyDescent="0.25">
      <c r="A169" s="14" t="s">
        <v>309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spans="1:13" x14ac:dyDescent="0.25">
      <c r="A170" s="468" t="s">
        <v>310</v>
      </c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  <c r="L170" s="468"/>
      <c r="M170" s="468"/>
    </row>
    <row r="171" spans="1:13" x14ac:dyDescent="0.25">
      <c r="A171" s="303" t="s">
        <v>101</v>
      </c>
      <c r="B171" s="36"/>
      <c r="C171" s="36"/>
      <c r="D171" s="36"/>
      <c r="E171" s="36"/>
      <c r="F171" s="36"/>
      <c r="G171" s="36"/>
      <c r="H171" s="36"/>
      <c r="I171" s="36"/>
      <c r="J171" s="35"/>
      <c r="K171" s="304" t="s">
        <v>311</v>
      </c>
      <c r="L171" s="305">
        <v>11</v>
      </c>
      <c r="M171" s="306" t="s">
        <v>4</v>
      </c>
    </row>
    <row r="172" spans="1:13" ht="15.75" customHeight="1" x14ac:dyDescent="0.25">
      <c r="A172" s="461" t="s">
        <v>5</v>
      </c>
      <c r="B172" s="461" t="s">
        <v>6</v>
      </c>
      <c r="C172" s="462" t="s">
        <v>7</v>
      </c>
      <c r="D172" s="462" t="s">
        <v>8</v>
      </c>
      <c r="E172" s="463" t="s">
        <v>9</v>
      </c>
      <c r="F172" s="463" t="s">
        <v>10</v>
      </c>
      <c r="G172" s="462" t="s">
        <v>11</v>
      </c>
      <c r="H172" s="464" t="s">
        <v>12</v>
      </c>
      <c r="I172" s="464"/>
      <c r="J172" s="464"/>
      <c r="K172" s="465" t="s">
        <v>13</v>
      </c>
      <c r="L172" s="465"/>
      <c r="M172" s="465"/>
    </row>
    <row r="173" spans="1:13" ht="15" customHeight="1" x14ac:dyDescent="0.25">
      <c r="A173" s="461"/>
      <c r="B173" s="461"/>
      <c r="C173" s="462"/>
      <c r="D173" s="462"/>
      <c r="E173" s="463"/>
      <c r="F173" s="463"/>
      <c r="G173" s="462"/>
      <c r="H173" s="277" t="s">
        <v>14</v>
      </c>
      <c r="I173" s="277" t="s">
        <v>15</v>
      </c>
      <c r="J173" s="277" t="s">
        <v>16</v>
      </c>
      <c r="K173" s="278" t="s">
        <v>14</v>
      </c>
      <c r="L173" s="278" t="s">
        <v>15</v>
      </c>
      <c r="M173" s="278" t="s">
        <v>16</v>
      </c>
    </row>
    <row r="174" spans="1:13" x14ac:dyDescent="0.25">
      <c r="A174" s="27">
        <v>1</v>
      </c>
      <c r="B174" s="54" t="s">
        <v>92</v>
      </c>
      <c r="C174" s="27">
        <v>150</v>
      </c>
      <c r="D174" s="53">
        <f t="shared" ref="D174:D189" si="53">F174+E174</f>
        <v>8</v>
      </c>
      <c r="E174" s="53">
        <v>-5</v>
      </c>
      <c r="F174" s="53">
        <f t="shared" ref="F174:F189" si="54">INT(C174/$L$4)</f>
        <v>13</v>
      </c>
      <c r="G174" s="27">
        <v>11</v>
      </c>
      <c r="H174" s="27" t="str">
        <f t="shared" ref="H174:H190" si="55">CHOOSE(WEEKDAY(I174),"Minggu","Senin","Selasa","Rabu","Kamis","Jum'at","Sabtu")</f>
        <v>Sabtu</v>
      </c>
      <c r="I174" s="72">
        <v>45808</v>
      </c>
      <c r="J174" s="73">
        <v>0.5</v>
      </c>
      <c r="K174" s="27" t="str">
        <f t="shared" ref="K174:K189" si="56">CHOOSE(WEEKDAY(L174),"Minggu","Senin","Selasa","Rabu","Kamis","Jum'at","Sabtu")</f>
        <v>Sabtu</v>
      </c>
      <c r="L174" s="72">
        <f>(I174+J174)+G174/24</f>
        <v>45808.958333333336</v>
      </c>
      <c r="M174" s="73">
        <f t="shared" ref="M174:M189" si="57">(J174+G174/24)</f>
        <v>0.95833333333333326</v>
      </c>
    </row>
    <row r="175" spans="1:13" x14ac:dyDescent="0.25">
      <c r="A175" s="27">
        <f t="shared" ref="A175:A190" si="58">A174+1</f>
        <v>2</v>
      </c>
      <c r="B175" s="54" t="s">
        <v>319</v>
      </c>
      <c r="C175" s="27">
        <v>311</v>
      </c>
      <c r="D175" s="53">
        <f t="shared" si="53"/>
        <v>28</v>
      </c>
      <c r="E175" s="53">
        <v>0</v>
      </c>
      <c r="F175" s="53">
        <f t="shared" si="54"/>
        <v>28</v>
      </c>
      <c r="G175" s="27">
        <v>1</v>
      </c>
      <c r="H175" s="315" t="str">
        <f t="shared" si="55"/>
        <v>Minggu</v>
      </c>
      <c r="I175" s="316">
        <f t="shared" ref="I175:I190" si="59">$I$174+J175</f>
        <v>45809.291666666664</v>
      </c>
      <c r="J175" s="317">
        <f t="shared" ref="J175:J190" si="60">M174+D174/24</f>
        <v>1.2916666666666665</v>
      </c>
      <c r="K175" s="315" t="str">
        <f t="shared" si="56"/>
        <v>Minggu</v>
      </c>
      <c r="L175" s="316">
        <f t="shared" ref="L175:L189" si="61">($I$174+J175)+G175/24</f>
        <v>45809.333333333328</v>
      </c>
      <c r="M175" s="318">
        <f t="shared" si="57"/>
        <v>1.3333333333333333</v>
      </c>
    </row>
    <row r="176" spans="1:13" x14ac:dyDescent="0.25">
      <c r="A176" s="27">
        <f t="shared" si="58"/>
        <v>3</v>
      </c>
      <c r="B176" s="54" t="s">
        <v>28</v>
      </c>
      <c r="C176" s="27">
        <v>224</v>
      </c>
      <c r="D176" s="53">
        <f t="shared" si="53"/>
        <v>17</v>
      </c>
      <c r="E176" s="53">
        <v>-3</v>
      </c>
      <c r="F176" s="53">
        <f t="shared" si="54"/>
        <v>20</v>
      </c>
      <c r="G176" s="27">
        <v>3</v>
      </c>
      <c r="H176" s="315" t="str">
        <f t="shared" si="55"/>
        <v>Senin</v>
      </c>
      <c r="I176" s="316">
        <f t="shared" si="59"/>
        <v>45810.5</v>
      </c>
      <c r="J176" s="317">
        <f t="shared" si="60"/>
        <v>2.5</v>
      </c>
      <c r="K176" s="315" t="str">
        <f t="shared" si="56"/>
        <v>Senin</v>
      </c>
      <c r="L176" s="316">
        <f t="shared" si="61"/>
        <v>45810.625</v>
      </c>
      <c r="M176" s="318">
        <f t="shared" si="57"/>
        <v>2.625</v>
      </c>
    </row>
    <row r="177" spans="1:13" ht="15.75" customHeight="1" x14ac:dyDescent="0.25">
      <c r="A177" s="27">
        <f t="shared" si="58"/>
        <v>4</v>
      </c>
      <c r="B177" s="54" t="s">
        <v>27</v>
      </c>
      <c r="C177" s="27">
        <v>182</v>
      </c>
      <c r="D177" s="53">
        <f t="shared" si="53"/>
        <v>13</v>
      </c>
      <c r="E177" s="53">
        <v>-3</v>
      </c>
      <c r="F177" s="53">
        <f t="shared" si="54"/>
        <v>16</v>
      </c>
      <c r="G177" s="27">
        <v>2</v>
      </c>
      <c r="H177" s="315" t="str">
        <f t="shared" si="55"/>
        <v>Selasa</v>
      </c>
      <c r="I177" s="316">
        <f t="shared" si="59"/>
        <v>45811.333333333336</v>
      </c>
      <c r="J177" s="317">
        <f t="shared" si="60"/>
        <v>3.3333333333333335</v>
      </c>
      <c r="K177" s="315" t="str">
        <f t="shared" si="56"/>
        <v>Selasa</v>
      </c>
      <c r="L177" s="316">
        <f t="shared" si="61"/>
        <v>45811.416666666672</v>
      </c>
      <c r="M177" s="318">
        <f t="shared" si="57"/>
        <v>3.416666666666667</v>
      </c>
    </row>
    <row r="178" spans="1:13" x14ac:dyDescent="0.25">
      <c r="A178" s="27">
        <f t="shared" si="58"/>
        <v>5</v>
      </c>
      <c r="B178" s="54" t="s">
        <v>26</v>
      </c>
      <c r="C178" s="27">
        <v>138</v>
      </c>
      <c r="D178" s="53">
        <f t="shared" si="53"/>
        <v>13</v>
      </c>
      <c r="E178" s="53">
        <v>1</v>
      </c>
      <c r="F178" s="53">
        <f t="shared" si="54"/>
        <v>12</v>
      </c>
      <c r="G178" s="27">
        <v>2</v>
      </c>
      <c r="H178" s="315" t="str">
        <f t="shared" si="55"/>
        <v>Selasa</v>
      </c>
      <c r="I178" s="316">
        <f t="shared" si="59"/>
        <v>45811.958333333336</v>
      </c>
      <c r="J178" s="317">
        <f t="shared" si="60"/>
        <v>3.9583333333333335</v>
      </c>
      <c r="K178" s="315" t="str">
        <f t="shared" si="56"/>
        <v>Rabu</v>
      </c>
      <c r="L178" s="316">
        <f t="shared" si="61"/>
        <v>45812.041666666672</v>
      </c>
      <c r="M178" s="318">
        <f t="shared" si="57"/>
        <v>4.041666666666667</v>
      </c>
    </row>
    <row r="179" spans="1:13" x14ac:dyDescent="0.25">
      <c r="A179" s="27">
        <f t="shared" si="58"/>
        <v>6</v>
      </c>
      <c r="B179" s="54" t="s">
        <v>24</v>
      </c>
      <c r="C179" s="27">
        <v>230</v>
      </c>
      <c r="D179" s="53">
        <f t="shared" si="53"/>
        <v>23</v>
      </c>
      <c r="E179" s="53">
        <v>3</v>
      </c>
      <c r="F179" s="53">
        <f t="shared" si="54"/>
        <v>20</v>
      </c>
      <c r="G179" s="27">
        <v>3</v>
      </c>
      <c r="H179" s="315" t="str">
        <f t="shared" si="55"/>
        <v>Rabu</v>
      </c>
      <c r="I179" s="316">
        <f t="shared" si="59"/>
        <v>45812.583333333336</v>
      </c>
      <c r="J179" s="317">
        <f t="shared" si="60"/>
        <v>4.5833333333333339</v>
      </c>
      <c r="K179" s="315" t="str">
        <f t="shared" si="56"/>
        <v>Rabu</v>
      </c>
      <c r="L179" s="316">
        <f t="shared" si="61"/>
        <v>45812.708333333336</v>
      </c>
      <c r="M179" s="318">
        <f t="shared" si="57"/>
        <v>4.7083333333333339</v>
      </c>
    </row>
    <row r="180" spans="1:13" x14ac:dyDescent="0.25">
      <c r="A180" s="27">
        <f t="shared" si="58"/>
        <v>7</v>
      </c>
      <c r="B180" s="54" t="s">
        <v>314</v>
      </c>
      <c r="C180" s="27">
        <v>110</v>
      </c>
      <c r="D180" s="53">
        <f t="shared" si="53"/>
        <v>15</v>
      </c>
      <c r="E180" s="53">
        <v>5</v>
      </c>
      <c r="F180" s="53">
        <f t="shared" si="54"/>
        <v>10</v>
      </c>
      <c r="G180" s="27">
        <v>4</v>
      </c>
      <c r="H180" s="315" t="str">
        <f t="shared" si="55"/>
        <v>Kamis</v>
      </c>
      <c r="I180" s="316">
        <f t="shared" si="59"/>
        <v>45813.666666666664</v>
      </c>
      <c r="J180" s="317">
        <f t="shared" si="60"/>
        <v>5.666666666666667</v>
      </c>
      <c r="K180" s="315" t="str">
        <f t="shared" si="56"/>
        <v>Kamis</v>
      </c>
      <c r="L180" s="316">
        <f t="shared" si="61"/>
        <v>45813.833333333328</v>
      </c>
      <c r="M180" s="318">
        <f t="shared" si="57"/>
        <v>5.8333333333333339</v>
      </c>
    </row>
    <row r="181" spans="1:13" x14ac:dyDescent="0.25">
      <c r="A181" s="27">
        <f t="shared" si="58"/>
        <v>8</v>
      </c>
      <c r="B181" s="54" t="s">
        <v>315</v>
      </c>
      <c r="C181" s="27">
        <v>380</v>
      </c>
      <c r="D181" s="53">
        <f t="shared" si="53"/>
        <v>46</v>
      </c>
      <c r="E181" s="53">
        <v>12</v>
      </c>
      <c r="F181" s="53">
        <f t="shared" si="54"/>
        <v>34</v>
      </c>
      <c r="G181" s="27">
        <v>3</v>
      </c>
      <c r="H181" s="315" t="str">
        <f t="shared" si="55"/>
        <v>Jum'at</v>
      </c>
      <c r="I181" s="316">
        <f t="shared" si="59"/>
        <v>45814.458333333336</v>
      </c>
      <c r="J181" s="317">
        <f t="shared" si="60"/>
        <v>6.4583333333333339</v>
      </c>
      <c r="K181" s="315" t="str">
        <f t="shared" si="56"/>
        <v>Jum'at</v>
      </c>
      <c r="L181" s="316">
        <f t="shared" si="61"/>
        <v>45814.583333333336</v>
      </c>
      <c r="M181" s="318">
        <f t="shared" si="57"/>
        <v>6.5833333333333339</v>
      </c>
    </row>
    <row r="182" spans="1:13" x14ac:dyDescent="0.25">
      <c r="A182" s="27">
        <f t="shared" si="58"/>
        <v>9</v>
      </c>
      <c r="B182" s="54" t="s">
        <v>316</v>
      </c>
      <c r="C182" s="27">
        <v>380</v>
      </c>
      <c r="D182" s="53">
        <f t="shared" si="53"/>
        <v>38</v>
      </c>
      <c r="E182" s="53">
        <v>4</v>
      </c>
      <c r="F182" s="53">
        <f t="shared" si="54"/>
        <v>34</v>
      </c>
      <c r="G182" s="27">
        <v>22</v>
      </c>
      <c r="H182" s="315" t="str">
        <f t="shared" si="55"/>
        <v>Minggu</v>
      </c>
      <c r="I182" s="316">
        <f t="shared" si="59"/>
        <v>45816.5</v>
      </c>
      <c r="J182" s="317">
        <f t="shared" si="60"/>
        <v>8.5</v>
      </c>
      <c r="K182" s="315" t="str">
        <f t="shared" si="56"/>
        <v>Senin</v>
      </c>
      <c r="L182" s="316">
        <f t="shared" si="61"/>
        <v>45817.416666666664</v>
      </c>
      <c r="M182" s="318">
        <f t="shared" si="57"/>
        <v>9.4166666666666661</v>
      </c>
    </row>
    <row r="183" spans="1:13" x14ac:dyDescent="0.25">
      <c r="A183" s="27">
        <f t="shared" si="58"/>
        <v>10</v>
      </c>
      <c r="B183" s="54" t="s">
        <v>315</v>
      </c>
      <c r="C183" s="27">
        <v>110</v>
      </c>
      <c r="D183" s="53">
        <f t="shared" si="53"/>
        <v>11</v>
      </c>
      <c r="E183" s="53">
        <v>1</v>
      </c>
      <c r="F183" s="53">
        <f t="shared" si="54"/>
        <v>10</v>
      </c>
      <c r="G183" s="27">
        <v>2</v>
      </c>
      <c r="H183" s="315" t="str">
        <f t="shared" si="55"/>
        <v>Rabu</v>
      </c>
      <c r="I183" s="316">
        <f t="shared" si="59"/>
        <v>45819</v>
      </c>
      <c r="J183" s="317">
        <f t="shared" si="60"/>
        <v>11</v>
      </c>
      <c r="K183" s="315" t="str">
        <f t="shared" si="56"/>
        <v>Rabu</v>
      </c>
      <c r="L183" s="316">
        <f t="shared" si="61"/>
        <v>45819.083333333336</v>
      </c>
      <c r="M183" s="318">
        <f t="shared" si="57"/>
        <v>11.083333333333334</v>
      </c>
    </row>
    <row r="184" spans="1:13" x14ac:dyDescent="0.25">
      <c r="A184" s="27">
        <f t="shared" si="58"/>
        <v>11</v>
      </c>
      <c r="B184" s="54" t="s">
        <v>314</v>
      </c>
      <c r="C184" s="27">
        <v>230</v>
      </c>
      <c r="D184" s="53">
        <f t="shared" si="53"/>
        <v>23</v>
      </c>
      <c r="E184" s="53">
        <v>3</v>
      </c>
      <c r="F184" s="53">
        <f t="shared" si="54"/>
        <v>20</v>
      </c>
      <c r="G184" s="27">
        <v>11</v>
      </c>
      <c r="H184" s="315" t="str">
        <f t="shared" si="55"/>
        <v>Rabu</v>
      </c>
      <c r="I184" s="316">
        <f t="shared" si="59"/>
        <v>45819.541666666664</v>
      </c>
      <c r="J184" s="317">
        <f t="shared" si="60"/>
        <v>11.541666666666668</v>
      </c>
      <c r="K184" s="315" t="str">
        <f t="shared" si="56"/>
        <v>Kamis</v>
      </c>
      <c r="L184" s="316">
        <f t="shared" si="61"/>
        <v>45820</v>
      </c>
      <c r="M184" s="318">
        <f t="shared" si="57"/>
        <v>12.000000000000002</v>
      </c>
    </row>
    <row r="185" spans="1:13" x14ac:dyDescent="0.25">
      <c r="A185" s="27">
        <f t="shared" si="58"/>
        <v>12</v>
      </c>
      <c r="B185" s="54" t="s">
        <v>24</v>
      </c>
      <c r="C185" s="27">
        <v>138</v>
      </c>
      <c r="D185" s="53">
        <f t="shared" si="53"/>
        <v>13</v>
      </c>
      <c r="E185" s="53">
        <v>1</v>
      </c>
      <c r="F185" s="53">
        <f t="shared" si="54"/>
        <v>12</v>
      </c>
      <c r="G185" s="27">
        <v>2</v>
      </c>
      <c r="H185" s="315" t="str">
        <f t="shared" si="55"/>
        <v>Kamis</v>
      </c>
      <c r="I185" s="316">
        <f t="shared" si="59"/>
        <v>45820.958333333336</v>
      </c>
      <c r="J185" s="317">
        <f t="shared" si="60"/>
        <v>12.958333333333336</v>
      </c>
      <c r="K185" s="315" t="str">
        <f t="shared" si="56"/>
        <v>Jum'at</v>
      </c>
      <c r="L185" s="316">
        <f t="shared" si="61"/>
        <v>45821.041666666672</v>
      </c>
      <c r="M185" s="318">
        <f t="shared" si="57"/>
        <v>13.04166666666667</v>
      </c>
    </row>
    <row r="186" spans="1:13" x14ac:dyDescent="0.25">
      <c r="A186" s="27">
        <f t="shared" si="58"/>
        <v>13</v>
      </c>
      <c r="B186" s="54" t="s">
        <v>26</v>
      </c>
      <c r="C186" s="27">
        <v>182</v>
      </c>
      <c r="D186" s="53">
        <f t="shared" si="53"/>
        <v>13</v>
      </c>
      <c r="E186" s="53">
        <v>-3</v>
      </c>
      <c r="F186" s="53">
        <f t="shared" si="54"/>
        <v>16</v>
      </c>
      <c r="G186" s="27">
        <v>2</v>
      </c>
      <c r="H186" s="315" t="str">
        <f t="shared" si="55"/>
        <v>Jum'at</v>
      </c>
      <c r="I186" s="316">
        <f t="shared" si="59"/>
        <v>45821.583333333336</v>
      </c>
      <c r="J186" s="317">
        <f t="shared" si="60"/>
        <v>13.583333333333336</v>
      </c>
      <c r="K186" s="315" t="str">
        <f t="shared" si="56"/>
        <v>Jum'at</v>
      </c>
      <c r="L186" s="316">
        <f t="shared" si="61"/>
        <v>45821.666666666672</v>
      </c>
      <c r="M186" s="318">
        <f t="shared" si="57"/>
        <v>13.66666666666667</v>
      </c>
    </row>
    <row r="187" spans="1:13" x14ac:dyDescent="0.25">
      <c r="A187" s="27">
        <f t="shared" si="58"/>
        <v>14</v>
      </c>
      <c r="B187" s="54" t="s">
        <v>27</v>
      </c>
      <c r="C187" s="27">
        <v>224</v>
      </c>
      <c r="D187" s="53">
        <f t="shared" si="53"/>
        <v>17</v>
      </c>
      <c r="E187" s="53">
        <v>-3</v>
      </c>
      <c r="F187" s="53">
        <f t="shared" si="54"/>
        <v>20</v>
      </c>
      <c r="G187" s="27">
        <v>2</v>
      </c>
      <c r="H187" s="315" t="str">
        <f t="shared" si="55"/>
        <v>Sabtu</v>
      </c>
      <c r="I187" s="316">
        <f t="shared" si="59"/>
        <v>45822.208333333336</v>
      </c>
      <c r="J187" s="317">
        <f t="shared" si="60"/>
        <v>14.208333333333336</v>
      </c>
      <c r="K187" s="315" t="str">
        <f t="shared" si="56"/>
        <v>Sabtu</v>
      </c>
      <c r="L187" s="316">
        <f t="shared" si="61"/>
        <v>45822.291666666672</v>
      </c>
      <c r="M187" s="318">
        <f t="shared" si="57"/>
        <v>14.29166666666667</v>
      </c>
    </row>
    <row r="188" spans="1:13" x14ac:dyDescent="0.25">
      <c r="A188" s="27">
        <f t="shared" si="58"/>
        <v>15</v>
      </c>
      <c r="B188" s="54" t="s">
        <v>28</v>
      </c>
      <c r="C188" s="27">
        <v>311</v>
      </c>
      <c r="D188" s="53">
        <f t="shared" si="53"/>
        <v>27</v>
      </c>
      <c r="E188" s="53">
        <v>-1</v>
      </c>
      <c r="F188" s="53">
        <f t="shared" si="54"/>
        <v>28</v>
      </c>
      <c r="G188" s="27">
        <v>3</v>
      </c>
      <c r="H188" s="315" t="str">
        <f t="shared" si="55"/>
        <v>Minggu</v>
      </c>
      <c r="I188" s="316">
        <f t="shared" si="59"/>
        <v>45823</v>
      </c>
      <c r="J188" s="317">
        <f t="shared" si="60"/>
        <v>15.000000000000004</v>
      </c>
      <c r="K188" s="315" t="str">
        <f t="shared" si="56"/>
        <v>Minggu</v>
      </c>
      <c r="L188" s="316">
        <f t="shared" si="61"/>
        <v>45823.125</v>
      </c>
      <c r="M188" s="318">
        <f t="shared" si="57"/>
        <v>15.125000000000004</v>
      </c>
    </row>
    <row r="189" spans="1:13" x14ac:dyDescent="0.25">
      <c r="A189" s="27">
        <f t="shared" si="58"/>
        <v>16</v>
      </c>
      <c r="B189" s="311" t="s">
        <v>319</v>
      </c>
      <c r="C189" s="210">
        <v>150</v>
      </c>
      <c r="D189" s="53">
        <f t="shared" si="53"/>
        <v>15</v>
      </c>
      <c r="E189" s="314">
        <v>2</v>
      </c>
      <c r="F189" s="53">
        <f t="shared" si="54"/>
        <v>13</v>
      </c>
      <c r="G189" s="210">
        <v>1</v>
      </c>
      <c r="H189" s="315" t="str">
        <f t="shared" si="55"/>
        <v>Senin</v>
      </c>
      <c r="I189" s="316">
        <f t="shared" si="59"/>
        <v>45824.25</v>
      </c>
      <c r="J189" s="317">
        <f t="shared" si="60"/>
        <v>16.250000000000004</v>
      </c>
      <c r="K189" s="315" t="str">
        <f t="shared" si="56"/>
        <v>Senin</v>
      </c>
      <c r="L189" s="316">
        <f t="shared" si="61"/>
        <v>45824.291666666664</v>
      </c>
      <c r="M189" s="318">
        <f t="shared" si="57"/>
        <v>16.291666666666671</v>
      </c>
    </row>
    <row r="190" spans="1:13" x14ac:dyDescent="0.25">
      <c r="A190" s="27">
        <f t="shared" si="58"/>
        <v>17</v>
      </c>
      <c r="B190" s="54" t="s">
        <v>92</v>
      </c>
      <c r="C190" s="27"/>
      <c r="D190" s="53"/>
      <c r="E190" s="53"/>
      <c r="F190" s="53"/>
      <c r="G190" s="27"/>
      <c r="H190" s="315" t="str">
        <f t="shared" si="55"/>
        <v>Senin</v>
      </c>
      <c r="I190" s="316">
        <f t="shared" si="59"/>
        <v>45824.916666666664</v>
      </c>
      <c r="J190" s="317">
        <f t="shared" si="60"/>
        <v>16.916666666666671</v>
      </c>
      <c r="K190" s="315"/>
      <c r="L190" s="316"/>
      <c r="M190" s="318"/>
    </row>
    <row r="191" spans="1:13" x14ac:dyDescent="0.25">
      <c r="A191" s="459" t="s">
        <v>31</v>
      </c>
      <c r="B191" s="459"/>
      <c r="C191" s="55">
        <f>SUM(C174:C190)</f>
        <v>3450</v>
      </c>
      <c r="D191" s="56">
        <f>SUM(D174:D190)</f>
        <v>320</v>
      </c>
      <c r="E191" s="56"/>
      <c r="F191" s="56"/>
      <c r="G191" s="56">
        <f>SUM(G174:G190)</f>
        <v>74</v>
      </c>
      <c r="H191" s="57">
        <f>D191+G191</f>
        <v>394</v>
      </c>
      <c r="I191" s="313"/>
      <c r="J191" s="30"/>
      <c r="K191" s="29"/>
      <c r="L191" s="29"/>
      <c r="M191" s="30"/>
    </row>
    <row r="192" spans="1:13" x14ac:dyDescent="0.25">
      <c r="A192" s="8" t="s">
        <v>32</v>
      </c>
      <c r="B192" s="8"/>
      <c r="C192" s="61"/>
      <c r="D192" s="62">
        <f>D191/24</f>
        <v>13.333333333333334</v>
      </c>
      <c r="E192" s="62"/>
      <c r="F192" s="62"/>
      <c r="G192" s="62">
        <f>G191/24</f>
        <v>3.0833333333333335</v>
      </c>
      <c r="H192" s="63">
        <f>H191/24</f>
        <v>16.416666666666668</v>
      </c>
      <c r="I192" s="33"/>
      <c r="J192" s="34" t="s">
        <v>33</v>
      </c>
      <c r="K192" s="35"/>
      <c r="L192" s="35"/>
      <c r="M192" s="35"/>
    </row>
    <row r="193" spans="1:13" x14ac:dyDescent="0.25">
      <c r="A193" s="49"/>
      <c r="B193" s="36"/>
      <c r="C193" s="36"/>
      <c r="D193" s="36"/>
      <c r="E193" s="36"/>
      <c r="F193" s="36"/>
      <c r="G193" s="36"/>
      <c r="H193" s="36"/>
      <c r="I193" s="35"/>
      <c r="J193" s="30" t="s">
        <v>34</v>
      </c>
      <c r="K193" s="30"/>
      <c r="L193" s="38">
        <f>C191</f>
        <v>3450</v>
      </c>
      <c r="M193" s="35" t="s">
        <v>35</v>
      </c>
    </row>
    <row r="194" spans="1:13" x14ac:dyDescent="0.25">
      <c r="A194" s="49"/>
      <c r="B194" s="36"/>
      <c r="C194" s="36"/>
      <c r="D194" s="36"/>
      <c r="E194" s="36"/>
      <c r="F194" s="36"/>
      <c r="G194" s="36"/>
      <c r="H194" s="36"/>
      <c r="I194" s="36"/>
      <c r="J194" s="30" t="s">
        <v>36</v>
      </c>
      <c r="K194" s="30"/>
      <c r="L194" s="40">
        <f>D192</f>
        <v>13.333333333333334</v>
      </c>
      <c r="M194" s="35" t="s">
        <v>14</v>
      </c>
    </row>
    <row r="195" spans="1:13" x14ac:dyDescent="0.25">
      <c r="A195" s="49"/>
      <c r="B195" s="36"/>
      <c r="C195" s="36"/>
      <c r="D195" s="36"/>
      <c r="E195" s="36"/>
      <c r="F195" s="36"/>
      <c r="G195" s="36"/>
      <c r="H195" s="36"/>
      <c r="I195" s="36"/>
      <c r="J195" s="30" t="s">
        <v>37</v>
      </c>
      <c r="K195" s="30"/>
      <c r="L195" s="41">
        <f>G192</f>
        <v>3.0833333333333335</v>
      </c>
      <c r="M195" s="35" t="s">
        <v>14</v>
      </c>
    </row>
    <row r="197" spans="1:13" x14ac:dyDescent="0.25">
      <c r="A197" s="14" t="s">
        <v>309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spans="1:13" x14ac:dyDescent="0.25">
      <c r="A198" s="468" t="s">
        <v>310</v>
      </c>
      <c r="B198" s="468"/>
      <c r="C198" s="468"/>
      <c r="D198" s="468"/>
      <c r="E198" s="468"/>
      <c r="F198" s="468"/>
      <c r="G198" s="468"/>
      <c r="H198" s="468"/>
      <c r="I198" s="468"/>
      <c r="J198" s="468"/>
      <c r="K198" s="468"/>
      <c r="L198" s="468"/>
      <c r="M198" s="468"/>
    </row>
    <row r="199" spans="1:13" x14ac:dyDescent="0.25">
      <c r="A199" s="303" t="s">
        <v>102</v>
      </c>
      <c r="B199" s="36"/>
      <c r="C199" s="36"/>
      <c r="D199" s="36"/>
      <c r="E199" s="36"/>
      <c r="F199" s="36"/>
      <c r="G199" s="36"/>
      <c r="H199" s="36"/>
      <c r="I199" s="36"/>
      <c r="J199" s="35"/>
      <c r="K199" s="304" t="s">
        <v>311</v>
      </c>
      <c r="L199" s="305">
        <v>11</v>
      </c>
      <c r="M199" s="306" t="s">
        <v>4</v>
      </c>
    </row>
    <row r="200" spans="1:13" ht="15.75" customHeight="1" x14ac:dyDescent="0.25">
      <c r="A200" s="461" t="s">
        <v>5</v>
      </c>
      <c r="B200" s="461" t="s">
        <v>6</v>
      </c>
      <c r="C200" s="462" t="s">
        <v>7</v>
      </c>
      <c r="D200" s="462" t="s">
        <v>8</v>
      </c>
      <c r="E200" s="463" t="s">
        <v>9</v>
      </c>
      <c r="F200" s="463" t="s">
        <v>10</v>
      </c>
      <c r="G200" s="462" t="s">
        <v>11</v>
      </c>
      <c r="H200" s="464" t="s">
        <v>12</v>
      </c>
      <c r="I200" s="464"/>
      <c r="J200" s="464"/>
      <c r="K200" s="465" t="s">
        <v>13</v>
      </c>
      <c r="L200" s="465"/>
      <c r="M200" s="465"/>
    </row>
    <row r="201" spans="1:13" x14ac:dyDescent="0.25">
      <c r="A201" s="461"/>
      <c r="B201" s="461"/>
      <c r="C201" s="462"/>
      <c r="D201" s="462"/>
      <c r="E201" s="463"/>
      <c r="F201" s="463"/>
      <c r="G201" s="462"/>
      <c r="H201" s="277" t="s">
        <v>14</v>
      </c>
      <c r="I201" s="277" t="s">
        <v>15</v>
      </c>
      <c r="J201" s="277" t="s">
        <v>16</v>
      </c>
      <c r="K201" s="278" t="s">
        <v>14</v>
      </c>
      <c r="L201" s="278" t="s">
        <v>15</v>
      </c>
      <c r="M201" s="278" t="s">
        <v>16</v>
      </c>
    </row>
    <row r="202" spans="1:13" x14ac:dyDescent="0.25">
      <c r="A202" s="27">
        <v>1</v>
      </c>
      <c r="B202" s="54" t="s">
        <v>92</v>
      </c>
      <c r="C202" s="27">
        <v>146</v>
      </c>
      <c r="D202" s="53">
        <f t="shared" ref="D202:D215" si="62">F202+E202</f>
        <v>14</v>
      </c>
      <c r="E202" s="23">
        <v>1</v>
      </c>
      <c r="F202" s="53">
        <f t="shared" ref="F202:F215" si="63">INT(C202/$L$4)</f>
        <v>13</v>
      </c>
      <c r="G202" s="27">
        <v>9</v>
      </c>
      <c r="H202" s="21" t="str">
        <f t="shared" ref="H202:H216" si="64">CHOOSE(WEEKDAY(I202),"Minggu","Senin","Selasa","Rabu","Kamis","Jum'at","Sabtu")</f>
        <v>Minggu</v>
      </c>
      <c r="I202" s="24">
        <v>45823</v>
      </c>
      <c r="J202" s="25">
        <v>0.83333333333333304</v>
      </c>
      <c r="K202" s="21" t="str">
        <f t="shared" ref="K202:K215" si="65">CHOOSE(WEEKDAY(L202),"Minggu","Senin","Selasa","Rabu","Kamis","Jum'at","Sabtu")</f>
        <v>Senin</v>
      </c>
      <c r="L202" s="24">
        <f>(I202+J202)+G202/24</f>
        <v>45824.208333333336</v>
      </c>
      <c r="M202" s="25">
        <f t="shared" ref="M202:M215" si="66">(J202+G202/24)</f>
        <v>1.208333333333333</v>
      </c>
    </row>
    <row r="203" spans="1:13" x14ac:dyDescent="0.25">
      <c r="A203" s="27">
        <f t="shared" ref="A203:A215" si="67">A202+1</f>
        <v>2</v>
      </c>
      <c r="B203" s="54" t="s">
        <v>93</v>
      </c>
      <c r="C203" s="27">
        <v>323</v>
      </c>
      <c r="D203" s="53">
        <f t="shared" si="62"/>
        <v>25</v>
      </c>
      <c r="E203" s="23">
        <v>-4</v>
      </c>
      <c r="F203" s="53">
        <f t="shared" si="63"/>
        <v>29</v>
      </c>
      <c r="G203" s="21">
        <v>1</v>
      </c>
      <c r="H203" s="307" t="str">
        <f t="shared" si="64"/>
        <v>Senin</v>
      </c>
      <c r="I203" s="308">
        <f t="shared" ref="I203:I216" si="68">$I$202+J203</f>
        <v>45824.791666666664</v>
      </c>
      <c r="J203" s="309">
        <f t="shared" ref="J203:J216" si="69">M202+D202/24</f>
        <v>1.7916666666666665</v>
      </c>
      <c r="K203" s="307" t="str">
        <f t="shared" si="65"/>
        <v>Senin</v>
      </c>
      <c r="L203" s="308">
        <f t="shared" ref="L203:L215" si="70">($I$202+J203)+G203/24</f>
        <v>45824.833333333328</v>
      </c>
      <c r="M203" s="310">
        <f t="shared" si="66"/>
        <v>1.8333333333333333</v>
      </c>
    </row>
    <row r="204" spans="1:13" x14ac:dyDescent="0.25">
      <c r="A204" s="27">
        <f t="shared" si="67"/>
        <v>3</v>
      </c>
      <c r="B204" s="54" t="s">
        <v>22</v>
      </c>
      <c r="C204" s="27">
        <v>330</v>
      </c>
      <c r="D204" s="53">
        <f t="shared" si="62"/>
        <v>26</v>
      </c>
      <c r="E204" s="23">
        <v>-4</v>
      </c>
      <c r="F204" s="53">
        <f t="shared" si="63"/>
        <v>30</v>
      </c>
      <c r="G204" s="21">
        <v>2</v>
      </c>
      <c r="H204" s="307" t="str">
        <f t="shared" si="64"/>
        <v>Selasa</v>
      </c>
      <c r="I204" s="308">
        <f t="shared" si="68"/>
        <v>45825.875</v>
      </c>
      <c r="J204" s="309">
        <f t="shared" si="69"/>
        <v>2.875</v>
      </c>
      <c r="K204" s="307" t="str">
        <f t="shared" si="65"/>
        <v>Selasa</v>
      </c>
      <c r="L204" s="308">
        <f t="shared" si="70"/>
        <v>45825.958333333336</v>
      </c>
      <c r="M204" s="310">
        <f t="shared" si="66"/>
        <v>2.9583333333333335</v>
      </c>
    </row>
    <row r="205" spans="1:13" ht="15.75" customHeight="1" x14ac:dyDescent="0.25">
      <c r="A205" s="27">
        <f t="shared" si="67"/>
        <v>4</v>
      </c>
      <c r="B205" s="54" t="s">
        <v>24</v>
      </c>
      <c r="C205" s="27">
        <v>109</v>
      </c>
      <c r="D205" s="53">
        <f t="shared" si="62"/>
        <v>9</v>
      </c>
      <c r="E205" s="23">
        <v>0</v>
      </c>
      <c r="F205" s="53">
        <f t="shared" si="63"/>
        <v>9</v>
      </c>
      <c r="G205" s="21">
        <v>4</v>
      </c>
      <c r="H205" s="307" t="str">
        <f t="shared" si="64"/>
        <v>Kamis</v>
      </c>
      <c r="I205" s="308">
        <f t="shared" si="68"/>
        <v>45827.041666666664</v>
      </c>
      <c r="J205" s="309">
        <f t="shared" si="69"/>
        <v>4.041666666666667</v>
      </c>
      <c r="K205" s="307" t="str">
        <f t="shared" si="65"/>
        <v>Kamis</v>
      </c>
      <c r="L205" s="308">
        <f t="shared" si="70"/>
        <v>45827.208333333328</v>
      </c>
      <c r="M205" s="310">
        <f t="shared" si="66"/>
        <v>4.2083333333333339</v>
      </c>
    </row>
    <row r="206" spans="1:13" x14ac:dyDescent="0.25">
      <c r="A206" s="27">
        <f t="shared" si="67"/>
        <v>5</v>
      </c>
      <c r="B206" s="54" t="s">
        <v>25</v>
      </c>
      <c r="C206" s="27">
        <v>182</v>
      </c>
      <c r="D206" s="53">
        <f t="shared" si="62"/>
        <v>20</v>
      </c>
      <c r="E206" s="23">
        <v>4</v>
      </c>
      <c r="F206" s="53">
        <f t="shared" si="63"/>
        <v>16</v>
      </c>
      <c r="G206" s="21">
        <v>2</v>
      </c>
      <c r="H206" s="307" t="str">
        <f t="shared" si="64"/>
        <v>Kamis</v>
      </c>
      <c r="I206" s="308">
        <f t="shared" si="68"/>
        <v>45827.583333333336</v>
      </c>
      <c r="J206" s="309">
        <f t="shared" si="69"/>
        <v>4.5833333333333339</v>
      </c>
      <c r="K206" s="307" t="str">
        <f t="shared" si="65"/>
        <v>Kamis</v>
      </c>
      <c r="L206" s="308">
        <f t="shared" si="70"/>
        <v>45827.666666666672</v>
      </c>
      <c r="M206" s="310">
        <f t="shared" si="66"/>
        <v>4.666666666666667</v>
      </c>
    </row>
    <row r="207" spans="1:13" x14ac:dyDescent="0.25">
      <c r="A207" s="27">
        <f t="shared" si="67"/>
        <v>6</v>
      </c>
      <c r="B207" s="54" t="s">
        <v>314</v>
      </c>
      <c r="C207" s="27">
        <v>110</v>
      </c>
      <c r="D207" s="53">
        <f t="shared" si="62"/>
        <v>11</v>
      </c>
      <c r="E207" s="53">
        <v>1</v>
      </c>
      <c r="F207" s="53">
        <f t="shared" si="63"/>
        <v>10</v>
      </c>
      <c r="G207" s="27">
        <v>2</v>
      </c>
      <c r="H207" s="307" t="str">
        <f t="shared" si="64"/>
        <v>Jum'at</v>
      </c>
      <c r="I207" s="308">
        <f t="shared" si="68"/>
        <v>45828.5</v>
      </c>
      <c r="J207" s="309">
        <f t="shared" si="69"/>
        <v>5.5</v>
      </c>
      <c r="K207" s="307" t="str">
        <f t="shared" si="65"/>
        <v>Jum'at</v>
      </c>
      <c r="L207" s="308">
        <f t="shared" si="70"/>
        <v>45828.583333333336</v>
      </c>
      <c r="M207" s="310">
        <f t="shared" si="66"/>
        <v>5.583333333333333</v>
      </c>
    </row>
    <row r="208" spans="1:13" x14ac:dyDescent="0.25">
      <c r="A208" s="27">
        <f t="shared" si="67"/>
        <v>7</v>
      </c>
      <c r="B208" s="54" t="s">
        <v>315</v>
      </c>
      <c r="C208" s="27">
        <v>380</v>
      </c>
      <c r="D208" s="53">
        <f t="shared" si="62"/>
        <v>43</v>
      </c>
      <c r="E208" s="53">
        <v>9</v>
      </c>
      <c r="F208" s="53">
        <f t="shared" si="63"/>
        <v>34</v>
      </c>
      <c r="G208" s="27">
        <v>2</v>
      </c>
      <c r="H208" s="307" t="str">
        <f t="shared" si="64"/>
        <v>Sabtu</v>
      </c>
      <c r="I208" s="308">
        <f t="shared" si="68"/>
        <v>45829.041666666664</v>
      </c>
      <c r="J208" s="309">
        <f t="shared" si="69"/>
        <v>6.0416666666666661</v>
      </c>
      <c r="K208" s="307" t="str">
        <f t="shared" si="65"/>
        <v>Sabtu</v>
      </c>
      <c r="L208" s="308">
        <f t="shared" si="70"/>
        <v>45829.125</v>
      </c>
      <c r="M208" s="310">
        <f t="shared" si="66"/>
        <v>6.1249999999999991</v>
      </c>
    </row>
    <row r="209" spans="1:13" x14ac:dyDescent="0.25">
      <c r="A209" s="27">
        <f t="shared" si="67"/>
        <v>8</v>
      </c>
      <c r="B209" s="54" t="s">
        <v>316</v>
      </c>
      <c r="C209" s="27">
        <v>380</v>
      </c>
      <c r="D209" s="53">
        <f t="shared" si="62"/>
        <v>35</v>
      </c>
      <c r="E209" s="53">
        <v>1</v>
      </c>
      <c r="F209" s="53">
        <f t="shared" si="63"/>
        <v>34</v>
      </c>
      <c r="G209" s="27">
        <v>12</v>
      </c>
      <c r="H209" s="307" t="str">
        <f t="shared" si="64"/>
        <v>Minggu</v>
      </c>
      <c r="I209" s="308">
        <f t="shared" si="68"/>
        <v>45830.916666666664</v>
      </c>
      <c r="J209" s="309">
        <f t="shared" si="69"/>
        <v>7.9166666666666661</v>
      </c>
      <c r="K209" s="307" t="str">
        <f t="shared" si="65"/>
        <v>Senin</v>
      </c>
      <c r="L209" s="308">
        <f t="shared" si="70"/>
        <v>45831.416666666664</v>
      </c>
      <c r="M209" s="310">
        <f t="shared" si="66"/>
        <v>8.4166666666666661</v>
      </c>
    </row>
    <row r="210" spans="1:13" x14ac:dyDescent="0.25">
      <c r="A210" s="27">
        <f t="shared" si="67"/>
        <v>9</v>
      </c>
      <c r="B210" s="54" t="s">
        <v>315</v>
      </c>
      <c r="C210" s="27">
        <v>110</v>
      </c>
      <c r="D210" s="53">
        <f t="shared" si="62"/>
        <v>12</v>
      </c>
      <c r="E210" s="53">
        <v>2</v>
      </c>
      <c r="F210" s="53">
        <f t="shared" si="63"/>
        <v>10</v>
      </c>
      <c r="G210" s="27">
        <v>1</v>
      </c>
      <c r="H210" s="307" t="str">
        <f t="shared" si="64"/>
        <v>Selasa</v>
      </c>
      <c r="I210" s="308">
        <f t="shared" si="68"/>
        <v>45832.875</v>
      </c>
      <c r="J210" s="309">
        <f t="shared" si="69"/>
        <v>9.875</v>
      </c>
      <c r="K210" s="307" t="str">
        <f t="shared" si="65"/>
        <v>Selasa</v>
      </c>
      <c r="L210" s="308">
        <f t="shared" si="70"/>
        <v>45832.916666666664</v>
      </c>
      <c r="M210" s="310">
        <f t="shared" si="66"/>
        <v>9.9166666666666661</v>
      </c>
    </row>
    <row r="211" spans="1:13" x14ac:dyDescent="0.25">
      <c r="A211" s="27">
        <f t="shared" si="67"/>
        <v>10</v>
      </c>
      <c r="B211" s="54" t="s">
        <v>314</v>
      </c>
      <c r="C211" s="27">
        <v>182</v>
      </c>
      <c r="D211" s="53">
        <f t="shared" si="62"/>
        <v>15</v>
      </c>
      <c r="E211" s="53">
        <v>-1</v>
      </c>
      <c r="F211" s="53">
        <f t="shared" si="63"/>
        <v>16</v>
      </c>
      <c r="G211" s="27">
        <v>2</v>
      </c>
      <c r="H211" s="307" t="str">
        <f t="shared" si="64"/>
        <v>Rabu</v>
      </c>
      <c r="I211" s="308">
        <f t="shared" si="68"/>
        <v>45833.416666666664</v>
      </c>
      <c r="J211" s="309">
        <f t="shared" si="69"/>
        <v>10.416666666666666</v>
      </c>
      <c r="K211" s="307" t="str">
        <f t="shared" si="65"/>
        <v>Rabu</v>
      </c>
      <c r="L211" s="308">
        <f t="shared" si="70"/>
        <v>45833.5</v>
      </c>
      <c r="M211" s="310">
        <f t="shared" si="66"/>
        <v>10.5</v>
      </c>
    </row>
    <row r="212" spans="1:13" x14ac:dyDescent="0.25">
      <c r="A212" s="27">
        <f t="shared" si="67"/>
        <v>11</v>
      </c>
      <c r="B212" s="54" t="s">
        <v>25</v>
      </c>
      <c r="C212" s="27">
        <v>109</v>
      </c>
      <c r="D212" s="53">
        <f t="shared" si="62"/>
        <v>9</v>
      </c>
      <c r="E212" s="23">
        <v>0</v>
      </c>
      <c r="F212" s="53">
        <f t="shared" si="63"/>
        <v>9</v>
      </c>
      <c r="G212" s="21">
        <v>2</v>
      </c>
      <c r="H212" s="307" t="str">
        <f t="shared" si="64"/>
        <v>Kamis</v>
      </c>
      <c r="I212" s="308">
        <f t="shared" si="68"/>
        <v>45834.125</v>
      </c>
      <c r="J212" s="309">
        <f t="shared" si="69"/>
        <v>11.125</v>
      </c>
      <c r="K212" s="307" t="str">
        <f t="shared" si="65"/>
        <v>Kamis</v>
      </c>
      <c r="L212" s="308">
        <f t="shared" si="70"/>
        <v>45834.208333333336</v>
      </c>
      <c r="M212" s="310">
        <f t="shared" si="66"/>
        <v>11.208333333333334</v>
      </c>
    </row>
    <row r="213" spans="1:13" x14ac:dyDescent="0.25">
      <c r="A213" s="27">
        <f t="shared" si="67"/>
        <v>12</v>
      </c>
      <c r="B213" s="54" t="s">
        <v>24</v>
      </c>
      <c r="C213" s="27">
        <v>330</v>
      </c>
      <c r="D213" s="53">
        <f t="shared" si="62"/>
        <v>26</v>
      </c>
      <c r="E213" s="23">
        <v>-4</v>
      </c>
      <c r="F213" s="53">
        <f t="shared" si="63"/>
        <v>30</v>
      </c>
      <c r="G213" s="21">
        <v>3</v>
      </c>
      <c r="H213" s="307" t="str">
        <f t="shared" si="64"/>
        <v>Kamis</v>
      </c>
      <c r="I213" s="308">
        <f t="shared" si="68"/>
        <v>45834.583333333336</v>
      </c>
      <c r="J213" s="309">
        <f t="shared" si="69"/>
        <v>11.583333333333334</v>
      </c>
      <c r="K213" s="307" t="str">
        <f t="shared" si="65"/>
        <v>Kamis</v>
      </c>
      <c r="L213" s="308">
        <f t="shared" si="70"/>
        <v>45834.708333333336</v>
      </c>
      <c r="M213" s="310">
        <f t="shared" si="66"/>
        <v>11.708333333333334</v>
      </c>
    </row>
    <row r="214" spans="1:13" x14ac:dyDescent="0.25">
      <c r="A214" s="27">
        <f t="shared" si="67"/>
        <v>13</v>
      </c>
      <c r="B214" s="54" t="s">
        <v>22</v>
      </c>
      <c r="C214" s="27">
        <v>323</v>
      </c>
      <c r="D214" s="53">
        <f t="shared" si="62"/>
        <v>26</v>
      </c>
      <c r="E214" s="23">
        <v>-3</v>
      </c>
      <c r="F214" s="53">
        <f t="shared" si="63"/>
        <v>29</v>
      </c>
      <c r="G214" s="21">
        <v>2</v>
      </c>
      <c r="H214" s="307" t="str">
        <f t="shared" si="64"/>
        <v>Jum'at</v>
      </c>
      <c r="I214" s="308">
        <f t="shared" si="68"/>
        <v>45835.791666666664</v>
      </c>
      <c r="J214" s="309">
        <f t="shared" si="69"/>
        <v>12.791666666666668</v>
      </c>
      <c r="K214" s="307" t="str">
        <f t="shared" si="65"/>
        <v>Jum'at</v>
      </c>
      <c r="L214" s="308">
        <f t="shared" si="70"/>
        <v>45835.875</v>
      </c>
      <c r="M214" s="310">
        <f t="shared" si="66"/>
        <v>12.875000000000002</v>
      </c>
    </row>
    <row r="215" spans="1:13" x14ac:dyDescent="0.25">
      <c r="A215" s="27">
        <f t="shared" si="67"/>
        <v>14</v>
      </c>
      <c r="B215" s="311" t="s">
        <v>93</v>
      </c>
      <c r="C215" s="210">
        <v>146</v>
      </c>
      <c r="D215" s="53">
        <f t="shared" si="62"/>
        <v>12</v>
      </c>
      <c r="E215" s="312">
        <v>-1</v>
      </c>
      <c r="F215" s="53">
        <f t="shared" si="63"/>
        <v>13</v>
      </c>
      <c r="G215" s="215">
        <v>1</v>
      </c>
      <c r="H215" s="307" t="str">
        <f t="shared" si="64"/>
        <v>Sabtu</v>
      </c>
      <c r="I215" s="308">
        <f t="shared" si="68"/>
        <v>45836.958333333336</v>
      </c>
      <c r="J215" s="309">
        <f t="shared" si="69"/>
        <v>13.958333333333336</v>
      </c>
      <c r="K215" s="307" t="str">
        <f t="shared" si="65"/>
        <v>Minggu</v>
      </c>
      <c r="L215" s="308">
        <f t="shared" si="70"/>
        <v>45837</v>
      </c>
      <c r="M215" s="310">
        <f t="shared" si="66"/>
        <v>14.000000000000002</v>
      </c>
    </row>
    <row r="216" spans="1:13" x14ac:dyDescent="0.25">
      <c r="A216" s="27">
        <v>15</v>
      </c>
      <c r="B216" s="54" t="s">
        <v>92</v>
      </c>
      <c r="C216" s="27"/>
      <c r="D216" s="53"/>
      <c r="E216" s="23"/>
      <c r="F216" s="53"/>
      <c r="G216" s="27"/>
      <c r="H216" s="307" t="str">
        <f t="shared" si="64"/>
        <v>Minggu</v>
      </c>
      <c r="I216" s="308">
        <f t="shared" si="68"/>
        <v>45837.5</v>
      </c>
      <c r="J216" s="309">
        <f t="shared" si="69"/>
        <v>14.500000000000002</v>
      </c>
      <c r="K216" s="307"/>
      <c r="L216" s="308"/>
      <c r="M216" s="310"/>
    </row>
    <row r="217" spans="1:13" x14ac:dyDescent="0.25">
      <c r="A217" s="459" t="s">
        <v>31</v>
      </c>
      <c r="B217" s="459"/>
      <c r="C217" s="28">
        <f>SUM(C202:C216)</f>
        <v>3160</v>
      </c>
      <c r="D217" s="56">
        <f>SUM(D202:D216)</f>
        <v>283</v>
      </c>
      <c r="E217" s="56"/>
      <c r="F217" s="56"/>
      <c r="G217" s="56">
        <f>SUM(G202:G216)</f>
        <v>45</v>
      </c>
      <c r="H217" s="57">
        <f>D217+G217</f>
        <v>328</v>
      </c>
      <c r="I217" s="313"/>
      <c r="J217" s="30"/>
      <c r="K217" s="29"/>
      <c r="L217" s="29"/>
      <c r="M217" s="30"/>
    </row>
    <row r="218" spans="1:13" x14ac:dyDescent="0.25">
      <c r="A218" s="8" t="s">
        <v>32</v>
      </c>
      <c r="B218" s="8"/>
      <c r="C218" s="61"/>
      <c r="D218" s="62">
        <f>D217/24</f>
        <v>11.791666666666666</v>
      </c>
      <c r="E218" s="62"/>
      <c r="F218" s="62"/>
      <c r="G218" s="62">
        <f>G217/24</f>
        <v>1.875</v>
      </c>
      <c r="H218" s="63">
        <f>H217/24</f>
        <v>13.666666666666666</v>
      </c>
      <c r="I218" s="33"/>
      <c r="J218" s="34" t="s">
        <v>33</v>
      </c>
      <c r="K218" s="35"/>
      <c r="L218" s="35"/>
      <c r="M218" s="35"/>
    </row>
    <row r="219" spans="1:13" x14ac:dyDescent="0.25">
      <c r="A219" s="49"/>
      <c r="B219" s="36"/>
      <c r="C219" s="36"/>
      <c r="D219" s="36"/>
      <c r="E219" s="36"/>
      <c r="F219" s="36"/>
      <c r="G219" s="36"/>
      <c r="H219" s="36"/>
      <c r="I219" s="35"/>
      <c r="J219" s="30" t="s">
        <v>34</v>
      </c>
      <c r="K219" s="30"/>
      <c r="L219" s="38">
        <f>C217</f>
        <v>3160</v>
      </c>
      <c r="M219" s="35" t="s">
        <v>35</v>
      </c>
    </row>
    <row r="220" spans="1:13" x14ac:dyDescent="0.25">
      <c r="A220" s="49"/>
      <c r="B220" s="36"/>
      <c r="C220" s="36"/>
      <c r="D220" s="36"/>
      <c r="E220" s="36"/>
      <c r="F220" s="36"/>
      <c r="G220" s="36"/>
      <c r="H220" s="36"/>
      <c r="I220" s="36"/>
      <c r="J220" s="30" t="s">
        <v>36</v>
      </c>
      <c r="K220" s="30"/>
      <c r="L220" s="40">
        <f>D218</f>
        <v>11.791666666666666</v>
      </c>
      <c r="M220" s="35" t="s">
        <v>14</v>
      </c>
    </row>
    <row r="221" spans="1:13" x14ac:dyDescent="0.25">
      <c r="A221" s="49"/>
      <c r="B221" s="36"/>
      <c r="C221" s="36"/>
      <c r="D221" s="36"/>
      <c r="E221" s="36"/>
      <c r="F221" s="36"/>
      <c r="G221" s="36"/>
      <c r="H221" s="36"/>
      <c r="I221" s="36"/>
      <c r="J221" s="30" t="s">
        <v>37</v>
      </c>
      <c r="K221" s="30"/>
      <c r="L221" s="41">
        <f>G218</f>
        <v>1.875</v>
      </c>
      <c r="M221" s="35" t="s">
        <v>14</v>
      </c>
    </row>
    <row r="223" spans="1:13" x14ac:dyDescent="0.25">
      <c r="A223" s="14" t="s">
        <v>309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 spans="1:13" x14ac:dyDescent="0.25">
      <c r="A224" s="468" t="s">
        <v>310</v>
      </c>
      <c r="B224" s="468"/>
      <c r="C224" s="468"/>
      <c r="D224" s="468"/>
      <c r="E224" s="468"/>
      <c r="F224" s="468"/>
      <c r="G224" s="468"/>
      <c r="H224" s="468"/>
      <c r="I224" s="468"/>
      <c r="J224" s="468"/>
      <c r="K224" s="468"/>
      <c r="L224" s="468"/>
      <c r="M224" s="468"/>
    </row>
    <row r="225" spans="1:13" x14ac:dyDescent="0.25">
      <c r="A225" s="303" t="s">
        <v>103</v>
      </c>
      <c r="B225" s="36"/>
      <c r="C225" s="36"/>
      <c r="D225" s="36"/>
      <c r="E225" s="36"/>
      <c r="F225" s="36"/>
      <c r="G225" s="36"/>
      <c r="H225" s="36"/>
      <c r="I225" s="36"/>
      <c r="J225" s="35"/>
      <c r="K225" s="304" t="s">
        <v>311</v>
      </c>
      <c r="L225" s="305">
        <v>11</v>
      </c>
      <c r="M225" s="306" t="s">
        <v>4</v>
      </c>
    </row>
    <row r="226" spans="1:13" ht="15.75" customHeight="1" x14ac:dyDescent="0.25">
      <c r="A226" s="461" t="s">
        <v>5</v>
      </c>
      <c r="B226" s="461" t="s">
        <v>6</v>
      </c>
      <c r="C226" s="462" t="s">
        <v>7</v>
      </c>
      <c r="D226" s="462" t="s">
        <v>8</v>
      </c>
      <c r="E226" s="463" t="s">
        <v>9</v>
      </c>
      <c r="F226" s="463" t="s">
        <v>10</v>
      </c>
      <c r="G226" s="462" t="s">
        <v>11</v>
      </c>
      <c r="H226" s="464" t="s">
        <v>12</v>
      </c>
      <c r="I226" s="464"/>
      <c r="J226" s="464"/>
      <c r="K226" s="465" t="s">
        <v>13</v>
      </c>
      <c r="L226" s="465"/>
      <c r="M226" s="465"/>
    </row>
    <row r="227" spans="1:13" x14ac:dyDescent="0.25">
      <c r="A227" s="461"/>
      <c r="B227" s="461"/>
      <c r="C227" s="462"/>
      <c r="D227" s="462"/>
      <c r="E227" s="463"/>
      <c r="F227" s="463"/>
      <c r="G227" s="462"/>
      <c r="H227" s="277" t="s">
        <v>14</v>
      </c>
      <c r="I227" s="277" t="s">
        <v>15</v>
      </c>
      <c r="J227" s="277" t="s">
        <v>16</v>
      </c>
      <c r="K227" s="278" t="s">
        <v>14</v>
      </c>
      <c r="L227" s="278" t="s">
        <v>15</v>
      </c>
      <c r="M227" s="278" t="s">
        <v>16</v>
      </c>
    </row>
    <row r="228" spans="1:13" x14ac:dyDescent="0.25">
      <c r="A228" s="27">
        <v>1</v>
      </c>
      <c r="B228" s="54" t="s">
        <v>92</v>
      </c>
      <c r="C228" s="27">
        <v>150</v>
      </c>
      <c r="D228" s="53">
        <f t="shared" ref="D228:D243" si="71">F228+E228</f>
        <v>14</v>
      </c>
      <c r="E228" s="53">
        <v>1</v>
      </c>
      <c r="F228" s="53">
        <f t="shared" ref="F228:F243" si="72">INT(C228/$L$4)</f>
        <v>13</v>
      </c>
      <c r="G228" s="27">
        <v>9</v>
      </c>
      <c r="H228" s="27" t="str">
        <f t="shared" ref="H228:H244" si="73">CHOOSE(WEEKDAY(I228),"Minggu","Senin","Selasa","Rabu","Kamis","Jum'at","Sabtu")</f>
        <v>Minggu</v>
      </c>
      <c r="I228" s="72">
        <v>45837</v>
      </c>
      <c r="J228" s="73">
        <v>0.5</v>
      </c>
      <c r="K228" s="27" t="str">
        <f t="shared" ref="K228:K243" si="74">CHOOSE(WEEKDAY(L228),"Minggu","Senin","Selasa","Rabu","Kamis","Jum'at","Sabtu")</f>
        <v>Minggu</v>
      </c>
      <c r="L228" s="72">
        <f>(I228+J228)+G228/24</f>
        <v>45837.875</v>
      </c>
      <c r="M228" s="73">
        <f t="shared" ref="M228:M243" si="75">(J228+G228/24)</f>
        <v>0.875</v>
      </c>
    </row>
    <row r="229" spans="1:13" x14ac:dyDescent="0.25">
      <c r="A229" s="27">
        <f t="shared" ref="A229:A244" si="76">A228+1</f>
        <v>2</v>
      </c>
      <c r="B229" s="54" t="s">
        <v>319</v>
      </c>
      <c r="C229" s="27">
        <v>311</v>
      </c>
      <c r="D229" s="53">
        <f t="shared" si="71"/>
        <v>28</v>
      </c>
      <c r="E229" s="53">
        <v>0</v>
      </c>
      <c r="F229" s="53">
        <f t="shared" si="72"/>
        <v>28</v>
      </c>
      <c r="G229" s="27">
        <v>1</v>
      </c>
      <c r="H229" s="315" t="str">
        <f t="shared" si="73"/>
        <v>Senin</v>
      </c>
      <c r="I229" s="316">
        <f t="shared" ref="I229:I244" si="77">$I$228+J229</f>
        <v>45838.458333333336</v>
      </c>
      <c r="J229" s="317">
        <f t="shared" ref="J229:J244" si="78">M228+D228/24</f>
        <v>1.4583333333333335</v>
      </c>
      <c r="K229" s="315" t="str">
        <f t="shared" si="74"/>
        <v>Senin</v>
      </c>
      <c r="L229" s="316">
        <f t="shared" ref="L229:L243" si="79">($I$228+J229)+G229/24</f>
        <v>45838.5</v>
      </c>
      <c r="M229" s="318">
        <f t="shared" si="75"/>
        <v>1.5000000000000002</v>
      </c>
    </row>
    <row r="230" spans="1:13" x14ac:dyDescent="0.25">
      <c r="A230" s="27">
        <f t="shared" si="76"/>
        <v>3</v>
      </c>
      <c r="B230" s="54" t="s">
        <v>28</v>
      </c>
      <c r="C230" s="27">
        <v>224</v>
      </c>
      <c r="D230" s="53">
        <f t="shared" si="71"/>
        <v>17</v>
      </c>
      <c r="E230" s="53">
        <v>-3</v>
      </c>
      <c r="F230" s="53">
        <f t="shared" si="72"/>
        <v>20</v>
      </c>
      <c r="G230" s="27">
        <v>2</v>
      </c>
      <c r="H230" s="315" t="str">
        <f t="shared" si="73"/>
        <v>Selasa</v>
      </c>
      <c r="I230" s="316">
        <f t="shared" si="77"/>
        <v>45839.666666666664</v>
      </c>
      <c r="J230" s="317">
        <f t="shared" si="78"/>
        <v>2.666666666666667</v>
      </c>
      <c r="K230" s="315" t="str">
        <f t="shared" si="74"/>
        <v>Selasa</v>
      </c>
      <c r="L230" s="316">
        <f t="shared" si="79"/>
        <v>45839.75</v>
      </c>
      <c r="M230" s="318">
        <f t="shared" si="75"/>
        <v>2.7500000000000004</v>
      </c>
    </row>
    <row r="231" spans="1:13" ht="15.75" customHeight="1" x14ac:dyDescent="0.25">
      <c r="A231" s="27">
        <f t="shared" si="76"/>
        <v>4</v>
      </c>
      <c r="B231" s="54" t="s">
        <v>27</v>
      </c>
      <c r="C231" s="27">
        <v>182</v>
      </c>
      <c r="D231" s="53">
        <f t="shared" si="71"/>
        <v>13</v>
      </c>
      <c r="E231" s="53">
        <v>-3</v>
      </c>
      <c r="F231" s="53">
        <f t="shared" si="72"/>
        <v>16</v>
      </c>
      <c r="G231" s="27">
        <v>2</v>
      </c>
      <c r="H231" s="315" t="str">
        <f t="shared" si="73"/>
        <v>Rabu</v>
      </c>
      <c r="I231" s="316">
        <f t="shared" si="77"/>
        <v>45840.458333333336</v>
      </c>
      <c r="J231" s="317">
        <f t="shared" si="78"/>
        <v>3.4583333333333339</v>
      </c>
      <c r="K231" s="315" t="str">
        <f t="shared" si="74"/>
        <v>Rabu</v>
      </c>
      <c r="L231" s="316">
        <f t="shared" si="79"/>
        <v>45840.541666666672</v>
      </c>
      <c r="M231" s="318">
        <f t="shared" si="75"/>
        <v>3.5416666666666674</v>
      </c>
    </row>
    <row r="232" spans="1:13" x14ac:dyDescent="0.25">
      <c r="A232" s="27">
        <f t="shared" si="76"/>
        <v>5</v>
      </c>
      <c r="B232" s="54" t="s">
        <v>26</v>
      </c>
      <c r="C232" s="27">
        <v>138</v>
      </c>
      <c r="D232" s="53">
        <f t="shared" si="71"/>
        <v>13</v>
      </c>
      <c r="E232" s="53">
        <v>1</v>
      </c>
      <c r="F232" s="53">
        <f t="shared" si="72"/>
        <v>12</v>
      </c>
      <c r="G232" s="27">
        <v>2</v>
      </c>
      <c r="H232" s="315" t="str">
        <f t="shared" si="73"/>
        <v>Kamis</v>
      </c>
      <c r="I232" s="316">
        <f t="shared" si="77"/>
        <v>45841.083333333336</v>
      </c>
      <c r="J232" s="317">
        <f t="shared" si="78"/>
        <v>4.0833333333333339</v>
      </c>
      <c r="K232" s="315" t="str">
        <f t="shared" si="74"/>
        <v>Kamis</v>
      </c>
      <c r="L232" s="316">
        <f t="shared" si="79"/>
        <v>45841.166666666672</v>
      </c>
      <c r="M232" s="318">
        <f t="shared" si="75"/>
        <v>4.166666666666667</v>
      </c>
    </row>
    <row r="233" spans="1:13" x14ac:dyDescent="0.25">
      <c r="A233" s="27">
        <f t="shared" si="76"/>
        <v>6</v>
      </c>
      <c r="B233" s="54" t="s">
        <v>24</v>
      </c>
      <c r="C233" s="27">
        <v>230</v>
      </c>
      <c r="D233" s="53">
        <f t="shared" si="71"/>
        <v>23</v>
      </c>
      <c r="E233" s="53">
        <v>3</v>
      </c>
      <c r="F233" s="53">
        <f t="shared" si="72"/>
        <v>20</v>
      </c>
      <c r="G233" s="27">
        <v>3</v>
      </c>
      <c r="H233" s="315" t="str">
        <f t="shared" si="73"/>
        <v>Kamis</v>
      </c>
      <c r="I233" s="316">
        <f t="shared" si="77"/>
        <v>45841.708333333336</v>
      </c>
      <c r="J233" s="317">
        <f t="shared" si="78"/>
        <v>4.7083333333333339</v>
      </c>
      <c r="K233" s="315" t="str">
        <f t="shared" si="74"/>
        <v>Kamis</v>
      </c>
      <c r="L233" s="316">
        <f t="shared" si="79"/>
        <v>45841.833333333336</v>
      </c>
      <c r="M233" s="318">
        <f t="shared" si="75"/>
        <v>4.8333333333333339</v>
      </c>
    </row>
    <row r="234" spans="1:13" x14ac:dyDescent="0.25">
      <c r="A234" s="27">
        <f t="shared" si="76"/>
        <v>7</v>
      </c>
      <c r="B234" s="54" t="s">
        <v>314</v>
      </c>
      <c r="C234" s="27">
        <v>110</v>
      </c>
      <c r="D234" s="53">
        <f t="shared" si="71"/>
        <v>15</v>
      </c>
      <c r="E234" s="53">
        <v>5</v>
      </c>
      <c r="F234" s="53">
        <f t="shared" si="72"/>
        <v>10</v>
      </c>
      <c r="G234" s="27">
        <v>2</v>
      </c>
      <c r="H234" s="315" t="str">
        <f t="shared" si="73"/>
        <v>Jum'at</v>
      </c>
      <c r="I234" s="316">
        <f t="shared" si="77"/>
        <v>45842.791666666664</v>
      </c>
      <c r="J234" s="317">
        <f t="shared" si="78"/>
        <v>5.791666666666667</v>
      </c>
      <c r="K234" s="315" t="str">
        <f t="shared" si="74"/>
        <v>Jum'at</v>
      </c>
      <c r="L234" s="316">
        <f t="shared" si="79"/>
        <v>45842.875</v>
      </c>
      <c r="M234" s="318">
        <f t="shared" si="75"/>
        <v>5.875</v>
      </c>
    </row>
    <row r="235" spans="1:13" x14ac:dyDescent="0.25">
      <c r="A235" s="27">
        <f t="shared" si="76"/>
        <v>8</v>
      </c>
      <c r="B235" s="54" t="s">
        <v>315</v>
      </c>
      <c r="C235" s="27">
        <v>380</v>
      </c>
      <c r="D235" s="53">
        <f t="shared" si="71"/>
        <v>44</v>
      </c>
      <c r="E235" s="53">
        <v>10</v>
      </c>
      <c r="F235" s="53">
        <f t="shared" si="72"/>
        <v>34</v>
      </c>
      <c r="G235" s="27">
        <v>2</v>
      </c>
      <c r="H235" s="315" t="str">
        <f t="shared" si="73"/>
        <v>Sabtu</v>
      </c>
      <c r="I235" s="316">
        <f t="shared" si="77"/>
        <v>45843.5</v>
      </c>
      <c r="J235" s="317">
        <f t="shared" si="78"/>
        <v>6.5</v>
      </c>
      <c r="K235" s="315" t="str">
        <f t="shared" si="74"/>
        <v>Sabtu</v>
      </c>
      <c r="L235" s="316">
        <f t="shared" si="79"/>
        <v>45843.583333333336</v>
      </c>
      <c r="M235" s="318">
        <f t="shared" si="75"/>
        <v>6.583333333333333</v>
      </c>
    </row>
    <row r="236" spans="1:13" x14ac:dyDescent="0.25">
      <c r="A236" s="27">
        <f t="shared" si="76"/>
        <v>9</v>
      </c>
      <c r="B236" s="54" t="s">
        <v>316</v>
      </c>
      <c r="C236" s="27">
        <v>380</v>
      </c>
      <c r="D236" s="53">
        <f t="shared" si="71"/>
        <v>41</v>
      </c>
      <c r="E236" s="53">
        <v>7</v>
      </c>
      <c r="F236" s="53">
        <f t="shared" si="72"/>
        <v>34</v>
      </c>
      <c r="G236" s="27">
        <v>21</v>
      </c>
      <c r="H236" s="315" t="str">
        <f t="shared" si="73"/>
        <v>Senin</v>
      </c>
      <c r="I236" s="316">
        <f t="shared" si="77"/>
        <v>45845.416666666664</v>
      </c>
      <c r="J236" s="317">
        <f t="shared" si="78"/>
        <v>8.4166666666666661</v>
      </c>
      <c r="K236" s="315" t="str">
        <f t="shared" si="74"/>
        <v>Selasa</v>
      </c>
      <c r="L236" s="316">
        <f t="shared" si="79"/>
        <v>45846.291666666664</v>
      </c>
      <c r="M236" s="318">
        <f t="shared" si="75"/>
        <v>9.2916666666666661</v>
      </c>
    </row>
    <row r="237" spans="1:13" x14ac:dyDescent="0.25">
      <c r="A237" s="27">
        <f t="shared" si="76"/>
        <v>10</v>
      </c>
      <c r="B237" s="54" t="s">
        <v>315</v>
      </c>
      <c r="C237" s="27">
        <v>110</v>
      </c>
      <c r="D237" s="53">
        <f t="shared" si="71"/>
        <v>11</v>
      </c>
      <c r="E237" s="53">
        <v>1</v>
      </c>
      <c r="F237" s="53">
        <f t="shared" si="72"/>
        <v>10</v>
      </c>
      <c r="G237" s="27">
        <v>2</v>
      </c>
      <c r="H237" s="315" t="str">
        <f t="shared" si="73"/>
        <v>Kamis</v>
      </c>
      <c r="I237" s="316">
        <f t="shared" si="77"/>
        <v>45848</v>
      </c>
      <c r="J237" s="317">
        <f t="shared" si="78"/>
        <v>11</v>
      </c>
      <c r="K237" s="315" t="str">
        <f t="shared" si="74"/>
        <v>Kamis</v>
      </c>
      <c r="L237" s="316">
        <f t="shared" si="79"/>
        <v>45848.083333333336</v>
      </c>
      <c r="M237" s="318">
        <f t="shared" si="75"/>
        <v>11.083333333333334</v>
      </c>
    </row>
    <row r="238" spans="1:13" x14ac:dyDescent="0.25">
      <c r="A238" s="27">
        <f t="shared" si="76"/>
        <v>11</v>
      </c>
      <c r="B238" s="54" t="s">
        <v>314</v>
      </c>
      <c r="C238" s="27">
        <v>230</v>
      </c>
      <c r="D238" s="53">
        <f t="shared" si="71"/>
        <v>23</v>
      </c>
      <c r="E238" s="53">
        <v>3</v>
      </c>
      <c r="F238" s="53">
        <f t="shared" si="72"/>
        <v>20</v>
      </c>
      <c r="G238" s="27">
        <v>10</v>
      </c>
      <c r="H238" s="315" t="str">
        <f t="shared" si="73"/>
        <v>Kamis</v>
      </c>
      <c r="I238" s="316">
        <f t="shared" si="77"/>
        <v>45848.541666666664</v>
      </c>
      <c r="J238" s="317">
        <f t="shared" si="78"/>
        <v>11.541666666666668</v>
      </c>
      <c r="K238" s="315" t="str">
        <f t="shared" si="74"/>
        <v>Kamis</v>
      </c>
      <c r="L238" s="316">
        <f t="shared" si="79"/>
        <v>45848.958333333328</v>
      </c>
      <c r="M238" s="318">
        <f t="shared" si="75"/>
        <v>11.958333333333334</v>
      </c>
    </row>
    <row r="239" spans="1:13" x14ac:dyDescent="0.25">
      <c r="A239" s="27">
        <f t="shared" si="76"/>
        <v>12</v>
      </c>
      <c r="B239" s="54" t="s">
        <v>24</v>
      </c>
      <c r="C239" s="27">
        <v>138</v>
      </c>
      <c r="D239" s="53">
        <f t="shared" si="71"/>
        <v>13</v>
      </c>
      <c r="E239" s="53">
        <v>1</v>
      </c>
      <c r="F239" s="53">
        <f t="shared" si="72"/>
        <v>12</v>
      </c>
      <c r="G239" s="27">
        <v>2</v>
      </c>
      <c r="H239" s="315" t="str">
        <f t="shared" si="73"/>
        <v>Jum'at</v>
      </c>
      <c r="I239" s="316">
        <f t="shared" si="77"/>
        <v>45849.916666666664</v>
      </c>
      <c r="J239" s="317">
        <f t="shared" si="78"/>
        <v>12.916666666666668</v>
      </c>
      <c r="K239" s="315" t="str">
        <f t="shared" si="74"/>
        <v>Sabtu</v>
      </c>
      <c r="L239" s="316">
        <f t="shared" si="79"/>
        <v>45850</v>
      </c>
      <c r="M239" s="318">
        <f t="shared" si="75"/>
        <v>13.000000000000002</v>
      </c>
    </row>
    <row r="240" spans="1:13" x14ac:dyDescent="0.25">
      <c r="A240" s="27">
        <f t="shared" si="76"/>
        <v>13</v>
      </c>
      <c r="B240" s="54" t="s">
        <v>26</v>
      </c>
      <c r="C240" s="27">
        <v>182</v>
      </c>
      <c r="D240" s="53">
        <f t="shared" si="71"/>
        <v>13</v>
      </c>
      <c r="E240" s="53">
        <v>-3</v>
      </c>
      <c r="F240" s="53">
        <f t="shared" si="72"/>
        <v>16</v>
      </c>
      <c r="G240" s="27">
        <v>2</v>
      </c>
      <c r="H240" s="315" t="str">
        <f t="shared" si="73"/>
        <v>Sabtu</v>
      </c>
      <c r="I240" s="316">
        <f t="shared" si="77"/>
        <v>45850.541666666664</v>
      </c>
      <c r="J240" s="317">
        <f t="shared" si="78"/>
        <v>13.541666666666668</v>
      </c>
      <c r="K240" s="315" t="str">
        <f t="shared" si="74"/>
        <v>Sabtu</v>
      </c>
      <c r="L240" s="316">
        <f t="shared" si="79"/>
        <v>45850.625</v>
      </c>
      <c r="M240" s="318">
        <f t="shared" si="75"/>
        <v>13.625000000000002</v>
      </c>
    </row>
    <row r="241" spans="1:13" x14ac:dyDescent="0.25">
      <c r="A241" s="27">
        <f t="shared" si="76"/>
        <v>14</v>
      </c>
      <c r="B241" s="54" t="s">
        <v>27</v>
      </c>
      <c r="C241" s="27">
        <v>224</v>
      </c>
      <c r="D241" s="53">
        <f t="shared" si="71"/>
        <v>17</v>
      </c>
      <c r="E241" s="53">
        <v>-3</v>
      </c>
      <c r="F241" s="53">
        <f t="shared" si="72"/>
        <v>20</v>
      </c>
      <c r="G241" s="27">
        <v>2</v>
      </c>
      <c r="H241" s="315" t="str">
        <f t="shared" si="73"/>
        <v>Minggu</v>
      </c>
      <c r="I241" s="316">
        <f t="shared" si="77"/>
        <v>45851.166666666664</v>
      </c>
      <c r="J241" s="317">
        <f t="shared" si="78"/>
        <v>14.166666666666668</v>
      </c>
      <c r="K241" s="315" t="str">
        <f t="shared" si="74"/>
        <v>Minggu</v>
      </c>
      <c r="L241" s="316">
        <f t="shared" si="79"/>
        <v>45851.25</v>
      </c>
      <c r="M241" s="318">
        <f t="shared" si="75"/>
        <v>14.250000000000002</v>
      </c>
    </row>
    <row r="242" spans="1:13" x14ac:dyDescent="0.25">
      <c r="A242" s="27">
        <f t="shared" si="76"/>
        <v>15</v>
      </c>
      <c r="B242" s="54" t="s">
        <v>28</v>
      </c>
      <c r="C242" s="27">
        <v>311</v>
      </c>
      <c r="D242" s="53">
        <f t="shared" si="71"/>
        <v>27</v>
      </c>
      <c r="E242" s="53">
        <v>-1</v>
      </c>
      <c r="F242" s="53">
        <f t="shared" si="72"/>
        <v>28</v>
      </c>
      <c r="G242" s="27">
        <v>3</v>
      </c>
      <c r="H242" s="315" t="str">
        <f t="shared" si="73"/>
        <v>Minggu</v>
      </c>
      <c r="I242" s="316">
        <f t="shared" si="77"/>
        <v>45851.958333333336</v>
      </c>
      <c r="J242" s="317">
        <f t="shared" si="78"/>
        <v>14.958333333333336</v>
      </c>
      <c r="K242" s="315" t="str">
        <f t="shared" si="74"/>
        <v>Senin</v>
      </c>
      <c r="L242" s="316">
        <f t="shared" si="79"/>
        <v>45852.083333333336</v>
      </c>
      <c r="M242" s="318">
        <f t="shared" si="75"/>
        <v>15.083333333333336</v>
      </c>
    </row>
    <row r="243" spans="1:13" x14ac:dyDescent="0.25">
      <c r="A243" s="27">
        <f t="shared" si="76"/>
        <v>16</v>
      </c>
      <c r="B243" s="311" t="s">
        <v>319</v>
      </c>
      <c r="C243" s="210">
        <v>150</v>
      </c>
      <c r="D243" s="53">
        <f t="shared" si="71"/>
        <v>13</v>
      </c>
      <c r="E243" s="314">
        <v>0</v>
      </c>
      <c r="F243" s="53">
        <f t="shared" si="72"/>
        <v>13</v>
      </c>
      <c r="G243" s="210">
        <v>1</v>
      </c>
      <c r="H243" s="315" t="str">
        <f t="shared" si="73"/>
        <v>Selasa</v>
      </c>
      <c r="I243" s="316">
        <f t="shared" si="77"/>
        <v>45853.208333333336</v>
      </c>
      <c r="J243" s="317">
        <f t="shared" si="78"/>
        <v>16.208333333333336</v>
      </c>
      <c r="K243" s="315" t="str">
        <f t="shared" si="74"/>
        <v>Selasa</v>
      </c>
      <c r="L243" s="316">
        <f t="shared" si="79"/>
        <v>45853.25</v>
      </c>
      <c r="M243" s="318">
        <f t="shared" si="75"/>
        <v>16.250000000000004</v>
      </c>
    </row>
    <row r="244" spans="1:13" x14ac:dyDescent="0.25">
      <c r="A244" s="27">
        <f t="shared" si="76"/>
        <v>17</v>
      </c>
      <c r="B244" s="54" t="s">
        <v>92</v>
      </c>
      <c r="C244" s="27"/>
      <c r="D244" s="53"/>
      <c r="E244" s="53"/>
      <c r="F244" s="53"/>
      <c r="G244" s="27"/>
      <c r="H244" s="315" t="str">
        <f t="shared" si="73"/>
        <v>Selasa</v>
      </c>
      <c r="I244" s="316">
        <f t="shared" si="77"/>
        <v>45853.791666666664</v>
      </c>
      <c r="J244" s="317">
        <f t="shared" si="78"/>
        <v>16.791666666666671</v>
      </c>
      <c r="K244" s="315"/>
      <c r="L244" s="316"/>
      <c r="M244" s="318"/>
    </row>
    <row r="245" spans="1:13" x14ac:dyDescent="0.25">
      <c r="A245" s="459" t="s">
        <v>31</v>
      </c>
      <c r="B245" s="459"/>
      <c r="C245" s="55">
        <f>SUM(C228:C244)</f>
        <v>3450</v>
      </c>
      <c r="D245" s="56">
        <f>SUM(D228:D244)</f>
        <v>325</v>
      </c>
      <c r="E245" s="56"/>
      <c r="F245" s="56"/>
      <c r="G245" s="56">
        <f>SUM(G228:G244)</f>
        <v>66</v>
      </c>
      <c r="H245" s="57">
        <f>D245+G245</f>
        <v>391</v>
      </c>
      <c r="I245" s="313"/>
      <c r="J245" s="30"/>
      <c r="K245" s="29"/>
      <c r="L245" s="29"/>
      <c r="M245" s="30"/>
    </row>
    <row r="246" spans="1:13" x14ac:dyDescent="0.25">
      <c r="A246" s="8" t="s">
        <v>32</v>
      </c>
      <c r="B246" s="8"/>
      <c r="C246" s="61"/>
      <c r="D246" s="62">
        <f>D245/24</f>
        <v>13.541666666666666</v>
      </c>
      <c r="E246" s="62"/>
      <c r="F246" s="62"/>
      <c r="G246" s="62">
        <f>G245/24</f>
        <v>2.75</v>
      </c>
      <c r="H246" s="63">
        <f>H245/24</f>
        <v>16.291666666666668</v>
      </c>
      <c r="I246" s="33"/>
      <c r="J246" s="34" t="s">
        <v>33</v>
      </c>
      <c r="K246" s="35"/>
      <c r="L246" s="35"/>
      <c r="M246" s="35"/>
    </row>
    <row r="247" spans="1:13" x14ac:dyDescent="0.25">
      <c r="A247" s="49"/>
      <c r="B247" s="36"/>
      <c r="C247" s="36"/>
      <c r="D247" s="36"/>
      <c r="E247" s="36"/>
      <c r="F247" s="36"/>
      <c r="G247" s="36"/>
      <c r="H247" s="36"/>
      <c r="I247" s="35"/>
      <c r="J247" s="30" t="s">
        <v>34</v>
      </c>
      <c r="K247" s="30"/>
      <c r="L247" s="38">
        <f>C245</f>
        <v>3450</v>
      </c>
      <c r="M247" s="35" t="s">
        <v>35</v>
      </c>
    </row>
    <row r="248" spans="1:13" x14ac:dyDescent="0.25">
      <c r="A248" s="49"/>
      <c r="B248" s="36"/>
      <c r="C248" s="36"/>
      <c r="D248" s="36"/>
      <c r="E248" s="36"/>
      <c r="F248" s="36"/>
      <c r="G248" s="36"/>
      <c r="H248" s="36"/>
      <c r="I248" s="36"/>
      <c r="J248" s="30" t="s">
        <v>36</v>
      </c>
      <c r="K248" s="30"/>
      <c r="L248" s="40">
        <f>D246</f>
        <v>13.541666666666666</v>
      </c>
      <c r="M248" s="35" t="s">
        <v>14</v>
      </c>
    </row>
    <row r="249" spans="1:13" x14ac:dyDescent="0.25">
      <c r="A249" s="49"/>
      <c r="B249" s="36"/>
      <c r="C249" s="36"/>
      <c r="D249" s="36"/>
      <c r="E249" s="36"/>
      <c r="F249" s="36"/>
      <c r="G249" s="36"/>
      <c r="H249" s="36"/>
      <c r="I249" s="36"/>
      <c r="J249" s="30" t="s">
        <v>37</v>
      </c>
      <c r="K249" s="30"/>
      <c r="L249" s="41">
        <f>G246</f>
        <v>2.75</v>
      </c>
      <c r="M249" s="35" t="s">
        <v>14</v>
      </c>
    </row>
    <row r="251" spans="1:13" x14ac:dyDescent="0.25">
      <c r="A251" s="14" t="s">
        <v>309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 spans="1:13" x14ac:dyDescent="0.25">
      <c r="A252" s="468" t="s">
        <v>310</v>
      </c>
      <c r="B252" s="468"/>
      <c r="C252" s="468"/>
      <c r="D252" s="468"/>
      <c r="E252" s="468"/>
      <c r="F252" s="468"/>
      <c r="G252" s="468"/>
      <c r="H252" s="468"/>
      <c r="I252" s="468"/>
      <c r="J252" s="468"/>
      <c r="K252" s="468"/>
      <c r="L252" s="468"/>
      <c r="M252" s="468"/>
    </row>
    <row r="253" spans="1:13" x14ac:dyDescent="0.25">
      <c r="A253" s="303" t="s">
        <v>104</v>
      </c>
      <c r="B253" s="36"/>
      <c r="C253" s="36"/>
      <c r="D253" s="36"/>
      <c r="E253" s="36"/>
      <c r="F253" s="36"/>
      <c r="G253" s="36"/>
      <c r="H253" s="36"/>
      <c r="I253" s="36"/>
      <c r="J253" s="35"/>
      <c r="K253" s="304" t="s">
        <v>311</v>
      </c>
      <c r="L253" s="305">
        <v>11</v>
      </c>
      <c r="M253" s="306" t="s">
        <v>4</v>
      </c>
    </row>
    <row r="254" spans="1:13" ht="15.75" customHeight="1" x14ac:dyDescent="0.25">
      <c r="A254" s="461" t="s">
        <v>5</v>
      </c>
      <c r="B254" s="461" t="s">
        <v>6</v>
      </c>
      <c r="C254" s="462" t="s">
        <v>7</v>
      </c>
      <c r="D254" s="462" t="s">
        <v>8</v>
      </c>
      <c r="E254" s="463" t="s">
        <v>9</v>
      </c>
      <c r="F254" s="463" t="s">
        <v>10</v>
      </c>
      <c r="G254" s="462" t="s">
        <v>11</v>
      </c>
      <c r="H254" s="464" t="s">
        <v>12</v>
      </c>
      <c r="I254" s="464"/>
      <c r="J254" s="464"/>
      <c r="K254" s="465" t="s">
        <v>13</v>
      </c>
      <c r="L254" s="465"/>
      <c r="M254" s="465"/>
    </row>
    <row r="255" spans="1:13" x14ac:dyDescent="0.25">
      <c r="A255" s="461"/>
      <c r="B255" s="461"/>
      <c r="C255" s="462"/>
      <c r="D255" s="462"/>
      <c r="E255" s="463"/>
      <c r="F255" s="463"/>
      <c r="G255" s="462"/>
      <c r="H255" s="277" t="s">
        <v>14</v>
      </c>
      <c r="I255" s="277" t="s">
        <v>15</v>
      </c>
      <c r="J255" s="277" t="s">
        <v>16</v>
      </c>
      <c r="K255" s="278" t="s">
        <v>14</v>
      </c>
      <c r="L255" s="278" t="s">
        <v>15</v>
      </c>
      <c r="M255" s="278" t="s">
        <v>16</v>
      </c>
    </row>
    <row r="256" spans="1:13" x14ac:dyDescent="0.25">
      <c r="A256" s="27">
        <v>1</v>
      </c>
      <c r="B256" s="54" t="s">
        <v>92</v>
      </c>
      <c r="C256" s="27">
        <v>146</v>
      </c>
      <c r="D256" s="53">
        <f t="shared" ref="D256:D269" si="80">F256+E256</f>
        <v>14</v>
      </c>
      <c r="E256" s="23">
        <v>1</v>
      </c>
      <c r="F256" s="53">
        <f t="shared" ref="F256:F269" si="81">INT(C256/$L$4)</f>
        <v>13</v>
      </c>
      <c r="G256" s="27">
        <v>9</v>
      </c>
      <c r="H256" s="21" t="str">
        <f t="shared" ref="H256:H270" si="82">CHOOSE(WEEKDAY(I256),"Minggu","Senin","Selasa","Rabu","Kamis","Jum'at","Sabtu")</f>
        <v>Senin</v>
      </c>
      <c r="I256" s="24">
        <v>45852</v>
      </c>
      <c r="J256" s="25">
        <v>0.70833333333333304</v>
      </c>
      <c r="K256" s="21" t="str">
        <f t="shared" ref="K256:K269" si="83">CHOOSE(WEEKDAY(L256),"Minggu","Senin","Selasa","Rabu","Kamis","Jum'at","Sabtu")</f>
        <v>Selasa</v>
      </c>
      <c r="L256" s="24">
        <f>(I256+J256)+G256/24</f>
        <v>45853.083333333336</v>
      </c>
      <c r="M256" s="25">
        <f t="shared" ref="M256:M269" si="84">(J256+G256/24)</f>
        <v>1.083333333333333</v>
      </c>
    </row>
    <row r="257" spans="1:13" x14ac:dyDescent="0.25">
      <c r="A257" s="27">
        <f t="shared" ref="A257:A269" si="85">A256+1</f>
        <v>2</v>
      </c>
      <c r="B257" s="54" t="s">
        <v>93</v>
      </c>
      <c r="C257" s="27">
        <v>323</v>
      </c>
      <c r="D257" s="53">
        <f t="shared" si="80"/>
        <v>25</v>
      </c>
      <c r="E257" s="23">
        <v>-4</v>
      </c>
      <c r="F257" s="53">
        <f t="shared" si="81"/>
        <v>29</v>
      </c>
      <c r="G257" s="21">
        <v>1</v>
      </c>
      <c r="H257" s="307" t="str">
        <f t="shared" si="82"/>
        <v>Selasa</v>
      </c>
      <c r="I257" s="308">
        <f t="shared" ref="I257:I270" si="86">$I$256+J257</f>
        <v>45853.666666666664</v>
      </c>
      <c r="J257" s="309">
        <f t="shared" ref="J257:J270" si="87">M256+D256/24</f>
        <v>1.6666666666666665</v>
      </c>
      <c r="K257" s="307" t="str">
        <f t="shared" si="83"/>
        <v>Selasa</v>
      </c>
      <c r="L257" s="308">
        <f t="shared" ref="L257:L269" si="88">($I$256+J257)+G257/24</f>
        <v>45853.708333333328</v>
      </c>
      <c r="M257" s="310">
        <f t="shared" si="84"/>
        <v>1.7083333333333333</v>
      </c>
    </row>
    <row r="258" spans="1:13" x14ac:dyDescent="0.25">
      <c r="A258" s="27">
        <f t="shared" si="85"/>
        <v>3</v>
      </c>
      <c r="B258" s="54" t="s">
        <v>22</v>
      </c>
      <c r="C258" s="27">
        <v>330</v>
      </c>
      <c r="D258" s="53">
        <f t="shared" si="80"/>
        <v>26</v>
      </c>
      <c r="E258" s="23">
        <v>-4</v>
      </c>
      <c r="F258" s="53">
        <f t="shared" si="81"/>
        <v>30</v>
      </c>
      <c r="G258" s="21">
        <v>2</v>
      </c>
      <c r="H258" s="307" t="str">
        <f t="shared" si="82"/>
        <v>Rabu</v>
      </c>
      <c r="I258" s="308">
        <f t="shared" si="86"/>
        <v>45854.75</v>
      </c>
      <c r="J258" s="309">
        <f t="shared" si="87"/>
        <v>2.75</v>
      </c>
      <c r="K258" s="307" t="str">
        <f t="shared" si="83"/>
        <v>Rabu</v>
      </c>
      <c r="L258" s="308">
        <f t="shared" si="88"/>
        <v>45854.833333333336</v>
      </c>
      <c r="M258" s="310">
        <f t="shared" si="84"/>
        <v>2.8333333333333335</v>
      </c>
    </row>
    <row r="259" spans="1:13" ht="15.75" customHeight="1" x14ac:dyDescent="0.25">
      <c r="A259" s="27">
        <f t="shared" si="85"/>
        <v>4</v>
      </c>
      <c r="B259" s="54" t="s">
        <v>24</v>
      </c>
      <c r="C259" s="27">
        <v>109</v>
      </c>
      <c r="D259" s="53">
        <f t="shared" si="80"/>
        <v>9</v>
      </c>
      <c r="E259" s="23">
        <v>0</v>
      </c>
      <c r="F259" s="53">
        <f t="shared" si="81"/>
        <v>9</v>
      </c>
      <c r="G259" s="21">
        <v>4</v>
      </c>
      <c r="H259" s="307" t="str">
        <f t="shared" si="82"/>
        <v>Kamis</v>
      </c>
      <c r="I259" s="308">
        <f t="shared" si="86"/>
        <v>45855.916666666664</v>
      </c>
      <c r="J259" s="309">
        <f t="shared" si="87"/>
        <v>3.916666666666667</v>
      </c>
      <c r="K259" s="307" t="str">
        <f t="shared" si="83"/>
        <v>Jum'at</v>
      </c>
      <c r="L259" s="308">
        <f t="shared" si="88"/>
        <v>45856.083333333328</v>
      </c>
      <c r="M259" s="310">
        <f t="shared" si="84"/>
        <v>4.0833333333333339</v>
      </c>
    </row>
    <row r="260" spans="1:13" x14ac:dyDescent="0.25">
      <c r="A260" s="27">
        <f t="shared" si="85"/>
        <v>5</v>
      </c>
      <c r="B260" s="54" t="s">
        <v>25</v>
      </c>
      <c r="C260" s="27">
        <v>182</v>
      </c>
      <c r="D260" s="53">
        <f t="shared" si="80"/>
        <v>20</v>
      </c>
      <c r="E260" s="23">
        <v>4</v>
      </c>
      <c r="F260" s="53">
        <f t="shared" si="81"/>
        <v>16</v>
      </c>
      <c r="G260" s="21">
        <v>2</v>
      </c>
      <c r="H260" s="307" t="str">
        <f t="shared" si="82"/>
        <v>Jum'at</v>
      </c>
      <c r="I260" s="308">
        <f t="shared" si="86"/>
        <v>45856.458333333336</v>
      </c>
      <c r="J260" s="309">
        <f t="shared" si="87"/>
        <v>4.4583333333333339</v>
      </c>
      <c r="K260" s="307" t="str">
        <f t="shared" si="83"/>
        <v>Jum'at</v>
      </c>
      <c r="L260" s="308">
        <f t="shared" si="88"/>
        <v>45856.541666666672</v>
      </c>
      <c r="M260" s="310">
        <f t="shared" si="84"/>
        <v>4.541666666666667</v>
      </c>
    </row>
    <row r="261" spans="1:13" x14ac:dyDescent="0.25">
      <c r="A261" s="27">
        <f t="shared" si="85"/>
        <v>6</v>
      </c>
      <c r="B261" s="54" t="s">
        <v>314</v>
      </c>
      <c r="C261" s="27">
        <v>110</v>
      </c>
      <c r="D261" s="53">
        <f t="shared" si="80"/>
        <v>11</v>
      </c>
      <c r="E261" s="53">
        <v>1</v>
      </c>
      <c r="F261" s="53">
        <f t="shared" si="81"/>
        <v>10</v>
      </c>
      <c r="G261" s="27">
        <v>2</v>
      </c>
      <c r="H261" s="307" t="str">
        <f t="shared" si="82"/>
        <v>Sabtu</v>
      </c>
      <c r="I261" s="308">
        <f t="shared" si="86"/>
        <v>45857.375</v>
      </c>
      <c r="J261" s="309">
        <f t="shared" si="87"/>
        <v>5.375</v>
      </c>
      <c r="K261" s="307" t="str">
        <f t="shared" si="83"/>
        <v>Sabtu</v>
      </c>
      <c r="L261" s="308">
        <f t="shared" si="88"/>
        <v>45857.458333333336</v>
      </c>
      <c r="M261" s="310">
        <f t="shared" si="84"/>
        <v>5.458333333333333</v>
      </c>
    </row>
    <row r="262" spans="1:13" x14ac:dyDescent="0.25">
      <c r="A262" s="27">
        <f t="shared" si="85"/>
        <v>7</v>
      </c>
      <c r="B262" s="54" t="s">
        <v>315</v>
      </c>
      <c r="C262" s="27">
        <v>380</v>
      </c>
      <c r="D262" s="53">
        <f t="shared" si="80"/>
        <v>44</v>
      </c>
      <c r="E262" s="53">
        <v>10</v>
      </c>
      <c r="F262" s="53">
        <f t="shared" si="81"/>
        <v>34</v>
      </c>
      <c r="G262" s="27">
        <v>2</v>
      </c>
      <c r="H262" s="307" t="str">
        <f t="shared" si="82"/>
        <v>Sabtu</v>
      </c>
      <c r="I262" s="308">
        <f t="shared" si="86"/>
        <v>45857.916666666664</v>
      </c>
      <c r="J262" s="309">
        <f t="shared" si="87"/>
        <v>5.9166666666666661</v>
      </c>
      <c r="K262" s="307" t="str">
        <f t="shared" si="83"/>
        <v>Minggu</v>
      </c>
      <c r="L262" s="308">
        <f t="shared" si="88"/>
        <v>45858</v>
      </c>
      <c r="M262" s="310">
        <f t="shared" si="84"/>
        <v>5.9999999999999991</v>
      </c>
    </row>
    <row r="263" spans="1:13" x14ac:dyDescent="0.25">
      <c r="A263" s="27">
        <f t="shared" si="85"/>
        <v>8</v>
      </c>
      <c r="B263" s="54" t="s">
        <v>316</v>
      </c>
      <c r="C263" s="27">
        <v>380</v>
      </c>
      <c r="D263" s="53">
        <f t="shared" si="80"/>
        <v>39</v>
      </c>
      <c r="E263" s="53">
        <v>5</v>
      </c>
      <c r="F263" s="53">
        <f t="shared" si="81"/>
        <v>34</v>
      </c>
      <c r="G263" s="27">
        <v>22</v>
      </c>
      <c r="H263" s="307" t="str">
        <f t="shared" si="82"/>
        <v>Senin</v>
      </c>
      <c r="I263" s="308">
        <f t="shared" si="86"/>
        <v>45859.833333333336</v>
      </c>
      <c r="J263" s="309">
        <f t="shared" si="87"/>
        <v>7.8333333333333321</v>
      </c>
      <c r="K263" s="307" t="str">
        <f t="shared" si="83"/>
        <v>Selasa</v>
      </c>
      <c r="L263" s="308">
        <f t="shared" si="88"/>
        <v>45860.75</v>
      </c>
      <c r="M263" s="310">
        <f t="shared" si="84"/>
        <v>8.7499999999999982</v>
      </c>
    </row>
    <row r="264" spans="1:13" x14ac:dyDescent="0.25">
      <c r="A264" s="27">
        <f t="shared" si="85"/>
        <v>9</v>
      </c>
      <c r="B264" s="54" t="s">
        <v>315</v>
      </c>
      <c r="C264" s="27">
        <v>110</v>
      </c>
      <c r="D264" s="53">
        <f t="shared" si="80"/>
        <v>11</v>
      </c>
      <c r="E264" s="53">
        <v>1</v>
      </c>
      <c r="F264" s="53">
        <f t="shared" si="81"/>
        <v>10</v>
      </c>
      <c r="G264" s="27">
        <v>1</v>
      </c>
      <c r="H264" s="307" t="str">
        <f t="shared" si="82"/>
        <v>Kamis</v>
      </c>
      <c r="I264" s="308">
        <f t="shared" si="86"/>
        <v>45862.375</v>
      </c>
      <c r="J264" s="309">
        <f t="shared" si="87"/>
        <v>10.374999999999998</v>
      </c>
      <c r="K264" s="307" t="str">
        <f t="shared" si="83"/>
        <v>Kamis</v>
      </c>
      <c r="L264" s="308">
        <f t="shared" si="88"/>
        <v>45862.416666666664</v>
      </c>
      <c r="M264" s="310">
        <f t="shared" si="84"/>
        <v>10.416666666666664</v>
      </c>
    </row>
    <row r="265" spans="1:13" x14ac:dyDescent="0.25">
      <c r="A265" s="27">
        <f t="shared" si="85"/>
        <v>10</v>
      </c>
      <c r="B265" s="54" t="s">
        <v>314</v>
      </c>
      <c r="C265" s="27">
        <v>182</v>
      </c>
      <c r="D265" s="53">
        <f t="shared" si="80"/>
        <v>15</v>
      </c>
      <c r="E265" s="53">
        <v>-1</v>
      </c>
      <c r="F265" s="53">
        <f t="shared" si="81"/>
        <v>16</v>
      </c>
      <c r="G265" s="27">
        <v>10</v>
      </c>
      <c r="H265" s="307" t="str">
        <f t="shared" si="82"/>
        <v>Kamis</v>
      </c>
      <c r="I265" s="308">
        <f t="shared" si="86"/>
        <v>45862.875</v>
      </c>
      <c r="J265" s="309">
        <f t="shared" si="87"/>
        <v>10.874999999999998</v>
      </c>
      <c r="K265" s="307" t="str">
        <f t="shared" si="83"/>
        <v>Jum'at</v>
      </c>
      <c r="L265" s="308">
        <f t="shared" si="88"/>
        <v>45863.291666666664</v>
      </c>
      <c r="M265" s="310">
        <f t="shared" si="84"/>
        <v>11.291666666666664</v>
      </c>
    </row>
    <row r="266" spans="1:13" x14ac:dyDescent="0.25">
      <c r="A266" s="27">
        <f t="shared" si="85"/>
        <v>11</v>
      </c>
      <c r="B266" s="54" t="s">
        <v>25</v>
      </c>
      <c r="C266" s="27">
        <v>109</v>
      </c>
      <c r="D266" s="53">
        <f t="shared" si="80"/>
        <v>9</v>
      </c>
      <c r="E266" s="23">
        <v>0</v>
      </c>
      <c r="F266" s="53">
        <f t="shared" si="81"/>
        <v>9</v>
      </c>
      <c r="G266" s="21">
        <v>2</v>
      </c>
      <c r="H266" s="307" t="str">
        <f t="shared" si="82"/>
        <v>Jum'at</v>
      </c>
      <c r="I266" s="308">
        <f t="shared" si="86"/>
        <v>45863.916666666664</v>
      </c>
      <c r="J266" s="309">
        <f t="shared" si="87"/>
        <v>11.916666666666664</v>
      </c>
      <c r="K266" s="307" t="str">
        <f t="shared" si="83"/>
        <v>Sabtu</v>
      </c>
      <c r="L266" s="308">
        <f t="shared" si="88"/>
        <v>45864</v>
      </c>
      <c r="M266" s="310">
        <f t="shared" si="84"/>
        <v>11.999999999999998</v>
      </c>
    </row>
    <row r="267" spans="1:13" x14ac:dyDescent="0.25">
      <c r="A267" s="27">
        <f t="shared" si="85"/>
        <v>12</v>
      </c>
      <c r="B267" s="54" t="s">
        <v>24</v>
      </c>
      <c r="C267" s="27">
        <v>330</v>
      </c>
      <c r="D267" s="53">
        <f t="shared" si="80"/>
        <v>26</v>
      </c>
      <c r="E267" s="23">
        <v>-4</v>
      </c>
      <c r="F267" s="53">
        <f t="shared" si="81"/>
        <v>30</v>
      </c>
      <c r="G267" s="21">
        <v>3</v>
      </c>
      <c r="H267" s="307" t="str">
        <f t="shared" si="82"/>
        <v>Sabtu</v>
      </c>
      <c r="I267" s="308">
        <f t="shared" si="86"/>
        <v>45864.375</v>
      </c>
      <c r="J267" s="309">
        <f t="shared" si="87"/>
        <v>12.374999999999998</v>
      </c>
      <c r="K267" s="307" t="str">
        <f t="shared" si="83"/>
        <v>Sabtu</v>
      </c>
      <c r="L267" s="308">
        <f t="shared" si="88"/>
        <v>45864.5</v>
      </c>
      <c r="M267" s="310">
        <f t="shared" si="84"/>
        <v>12.499999999999998</v>
      </c>
    </row>
    <row r="268" spans="1:13" x14ac:dyDescent="0.25">
      <c r="A268" s="27">
        <f t="shared" si="85"/>
        <v>13</v>
      </c>
      <c r="B268" s="54" t="s">
        <v>22</v>
      </c>
      <c r="C268" s="27">
        <v>323</v>
      </c>
      <c r="D268" s="53">
        <f t="shared" si="80"/>
        <v>26</v>
      </c>
      <c r="E268" s="23">
        <v>-3</v>
      </c>
      <c r="F268" s="53">
        <f t="shared" si="81"/>
        <v>29</v>
      </c>
      <c r="G268" s="21">
        <v>2</v>
      </c>
      <c r="H268" s="307" t="str">
        <f t="shared" si="82"/>
        <v>Minggu</v>
      </c>
      <c r="I268" s="308">
        <f t="shared" si="86"/>
        <v>45865.583333333336</v>
      </c>
      <c r="J268" s="309">
        <f t="shared" si="87"/>
        <v>13.583333333333332</v>
      </c>
      <c r="K268" s="307" t="str">
        <f t="shared" si="83"/>
        <v>Minggu</v>
      </c>
      <c r="L268" s="308">
        <f t="shared" si="88"/>
        <v>45865.666666666672</v>
      </c>
      <c r="M268" s="310">
        <f t="shared" si="84"/>
        <v>13.666666666666666</v>
      </c>
    </row>
    <row r="269" spans="1:13" x14ac:dyDescent="0.25">
      <c r="A269" s="27">
        <f t="shared" si="85"/>
        <v>14</v>
      </c>
      <c r="B269" s="311" t="s">
        <v>93</v>
      </c>
      <c r="C269" s="210">
        <v>146</v>
      </c>
      <c r="D269" s="53">
        <f t="shared" si="80"/>
        <v>12</v>
      </c>
      <c r="E269" s="312">
        <v>-1</v>
      </c>
      <c r="F269" s="53">
        <f t="shared" si="81"/>
        <v>13</v>
      </c>
      <c r="G269" s="215">
        <v>1</v>
      </c>
      <c r="H269" s="307" t="str">
        <f t="shared" si="82"/>
        <v>Senin</v>
      </c>
      <c r="I269" s="308">
        <f t="shared" si="86"/>
        <v>45866.75</v>
      </c>
      <c r="J269" s="309">
        <f t="shared" si="87"/>
        <v>14.75</v>
      </c>
      <c r="K269" s="307" t="str">
        <f t="shared" si="83"/>
        <v>Senin</v>
      </c>
      <c r="L269" s="308">
        <f t="shared" si="88"/>
        <v>45866.791666666664</v>
      </c>
      <c r="M269" s="310">
        <f t="shared" si="84"/>
        <v>14.791666666666666</v>
      </c>
    </row>
    <row r="270" spans="1:13" x14ac:dyDescent="0.25">
      <c r="A270" s="27">
        <v>15</v>
      </c>
      <c r="B270" s="54" t="s">
        <v>92</v>
      </c>
      <c r="C270" s="27"/>
      <c r="D270" s="53"/>
      <c r="E270" s="23"/>
      <c r="F270" s="53"/>
      <c r="G270" s="27"/>
      <c r="H270" s="307" t="str">
        <f t="shared" si="82"/>
        <v>Selasa</v>
      </c>
      <c r="I270" s="308">
        <f t="shared" si="86"/>
        <v>45867.291666666664</v>
      </c>
      <c r="J270" s="309">
        <f t="shared" si="87"/>
        <v>15.291666666666666</v>
      </c>
      <c r="K270" s="307"/>
      <c r="L270" s="308"/>
      <c r="M270" s="310"/>
    </row>
    <row r="271" spans="1:13" x14ac:dyDescent="0.25">
      <c r="A271" s="459" t="s">
        <v>31</v>
      </c>
      <c r="B271" s="459"/>
      <c r="C271" s="28">
        <f>SUM(C256:C270)</f>
        <v>3160</v>
      </c>
      <c r="D271" s="56">
        <f>SUM(D256:D270)</f>
        <v>287</v>
      </c>
      <c r="E271" s="56"/>
      <c r="F271" s="56"/>
      <c r="G271" s="56">
        <f>SUM(G256:G270)</f>
        <v>63</v>
      </c>
      <c r="H271" s="57">
        <f>D271+G271</f>
        <v>350</v>
      </c>
      <c r="I271" s="313"/>
      <c r="J271" s="30"/>
      <c r="K271" s="29"/>
      <c r="L271" s="29"/>
      <c r="M271" s="30"/>
    </row>
    <row r="272" spans="1:13" x14ac:dyDescent="0.25">
      <c r="A272" s="8" t="s">
        <v>32</v>
      </c>
      <c r="B272" s="8"/>
      <c r="C272" s="61"/>
      <c r="D272" s="62">
        <f>D271/24</f>
        <v>11.958333333333334</v>
      </c>
      <c r="E272" s="62"/>
      <c r="F272" s="62"/>
      <c r="G272" s="62">
        <f>G271/24</f>
        <v>2.625</v>
      </c>
      <c r="H272" s="63">
        <f>H271/24</f>
        <v>14.583333333333334</v>
      </c>
      <c r="I272" s="33"/>
      <c r="J272" s="34" t="s">
        <v>33</v>
      </c>
      <c r="K272" s="35"/>
      <c r="L272" s="35"/>
      <c r="M272" s="35"/>
    </row>
    <row r="273" spans="1:13" x14ac:dyDescent="0.25">
      <c r="A273" s="49"/>
      <c r="B273" s="36"/>
      <c r="C273" s="36"/>
      <c r="D273" s="36"/>
      <c r="E273" s="36"/>
      <c r="F273" s="36"/>
      <c r="G273" s="36"/>
      <c r="H273" s="36"/>
      <c r="I273" s="35"/>
      <c r="J273" s="30" t="s">
        <v>34</v>
      </c>
      <c r="K273" s="30"/>
      <c r="L273" s="38">
        <f>C271</f>
        <v>3160</v>
      </c>
      <c r="M273" s="35" t="s">
        <v>35</v>
      </c>
    </row>
    <row r="274" spans="1:13" x14ac:dyDescent="0.25">
      <c r="A274" s="49"/>
      <c r="B274" s="36"/>
      <c r="C274" s="36"/>
      <c r="D274" s="36"/>
      <c r="E274" s="36"/>
      <c r="F274" s="36"/>
      <c r="G274" s="36"/>
      <c r="H274" s="36"/>
      <c r="I274" s="36"/>
      <c r="J274" s="30" t="s">
        <v>36</v>
      </c>
      <c r="K274" s="30"/>
      <c r="L274" s="40">
        <f>D272</f>
        <v>11.958333333333334</v>
      </c>
      <c r="M274" s="35" t="s">
        <v>14</v>
      </c>
    </row>
    <row r="275" spans="1:13" x14ac:dyDescent="0.25">
      <c r="A275" s="49"/>
      <c r="B275" s="36"/>
      <c r="C275" s="36"/>
      <c r="D275" s="36"/>
      <c r="E275" s="36"/>
      <c r="F275" s="36"/>
      <c r="G275" s="36"/>
      <c r="H275" s="36"/>
      <c r="I275" s="36"/>
      <c r="J275" s="30" t="s">
        <v>37</v>
      </c>
      <c r="K275" s="30"/>
      <c r="L275" s="41">
        <f>G272</f>
        <v>2.625</v>
      </c>
      <c r="M275" s="35" t="s">
        <v>14</v>
      </c>
    </row>
    <row r="285" spans="1:13" ht="15.75" customHeight="1" x14ac:dyDescent="0.25"/>
    <row r="313" ht="15.75" customHeight="1" x14ac:dyDescent="0.25"/>
  </sheetData>
  <mergeCells count="130">
    <mergeCell ref="A271:B271"/>
    <mergeCell ref="A272:B272"/>
    <mergeCell ref="A245:B245"/>
    <mergeCell ref="A246:B246"/>
    <mergeCell ref="A251:M251"/>
    <mergeCell ref="A252:M252"/>
    <mergeCell ref="A254:A255"/>
    <mergeCell ref="B254:B255"/>
    <mergeCell ref="C254:C255"/>
    <mergeCell ref="D254:D255"/>
    <mergeCell ref="E254:E255"/>
    <mergeCell ref="F254:F255"/>
    <mergeCell ref="G254:G255"/>
    <mergeCell ref="H254:J254"/>
    <mergeCell ref="K254:M254"/>
    <mergeCell ref="A217:B217"/>
    <mergeCell ref="A218:B218"/>
    <mergeCell ref="A223:M223"/>
    <mergeCell ref="A224:M224"/>
    <mergeCell ref="A226:A227"/>
    <mergeCell ref="B226:B227"/>
    <mergeCell ref="C226:C227"/>
    <mergeCell ref="D226:D227"/>
    <mergeCell ref="E226:E227"/>
    <mergeCell ref="F226:F227"/>
    <mergeCell ref="G226:G227"/>
    <mergeCell ref="H226:J226"/>
    <mergeCell ref="K226:M226"/>
    <mergeCell ref="A191:B191"/>
    <mergeCell ref="A192:B192"/>
    <mergeCell ref="A197:M197"/>
    <mergeCell ref="A198:M198"/>
    <mergeCell ref="A200:A201"/>
    <mergeCell ref="B200:B201"/>
    <mergeCell ref="C200:C201"/>
    <mergeCell ref="D200:D201"/>
    <mergeCell ref="E200:E201"/>
    <mergeCell ref="F200:F201"/>
    <mergeCell ref="G200:G201"/>
    <mergeCell ref="H200:J200"/>
    <mergeCell ref="K200:M200"/>
    <mergeCell ref="A163:B163"/>
    <mergeCell ref="A164:B164"/>
    <mergeCell ref="A169:M169"/>
    <mergeCell ref="A170:M170"/>
    <mergeCell ref="A172:A173"/>
    <mergeCell ref="B172:B173"/>
    <mergeCell ref="C172:C173"/>
    <mergeCell ref="D172:D173"/>
    <mergeCell ref="E172:E173"/>
    <mergeCell ref="F172:F173"/>
    <mergeCell ref="G172:G173"/>
    <mergeCell ref="H172:J172"/>
    <mergeCell ref="K172:M172"/>
    <mergeCell ref="A137:B137"/>
    <mergeCell ref="A138:B138"/>
    <mergeCell ref="A143:M143"/>
    <mergeCell ref="A144:M144"/>
    <mergeCell ref="A146:A147"/>
    <mergeCell ref="B146:B147"/>
    <mergeCell ref="C146:C147"/>
    <mergeCell ref="D146:D147"/>
    <mergeCell ref="E146:E147"/>
    <mergeCell ref="F146:F147"/>
    <mergeCell ref="G146:G147"/>
    <mergeCell ref="H146:J146"/>
    <mergeCell ref="K146:M146"/>
    <mergeCell ref="A109:B109"/>
    <mergeCell ref="A110:B110"/>
    <mergeCell ref="A115:M115"/>
    <mergeCell ref="A116:M116"/>
    <mergeCell ref="A118:A119"/>
    <mergeCell ref="B118:B119"/>
    <mergeCell ref="C118:C119"/>
    <mergeCell ref="D118:D119"/>
    <mergeCell ref="E118:E119"/>
    <mergeCell ref="F118:F119"/>
    <mergeCell ref="G118:G119"/>
    <mergeCell ref="H118:J118"/>
    <mergeCell ref="K118:M118"/>
    <mergeCell ref="A80:B80"/>
    <mergeCell ref="A81:B81"/>
    <mergeCell ref="A86:M86"/>
    <mergeCell ref="A87:M87"/>
    <mergeCell ref="A89:A90"/>
    <mergeCell ref="B89:B90"/>
    <mergeCell ref="C89:C90"/>
    <mergeCell ref="D89:D90"/>
    <mergeCell ref="E89:E90"/>
    <mergeCell ref="F89:F90"/>
    <mergeCell ref="G89:G90"/>
    <mergeCell ref="H89:J89"/>
    <mergeCell ref="K89:M89"/>
    <mergeCell ref="A54:B54"/>
    <mergeCell ref="A55:B55"/>
    <mergeCell ref="A60:M60"/>
    <mergeCell ref="A61:M61"/>
    <mergeCell ref="A63:A64"/>
    <mergeCell ref="B63:B64"/>
    <mergeCell ref="C63:C64"/>
    <mergeCell ref="D63:D64"/>
    <mergeCell ref="E63:E64"/>
    <mergeCell ref="F63:F64"/>
    <mergeCell ref="G63:G64"/>
    <mergeCell ref="H63:J63"/>
    <mergeCell ref="K63:M63"/>
    <mergeCell ref="A22:B22"/>
    <mergeCell ref="A23:B23"/>
    <mergeCell ref="A28:M28"/>
    <mergeCell ref="A29:M29"/>
    <mergeCell ref="A31:A32"/>
    <mergeCell ref="B31:B32"/>
    <mergeCell ref="C31:C32"/>
    <mergeCell ref="D31:D32"/>
    <mergeCell ref="E31:E32"/>
    <mergeCell ref="F31:F32"/>
    <mergeCell ref="G31:G32"/>
    <mergeCell ref="H31:J31"/>
    <mergeCell ref="K31:M31"/>
    <mergeCell ref="A2:M2"/>
    <mergeCell ref="A3:M3"/>
    <mergeCell ref="A5:A6"/>
    <mergeCell ref="B5:B6"/>
    <mergeCell ref="C5:C6"/>
    <mergeCell ref="D5:D6"/>
    <mergeCell ref="E5:E6"/>
    <mergeCell ref="F5:F6"/>
    <mergeCell ref="G5:G6"/>
    <mergeCell ref="H5:J5"/>
    <mergeCell ref="K5:M5"/>
  </mergeCells>
  <printOptions horizontalCentered="1"/>
  <pageMargins left="0.70833333333333304" right="0.70833333333333304" top="0.74791666666666701" bottom="0.74791666666666701" header="0.511811023622047" footer="0.511811023622047"/>
  <pageSetup paperSize="9" scale="6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BV388"/>
  <sheetViews>
    <sheetView zoomScale="95" zoomScaleNormal="95" workbookViewId="0">
      <selection activeCell="A2" sqref="A2:M24"/>
    </sheetView>
  </sheetViews>
  <sheetFormatPr defaultColWidth="8.5703125" defaultRowHeight="15" x14ac:dyDescent="0.25"/>
  <cols>
    <col min="1" max="1" width="6.85546875" customWidth="1"/>
    <col min="2" max="2" width="16.5703125" customWidth="1"/>
    <col min="3" max="3" width="7.42578125" customWidth="1"/>
    <col min="4" max="4" width="8.42578125" customWidth="1"/>
    <col min="6" max="6" width="9.42578125" customWidth="1"/>
    <col min="7" max="7" width="8.42578125" customWidth="1"/>
    <col min="8" max="8" width="11" customWidth="1"/>
    <col min="9" max="9" width="14.140625" customWidth="1"/>
    <col min="10" max="10" width="9.5703125" customWidth="1"/>
    <col min="12" max="12" width="13.42578125" customWidth="1"/>
    <col min="13" max="13" width="10.140625" customWidth="1"/>
    <col min="14" max="14" width="7.42578125" customWidth="1"/>
    <col min="15" max="15" width="17.140625" customWidth="1"/>
    <col min="17" max="17" width="6.140625" customWidth="1"/>
    <col min="18" max="18" width="17.42578125" customWidth="1"/>
    <col min="19" max="23" width="9.140625" customWidth="1"/>
    <col min="25" max="25" width="13.5703125" customWidth="1"/>
    <col min="28" max="28" width="13.5703125" customWidth="1"/>
    <col min="29" max="29" width="10" customWidth="1"/>
    <col min="31" max="31" width="7.42578125" customWidth="1"/>
    <col min="33" max="33" width="6.5703125" customWidth="1"/>
    <col min="34" max="34" width="15.140625" customWidth="1"/>
    <col min="35" max="35" width="7.140625" customWidth="1"/>
    <col min="36" max="36" width="7.5703125" customWidth="1"/>
    <col min="37" max="38" width="7" customWidth="1"/>
    <col min="39" max="39" width="7.42578125" customWidth="1"/>
    <col min="40" max="40" width="10.140625" customWidth="1"/>
    <col min="41" max="41" width="12.42578125" customWidth="1"/>
    <col min="43" max="43" width="10.42578125" customWidth="1"/>
    <col min="44" max="44" width="12.42578125" customWidth="1"/>
    <col min="45" max="45" width="10" customWidth="1"/>
    <col min="46" max="46" width="23.42578125" customWidth="1"/>
    <col min="47" max="47" width="22.42578125" customWidth="1"/>
    <col min="48" max="48" width="5.42578125" customWidth="1"/>
    <col min="49" max="49" width="19.5703125" customWidth="1"/>
    <col min="56" max="56" width="13.5703125" customWidth="1"/>
    <col min="59" max="59" width="13.5703125" customWidth="1"/>
    <col min="60" max="60" width="10" customWidth="1"/>
    <col min="63" max="63" width="12.42578125" customWidth="1"/>
    <col min="64" max="64" width="13.140625" customWidth="1"/>
    <col min="68" max="68" width="5.85546875" customWidth="1"/>
    <col min="69" max="69" width="18.42578125" customWidth="1"/>
    <col min="70" max="74" width="9.140625" hidden="1" customWidth="1"/>
    <col min="76" max="76" width="13.5703125" customWidth="1"/>
    <col min="79" max="79" width="13.5703125" customWidth="1"/>
    <col min="80" max="80" width="10.42578125" customWidth="1"/>
    <col min="83" max="83" width="12.42578125" customWidth="1"/>
    <col min="84" max="84" width="12.5703125" customWidth="1"/>
    <col min="87" max="87" width="6.5703125" customWidth="1"/>
    <col min="88" max="88" width="14.85546875" customWidth="1"/>
    <col min="89" max="93" width="8.85546875" customWidth="1"/>
    <col min="95" max="95" width="12.5703125" customWidth="1"/>
    <col min="98" max="98" width="12.85546875" customWidth="1"/>
    <col min="102" max="102" width="10.140625" customWidth="1"/>
  </cols>
  <sheetData>
    <row r="1" spans="1:13" ht="15.75" x14ac:dyDescent="0.25">
      <c r="A1" s="469" t="s">
        <v>321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</row>
    <row r="2" spans="1:13" ht="15.75" x14ac:dyDescent="0.25">
      <c r="A2" s="469" t="s">
        <v>322</v>
      </c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</row>
    <row r="3" spans="1:13" ht="15.75" x14ac:dyDescent="0.25">
      <c r="A3" s="470" t="s">
        <v>323</v>
      </c>
      <c r="B3" s="470"/>
      <c r="C3" s="470"/>
      <c r="D3" s="470"/>
      <c r="E3" s="470"/>
      <c r="F3" s="470"/>
      <c r="G3" s="470"/>
      <c r="H3" s="470"/>
      <c r="I3" s="470"/>
      <c r="J3" s="319"/>
      <c r="K3" s="320" t="s">
        <v>3</v>
      </c>
      <c r="L3" s="321">
        <v>12.5</v>
      </c>
      <c r="M3" s="320" t="s">
        <v>4</v>
      </c>
    </row>
    <row r="4" spans="1:13" ht="15" customHeight="1" x14ac:dyDescent="0.25">
      <c r="A4" s="461" t="s">
        <v>5</v>
      </c>
      <c r="B4" s="461" t="s">
        <v>6</v>
      </c>
      <c r="C4" s="462" t="s">
        <v>7</v>
      </c>
      <c r="D4" s="462" t="s">
        <v>8</v>
      </c>
      <c r="E4" s="463" t="s">
        <v>9</v>
      </c>
      <c r="F4" s="463" t="s">
        <v>10</v>
      </c>
      <c r="G4" s="462" t="s">
        <v>11</v>
      </c>
      <c r="H4" s="464" t="s">
        <v>12</v>
      </c>
      <c r="I4" s="464"/>
      <c r="J4" s="464"/>
      <c r="K4" s="465" t="s">
        <v>13</v>
      </c>
      <c r="L4" s="465"/>
      <c r="M4" s="465"/>
    </row>
    <row r="5" spans="1:13" ht="15" customHeight="1" x14ac:dyDescent="0.25">
      <c r="A5" s="461"/>
      <c r="B5" s="461"/>
      <c r="C5" s="462"/>
      <c r="D5" s="462"/>
      <c r="E5" s="463"/>
      <c r="F5" s="463"/>
      <c r="G5" s="462"/>
      <c r="H5" s="277" t="s">
        <v>14</v>
      </c>
      <c r="I5" s="277" t="s">
        <v>15</v>
      </c>
      <c r="J5" s="277" t="s">
        <v>16</v>
      </c>
      <c r="K5" s="278" t="s">
        <v>14</v>
      </c>
      <c r="L5" s="278" t="s">
        <v>15</v>
      </c>
      <c r="M5" s="278" t="s">
        <v>16</v>
      </c>
    </row>
    <row r="6" spans="1:13" ht="15.75" x14ac:dyDescent="0.25">
      <c r="A6" s="270">
        <v>1</v>
      </c>
      <c r="B6" s="322" t="s">
        <v>147</v>
      </c>
      <c r="C6" s="270">
        <v>325</v>
      </c>
      <c r="D6" s="53">
        <f t="shared" ref="D6:D23" si="0">F6+E6</f>
        <v>28</v>
      </c>
      <c r="E6" s="53">
        <v>2</v>
      </c>
      <c r="F6" s="53">
        <f t="shared" ref="F6:F23" si="1">INT(C6/$L$3)</f>
        <v>26</v>
      </c>
      <c r="G6" s="270">
        <v>8</v>
      </c>
      <c r="H6" s="270" t="str">
        <f t="shared" ref="H6:H24" si="2">CHOOSE(WEEKDAY(I6),"Minggu","Senin","Selasa","Rabu","Kamis","Jum'at","Sabtu")</f>
        <v>Kamis</v>
      </c>
      <c r="I6" s="323">
        <v>45652</v>
      </c>
      <c r="J6" s="324">
        <v>0.16666666666666699</v>
      </c>
      <c r="K6" s="270" t="str">
        <f t="shared" ref="K6:K23" si="3">CHOOSE(WEEKDAY(L6),"Minggu","Senin","Selasa","Rabu","Kamis","Jum'at","Sabtu")</f>
        <v>Kamis</v>
      </c>
      <c r="L6" s="323">
        <f>(I6+J6)+G6/24</f>
        <v>45652.5</v>
      </c>
      <c r="M6" s="324">
        <f t="shared" ref="M6:M23" si="4">(J6+G6/24)</f>
        <v>0.50000000000000033</v>
      </c>
    </row>
    <row r="7" spans="1:13" ht="15.75" x14ac:dyDescent="0.25">
      <c r="A7" s="270">
        <f t="shared" ref="A7:A24" si="5">A6+1</f>
        <v>2</v>
      </c>
      <c r="B7" s="322" t="s">
        <v>324</v>
      </c>
      <c r="C7" s="270">
        <v>170</v>
      </c>
      <c r="D7" s="53">
        <f t="shared" si="0"/>
        <v>15</v>
      </c>
      <c r="E7" s="53">
        <v>2</v>
      </c>
      <c r="F7" s="53">
        <f t="shared" si="1"/>
        <v>13</v>
      </c>
      <c r="G7" s="270">
        <v>1</v>
      </c>
      <c r="H7" s="325" t="str">
        <f t="shared" si="2"/>
        <v>Jum'at</v>
      </c>
      <c r="I7" s="326">
        <f t="shared" ref="I7:I24" si="6">$I$6+J7</f>
        <v>45653.666666666664</v>
      </c>
      <c r="J7" s="327">
        <f t="shared" ref="J7:J24" si="7">M6+D6/24</f>
        <v>1.666666666666667</v>
      </c>
      <c r="K7" s="325" t="str">
        <f t="shared" si="3"/>
        <v>Jum'at</v>
      </c>
      <c r="L7" s="326">
        <f t="shared" ref="L7:L23" si="8">($I$6+J7)+G7/24</f>
        <v>45653.708333333328</v>
      </c>
      <c r="M7" s="327">
        <f t="shared" si="4"/>
        <v>1.7083333333333337</v>
      </c>
    </row>
    <row r="8" spans="1:13" ht="15.75" x14ac:dyDescent="0.25">
      <c r="A8" s="270">
        <f t="shared" si="5"/>
        <v>3</v>
      </c>
      <c r="B8" s="322" t="s">
        <v>55</v>
      </c>
      <c r="C8" s="270">
        <v>160</v>
      </c>
      <c r="D8" s="53">
        <f t="shared" si="0"/>
        <v>13</v>
      </c>
      <c r="E8" s="53">
        <v>1</v>
      </c>
      <c r="F8" s="53">
        <f t="shared" si="1"/>
        <v>12</v>
      </c>
      <c r="G8" s="270">
        <v>3</v>
      </c>
      <c r="H8" s="325" t="str">
        <f t="shared" si="2"/>
        <v>Sabtu</v>
      </c>
      <c r="I8" s="326">
        <f t="shared" si="6"/>
        <v>45654.333333333336</v>
      </c>
      <c r="J8" s="327">
        <f t="shared" si="7"/>
        <v>2.3333333333333339</v>
      </c>
      <c r="K8" s="325" t="str">
        <f t="shared" si="3"/>
        <v>Sabtu</v>
      </c>
      <c r="L8" s="326">
        <f t="shared" si="8"/>
        <v>45654.458333333336</v>
      </c>
      <c r="M8" s="327">
        <f t="shared" si="4"/>
        <v>2.4583333333333339</v>
      </c>
    </row>
    <row r="9" spans="1:13" ht="15.75" x14ac:dyDescent="0.25">
      <c r="A9" s="270">
        <f t="shared" si="5"/>
        <v>4</v>
      </c>
      <c r="B9" s="328" t="s">
        <v>325</v>
      </c>
      <c r="C9" s="270">
        <v>50</v>
      </c>
      <c r="D9" s="53">
        <f t="shared" si="0"/>
        <v>4</v>
      </c>
      <c r="E9" s="53">
        <v>0</v>
      </c>
      <c r="F9" s="53">
        <f t="shared" si="1"/>
        <v>4</v>
      </c>
      <c r="G9" s="270">
        <v>1</v>
      </c>
      <c r="H9" s="325" t="str">
        <f t="shared" si="2"/>
        <v>Minggu</v>
      </c>
      <c r="I9" s="326">
        <f t="shared" si="6"/>
        <v>45655</v>
      </c>
      <c r="J9" s="327">
        <f t="shared" si="7"/>
        <v>3.0000000000000004</v>
      </c>
      <c r="K9" s="325" t="str">
        <f t="shared" si="3"/>
        <v>Minggu</v>
      </c>
      <c r="L9" s="326">
        <f t="shared" si="8"/>
        <v>45655.041666666664</v>
      </c>
      <c r="M9" s="327">
        <f t="shared" si="4"/>
        <v>3.041666666666667</v>
      </c>
    </row>
    <row r="10" spans="1:13" ht="15.75" x14ac:dyDescent="0.25">
      <c r="A10" s="270">
        <f t="shared" si="5"/>
        <v>5</v>
      </c>
      <c r="B10" s="328" t="s">
        <v>326</v>
      </c>
      <c r="C10" s="270">
        <v>130</v>
      </c>
      <c r="D10" s="53">
        <f t="shared" si="0"/>
        <v>11</v>
      </c>
      <c r="E10" s="53">
        <v>1</v>
      </c>
      <c r="F10" s="53">
        <f t="shared" si="1"/>
        <v>10</v>
      </c>
      <c r="G10" s="270">
        <v>2</v>
      </c>
      <c r="H10" s="325" t="str">
        <f t="shared" si="2"/>
        <v>Minggu</v>
      </c>
      <c r="I10" s="326">
        <f t="shared" si="6"/>
        <v>45655.208333333336</v>
      </c>
      <c r="J10" s="327">
        <f t="shared" si="7"/>
        <v>3.2083333333333335</v>
      </c>
      <c r="K10" s="325" t="str">
        <f t="shared" si="3"/>
        <v>Minggu</v>
      </c>
      <c r="L10" s="326">
        <f t="shared" si="8"/>
        <v>45655.291666666672</v>
      </c>
      <c r="M10" s="327">
        <f t="shared" si="4"/>
        <v>3.291666666666667</v>
      </c>
    </row>
    <row r="11" spans="1:13" ht="15.75" x14ac:dyDescent="0.25">
      <c r="A11" s="325">
        <f t="shared" si="5"/>
        <v>6</v>
      </c>
      <c r="B11" s="328" t="s">
        <v>327</v>
      </c>
      <c r="C11" s="325">
        <v>47</v>
      </c>
      <c r="D11" s="23">
        <f t="shared" si="0"/>
        <v>4</v>
      </c>
      <c r="E11" s="53">
        <v>1</v>
      </c>
      <c r="F11" s="23">
        <f t="shared" si="1"/>
        <v>3</v>
      </c>
      <c r="G11" s="270">
        <v>3</v>
      </c>
      <c r="H11" s="325" t="str">
        <f t="shared" si="2"/>
        <v>Minggu</v>
      </c>
      <c r="I11" s="326">
        <f t="shared" si="6"/>
        <v>45655.75</v>
      </c>
      <c r="J11" s="327">
        <f t="shared" si="7"/>
        <v>3.7500000000000004</v>
      </c>
      <c r="K11" s="325" t="str">
        <f t="shared" si="3"/>
        <v>Minggu</v>
      </c>
      <c r="L11" s="326">
        <f t="shared" si="8"/>
        <v>45655.875</v>
      </c>
      <c r="M11" s="327">
        <f t="shared" si="4"/>
        <v>3.8750000000000004</v>
      </c>
    </row>
    <row r="12" spans="1:13" ht="15.75" x14ac:dyDescent="0.25">
      <c r="A12" s="325">
        <f t="shared" si="5"/>
        <v>7</v>
      </c>
      <c r="B12" s="328" t="s">
        <v>328</v>
      </c>
      <c r="C12" s="325">
        <v>95</v>
      </c>
      <c r="D12" s="23">
        <f t="shared" si="0"/>
        <v>8</v>
      </c>
      <c r="E12" s="53">
        <v>1</v>
      </c>
      <c r="F12" s="23">
        <f t="shared" si="1"/>
        <v>7</v>
      </c>
      <c r="G12" s="325">
        <v>2</v>
      </c>
      <c r="H12" s="325" t="str">
        <f t="shared" si="2"/>
        <v>Senin</v>
      </c>
      <c r="I12" s="326">
        <f t="shared" si="6"/>
        <v>45656.041666666664</v>
      </c>
      <c r="J12" s="327">
        <f t="shared" si="7"/>
        <v>4.041666666666667</v>
      </c>
      <c r="K12" s="325" t="str">
        <f t="shared" si="3"/>
        <v>Senin</v>
      </c>
      <c r="L12" s="326">
        <f t="shared" si="8"/>
        <v>45656.125</v>
      </c>
      <c r="M12" s="327">
        <f t="shared" si="4"/>
        <v>4.125</v>
      </c>
    </row>
    <row r="13" spans="1:13" ht="15.75" x14ac:dyDescent="0.25">
      <c r="A13" s="325">
        <f t="shared" si="5"/>
        <v>8</v>
      </c>
      <c r="B13" s="328" t="s">
        <v>329</v>
      </c>
      <c r="C13" s="325">
        <v>181</v>
      </c>
      <c r="D13" s="23">
        <f t="shared" si="0"/>
        <v>17</v>
      </c>
      <c r="E13" s="329">
        <v>3</v>
      </c>
      <c r="F13" s="23">
        <f t="shared" si="1"/>
        <v>14</v>
      </c>
      <c r="G13" s="325">
        <v>2</v>
      </c>
      <c r="H13" s="325" t="str">
        <f t="shared" si="2"/>
        <v>Senin</v>
      </c>
      <c r="I13" s="326">
        <f t="shared" si="6"/>
        <v>45656.458333333336</v>
      </c>
      <c r="J13" s="327">
        <f t="shared" si="7"/>
        <v>4.458333333333333</v>
      </c>
      <c r="K13" s="325" t="str">
        <f t="shared" si="3"/>
        <v>Senin</v>
      </c>
      <c r="L13" s="326">
        <f t="shared" si="8"/>
        <v>45656.541666666672</v>
      </c>
      <c r="M13" s="327">
        <f t="shared" si="4"/>
        <v>4.5416666666666661</v>
      </c>
    </row>
    <row r="14" spans="1:13" ht="15.75" x14ac:dyDescent="0.25">
      <c r="A14" s="325">
        <f t="shared" si="5"/>
        <v>9</v>
      </c>
      <c r="B14" s="330" t="s">
        <v>330</v>
      </c>
      <c r="C14" s="270">
        <v>547</v>
      </c>
      <c r="D14" s="53">
        <f t="shared" si="0"/>
        <v>49</v>
      </c>
      <c r="E14" s="53">
        <v>6</v>
      </c>
      <c r="F14" s="53">
        <f t="shared" si="1"/>
        <v>43</v>
      </c>
      <c r="G14" s="270">
        <v>3</v>
      </c>
      <c r="H14" s="325" t="str">
        <f t="shared" si="2"/>
        <v>Selasa</v>
      </c>
      <c r="I14" s="326">
        <f t="shared" si="6"/>
        <v>45657.25</v>
      </c>
      <c r="J14" s="327">
        <f t="shared" si="7"/>
        <v>5.2499999999999991</v>
      </c>
      <c r="K14" s="325" t="str">
        <f t="shared" si="3"/>
        <v>Selasa</v>
      </c>
      <c r="L14" s="326">
        <f t="shared" si="8"/>
        <v>45657.375</v>
      </c>
      <c r="M14" s="327">
        <f t="shared" si="4"/>
        <v>5.3749999999999991</v>
      </c>
    </row>
    <row r="15" spans="1:13" ht="15.75" x14ac:dyDescent="0.25">
      <c r="A15" s="325">
        <f t="shared" si="5"/>
        <v>10</v>
      </c>
      <c r="B15" s="331" t="s">
        <v>18</v>
      </c>
      <c r="C15" s="325">
        <v>547</v>
      </c>
      <c r="D15" s="23">
        <f t="shared" si="0"/>
        <v>45</v>
      </c>
      <c r="E15" s="53">
        <v>2</v>
      </c>
      <c r="F15" s="23">
        <f t="shared" si="1"/>
        <v>43</v>
      </c>
      <c r="G15" s="325">
        <v>4</v>
      </c>
      <c r="H15" s="325" t="str">
        <f t="shared" si="2"/>
        <v>Kamis</v>
      </c>
      <c r="I15" s="326">
        <f t="shared" si="6"/>
        <v>45659.416666666664</v>
      </c>
      <c r="J15" s="327">
        <f t="shared" si="7"/>
        <v>7.4166666666666661</v>
      </c>
      <c r="K15" s="325" t="str">
        <f t="shared" si="3"/>
        <v>Kamis</v>
      </c>
      <c r="L15" s="326">
        <f t="shared" si="8"/>
        <v>45659.583333333328</v>
      </c>
      <c r="M15" s="327">
        <f t="shared" si="4"/>
        <v>7.583333333333333</v>
      </c>
    </row>
    <row r="16" spans="1:13" ht="15.75" x14ac:dyDescent="0.25">
      <c r="A16" s="325">
        <f t="shared" si="5"/>
        <v>11</v>
      </c>
      <c r="B16" s="330" t="s">
        <v>330</v>
      </c>
      <c r="C16" s="270">
        <v>181</v>
      </c>
      <c r="D16" s="53">
        <f t="shared" si="0"/>
        <v>14</v>
      </c>
      <c r="E16" s="53">
        <v>0</v>
      </c>
      <c r="F16" s="53">
        <f t="shared" si="1"/>
        <v>14</v>
      </c>
      <c r="G16" s="270">
        <v>2</v>
      </c>
      <c r="H16" s="325" t="str">
        <f t="shared" si="2"/>
        <v>Sabtu</v>
      </c>
      <c r="I16" s="326">
        <f t="shared" si="6"/>
        <v>45661.458333333336</v>
      </c>
      <c r="J16" s="327">
        <f t="shared" si="7"/>
        <v>9.4583333333333321</v>
      </c>
      <c r="K16" s="325" t="str">
        <f t="shared" si="3"/>
        <v>Sabtu</v>
      </c>
      <c r="L16" s="326">
        <f t="shared" si="8"/>
        <v>45661.541666666672</v>
      </c>
      <c r="M16" s="327">
        <f t="shared" si="4"/>
        <v>9.5416666666666661</v>
      </c>
    </row>
    <row r="17" spans="1:13" ht="15.75" x14ac:dyDescent="0.25">
      <c r="A17" s="325">
        <f t="shared" si="5"/>
        <v>12</v>
      </c>
      <c r="B17" s="328" t="s">
        <v>329</v>
      </c>
      <c r="C17" s="325">
        <v>95</v>
      </c>
      <c r="D17" s="23">
        <f t="shared" si="0"/>
        <v>8</v>
      </c>
      <c r="E17" s="53">
        <v>1</v>
      </c>
      <c r="F17" s="23">
        <f t="shared" si="1"/>
        <v>7</v>
      </c>
      <c r="G17" s="325">
        <v>2</v>
      </c>
      <c r="H17" s="325" t="str">
        <f t="shared" si="2"/>
        <v>Minggu</v>
      </c>
      <c r="I17" s="326">
        <f t="shared" si="6"/>
        <v>45662.125</v>
      </c>
      <c r="J17" s="327">
        <f t="shared" si="7"/>
        <v>10.125</v>
      </c>
      <c r="K17" s="325" t="str">
        <f t="shared" si="3"/>
        <v>Minggu</v>
      </c>
      <c r="L17" s="326">
        <f t="shared" si="8"/>
        <v>45662.208333333336</v>
      </c>
      <c r="M17" s="327">
        <f t="shared" si="4"/>
        <v>10.208333333333334</v>
      </c>
    </row>
    <row r="18" spans="1:13" ht="15.75" x14ac:dyDescent="0.25">
      <c r="A18" s="325">
        <f t="shared" si="5"/>
        <v>13</v>
      </c>
      <c r="B18" s="328" t="s">
        <v>328</v>
      </c>
      <c r="C18" s="325">
        <v>47</v>
      </c>
      <c r="D18" s="23">
        <f t="shared" si="0"/>
        <v>4</v>
      </c>
      <c r="E18" s="53">
        <v>1</v>
      </c>
      <c r="F18" s="23">
        <f t="shared" si="1"/>
        <v>3</v>
      </c>
      <c r="G18" s="325">
        <v>1</v>
      </c>
      <c r="H18" s="325" t="str">
        <f t="shared" si="2"/>
        <v>Minggu</v>
      </c>
      <c r="I18" s="326">
        <f t="shared" si="6"/>
        <v>45662.541666666664</v>
      </c>
      <c r="J18" s="327">
        <f t="shared" si="7"/>
        <v>10.541666666666668</v>
      </c>
      <c r="K18" s="325" t="str">
        <f t="shared" si="3"/>
        <v>Minggu</v>
      </c>
      <c r="L18" s="326">
        <f t="shared" si="8"/>
        <v>45662.583333333328</v>
      </c>
      <c r="M18" s="327">
        <f t="shared" si="4"/>
        <v>10.583333333333334</v>
      </c>
    </row>
    <row r="19" spans="1:13" ht="15.75" x14ac:dyDescent="0.25">
      <c r="A19" s="325">
        <f t="shared" si="5"/>
        <v>14</v>
      </c>
      <c r="B19" s="328" t="s">
        <v>327</v>
      </c>
      <c r="C19" s="325">
        <v>130</v>
      </c>
      <c r="D19" s="23">
        <f t="shared" si="0"/>
        <v>11</v>
      </c>
      <c r="E19" s="53">
        <v>1</v>
      </c>
      <c r="F19" s="23">
        <f t="shared" si="1"/>
        <v>10</v>
      </c>
      <c r="G19" s="325">
        <v>2</v>
      </c>
      <c r="H19" s="325" t="str">
        <f t="shared" si="2"/>
        <v>Minggu</v>
      </c>
      <c r="I19" s="326">
        <f t="shared" si="6"/>
        <v>45662.75</v>
      </c>
      <c r="J19" s="327">
        <f t="shared" si="7"/>
        <v>10.75</v>
      </c>
      <c r="K19" s="325" t="str">
        <f t="shared" si="3"/>
        <v>Minggu</v>
      </c>
      <c r="L19" s="326">
        <f t="shared" si="8"/>
        <v>45662.833333333336</v>
      </c>
      <c r="M19" s="327">
        <f t="shared" si="4"/>
        <v>10.833333333333334</v>
      </c>
    </row>
    <row r="20" spans="1:13" ht="15.75" x14ac:dyDescent="0.25">
      <c r="A20" s="325">
        <f t="shared" si="5"/>
        <v>15</v>
      </c>
      <c r="B20" s="328" t="s">
        <v>326</v>
      </c>
      <c r="C20" s="325">
        <v>50</v>
      </c>
      <c r="D20" s="23">
        <f t="shared" si="0"/>
        <v>4</v>
      </c>
      <c r="E20" s="53">
        <v>0</v>
      </c>
      <c r="F20" s="23">
        <f t="shared" si="1"/>
        <v>4</v>
      </c>
      <c r="G20" s="270">
        <v>1</v>
      </c>
      <c r="H20" s="325" t="str">
        <f t="shared" si="2"/>
        <v>Senin</v>
      </c>
      <c r="I20" s="326">
        <f t="shared" si="6"/>
        <v>45663.291666666664</v>
      </c>
      <c r="J20" s="327">
        <f t="shared" si="7"/>
        <v>11.291666666666668</v>
      </c>
      <c r="K20" s="325" t="str">
        <f t="shared" si="3"/>
        <v>Senin</v>
      </c>
      <c r="L20" s="326">
        <f t="shared" si="8"/>
        <v>45663.333333333328</v>
      </c>
      <c r="M20" s="327">
        <f t="shared" si="4"/>
        <v>11.333333333333334</v>
      </c>
    </row>
    <row r="21" spans="1:13" ht="15.75" x14ac:dyDescent="0.25">
      <c r="A21" s="270">
        <f t="shared" si="5"/>
        <v>16</v>
      </c>
      <c r="B21" s="328" t="s">
        <v>325</v>
      </c>
      <c r="C21" s="325">
        <v>160</v>
      </c>
      <c r="D21" s="53">
        <f t="shared" si="0"/>
        <v>14</v>
      </c>
      <c r="E21" s="53">
        <v>2</v>
      </c>
      <c r="F21" s="53">
        <f t="shared" si="1"/>
        <v>12</v>
      </c>
      <c r="G21" s="270">
        <v>1</v>
      </c>
      <c r="H21" s="325" t="str">
        <f t="shared" si="2"/>
        <v>Senin</v>
      </c>
      <c r="I21" s="326">
        <f t="shared" si="6"/>
        <v>45663.5</v>
      </c>
      <c r="J21" s="327">
        <f t="shared" si="7"/>
        <v>11.5</v>
      </c>
      <c r="K21" s="325" t="str">
        <f t="shared" si="3"/>
        <v>Senin</v>
      </c>
      <c r="L21" s="326">
        <f t="shared" si="8"/>
        <v>45663.541666666664</v>
      </c>
      <c r="M21" s="327">
        <f t="shared" si="4"/>
        <v>11.541666666666666</v>
      </c>
    </row>
    <row r="22" spans="1:13" ht="15.75" x14ac:dyDescent="0.25">
      <c r="A22" s="270">
        <f t="shared" si="5"/>
        <v>17</v>
      </c>
      <c r="B22" s="328" t="s">
        <v>55</v>
      </c>
      <c r="C22" s="325">
        <v>170</v>
      </c>
      <c r="D22" s="53">
        <f t="shared" si="0"/>
        <v>16</v>
      </c>
      <c r="E22" s="53">
        <v>3</v>
      </c>
      <c r="F22" s="53">
        <f t="shared" si="1"/>
        <v>13</v>
      </c>
      <c r="G22" s="270">
        <v>3</v>
      </c>
      <c r="H22" s="325" t="str">
        <f t="shared" si="2"/>
        <v>Selasa</v>
      </c>
      <c r="I22" s="326">
        <f t="shared" si="6"/>
        <v>45664.125</v>
      </c>
      <c r="J22" s="327">
        <f t="shared" si="7"/>
        <v>12.125</v>
      </c>
      <c r="K22" s="325" t="str">
        <f t="shared" si="3"/>
        <v>Selasa</v>
      </c>
      <c r="L22" s="326">
        <f t="shared" si="8"/>
        <v>45664.25</v>
      </c>
      <c r="M22" s="327">
        <f t="shared" si="4"/>
        <v>12.25</v>
      </c>
    </row>
    <row r="23" spans="1:13" ht="15.75" x14ac:dyDescent="0.25">
      <c r="A23" s="270">
        <f t="shared" si="5"/>
        <v>18</v>
      </c>
      <c r="B23" s="328" t="s">
        <v>324</v>
      </c>
      <c r="C23" s="325">
        <v>325</v>
      </c>
      <c r="D23" s="53">
        <f t="shared" si="0"/>
        <v>28</v>
      </c>
      <c r="E23" s="53">
        <v>2</v>
      </c>
      <c r="F23" s="53">
        <f t="shared" si="1"/>
        <v>26</v>
      </c>
      <c r="G23" s="270">
        <v>1</v>
      </c>
      <c r="H23" s="325" t="str">
        <f t="shared" si="2"/>
        <v>Selasa</v>
      </c>
      <c r="I23" s="326">
        <f t="shared" si="6"/>
        <v>45664.916666666664</v>
      </c>
      <c r="J23" s="327">
        <f t="shared" si="7"/>
        <v>12.916666666666666</v>
      </c>
      <c r="K23" s="325" t="str">
        <f t="shared" si="3"/>
        <v>Selasa</v>
      </c>
      <c r="L23" s="326">
        <f t="shared" si="8"/>
        <v>45664.958333333328</v>
      </c>
      <c r="M23" s="327">
        <f t="shared" si="4"/>
        <v>12.958333333333332</v>
      </c>
    </row>
    <row r="24" spans="1:13" ht="15.75" x14ac:dyDescent="0.25">
      <c r="A24" s="270">
        <f t="shared" si="5"/>
        <v>19</v>
      </c>
      <c r="B24" s="328" t="s">
        <v>147</v>
      </c>
      <c r="C24" s="325"/>
      <c r="D24" s="53"/>
      <c r="E24" s="53"/>
      <c r="F24" s="53"/>
      <c r="G24" s="270"/>
      <c r="H24" s="325" t="str">
        <f t="shared" si="2"/>
        <v>Kamis</v>
      </c>
      <c r="I24" s="326">
        <f t="shared" si="6"/>
        <v>45666.125</v>
      </c>
      <c r="J24" s="327">
        <f t="shared" si="7"/>
        <v>14.124999999999998</v>
      </c>
      <c r="K24" s="325"/>
      <c r="L24" s="326"/>
      <c r="M24" s="327" t="s">
        <v>331</v>
      </c>
    </row>
    <row r="25" spans="1:13" x14ac:dyDescent="0.25">
      <c r="A25" s="471" t="s">
        <v>31</v>
      </c>
      <c r="B25" s="471"/>
      <c r="C25" s="269">
        <f>SUM(C6:C24)</f>
        <v>3410</v>
      </c>
      <c r="D25" s="160">
        <f>SUM(D6:D24)</f>
        <v>293</v>
      </c>
      <c r="E25" s="160"/>
      <c r="F25" s="160"/>
      <c r="G25" s="160">
        <f>SUM(G6:G24)</f>
        <v>42</v>
      </c>
      <c r="H25" s="160">
        <f>D25+G25</f>
        <v>335</v>
      </c>
      <c r="I25" s="143"/>
      <c r="J25" s="332"/>
      <c r="K25" s="143"/>
      <c r="L25" s="143"/>
      <c r="M25" s="332"/>
    </row>
    <row r="26" spans="1:13" x14ac:dyDescent="0.25">
      <c r="A26" s="471" t="s">
        <v>32</v>
      </c>
      <c r="B26" s="471"/>
      <c r="C26" s="333"/>
      <c r="D26" s="147">
        <f>D25/24</f>
        <v>12.208333333333334</v>
      </c>
      <c r="E26" s="147"/>
      <c r="F26" s="147"/>
      <c r="G26" s="147">
        <f>G25/24</f>
        <v>1.75</v>
      </c>
      <c r="H26" s="147">
        <f>H25/24</f>
        <v>13.958333333333334</v>
      </c>
      <c r="I26" s="148"/>
      <c r="J26" s="334" t="s">
        <v>33</v>
      </c>
      <c r="K26" s="335"/>
      <c r="L26" s="335"/>
      <c r="M26" s="335"/>
    </row>
    <row r="27" spans="1:13" x14ac:dyDescent="0.25">
      <c r="B27" s="336"/>
      <c r="C27" s="207"/>
      <c r="D27" s="337"/>
      <c r="E27" s="207"/>
      <c r="F27" s="207"/>
      <c r="G27" s="207"/>
      <c r="H27" s="207"/>
      <c r="I27" s="335"/>
      <c r="J27" s="335"/>
      <c r="K27" s="332" t="s">
        <v>34</v>
      </c>
      <c r="L27" s="332"/>
      <c r="M27" s="338">
        <f>C25</f>
        <v>3410</v>
      </c>
    </row>
    <row r="28" spans="1:13" x14ac:dyDescent="0.25">
      <c r="B28" s="207"/>
      <c r="C28" s="207"/>
      <c r="D28" s="337"/>
      <c r="E28" s="339"/>
      <c r="F28" s="207"/>
      <c r="G28" s="340"/>
      <c r="H28" s="339"/>
      <c r="I28" s="339"/>
      <c r="J28" s="341"/>
      <c r="K28" s="332" t="s">
        <v>36</v>
      </c>
      <c r="L28" s="332"/>
      <c r="M28" s="342">
        <f>D26</f>
        <v>12.208333333333334</v>
      </c>
    </row>
    <row r="29" spans="1:13" x14ac:dyDescent="0.25">
      <c r="K29" s="332" t="s">
        <v>37</v>
      </c>
      <c r="L29" s="332"/>
      <c r="M29" s="156">
        <f>G26</f>
        <v>1.75</v>
      </c>
    </row>
    <row r="31" spans="1:13" ht="15.75" x14ac:dyDescent="0.25">
      <c r="A31" s="469" t="s">
        <v>321</v>
      </c>
      <c r="B31" s="469"/>
      <c r="C31" s="469"/>
      <c r="D31" s="469"/>
      <c r="E31" s="469"/>
      <c r="F31" s="469"/>
      <c r="G31" s="469"/>
      <c r="H31" s="469"/>
      <c r="I31" s="469"/>
      <c r="J31" s="469"/>
      <c r="K31" s="469"/>
      <c r="L31" s="469"/>
      <c r="M31" s="469"/>
    </row>
    <row r="32" spans="1:13" ht="15.75" x14ac:dyDescent="0.25">
      <c r="A32" s="469" t="s">
        <v>322</v>
      </c>
      <c r="B32" s="469"/>
      <c r="C32" s="469"/>
      <c r="D32" s="469"/>
      <c r="E32" s="469"/>
      <c r="F32" s="469"/>
      <c r="G32" s="469"/>
      <c r="H32" s="469"/>
      <c r="I32" s="469"/>
      <c r="J32" s="469"/>
      <c r="K32" s="469"/>
      <c r="L32" s="469"/>
      <c r="M32" s="469"/>
    </row>
    <row r="33" spans="1:13" ht="15.75" x14ac:dyDescent="0.25">
      <c r="A33" s="470" t="s">
        <v>332</v>
      </c>
      <c r="B33" s="470"/>
      <c r="C33" s="470"/>
      <c r="D33" s="470"/>
      <c r="E33" s="470"/>
      <c r="F33" s="470"/>
      <c r="G33" s="470"/>
      <c r="H33" s="470"/>
      <c r="I33" s="470"/>
      <c r="J33" s="319"/>
      <c r="K33" s="320" t="s">
        <v>3</v>
      </c>
      <c r="L33" s="321">
        <v>12.5</v>
      </c>
      <c r="M33" s="320" t="s">
        <v>4</v>
      </c>
    </row>
    <row r="34" spans="1:13" ht="15" customHeight="1" x14ac:dyDescent="0.25">
      <c r="A34" s="461" t="s">
        <v>5</v>
      </c>
      <c r="B34" s="461" t="s">
        <v>6</v>
      </c>
      <c r="C34" s="462" t="s">
        <v>7</v>
      </c>
      <c r="D34" s="462" t="s">
        <v>8</v>
      </c>
      <c r="E34" s="463" t="s">
        <v>9</v>
      </c>
      <c r="F34" s="463" t="s">
        <v>10</v>
      </c>
      <c r="G34" s="462" t="s">
        <v>11</v>
      </c>
      <c r="H34" s="464" t="s">
        <v>12</v>
      </c>
      <c r="I34" s="464"/>
      <c r="J34" s="464"/>
      <c r="K34" s="465" t="s">
        <v>13</v>
      </c>
      <c r="L34" s="465"/>
      <c r="M34" s="465"/>
    </row>
    <row r="35" spans="1:13" ht="15.75" x14ac:dyDescent="0.25">
      <c r="A35" s="461"/>
      <c r="B35" s="461"/>
      <c r="C35" s="462"/>
      <c r="D35" s="462"/>
      <c r="E35" s="463"/>
      <c r="F35" s="463"/>
      <c r="G35" s="462"/>
      <c r="H35" s="277" t="s">
        <v>14</v>
      </c>
      <c r="I35" s="277" t="s">
        <v>15</v>
      </c>
      <c r="J35" s="277" t="s">
        <v>16</v>
      </c>
      <c r="K35" s="278" t="s">
        <v>14</v>
      </c>
      <c r="L35" s="278" t="s">
        <v>15</v>
      </c>
      <c r="M35" s="278" t="s">
        <v>16</v>
      </c>
    </row>
    <row r="36" spans="1:13" ht="15.75" x14ac:dyDescent="0.25">
      <c r="A36" s="270">
        <v>1</v>
      </c>
      <c r="B36" s="322" t="s">
        <v>147</v>
      </c>
      <c r="C36" s="270">
        <v>325</v>
      </c>
      <c r="D36" s="53">
        <f t="shared" ref="D36:D53" si="9">F36+E36</f>
        <v>28</v>
      </c>
      <c r="E36" s="53">
        <v>2</v>
      </c>
      <c r="F36" s="53">
        <f t="shared" ref="F36:F53" si="10">INT(C36/$L$3)</f>
        <v>26</v>
      </c>
      <c r="G36" s="270">
        <v>8</v>
      </c>
      <c r="H36" s="270" t="str">
        <f t="shared" ref="H36:H54" si="11">CHOOSE(WEEKDAY(I36),"Minggu","Senin","Selasa","Rabu","Kamis","Jum'at","Sabtu")</f>
        <v>Kamis</v>
      </c>
      <c r="I36" s="323">
        <v>45666</v>
      </c>
      <c r="J36" s="324">
        <v>0.125</v>
      </c>
      <c r="K36" s="270" t="str">
        <f t="shared" ref="K36:K53" si="12">CHOOSE(WEEKDAY(L36),"Minggu","Senin","Selasa","Rabu","Kamis","Jum'at","Sabtu")</f>
        <v>Kamis</v>
      </c>
      <c r="L36" s="323">
        <f>(I36+J36)+G36/24</f>
        <v>45666.458333333336</v>
      </c>
      <c r="M36" s="324">
        <f t="shared" ref="M36:M53" si="13">(J36+G36/24)</f>
        <v>0.45833333333333331</v>
      </c>
    </row>
    <row r="37" spans="1:13" ht="15.75" x14ac:dyDescent="0.25">
      <c r="A37" s="270">
        <f t="shared" ref="A37:A54" si="14">A36+1</f>
        <v>2</v>
      </c>
      <c r="B37" s="322" t="s">
        <v>324</v>
      </c>
      <c r="C37" s="270">
        <v>170</v>
      </c>
      <c r="D37" s="53">
        <f t="shared" si="9"/>
        <v>15</v>
      </c>
      <c r="E37" s="53">
        <v>2</v>
      </c>
      <c r="F37" s="53">
        <f t="shared" si="10"/>
        <v>13</v>
      </c>
      <c r="G37" s="270">
        <v>2</v>
      </c>
      <c r="H37" s="325" t="str">
        <f t="shared" si="11"/>
        <v>Jum'at</v>
      </c>
      <c r="I37" s="326">
        <f t="shared" ref="I37:I54" si="15">$I$36+J37</f>
        <v>45667.625</v>
      </c>
      <c r="J37" s="327">
        <f t="shared" ref="J37:J54" si="16">M36+D36/24</f>
        <v>1.625</v>
      </c>
      <c r="K37" s="325" t="str">
        <f t="shared" si="12"/>
        <v>Jum'at</v>
      </c>
      <c r="L37" s="326">
        <f t="shared" ref="L37:L53" si="17">($I$36+J37)+G37/24</f>
        <v>45667.708333333336</v>
      </c>
      <c r="M37" s="327">
        <f t="shared" si="13"/>
        <v>1.7083333333333333</v>
      </c>
    </row>
    <row r="38" spans="1:13" ht="15.75" x14ac:dyDescent="0.25">
      <c r="A38" s="270">
        <f t="shared" si="14"/>
        <v>3</v>
      </c>
      <c r="B38" s="322" t="s">
        <v>55</v>
      </c>
      <c r="C38" s="270">
        <v>160</v>
      </c>
      <c r="D38" s="53">
        <f t="shared" si="9"/>
        <v>13</v>
      </c>
      <c r="E38" s="53">
        <v>1</v>
      </c>
      <c r="F38" s="53">
        <f t="shared" si="10"/>
        <v>12</v>
      </c>
      <c r="G38" s="270">
        <v>3</v>
      </c>
      <c r="H38" s="325" t="str">
        <f t="shared" si="11"/>
        <v>Sabtu</v>
      </c>
      <c r="I38" s="326">
        <f t="shared" si="15"/>
        <v>45668.333333333336</v>
      </c>
      <c r="J38" s="327">
        <f t="shared" si="16"/>
        <v>2.333333333333333</v>
      </c>
      <c r="K38" s="325" t="str">
        <f t="shared" si="12"/>
        <v>Sabtu</v>
      </c>
      <c r="L38" s="326">
        <f t="shared" si="17"/>
        <v>45668.458333333336</v>
      </c>
      <c r="M38" s="327">
        <f t="shared" si="13"/>
        <v>2.458333333333333</v>
      </c>
    </row>
    <row r="39" spans="1:13" ht="15.75" x14ac:dyDescent="0.25">
      <c r="A39" s="270">
        <f t="shared" si="14"/>
        <v>4</v>
      </c>
      <c r="B39" s="328" t="s">
        <v>325</v>
      </c>
      <c r="C39" s="270">
        <v>50</v>
      </c>
      <c r="D39" s="53">
        <f t="shared" si="9"/>
        <v>4</v>
      </c>
      <c r="E39" s="53">
        <v>0</v>
      </c>
      <c r="F39" s="53">
        <f t="shared" si="10"/>
        <v>4</v>
      </c>
      <c r="G39" s="270">
        <v>1</v>
      </c>
      <c r="H39" s="325" t="str">
        <f t="shared" si="11"/>
        <v>Minggu</v>
      </c>
      <c r="I39" s="326">
        <f t="shared" si="15"/>
        <v>45669</v>
      </c>
      <c r="J39" s="327">
        <f t="shared" si="16"/>
        <v>2.9999999999999996</v>
      </c>
      <c r="K39" s="325" t="str">
        <f t="shared" si="12"/>
        <v>Minggu</v>
      </c>
      <c r="L39" s="326">
        <f t="shared" si="17"/>
        <v>45669.041666666664</v>
      </c>
      <c r="M39" s="327">
        <f t="shared" si="13"/>
        <v>3.0416666666666661</v>
      </c>
    </row>
    <row r="40" spans="1:13" ht="15.75" x14ac:dyDescent="0.25">
      <c r="A40" s="270">
        <f t="shared" si="14"/>
        <v>5</v>
      </c>
      <c r="B40" s="328" t="s">
        <v>326</v>
      </c>
      <c r="C40" s="270">
        <v>130</v>
      </c>
      <c r="D40" s="53">
        <f t="shared" si="9"/>
        <v>11</v>
      </c>
      <c r="E40" s="53">
        <v>1</v>
      </c>
      <c r="F40" s="53">
        <f t="shared" si="10"/>
        <v>10</v>
      </c>
      <c r="G40" s="270">
        <v>2</v>
      </c>
      <c r="H40" s="325" t="str">
        <f t="shared" si="11"/>
        <v>Minggu</v>
      </c>
      <c r="I40" s="326">
        <f t="shared" si="15"/>
        <v>45669.208333333336</v>
      </c>
      <c r="J40" s="327">
        <f t="shared" si="16"/>
        <v>3.2083333333333326</v>
      </c>
      <c r="K40" s="325" t="str">
        <f t="shared" si="12"/>
        <v>Minggu</v>
      </c>
      <c r="L40" s="326">
        <f t="shared" si="17"/>
        <v>45669.291666666672</v>
      </c>
      <c r="M40" s="327">
        <f t="shared" si="13"/>
        <v>3.2916666666666661</v>
      </c>
    </row>
    <row r="41" spans="1:13" ht="15.75" x14ac:dyDescent="0.25">
      <c r="A41" s="325">
        <f t="shared" si="14"/>
        <v>6</v>
      </c>
      <c r="B41" s="328" t="s">
        <v>327</v>
      </c>
      <c r="C41" s="325">
        <v>47</v>
      </c>
      <c r="D41" s="23">
        <f t="shared" si="9"/>
        <v>4</v>
      </c>
      <c r="E41" s="53">
        <v>1</v>
      </c>
      <c r="F41" s="23">
        <f t="shared" si="10"/>
        <v>3</v>
      </c>
      <c r="G41" s="270">
        <v>3</v>
      </c>
      <c r="H41" s="325" t="str">
        <f t="shared" si="11"/>
        <v>Minggu</v>
      </c>
      <c r="I41" s="326">
        <f t="shared" si="15"/>
        <v>45669.75</v>
      </c>
      <c r="J41" s="327">
        <f t="shared" si="16"/>
        <v>3.7499999999999996</v>
      </c>
      <c r="K41" s="325" t="str">
        <f t="shared" si="12"/>
        <v>Minggu</v>
      </c>
      <c r="L41" s="326">
        <f t="shared" si="17"/>
        <v>45669.875</v>
      </c>
      <c r="M41" s="327">
        <f t="shared" si="13"/>
        <v>3.8749999999999996</v>
      </c>
    </row>
    <row r="42" spans="1:13" ht="15.75" x14ac:dyDescent="0.25">
      <c r="A42" s="325">
        <f t="shared" si="14"/>
        <v>7</v>
      </c>
      <c r="B42" s="328" t="s">
        <v>328</v>
      </c>
      <c r="C42" s="325">
        <v>95</v>
      </c>
      <c r="D42" s="23">
        <f t="shared" si="9"/>
        <v>8</v>
      </c>
      <c r="E42" s="53">
        <v>1</v>
      </c>
      <c r="F42" s="23">
        <f t="shared" si="10"/>
        <v>7</v>
      </c>
      <c r="G42" s="325">
        <v>1</v>
      </c>
      <c r="H42" s="325" t="str">
        <f t="shared" si="11"/>
        <v>Senin</v>
      </c>
      <c r="I42" s="326">
        <f t="shared" si="15"/>
        <v>45670.041666666664</v>
      </c>
      <c r="J42" s="327">
        <f t="shared" si="16"/>
        <v>4.0416666666666661</v>
      </c>
      <c r="K42" s="325" t="str">
        <f t="shared" si="12"/>
        <v>Senin</v>
      </c>
      <c r="L42" s="326">
        <f t="shared" si="17"/>
        <v>45670.083333333328</v>
      </c>
      <c r="M42" s="327">
        <f t="shared" si="13"/>
        <v>4.083333333333333</v>
      </c>
    </row>
    <row r="43" spans="1:13" ht="15.75" x14ac:dyDescent="0.25">
      <c r="A43" s="325">
        <f t="shared" si="14"/>
        <v>8</v>
      </c>
      <c r="B43" s="328" t="s">
        <v>329</v>
      </c>
      <c r="C43" s="325">
        <v>181</v>
      </c>
      <c r="D43" s="23">
        <f t="shared" si="9"/>
        <v>17</v>
      </c>
      <c r="E43" s="329">
        <v>3</v>
      </c>
      <c r="F43" s="23">
        <f t="shared" si="10"/>
        <v>14</v>
      </c>
      <c r="G43" s="325">
        <v>2</v>
      </c>
      <c r="H43" s="325" t="str">
        <f t="shared" si="11"/>
        <v>Senin</v>
      </c>
      <c r="I43" s="326">
        <f t="shared" si="15"/>
        <v>45670.416666666664</v>
      </c>
      <c r="J43" s="327">
        <f t="shared" si="16"/>
        <v>4.4166666666666661</v>
      </c>
      <c r="K43" s="325" t="str">
        <f t="shared" si="12"/>
        <v>Senin</v>
      </c>
      <c r="L43" s="326">
        <f t="shared" si="17"/>
        <v>45670.5</v>
      </c>
      <c r="M43" s="327">
        <f t="shared" si="13"/>
        <v>4.4999999999999991</v>
      </c>
    </row>
    <row r="44" spans="1:13" ht="15.75" x14ac:dyDescent="0.25">
      <c r="A44" s="325">
        <f t="shared" si="14"/>
        <v>9</v>
      </c>
      <c r="B44" s="330" t="s">
        <v>330</v>
      </c>
      <c r="C44" s="270">
        <v>547</v>
      </c>
      <c r="D44" s="53">
        <f t="shared" si="9"/>
        <v>46</v>
      </c>
      <c r="E44" s="53">
        <v>3</v>
      </c>
      <c r="F44" s="53">
        <f t="shared" si="10"/>
        <v>43</v>
      </c>
      <c r="G44" s="270">
        <v>2</v>
      </c>
      <c r="H44" s="325" t="str">
        <f t="shared" si="11"/>
        <v>Selasa</v>
      </c>
      <c r="I44" s="326">
        <f t="shared" si="15"/>
        <v>45671.208333333336</v>
      </c>
      <c r="J44" s="327">
        <f t="shared" si="16"/>
        <v>5.2083333333333321</v>
      </c>
      <c r="K44" s="325" t="str">
        <f t="shared" si="12"/>
        <v>Selasa</v>
      </c>
      <c r="L44" s="326">
        <f t="shared" si="17"/>
        <v>45671.291666666672</v>
      </c>
      <c r="M44" s="327">
        <f t="shared" si="13"/>
        <v>5.2916666666666652</v>
      </c>
    </row>
    <row r="45" spans="1:13" ht="15.75" x14ac:dyDescent="0.25">
      <c r="A45" s="325">
        <f t="shared" si="14"/>
        <v>10</v>
      </c>
      <c r="B45" s="331" t="s">
        <v>18</v>
      </c>
      <c r="C45" s="325">
        <v>547</v>
      </c>
      <c r="D45" s="23">
        <f t="shared" si="9"/>
        <v>47</v>
      </c>
      <c r="E45" s="53">
        <v>4</v>
      </c>
      <c r="F45" s="23">
        <f t="shared" si="10"/>
        <v>43</v>
      </c>
      <c r="G45" s="325">
        <v>4</v>
      </c>
      <c r="H45" s="325" t="str">
        <f t="shared" si="11"/>
        <v>Kamis</v>
      </c>
      <c r="I45" s="326">
        <f t="shared" si="15"/>
        <v>45673.208333333336</v>
      </c>
      <c r="J45" s="327">
        <f t="shared" si="16"/>
        <v>7.2083333333333321</v>
      </c>
      <c r="K45" s="325" t="str">
        <f t="shared" si="12"/>
        <v>Kamis</v>
      </c>
      <c r="L45" s="326">
        <f t="shared" si="17"/>
        <v>45673.375</v>
      </c>
      <c r="M45" s="327">
        <f t="shared" si="13"/>
        <v>7.3749999999999991</v>
      </c>
    </row>
    <row r="46" spans="1:13" ht="15.75" x14ac:dyDescent="0.25">
      <c r="A46" s="325">
        <f t="shared" si="14"/>
        <v>11</v>
      </c>
      <c r="B46" s="330" t="s">
        <v>330</v>
      </c>
      <c r="C46" s="270">
        <v>181</v>
      </c>
      <c r="D46" s="53">
        <f t="shared" si="9"/>
        <v>15</v>
      </c>
      <c r="E46" s="53">
        <v>1</v>
      </c>
      <c r="F46" s="53">
        <f t="shared" si="10"/>
        <v>14</v>
      </c>
      <c r="G46" s="270">
        <v>2</v>
      </c>
      <c r="H46" s="325" t="str">
        <f t="shared" si="11"/>
        <v>Sabtu</v>
      </c>
      <c r="I46" s="326">
        <f t="shared" si="15"/>
        <v>45675.333333333336</v>
      </c>
      <c r="J46" s="327">
        <f t="shared" si="16"/>
        <v>9.3333333333333321</v>
      </c>
      <c r="K46" s="325" t="str">
        <f t="shared" si="12"/>
        <v>Sabtu</v>
      </c>
      <c r="L46" s="326">
        <f t="shared" si="17"/>
        <v>45675.416666666672</v>
      </c>
      <c r="M46" s="327">
        <f t="shared" si="13"/>
        <v>9.4166666666666661</v>
      </c>
    </row>
    <row r="47" spans="1:13" ht="15.75" x14ac:dyDescent="0.25">
      <c r="A47" s="325">
        <f t="shared" si="14"/>
        <v>12</v>
      </c>
      <c r="B47" s="328" t="s">
        <v>329</v>
      </c>
      <c r="C47" s="325">
        <v>95</v>
      </c>
      <c r="D47" s="23">
        <f t="shared" si="9"/>
        <v>8</v>
      </c>
      <c r="E47" s="53">
        <v>1</v>
      </c>
      <c r="F47" s="23">
        <f t="shared" si="10"/>
        <v>7</v>
      </c>
      <c r="G47" s="325">
        <v>2</v>
      </c>
      <c r="H47" s="325" t="str">
        <f t="shared" si="11"/>
        <v>Minggu</v>
      </c>
      <c r="I47" s="326">
        <f t="shared" si="15"/>
        <v>45676.041666666664</v>
      </c>
      <c r="J47" s="327">
        <f t="shared" si="16"/>
        <v>10.041666666666666</v>
      </c>
      <c r="K47" s="325" t="str">
        <f t="shared" si="12"/>
        <v>Minggu</v>
      </c>
      <c r="L47" s="326">
        <f t="shared" si="17"/>
        <v>45676.125</v>
      </c>
      <c r="M47" s="327">
        <f t="shared" si="13"/>
        <v>10.125</v>
      </c>
    </row>
    <row r="48" spans="1:13" ht="15.75" x14ac:dyDescent="0.25">
      <c r="A48" s="325">
        <f t="shared" si="14"/>
        <v>13</v>
      </c>
      <c r="B48" s="328" t="s">
        <v>328</v>
      </c>
      <c r="C48" s="325">
        <v>47</v>
      </c>
      <c r="D48" s="23">
        <f t="shared" si="9"/>
        <v>4</v>
      </c>
      <c r="E48" s="53">
        <v>1</v>
      </c>
      <c r="F48" s="23">
        <f t="shared" si="10"/>
        <v>3</v>
      </c>
      <c r="G48" s="325">
        <v>1</v>
      </c>
      <c r="H48" s="325" t="str">
        <f t="shared" si="11"/>
        <v>Minggu</v>
      </c>
      <c r="I48" s="326">
        <f t="shared" si="15"/>
        <v>45676.458333333336</v>
      </c>
      <c r="J48" s="327">
        <f t="shared" si="16"/>
        <v>10.458333333333334</v>
      </c>
      <c r="K48" s="325" t="str">
        <f t="shared" si="12"/>
        <v>Minggu</v>
      </c>
      <c r="L48" s="326">
        <f t="shared" si="17"/>
        <v>45676.5</v>
      </c>
      <c r="M48" s="327">
        <f t="shared" si="13"/>
        <v>10.5</v>
      </c>
    </row>
    <row r="49" spans="1:13" ht="15.75" x14ac:dyDescent="0.25">
      <c r="A49" s="325">
        <f t="shared" si="14"/>
        <v>14</v>
      </c>
      <c r="B49" s="328" t="s">
        <v>327</v>
      </c>
      <c r="C49" s="325">
        <v>130</v>
      </c>
      <c r="D49" s="23">
        <f t="shared" si="9"/>
        <v>11</v>
      </c>
      <c r="E49" s="53">
        <v>1</v>
      </c>
      <c r="F49" s="23">
        <f t="shared" si="10"/>
        <v>10</v>
      </c>
      <c r="G49" s="325">
        <v>2</v>
      </c>
      <c r="H49" s="325" t="str">
        <f t="shared" si="11"/>
        <v>Minggu</v>
      </c>
      <c r="I49" s="326">
        <f t="shared" si="15"/>
        <v>45676.666666666664</v>
      </c>
      <c r="J49" s="327">
        <f t="shared" si="16"/>
        <v>10.666666666666666</v>
      </c>
      <c r="K49" s="325" t="str">
        <f t="shared" si="12"/>
        <v>Minggu</v>
      </c>
      <c r="L49" s="326">
        <f t="shared" si="17"/>
        <v>45676.75</v>
      </c>
      <c r="M49" s="327">
        <f t="shared" si="13"/>
        <v>10.75</v>
      </c>
    </row>
    <row r="50" spans="1:13" ht="15.75" x14ac:dyDescent="0.25">
      <c r="A50" s="325">
        <f t="shared" si="14"/>
        <v>15</v>
      </c>
      <c r="B50" s="328" t="s">
        <v>326</v>
      </c>
      <c r="C50" s="325">
        <v>50</v>
      </c>
      <c r="D50" s="23">
        <f t="shared" si="9"/>
        <v>4</v>
      </c>
      <c r="E50" s="53">
        <v>0</v>
      </c>
      <c r="F50" s="23">
        <f t="shared" si="10"/>
        <v>4</v>
      </c>
      <c r="G50" s="270">
        <v>1</v>
      </c>
      <c r="H50" s="325" t="str">
        <f t="shared" si="11"/>
        <v>Senin</v>
      </c>
      <c r="I50" s="326">
        <f t="shared" si="15"/>
        <v>45677.208333333336</v>
      </c>
      <c r="J50" s="327">
        <f t="shared" si="16"/>
        <v>11.208333333333334</v>
      </c>
      <c r="K50" s="325" t="str">
        <f t="shared" si="12"/>
        <v>Senin</v>
      </c>
      <c r="L50" s="326">
        <f t="shared" si="17"/>
        <v>45677.25</v>
      </c>
      <c r="M50" s="327">
        <f t="shared" si="13"/>
        <v>11.25</v>
      </c>
    </row>
    <row r="51" spans="1:13" ht="15.75" x14ac:dyDescent="0.25">
      <c r="A51" s="270">
        <f t="shared" si="14"/>
        <v>16</v>
      </c>
      <c r="B51" s="328" t="s">
        <v>325</v>
      </c>
      <c r="C51" s="325">
        <v>160</v>
      </c>
      <c r="D51" s="53">
        <f t="shared" si="9"/>
        <v>13</v>
      </c>
      <c r="E51" s="53">
        <v>1</v>
      </c>
      <c r="F51" s="53">
        <f t="shared" si="10"/>
        <v>12</v>
      </c>
      <c r="G51" s="270">
        <v>1</v>
      </c>
      <c r="H51" s="325" t="str">
        <f t="shared" si="11"/>
        <v>Senin</v>
      </c>
      <c r="I51" s="326">
        <f t="shared" si="15"/>
        <v>45677.416666666664</v>
      </c>
      <c r="J51" s="327">
        <f t="shared" si="16"/>
        <v>11.416666666666666</v>
      </c>
      <c r="K51" s="325" t="str">
        <f t="shared" si="12"/>
        <v>Senin</v>
      </c>
      <c r="L51" s="326">
        <f t="shared" si="17"/>
        <v>45677.458333333328</v>
      </c>
      <c r="M51" s="327">
        <f t="shared" si="13"/>
        <v>11.458333333333332</v>
      </c>
    </row>
    <row r="52" spans="1:13" ht="15.75" x14ac:dyDescent="0.25">
      <c r="A52" s="270">
        <f t="shared" si="14"/>
        <v>17</v>
      </c>
      <c r="B52" s="328" t="s">
        <v>55</v>
      </c>
      <c r="C52" s="325">
        <v>170</v>
      </c>
      <c r="D52" s="53">
        <f t="shared" si="9"/>
        <v>15</v>
      </c>
      <c r="E52" s="53">
        <v>2</v>
      </c>
      <c r="F52" s="53">
        <f t="shared" si="10"/>
        <v>13</v>
      </c>
      <c r="G52" s="270">
        <v>3</v>
      </c>
      <c r="H52" s="325" t="str">
        <f t="shared" si="11"/>
        <v>Selasa</v>
      </c>
      <c r="I52" s="326">
        <f t="shared" si="15"/>
        <v>45678</v>
      </c>
      <c r="J52" s="327">
        <f t="shared" si="16"/>
        <v>11.999999999999998</v>
      </c>
      <c r="K52" s="325" t="str">
        <f t="shared" si="12"/>
        <v>Selasa</v>
      </c>
      <c r="L52" s="326">
        <f t="shared" si="17"/>
        <v>45678.125</v>
      </c>
      <c r="M52" s="327">
        <f t="shared" si="13"/>
        <v>12.124999999999998</v>
      </c>
    </row>
    <row r="53" spans="1:13" ht="15.75" x14ac:dyDescent="0.25">
      <c r="A53" s="270">
        <f t="shared" si="14"/>
        <v>18</v>
      </c>
      <c r="B53" s="328" t="s">
        <v>324</v>
      </c>
      <c r="C53" s="325">
        <v>325</v>
      </c>
      <c r="D53" s="53">
        <f t="shared" si="9"/>
        <v>28</v>
      </c>
      <c r="E53" s="53">
        <v>2</v>
      </c>
      <c r="F53" s="53">
        <f t="shared" si="10"/>
        <v>26</v>
      </c>
      <c r="G53" s="270">
        <v>1</v>
      </c>
      <c r="H53" s="325" t="str">
        <f t="shared" si="11"/>
        <v>Selasa</v>
      </c>
      <c r="I53" s="326">
        <f t="shared" si="15"/>
        <v>45678.75</v>
      </c>
      <c r="J53" s="327">
        <f t="shared" si="16"/>
        <v>12.749999999999998</v>
      </c>
      <c r="K53" s="325" t="str">
        <f t="shared" si="12"/>
        <v>Selasa</v>
      </c>
      <c r="L53" s="326">
        <f t="shared" si="17"/>
        <v>45678.791666666664</v>
      </c>
      <c r="M53" s="327">
        <f t="shared" si="13"/>
        <v>12.791666666666664</v>
      </c>
    </row>
    <row r="54" spans="1:13" ht="15.75" x14ac:dyDescent="0.25">
      <c r="A54" s="270">
        <f t="shared" si="14"/>
        <v>19</v>
      </c>
      <c r="B54" s="328" t="s">
        <v>147</v>
      </c>
      <c r="C54" s="325"/>
      <c r="D54" s="53"/>
      <c r="E54" s="53"/>
      <c r="F54" s="53"/>
      <c r="G54" s="270"/>
      <c r="H54" s="325" t="str">
        <f t="shared" si="11"/>
        <v>Rabu</v>
      </c>
      <c r="I54" s="326">
        <f t="shared" si="15"/>
        <v>45679.958333333336</v>
      </c>
      <c r="J54" s="327">
        <f t="shared" si="16"/>
        <v>13.95833333333333</v>
      </c>
      <c r="K54" s="325"/>
      <c r="L54" s="326"/>
      <c r="M54" s="327"/>
    </row>
    <row r="55" spans="1:13" x14ac:dyDescent="0.25">
      <c r="A55" s="471" t="s">
        <v>31</v>
      </c>
      <c r="B55" s="471"/>
      <c r="C55" s="269">
        <f>SUM(C36:C54)</f>
        <v>3410</v>
      </c>
      <c r="D55" s="160">
        <f>SUM(D36:D54)</f>
        <v>291</v>
      </c>
      <c r="E55" s="160"/>
      <c r="F55" s="160"/>
      <c r="G55" s="160">
        <f>SUM(G36:G54)</f>
        <v>41</v>
      </c>
      <c r="H55" s="160">
        <f>D55+G55</f>
        <v>332</v>
      </c>
      <c r="I55" s="143"/>
      <c r="J55" s="332"/>
      <c r="K55" s="143"/>
      <c r="L55" s="143"/>
      <c r="M55" s="332"/>
    </row>
    <row r="56" spans="1:13" x14ac:dyDescent="0.25">
      <c r="A56" s="471" t="s">
        <v>32</v>
      </c>
      <c r="B56" s="471"/>
      <c r="C56" s="333"/>
      <c r="D56" s="147">
        <f>D55/24</f>
        <v>12.125</v>
      </c>
      <c r="E56" s="147"/>
      <c r="F56" s="147"/>
      <c r="G56" s="147">
        <f>G55/24</f>
        <v>1.7083333333333333</v>
      </c>
      <c r="H56" s="147">
        <f>H55/24</f>
        <v>13.833333333333334</v>
      </c>
      <c r="I56" s="148"/>
      <c r="J56" s="334" t="s">
        <v>33</v>
      </c>
      <c r="K56" s="335"/>
      <c r="L56" s="335"/>
      <c r="M56" s="335"/>
    </row>
    <row r="57" spans="1:13" x14ac:dyDescent="0.25">
      <c r="B57" s="336"/>
      <c r="C57" s="207"/>
      <c r="D57" s="337"/>
      <c r="E57" s="207"/>
      <c r="F57" s="207"/>
      <c r="G57" s="207"/>
      <c r="H57" s="207"/>
      <c r="I57" s="335"/>
      <c r="J57" s="335"/>
      <c r="K57" s="332" t="s">
        <v>34</v>
      </c>
      <c r="L57" s="332"/>
      <c r="M57" s="338">
        <f>C55</f>
        <v>3410</v>
      </c>
    </row>
    <row r="58" spans="1:13" x14ac:dyDescent="0.25">
      <c r="B58" s="207"/>
      <c r="C58" s="207"/>
      <c r="D58" s="337"/>
      <c r="E58" s="339"/>
      <c r="F58" s="207"/>
      <c r="G58" s="340"/>
      <c r="H58" s="339"/>
      <c r="I58" s="339"/>
      <c r="J58" s="341"/>
      <c r="K58" s="332" t="s">
        <v>36</v>
      </c>
      <c r="L58" s="332"/>
      <c r="M58" s="342">
        <f>D56</f>
        <v>12.125</v>
      </c>
    </row>
    <row r="59" spans="1:13" x14ac:dyDescent="0.25">
      <c r="K59" s="332" t="s">
        <v>37</v>
      </c>
      <c r="L59" s="332"/>
      <c r="M59" s="156">
        <f>G56</f>
        <v>1.7083333333333333</v>
      </c>
    </row>
    <row r="61" spans="1:13" ht="15.75" x14ac:dyDescent="0.25">
      <c r="A61" s="469" t="s">
        <v>321</v>
      </c>
      <c r="B61" s="469"/>
      <c r="C61" s="469"/>
      <c r="D61" s="469"/>
      <c r="E61" s="469"/>
      <c r="F61" s="469"/>
      <c r="G61" s="469"/>
      <c r="H61" s="469"/>
      <c r="I61" s="469"/>
      <c r="J61" s="469"/>
      <c r="K61" s="469"/>
      <c r="L61" s="469"/>
      <c r="M61" s="469"/>
    </row>
    <row r="62" spans="1:13" ht="15.75" x14ac:dyDescent="0.25">
      <c r="A62" s="469" t="s">
        <v>322</v>
      </c>
      <c r="B62" s="469"/>
      <c r="C62" s="469"/>
      <c r="D62" s="469"/>
      <c r="E62" s="469"/>
      <c r="F62" s="469"/>
      <c r="G62" s="469"/>
      <c r="H62" s="469"/>
      <c r="I62" s="469"/>
      <c r="J62" s="469"/>
      <c r="K62" s="469"/>
      <c r="L62" s="469"/>
      <c r="M62" s="469"/>
    </row>
    <row r="63" spans="1:13" ht="15.75" x14ac:dyDescent="0.25">
      <c r="A63" s="470" t="s">
        <v>333</v>
      </c>
      <c r="B63" s="470"/>
      <c r="C63" s="470"/>
      <c r="D63" s="470"/>
      <c r="E63" s="470"/>
      <c r="F63" s="470"/>
      <c r="G63" s="470"/>
      <c r="H63" s="470"/>
      <c r="I63" s="470"/>
      <c r="J63" s="319"/>
      <c r="K63" s="320" t="s">
        <v>3</v>
      </c>
      <c r="L63" s="321">
        <v>12.5</v>
      </c>
      <c r="M63" s="320" t="s">
        <v>4</v>
      </c>
    </row>
    <row r="64" spans="1:13" ht="15" customHeight="1" x14ac:dyDescent="0.25">
      <c r="A64" s="461" t="s">
        <v>5</v>
      </c>
      <c r="B64" s="461" t="s">
        <v>6</v>
      </c>
      <c r="C64" s="462" t="s">
        <v>7</v>
      </c>
      <c r="D64" s="462" t="s">
        <v>8</v>
      </c>
      <c r="E64" s="463" t="s">
        <v>9</v>
      </c>
      <c r="F64" s="463" t="s">
        <v>10</v>
      </c>
      <c r="G64" s="462" t="s">
        <v>11</v>
      </c>
      <c r="H64" s="464" t="s">
        <v>12</v>
      </c>
      <c r="I64" s="464"/>
      <c r="J64" s="464"/>
      <c r="K64" s="465" t="s">
        <v>13</v>
      </c>
      <c r="L64" s="465"/>
      <c r="M64" s="465"/>
    </row>
    <row r="65" spans="1:13" ht="15.75" x14ac:dyDescent="0.25">
      <c r="A65" s="461"/>
      <c r="B65" s="461"/>
      <c r="C65" s="462"/>
      <c r="D65" s="462"/>
      <c r="E65" s="463"/>
      <c r="F65" s="463"/>
      <c r="G65" s="462"/>
      <c r="H65" s="277" t="s">
        <v>14</v>
      </c>
      <c r="I65" s="277" t="s">
        <v>15</v>
      </c>
      <c r="J65" s="277" t="s">
        <v>16</v>
      </c>
      <c r="K65" s="278" t="s">
        <v>14</v>
      </c>
      <c r="L65" s="278" t="s">
        <v>15</v>
      </c>
      <c r="M65" s="278" t="s">
        <v>16</v>
      </c>
    </row>
    <row r="66" spans="1:13" ht="15.75" x14ac:dyDescent="0.25">
      <c r="A66" s="270">
        <v>1</v>
      </c>
      <c r="B66" s="322" t="s">
        <v>147</v>
      </c>
      <c r="C66" s="270">
        <v>325</v>
      </c>
      <c r="D66" s="53">
        <f t="shared" ref="D66:D83" si="18">F66+E66</f>
        <v>28</v>
      </c>
      <c r="E66" s="53">
        <v>2</v>
      </c>
      <c r="F66" s="53">
        <f t="shared" ref="F66:F83" si="19">INT(C66/$L$3)</f>
        <v>26</v>
      </c>
      <c r="G66" s="270">
        <v>11</v>
      </c>
      <c r="H66" s="270" t="str">
        <f t="shared" ref="H66:H84" si="20">CHOOSE(WEEKDAY(I66),"Minggu","Senin","Selasa","Rabu","Kamis","Jum'at","Sabtu")</f>
        <v>Rabu</v>
      </c>
      <c r="I66" s="323">
        <v>45679</v>
      </c>
      <c r="J66" s="324">
        <v>0.95833333333333304</v>
      </c>
      <c r="K66" s="270" t="str">
        <f t="shared" ref="K66:K83" si="21">CHOOSE(WEEKDAY(L66),"Minggu","Senin","Selasa","Rabu","Kamis","Jum'at","Sabtu")</f>
        <v>Kamis</v>
      </c>
      <c r="L66" s="323">
        <f>(I66+J66)+G66/24</f>
        <v>45680.416666666672</v>
      </c>
      <c r="M66" s="324">
        <f t="shared" ref="M66:M83" si="22">(J66+G66/24)</f>
        <v>1.4166666666666663</v>
      </c>
    </row>
    <row r="67" spans="1:13" ht="15.75" x14ac:dyDescent="0.25">
      <c r="A67" s="270">
        <f t="shared" ref="A67:A84" si="23">A66+1</f>
        <v>2</v>
      </c>
      <c r="B67" s="322" t="s">
        <v>324</v>
      </c>
      <c r="C67" s="270">
        <v>170</v>
      </c>
      <c r="D67" s="53">
        <f t="shared" si="18"/>
        <v>15</v>
      </c>
      <c r="E67" s="53">
        <v>2</v>
      </c>
      <c r="F67" s="53">
        <f t="shared" si="19"/>
        <v>13</v>
      </c>
      <c r="G67" s="270">
        <v>1</v>
      </c>
      <c r="H67" s="325" t="str">
        <f t="shared" si="20"/>
        <v>Jum'at</v>
      </c>
      <c r="I67" s="326">
        <f t="shared" ref="I67:I84" si="24">$I$66+J67</f>
        <v>45681.583333333336</v>
      </c>
      <c r="J67" s="327">
        <f t="shared" ref="J67:J84" si="25">M66+D66/24</f>
        <v>2.583333333333333</v>
      </c>
      <c r="K67" s="325" t="str">
        <f t="shared" si="21"/>
        <v>Jum'at</v>
      </c>
      <c r="L67" s="326">
        <f t="shared" ref="L67:L83" si="26">($I$66+J67)+G67/24</f>
        <v>45681.625</v>
      </c>
      <c r="M67" s="327">
        <f t="shared" si="22"/>
        <v>2.6249999999999996</v>
      </c>
    </row>
    <row r="68" spans="1:13" ht="15.75" x14ac:dyDescent="0.25">
      <c r="A68" s="270">
        <f t="shared" si="23"/>
        <v>3</v>
      </c>
      <c r="B68" s="322" t="s">
        <v>55</v>
      </c>
      <c r="C68" s="270">
        <v>160</v>
      </c>
      <c r="D68" s="53">
        <f t="shared" si="18"/>
        <v>13</v>
      </c>
      <c r="E68" s="53">
        <v>1</v>
      </c>
      <c r="F68" s="53">
        <f t="shared" si="19"/>
        <v>12</v>
      </c>
      <c r="G68" s="270">
        <v>3</v>
      </c>
      <c r="H68" s="325" t="str">
        <f t="shared" si="20"/>
        <v>Sabtu</v>
      </c>
      <c r="I68" s="326">
        <f t="shared" si="24"/>
        <v>45682.25</v>
      </c>
      <c r="J68" s="327">
        <f t="shared" si="25"/>
        <v>3.2499999999999996</v>
      </c>
      <c r="K68" s="325" t="str">
        <f t="shared" si="21"/>
        <v>Sabtu</v>
      </c>
      <c r="L68" s="326">
        <f t="shared" si="26"/>
        <v>45682.375</v>
      </c>
      <c r="M68" s="327">
        <f t="shared" si="22"/>
        <v>3.3749999999999996</v>
      </c>
    </row>
    <row r="69" spans="1:13" ht="15.75" x14ac:dyDescent="0.25">
      <c r="A69" s="270">
        <f t="shared" si="23"/>
        <v>4</v>
      </c>
      <c r="B69" s="328" t="s">
        <v>325</v>
      </c>
      <c r="C69" s="270">
        <v>50</v>
      </c>
      <c r="D69" s="53">
        <f t="shared" si="18"/>
        <v>4</v>
      </c>
      <c r="E69" s="53">
        <v>0</v>
      </c>
      <c r="F69" s="53">
        <f t="shared" si="19"/>
        <v>4</v>
      </c>
      <c r="G69" s="270">
        <v>1</v>
      </c>
      <c r="H69" s="325" t="str">
        <f t="shared" si="20"/>
        <v>Sabtu</v>
      </c>
      <c r="I69" s="326">
        <f t="shared" si="24"/>
        <v>45682.916666666664</v>
      </c>
      <c r="J69" s="327">
        <f t="shared" si="25"/>
        <v>3.9166666666666661</v>
      </c>
      <c r="K69" s="325" t="str">
        <f t="shared" si="21"/>
        <v>Sabtu</v>
      </c>
      <c r="L69" s="326">
        <f t="shared" si="26"/>
        <v>45682.958333333328</v>
      </c>
      <c r="M69" s="327">
        <f t="shared" si="22"/>
        <v>3.9583333333333326</v>
      </c>
    </row>
    <row r="70" spans="1:13" ht="15.75" x14ac:dyDescent="0.25">
      <c r="A70" s="270">
        <f t="shared" si="23"/>
        <v>5</v>
      </c>
      <c r="B70" s="328" t="s">
        <v>326</v>
      </c>
      <c r="C70" s="270">
        <v>130</v>
      </c>
      <c r="D70" s="53">
        <f t="shared" si="18"/>
        <v>11</v>
      </c>
      <c r="E70" s="53">
        <v>1</v>
      </c>
      <c r="F70" s="53">
        <f t="shared" si="19"/>
        <v>10</v>
      </c>
      <c r="G70" s="270">
        <v>2</v>
      </c>
      <c r="H70" s="325" t="str">
        <f t="shared" si="20"/>
        <v>Minggu</v>
      </c>
      <c r="I70" s="326">
        <f t="shared" si="24"/>
        <v>45683.125</v>
      </c>
      <c r="J70" s="327">
        <f t="shared" si="25"/>
        <v>4.1249999999999991</v>
      </c>
      <c r="K70" s="325" t="str">
        <f t="shared" si="21"/>
        <v>Minggu</v>
      </c>
      <c r="L70" s="326">
        <f t="shared" si="26"/>
        <v>45683.208333333336</v>
      </c>
      <c r="M70" s="327">
        <f t="shared" si="22"/>
        <v>4.2083333333333321</v>
      </c>
    </row>
    <row r="71" spans="1:13" ht="15.75" x14ac:dyDescent="0.25">
      <c r="A71" s="325">
        <f t="shared" si="23"/>
        <v>6</v>
      </c>
      <c r="B71" s="328" t="s">
        <v>327</v>
      </c>
      <c r="C71" s="325">
        <v>47</v>
      </c>
      <c r="D71" s="23">
        <f t="shared" si="18"/>
        <v>4</v>
      </c>
      <c r="E71" s="53">
        <v>1</v>
      </c>
      <c r="F71" s="23">
        <f t="shared" si="19"/>
        <v>3</v>
      </c>
      <c r="G71" s="270">
        <v>3</v>
      </c>
      <c r="H71" s="325" t="str">
        <f t="shared" si="20"/>
        <v>Minggu</v>
      </c>
      <c r="I71" s="326">
        <f t="shared" si="24"/>
        <v>45683.666666666664</v>
      </c>
      <c r="J71" s="327">
        <f t="shared" si="25"/>
        <v>4.6666666666666652</v>
      </c>
      <c r="K71" s="325" t="str">
        <f t="shared" si="21"/>
        <v>Minggu</v>
      </c>
      <c r="L71" s="326">
        <f t="shared" si="26"/>
        <v>45683.791666666664</v>
      </c>
      <c r="M71" s="327">
        <f t="shared" si="22"/>
        <v>4.7916666666666652</v>
      </c>
    </row>
    <row r="72" spans="1:13" ht="15.75" x14ac:dyDescent="0.25">
      <c r="A72" s="325">
        <f t="shared" si="23"/>
        <v>7</v>
      </c>
      <c r="B72" s="328" t="s">
        <v>328</v>
      </c>
      <c r="C72" s="325">
        <v>95</v>
      </c>
      <c r="D72" s="23">
        <f t="shared" si="18"/>
        <v>8</v>
      </c>
      <c r="E72" s="53">
        <v>1</v>
      </c>
      <c r="F72" s="23">
        <f t="shared" si="19"/>
        <v>7</v>
      </c>
      <c r="G72" s="325">
        <v>2</v>
      </c>
      <c r="H72" s="325" t="str">
        <f t="shared" si="20"/>
        <v>Minggu</v>
      </c>
      <c r="I72" s="326">
        <f t="shared" si="24"/>
        <v>45683.958333333336</v>
      </c>
      <c r="J72" s="327">
        <f t="shared" si="25"/>
        <v>4.9583333333333321</v>
      </c>
      <c r="K72" s="325" t="str">
        <f t="shared" si="21"/>
        <v>Senin</v>
      </c>
      <c r="L72" s="326">
        <f t="shared" si="26"/>
        <v>45684.041666666672</v>
      </c>
      <c r="M72" s="327">
        <f t="shared" si="22"/>
        <v>5.0416666666666652</v>
      </c>
    </row>
    <row r="73" spans="1:13" ht="15.75" x14ac:dyDescent="0.25">
      <c r="A73" s="325">
        <f t="shared" si="23"/>
        <v>8</v>
      </c>
      <c r="B73" s="328" t="s">
        <v>329</v>
      </c>
      <c r="C73" s="325">
        <v>181</v>
      </c>
      <c r="D73" s="23">
        <f t="shared" si="18"/>
        <v>17</v>
      </c>
      <c r="E73" s="329">
        <v>3</v>
      </c>
      <c r="F73" s="23">
        <f t="shared" si="19"/>
        <v>14</v>
      </c>
      <c r="G73" s="325">
        <v>2</v>
      </c>
      <c r="H73" s="325" t="str">
        <f t="shared" si="20"/>
        <v>Senin</v>
      </c>
      <c r="I73" s="326">
        <f t="shared" si="24"/>
        <v>45684.375</v>
      </c>
      <c r="J73" s="327">
        <f t="shared" si="25"/>
        <v>5.3749999999999982</v>
      </c>
      <c r="K73" s="325" t="str">
        <f t="shared" si="21"/>
        <v>Senin</v>
      </c>
      <c r="L73" s="326">
        <f t="shared" si="26"/>
        <v>45684.458333333336</v>
      </c>
      <c r="M73" s="327">
        <f t="shared" si="22"/>
        <v>5.4583333333333313</v>
      </c>
    </row>
    <row r="74" spans="1:13" ht="15.75" x14ac:dyDescent="0.25">
      <c r="A74" s="325">
        <f t="shared" si="23"/>
        <v>9</v>
      </c>
      <c r="B74" s="330" t="s">
        <v>330</v>
      </c>
      <c r="C74" s="270">
        <v>547</v>
      </c>
      <c r="D74" s="53">
        <f t="shared" si="18"/>
        <v>45</v>
      </c>
      <c r="E74" s="53">
        <v>2</v>
      </c>
      <c r="F74" s="53">
        <f t="shared" si="19"/>
        <v>43</v>
      </c>
      <c r="G74" s="270">
        <v>2</v>
      </c>
      <c r="H74" s="325" t="str">
        <f t="shared" si="20"/>
        <v>Selasa</v>
      </c>
      <c r="I74" s="326">
        <f t="shared" si="24"/>
        <v>45685.166666666664</v>
      </c>
      <c r="J74" s="327">
        <f t="shared" si="25"/>
        <v>6.1666666666666643</v>
      </c>
      <c r="K74" s="325" t="str">
        <f t="shared" si="21"/>
        <v>Selasa</v>
      </c>
      <c r="L74" s="326">
        <f t="shared" si="26"/>
        <v>45685.25</v>
      </c>
      <c r="M74" s="327">
        <f t="shared" si="22"/>
        <v>6.2499999999999973</v>
      </c>
    </row>
    <row r="75" spans="1:13" ht="15.75" x14ac:dyDescent="0.25">
      <c r="A75" s="325">
        <f t="shared" si="23"/>
        <v>10</v>
      </c>
      <c r="B75" s="331" t="s">
        <v>18</v>
      </c>
      <c r="C75" s="325">
        <v>547</v>
      </c>
      <c r="D75" s="23">
        <f t="shared" si="18"/>
        <v>48</v>
      </c>
      <c r="E75" s="53">
        <v>5</v>
      </c>
      <c r="F75" s="23">
        <f t="shared" si="19"/>
        <v>43</v>
      </c>
      <c r="G75" s="325">
        <v>4</v>
      </c>
      <c r="H75" s="325" t="str">
        <f t="shared" si="20"/>
        <v>Kamis</v>
      </c>
      <c r="I75" s="326">
        <f t="shared" si="24"/>
        <v>45687.125</v>
      </c>
      <c r="J75" s="327">
        <f t="shared" si="25"/>
        <v>8.1249999999999964</v>
      </c>
      <c r="K75" s="325" t="str">
        <f t="shared" si="21"/>
        <v>Kamis</v>
      </c>
      <c r="L75" s="326">
        <f t="shared" si="26"/>
        <v>45687.291666666664</v>
      </c>
      <c r="M75" s="327">
        <f t="shared" si="22"/>
        <v>8.2916666666666625</v>
      </c>
    </row>
    <row r="76" spans="1:13" ht="15.75" x14ac:dyDescent="0.25">
      <c r="A76" s="325">
        <f t="shared" si="23"/>
        <v>11</v>
      </c>
      <c r="B76" s="330" t="s">
        <v>330</v>
      </c>
      <c r="C76" s="270">
        <v>181</v>
      </c>
      <c r="D76" s="53">
        <f t="shared" si="18"/>
        <v>14</v>
      </c>
      <c r="E76" s="53">
        <v>0</v>
      </c>
      <c r="F76" s="53">
        <f t="shared" si="19"/>
        <v>14</v>
      </c>
      <c r="G76" s="270">
        <v>2</v>
      </c>
      <c r="H76" s="325" t="str">
        <f t="shared" si="20"/>
        <v>Sabtu</v>
      </c>
      <c r="I76" s="326">
        <f t="shared" si="24"/>
        <v>45689.291666666664</v>
      </c>
      <c r="J76" s="327">
        <f t="shared" si="25"/>
        <v>10.291666666666663</v>
      </c>
      <c r="K76" s="325" t="str">
        <f t="shared" si="21"/>
        <v>Sabtu</v>
      </c>
      <c r="L76" s="326">
        <f t="shared" si="26"/>
        <v>45689.375</v>
      </c>
      <c r="M76" s="327">
        <f t="shared" si="22"/>
        <v>10.374999999999996</v>
      </c>
    </row>
    <row r="77" spans="1:13" ht="15.75" x14ac:dyDescent="0.25">
      <c r="A77" s="325">
        <f t="shared" si="23"/>
        <v>12</v>
      </c>
      <c r="B77" s="328" t="s">
        <v>329</v>
      </c>
      <c r="C77" s="325">
        <v>95</v>
      </c>
      <c r="D77" s="23">
        <f t="shared" si="18"/>
        <v>8</v>
      </c>
      <c r="E77" s="53">
        <v>1</v>
      </c>
      <c r="F77" s="23">
        <f t="shared" si="19"/>
        <v>7</v>
      </c>
      <c r="G77" s="325">
        <v>2</v>
      </c>
      <c r="H77" s="325" t="str">
        <f t="shared" si="20"/>
        <v>Sabtu</v>
      </c>
      <c r="I77" s="326">
        <f t="shared" si="24"/>
        <v>45689.958333333336</v>
      </c>
      <c r="J77" s="327">
        <f t="shared" si="25"/>
        <v>10.95833333333333</v>
      </c>
      <c r="K77" s="325" t="str">
        <f t="shared" si="21"/>
        <v>Minggu</v>
      </c>
      <c r="L77" s="326">
        <f t="shared" si="26"/>
        <v>45690.041666666672</v>
      </c>
      <c r="M77" s="327">
        <f t="shared" si="22"/>
        <v>11.041666666666664</v>
      </c>
    </row>
    <row r="78" spans="1:13" ht="15.75" x14ac:dyDescent="0.25">
      <c r="A78" s="325">
        <f t="shared" si="23"/>
        <v>13</v>
      </c>
      <c r="B78" s="328" t="s">
        <v>328</v>
      </c>
      <c r="C78" s="325">
        <v>47</v>
      </c>
      <c r="D78" s="23">
        <f t="shared" si="18"/>
        <v>4</v>
      </c>
      <c r="E78" s="53">
        <v>1</v>
      </c>
      <c r="F78" s="23">
        <f t="shared" si="19"/>
        <v>3</v>
      </c>
      <c r="G78" s="325">
        <v>1</v>
      </c>
      <c r="H78" s="325" t="str">
        <f t="shared" si="20"/>
        <v>Minggu</v>
      </c>
      <c r="I78" s="326">
        <f t="shared" si="24"/>
        <v>45690.375</v>
      </c>
      <c r="J78" s="327">
        <f t="shared" si="25"/>
        <v>11.374999999999998</v>
      </c>
      <c r="K78" s="325" t="str">
        <f t="shared" si="21"/>
        <v>Minggu</v>
      </c>
      <c r="L78" s="326">
        <f t="shared" si="26"/>
        <v>45690.416666666664</v>
      </c>
      <c r="M78" s="327">
        <f t="shared" si="22"/>
        <v>11.416666666666664</v>
      </c>
    </row>
    <row r="79" spans="1:13" ht="15.75" x14ac:dyDescent="0.25">
      <c r="A79" s="325">
        <f t="shared" si="23"/>
        <v>14</v>
      </c>
      <c r="B79" s="328" t="s">
        <v>327</v>
      </c>
      <c r="C79" s="325">
        <v>130</v>
      </c>
      <c r="D79" s="23">
        <f t="shared" si="18"/>
        <v>11</v>
      </c>
      <c r="E79" s="53">
        <v>1</v>
      </c>
      <c r="F79" s="23">
        <f t="shared" si="19"/>
        <v>10</v>
      </c>
      <c r="G79" s="325">
        <v>2</v>
      </c>
      <c r="H79" s="325" t="str">
        <f t="shared" si="20"/>
        <v>Minggu</v>
      </c>
      <c r="I79" s="326">
        <f t="shared" si="24"/>
        <v>45690.583333333336</v>
      </c>
      <c r="J79" s="327">
        <f t="shared" si="25"/>
        <v>11.58333333333333</v>
      </c>
      <c r="K79" s="325" t="str">
        <f t="shared" si="21"/>
        <v>Minggu</v>
      </c>
      <c r="L79" s="326">
        <f t="shared" si="26"/>
        <v>45690.666666666672</v>
      </c>
      <c r="M79" s="327">
        <f t="shared" si="22"/>
        <v>11.666666666666664</v>
      </c>
    </row>
    <row r="80" spans="1:13" ht="15.75" x14ac:dyDescent="0.25">
      <c r="A80" s="325">
        <f t="shared" si="23"/>
        <v>15</v>
      </c>
      <c r="B80" s="328" t="s">
        <v>326</v>
      </c>
      <c r="C80" s="325">
        <v>50</v>
      </c>
      <c r="D80" s="23">
        <f t="shared" si="18"/>
        <v>4</v>
      </c>
      <c r="E80" s="53">
        <v>0</v>
      </c>
      <c r="F80" s="23">
        <f t="shared" si="19"/>
        <v>4</v>
      </c>
      <c r="G80" s="270">
        <v>1</v>
      </c>
      <c r="H80" s="325" t="str">
        <f t="shared" si="20"/>
        <v>Senin</v>
      </c>
      <c r="I80" s="326">
        <f t="shared" si="24"/>
        <v>45691.125</v>
      </c>
      <c r="J80" s="327">
        <f t="shared" si="25"/>
        <v>12.124999999999998</v>
      </c>
      <c r="K80" s="325" t="str">
        <f t="shared" si="21"/>
        <v>Senin</v>
      </c>
      <c r="L80" s="326">
        <f t="shared" si="26"/>
        <v>45691.166666666664</v>
      </c>
      <c r="M80" s="327">
        <f t="shared" si="22"/>
        <v>12.166666666666664</v>
      </c>
    </row>
    <row r="81" spans="1:13" ht="15.75" x14ac:dyDescent="0.25">
      <c r="A81" s="270">
        <f t="shared" si="23"/>
        <v>16</v>
      </c>
      <c r="B81" s="328" t="s">
        <v>325</v>
      </c>
      <c r="C81" s="325">
        <v>160</v>
      </c>
      <c r="D81" s="53">
        <f t="shared" si="18"/>
        <v>14</v>
      </c>
      <c r="E81" s="53">
        <v>2</v>
      </c>
      <c r="F81" s="53">
        <f t="shared" si="19"/>
        <v>12</v>
      </c>
      <c r="G81" s="270">
        <v>1</v>
      </c>
      <c r="H81" s="325" t="str">
        <f t="shared" si="20"/>
        <v>Senin</v>
      </c>
      <c r="I81" s="326">
        <f t="shared" si="24"/>
        <v>45691.333333333336</v>
      </c>
      <c r="J81" s="327">
        <f t="shared" si="25"/>
        <v>12.33333333333333</v>
      </c>
      <c r="K81" s="325" t="str">
        <f t="shared" si="21"/>
        <v>Senin</v>
      </c>
      <c r="L81" s="326">
        <f t="shared" si="26"/>
        <v>45691.375</v>
      </c>
      <c r="M81" s="327">
        <f t="shared" si="22"/>
        <v>12.374999999999996</v>
      </c>
    </row>
    <row r="82" spans="1:13" ht="15.75" x14ac:dyDescent="0.25">
      <c r="A82" s="270">
        <f t="shared" si="23"/>
        <v>17</v>
      </c>
      <c r="B82" s="328" t="s">
        <v>55</v>
      </c>
      <c r="C82" s="325">
        <v>170</v>
      </c>
      <c r="D82" s="53">
        <f t="shared" si="18"/>
        <v>16</v>
      </c>
      <c r="E82" s="53">
        <v>3</v>
      </c>
      <c r="F82" s="53">
        <f t="shared" si="19"/>
        <v>13</v>
      </c>
      <c r="G82" s="270">
        <v>3</v>
      </c>
      <c r="H82" s="325" t="str">
        <f t="shared" si="20"/>
        <v>Senin</v>
      </c>
      <c r="I82" s="326">
        <f t="shared" si="24"/>
        <v>45691.958333333336</v>
      </c>
      <c r="J82" s="327">
        <f t="shared" si="25"/>
        <v>12.95833333333333</v>
      </c>
      <c r="K82" s="325" t="str">
        <f t="shared" si="21"/>
        <v>Selasa</v>
      </c>
      <c r="L82" s="326">
        <f t="shared" si="26"/>
        <v>45692.083333333336</v>
      </c>
      <c r="M82" s="327">
        <f t="shared" si="22"/>
        <v>13.08333333333333</v>
      </c>
    </row>
    <row r="83" spans="1:13" ht="15.75" x14ac:dyDescent="0.25">
      <c r="A83" s="270">
        <f t="shared" si="23"/>
        <v>18</v>
      </c>
      <c r="B83" s="328" t="s">
        <v>324</v>
      </c>
      <c r="C83" s="325">
        <v>325</v>
      </c>
      <c r="D83" s="53">
        <f t="shared" si="18"/>
        <v>28</v>
      </c>
      <c r="E83" s="53">
        <v>2</v>
      </c>
      <c r="F83" s="53">
        <f t="shared" si="19"/>
        <v>26</v>
      </c>
      <c r="G83" s="270">
        <v>1</v>
      </c>
      <c r="H83" s="325" t="str">
        <f t="shared" si="20"/>
        <v>Selasa</v>
      </c>
      <c r="I83" s="326">
        <f t="shared" si="24"/>
        <v>45692.75</v>
      </c>
      <c r="J83" s="327">
        <f t="shared" si="25"/>
        <v>13.749999999999996</v>
      </c>
      <c r="K83" s="325" t="str">
        <f t="shared" si="21"/>
        <v>Selasa</v>
      </c>
      <c r="L83" s="326">
        <f t="shared" si="26"/>
        <v>45692.791666666664</v>
      </c>
      <c r="M83" s="327">
        <f t="shared" si="22"/>
        <v>13.791666666666663</v>
      </c>
    </row>
    <row r="84" spans="1:13" ht="15.75" x14ac:dyDescent="0.25">
      <c r="A84" s="270">
        <f t="shared" si="23"/>
        <v>19</v>
      </c>
      <c r="B84" s="328" t="s">
        <v>147</v>
      </c>
      <c r="C84" s="325"/>
      <c r="D84" s="53"/>
      <c r="E84" s="53"/>
      <c r="F84" s="53"/>
      <c r="G84" s="270"/>
      <c r="H84" s="325" t="str">
        <f t="shared" si="20"/>
        <v>Rabu</v>
      </c>
      <c r="I84" s="326">
        <f t="shared" si="24"/>
        <v>45693.958333333336</v>
      </c>
      <c r="J84" s="327">
        <f t="shared" si="25"/>
        <v>14.958333333333329</v>
      </c>
      <c r="K84" s="325"/>
      <c r="L84" s="326"/>
      <c r="M84" s="327"/>
    </row>
    <row r="85" spans="1:13" x14ac:dyDescent="0.25">
      <c r="A85" s="471" t="s">
        <v>31</v>
      </c>
      <c r="B85" s="471"/>
      <c r="C85" s="269">
        <f>SUM(C66:C84)</f>
        <v>3410</v>
      </c>
      <c r="D85" s="160">
        <f>SUM(D66:D84)</f>
        <v>292</v>
      </c>
      <c r="E85" s="160"/>
      <c r="F85" s="160"/>
      <c r="G85" s="160">
        <f>SUM(G66:G84)</f>
        <v>44</v>
      </c>
      <c r="H85" s="160">
        <f>D85+G85</f>
        <v>336</v>
      </c>
      <c r="I85" s="143"/>
      <c r="J85" s="332"/>
      <c r="K85" s="143"/>
      <c r="L85" s="143"/>
      <c r="M85" s="332"/>
    </row>
    <row r="86" spans="1:13" x14ac:dyDescent="0.25">
      <c r="A86" s="471" t="s">
        <v>32</v>
      </c>
      <c r="B86" s="471"/>
      <c r="C86" s="333"/>
      <c r="D86" s="147">
        <f>D85/24</f>
        <v>12.166666666666666</v>
      </c>
      <c r="E86" s="147"/>
      <c r="F86" s="147"/>
      <c r="G86" s="147">
        <f>G85/24</f>
        <v>1.8333333333333333</v>
      </c>
      <c r="H86" s="147">
        <f>H85/24</f>
        <v>14</v>
      </c>
      <c r="I86" s="148"/>
      <c r="J86" s="334" t="s">
        <v>33</v>
      </c>
      <c r="K86" s="335"/>
      <c r="L86" s="335"/>
      <c r="M86" s="335"/>
    </row>
    <row r="87" spans="1:13" x14ac:dyDescent="0.25">
      <c r="B87" s="336"/>
      <c r="C87" s="207"/>
      <c r="D87" s="337"/>
      <c r="E87" s="207"/>
      <c r="F87" s="207"/>
      <c r="G87" s="207"/>
      <c r="H87" s="207"/>
      <c r="I87" s="335"/>
      <c r="J87" s="335"/>
      <c r="K87" s="332" t="s">
        <v>34</v>
      </c>
      <c r="L87" s="332"/>
      <c r="M87" s="338">
        <f>C85</f>
        <v>3410</v>
      </c>
    </row>
    <row r="88" spans="1:13" x14ac:dyDescent="0.25">
      <c r="B88" s="207"/>
      <c r="C88" s="207"/>
      <c r="D88" s="337"/>
      <c r="E88" s="339"/>
      <c r="F88" s="207"/>
      <c r="G88" s="340"/>
      <c r="H88" s="339"/>
      <c r="I88" s="339"/>
      <c r="J88" s="341"/>
      <c r="K88" s="332" t="s">
        <v>36</v>
      </c>
      <c r="L88" s="332"/>
      <c r="M88" s="342">
        <f>D86</f>
        <v>12.166666666666666</v>
      </c>
    </row>
    <row r="89" spans="1:13" x14ac:dyDescent="0.25">
      <c r="K89" s="332" t="s">
        <v>37</v>
      </c>
      <c r="L89" s="332"/>
      <c r="M89" s="156">
        <f>G86</f>
        <v>1.8333333333333333</v>
      </c>
    </row>
    <row r="91" spans="1:13" ht="15.75" x14ac:dyDescent="0.25">
      <c r="A91" s="469" t="s">
        <v>321</v>
      </c>
      <c r="B91" s="469"/>
      <c r="C91" s="469"/>
      <c r="D91" s="469"/>
      <c r="E91" s="469"/>
      <c r="F91" s="469"/>
      <c r="G91" s="469"/>
      <c r="H91" s="469"/>
      <c r="I91" s="469"/>
      <c r="J91" s="469"/>
      <c r="K91" s="469"/>
      <c r="L91" s="469"/>
      <c r="M91" s="469"/>
    </row>
    <row r="92" spans="1:13" ht="15.75" x14ac:dyDescent="0.25">
      <c r="A92" s="469" t="s">
        <v>322</v>
      </c>
      <c r="B92" s="469"/>
      <c r="C92" s="469"/>
      <c r="D92" s="469"/>
      <c r="E92" s="469"/>
      <c r="F92" s="469"/>
      <c r="G92" s="469"/>
      <c r="H92" s="469"/>
      <c r="I92" s="469"/>
      <c r="J92" s="469"/>
      <c r="K92" s="469"/>
      <c r="L92" s="469"/>
      <c r="M92" s="469"/>
    </row>
    <row r="93" spans="1:13" ht="15.75" x14ac:dyDescent="0.25">
      <c r="A93" s="470" t="s">
        <v>334</v>
      </c>
      <c r="B93" s="470"/>
      <c r="C93" s="470"/>
      <c r="D93" s="470"/>
      <c r="E93" s="470"/>
      <c r="F93" s="470"/>
      <c r="G93" s="470"/>
      <c r="H93" s="470"/>
      <c r="I93" s="470"/>
      <c r="J93" s="319"/>
      <c r="K93" s="320" t="s">
        <v>3</v>
      </c>
      <c r="L93" s="321">
        <v>12.5</v>
      </c>
      <c r="M93" s="320" t="s">
        <v>4</v>
      </c>
    </row>
    <row r="94" spans="1:13" ht="15" customHeight="1" x14ac:dyDescent="0.25">
      <c r="A94" s="461" t="s">
        <v>5</v>
      </c>
      <c r="B94" s="461" t="s">
        <v>6</v>
      </c>
      <c r="C94" s="462" t="s">
        <v>7</v>
      </c>
      <c r="D94" s="462" t="s">
        <v>8</v>
      </c>
      <c r="E94" s="463" t="s">
        <v>9</v>
      </c>
      <c r="F94" s="463" t="s">
        <v>10</v>
      </c>
      <c r="G94" s="462" t="s">
        <v>11</v>
      </c>
      <c r="H94" s="464" t="s">
        <v>12</v>
      </c>
      <c r="I94" s="464"/>
      <c r="J94" s="464"/>
      <c r="K94" s="465" t="s">
        <v>13</v>
      </c>
      <c r="L94" s="465"/>
      <c r="M94" s="465"/>
    </row>
    <row r="95" spans="1:13" ht="15.75" x14ac:dyDescent="0.25">
      <c r="A95" s="461"/>
      <c r="B95" s="461"/>
      <c r="C95" s="462"/>
      <c r="D95" s="462"/>
      <c r="E95" s="463"/>
      <c r="F95" s="463"/>
      <c r="G95" s="462"/>
      <c r="H95" s="277" t="s">
        <v>14</v>
      </c>
      <c r="I95" s="277" t="s">
        <v>15</v>
      </c>
      <c r="J95" s="277" t="s">
        <v>16</v>
      </c>
      <c r="K95" s="278" t="s">
        <v>14</v>
      </c>
      <c r="L95" s="278" t="s">
        <v>15</v>
      </c>
      <c r="M95" s="278" t="s">
        <v>16</v>
      </c>
    </row>
    <row r="96" spans="1:13" ht="15.75" x14ac:dyDescent="0.25">
      <c r="A96" s="270">
        <v>1</v>
      </c>
      <c r="B96" s="322" t="s">
        <v>147</v>
      </c>
      <c r="C96" s="270">
        <v>325</v>
      </c>
      <c r="D96" s="53">
        <f t="shared" ref="D96:D113" si="27">F96+E96</f>
        <v>28</v>
      </c>
      <c r="E96" s="53">
        <v>2</v>
      </c>
      <c r="F96" s="53">
        <f t="shared" ref="F96:F113" si="28">INT(C96/$L$3)</f>
        <v>26</v>
      </c>
      <c r="G96" s="270">
        <v>9</v>
      </c>
      <c r="H96" s="270" t="str">
        <f t="shared" ref="H96:H114" si="29">CHOOSE(WEEKDAY(I96),"Minggu","Senin","Selasa","Rabu","Kamis","Jum'at","Sabtu")</f>
        <v>Minggu</v>
      </c>
      <c r="I96" s="323">
        <v>45697</v>
      </c>
      <c r="J96" s="324">
        <v>4.1666666666666699E-2</v>
      </c>
      <c r="K96" s="270" t="str">
        <f t="shared" ref="K96:K113" si="30">CHOOSE(WEEKDAY(L96),"Minggu","Senin","Selasa","Rabu","Kamis","Jum'at","Sabtu")</f>
        <v>Minggu</v>
      </c>
      <c r="L96" s="323">
        <f>(I96+J96)+G96/24</f>
        <v>45697.416666666664</v>
      </c>
      <c r="M96" s="324">
        <f t="shared" ref="M96:M113" si="31">(J96+G96/24)</f>
        <v>0.41666666666666669</v>
      </c>
    </row>
    <row r="97" spans="1:13" ht="15.75" x14ac:dyDescent="0.25">
      <c r="A97" s="270">
        <f t="shared" ref="A97:A114" si="32">A96+1</f>
        <v>2</v>
      </c>
      <c r="B97" s="322" t="s">
        <v>324</v>
      </c>
      <c r="C97" s="270">
        <v>170</v>
      </c>
      <c r="D97" s="53">
        <f t="shared" si="27"/>
        <v>15</v>
      </c>
      <c r="E97" s="53">
        <v>2</v>
      </c>
      <c r="F97" s="53">
        <f t="shared" si="28"/>
        <v>13</v>
      </c>
      <c r="G97" s="270">
        <v>1</v>
      </c>
      <c r="H97" s="325" t="str">
        <f t="shared" si="29"/>
        <v>Senin</v>
      </c>
      <c r="I97" s="326">
        <f t="shared" ref="I97:I114" si="33">$I$96+J97</f>
        <v>45698.583333333336</v>
      </c>
      <c r="J97" s="327">
        <f t="shared" ref="J97:J114" si="34">M96+D96/24</f>
        <v>1.5833333333333335</v>
      </c>
      <c r="K97" s="325" t="str">
        <f t="shared" si="30"/>
        <v>Senin</v>
      </c>
      <c r="L97" s="326">
        <f t="shared" ref="L97:L113" si="35">($I$96+J97)+G97/24</f>
        <v>45698.625</v>
      </c>
      <c r="M97" s="327">
        <f t="shared" si="31"/>
        <v>1.6250000000000002</v>
      </c>
    </row>
    <row r="98" spans="1:13" ht="15.75" x14ac:dyDescent="0.25">
      <c r="A98" s="270">
        <f t="shared" si="32"/>
        <v>3</v>
      </c>
      <c r="B98" s="322" t="s">
        <v>55</v>
      </c>
      <c r="C98" s="270">
        <v>160</v>
      </c>
      <c r="D98" s="53">
        <f t="shared" si="27"/>
        <v>13</v>
      </c>
      <c r="E98" s="53">
        <v>1</v>
      </c>
      <c r="F98" s="53">
        <f t="shared" si="28"/>
        <v>12</v>
      </c>
      <c r="G98" s="270">
        <v>3</v>
      </c>
      <c r="H98" s="325" t="str">
        <f t="shared" si="29"/>
        <v>Selasa</v>
      </c>
      <c r="I98" s="326">
        <f t="shared" si="33"/>
        <v>45699.25</v>
      </c>
      <c r="J98" s="327">
        <f t="shared" si="34"/>
        <v>2.25</v>
      </c>
      <c r="K98" s="325" t="str">
        <f t="shared" si="30"/>
        <v>Selasa</v>
      </c>
      <c r="L98" s="326">
        <f t="shared" si="35"/>
        <v>45699.375</v>
      </c>
      <c r="M98" s="327">
        <f t="shared" si="31"/>
        <v>2.375</v>
      </c>
    </row>
    <row r="99" spans="1:13" ht="15.75" x14ac:dyDescent="0.25">
      <c r="A99" s="270">
        <f t="shared" si="32"/>
        <v>4</v>
      </c>
      <c r="B99" s="328" t="s">
        <v>325</v>
      </c>
      <c r="C99" s="270">
        <v>50</v>
      </c>
      <c r="D99" s="53">
        <f t="shared" si="27"/>
        <v>5</v>
      </c>
      <c r="E99" s="53">
        <v>1</v>
      </c>
      <c r="F99" s="53">
        <f t="shared" si="28"/>
        <v>4</v>
      </c>
      <c r="G99" s="270">
        <v>1</v>
      </c>
      <c r="H99" s="325" t="str">
        <f t="shared" si="29"/>
        <v>Selasa</v>
      </c>
      <c r="I99" s="326">
        <f t="shared" si="33"/>
        <v>45699.916666666664</v>
      </c>
      <c r="J99" s="327">
        <f t="shared" si="34"/>
        <v>2.9166666666666665</v>
      </c>
      <c r="K99" s="325" t="str">
        <f t="shared" si="30"/>
        <v>Selasa</v>
      </c>
      <c r="L99" s="326">
        <f t="shared" si="35"/>
        <v>45699.958333333328</v>
      </c>
      <c r="M99" s="327">
        <f t="shared" si="31"/>
        <v>2.958333333333333</v>
      </c>
    </row>
    <row r="100" spans="1:13" ht="15.75" x14ac:dyDescent="0.25">
      <c r="A100" s="270">
        <f t="shared" si="32"/>
        <v>5</v>
      </c>
      <c r="B100" s="328" t="s">
        <v>326</v>
      </c>
      <c r="C100" s="270">
        <v>130</v>
      </c>
      <c r="D100" s="53">
        <f t="shared" si="27"/>
        <v>11</v>
      </c>
      <c r="E100" s="53">
        <v>1</v>
      </c>
      <c r="F100" s="53">
        <f t="shared" si="28"/>
        <v>10</v>
      </c>
      <c r="G100" s="270">
        <v>2</v>
      </c>
      <c r="H100" s="325" t="str">
        <f t="shared" si="29"/>
        <v>Rabu</v>
      </c>
      <c r="I100" s="326">
        <f t="shared" si="33"/>
        <v>45700.166666666664</v>
      </c>
      <c r="J100" s="327">
        <f t="shared" si="34"/>
        <v>3.1666666666666665</v>
      </c>
      <c r="K100" s="325" t="str">
        <f t="shared" si="30"/>
        <v>Rabu</v>
      </c>
      <c r="L100" s="326">
        <f t="shared" si="35"/>
        <v>45700.25</v>
      </c>
      <c r="M100" s="327">
        <f t="shared" si="31"/>
        <v>3.25</v>
      </c>
    </row>
    <row r="101" spans="1:13" ht="15.75" x14ac:dyDescent="0.25">
      <c r="A101" s="325">
        <f t="shared" si="32"/>
        <v>6</v>
      </c>
      <c r="B101" s="328" t="s">
        <v>327</v>
      </c>
      <c r="C101" s="325">
        <v>47</v>
      </c>
      <c r="D101" s="23">
        <f t="shared" si="27"/>
        <v>4</v>
      </c>
      <c r="E101" s="53">
        <v>1</v>
      </c>
      <c r="F101" s="23">
        <f t="shared" si="28"/>
        <v>3</v>
      </c>
      <c r="G101" s="270">
        <v>3</v>
      </c>
      <c r="H101" s="325" t="str">
        <f t="shared" si="29"/>
        <v>Rabu</v>
      </c>
      <c r="I101" s="326">
        <f t="shared" si="33"/>
        <v>45700.708333333336</v>
      </c>
      <c r="J101" s="327">
        <f t="shared" si="34"/>
        <v>3.7083333333333335</v>
      </c>
      <c r="K101" s="325" t="str">
        <f t="shared" si="30"/>
        <v>Rabu</v>
      </c>
      <c r="L101" s="326">
        <f t="shared" si="35"/>
        <v>45700.833333333336</v>
      </c>
      <c r="M101" s="327">
        <f t="shared" si="31"/>
        <v>3.8333333333333335</v>
      </c>
    </row>
    <row r="102" spans="1:13" ht="15.75" x14ac:dyDescent="0.25">
      <c r="A102" s="325">
        <f t="shared" si="32"/>
        <v>7</v>
      </c>
      <c r="B102" s="328" t="s">
        <v>328</v>
      </c>
      <c r="C102" s="325">
        <v>95</v>
      </c>
      <c r="D102" s="23">
        <f t="shared" si="27"/>
        <v>8</v>
      </c>
      <c r="E102" s="53">
        <v>1</v>
      </c>
      <c r="F102" s="23">
        <f t="shared" si="28"/>
        <v>7</v>
      </c>
      <c r="G102" s="325">
        <v>2</v>
      </c>
      <c r="H102" s="325" t="str">
        <f t="shared" si="29"/>
        <v>Kamis</v>
      </c>
      <c r="I102" s="326">
        <f t="shared" si="33"/>
        <v>45701</v>
      </c>
      <c r="J102" s="327">
        <f t="shared" si="34"/>
        <v>4</v>
      </c>
      <c r="K102" s="325" t="str">
        <f t="shared" si="30"/>
        <v>Kamis</v>
      </c>
      <c r="L102" s="326">
        <f t="shared" si="35"/>
        <v>45701.083333333336</v>
      </c>
      <c r="M102" s="327">
        <f t="shared" si="31"/>
        <v>4.083333333333333</v>
      </c>
    </row>
    <row r="103" spans="1:13" ht="15.75" x14ac:dyDescent="0.25">
      <c r="A103" s="325">
        <f t="shared" si="32"/>
        <v>8</v>
      </c>
      <c r="B103" s="328" t="s">
        <v>329</v>
      </c>
      <c r="C103" s="325">
        <v>181</v>
      </c>
      <c r="D103" s="23">
        <f t="shared" si="27"/>
        <v>18</v>
      </c>
      <c r="E103" s="329">
        <v>4</v>
      </c>
      <c r="F103" s="23">
        <f t="shared" si="28"/>
        <v>14</v>
      </c>
      <c r="G103" s="325">
        <v>2</v>
      </c>
      <c r="H103" s="325" t="str">
        <f t="shared" si="29"/>
        <v>Kamis</v>
      </c>
      <c r="I103" s="326">
        <f t="shared" si="33"/>
        <v>45701.416666666664</v>
      </c>
      <c r="J103" s="327">
        <f t="shared" si="34"/>
        <v>4.4166666666666661</v>
      </c>
      <c r="K103" s="325" t="str">
        <f t="shared" si="30"/>
        <v>Kamis</v>
      </c>
      <c r="L103" s="326">
        <f t="shared" si="35"/>
        <v>45701.5</v>
      </c>
      <c r="M103" s="327">
        <f t="shared" si="31"/>
        <v>4.4999999999999991</v>
      </c>
    </row>
    <row r="104" spans="1:13" ht="15.75" x14ac:dyDescent="0.25">
      <c r="A104" s="325">
        <f t="shared" si="32"/>
        <v>9</v>
      </c>
      <c r="B104" s="330" t="s">
        <v>330</v>
      </c>
      <c r="C104" s="270">
        <v>547</v>
      </c>
      <c r="D104" s="53">
        <f t="shared" si="27"/>
        <v>45</v>
      </c>
      <c r="E104" s="53">
        <v>2</v>
      </c>
      <c r="F104" s="53">
        <f t="shared" si="28"/>
        <v>43</v>
      </c>
      <c r="G104" s="270">
        <v>2</v>
      </c>
      <c r="H104" s="325" t="str">
        <f t="shared" si="29"/>
        <v>Jum'at</v>
      </c>
      <c r="I104" s="326">
        <f t="shared" si="33"/>
        <v>45702.25</v>
      </c>
      <c r="J104" s="327">
        <f t="shared" si="34"/>
        <v>5.2499999999999991</v>
      </c>
      <c r="K104" s="325" t="str">
        <f t="shared" si="30"/>
        <v>Jum'at</v>
      </c>
      <c r="L104" s="326">
        <f t="shared" si="35"/>
        <v>45702.333333333336</v>
      </c>
      <c r="M104" s="327">
        <f t="shared" si="31"/>
        <v>5.3333333333333321</v>
      </c>
    </row>
    <row r="105" spans="1:13" ht="15.75" x14ac:dyDescent="0.25">
      <c r="A105" s="325">
        <f t="shared" si="32"/>
        <v>10</v>
      </c>
      <c r="B105" s="331" t="s">
        <v>18</v>
      </c>
      <c r="C105" s="325">
        <v>547</v>
      </c>
      <c r="D105" s="23">
        <f t="shared" si="27"/>
        <v>48</v>
      </c>
      <c r="E105" s="53">
        <v>5</v>
      </c>
      <c r="F105" s="23">
        <f t="shared" si="28"/>
        <v>43</v>
      </c>
      <c r="G105" s="325">
        <v>4</v>
      </c>
      <c r="H105" s="325" t="str">
        <f t="shared" si="29"/>
        <v>Minggu</v>
      </c>
      <c r="I105" s="326">
        <f t="shared" si="33"/>
        <v>45704.208333333336</v>
      </c>
      <c r="J105" s="327">
        <f t="shared" si="34"/>
        <v>7.2083333333333321</v>
      </c>
      <c r="K105" s="325" t="str">
        <f t="shared" si="30"/>
        <v>Minggu</v>
      </c>
      <c r="L105" s="326">
        <f t="shared" si="35"/>
        <v>45704.375</v>
      </c>
      <c r="M105" s="327">
        <f t="shared" si="31"/>
        <v>7.3749999999999991</v>
      </c>
    </row>
    <row r="106" spans="1:13" ht="15.75" x14ac:dyDescent="0.25">
      <c r="A106" s="325">
        <f t="shared" si="32"/>
        <v>11</v>
      </c>
      <c r="B106" s="330" t="s">
        <v>330</v>
      </c>
      <c r="C106" s="270">
        <v>181</v>
      </c>
      <c r="D106" s="53">
        <f t="shared" si="27"/>
        <v>14</v>
      </c>
      <c r="E106" s="53">
        <v>0</v>
      </c>
      <c r="F106" s="53">
        <f t="shared" si="28"/>
        <v>14</v>
      </c>
      <c r="G106" s="270">
        <v>2</v>
      </c>
      <c r="H106" s="325" t="str">
        <f t="shared" si="29"/>
        <v>Selasa</v>
      </c>
      <c r="I106" s="326">
        <f t="shared" si="33"/>
        <v>45706.375</v>
      </c>
      <c r="J106" s="327">
        <f t="shared" si="34"/>
        <v>9.375</v>
      </c>
      <c r="K106" s="325" t="str">
        <f t="shared" si="30"/>
        <v>Selasa</v>
      </c>
      <c r="L106" s="326">
        <f t="shared" si="35"/>
        <v>45706.458333333336</v>
      </c>
      <c r="M106" s="327">
        <f t="shared" si="31"/>
        <v>9.4583333333333339</v>
      </c>
    </row>
    <row r="107" spans="1:13" ht="15.75" x14ac:dyDescent="0.25">
      <c r="A107" s="325">
        <f t="shared" si="32"/>
        <v>12</v>
      </c>
      <c r="B107" s="328" t="s">
        <v>329</v>
      </c>
      <c r="C107" s="325">
        <v>95</v>
      </c>
      <c r="D107" s="23">
        <f t="shared" si="27"/>
        <v>8</v>
      </c>
      <c r="E107" s="53">
        <v>1</v>
      </c>
      <c r="F107" s="23">
        <f t="shared" si="28"/>
        <v>7</v>
      </c>
      <c r="G107" s="325">
        <v>2</v>
      </c>
      <c r="H107" s="325" t="str">
        <f t="shared" si="29"/>
        <v>Rabu</v>
      </c>
      <c r="I107" s="326">
        <f t="shared" si="33"/>
        <v>45707.041666666664</v>
      </c>
      <c r="J107" s="327">
        <f t="shared" si="34"/>
        <v>10.041666666666668</v>
      </c>
      <c r="K107" s="325" t="str">
        <f t="shared" si="30"/>
        <v>Rabu</v>
      </c>
      <c r="L107" s="326">
        <f t="shared" si="35"/>
        <v>45707.125</v>
      </c>
      <c r="M107" s="327">
        <f t="shared" si="31"/>
        <v>10.125000000000002</v>
      </c>
    </row>
    <row r="108" spans="1:13" ht="15.75" x14ac:dyDescent="0.25">
      <c r="A108" s="325">
        <f t="shared" si="32"/>
        <v>13</v>
      </c>
      <c r="B108" s="328" t="s">
        <v>328</v>
      </c>
      <c r="C108" s="325">
        <v>47</v>
      </c>
      <c r="D108" s="23">
        <f t="shared" si="27"/>
        <v>4</v>
      </c>
      <c r="E108" s="53">
        <v>1</v>
      </c>
      <c r="F108" s="23">
        <f t="shared" si="28"/>
        <v>3</v>
      </c>
      <c r="G108" s="325">
        <v>1</v>
      </c>
      <c r="H108" s="325" t="str">
        <f t="shared" si="29"/>
        <v>Rabu</v>
      </c>
      <c r="I108" s="326">
        <f t="shared" si="33"/>
        <v>45707.458333333336</v>
      </c>
      <c r="J108" s="327">
        <f t="shared" si="34"/>
        <v>10.458333333333336</v>
      </c>
      <c r="K108" s="325" t="str">
        <f t="shared" si="30"/>
        <v>Rabu</v>
      </c>
      <c r="L108" s="326">
        <f t="shared" si="35"/>
        <v>45707.5</v>
      </c>
      <c r="M108" s="327">
        <f t="shared" si="31"/>
        <v>10.500000000000002</v>
      </c>
    </row>
    <row r="109" spans="1:13" ht="15.75" x14ac:dyDescent="0.25">
      <c r="A109" s="325">
        <f t="shared" si="32"/>
        <v>14</v>
      </c>
      <c r="B109" s="328" t="s">
        <v>327</v>
      </c>
      <c r="C109" s="325">
        <v>130</v>
      </c>
      <c r="D109" s="23">
        <f t="shared" si="27"/>
        <v>11</v>
      </c>
      <c r="E109" s="53">
        <v>1</v>
      </c>
      <c r="F109" s="23">
        <f t="shared" si="28"/>
        <v>10</v>
      </c>
      <c r="G109" s="325">
        <v>2</v>
      </c>
      <c r="H109" s="325" t="str">
        <f t="shared" si="29"/>
        <v>Rabu</v>
      </c>
      <c r="I109" s="326">
        <f t="shared" si="33"/>
        <v>45707.666666666664</v>
      </c>
      <c r="J109" s="327">
        <f t="shared" si="34"/>
        <v>10.666666666666668</v>
      </c>
      <c r="K109" s="325" t="str">
        <f t="shared" si="30"/>
        <v>Rabu</v>
      </c>
      <c r="L109" s="326">
        <f t="shared" si="35"/>
        <v>45707.75</v>
      </c>
      <c r="M109" s="327">
        <f t="shared" si="31"/>
        <v>10.750000000000002</v>
      </c>
    </row>
    <row r="110" spans="1:13" ht="15.75" x14ac:dyDescent="0.25">
      <c r="A110" s="325">
        <f t="shared" si="32"/>
        <v>15</v>
      </c>
      <c r="B110" s="328" t="s">
        <v>326</v>
      </c>
      <c r="C110" s="325">
        <v>50</v>
      </c>
      <c r="D110" s="23">
        <f t="shared" si="27"/>
        <v>4</v>
      </c>
      <c r="E110" s="53">
        <v>0</v>
      </c>
      <c r="F110" s="23">
        <f t="shared" si="28"/>
        <v>4</v>
      </c>
      <c r="G110" s="270">
        <v>1</v>
      </c>
      <c r="H110" s="325" t="str">
        <f t="shared" si="29"/>
        <v>Kamis</v>
      </c>
      <c r="I110" s="326">
        <f t="shared" si="33"/>
        <v>45708.208333333336</v>
      </c>
      <c r="J110" s="327">
        <f t="shared" si="34"/>
        <v>11.208333333333336</v>
      </c>
      <c r="K110" s="325" t="str">
        <f t="shared" si="30"/>
        <v>Kamis</v>
      </c>
      <c r="L110" s="326">
        <f t="shared" si="35"/>
        <v>45708.25</v>
      </c>
      <c r="M110" s="327">
        <f t="shared" si="31"/>
        <v>11.250000000000002</v>
      </c>
    </row>
    <row r="111" spans="1:13" ht="15.75" x14ac:dyDescent="0.25">
      <c r="A111" s="270">
        <f t="shared" si="32"/>
        <v>16</v>
      </c>
      <c r="B111" s="328" t="s">
        <v>325</v>
      </c>
      <c r="C111" s="325">
        <v>160</v>
      </c>
      <c r="D111" s="53">
        <f t="shared" si="27"/>
        <v>14</v>
      </c>
      <c r="E111" s="53">
        <v>2</v>
      </c>
      <c r="F111" s="53">
        <f t="shared" si="28"/>
        <v>12</v>
      </c>
      <c r="G111" s="270">
        <v>1</v>
      </c>
      <c r="H111" s="325" t="str">
        <f t="shared" si="29"/>
        <v>Kamis</v>
      </c>
      <c r="I111" s="326">
        <f t="shared" si="33"/>
        <v>45708.416666666664</v>
      </c>
      <c r="J111" s="327">
        <f t="shared" si="34"/>
        <v>11.416666666666668</v>
      </c>
      <c r="K111" s="325" t="str">
        <f t="shared" si="30"/>
        <v>Kamis</v>
      </c>
      <c r="L111" s="326">
        <f t="shared" si="35"/>
        <v>45708.458333333328</v>
      </c>
      <c r="M111" s="327">
        <f t="shared" si="31"/>
        <v>11.458333333333334</v>
      </c>
    </row>
    <row r="112" spans="1:13" ht="15.75" x14ac:dyDescent="0.25">
      <c r="A112" s="270">
        <f t="shared" si="32"/>
        <v>17</v>
      </c>
      <c r="B112" s="328" t="s">
        <v>55</v>
      </c>
      <c r="C112" s="325">
        <v>170</v>
      </c>
      <c r="D112" s="53">
        <f t="shared" si="27"/>
        <v>16</v>
      </c>
      <c r="E112" s="53">
        <v>3</v>
      </c>
      <c r="F112" s="53">
        <f t="shared" si="28"/>
        <v>13</v>
      </c>
      <c r="G112" s="270">
        <v>2</v>
      </c>
      <c r="H112" s="325" t="str">
        <f t="shared" si="29"/>
        <v>Jum'at</v>
      </c>
      <c r="I112" s="326">
        <f t="shared" si="33"/>
        <v>45709.041666666664</v>
      </c>
      <c r="J112" s="327">
        <f t="shared" si="34"/>
        <v>12.041666666666668</v>
      </c>
      <c r="K112" s="325" t="str">
        <f t="shared" si="30"/>
        <v>Jum'at</v>
      </c>
      <c r="L112" s="326">
        <f t="shared" si="35"/>
        <v>45709.125</v>
      </c>
      <c r="M112" s="327">
        <f t="shared" si="31"/>
        <v>12.125000000000002</v>
      </c>
    </row>
    <row r="113" spans="1:13" ht="15.75" x14ac:dyDescent="0.25">
      <c r="A113" s="270">
        <f t="shared" si="32"/>
        <v>18</v>
      </c>
      <c r="B113" s="328" t="s">
        <v>324</v>
      </c>
      <c r="C113" s="325">
        <v>325</v>
      </c>
      <c r="D113" s="53">
        <f t="shared" si="27"/>
        <v>28</v>
      </c>
      <c r="E113" s="53">
        <v>2</v>
      </c>
      <c r="F113" s="53">
        <f t="shared" si="28"/>
        <v>26</v>
      </c>
      <c r="G113" s="270">
        <v>1</v>
      </c>
      <c r="H113" s="325" t="str">
        <f t="shared" si="29"/>
        <v>Jum'at</v>
      </c>
      <c r="I113" s="326">
        <f t="shared" si="33"/>
        <v>45709.791666666664</v>
      </c>
      <c r="J113" s="327">
        <f t="shared" si="34"/>
        <v>12.791666666666668</v>
      </c>
      <c r="K113" s="325" t="str">
        <f t="shared" si="30"/>
        <v>Jum'at</v>
      </c>
      <c r="L113" s="326">
        <f t="shared" si="35"/>
        <v>45709.833333333328</v>
      </c>
      <c r="M113" s="327">
        <f t="shared" si="31"/>
        <v>12.833333333333334</v>
      </c>
    </row>
    <row r="114" spans="1:13" ht="15.75" x14ac:dyDescent="0.25">
      <c r="A114" s="270">
        <f t="shared" si="32"/>
        <v>19</v>
      </c>
      <c r="B114" s="328" t="s">
        <v>147</v>
      </c>
      <c r="C114" s="325"/>
      <c r="D114" s="53"/>
      <c r="E114" s="53"/>
      <c r="F114" s="53"/>
      <c r="G114" s="270"/>
      <c r="H114" s="325" t="str">
        <f t="shared" si="29"/>
        <v>Minggu</v>
      </c>
      <c r="I114" s="326">
        <f t="shared" si="33"/>
        <v>45711</v>
      </c>
      <c r="J114" s="327">
        <f t="shared" si="34"/>
        <v>14</v>
      </c>
      <c r="K114" s="325"/>
      <c r="L114" s="326"/>
      <c r="M114" s="327"/>
    </row>
    <row r="115" spans="1:13" x14ac:dyDescent="0.25">
      <c r="A115" s="471" t="s">
        <v>31</v>
      </c>
      <c r="B115" s="471"/>
      <c r="C115" s="269">
        <f>SUM(C96:C114)</f>
        <v>3410</v>
      </c>
      <c r="D115" s="160">
        <f>SUM(D96:D114)</f>
        <v>294</v>
      </c>
      <c r="E115" s="160"/>
      <c r="F115" s="160"/>
      <c r="G115" s="160">
        <f>SUM(G96:G114)</f>
        <v>41</v>
      </c>
      <c r="H115" s="160">
        <f>D115+G115</f>
        <v>335</v>
      </c>
      <c r="I115" s="143"/>
      <c r="J115" s="332"/>
      <c r="K115" s="143"/>
      <c r="L115" s="143"/>
      <c r="M115" s="332"/>
    </row>
    <row r="116" spans="1:13" x14ac:dyDescent="0.25">
      <c r="A116" s="471" t="s">
        <v>32</v>
      </c>
      <c r="B116" s="471"/>
      <c r="C116" s="333"/>
      <c r="D116" s="147">
        <f>D115/24</f>
        <v>12.25</v>
      </c>
      <c r="E116" s="147"/>
      <c r="F116" s="147"/>
      <c r="G116" s="147">
        <f>G115/24</f>
        <v>1.7083333333333333</v>
      </c>
      <c r="H116" s="147">
        <f>H115/24</f>
        <v>13.958333333333334</v>
      </c>
      <c r="I116" s="148"/>
      <c r="J116" s="334" t="s">
        <v>33</v>
      </c>
      <c r="K116" s="335"/>
      <c r="L116" s="335"/>
      <c r="M116" s="335"/>
    </row>
    <row r="117" spans="1:13" x14ac:dyDescent="0.25">
      <c r="B117" s="336"/>
      <c r="C117" s="207"/>
      <c r="D117" s="337"/>
      <c r="E117" s="207"/>
      <c r="F117" s="207"/>
      <c r="G117" s="207"/>
      <c r="H117" s="207"/>
      <c r="I117" s="335"/>
      <c r="J117" s="335"/>
      <c r="K117" s="332" t="s">
        <v>34</v>
      </c>
      <c r="L117" s="332"/>
      <c r="M117" s="338">
        <f>C115</f>
        <v>3410</v>
      </c>
    </row>
    <row r="118" spans="1:13" x14ac:dyDescent="0.25">
      <c r="B118" s="207"/>
      <c r="C118" s="207"/>
      <c r="D118" s="337"/>
      <c r="E118" s="339"/>
      <c r="F118" s="207"/>
      <c r="G118" s="340"/>
      <c r="H118" s="339"/>
      <c r="I118" s="339"/>
      <c r="J118" s="341"/>
      <c r="K118" s="332" t="s">
        <v>36</v>
      </c>
      <c r="L118" s="332"/>
      <c r="M118" s="342">
        <f>D116</f>
        <v>12.25</v>
      </c>
    </row>
    <row r="119" spans="1:13" x14ac:dyDescent="0.25">
      <c r="K119" s="332" t="s">
        <v>37</v>
      </c>
      <c r="L119" s="332"/>
      <c r="M119" s="156">
        <f>G116</f>
        <v>1.7083333333333333</v>
      </c>
    </row>
    <row r="121" spans="1:13" ht="15.75" x14ac:dyDescent="0.25">
      <c r="A121" s="469" t="s">
        <v>321</v>
      </c>
      <c r="B121" s="469"/>
      <c r="C121" s="469"/>
      <c r="D121" s="469"/>
      <c r="E121" s="469"/>
      <c r="F121" s="469"/>
      <c r="G121" s="469"/>
      <c r="H121" s="469"/>
      <c r="I121" s="469"/>
      <c r="J121" s="469"/>
      <c r="K121" s="469"/>
      <c r="L121" s="469"/>
      <c r="M121" s="469"/>
    </row>
    <row r="122" spans="1:13" ht="15.75" x14ac:dyDescent="0.25">
      <c r="A122" s="469" t="s">
        <v>322</v>
      </c>
      <c r="B122" s="469"/>
      <c r="C122" s="469"/>
      <c r="D122" s="469"/>
      <c r="E122" s="469"/>
      <c r="F122" s="469"/>
      <c r="G122" s="469"/>
      <c r="H122" s="469"/>
      <c r="I122" s="469"/>
      <c r="J122" s="469"/>
      <c r="K122" s="469"/>
      <c r="L122" s="469"/>
      <c r="M122" s="469"/>
    </row>
    <row r="123" spans="1:13" ht="15.75" x14ac:dyDescent="0.25">
      <c r="A123" s="470" t="s">
        <v>335</v>
      </c>
      <c r="B123" s="470"/>
      <c r="C123" s="470"/>
      <c r="D123" s="470"/>
      <c r="E123" s="470"/>
      <c r="F123" s="470"/>
      <c r="G123" s="470"/>
      <c r="H123" s="470"/>
      <c r="I123" s="470"/>
      <c r="J123" s="319"/>
      <c r="K123" s="320" t="s">
        <v>3</v>
      </c>
      <c r="L123" s="321">
        <v>12.5</v>
      </c>
      <c r="M123" s="320" t="s">
        <v>4</v>
      </c>
    </row>
    <row r="124" spans="1:13" ht="15" customHeight="1" x14ac:dyDescent="0.25">
      <c r="A124" s="461" t="s">
        <v>5</v>
      </c>
      <c r="B124" s="461" t="s">
        <v>6</v>
      </c>
      <c r="C124" s="462" t="s">
        <v>7</v>
      </c>
      <c r="D124" s="462" t="s">
        <v>8</v>
      </c>
      <c r="E124" s="463" t="s">
        <v>9</v>
      </c>
      <c r="F124" s="463" t="s">
        <v>10</v>
      </c>
      <c r="G124" s="462" t="s">
        <v>11</v>
      </c>
      <c r="H124" s="464" t="s">
        <v>12</v>
      </c>
      <c r="I124" s="464"/>
      <c r="J124" s="464"/>
      <c r="K124" s="465" t="s">
        <v>13</v>
      </c>
      <c r="L124" s="465"/>
      <c r="M124" s="465"/>
    </row>
    <row r="125" spans="1:13" ht="15.75" x14ac:dyDescent="0.25">
      <c r="A125" s="461"/>
      <c r="B125" s="461"/>
      <c r="C125" s="462"/>
      <c r="D125" s="462"/>
      <c r="E125" s="463"/>
      <c r="F125" s="463"/>
      <c r="G125" s="462"/>
      <c r="H125" s="277" t="s">
        <v>14</v>
      </c>
      <c r="I125" s="277" t="s">
        <v>15</v>
      </c>
      <c r="J125" s="277" t="s">
        <v>16</v>
      </c>
      <c r="K125" s="278" t="s">
        <v>14</v>
      </c>
      <c r="L125" s="278" t="s">
        <v>15</v>
      </c>
      <c r="M125" s="278" t="s">
        <v>16</v>
      </c>
    </row>
    <row r="126" spans="1:13" ht="15.75" x14ac:dyDescent="0.25">
      <c r="A126" s="270">
        <v>1</v>
      </c>
      <c r="B126" s="322" t="s">
        <v>147</v>
      </c>
      <c r="C126" s="270">
        <v>325</v>
      </c>
      <c r="D126" s="53">
        <f t="shared" ref="D126:D143" si="36">F126+E126</f>
        <v>29</v>
      </c>
      <c r="E126" s="53">
        <v>3</v>
      </c>
      <c r="F126" s="53">
        <f t="shared" ref="F126:F143" si="37">INT(C126/$L$3)</f>
        <v>26</v>
      </c>
      <c r="G126" s="270">
        <v>9</v>
      </c>
      <c r="H126" s="270" t="str">
        <f t="shared" ref="H126:H144" si="38">CHOOSE(WEEKDAY(I126),"Minggu","Senin","Selasa","Rabu","Kamis","Jum'at","Sabtu")</f>
        <v>Rabu</v>
      </c>
      <c r="I126" s="323">
        <v>45714</v>
      </c>
      <c r="J126" s="324">
        <v>0.75</v>
      </c>
      <c r="K126" s="270" t="str">
        <f t="shared" ref="K126:K143" si="39">CHOOSE(WEEKDAY(L126),"Minggu","Senin","Selasa","Rabu","Kamis","Jum'at","Sabtu")</f>
        <v>Kamis</v>
      </c>
      <c r="L126" s="323">
        <f>(I126+J126)+G126/24</f>
        <v>45715.125</v>
      </c>
      <c r="M126" s="324">
        <f t="shared" ref="M126:M143" si="40">(J126+G126/24)</f>
        <v>1.125</v>
      </c>
    </row>
    <row r="127" spans="1:13" ht="15.75" x14ac:dyDescent="0.25">
      <c r="A127" s="270">
        <f t="shared" ref="A127:A144" si="41">A126+1</f>
        <v>2</v>
      </c>
      <c r="B127" s="322" t="s">
        <v>324</v>
      </c>
      <c r="C127" s="270">
        <v>170</v>
      </c>
      <c r="D127" s="53">
        <f t="shared" si="36"/>
        <v>17</v>
      </c>
      <c r="E127" s="53">
        <v>4</v>
      </c>
      <c r="F127" s="53">
        <f t="shared" si="37"/>
        <v>13</v>
      </c>
      <c r="G127" s="270">
        <v>1</v>
      </c>
      <c r="H127" s="325" t="str">
        <f t="shared" si="38"/>
        <v>Jum'at</v>
      </c>
      <c r="I127" s="326">
        <f t="shared" ref="I127:I144" si="42">$I$126+J127</f>
        <v>45716.333333333336</v>
      </c>
      <c r="J127" s="327">
        <f t="shared" ref="J127:J144" si="43">M126+D126/24</f>
        <v>2.333333333333333</v>
      </c>
      <c r="K127" s="325" t="str">
        <f t="shared" si="39"/>
        <v>Jum'at</v>
      </c>
      <c r="L127" s="326">
        <f t="shared" ref="L127:L143" si="44">($I$126+J127)+G127/24</f>
        <v>45716.375</v>
      </c>
      <c r="M127" s="327">
        <f t="shared" si="40"/>
        <v>2.3749999999999996</v>
      </c>
    </row>
    <row r="128" spans="1:13" ht="15.75" x14ac:dyDescent="0.25">
      <c r="A128" s="270">
        <f t="shared" si="41"/>
        <v>3</v>
      </c>
      <c r="B128" s="322" t="s">
        <v>55</v>
      </c>
      <c r="C128" s="270">
        <v>160</v>
      </c>
      <c r="D128" s="53">
        <f t="shared" si="36"/>
        <v>14</v>
      </c>
      <c r="E128" s="53">
        <v>2</v>
      </c>
      <c r="F128" s="53">
        <f t="shared" si="37"/>
        <v>12</v>
      </c>
      <c r="G128" s="270">
        <v>3</v>
      </c>
      <c r="H128" s="325" t="str">
        <f t="shared" si="38"/>
        <v>Sabtu</v>
      </c>
      <c r="I128" s="326">
        <f t="shared" si="42"/>
        <v>45717.083333333336</v>
      </c>
      <c r="J128" s="327">
        <f t="shared" si="43"/>
        <v>3.083333333333333</v>
      </c>
      <c r="K128" s="325" t="str">
        <f t="shared" si="39"/>
        <v>Sabtu</v>
      </c>
      <c r="L128" s="326">
        <f t="shared" si="44"/>
        <v>45717.208333333336</v>
      </c>
      <c r="M128" s="327">
        <f t="shared" si="40"/>
        <v>3.208333333333333</v>
      </c>
    </row>
    <row r="129" spans="1:13" ht="15.75" x14ac:dyDescent="0.25">
      <c r="A129" s="270">
        <f t="shared" si="41"/>
        <v>4</v>
      </c>
      <c r="B129" s="328" t="s">
        <v>325</v>
      </c>
      <c r="C129" s="270">
        <v>50</v>
      </c>
      <c r="D129" s="53">
        <f t="shared" si="36"/>
        <v>5</v>
      </c>
      <c r="E129" s="53">
        <v>1</v>
      </c>
      <c r="F129" s="53">
        <f t="shared" si="37"/>
        <v>4</v>
      </c>
      <c r="G129" s="270">
        <v>2</v>
      </c>
      <c r="H129" s="325" t="str">
        <f t="shared" si="38"/>
        <v>Sabtu</v>
      </c>
      <c r="I129" s="326">
        <f t="shared" si="42"/>
        <v>45717.791666666664</v>
      </c>
      <c r="J129" s="327">
        <f t="shared" si="43"/>
        <v>3.7916666666666665</v>
      </c>
      <c r="K129" s="325" t="str">
        <f t="shared" si="39"/>
        <v>Sabtu</v>
      </c>
      <c r="L129" s="326">
        <f t="shared" si="44"/>
        <v>45717.875</v>
      </c>
      <c r="M129" s="327">
        <f t="shared" si="40"/>
        <v>3.875</v>
      </c>
    </row>
    <row r="130" spans="1:13" ht="15.75" x14ac:dyDescent="0.25">
      <c r="A130" s="270">
        <f t="shared" si="41"/>
        <v>5</v>
      </c>
      <c r="B130" s="328" t="s">
        <v>326</v>
      </c>
      <c r="C130" s="270">
        <v>130</v>
      </c>
      <c r="D130" s="53">
        <f t="shared" si="36"/>
        <v>13</v>
      </c>
      <c r="E130" s="53">
        <v>3</v>
      </c>
      <c r="F130" s="53">
        <f t="shared" si="37"/>
        <v>10</v>
      </c>
      <c r="G130" s="270">
        <v>2</v>
      </c>
      <c r="H130" s="325" t="str">
        <f t="shared" si="38"/>
        <v>Minggu</v>
      </c>
      <c r="I130" s="326">
        <f t="shared" si="42"/>
        <v>45718.083333333336</v>
      </c>
      <c r="J130" s="327">
        <f t="shared" si="43"/>
        <v>4.083333333333333</v>
      </c>
      <c r="K130" s="325" t="str">
        <f t="shared" si="39"/>
        <v>Minggu</v>
      </c>
      <c r="L130" s="326">
        <f t="shared" si="44"/>
        <v>45718.166666666672</v>
      </c>
      <c r="M130" s="327">
        <f t="shared" si="40"/>
        <v>4.1666666666666661</v>
      </c>
    </row>
    <row r="131" spans="1:13" ht="15.75" x14ac:dyDescent="0.25">
      <c r="A131" s="325">
        <f t="shared" si="41"/>
        <v>6</v>
      </c>
      <c r="B131" s="328" t="s">
        <v>327</v>
      </c>
      <c r="C131" s="325">
        <v>47</v>
      </c>
      <c r="D131" s="23">
        <f t="shared" si="36"/>
        <v>4</v>
      </c>
      <c r="E131" s="53">
        <v>1</v>
      </c>
      <c r="F131" s="23">
        <f t="shared" si="37"/>
        <v>3</v>
      </c>
      <c r="G131" s="270">
        <v>3</v>
      </c>
      <c r="H131" s="325" t="str">
        <f t="shared" si="38"/>
        <v>Minggu</v>
      </c>
      <c r="I131" s="326">
        <f t="shared" si="42"/>
        <v>45718.708333333336</v>
      </c>
      <c r="J131" s="327">
        <f t="shared" si="43"/>
        <v>4.708333333333333</v>
      </c>
      <c r="K131" s="325" t="str">
        <f t="shared" si="39"/>
        <v>Minggu</v>
      </c>
      <c r="L131" s="326">
        <f t="shared" si="44"/>
        <v>45718.833333333336</v>
      </c>
      <c r="M131" s="327">
        <f t="shared" si="40"/>
        <v>4.833333333333333</v>
      </c>
    </row>
    <row r="132" spans="1:13" ht="15.75" x14ac:dyDescent="0.25">
      <c r="A132" s="325">
        <f t="shared" si="41"/>
        <v>7</v>
      </c>
      <c r="B132" s="328" t="s">
        <v>328</v>
      </c>
      <c r="C132" s="325">
        <v>95</v>
      </c>
      <c r="D132" s="23">
        <f t="shared" si="36"/>
        <v>9</v>
      </c>
      <c r="E132" s="53">
        <v>2</v>
      </c>
      <c r="F132" s="23">
        <f t="shared" si="37"/>
        <v>7</v>
      </c>
      <c r="G132" s="325">
        <v>2</v>
      </c>
      <c r="H132" s="325" t="str">
        <f t="shared" si="38"/>
        <v>Senin</v>
      </c>
      <c r="I132" s="326">
        <f t="shared" si="42"/>
        <v>45719</v>
      </c>
      <c r="J132" s="327">
        <f t="shared" si="43"/>
        <v>5</v>
      </c>
      <c r="K132" s="325" t="str">
        <f t="shared" si="39"/>
        <v>Senin</v>
      </c>
      <c r="L132" s="326">
        <f t="shared" si="44"/>
        <v>45719.083333333336</v>
      </c>
      <c r="M132" s="327">
        <f t="shared" si="40"/>
        <v>5.083333333333333</v>
      </c>
    </row>
    <row r="133" spans="1:13" ht="15.75" x14ac:dyDescent="0.25">
      <c r="A133" s="325">
        <f t="shared" si="41"/>
        <v>8</v>
      </c>
      <c r="B133" s="328" t="s">
        <v>329</v>
      </c>
      <c r="C133" s="325">
        <v>181</v>
      </c>
      <c r="D133" s="23">
        <f t="shared" si="36"/>
        <v>18</v>
      </c>
      <c r="E133" s="329">
        <v>4</v>
      </c>
      <c r="F133" s="23">
        <f t="shared" si="37"/>
        <v>14</v>
      </c>
      <c r="G133" s="325">
        <v>3</v>
      </c>
      <c r="H133" s="325" t="str">
        <f t="shared" si="38"/>
        <v>Senin</v>
      </c>
      <c r="I133" s="326">
        <f t="shared" si="42"/>
        <v>45719.458333333336</v>
      </c>
      <c r="J133" s="327">
        <f t="shared" si="43"/>
        <v>5.458333333333333</v>
      </c>
      <c r="K133" s="325" t="str">
        <f t="shared" si="39"/>
        <v>Senin</v>
      </c>
      <c r="L133" s="326">
        <f t="shared" si="44"/>
        <v>45719.583333333336</v>
      </c>
      <c r="M133" s="327">
        <f t="shared" si="40"/>
        <v>5.583333333333333</v>
      </c>
    </row>
    <row r="134" spans="1:13" ht="15.75" x14ac:dyDescent="0.25">
      <c r="A134" s="325">
        <f t="shared" si="41"/>
        <v>9</v>
      </c>
      <c r="B134" s="330" t="s">
        <v>330</v>
      </c>
      <c r="C134" s="270">
        <v>547</v>
      </c>
      <c r="D134" s="53">
        <f t="shared" si="36"/>
        <v>47</v>
      </c>
      <c r="E134" s="53">
        <v>4</v>
      </c>
      <c r="F134" s="53">
        <f t="shared" si="37"/>
        <v>43</v>
      </c>
      <c r="G134" s="270">
        <v>9</v>
      </c>
      <c r="H134" s="325" t="str">
        <f t="shared" si="38"/>
        <v>Selasa</v>
      </c>
      <c r="I134" s="326">
        <f t="shared" si="42"/>
        <v>45720.333333333336</v>
      </c>
      <c r="J134" s="327">
        <f t="shared" si="43"/>
        <v>6.333333333333333</v>
      </c>
      <c r="K134" s="325" t="str">
        <f t="shared" si="39"/>
        <v>Selasa</v>
      </c>
      <c r="L134" s="326">
        <f t="shared" si="44"/>
        <v>45720.708333333336</v>
      </c>
      <c r="M134" s="327">
        <f t="shared" si="40"/>
        <v>6.708333333333333</v>
      </c>
    </row>
    <row r="135" spans="1:13" ht="15.75" x14ac:dyDescent="0.25">
      <c r="A135" s="325">
        <f t="shared" si="41"/>
        <v>10</v>
      </c>
      <c r="B135" s="331" t="s">
        <v>18</v>
      </c>
      <c r="C135" s="325">
        <v>547</v>
      </c>
      <c r="D135" s="23">
        <f t="shared" si="36"/>
        <v>53</v>
      </c>
      <c r="E135" s="53">
        <v>10</v>
      </c>
      <c r="F135" s="23">
        <f t="shared" si="37"/>
        <v>43</v>
      </c>
      <c r="G135" s="325">
        <v>5</v>
      </c>
      <c r="H135" s="325" t="str">
        <f t="shared" si="38"/>
        <v>Kamis</v>
      </c>
      <c r="I135" s="326">
        <f t="shared" si="42"/>
        <v>45722.666666666664</v>
      </c>
      <c r="J135" s="327">
        <f t="shared" si="43"/>
        <v>8.6666666666666661</v>
      </c>
      <c r="K135" s="325" t="str">
        <f t="shared" si="39"/>
        <v>Kamis</v>
      </c>
      <c r="L135" s="326">
        <f t="shared" si="44"/>
        <v>45722.875</v>
      </c>
      <c r="M135" s="327">
        <f t="shared" si="40"/>
        <v>8.875</v>
      </c>
    </row>
    <row r="136" spans="1:13" ht="15.75" x14ac:dyDescent="0.25">
      <c r="A136" s="325">
        <f t="shared" si="41"/>
        <v>11</v>
      </c>
      <c r="B136" s="330" t="s">
        <v>330</v>
      </c>
      <c r="C136" s="270">
        <v>181</v>
      </c>
      <c r="D136" s="53">
        <f t="shared" si="36"/>
        <v>15</v>
      </c>
      <c r="E136" s="53">
        <v>1</v>
      </c>
      <c r="F136" s="53">
        <f t="shared" si="37"/>
        <v>14</v>
      </c>
      <c r="G136" s="270">
        <v>2</v>
      </c>
      <c r="H136" s="325" t="str">
        <f t="shared" si="38"/>
        <v>Minggu</v>
      </c>
      <c r="I136" s="326">
        <f t="shared" si="42"/>
        <v>45725.083333333336</v>
      </c>
      <c r="J136" s="327">
        <f t="shared" si="43"/>
        <v>11.083333333333334</v>
      </c>
      <c r="K136" s="325" t="str">
        <f t="shared" si="39"/>
        <v>Minggu</v>
      </c>
      <c r="L136" s="326">
        <f t="shared" si="44"/>
        <v>45725.166666666672</v>
      </c>
      <c r="M136" s="327">
        <f t="shared" si="40"/>
        <v>11.166666666666668</v>
      </c>
    </row>
    <row r="137" spans="1:13" ht="15.75" x14ac:dyDescent="0.25">
      <c r="A137" s="325">
        <f t="shared" si="41"/>
        <v>12</v>
      </c>
      <c r="B137" s="328" t="s">
        <v>329</v>
      </c>
      <c r="C137" s="325">
        <v>95</v>
      </c>
      <c r="D137" s="23">
        <f t="shared" si="36"/>
        <v>8</v>
      </c>
      <c r="E137" s="53">
        <v>1</v>
      </c>
      <c r="F137" s="23">
        <f t="shared" si="37"/>
        <v>7</v>
      </c>
      <c r="G137" s="325">
        <v>2</v>
      </c>
      <c r="H137" s="325" t="str">
        <f t="shared" si="38"/>
        <v>Minggu</v>
      </c>
      <c r="I137" s="326">
        <f t="shared" si="42"/>
        <v>45725.791666666664</v>
      </c>
      <c r="J137" s="327">
        <f t="shared" si="43"/>
        <v>11.791666666666668</v>
      </c>
      <c r="K137" s="325" t="str">
        <f t="shared" si="39"/>
        <v>Minggu</v>
      </c>
      <c r="L137" s="326">
        <f t="shared" si="44"/>
        <v>45725.875</v>
      </c>
      <c r="M137" s="327">
        <f t="shared" si="40"/>
        <v>11.875000000000002</v>
      </c>
    </row>
    <row r="138" spans="1:13" ht="15.75" x14ac:dyDescent="0.25">
      <c r="A138" s="325">
        <f t="shared" si="41"/>
        <v>13</v>
      </c>
      <c r="B138" s="328" t="s">
        <v>328</v>
      </c>
      <c r="C138" s="325">
        <v>47</v>
      </c>
      <c r="D138" s="23">
        <f t="shared" si="36"/>
        <v>4</v>
      </c>
      <c r="E138" s="53">
        <v>1</v>
      </c>
      <c r="F138" s="23">
        <f t="shared" si="37"/>
        <v>3</v>
      </c>
      <c r="G138" s="325">
        <v>1</v>
      </c>
      <c r="H138" s="325" t="str">
        <f t="shared" si="38"/>
        <v>Senin</v>
      </c>
      <c r="I138" s="326">
        <f t="shared" si="42"/>
        <v>45726.208333333336</v>
      </c>
      <c r="J138" s="327">
        <f t="shared" si="43"/>
        <v>12.208333333333336</v>
      </c>
      <c r="K138" s="325" t="str">
        <f t="shared" si="39"/>
        <v>Senin</v>
      </c>
      <c r="L138" s="326">
        <f t="shared" si="44"/>
        <v>45726.25</v>
      </c>
      <c r="M138" s="327">
        <f t="shared" si="40"/>
        <v>12.250000000000002</v>
      </c>
    </row>
    <row r="139" spans="1:13" ht="15.75" x14ac:dyDescent="0.25">
      <c r="A139" s="325">
        <f t="shared" si="41"/>
        <v>14</v>
      </c>
      <c r="B139" s="328" t="s">
        <v>327</v>
      </c>
      <c r="C139" s="325">
        <v>130</v>
      </c>
      <c r="D139" s="23">
        <f t="shared" si="36"/>
        <v>11</v>
      </c>
      <c r="E139" s="53">
        <v>1</v>
      </c>
      <c r="F139" s="23">
        <f t="shared" si="37"/>
        <v>10</v>
      </c>
      <c r="G139" s="325">
        <v>2</v>
      </c>
      <c r="H139" s="325" t="str">
        <f t="shared" si="38"/>
        <v>Senin</v>
      </c>
      <c r="I139" s="326">
        <f t="shared" si="42"/>
        <v>45726.416666666664</v>
      </c>
      <c r="J139" s="327">
        <f t="shared" si="43"/>
        <v>12.416666666666668</v>
      </c>
      <c r="K139" s="325" t="str">
        <f t="shared" si="39"/>
        <v>Senin</v>
      </c>
      <c r="L139" s="326">
        <f t="shared" si="44"/>
        <v>45726.5</v>
      </c>
      <c r="M139" s="327">
        <f t="shared" si="40"/>
        <v>12.500000000000002</v>
      </c>
    </row>
    <row r="140" spans="1:13" ht="15.75" x14ac:dyDescent="0.25">
      <c r="A140" s="325">
        <f t="shared" si="41"/>
        <v>15</v>
      </c>
      <c r="B140" s="328" t="s">
        <v>326</v>
      </c>
      <c r="C140" s="325">
        <v>50</v>
      </c>
      <c r="D140" s="23">
        <f t="shared" si="36"/>
        <v>4</v>
      </c>
      <c r="E140" s="53">
        <v>0</v>
      </c>
      <c r="F140" s="23">
        <f t="shared" si="37"/>
        <v>4</v>
      </c>
      <c r="G140" s="270">
        <v>1</v>
      </c>
      <c r="H140" s="325" t="str">
        <f t="shared" si="38"/>
        <v>Senin</v>
      </c>
      <c r="I140" s="326">
        <f t="shared" si="42"/>
        <v>45726.958333333336</v>
      </c>
      <c r="J140" s="327">
        <f t="shared" si="43"/>
        <v>12.958333333333336</v>
      </c>
      <c r="K140" s="325" t="str">
        <f t="shared" si="39"/>
        <v>Selasa</v>
      </c>
      <c r="L140" s="326">
        <f t="shared" si="44"/>
        <v>45727</v>
      </c>
      <c r="M140" s="327">
        <f t="shared" si="40"/>
        <v>13.000000000000002</v>
      </c>
    </row>
    <row r="141" spans="1:13" ht="15.75" x14ac:dyDescent="0.25">
      <c r="A141" s="270">
        <f t="shared" si="41"/>
        <v>16</v>
      </c>
      <c r="B141" s="328" t="s">
        <v>325</v>
      </c>
      <c r="C141" s="325">
        <v>160</v>
      </c>
      <c r="D141" s="53">
        <f t="shared" si="36"/>
        <v>14</v>
      </c>
      <c r="E141" s="53">
        <v>2</v>
      </c>
      <c r="F141" s="53">
        <f t="shared" si="37"/>
        <v>12</v>
      </c>
      <c r="G141" s="270">
        <v>1</v>
      </c>
      <c r="H141" s="325" t="str">
        <f t="shared" si="38"/>
        <v>Selasa</v>
      </c>
      <c r="I141" s="326">
        <f t="shared" si="42"/>
        <v>45727.166666666664</v>
      </c>
      <c r="J141" s="327">
        <f t="shared" si="43"/>
        <v>13.166666666666668</v>
      </c>
      <c r="K141" s="325" t="str">
        <f t="shared" si="39"/>
        <v>Selasa</v>
      </c>
      <c r="L141" s="326">
        <f t="shared" si="44"/>
        <v>45727.208333333328</v>
      </c>
      <c r="M141" s="327">
        <f t="shared" si="40"/>
        <v>13.208333333333334</v>
      </c>
    </row>
    <row r="142" spans="1:13" ht="15.75" x14ac:dyDescent="0.25">
      <c r="A142" s="270">
        <f t="shared" si="41"/>
        <v>17</v>
      </c>
      <c r="B142" s="328" t="s">
        <v>55</v>
      </c>
      <c r="C142" s="325">
        <v>170</v>
      </c>
      <c r="D142" s="53">
        <f t="shared" si="36"/>
        <v>16</v>
      </c>
      <c r="E142" s="53">
        <v>3</v>
      </c>
      <c r="F142" s="53">
        <f t="shared" si="37"/>
        <v>13</v>
      </c>
      <c r="G142" s="270">
        <v>3</v>
      </c>
      <c r="H142" s="325" t="str">
        <f t="shared" si="38"/>
        <v>Selasa</v>
      </c>
      <c r="I142" s="326">
        <f t="shared" si="42"/>
        <v>45727.791666666664</v>
      </c>
      <c r="J142" s="327">
        <f t="shared" si="43"/>
        <v>13.791666666666668</v>
      </c>
      <c r="K142" s="325" t="str">
        <f t="shared" si="39"/>
        <v>Selasa</v>
      </c>
      <c r="L142" s="326">
        <f t="shared" si="44"/>
        <v>45727.916666666664</v>
      </c>
      <c r="M142" s="327">
        <f t="shared" si="40"/>
        <v>13.916666666666668</v>
      </c>
    </row>
    <row r="143" spans="1:13" ht="15.75" x14ac:dyDescent="0.25">
      <c r="A143" s="270">
        <f t="shared" si="41"/>
        <v>18</v>
      </c>
      <c r="B143" s="328" t="s">
        <v>324</v>
      </c>
      <c r="C143" s="325">
        <v>325</v>
      </c>
      <c r="D143" s="53">
        <f t="shared" si="36"/>
        <v>28</v>
      </c>
      <c r="E143" s="53">
        <v>2</v>
      </c>
      <c r="F143" s="53">
        <f t="shared" si="37"/>
        <v>26</v>
      </c>
      <c r="G143" s="270">
        <v>1</v>
      </c>
      <c r="H143" s="325" t="str">
        <f t="shared" si="38"/>
        <v>Rabu</v>
      </c>
      <c r="I143" s="326">
        <f t="shared" si="42"/>
        <v>45728.583333333336</v>
      </c>
      <c r="J143" s="327">
        <f t="shared" si="43"/>
        <v>14.583333333333334</v>
      </c>
      <c r="K143" s="325" t="str">
        <f t="shared" si="39"/>
        <v>Rabu</v>
      </c>
      <c r="L143" s="326">
        <f t="shared" si="44"/>
        <v>45728.625</v>
      </c>
      <c r="M143" s="327">
        <f t="shared" si="40"/>
        <v>14.625</v>
      </c>
    </row>
    <row r="144" spans="1:13" ht="15.75" x14ac:dyDescent="0.25">
      <c r="A144" s="270">
        <f t="shared" si="41"/>
        <v>19</v>
      </c>
      <c r="B144" s="328" t="s">
        <v>147</v>
      </c>
      <c r="C144" s="325"/>
      <c r="D144" s="53"/>
      <c r="E144" s="53"/>
      <c r="F144" s="53"/>
      <c r="G144" s="270"/>
      <c r="H144" s="325" t="str">
        <f t="shared" si="38"/>
        <v>Kamis</v>
      </c>
      <c r="I144" s="326">
        <f t="shared" si="42"/>
        <v>45729.791666666664</v>
      </c>
      <c r="J144" s="327">
        <f t="shared" si="43"/>
        <v>15.791666666666666</v>
      </c>
      <c r="K144" s="325"/>
      <c r="L144" s="326"/>
      <c r="M144" s="327"/>
    </row>
    <row r="145" spans="1:13" x14ac:dyDescent="0.25">
      <c r="A145" s="471" t="s">
        <v>31</v>
      </c>
      <c r="B145" s="471"/>
      <c r="C145" s="269">
        <f>SUM(C126:C144)</f>
        <v>3410</v>
      </c>
      <c r="D145" s="160">
        <f>SUM(D126:D144)</f>
        <v>309</v>
      </c>
      <c r="E145" s="160"/>
      <c r="F145" s="160"/>
      <c r="G145" s="160">
        <f>SUM(G126:G144)</f>
        <v>52</v>
      </c>
      <c r="H145" s="160">
        <f>D145+G145</f>
        <v>361</v>
      </c>
      <c r="I145" s="143"/>
      <c r="J145" s="332"/>
      <c r="K145" s="143"/>
      <c r="L145" s="143"/>
      <c r="M145" s="332"/>
    </row>
    <row r="146" spans="1:13" x14ac:dyDescent="0.25">
      <c r="A146" s="471" t="s">
        <v>32</v>
      </c>
      <c r="B146" s="471"/>
      <c r="C146" s="333"/>
      <c r="D146" s="147">
        <f>D145/24</f>
        <v>12.875</v>
      </c>
      <c r="E146" s="147"/>
      <c r="F146" s="147"/>
      <c r="G146" s="147">
        <f>G145/24</f>
        <v>2.1666666666666665</v>
      </c>
      <c r="H146" s="147">
        <f>H145/24</f>
        <v>15.041666666666666</v>
      </c>
      <c r="I146" s="148"/>
      <c r="J146" s="334" t="s">
        <v>33</v>
      </c>
      <c r="K146" s="335"/>
      <c r="L146" s="335"/>
      <c r="M146" s="335"/>
    </row>
    <row r="147" spans="1:13" x14ac:dyDescent="0.25">
      <c r="B147" s="336"/>
      <c r="C147" s="207"/>
      <c r="D147" s="337"/>
      <c r="E147" s="207"/>
      <c r="F147" s="207"/>
      <c r="G147" s="207"/>
      <c r="H147" s="207"/>
      <c r="I147" s="335"/>
      <c r="J147" s="335"/>
      <c r="K147" s="332" t="s">
        <v>34</v>
      </c>
      <c r="L147" s="332"/>
      <c r="M147" s="338">
        <f>C145</f>
        <v>3410</v>
      </c>
    </row>
    <row r="148" spans="1:13" x14ac:dyDescent="0.25">
      <c r="B148" s="207"/>
      <c r="C148" s="207"/>
      <c r="D148" s="337"/>
      <c r="E148" s="339"/>
      <c r="F148" s="207"/>
      <c r="G148" s="340"/>
      <c r="H148" s="339"/>
      <c r="I148" s="339"/>
      <c r="J148" s="341"/>
      <c r="K148" s="332" t="s">
        <v>36</v>
      </c>
      <c r="L148" s="332"/>
      <c r="M148" s="342">
        <f>D146</f>
        <v>12.875</v>
      </c>
    </row>
    <row r="149" spans="1:13" x14ac:dyDescent="0.25">
      <c r="K149" s="332" t="s">
        <v>37</v>
      </c>
      <c r="L149" s="332"/>
      <c r="M149" s="156">
        <f>G146</f>
        <v>2.1666666666666665</v>
      </c>
    </row>
    <row r="151" spans="1:13" ht="15.75" x14ac:dyDescent="0.25">
      <c r="A151" s="469" t="s">
        <v>321</v>
      </c>
      <c r="B151" s="469"/>
      <c r="C151" s="469"/>
      <c r="D151" s="469"/>
      <c r="E151" s="469"/>
      <c r="F151" s="469"/>
      <c r="G151" s="469"/>
      <c r="H151" s="469"/>
      <c r="I151" s="469"/>
      <c r="J151" s="469"/>
      <c r="K151" s="469"/>
      <c r="L151" s="469"/>
      <c r="M151" s="469"/>
    </row>
    <row r="152" spans="1:13" ht="15.75" x14ac:dyDescent="0.25">
      <c r="A152" s="469" t="s">
        <v>322</v>
      </c>
      <c r="B152" s="469"/>
      <c r="C152" s="469"/>
      <c r="D152" s="469"/>
      <c r="E152" s="469"/>
      <c r="F152" s="469"/>
      <c r="G152" s="469"/>
      <c r="H152" s="469"/>
      <c r="I152" s="469"/>
      <c r="J152" s="469"/>
      <c r="K152" s="469"/>
      <c r="L152" s="469"/>
      <c r="M152" s="469"/>
    </row>
    <row r="153" spans="1:13" ht="15.75" x14ac:dyDescent="0.25">
      <c r="A153" s="470" t="s">
        <v>336</v>
      </c>
      <c r="B153" s="470"/>
      <c r="C153" s="470"/>
      <c r="D153" s="470"/>
      <c r="E153" s="470"/>
      <c r="F153" s="470"/>
      <c r="G153" s="470"/>
      <c r="H153" s="470"/>
      <c r="I153" s="470"/>
      <c r="J153" s="319"/>
      <c r="K153" s="320" t="s">
        <v>3</v>
      </c>
      <c r="L153" s="321">
        <v>12.5</v>
      </c>
      <c r="M153" s="320" t="s">
        <v>4</v>
      </c>
    </row>
    <row r="154" spans="1:13" ht="15" customHeight="1" x14ac:dyDescent="0.25">
      <c r="A154" s="461" t="s">
        <v>5</v>
      </c>
      <c r="B154" s="461" t="s">
        <v>6</v>
      </c>
      <c r="C154" s="462" t="s">
        <v>7</v>
      </c>
      <c r="D154" s="462" t="s">
        <v>8</v>
      </c>
      <c r="E154" s="463" t="s">
        <v>9</v>
      </c>
      <c r="F154" s="463" t="s">
        <v>10</v>
      </c>
      <c r="G154" s="462" t="s">
        <v>11</v>
      </c>
      <c r="H154" s="464" t="s">
        <v>12</v>
      </c>
      <c r="I154" s="464"/>
      <c r="J154" s="464"/>
      <c r="K154" s="465" t="s">
        <v>13</v>
      </c>
      <c r="L154" s="465"/>
      <c r="M154" s="465"/>
    </row>
    <row r="155" spans="1:13" ht="15.75" x14ac:dyDescent="0.25">
      <c r="A155" s="461"/>
      <c r="B155" s="461"/>
      <c r="C155" s="462"/>
      <c r="D155" s="462"/>
      <c r="E155" s="463"/>
      <c r="F155" s="463"/>
      <c r="G155" s="462"/>
      <c r="H155" s="277" t="s">
        <v>14</v>
      </c>
      <c r="I155" s="277" t="s">
        <v>15</v>
      </c>
      <c r="J155" s="277" t="s">
        <v>16</v>
      </c>
      <c r="K155" s="278" t="s">
        <v>14</v>
      </c>
      <c r="L155" s="278" t="s">
        <v>15</v>
      </c>
      <c r="M155" s="278" t="s">
        <v>16</v>
      </c>
    </row>
    <row r="156" spans="1:13" ht="15.75" x14ac:dyDescent="0.25">
      <c r="A156" s="270">
        <v>1</v>
      </c>
      <c r="B156" s="322" t="s">
        <v>147</v>
      </c>
      <c r="C156" s="270">
        <v>325</v>
      </c>
      <c r="D156" s="53">
        <f t="shared" ref="D156:D164" si="45">F156+E156</f>
        <v>31</v>
      </c>
      <c r="E156" s="53">
        <v>5</v>
      </c>
      <c r="F156" s="53">
        <f t="shared" ref="F156:F164" si="46">INT(C156/$L$3)</f>
        <v>26</v>
      </c>
      <c r="G156" s="270">
        <v>15</v>
      </c>
      <c r="H156" s="270" t="str">
        <f t="shared" ref="H156:H165" si="47">CHOOSE(WEEKDAY(I156),"Minggu","Senin","Selasa","Rabu","Kamis","Jum'at","Sabtu")</f>
        <v>Kamis</v>
      </c>
      <c r="I156" s="323">
        <v>45729</v>
      </c>
      <c r="J156" s="324">
        <v>0.79166666666666696</v>
      </c>
      <c r="K156" s="270" t="str">
        <f t="shared" ref="K156:K164" si="48">CHOOSE(WEEKDAY(L156),"Minggu","Senin","Selasa","Rabu","Kamis","Jum'at","Sabtu")</f>
        <v>Jum'at</v>
      </c>
      <c r="L156" s="323">
        <f>(I156+J156)+G156/24</f>
        <v>45730.416666666664</v>
      </c>
      <c r="M156" s="324">
        <f t="shared" ref="M156:M164" si="49">(J156+G156/24)</f>
        <v>1.416666666666667</v>
      </c>
    </row>
    <row r="157" spans="1:13" ht="15.75" x14ac:dyDescent="0.25">
      <c r="A157" s="270">
        <f t="shared" ref="A157:A165" si="50">A156+1</f>
        <v>2</v>
      </c>
      <c r="B157" s="322" t="s">
        <v>324</v>
      </c>
      <c r="C157" s="270">
        <v>170</v>
      </c>
      <c r="D157" s="53">
        <f t="shared" si="45"/>
        <v>17</v>
      </c>
      <c r="E157" s="53">
        <v>4</v>
      </c>
      <c r="F157" s="53">
        <f t="shared" si="46"/>
        <v>13</v>
      </c>
      <c r="G157" s="270">
        <v>1</v>
      </c>
      <c r="H157" s="325" t="str">
        <f t="shared" si="47"/>
        <v>Sabtu</v>
      </c>
      <c r="I157" s="326">
        <f t="shared" ref="I157:I165" si="51">$I$156+J157</f>
        <v>45731.708333333336</v>
      </c>
      <c r="J157" s="327">
        <f t="shared" ref="J157:J165" si="52">M156+D156/24</f>
        <v>2.7083333333333339</v>
      </c>
      <c r="K157" s="325" t="str">
        <f t="shared" si="48"/>
        <v>Sabtu</v>
      </c>
      <c r="L157" s="326">
        <f t="shared" ref="L157:L164" si="53">($I$156+J157)+G157/24</f>
        <v>45731.75</v>
      </c>
      <c r="M157" s="327">
        <f t="shared" si="49"/>
        <v>2.7500000000000004</v>
      </c>
    </row>
    <row r="158" spans="1:13" ht="15.75" x14ac:dyDescent="0.25">
      <c r="A158" s="270">
        <f t="shared" si="50"/>
        <v>3</v>
      </c>
      <c r="B158" s="322" t="s">
        <v>55</v>
      </c>
      <c r="C158" s="270">
        <v>160</v>
      </c>
      <c r="D158" s="53">
        <f t="shared" si="45"/>
        <v>14</v>
      </c>
      <c r="E158" s="53">
        <v>2</v>
      </c>
      <c r="F158" s="53">
        <f t="shared" si="46"/>
        <v>12</v>
      </c>
      <c r="G158" s="270">
        <v>3</v>
      </c>
      <c r="H158" s="325" t="str">
        <f t="shared" si="47"/>
        <v>Minggu</v>
      </c>
      <c r="I158" s="326">
        <f t="shared" si="51"/>
        <v>45732.458333333336</v>
      </c>
      <c r="J158" s="327">
        <f t="shared" si="52"/>
        <v>3.4583333333333339</v>
      </c>
      <c r="K158" s="325" t="str">
        <f t="shared" si="48"/>
        <v>Minggu</v>
      </c>
      <c r="L158" s="326">
        <f t="shared" si="53"/>
        <v>45732.583333333336</v>
      </c>
      <c r="M158" s="327">
        <f t="shared" si="49"/>
        <v>3.5833333333333339</v>
      </c>
    </row>
    <row r="159" spans="1:13" ht="15.75" x14ac:dyDescent="0.25">
      <c r="A159" s="270">
        <f t="shared" si="50"/>
        <v>4</v>
      </c>
      <c r="B159" s="328" t="s">
        <v>325</v>
      </c>
      <c r="C159" s="270">
        <v>50</v>
      </c>
      <c r="D159" s="53">
        <f t="shared" si="45"/>
        <v>5</v>
      </c>
      <c r="E159" s="53">
        <v>1</v>
      </c>
      <c r="F159" s="53">
        <f t="shared" si="46"/>
        <v>4</v>
      </c>
      <c r="G159" s="270">
        <v>2</v>
      </c>
      <c r="H159" s="325" t="str">
        <f t="shared" si="47"/>
        <v>Senin</v>
      </c>
      <c r="I159" s="326">
        <f t="shared" si="51"/>
        <v>45733.166666666664</v>
      </c>
      <c r="J159" s="327">
        <f t="shared" si="52"/>
        <v>4.166666666666667</v>
      </c>
      <c r="K159" s="325" t="str">
        <f t="shared" si="48"/>
        <v>Senin</v>
      </c>
      <c r="L159" s="326">
        <f t="shared" si="53"/>
        <v>45733.25</v>
      </c>
      <c r="M159" s="327">
        <f t="shared" si="49"/>
        <v>4.25</v>
      </c>
    </row>
    <row r="160" spans="1:13" ht="15.75" x14ac:dyDescent="0.25">
      <c r="A160" s="270">
        <f t="shared" si="50"/>
        <v>5</v>
      </c>
      <c r="B160" s="328" t="s">
        <v>326</v>
      </c>
      <c r="C160" s="270">
        <v>130</v>
      </c>
      <c r="D160" s="53">
        <f t="shared" si="45"/>
        <v>12</v>
      </c>
      <c r="E160" s="53">
        <v>2</v>
      </c>
      <c r="F160" s="53">
        <f t="shared" si="46"/>
        <v>10</v>
      </c>
      <c r="G160" s="270">
        <v>2</v>
      </c>
      <c r="H160" s="325" t="str">
        <f t="shared" si="47"/>
        <v>Senin</v>
      </c>
      <c r="I160" s="326">
        <f t="shared" si="51"/>
        <v>45733.458333333336</v>
      </c>
      <c r="J160" s="327">
        <f t="shared" si="52"/>
        <v>4.458333333333333</v>
      </c>
      <c r="K160" s="325" t="str">
        <f t="shared" si="48"/>
        <v>Senin</v>
      </c>
      <c r="L160" s="326">
        <f t="shared" si="53"/>
        <v>45733.541666666672</v>
      </c>
      <c r="M160" s="327">
        <f t="shared" si="49"/>
        <v>4.5416666666666661</v>
      </c>
    </row>
    <row r="161" spans="1:13" ht="15.75" x14ac:dyDescent="0.25">
      <c r="A161" s="325">
        <f t="shared" si="50"/>
        <v>6</v>
      </c>
      <c r="B161" s="328" t="s">
        <v>327</v>
      </c>
      <c r="C161" s="325">
        <v>47</v>
      </c>
      <c r="D161" s="23">
        <f t="shared" si="45"/>
        <v>4</v>
      </c>
      <c r="E161" s="53">
        <v>1</v>
      </c>
      <c r="F161" s="23">
        <f t="shared" si="46"/>
        <v>3</v>
      </c>
      <c r="G161" s="270">
        <v>3</v>
      </c>
      <c r="H161" s="325" t="str">
        <f t="shared" si="47"/>
        <v>Selasa</v>
      </c>
      <c r="I161" s="326">
        <f t="shared" si="51"/>
        <v>45734.041666666664</v>
      </c>
      <c r="J161" s="327">
        <f t="shared" si="52"/>
        <v>5.0416666666666661</v>
      </c>
      <c r="K161" s="325" t="str">
        <f t="shared" si="48"/>
        <v>Selasa</v>
      </c>
      <c r="L161" s="326">
        <f t="shared" si="53"/>
        <v>45734.166666666664</v>
      </c>
      <c r="M161" s="327">
        <f t="shared" si="49"/>
        <v>5.1666666666666661</v>
      </c>
    </row>
    <row r="162" spans="1:13" ht="15.75" x14ac:dyDescent="0.25">
      <c r="A162" s="325">
        <f t="shared" si="50"/>
        <v>7</v>
      </c>
      <c r="B162" s="328" t="s">
        <v>328</v>
      </c>
      <c r="C162" s="325">
        <v>95</v>
      </c>
      <c r="D162" s="23">
        <f t="shared" si="45"/>
        <v>8</v>
      </c>
      <c r="E162" s="53">
        <v>1</v>
      </c>
      <c r="F162" s="23">
        <f t="shared" si="46"/>
        <v>7</v>
      </c>
      <c r="G162" s="325">
        <v>2</v>
      </c>
      <c r="H162" s="325" t="str">
        <f t="shared" si="47"/>
        <v>Selasa</v>
      </c>
      <c r="I162" s="326">
        <f t="shared" si="51"/>
        <v>45734.333333333336</v>
      </c>
      <c r="J162" s="327">
        <f t="shared" si="52"/>
        <v>5.333333333333333</v>
      </c>
      <c r="K162" s="325" t="str">
        <f t="shared" si="48"/>
        <v>Selasa</v>
      </c>
      <c r="L162" s="326">
        <f t="shared" si="53"/>
        <v>45734.416666666672</v>
      </c>
      <c r="M162" s="327">
        <f t="shared" si="49"/>
        <v>5.4166666666666661</v>
      </c>
    </row>
    <row r="163" spans="1:13" ht="15.75" x14ac:dyDescent="0.25">
      <c r="A163" s="325">
        <f t="shared" si="50"/>
        <v>8</v>
      </c>
      <c r="B163" s="328" t="s">
        <v>329</v>
      </c>
      <c r="C163" s="325">
        <v>181</v>
      </c>
      <c r="D163" s="23">
        <f t="shared" si="45"/>
        <v>24</v>
      </c>
      <c r="E163" s="329">
        <v>10</v>
      </c>
      <c r="F163" s="23">
        <f t="shared" si="46"/>
        <v>14</v>
      </c>
      <c r="G163" s="325">
        <v>2</v>
      </c>
      <c r="H163" s="325" t="str">
        <f t="shared" si="47"/>
        <v>Selasa</v>
      </c>
      <c r="I163" s="326">
        <f t="shared" si="51"/>
        <v>45734.75</v>
      </c>
      <c r="J163" s="327">
        <f t="shared" si="52"/>
        <v>5.7499999999999991</v>
      </c>
      <c r="K163" s="325" t="str">
        <f t="shared" si="48"/>
        <v>Selasa</v>
      </c>
      <c r="L163" s="326">
        <f t="shared" si="53"/>
        <v>45734.833333333336</v>
      </c>
      <c r="M163" s="327">
        <f t="shared" si="49"/>
        <v>5.8333333333333321</v>
      </c>
    </row>
    <row r="164" spans="1:13" ht="15.75" x14ac:dyDescent="0.25">
      <c r="A164" s="325">
        <f t="shared" si="50"/>
        <v>9</v>
      </c>
      <c r="B164" s="330" t="s">
        <v>330</v>
      </c>
      <c r="C164" s="270">
        <v>547</v>
      </c>
      <c r="D164" s="53">
        <f t="shared" si="45"/>
        <v>46</v>
      </c>
      <c r="E164" s="53">
        <v>3</v>
      </c>
      <c r="F164" s="53">
        <f t="shared" si="46"/>
        <v>43</v>
      </c>
      <c r="G164" s="270">
        <v>2</v>
      </c>
      <c r="H164" s="325" t="str">
        <f t="shared" si="47"/>
        <v>Rabu</v>
      </c>
      <c r="I164" s="326">
        <f t="shared" si="51"/>
        <v>45735.833333333336</v>
      </c>
      <c r="J164" s="327">
        <f t="shared" si="52"/>
        <v>6.8333333333333321</v>
      </c>
      <c r="K164" s="325" t="str">
        <f t="shared" si="48"/>
        <v>Rabu</v>
      </c>
      <c r="L164" s="326">
        <f t="shared" si="53"/>
        <v>45735.916666666672</v>
      </c>
      <c r="M164" s="327">
        <f t="shared" si="49"/>
        <v>6.9166666666666652</v>
      </c>
    </row>
    <row r="165" spans="1:13" ht="15.75" x14ac:dyDescent="0.25">
      <c r="A165" s="325">
        <f t="shared" si="50"/>
        <v>10</v>
      </c>
      <c r="B165" s="331" t="s">
        <v>18</v>
      </c>
      <c r="C165" s="325"/>
      <c r="D165" s="23"/>
      <c r="E165" s="53"/>
      <c r="F165" s="23"/>
      <c r="G165" s="325"/>
      <c r="H165" s="325" t="str">
        <f t="shared" si="47"/>
        <v>Jum'at</v>
      </c>
      <c r="I165" s="326">
        <f t="shared" si="51"/>
        <v>45737.833333333336</v>
      </c>
      <c r="J165" s="327">
        <f t="shared" si="52"/>
        <v>8.8333333333333321</v>
      </c>
      <c r="K165" s="325"/>
      <c r="L165" s="326"/>
      <c r="M165" s="327"/>
    </row>
    <row r="166" spans="1:13" x14ac:dyDescent="0.25">
      <c r="A166" s="471" t="s">
        <v>31</v>
      </c>
      <c r="B166" s="471"/>
      <c r="C166" s="269">
        <f>SUM(C156:C165)</f>
        <v>1705</v>
      </c>
      <c r="D166" s="160">
        <f>SUM(D156:D165)</f>
        <v>161</v>
      </c>
      <c r="E166" s="160"/>
      <c r="F166" s="160"/>
      <c r="G166" s="160">
        <f>SUM(G156:G165)</f>
        <v>32</v>
      </c>
      <c r="H166" s="160">
        <f>D166+G166</f>
        <v>193</v>
      </c>
      <c r="I166" s="143"/>
      <c r="J166" s="332"/>
      <c r="K166" s="143"/>
      <c r="L166" s="143"/>
      <c r="M166" s="332"/>
    </row>
    <row r="167" spans="1:13" x14ac:dyDescent="0.25">
      <c r="A167" s="471" t="s">
        <v>32</v>
      </c>
      <c r="B167" s="471"/>
      <c r="C167" s="333"/>
      <c r="D167" s="147">
        <f>D166/24</f>
        <v>6.708333333333333</v>
      </c>
      <c r="E167" s="147"/>
      <c r="F167" s="147"/>
      <c r="G167" s="147">
        <f>G166/24</f>
        <v>1.3333333333333333</v>
      </c>
      <c r="H167" s="147">
        <f>H166/24</f>
        <v>8.0416666666666661</v>
      </c>
      <c r="I167" s="148"/>
      <c r="J167" s="334" t="s">
        <v>33</v>
      </c>
      <c r="K167" s="335"/>
      <c r="L167" s="335"/>
      <c r="M167" s="335"/>
    </row>
    <row r="168" spans="1:13" x14ac:dyDescent="0.25">
      <c r="B168" s="336"/>
      <c r="C168" s="207"/>
      <c r="D168" s="337"/>
      <c r="E168" s="207"/>
      <c r="F168" s="207"/>
      <c r="G168" s="207"/>
      <c r="H168" s="207"/>
      <c r="I168" s="335"/>
      <c r="J168" s="335"/>
      <c r="K168" s="332" t="s">
        <v>34</v>
      </c>
      <c r="L168" s="332"/>
      <c r="M168" s="338">
        <f>C166</f>
        <v>1705</v>
      </c>
    </row>
    <row r="169" spans="1:13" x14ac:dyDescent="0.25">
      <c r="B169" s="207"/>
      <c r="C169" s="207"/>
      <c r="D169" s="337"/>
      <c r="E169" s="339"/>
      <c r="F169" s="207"/>
      <c r="G169" s="340"/>
      <c r="H169" s="339"/>
      <c r="I169" s="339"/>
      <c r="J169" s="341"/>
      <c r="K169" s="332" t="s">
        <v>36</v>
      </c>
      <c r="L169" s="332"/>
      <c r="M169" s="342">
        <f>D167</f>
        <v>6.708333333333333</v>
      </c>
    </row>
    <row r="170" spans="1:13" x14ac:dyDescent="0.25">
      <c r="K170" s="332" t="s">
        <v>37</v>
      </c>
      <c r="L170" s="332"/>
      <c r="M170" s="156">
        <f>G167</f>
        <v>1.3333333333333333</v>
      </c>
    </row>
    <row r="172" spans="1:13" ht="15.75" x14ac:dyDescent="0.25">
      <c r="A172" s="469" t="s">
        <v>321</v>
      </c>
      <c r="B172" s="469"/>
      <c r="C172" s="469"/>
      <c r="D172" s="469"/>
      <c r="E172" s="469"/>
      <c r="F172" s="469"/>
      <c r="G172" s="469"/>
      <c r="H172" s="469"/>
      <c r="I172" s="469"/>
      <c r="J172" s="469"/>
      <c r="K172" s="469"/>
      <c r="L172" s="469"/>
      <c r="M172" s="469"/>
    </row>
    <row r="173" spans="1:13" ht="15.75" x14ac:dyDescent="0.25">
      <c r="A173" s="469" t="s">
        <v>322</v>
      </c>
      <c r="B173" s="469"/>
      <c r="C173" s="469"/>
      <c r="D173" s="469"/>
      <c r="E173" s="469"/>
      <c r="F173" s="469"/>
      <c r="G173" s="469"/>
      <c r="H173" s="469"/>
      <c r="I173" s="469"/>
      <c r="J173" s="469"/>
      <c r="K173" s="469"/>
      <c r="L173" s="469"/>
      <c r="M173" s="469"/>
    </row>
    <row r="174" spans="1:13" ht="15.75" x14ac:dyDescent="0.25">
      <c r="A174" s="470" t="s">
        <v>337</v>
      </c>
      <c r="B174" s="470"/>
      <c r="C174" s="470"/>
      <c r="D174" s="470"/>
      <c r="E174" s="470"/>
      <c r="F174" s="470"/>
      <c r="G174" s="470"/>
      <c r="H174" s="470"/>
      <c r="I174" s="470"/>
      <c r="J174" s="319"/>
      <c r="K174" s="320" t="s">
        <v>3</v>
      </c>
      <c r="L174" s="321">
        <v>12.5</v>
      </c>
      <c r="M174" s="320" t="s">
        <v>4</v>
      </c>
    </row>
    <row r="175" spans="1:13" ht="15" customHeight="1" x14ac:dyDescent="0.25">
      <c r="A175" s="461" t="s">
        <v>5</v>
      </c>
      <c r="B175" s="461" t="s">
        <v>6</v>
      </c>
      <c r="C175" s="462" t="s">
        <v>7</v>
      </c>
      <c r="D175" s="462" t="s">
        <v>8</v>
      </c>
      <c r="E175" s="463" t="s">
        <v>9</v>
      </c>
      <c r="F175" s="463" t="s">
        <v>10</v>
      </c>
      <c r="G175" s="462" t="s">
        <v>11</v>
      </c>
      <c r="H175" s="464" t="s">
        <v>12</v>
      </c>
      <c r="I175" s="464"/>
      <c r="J175" s="464"/>
      <c r="K175" s="465" t="s">
        <v>13</v>
      </c>
      <c r="L175" s="465"/>
      <c r="M175" s="465"/>
    </row>
    <row r="176" spans="1:13" ht="15.75" x14ac:dyDescent="0.25">
      <c r="A176" s="461"/>
      <c r="B176" s="461"/>
      <c r="C176" s="462"/>
      <c r="D176" s="462"/>
      <c r="E176" s="463"/>
      <c r="F176" s="463"/>
      <c r="G176" s="462"/>
      <c r="H176" s="277" t="s">
        <v>14</v>
      </c>
      <c r="I176" s="277" t="s">
        <v>15</v>
      </c>
      <c r="J176" s="277" t="s">
        <v>16</v>
      </c>
      <c r="K176" s="278" t="s">
        <v>14</v>
      </c>
      <c r="L176" s="278" t="s">
        <v>15</v>
      </c>
      <c r="M176" s="278" t="s">
        <v>16</v>
      </c>
    </row>
    <row r="177" spans="1:13" ht="15.75" x14ac:dyDescent="0.25">
      <c r="A177" s="270">
        <v>1</v>
      </c>
      <c r="B177" s="343" t="s">
        <v>18</v>
      </c>
      <c r="C177" s="325">
        <v>547</v>
      </c>
      <c r="D177" s="53">
        <f t="shared" ref="D177:D194" si="54">F177+E177</f>
        <v>49</v>
      </c>
      <c r="E177" s="53">
        <v>6</v>
      </c>
      <c r="F177" s="53">
        <f t="shared" ref="F177:F194" si="55">INT(C177/$L$3)</f>
        <v>43</v>
      </c>
      <c r="G177" s="270">
        <v>5</v>
      </c>
      <c r="H177" s="270" t="str">
        <f t="shared" ref="H177:H195" si="56">CHOOSE(WEEKDAY(I177),"Minggu","Senin","Selasa","Rabu","Kamis","Jum'at","Sabtu")</f>
        <v>Jum'at</v>
      </c>
      <c r="I177" s="323">
        <v>45737</v>
      </c>
      <c r="J177" s="324">
        <v>0.83333333333333304</v>
      </c>
      <c r="K177" s="270" t="str">
        <f t="shared" ref="K177:K194" si="57">CHOOSE(WEEKDAY(L177),"Minggu","Senin","Selasa","Rabu","Kamis","Jum'at","Sabtu")</f>
        <v>Sabtu</v>
      </c>
      <c r="L177" s="323">
        <f>(I177+J177)+G177/24</f>
        <v>45738.041666666672</v>
      </c>
      <c r="M177" s="324">
        <f t="shared" ref="M177:M194" si="58">(J177+G177/24)</f>
        <v>1.0416666666666663</v>
      </c>
    </row>
    <row r="178" spans="1:13" ht="15.75" x14ac:dyDescent="0.25">
      <c r="A178" s="270">
        <f t="shared" ref="A178:A195" si="59">A177+1</f>
        <v>2</v>
      </c>
      <c r="B178" s="343" t="s">
        <v>330</v>
      </c>
      <c r="C178" s="270">
        <v>293</v>
      </c>
      <c r="D178" s="53">
        <f t="shared" si="54"/>
        <v>25</v>
      </c>
      <c r="E178" s="53">
        <v>2</v>
      </c>
      <c r="F178" s="53">
        <f t="shared" si="55"/>
        <v>23</v>
      </c>
      <c r="G178" s="270">
        <v>2</v>
      </c>
      <c r="H178" s="325" t="str">
        <f t="shared" si="56"/>
        <v>Senin</v>
      </c>
      <c r="I178" s="326">
        <f t="shared" ref="I178:I195" si="60">$I$177+J178</f>
        <v>45740.083333333336</v>
      </c>
      <c r="J178" s="327">
        <f t="shared" ref="J178:J195" si="61">M177+D177/24</f>
        <v>3.083333333333333</v>
      </c>
      <c r="K178" s="325" t="str">
        <f t="shared" si="57"/>
        <v>Senin</v>
      </c>
      <c r="L178" s="326">
        <f t="shared" ref="L178:L194" si="62">($I$177+J178)+G178/24</f>
        <v>45740.166666666672</v>
      </c>
      <c r="M178" s="327">
        <f t="shared" si="58"/>
        <v>3.1666666666666665</v>
      </c>
    </row>
    <row r="179" spans="1:13" ht="15.75" x14ac:dyDescent="0.25">
      <c r="A179" s="270">
        <f t="shared" si="59"/>
        <v>3</v>
      </c>
      <c r="B179" s="322" t="s">
        <v>55</v>
      </c>
      <c r="C179" s="270">
        <v>160</v>
      </c>
      <c r="D179" s="53">
        <f t="shared" si="54"/>
        <v>14</v>
      </c>
      <c r="E179" s="53">
        <v>2</v>
      </c>
      <c r="F179" s="53">
        <f t="shared" si="55"/>
        <v>12</v>
      </c>
      <c r="G179" s="270">
        <v>3</v>
      </c>
      <c r="H179" s="325" t="str">
        <f t="shared" si="56"/>
        <v>Selasa</v>
      </c>
      <c r="I179" s="326">
        <f t="shared" si="60"/>
        <v>45741.208333333336</v>
      </c>
      <c r="J179" s="327">
        <f t="shared" si="61"/>
        <v>4.208333333333333</v>
      </c>
      <c r="K179" s="325" t="str">
        <f t="shared" si="57"/>
        <v>Selasa</v>
      </c>
      <c r="L179" s="326">
        <f t="shared" si="62"/>
        <v>45741.333333333336</v>
      </c>
      <c r="M179" s="327">
        <f t="shared" si="58"/>
        <v>4.333333333333333</v>
      </c>
    </row>
    <row r="180" spans="1:13" ht="15.75" x14ac:dyDescent="0.25">
      <c r="A180" s="270">
        <f t="shared" si="59"/>
        <v>4</v>
      </c>
      <c r="B180" s="328" t="s">
        <v>325</v>
      </c>
      <c r="C180" s="270">
        <v>50</v>
      </c>
      <c r="D180" s="53">
        <f t="shared" si="54"/>
        <v>5</v>
      </c>
      <c r="E180" s="53">
        <v>1</v>
      </c>
      <c r="F180" s="53">
        <f t="shared" si="55"/>
        <v>4</v>
      </c>
      <c r="G180" s="270">
        <v>2</v>
      </c>
      <c r="H180" s="325" t="str">
        <f t="shared" si="56"/>
        <v>Selasa</v>
      </c>
      <c r="I180" s="326">
        <f t="shared" si="60"/>
        <v>45741.916666666664</v>
      </c>
      <c r="J180" s="327">
        <f t="shared" si="61"/>
        <v>4.9166666666666661</v>
      </c>
      <c r="K180" s="325" t="str">
        <f t="shared" si="57"/>
        <v>Rabu</v>
      </c>
      <c r="L180" s="326">
        <f t="shared" si="62"/>
        <v>45742</v>
      </c>
      <c r="M180" s="327">
        <f t="shared" si="58"/>
        <v>4.9999999999999991</v>
      </c>
    </row>
    <row r="181" spans="1:13" ht="15.75" x14ac:dyDescent="0.25">
      <c r="A181" s="270">
        <f t="shared" si="59"/>
        <v>5</v>
      </c>
      <c r="B181" s="328" t="s">
        <v>326</v>
      </c>
      <c r="C181" s="270">
        <v>130</v>
      </c>
      <c r="D181" s="53">
        <f t="shared" si="54"/>
        <v>11</v>
      </c>
      <c r="E181" s="53">
        <v>1</v>
      </c>
      <c r="F181" s="53">
        <f t="shared" si="55"/>
        <v>10</v>
      </c>
      <c r="G181" s="270">
        <v>2</v>
      </c>
      <c r="H181" s="325" t="str">
        <f t="shared" si="56"/>
        <v>Rabu</v>
      </c>
      <c r="I181" s="326">
        <f t="shared" si="60"/>
        <v>45742.208333333336</v>
      </c>
      <c r="J181" s="327">
        <f t="shared" si="61"/>
        <v>5.2083333333333321</v>
      </c>
      <c r="K181" s="325" t="str">
        <f t="shared" si="57"/>
        <v>Rabu</v>
      </c>
      <c r="L181" s="326">
        <f t="shared" si="62"/>
        <v>45742.291666666672</v>
      </c>
      <c r="M181" s="327">
        <f t="shared" si="58"/>
        <v>5.2916666666666652</v>
      </c>
    </row>
    <row r="182" spans="1:13" ht="15.75" x14ac:dyDescent="0.25">
      <c r="A182" s="325">
        <f t="shared" si="59"/>
        <v>6</v>
      </c>
      <c r="B182" s="328" t="s">
        <v>327</v>
      </c>
      <c r="C182" s="325">
        <v>47</v>
      </c>
      <c r="D182" s="53">
        <f t="shared" si="54"/>
        <v>4</v>
      </c>
      <c r="E182" s="53">
        <v>1</v>
      </c>
      <c r="F182" s="53">
        <f t="shared" si="55"/>
        <v>3</v>
      </c>
      <c r="G182" s="270">
        <v>2</v>
      </c>
      <c r="H182" s="325" t="str">
        <f t="shared" si="56"/>
        <v>Rabu</v>
      </c>
      <c r="I182" s="326">
        <f t="shared" si="60"/>
        <v>45742.75</v>
      </c>
      <c r="J182" s="327">
        <f t="shared" si="61"/>
        <v>5.7499999999999982</v>
      </c>
      <c r="K182" s="325" t="str">
        <f t="shared" si="57"/>
        <v>Rabu</v>
      </c>
      <c r="L182" s="326">
        <f t="shared" si="62"/>
        <v>45742.833333333336</v>
      </c>
      <c r="M182" s="327">
        <f t="shared" si="58"/>
        <v>5.8333333333333313</v>
      </c>
    </row>
    <row r="183" spans="1:13" ht="15.75" x14ac:dyDescent="0.25">
      <c r="A183" s="325">
        <f t="shared" si="59"/>
        <v>7</v>
      </c>
      <c r="B183" s="328" t="s">
        <v>328</v>
      </c>
      <c r="C183" s="325">
        <v>95</v>
      </c>
      <c r="D183" s="53">
        <f t="shared" si="54"/>
        <v>8</v>
      </c>
      <c r="E183" s="53">
        <v>1</v>
      </c>
      <c r="F183" s="53">
        <f t="shared" si="55"/>
        <v>7</v>
      </c>
      <c r="G183" s="325">
        <v>1</v>
      </c>
      <c r="H183" s="325" t="str">
        <f t="shared" si="56"/>
        <v>Kamis</v>
      </c>
      <c r="I183" s="326">
        <f t="shared" si="60"/>
        <v>45743</v>
      </c>
      <c r="J183" s="327">
        <f t="shared" si="61"/>
        <v>5.9999999999999982</v>
      </c>
      <c r="K183" s="325" t="str">
        <f t="shared" si="57"/>
        <v>Kamis</v>
      </c>
      <c r="L183" s="326">
        <f t="shared" si="62"/>
        <v>45743.041666666664</v>
      </c>
      <c r="M183" s="327">
        <f t="shared" si="58"/>
        <v>6.0416666666666652</v>
      </c>
    </row>
    <row r="184" spans="1:13" ht="15.75" x14ac:dyDescent="0.25">
      <c r="A184" s="325">
        <f t="shared" si="59"/>
        <v>8</v>
      </c>
      <c r="B184" s="328" t="s">
        <v>329</v>
      </c>
      <c r="C184" s="325">
        <v>181</v>
      </c>
      <c r="D184" s="53">
        <f t="shared" si="54"/>
        <v>17</v>
      </c>
      <c r="E184" s="329">
        <v>3</v>
      </c>
      <c r="F184" s="53">
        <f t="shared" si="55"/>
        <v>14</v>
      </c>
      <c r="G184" s="325">
        <v>2</v>
      </c>
      <c r="H184" s="325" t="str">
        <f t="shared" si="56"/>
        <v>Kamis</v>
      </c>
      <c r="I184" s="326">
        <f t="shared" si="60"/>
        <v>45743.375</v>
      </c>
      <c r="J184" s="327">
        <f t="shared" si="61"/>
        <v>6.3749999999999982</v>
      </c>
      <c r="K184" s="325" t="str">
        <f t="shared" si="57"/>
        <v>Kamis</v>
      </c>
      <c r="L184" s="326">
        <f t="shared" si="62"/>
        <v>45743.458333333336</v>
      </c>
      <c r="M184" s="327">
        <f t="shared" si="58"/>
        <v>6.4583333333333313</v>
      </c>
    </row>
    <row r="185" spans="1:13" ht="15.75" x14ac:dyDescent="0.25">
      <c r="A185" s="325">
        <f t="shared" si="59"/>
        <v>9</v>
      </c>
      <c r="B185" s="330" t="s">
        <v>330</v>
      </c>
      <c r="C185" s="270">
        <v>547</v>
      </c>
      <c r="D185" s="53">
        <f t="shared" si="54"/>
        <v>49</v>
      </c>
      <c r="E185" s="53">
        <v>6</v>
      </c>
      <c r="F185" s="53">
        <f t="shared" si="55"/>
        <v>43</v>
      </c>
      <c r="G185" s="270">
        <v>3</v>
      </c>
      <c r="H185" s="325" t="str">
        <f t="shared" si="56"/>
        <v>Jum'at</v>
      </c>
      <c r="I185" s="326">
        <f t="shared" si="60"/>
        <v>45744.166666666664</v>
      </c>
      <c r="J185" s="327">
        <f t="shared" si="61"/>
        <v>7.1666666666666643</v>
      </c>
      <c r="K185" s="325" t="str">
        <f t="shared" si="57"/>
        <v>Jum'at</v>
      </c>
      <c r="L185" s="326">
        <f t="shared" si="62"/>
        <v>45744.291666666664</v>
      </c>
      <c r="M185" s="327">
        <f t="shared" si="58"/>
        <v>7.2916666666666643</v>
      </c>
    </row>
    <row r="186" spans="1:13" ht="15.75" x14ac:dyDescent="0.25">
      <c r="A186" s="325">
        <f t="shared" si="59"/>
        <v>10</v>
      </c>
      <c r="B186" s="331" t="s">
        <v>18</v>
      </c>
      <c r="C186" s="325">
        <v>547</v>
      </c>
      <c r="D186" s="53">
        <f t="shared" si="54"/>
        <v>53</v>
      </c>
      <c r="E186" s="53">
        <v>10</v>
      </c>
      <c r="F186" s="53">
        <f t="shared" si="55"/>
        <v>43</v>
      </c>
      <c r="G186" s="325">
        <v>5</v>
      </c>
      <c r="H186" s="325" t="str">
        <f t="shared" si="56"/>
        <v>Minggu</v>
      </c>
      <c r="I186" s="326">
        <f t="shared" si="60"/>
        <v>45746.333333333336</v>
      </c>
      <c r="J186" s="327">
        <f t="shared" si="61"/>
        <v>9.3333333333333304</v>
      </c>
      <c r="K186" s="325" t="str">
        <f t="shared" si="57"/>
        <v>Minggu</v>
      </c>
      <c r="L186" s="326">
        <f t="shared" si="62"/>
        <v>45746.541666666672</v>
      </c>
      <c r="M186" s="327">
        <f t="shared" si="58"/>
        <v>9.5416666666666643</v>
      </c>
    </row>
    <row r="187" spans="1:13" ht="15.75" x14ac:dyDescent="0.25">
      <c r="A187" s="325">
        <f t="shared" si="59"/>
        <v>11</v>
      </c>
      <c r="B187" s="330" t="s">
        <v>330</v>
      </c>
      <c r="C187" s="270">
        <v>181</v>
      </c>
      <c r="D187" s="53">
        <f t="shared" si="54"/>
        <v>15</v>
      </c>
      <c r="E187" s="53">
        <v>1</v>
      </c>
      <c r="F187" s="53">
        <f t="shared" si="55"/>
        <v>14</v>
      </c>
      <c r="G187" s="270">
        <v>3</v>
      </c>
      <c r="H187" s="325" t="str">
        <f t="shared" si="56"/>
        <v>Selasa</v>
      </c>
      <c r="I187" s="326">
        <f t="shared" si="60"/>
        <v>45748.75</v>
      </c>
      <c r="J187" s="327">
        <f t="shared" si="61"/>
        <v>11.749999999999998</v>
      </c>
      <c r="K187" s="325" t="str">
        <f t="shared" si="57"/>
        <v>Selasa</v>
      </c>
      <c r="L187" s="326">
        <f t="shared" si="62"/>
        <v>45748.875</v>
      </c>
      <c r="M187" s="327">
        <f t="shared" si="58"/>
        <v>11.874999999999998</v>
      </c>
    </row>
    <row r="188" spans="1:13" ht="15.75" x14ac:dyDescent="0.25">
      <c r="A188" s="325">
        <f t="shared" si="59"/>
        <v>12</v>
      </c>
      <c r="B188" s="328" t="s">
        <v>329</v>
      </c>
      <c r="C188" s="325">
        <v>95</v>
      </c>
      <c r="D188" s="53">
        <f t="shared" si="54"/>
        <v>8</v>
      </c>
      <c r="E188" s="53">
        <v>1</v>
      </c>
      <c r="F188" s="53">
        <f t="shared" si="55"/>
        <v>7</v>
      </c>
      <c r="G188" s="325">
        <v>1</v>
      </c>
      <c r="H188" s="325" t="str">
        <f t="shared" si="56"/>
        <v>Rabu</v>
      </c>
      <c r="I188" s="326">
        <f t="shared" si="60"/>
        <v>45749.5</v>
      </c>
      <c r="J188" s="327">
        <f t="shared" si="61"/>
        <v>12.499999999999998</v>
      </c>
      <c r="K188" s="325" t="str">
        <f t="shared" si="57"/>
        <v>Rabu</v>
      </c>
      <c r="L188" s="326">
        <f t="shared" si="62"/>
        <v>45749.541666666664</v>
      </c>
      <c r="M188" s="327">
        <f t="shared" si="58"/>
        <v>12.541666666666664</v>
      </c>
    </row>
    <row r="189" spans="1:13" ht="15.75" x14ac:dyDescent="0.25">
      <c r="A189" s="325">
        <f t="shared" si="59"/>
        <v>13</v>
      </c>
      <c r="B189" s="328" t="s">
        <v>328</v>
      </c>
      <c r="C189" s="325">
        <v>47</v>
      </c>
      <c r="D189" s="53">
        <f t="shared" si="54"/>
        <v>4</v>
      </c>
      <c r="E189" s="53">
        <v>1</v>
      </c>
      <c r="F189" s="53">
        <f t="shared" si="55"/>
        <v>3</v>
      </c>
      <c r="G189" s="325">
        <v>1</v>
      </c>
      <c r="H189" s="325" t="str">
        <f t="shared" si="56"/>
        <v>Rabu</v>
      </c>
      <c r="I189" s="326">
        <f t="shared" si="60"/>
        <v>45749.875</v>
      </c>
      <c r="J189" s="327">
        <f t="shared" si="61"/>
        <v>12.874999999999998</v>
      </c>
      <c r="K189" s="325" t="str">
        <f t="shared" si="57"/>
        <v>Rabu</v>
      </c>
      <c r="L189" s="326">
        <f t="shared" si="62"/>
        <v>45749.916666666664</v>
      </c>
      <c r="M189" s="327">
        <f t="shared" si="58"/>
        <v>12.916666666666664</v>
      </c>
    </row>
    <row r="190" spans="1:13" ht="15.75" x14ac:dyDescent="0.25">
      <c r="A190" s="325">
        <f t="shared" si="59"/>
        <v>14</v>
      </c>
      <c r="B190" s="328" t="s">
        <v>327</v>
      </c>
      <c r="C190" s="325">
        <v>130</v>
      </c>
      <c r="D190" s="53">
        <f t="shared" si="54"/>
        <v>10</v>
      </c>
      <c r="E190" s="53">
        <v>0</v>
      </c>
      <c r="F190" s="53">
        <f t="shared" si="55"/>
        <v>10</v>
      </c>
      <c r="G190" s="325">
        <v>2</v>
      </c>
      <c r="H190" s="325" t="str">
        <f t="shared" si="56"/>
        <v>Kamis</v>
      </c>
      <c r="I190" s="326">
        <f t="shared" si="60"/>
        <v>45750.083333333336</v>
      </c>
      <c r="J190" s="327">
        <f t="shared" si="61"/>
        <v>13.08333333333333</v>
      </c>
      <c r="K190" s="325" t="str">
        <f t="shared" si="57"/>
        <v>Kamis</v>
      </c>
      <c r="L190" s="326">
        <f t="shared" si="62"/>
        <v>45750.166666666672</v>
      </c>
      <c r="M190" s="327">
        <f t="shared" si="58"/>
        <v>13.166666666666664</v>
      </c>
    </row>
    <row r="191" spans="1:13" ht="15.75" x14ac:dyDescent="0.25">
      <c r="A191" s="325">
        <f t="shared" si="59"/>
        <v>15</v>
      </c>
      <c r="B191" s="328" t="s">
        <v>326</v>
      </c>
      <c r="C191" s="325">
        <v>50</v>
      </c>
      <c r="D191" s="53">
        <f t="shared" si="54"/>
        <v>5</v>
      </c>
      <c r="E191" s="53">
        <v>1</v>
      </c>
      <c r="F191" s="53">
        <f t="shared" si="55"/>
        <v>4</v>
      </c>
      <c r="G191" s="270">
        <v>1</v>
      </c>
      <c r="H191" s="325" t="str">
        <f t="shared" si="56"/>
        <v>Kamis</v>
      </c>
      <c r="I191" s="326">
        <f t="shared" si="60"/>
        <v>45750.583333333336</v>
      </c>
      <c r="J191" s="327">
        <f t="shared" si="61"/>
        <v>13.58333333333333</v>
      </c>
      <c r="K191" s="325" t="str">
        <f t="shared" si="57"/>
        <v>Kamis</v>
      </c>
      <c r="L191" s="326">
        <f t="shared" si="62"/>
        <v>45750.625</v>
      </c>
      <c r="M191" s="327">
        <f t="shared" si="58"/>
        <v>13.624999999999996</v>
      </c>
    </row>
    <row r="192" spans="1:13" ht="15.75" x14ac:dyDescent="0.25">
      <c r="A192" s="270">
        <f t="shared" si="59"/>
        <v>16</v>
      </c>
      <c r="B192" s="328" t="s">
        <v>325</v>
      </c>
      <c r="C192" s="325">
        <v>160</v>
      </c>
      <c r="D192" s="53">
        <f t="shared" si="54"/>
        <v>12</v>
      </c>
      <c r="E192" s="53">
        <v>0</v>
      </c>
      <c r="F192" s="53">
        <f t="shared" si="55"/>
        <v>12</v>
      </c>
      <c r="G192" s="270">
        <v>1</v>
      </c>
      <c r="H192" s="325" t="str">
        <f t="shared" si="56"/>
        <v>Kamis</v>
      </c>
      <c r="I192" s="326">
        <f t="shared" si="60"/>
        <v>45750.833333333336</v>
      </c>
      <c r="J192" s="327">
        <f t="shared" si="61"/>
        <v>13.83333333333333</v>
      </c>
      <c r="K192" s="325" t="str">
        <f t="shared" si="57"/>
        <v>Kamis</v>
      </c>
      <c r="L192" s="326">
        <f t="shared" si="62"/>
        <v>45750.875</v>
      </c>
      <c r="M192" s="327">
        <f t="shared" si="58"/>
        <v>13.874999999999996</v>
      </c>
    </row>
    <row r="193" spans="1:13" ht="15.75" x14ac:dyDescent="0.25">
      <c r="A193" s="270">
        <f t="shared" si="59"/>
        <v>17</v>
      </c>
      <c r="B193" s="328" t="s">
        <v>55</v>
      </c>
      <c r="C193" s="325">
        <v>170</v>
      </c>
      <c r="D193" s="53">
        <f t="shared" si="54"/>
        <v>14</v>
      </c>
      <c r="E193" s="53">
        <v>1</v>
      </c>
      <c r="F193" s="53">
        <f t="shared" si="55"/>
        <v>13</v>
      </c>
      <c r="G193" s="270">
        <v>2</v>
      </c>
      <c r="H193" s="325" t="str">
        <f t="shared" si="56"/>
        <v>Jum'at</v>
      </c>
      <c r="I193" s="326">
        <f t="shared" si="60"/>
        <v>45751.375</v>
      </c>
      <c r="J193" s="327">
        <f t="shared" si="61"/>
        <v>14.374999999999996</v>
      </c>
      <c r="K193" s="325" t="str">
        <f t="shared" si="57"/>
        <v>Jum'at</v>
      </c>
      <c r="L193" s="326">
        <f t="shared" si="62"/>
        <v>45751.458333333336</v>
      </c>
      <c r="M193" s="327">
        <f t="shared" si="58"/>
        <v>14.45833333333333</v>
      </c>
    </row>
    <row r="194" spans="1:13" ht="15.75" x14ac:dyDescent="0.25">
      <c r="A194" s="270">
        <f t="shared" si="59"/>
        <v>18</v>
      </c>
      <c r="B194" s="328" t="s">
        <v>324</v>
      </c>
      <c r="C194" s="325">
        <v>325</v>
      </c>
      <c r="D194" s="53">
        <f t="shared" si="54"/>
        <v>26</v>
      </c>
      <c r="E194" s="53">
        <v>0</v>
      </c>
      <c r="F194" s="53">
        <f t="shared" si="55"/>
        <v>26</v>
      </c>
      <c r="G194" s="270">
        <v>1</v>
      </c>
      <c r="H194" s="325" t="str">
        <f t="shared" si="56"/>
        <v>Sabtu</v>
      </c>
      <c r="I194" s="326">
        <f t="shared" si="60"/>
        <v>45752.041666666664</v>
      </c>
      <c r="J194" s="327">
        <f t="shared" si="61"/>
        <v>15.041666666666664</v>
      </c>
      <c r="K194" s="325" t="str">
        <f t="shared" si="57"/>
        <v>Sabtu</v>
      </c>
      <c r="L194" s="326">
        <f t="shared" si="62"/>
        <v>45752.083333333328</v>
      </c>
      <c r="M194" s="327">
        <f t="shared" si="58"/>
        <v>15.08333333333333</v>
      </c>
    </row>
    <row r="195" spans="1:13" ht="15.75" x14ac:dyDescent="0.25">
      <c r="A195" s="270">
        <f t="shared" si="59"/>
        <v>19</v>
      </c>
      <c r="B195" s="328" t="s">
        <v>147</v>
      </c>
      <c r="C195" s="325"/>
      <c r="D195" s="53"/>
      <c r="E195" s="53"/>
      <c r="F195" s="53"/>
      <c r="G195" s="270"/>
      <c r="H195" s="325" t="str">
        <f t="shared" si="56"/>
        <v>Minggu</v>
      </c>
      <c r="I195" s="326">
        <f t="shared" si="60"/>
        <v>45753.166666666664</v>
      </c>
      <c r="J195" s="327">
        <f t="shared" si="61"/>
        <v>16.166666666666664</v>
      </c>
      <c r="K195" s="325"/>
      <c r="L195" s="326"/>
      <c r="M195" s="327"/>
    </row>
    <row r="196" spans="1:13" x14ac:dyDescent="0.25">
      <c r="A196" s="471" t="s">
        <v>31</v>
      </c>
      <c r="B196" s="471"/>
      <c r="C196" s="269">
        <f>SUM(C177:C195)</f>
        <v>3755</v>
      </c>
      <c r="D196" s="160">
        <f>SUM(D177:D195)</f>
        <v>329</v>
      </c>
      <c r="E196" s="160"/>
      <c r="F196" s="160"/>
      <c r="G196" s="160">
        <f>SUM(G177:G195)</f>
        <v>39</v>
      </c>
      <c r="H196" s="160">
        <f>D196+G196</f>
        <v>368</v>
      </c>
      <c r="I196" s="143"/>
      <c r="J196" s="332"/>
      <c r="K196" s="143"/>
      <c r="L196" s="143"/>
      <c r="M196" s="332"/>
    </row>
    <row r="197" spans="1:13" x14ac:dyDescent="0.25">
      <c r="A197" s="471" t="s">
        <v>32</v>
      </c>
      <c r="B197" s="471"/>
      <c r="C197" s="333"/>
      <c r="D197" s="147">
        <f>D196/24</f>
        <v>13.708333333333334</v>
      </c>
      <c r="E197" s="147"/>
      <c r="F197" s="147"/>
      <c r="G197" s="147">
        <f>G196/24</f>
        <v>1.625</v>
      </c>
      <c r="H197" s="147">
        <f>H196/24</f>
        <v>15.333333333333334</v>
      </c>
      <c r="I197" s="148"/>
      <c r="J197" s="334" t="s">
        <v>33</v>
      </c>
      <c r="K197" s="335"/>
      <c r="L197" s="335"/>
      <c r="M197" s="335"/>
    </row>
    <row r="198" spans="1:13" x14ac:dyDescent="0.25">
      <c r="B198" s="336"/>
      <c r="C198" s="207"/>
      <c r="D198" s="337"/>
      <c r="E198" s="207"/>
      <c r="F198" s="207"/>
      <c r="G198" s="207"/>
      <c r="H198" s="207"/>
      <c r="I198" s="335"/>
      <c r="J198" s="335"/>
      <c r="K198" s="332" t="s">
        <v>34</v>
      </c>
      <c r="L198" s="332"/>
      <c r="M198" s="338">
        <f>C196</f>
        <v>3755</v>
      </c>
    </row>
    <row r="199" spans="1:13" x14ac:dyDescent="0.25">
      <c r="B199" s="207"/>
      <c r="C199" s="207"/>
      <c r="D199" s="337"/>
      <c r="E199" s="339"/>
      <c r="F199" s="207"/>
      <c r="G199" s="340"/>
      <c r="H199" s="339"/>
      <c r="I199" s="339"/>
      <c r="J199" s="341"/>
      <c r="K199" s="332" t="s">
        <v>36</v>
      </c>
      <c r="L199" s="332"/>
      <c r="M199" s="342">
        <f>D197</f>
        <v>13.708333333333334</v>
      </c>
    </row>
    <row r="200" spans="1:13" x14ac:dyDescent="0.25">
      <c r="K200" s="332" t="s">
        <v>37</v>
      </c>
      <c r="L200" s="332"/>
      <c r="M200" s="156">
        <f>G197</f>
        <v>1.625</v>
      </c>
    </row>
    <row r="202" spans="1:13" ht="15.75" x14ac:dyDescent="0.25">
      <c r="A202" s="469" t="s">
        <v>321</v>
      </c>
      <c r="B202" s="469"/>
      <c r="C202" s="469"/>
      <c r="D202" s="469"/>
      <c r="E202" s="469"/>
      <c r="F202" s="469"/>
      <c r="G202" s="469"/>
      <c r="H202" s="469"/>
      <c r="I202" s="469"/>
      <c r="J202" s="469"/>
      <c r="K202" s="469"/>
      <c r="L202" s="469"/>
      <c r="M202" s="469"/>
    </row>
    <row r="203" spans="1:13" ht="15.75" x14ac:dyDescent="0.25">
      <c r="A203" s="469" t="s">
        <v>322</v>
      </c>
      <c r="B203" s="469"/>
      <c r="C203" s="469"/>
      <c r="D203" s="469"/>
      <c r="E203" s="469"/>
      <c r="F203" s="469"/>
      <c r="G203" s="469"/>
      <c r="H203" s="469"/>
      <c r="I203" s="469"/>
      <c r="J203" s="469"/>
      <c r="K203" s="469"/>
      <c r="L203" s="469"/>
      <c r="M203" s="469"/>
    </row>
    <row r="204" spans="1:13" ht="15.75" x14ac:dyDescent="0.25">
      <c r="A204" s="470" t="s">
        <v>338</v>
      </c>
      <c r="B204" s="470"/>
      <c r="C204" s="470"/>
      <c r="D204" s="470"/>
      <c r="E204" s="470"/>
      <c r="F204" s="470"/>
      <c r="G204" s="470"/>
      <c r="H204" s="470"/>
      <c r="I204" s="470"/>
      <c r="J204" s="319"/>
      <c r="K204" s="320" t="s">
        <v>3</v>
      </c>
      <c r="L204" s="321">
        <v>12.5</v>
      </c>
      <c r="M204" s="320" t="s">
        <v>4</v>
      </c>
    </row>
    <row r="205" spans="1:13" ht="15" customHeight="1" x14ac:dyDescent="0.25">
      <c r="A205" s="461" t="s">
        <v>5</v>
      </c>
      <c r="B205" s="461" t="s">
        <v>6</v>
      </c>
      <c r="C205" s="462" t="s">
        <v>7</v>
      </c>
      <c r="D205" s="462" t="s">
        <v>8</v>
      </c>
      <c r="E205" s="463" t="s">
        <v>9</v>
      </c>
      <c r="F205" s="463" t="s">
        <v>10</v>
      </c>
      <c r="G205" s="462" t="s">
        <v>11</v>
      </c>
      <c r="H205" s="464" t="s">
        <v>12</v>
      </c>
      <c r="I205" s="464"/>
      <c r="J205" s="464"/>
      <c r="K205" s="465" t="s">
        <v>13</v>
      </c>
      <c r="L205" s="465"/>
      <c r="M205" s="465"/>
    </row>
    <row r="206" spans="1:13" ht="15.75" x14ac:dyDescent="0.25">
      <c r="A206" s="461"/>
      <c r="B206" s="461"/>
      <c r="C206" s="462"/>
      <c r="D206" s="462"/>
      <c r="E206" s="463"/>
      <c r="F206" s="463"/>
      <c r="G206" s="462"/>
      <c r="H206" s="277" t="s">
        <v>14</v>
      </c>
      <c r="I206" s="277" t="s">
        <v>15</v>
      </c>
      <c r="J206" s="277" t="s">
        <v>16</v>
      </c>
      <c r="K206" s="278" t="s">
        <v>14</v>
      </c>
      <c r="L206" s="278" t="s">
        <v>15</v>
      </c>
      <c r="M206" s="278" t="s">
        <v>16</v>
      </c>
    </row>
    <row r="207" spans="1:13" ht="15.75" x14ac:dyDescent="0.25">
      <c r="A207" s="270">
        <v>1</v>
      </c>
      <c r="B207" s="322" t="s">
        <v>147</v>
      </c>
      <c r="C207" s="270">
        <v>325</v>
      </c>
      <c r="D207" s="53">
        <f t="shared" ref="D207:D219" si="63">F207+E207</f>
        <v>28</v>
      </c>
      <c r="E207" s="53">
        <v>2</v>
      </c>
      <c r="F207" s="53">
        <f t="shared" ref="F207:F219" si="64">INT(C207/$L$3)</f>
        <v>26</v>
      </c>
      <c r="G207" s="270">
        <v>24</v>
      </c>
      <c r="H207" s="270" t="str">
        <f t="shared" ref="H207:H220" si="65">CHOOSE(WEEKDAY(I207),"Minggu","Senin","Selasa","Rabu","Kamis","Jum'at","Sabtu")</f>
        <v>Minggu</v>
      </c>
      <c r="I207" s="323">
        <v>45753</v>
      </c>
      <c r="J207" s="324">
        <v>0.16666666666666699</v>
      </c>
      <c r="K207" s="270" t="str">
        <f t="shared" ref="K207:K219" si="66">CHOOSE(WEEKDAY(L207),"Minggu","Senin","Selasa","Rabu","Kamis","Jum'at","Sabtu")</f>
        <v>Senin</v>
      </c>
      <c r="L207" s="323">
        <f>(I207+J207)+G207/24</f>
        <v>45754.166666666664</v>
      </c>
      <c r="M207" s="324">
        <f t="shared" ref="M207:M219" si="67">(J207+G207/24)</f>
        <v>1.166666666666667</v>
      </c>
    </row>
    <row r="208" spans="1:13" ht="15.75" x14ac:dyDescent="0.25">
      <c r="A208" s="270">
        <f t="shared" ref="A208:A220" si="68">A207+1</f>
        <v>2</v>
      </c>
      <c r="B208" s="322" t="s">
        <v>324</v>
      </c>
      <c r="C208" s="270">
        <v>170</v>
      </c>
      <c r="D208" s="53">
        <f t="shared" si="63"/>
        <v>14</v>
      </c>
      <c r="E208" s="53">
        <v>1</v>
      </c>
      <c r="F208" s="53">
        <f t="shared" si="64"/>
        <v>13</v>
      </c>
      <c r="G208" s="270">
        <v>1</v>
      </c>
      <c r="H208" s="325" t="str">
        <f t="shared" si="65"/>
        <v>Selasa</v>
      </c>
      <c r="I208" s="326">
        <f t="shared" ref="I208:I220" si="69">$I$207+J208</f>
        <v>45755.333333333336</v>
      </c>
      <c r="J208" s="327">
        <f t="shared" ref="J208:J220" si="70">M207+D207/24</f>
        <v>2.3333333333333339</v>
      </c>
      <c r="K208" s="325" t="str">
        <f t="shared" si="66"/>
        <v>Selasa</v>
      </c>
      <c r="L208" s="326">
        <f t="shared" ref="L208:L219" si="71">($I$207+J208)+G208/24</f>
        <v>45755.375</v>
      </c>
      <c r="M208" s="327">
        <f t="shared" si="67"/>
        <v>2.3750000000000004</v>
      </c>
    </row>
    <row r="209" spans="1:13" ht="15.75" x14ac:dyDescent="0.25">
      <c r="A209" s="270">
        <f t="shared" si="68"/>
        <v>3</v>
      </c>
      <c r="B209" s="322" t="s">
        <v>55</v>
      </c>
      <c r="C209" s="270">
        <v>160</v>
      </c>
      <c r="D209" s="53">
        <f t="shared" si="63"/>
        <v>14</v>
      </c>
      <c r="E209" s="53">
        <v>2</v>
      </c>
      <c r="F209" s="53">
        <f t="shared" si="64"/>
        <v>12</v>
      </c>
      <c r="G209" s="270">
        <v>3</v>
      </c>
      <c r="H209" s="325" t="str">
        <f t="shared" si="65"/>
        <v>Selasa</v>
      </c>
      <c r="I209" s="326">
        <f t="shared" si="69"/>
        <v>45755.958333333336</v>
      </c>
      <c r="J209" s="327">
        <f t="shared" si="70"/>
        <v>2.9583333333333339</v>
      </c>
      <c r="K209" s="325" t="str">
        <f t="shared" si="66"/>
        <v>Rabu</v>
      </c>
      <c r="L209" s="326">
        <f t="shared" si="71"/>
        <v>45756.083333333336</v>
      </c>
      <c r="M209" s="327">
        <f t="shared" si="67"/>
        <v>3.0833333333333339</v>
      </c>
    </row>
    <row r="210" spans="1:13" ht="15.75" x14ac:dyDescent="0.25">
      <c r="A210" s="270">
        <f t="shared" si="68"/>
        <v>4</v>
      </c>
      <c r="B210" s="328" t="s">
        <v>325</v>
      </c>
      <c r="C210" s="270">
        <v>50</v>
      </c>
      <c r="D210" s="53">
        <f t="shared" si="63"/>
        <v>5</v>
      </c>
      <c r="E210" s="53">
        <v>1</v>
      </c>
      <c r="F210" s="53">
        <f t="shared" si="64"/>
        <v>4</v>
      </c>
      <c r="G210" s="270">
        <v>2</v>
      </c>
      <c r="H210" s="325" t="str">
        <f t="shared" si="65"/>
        <v>Rabu</v>
      </c>
      <c r="I210" s="326">
        <f t="shared" si="69"/>
        <v>45756.666666666664</v>
      </c>
      <c r="J210" s="327">
        <f t="shared" si="70"/>
        <v>3.6666666666666674</v>
      </c>
      <c r="K210" s="325" t="str">
        <f t="shared" si="66"/>
        <v>Rabu</v>
      </c>
      <c r="L210" s="326">
        <f t="shared" si="71"/>
        <v>45756.75</v>
      </c>
      <c r="M210" s="327">
        <f t="shared" si="67"/>
        <v>3.7500000000000009</v>
      </c>
    </row>
    <row r="211" spans="1:13" ht="15.75" x14ac:dyDescent="0.25">
      <c r="A211" s="270">
        <f t="shared" si="68"/>
        <v>5</v>
      </c>
      <c r="B211" s="328" t="s">
        <v>326</v>
      </c>
      <c r="C211" s="270">
        <v>130</v>
      </c>
      <c r="D211" s="53">
        <f t="shared" si="63"/>
        <v>12</v>
      </c>
      <c r="E211" s="53">
        <v>2</v>
      </c>
      <c r="F211" s="53">
        <f t="shared" si="64"/>
        <v>10</v>
      </c>
      <c r="G211" s="270">
        <v>2</v>
      </c>
      <c r="H211" s="325" t="str">
        <f t="shared" si="65"/>
        <v>Rabu</v>
      </c>
      <c r="I211" s="326">
        <f t="shared" si="69"/>
        <v>45756.958333333336</v>
      </c>
      <c r="J211" s="327">
        <f t="shared" si="70"/>
        <v>3.9583333333333344</v>
      </c>
      <c r="K211" s="325" t="str">
        <f t="shared" si="66"/>
        <v>Kamis</v>
      </c>
      <c r="L211" s="326">
        <f t="shared" si="71"/>
        <v>45757.041666666672</v>
      </c>
      <c r="M211" s="327">
        <f t="shared" si="67"/>
        <v>4.0416666666666679</v>
      </c>
    </row>
    <row r="212" spans="1:13" ht="15.75" x14ac:dyDescent="0.25">
      <c r="A212" s="325">
        <f t="shared" si="68"/>
        <v>6</v>
      </c>
      <c r="B212" s="328" t="s">
        <v>327</v>
      </c>
      <c r="C212" s="325">
        <v>47</v>
      </c>
      <c r="D212" s="23">
        <f t="shared" si="63"/>
        <v>4</v>
      </c>
      <c r="E212" s="53">
        <v>1</v>
      </c>
      <c r="F212" s="23">
        <f t="shared" si="64"/>
        <v>3</v>
      </c>
      <c r="G212" s="270">
        <v>3</v>
      </c>
      <c r="H212" s="325" t="str">
        <f t="shared" si="65"/>
        <v>Kamis</v>
      </c>
      <c r="I212" s="326">
        <f t="shared" si="69"/>
        <v>45757.541666666664</v>
      </c>
      <c r="J212" s="327">
        <f t="shared" si="70"/>
        <v>4.5416666666666679</v>
      </c>
      <c r="K212" s="325" t="str">
        <f t="shared" si="66"/>
        <v>Kamis</v>
      </c>
      <c r="L212" s="326">
        <f t="shared" si="71"/>
        <v>45757.666666666664</v>
      </c>
      <c r="M212" s="327">
        <f t="shared" si="67"/>
        <v>4.6666666666666679</v>
      </c>
    </row>
    <row r="213" spans="1:13" ht="15.75" x14ac:dyDescent="0.25">
      <c r="A213" s="325">
        <f t="shared" si="68"/>
        <v>7</v>
      </c>
      <c r="B213" s="328" t="s">
        <v>328</v>
      </c>
      <c r="C213" s="325">
        <v>95</v>
      </c>
      <c r="D213" s="23">
        <f t="shared" si="63"/>
        <v>8</v>
      </c>
      <c r="E213" s="53">
        <v>1</v>
      </c>
      <c r="F213" s="23">
        <f t="shared" si="64"/>
        <v>7</v>
      </c>
      <c r="G213" s="325">
        <v>2</v>
      </c>
      <c r="H213" s="325" t="str">
        <f t="shared" si="65"/>
        <v>Kamis</v>
      </c>
      <c r="I213" s="326">
        <f t="shared" si="69"/>
        <v>45757.833333333336</v>
      </c>
      <c r="J213" s="327">
        <f t="shared" si="70"/>
        <v>4.8333333333333348</v>
      </c>
      <c r="K213" s="325" t="str">
        <f t="shared" si="66"/>
        <v>Kamis</v>
      </c>
      <c r="L213" s="326">
        <f t="shared" si="71"/>
        <v>45757.916666666672</v>
      </c>
      <c r="M213" s="327">
        <f t="shared" si="67"/>
        <v>4.9166666666666679</v>
      </c>
    </row>
    <row r="214" spans="1:13" ht="15.75" x14ac:dyDescent="0.25">
      <c r="A214" s="325">
        <f t="shared" si="68"/>
        <v>8</v>
      </c>
      <c r="B214" s="328" t="s">
        <v>329</v>
      </c>
      <c r="C214" s="325">
        <v>181</v>
      </c>
      <c r="D214" s="23">
        <f t="shared" si="63"/>
        <v>20</v>
      </c>
      <c r="E214" s="329">
        <v>6</v>
      </c>
      <c r="F214" s="23">
        <f t="shared" si="64"/>
        <v>14</v>
      </c>
      <c r="G214" s="325">
        <v>2</v>
      </c>
      <c r="H214" s="325" t="str">
        <f t="shared" si="65"/>
        <v>Jum'at</v>
      </c>
      <c r="I214" s="326">
        <f t="shared" si="69"/>
        <v>45758.25</v>
      </c>
      <c r="J214" s="327">
        <f t="shared" si="70"/>
        <v>5.2500000000000009</v>
      </c>
      <c r="K214" s="325" t="str">
        <f t="shared" si="66"/>
        <v>Jum'at</v>
      </c>
      <c r="L214" s="326">
        <f t="shared" si="71"/>
        <v>45758.333333333336</v>
      </c>
      <c r="M214" s="327">
        <f t="shared" si="67"/>
        <v>5.3333333333333339</v>
      </c>
    </row>
    <row r="215" spans="1:13" ht="15.75" x14ac:dyDescent="0.25">
      <c r="A215" s="325">
        <f t="shared" si="68"/>
        <v>9</v>
      </c>
      <c r="B215" s="330" t="s">
        <v>330</v>
      </c>
      <c r="C215" s="270">
        <v>547</v>
      </c>
      <c r="D215" s="53">
        <f t="shared" si="63"/>
        <v>47</v>
      </c>
      <c r="E215" s="53">
        <v>4</v>
      </c>
      <c r="F215" s="53">
        <f t="shared" si="64"/>
        <v>43</v>
      </c>
      <c r="G215" s="270">
        <v>2</v>
      </c>
      <c r="H215" s="325" t="str">
        <f t="shared" si="65"/>
        <v>Sabtu</v>
      </c>
      <c r="I215" s="326">
        <f t="shared" si="69"/>
        <v>45759.166666666664</v>
      </c>
      <c r="J215" s="327">
        <f t="shared" si="70"/>
        <v>6.166666666666667</v>
      </c>
      <c r="K215" s="325" t="str">
        <f t="shared" si="66"/>
        <v>Sabtu</v>
      </c>
      <c r="L215" s="326">
        <f t="shared" si="71"/>
        <v>45759.25</v>
      </c>
      <c r="M215" s="327">
        <f t="shared" si="67"/>
        <v>6.25</v>
      </c>
    </row>
    <row r="216" spans="1:13" ht="15.75" x14ac:dyDescent="0.25">
      <c r="A216" s="325">
        <f t="shared" si="68"/>
        <v>10</v>
      </c>
      <c r="B216" s="331" t="s">
        <v>18</v>
      </c>
      <c r="C216" s="325">
        <v>547</v>
      </c>
      <c r="D216" s="23">
        <f t="shared" si="63"/>
        <v>55</v>
      </c>
      <c r="E216" s="53">
        <v>12</v>
      </c>
      <c r="F216" s="23">
        <f t="shared" si="64"/>
        <v>43</v>
      </c>
      <c r="G216" s="325">
        <v>6</v>
      </c>
      <c r="H216" s="325" t="str">
        <f t="shared" si="65"/>
        <v>Senin</v>
      </c>
      <c r="I216" s="326">
        <f t="shared" si="69"/>
        <v>45761.208333333336</v>
      </c>
      <c r="J216" s="327">
        <f t="shared" si="70"/>
        <v>8.2083333333333339</v>
      </c>
      <c r="K216" s="325" t="str">
        <f t="shared" si="66"/>
        <v>Senin</v>
      </c>
      <c r="L216" s="326">
        <f t="shared" si="71"/>
        <v>45761.458333333336</v>
      </c>
      <c r="M216" s="327">
        <f t="shared" si="67"/>
        <v>8.4583333333333339</v>
      </c>
    </row>
    <row r="217" spans="1:13" ht="15.75" x14ac:dyDescent="0.25">
      <c r="A217" s="325">
        <f t="shared" si="68"/>
        <v>11</v>
      </c>
      <c r="B217" s="330" t="s">
        <v>330</v>
      </c>
      <c r="C217" s="325">
        <v>547</v>
      </c>
      <c r="D217" s="53">
        <f t="shared" si="63"/>
        <v>47</v>
      </c>
      <c r="E217" s="53">
        <v>4</v>
      </c>
      <c r="F217" s="53">
        <f t="shared" si="64"/>
        <v>43</v>
      </c>
      <c r="G217" s="270">
        <v>2</v>
      </c>
      <c r="H217" s="325" t="str">
        <f t="shared" si="65"/>
        <v>Rabu</v>
      </c>
      <c r="I217" s="326">
        <f t="shared" si="69"/>
        <v>45763.75</v>
      </c>
      <c r="J217" s="327">
        <f t="shared" si="70"/>
        <v>10.75</v>
      </c>
      <c r="K217" s="325" t="str">
        <f t="shared" si="66"/>
        <v>Rabu</v>
      </c>
      <c r="L217" s="326">
        <f t="shared" si="71"/>
        <v>45763.833333333336</v>
      </c>
      <c r="M217" s="327">
        <f t="shared" si="67"/>
        <v>10.833333333333334</v>
      </c>
    </row>
    <row r="218" spans="1:13" ht="15.75" x14ac:dyDescent="0.25">
      <c r="A218" s="325">
        <f t="shared" si="68"/>
        <v>12</v>
      </c>
      <c r="B218" s="344" t="s">
        <v>18</v>
      </c>
      <c r="C218" s="164">
        <v>289</v>
      </c>
      <c r="D218" s="53">
        <f t="shared" si="63"/>
        <v>27</v>
      </c>
      <c r="E218" s="53">
        <v>4</v>
      </c>
      <c r="F218" s="53">
        <f t="shared" si="64"/>
        <v>23</v>
      </c>
      <c r="G218" s="270">
        <v>4</v>
      </c>
      <c r="H218" s="325" t="str">
        <f t="shared" si="65"/>
        <v>Jum'at</v>
      </c>
      <c r="I218" s="326">
        <f t="shared" si="69"/>
        <v>45765.791666666664</v>
      </c>
      <c r="J218" s="327">
        <f t="shared" si="70"/>
        <v>12.791666666666668</v>
      </c>
      <c r="K218" s="325" t="str">
        <f t="shared" si="66"/>
        <v>Jum'at</v>
      </c>
      <c r="L218" s="326">
        <f t="shared" si="71"/>
        <v>45765.958333333328</v>
      </c>
      <c r="M218" s="327">
        <f t="shared" si="67"/>
        <v>12.958333333333334</v>
      </c>
    </row>
    <row r="219" spans="1:13" ht="15.75" x14ac:dyDescent="0.25">
      <c r="A219" s="325">
        <f t="shared" si="68"/>
        <v>13</v>
      </c>
      <c r="B219" s="344" t="s">
        <v>287</v>
      </c>
      <c r="C219" s="270">
        <v>265</v>
      </c>
      <c r="D219" s="53">
        <f t="shared" si="63"/>
        <v>21</v>
      </c>
      <c r="E219" s="53">
        <v>0</v>
      </c>
      <c r="F219" s="53">
        <f t="shared" si="64"/>
        <v>21</v>
      </c>
      <c r="G219" s="270">
        <v>2</v>
      </c>
      <c r="H219" s="325" t="str">
        <f t="shared" si="65"/>
        <v>Minggu</v>
      </c>
      <c r="I219" s="326">
        <f t="shared" si="69"/>
        <v>45767.083333333336</v>
      </c>
      <c r="J219" s="327">
        <f t="shared" si="70"/>
        <v>14.083333333333334</v>
      </c>
      <c r="K219" s="325" t="str">
        <f t="shared" si="66"/>
        <v>Minggu</v>
      </c>
      <c r="L219" s="326">
        <f t="shared" si="71"/>
        <v>45767.166666666672</v>
      </c>
      <c r="M219" s="327">
        <f t="shared" si="67"/>
        <v>14.166666666666668</v>
      </c>
    </row>
    <row r="220" spans="1:13" ht="15.75" x14ac:dyDescent="0.25">
      <c r="A220" s="325">
        <f t="shared" si="68"/>
        <v>14</v>
      </c>
      <c r="B220" s="344" t="s">
        <v>292</v>
      </c>
      <c r="C220" s="270"/>
      <c r="D220" s="53"/>
      <c r="E220" s="53"/>
      <c r="F220" s="53"/>
      <c r="G220" s="270"/>
      <c r="H220" s="325" t="str">
        <f t="shared" si="65"/>
        <v>Senin</v>
      </c>
      <c r="I220" s="326">
        <f t="shared" si="69"/>
        <v>45768.041666666664</v>
      </c>
      <c r="J220" s="327">
        <f t="shared" si="70"/>
        <v>15.041666666666668</v>
      </c>
      <c r="K220" s="325"/>
      <c r="L220" s="326"/>
      <c r="M220" s="327"/>
    </row>
    <row r="221" spans="1:13" x14ac:dyDescent="0.25">
      <c r="A221" s="471" t="s">
        <v>31</v>
      </c>
      <c r="B221" s="471"/>
      <c r="C221" s="269">
        <f>SUM(C207:C220)</f>
        <v>3353</v>
      </c>
      <c r="D221" s="160">
        <f>SUM(D207:D220)</f>
        <v>302</v>
      </c>
      <c r="E221" s="160"/>
      <c r="F221" s="160"/>
      <c r="G221" s="160">
        <f>SUM(G207:G220)</f>
        <v>55</v>
      </c>
      <c r="H221" s="160">
        <f>D221+G221</f>
        <v>357</v>
      </c>
      <c r="I221" s="143"/>
      <c r="J221" s="332"/>
      <c r="K221" s="143"/>
      <c r="L221" s="143"/>
      <c r="M221" s="332"/>
    </row>
    <row r="222" spans="1:13" x14ac:dyDescent="0.25">
      <c r="A222" s="471" t="s">
        <v>32</v>
      </c>
      <c r="B222" s="471"/>
      <c r="C222" s="333"/>
      <c r="D222" s="147">
        <f>D221/24</f>
        <v>12.583333333333334</v>
      </c>
      <c r="E222" s="147"/>
      <c r="F222" s="147"/>
      <c r="G222" s="147">
        <f>G221/24</f>
        <v>2.2916666666666665</v>
      </c>
      <c r="H222" s="147">
        <f>H221/24</f>
        <v>14.875</v>
      </c>
      <c r="I222" s="148"/>
      <c r="J222" s="334" t="s">
        <v>33</v>
      </c>
      <c r="K222" s="335"/>
      <c r="L222" s="335"/>
      <c r="M222" s="335"/>
    </row>
    <row r="223" spans="1:13" x14ac:dyDescent="0.25">
      <c r="B223" s="336"/>
      <c r="C223" s="207"/>
      <c r="D223" s="337"/>
      <c r="E223" s="207"/>
      <c r="F223" s="207"/>
      <c r="G223" s="207"/>
      <c r="H223" s="207"/>
      <c r="I223" s="335"/>
      <c r="J223" s="335"/>
      <c r="K223" s="332" t="s">
        <v>34</v>
      </c>
      <c r="L223" s="332"/>
      <c r="M223" s="338">
        <f>C221</f>
        <v>3353</v>
      </c>
    </row>
    <row r="224" spans="1:13" x14ac:dyDescent="0.25">
      <c r="B224" s="207"/>
      <c r="C224" s="207"/>
      <c r="D224" s="337"/>
      <c r="E224" s="339"/>
      <c r="F224" s="207"/>
      <c r="G224" s="340"/>
      <c r="H224" s="339"/>
      <c r="I224" s="339"/>
      <c r="J224" s="341"/>
      <c r="K224" s="332" t="s">
        <v>36</v>
      </c>
      <c r="L224" s="332"/>
      <c r="M224" s="342">
        <f>D222</f>
        <v>12.583333333333334</v>
      </c>
    </row>
    <row r="225" spans="1:13" x14ac:dyDescent="0.25">
      <c r="K225" s="332" t="s">
        <v>37</v>
      </c>
      <c r="L225" s="332"/>
      <c r="M225" s="156">
        <f>G222</f>
        <v>2.2916666666666665</v>
      </c>
    </row>
    <row r="227" spans="1:13" ht="15.75" x14ac:dyDescent="0.25">
      <c r="A227" s="469" t="s">
        <v>321</v>
      </c>
      <c r="B227" s="469"/>
      <c r="C227" s="469"/>
      <c r="D227" s="469"/>
      <c r="E227" s="469"/>
      <c r="F227" s="469"/>
      <c r="G227" s="469"/>
      <c r="H227" s="469"/>
      <c r="I227" s="469"/>
      <c r="J227" s="469"/>
      <c r="K227" s="469"/>
      <c r="L227" s="469"/>
      <c r="M227" s="469"/>
    </row>
    <row r="228" spans="1:13" ht="15.75" x14ac:dyDescent="0.25">
      <c r="A228" s="469" t="s">
        <v>322</v>
      </c>
      <c r="B228" s="469"/>
      <c r="C228" s="469"/>
      <c r="D228" s="469"/>
      <c r="E228" s="469"/>
      <c r="F228" s="469"/>
      <c r="G228" s="469"/>
      <c r="H228" s="469"/>
      <c r="I228" s="469"/>
      <c r="J228" s="469"/>
      <c r="K228" s="469"/>
      <c r="L228" s="469"/>
      <c r="M228" s="469"/>
    </row>
    <row r="229" spans="1:13" ht="15.75" x14ac:dyDescent="0.25">
      <c r="A229" s="470" t="s">
        <v>339</v>
      </c>
      <c r="B229" s="470"/>
      <c r="C229" s="470"/>
      <c r="D229" s="470"/>
      <c r="E229" s="470"/>
      <c r="F229" s="470"/>
      <c r="G229" s="470"/>
      <c r="H229" s="470"/>
      <c r="I229" s="470"/>
      <c r="J229" s="319"/>
      <c r="K229" s="320" t="s">
        <v>3</v>
      </c>
      <c r="L229" s="321">
        <v>12.5</v>
      </c>
      <c r="M229" s="320" t="s">
        <v>4</v>
      </c>
    </row>
    <row r="230" spans="1:13" ht="15" customHeight="1" x14ac:dyDescent="0.25">
      <c r="A230" s="461" t="s">
        <v>5</v>
      </c>
      <c r="B230" s="461" t="s">
        <v>6</v>
      </c>
      <c r="C230" s="462" t="s">
        <v>7</v>
      </c>
      <c r="D230" s="462" t="s">
        <v>8</v>
      </c>
      <c r="E230" s="463" t="s">
        <v>9</v>
      </c>
      <c r="F230" s="463" t="s">
        <v>10</v>
      </c>
      <c r="G230" s="462" t="s">
        <v>11</v>
      </c>
      <c r="H230" s="464" t="s">
        <v>12</v>
      </c>
      <c r="I230" s="464"/>
      <c r="J230" s="464"/>
      <c r="K230" s="465" t="s">
        <v>13</v>
      </c>
      <c r="L230" s="465"/>
      <c r="M230" s="465"/>
    </row>
    <row r="231" spans="1:13" ht="15.75" x14ac:dyDescent="0.25">
      <c r="A231" s="461"/>
      <c r="B231" s="461"/>
      <c r="C231" s="462"/>
      <c r="D231" s="462"/>
      <c r="E231" s="463"/>
      <c r="F231" s="463"/>
      <c r="G231" s="462"/>
      <c r="H231" s="277" t="s">
        <v>14</v>
      </c>
      <c r="I231" s="277" t="s">
        <v>15</v>
      </c>
      <c r="J231" s="277" t="s">
        <v>16</v>
      </c>
      <c r="K231" s="278" t="s">
        <v>14</v>
      </c>
      <c r="L231" s="278" t="s">
        <v>15</v>
      </c>
      <c r="M231" s="278" t="s">
        <v>16</v>
      </c>
    </row>
    <row r="232" spans="1:13" ht="15.75" x14ac:dyDescent="0.25">
      <c r="A232" s="270">
        <v>1</v>
      </c>
      <c r="B232" s="343" t="s">
        <v>292</v>
      </c>
      <c r="C232" s="270">
        <v>265</v>
      </c>
      <c r="D232" s="53">
        <f t="shared" ref="D232:D242" si="72">F232+E232</f>
        <v>22</v>
      </c>
      <c r="E232" s="53">
        <v>1</v>
      </c>
      <c r="F232" s="53">
        <f t="shared" ref="F232:F242" si="73">INT(C232/$L$3)</f>
        <v>21</v>
      </c>
      <c r="G232" s="270">
        <v>10</v>
      </c>
      <c r="H232" s="270" t="str">
        <f t="shared" ref="H232:H243" si="74">CHOOSE(WEEKDAY(I232),"Minggu","Senin","Selasa","Rabu","Kamis","Jum'at","Sabtu")</f>
        <v>Senin</v>
      </c>
      <c r="I232" s="323">
        <v>45768</v>
      </c>
      <c r="J232" s="324">
        <v>4.1666666666666699E-2</v>
      </c>
      <c r="K232" s="270" t="str">
        <f t="shared" ref="K232:K242" si="75">CHOOSE(WEEKDAY(L232),"Minggu","Senin","Selasa","Rabu","Kamis","Jum'at","Sabtu")</f>
        <v>Senin</v>
      </c>
      <c r="L232" s="323">
        <f>(I232+J232)+G232/24</f>
        <v>45768.458333333328</v>
      </c>
      <c r="M232" s="324">
        <f t="shared" ref="M232:M242" si="76">(J232+G232/24)</f>
        <v>0.45833333333333337</v>
      </c>
    </row>
    <row r="233" spans="1:13" ht="15.75" x14ac:dyDescent="0.25">
      <c r="A233" s="270">
        <f t="shared" ref="A233:A243" si="77">A232+1</f>
        <v>2</v>
      </c>
      <c r="B233" s="343" t="s">
        <v>287</v>
      </c>
      <c r="C233" s="164">
        <v>289</v>
      </c>
      <c r="D233" s="53">
        <f t="shared" si="72"/>
        <v>26</v>
      </c>
      <c r="E233" s="53">
        <v>3</v>
      </c>
      <c r="F233" s="53">
        <f t="shared" si="73"/>
        <v>23</v>
      </c>
      <c r="G233" s="270">
        <v>3</v>
      </c>
      <c r="H233" s="325" t="str">
        <f t="shared" si="74"/>
        <v>Selasa</v>
      </c>
      <c r="I233" s="326">
        <f t="shared" ref="I233:I243" si="78">$I$232+J233</f>
        <v>45769.375</v>
      </c>
      <c r="J233" s="327">
        <f t="shared" ref="J233:J243" si="79">M232+D232/24</f>
        <v>1.375</v>
      </c>
      <c r="K233" s="325" t="str">
        <f t="shared" si="75"/>
        <v>Selasa</v>
      </c>
      <c r="L233" s="326">
        <f t="shared" ref="L233:L242" si="80">($I$232+J233)+G233/24</f>
        <v>45769.5</v>
      </c>
      <c r="M233" s="327">
        <f t="shared" si="76"/>
        <v>1.5</v>
      </c>
    </row>
    <row r="234" spans="1:13" ht="15.75" x14ac:dyDescent="0.25">
      <c r="A234" s="270">
        <f t="shared" si="77"/>
        <v>3</v>
      </c>
      <c r="B234" s="331" t="s">
        <v>18</v>
      </c>
      <c r="C234" s="325">
        <v>547</v>
      </c>
      <c r="D234" s="23">
        <f t="shared" si="72"/>
        <v>55</v>
      </c>
      <c r="E234" s="53">
        <v>12</v>
      </c>
      <c r="F234" s="23">
        <f t="shared" si="73"/>
        <v>43</v>
      </c>
      <c r="G234" s="325">
        <v>6</v>
      </c>
      <c r="H234" s="325" t="str">
        <f t="shared" si="74"/>
        <v>Rabu</v>
      </c>
      <c r="I234" s="326">
        <f t="shared" si="78"/>
        <v>45770.583333333336</v>
      </c>
      <c r="J234" s="327">
        <f t="shared" si="79"/>
        <v>2.583333333333333</v>
      </c>
      <c r="K234" s="325" t="str">
        <f t="shared" si="75"/>
        <v>Rabu</v>
      </c>
      <c r="L234" s="326">
        <f t="shared" si="80"/>
        <v>45770.833333333336</v>
      </c>
      <c r="M234" s="327">
        <f t="shared" si="76"/>
        <v>2.833333333333333</v>
      </c>
    </row>
    <row r="235" spans="1:13" ht="15.75" x14ac:dyDescent="0.25">
      <c r="A235" s="270">
        <f t="shared" si="77"/>
        <v>4</v>
      </c>
      <c r="B235" s="330" t="s">
        <v>330</v>
      </c>
      <c r="C235" s="270">
        <v>181</v>
      </c>
      <c r="D235" s="53">
        <f t="shared" si="72"/>
        <v>15</v>
      </c>
      <c r="E235" s="53">
        <v>1</v>
      </c>
      <c r="F235" s="53">
        <f t="shared" si="73"/>
        <v>14</v>
      </c>
      <c r="G235" s="270">
        <v>2</v>
      </c>
      <c r="H235" s="325" t="str">
        <f t="shared" si="74"/>
        <v>Sabtu</v>
      </c>
      <c r="I235" s="326">
        <f t="shared" si="78"/>
        <v>45773.125</v>
      </c>
      <c r="J235" s="327">
        <f t="shared" si="79"/>
        <v>5.125</v>
      </c>
      <c r="K235" s="325" t="str">
        <f t="shared" si="75"/>
        <v>Sabtu</v>
      </c>
      <c r="L235" s="326">
        <f t="shared" si="80"/>
        <v>45773.208333333336</v>
      </c>
      <c r="M235" s="327">
        <f t="shared" si="76"/>
        <v>5.208333333333333</v>
      </c>
    </row>
    <row r="236" spans="1:13" ht="15.75" x14ac:dyDescent="0.25">
      <c r="A236" s="270">
        <f t="shared" si="77"/>
        <v>5</v>
      </c>
      <c r="B236" s="328" t="s">
        <v>329</v>
      </c>
      <c r="C236" s="325">
        <v>95</v>
      </c>
      <c r="D236" s="23">
        <f t="shared" si="72"/>
        <v>8</v>
      </c>
      <c r="E236" s="53">
        <v>1</v>
      </c>
      <c r="F236" s="23">
        <f t="shared" si="73"/>
        <v>7</v>
      </c>
      <c r="G236" s="325">
        <v>1</v>
      </c>
      <c r="H236" s="325" t="str">
        <f t="shared" si="74"/>
        <v>Sabtu</v>
      </c>
      <c r="I236" s="326">
        <f t="shared" si="78"/>
        <v>45773.833333333336</v>
      </c>
      <c r="J236" s="327">
        <f t="shared" si="79"/>
        <v>5.833333333333333</v>
      </c>
      <c r="K236" s="325" t="str">
        <f t="shared" si="75"/>
        <v>Sabtu</v>
      </c>
      <c r="L236" s="326">
        <f t="shared" si="80"/>
        <v>45773.875</v>
      </c>
      <c r="M236" s="327">
        <f t="shared" si="76"/>
        <v>5.875</v>
      </c>
    </row>
    <row r="237" spans="1:13" ht="15.75" x14ac:dyDescent="0.25">
      <c r="A237" s="270">
        <f t="shared" si="77"/>
        <v>6</v>
      </c>
      <c r="B237" s="328" t="s">
        <v>328</v>
      </c>
      <c r="C237" s="325">
        <v>47</v>
      </c>
      <c r="D237" s="23">
        <f t="shared" si="72"/>
        <v>4</v>
      </c>
      <c r="E237" s="53">
        <v>1</v>
      </c>
      <c r="F237" s="23">
        <f t="shared" si="73"/>
        <v>3</v>
      </c>
      <c r="G237" s="325">
        <v>1</v>
      </c>
      <c r="H237" s="325" t="str">
        <f t="shared" si="74"/>
        <v>Minggu</v>
      </c>
      <c r="I237" s="326">
        <f t="shared" si="78"/>
        <v>45774.208333333336</v>
      </c>
      <c r="J237" s="327">
        <f t="shared" si="79"/>
        <v>6.208333333333333</v>
      </c>
      <c r="K237" s="325" t="str">
        <f t="shared" si="75"/>
        <v>Minggu</v>
      </c>
      <c r="L237" s="326">
        <f t="shared" si="80"/>
        <v>45774.25</v>
      </c>
      <c r="M237" s="327">
        <f t="shared" si="76"/>
        <v>6.25</v>
      </c>
    </row>
    <row r="238" spans="1:13" ht="15.75" x14ac:dyDescent="0.25">
      <c r="A238" s="270">
        <f t="shared" si="77"/>
        <v>7</v>
      </c>
      <c r="B238" s="328" t="s">
        <v>327</v>
      </c>
      <c r="C238" s="325">
        <v>130</v>
      </c>
      <c r="D238" s="23">
        <f t="shared" si="72"/>
        <v>10</v>
      </c>
      <c r="E238" s="53">
        <v>0</v>
      </c>
      <c r="F238" s="23">
        <f t="shared" si="73"/>
        <v>10</v>
      </c>
      <c r="G238" s="325">
        <v>2</v>
      </c>
      <c r="H238" s="325" t="str">
        <f t="shared" si="74"/>
        <v>Minggu</v>
      </c>
      <c r="I238" s="326">
        <f t="shared" si="78"/>
        <v>45774.416666666664</v>
      </c>
      <c r="J238" s="327">
        <f t="shared" si="79"/>
        <v>6.416666666666667</v>
      </c>
      <c r="K238" s="325" t="str">
        <f t="shared" si="75"/>
        <v>Minggu</v>
      </c>
      <c r="L238" s="326">
        <f t="shared" si="80"/>
        <v>45774.5</v>
      </c>
      <c r="M238" s="327">
        <f t="shared" si="76"/>
        <v>6.5</v>
      </c>
    </row>
    <row r="239" spans="1:13" ht="15.75" x14ac:dyDescent="0.25">
      <c r="A239" s="270">
        <f t="shared" si="77"/>
        <v>8</v>
      </c>
      <c r="B239" s="328" t="s">
        <v>326</v>
      </c>
      <c r="C239" s="325">
        <v>50</v>
      </c>
      <c r="D239" s="23">
        <f t="shared" si="72"/>
        <v>5</v>
      </c>
      <c r="E239" s="53">
        <v>1</v>
      </c>
      <c r="F239" s="23">
        <f t="shared" si="73"/>
        <v>4</v>
      </c>
      <c r="G239" s="270">
        <v>2</v>
      </c>
      <c r="H239" s="325" t="str">
        <f t="shared" si="74"/>
        <v>Minggu</v>
      </c>
      <c r="I239" s="326">
        <f t="shared" si="78"/>
        <v>45774.916666666664</v>
      </c>
      <c r="J239" s="327">
        <f t="shared" si="79"/>
        <v>6.916666666666667</v>
      </c>
      <c r="K239" s="325" t="str">
        <f t="shared" si="75"/>
        <v>Senin</v>
      </c>
      <c r="L239" s="326">
        <f t="shared" si="80"/>
        <v>45775</v>
      </c>
      <c r="M239" s="327">
        <f t="shared" si="76"/>
        <v>7</v>
      </c>
    </row>
    <row r="240" spans="1:13" ht="15.75" x14ac:dyDescent="0.25">
      <c r="A240" s="270">
        <f t="shared" si="77"/>
        <v>9</v>
      </c>
      <c r="B240" s="328" t="s">
        <v>325</v>
      </c>
      <c r="C240" s="325">
        <v>160</v>
      </c>
      <c r="D240" s="53">
        <f t="shared" si="72"/>
        <v>12</v>
      </c>
      <c r="E240" s="53">
        <v>0</v>
      </c>
      <c r="F240" s="53">
        <f t="shared" si="73"/>
        <v>12</v>
      </c>
      <c r="G240" s="270">
        <v>1</v>
      </c>
      <c r="H240" s="325" t="str">
        <f t="shared" si="74"/>
        <v>Senin</v>
      </c>
      <c r="I240" s="326">
        <f t="shared" si="78"/>
        <v>45775.208333333336</v>
      </c>
      <c r="J240" s="327">
        <f t="shared" si="79"/>
        <v>7.208333333333333</v>
      </c>
      <c r="K240" s="325" t="str">
        <f t="shared" si="75"/>
        <v>Senin</v>
      </c>
      <c r="L240" s="326">
        <f t="shared" si="80"/>
        <v>45775.25</v>
      </c>
      <c r="M240" s="327">
        <f t="shared" si="76"/>
        <v>7.25</v>
      </c>
    </row>
    <row r="241" spans="1:13" ht="15.75" x14ac:dyDescent="0.25">
      <c r="A241" s="270">
        <f t="shared" si="77"/>
        <v>10</v>
      </c>
      <c r="B241" s="328" t="s">
        <v>55</v>
      </c>
      <c r="C241" s="325">
        <v>170</v>
      </c>
      <c r="D241" s="53">
        <f t="shared" si="72"/>
        <v>14</v>
      </c>
      <c r="E241" s="53">
        <v>1</v>
      </c>
      <c r="F241" s="53">
        <f t="shared" si="73"/>
        <v>13</v>
      </c>
      <c r="G241" s="270">
        <v>3</v>
      </c>
      <c r="H241" s="325" t="str">
        <f t="shared" si="74"/>
        <v>Senin</v>
      </c>
      <c r="I241" s="326">
        <f t="shared" si="78"/>
        <v>45775.75</v>
      </c>
      <c r="J241" s="327">
        <f t="shared" si="79"/>
        <v>7.75</v>
      </c>
      <c r="K241" s="325" t="str">
        <f t="shared" si="75"/>
        <v>Senin</v>
      </c>
      <c r="L241" s="326">
        <f t="shared" si="80"/>
        <v>45775.875</v>
      </c>
      <c r="M241" s="327">
        <f t="shared" si="76"/>
        <v>7.875</v>
      </c>
    </row>
    <row r="242" spans="1:13" ht="15.75" x14ac:dyDescent="0.25">
      <c r="A242" s="270">
        <f t="shared" si="77"/>
        <v>11</v>
      </c>
      <c r="B242" s="328" t="s">
        <v>324</v>
      </c>
      <c r="C242" s="325">
        <v>325</v>
      </c>
      <c r="D242" s="53">
        <f t="shared" si="72"/>
        <v>26</v>
      </c>
      <c r="E242" s="53">
        <v>0</v>
      </c>
      <c r="F242" s="53">
        <f t="shared" si="73"/>
        <v>26</v>
      </c>
      <c r="G242" s="270">
        <v>1</v>
      </c>
      <c r="H242" s="325" t="str">
        <f t="shared" si="74"/>
        <v>Selasa</v>
      </c>
      <c r="I242" s="326">
        <f t="shared" si="78"/>
        <v>45776.458333333336</v>
      </c>
      <c r="J242" s="327">
        <f t="shared" si="79"/>
        <v>8.4583333333333339</v>
      </c>
      <c r="K242" s="325" t="str">
        <f t="shared" si="75"/>
        <v>Selasa</v>
      </c>
      <c r="L242" s="326">
        <f t="shared" si="80"/>
        <v>45776.5</v>
      </c>
      <c r="M242" s="327">
        <f t="shared" si="76"/>
        <v>8.5</v>
      </c>
    </row>
    <row r="243" spans="1:13" ht="15.75" x14ac:dyDescent="0.25">
      <c r="A243" s="270">
        <f t="shared" si="77"/>
        <v>12</v>
      </c>
      <c r="B243" s="328" t="s">
        <v>147</v>
      </c>
      <c r="C243" s="325"/>
      <c r="D243" s="53"/>
      <c r="E243" s="53"/>
      <c r="F243" s="53"/>
      <c r="G243" s="270"/>
      <c r="H243" s="325" t="str">
        <f t="shared" si="74"/>
        <v>Rabu</v>
      </c>
      <c r="I243" s="326">
        <f t="shared" si="78"/>
        <v>45777.583333333336</v>
      </c>
      <c r="J243" s="327">
        <f t="shared" si="79"/>
        <v>9.5833333333333339</v>
      </c>
      <c r="K243" s="325"/>
      <c r="L243" s="326"/>
      <c r="M243" s="327"/>
    </row>
    <row r="244" spans="1:13" x14ac:dyDescent="0.25">
      <c r="A244" s="471" t="s">
        <v>31</v>
      </c>
      <c r="B244" s="471"/>
      <c r="C244" s="269">
        <f>SUM(C232:C243)</f>
        <v>2259</v>
      </c>
      <c r="D244" s="160">
        <f>SUM(D232:D243)</f>
        <v>197</v>
      </c>
      <c r="E244" s="160"/>
      <c r="F244" s="160"/>
      <c r="G244" s="160">
        <f>SUM(G232:G243)</f>
        <v>32</v>
      </c>
      <c r="H244" s="160">
        <f>D244+G244</f>
        <v>229</v>
      </c>
      <c r="I244" s="143"/>
      <c r="J244" s="332"/>
      <c r="K244" s="143"/>
      <c r="L244" s="143"/>
      <c r="M244" s="332"/>
    </row>
    <row r="245" spans="1:13" x14ac:dyDescent="0.25">
      <c r="A245" s="471" t="s">
        <v>32</v>
      </c>
      <c r="B245" s="471"/>
      <c r="C245" s="333"/>
      <c r="D245" s="147">
        <f>D244/24</f>
        <v>8.2083333333333339</v>
      </c>
      <c r="E245" s="147"/>
      <c r="F245" s="147"/>
      <c r="G245" s="147">
        <f>G244/24</f>
        <v>1.3333333333333333</v>
      </c>
      <c r="H245" s="147">
        <f>H244/24</f>
        <v>9.5416666666666661</v>
      </c>
      <c r="I245" s="148"/>
      <c r="J245" s="334" t="s">
        <v>33</v>
      </c>
      <c r="K245" s="335"/>
      <c r="L245" s="335"/>
      <c r="M245" s="335"/>
    </row>
    <row r="246" spans="1:13" x14ac:dyDescent="0.25">
      <c r="B246" s="336"/>
      <c r="C246" s="207"/>
      <c r="D246" s="337"/>
      <c r="E246" s="207"/>
      <c r="F246" s="207"/>
      <c r="G246" s="207"/>
      <c r="H246" s="207"/>
      <c r="I246" s="335"/>
      <c r="J246" s="335"/>
      <c r="K246" s="332" t="s">
        <v>34</v>
      </c>
      <c r="L246" s="332"/>
      <c r="M246" s="338">
        <f>C244</f>
        <v>2259</v>
      </c>
    </row>
    <row r="247" spans="1:13" x14ac:dyDescent="0.25">
      <c r="B247" s="207"/>
      <c r="C247" s="207"/>
      <c r="D247" s="337"/>
      <c r="E247" s="339"/>
      <c r="F247" s="207"/>
      <c r="G247" s="340"/>
      <c r="H247" s="339"/>
      <c r="I247" s="339"/>
      <c r="J247" s="341"/>
      <c r="K247" s="332" t="s">
        <v>36</v>
      </c>
      <c r="L247" s="332"/>
      <c r="M247" s="342">
        <f>D245</f>
        <v>8.2083333333333339</v>
      </c>
    </row>
    <row r="248" spans="1:13" x14ac:dyDescent="0.25">
      <c r="K248" s="332" t="s">
        <v>37</v>
      </c>
      <c r="L248" s="332"/>
      <c r="M248" s="156">
        <f>G245</f>
        <v>1.3333333333333333</v>
      </c>
    </row>
    <row r="250" spans="1:13" ht="15.75" x14ac:dyDescent="0.25">
      <c r="A250" s="469" t="s">
        <v>321</v>
      </c>
      <c r="B250" s="469"/>
      <c r="C250" s="469"/>
      <c r="D250" s="469"/>
      <c r="E250" s="469"/>
      <c r="F250" s="469"/>
      <c r="G250" s="469"/>
      <c r="H250" s="469"/>
      <c r="I250" s="469"/>
      <c r="J250" s="469"/>
      <c r="K250" s="469"/>
      <c r="L250" s="469"/>
      <c r="M250" s="469"/>
    </row>
    <row r="251" spans="1:13" ht="15.75" x14ac:dyDescent="0.25">
      <c r="A251" s="469" t="s">
        <v>322</v>
      </c>
      <c r="B251" s="469"/>
      <c r="C251" s="469"/>
      <c r="D251" s="469"/>
      <c r="E251" s="469"/>
      <c r="F251" s="469"/>
      <c r="G251" s="469"/>
      <c r="H251" s="469"/>
      <c r="I251" s="469"/>
      <c r="J251" s="469"/>
      <c r="K251" s="469"/>
      <c r="L251" s="469"/>
      <c r="M251" s="469"/>
    </row>
    <row r="252" spans="1:13" ht="15.75" x14ac:dyDescent="0.25">
      <c r="A252" s="470" t="s">
        <v>340</v>
      </c>
      <c r="B252" s="470"/>
      <c r="C252" s="470"/>
      <c r="D252" s="470"/>
      <c r="E252" s="470"/>
      <c r="F252" s="470"/>
      <c r="G252" s="470"/>
      <c r="H252" s="470"/>
      <c r="I252" s="470"/>
      <c r="J252" s="319"/>
      <c r="K252" s="320" t="s">
        <v>3</v>
      </c>
      <c r="L252" s="321">
        <v>12.5</v>
      </c>
      <c r="M252" s="320" t="s">
        <v>4</v>
      </c>
    </row>
    <row r="253" spans="1:13" ht="15" customHeight="1" x14ac:dyDescent="0.25">
      <c r="A253" s="461" t="s">
        <v>5</v>
      </c>
      <c r="B253" s="461" t="s">
        <v>6</v>
      </c>
      <c r="C253" s="462" t="s">
        <v>7</v>
      </c>
      <c r="D253" s="462" t="s">
        <v>8</v>
      </c>
      <c r="E253" s="463" t="s">
        <v>9</v>
      </c>
      <c r="F253" s="463" t="s">
        <v>10</v>
      </c>
      <c r="G253" s="462" t="s">
        <v>11</v>
      </c>
      <c r="H253" s="464" t="s">
        <v>12</v>
      </c>
      <c r="I253" s="464"/>
      <c r="J253" s="464"/>
      <c r="K253" s="465" t="s">
        <v>13</v>
      </c>
      <c r="L253" s="465"/>
      <c r="M253" s="465"/>
    </row>
    <row r="254" spans="1:13" ht="15.75" x14ac:dyDescent="0.25">
      <c r="A254" s="461"/>
      <c r="B254" s="461"/>
      <c r="C254" s="462"/>
      <c r="D254" s="462"/>
      <c r="E254" s="463"/>
      <c r="F254" s="463"/>
      <c r="G254" s="462"/>
      <c r="H254" s="277" t="s">
        <v>14</v>
      </c>
      <c r="I254" s="277" t="s">
        <v>15</v>
      </c>
      <c r="J254" s="277" t="s">
        <v>16</v>
      </c>
      <c r="K254" s="278" t="s">
        <v>14</v>
      </c>
      <c r="L254" s="278" t="s">
        <v>15</v>
      </c>
      <c r="M254" s="278" t="s">
        <v>16</v>
      </c>
    </row>
    <row r="255" spans="1:13" ht="15.75" x14ac:dyDescent="0.25">
      <c r="A255" s="270">
        <v>1</v>
      </c>
      <c r="B255" s="322" t="s">
        <v>147</v>
      </c>
      <c r="C255" s="270">
        <v>325</v>
      </c>
      <c r="D255" s="53">
        <f t="shared" ref="D255:D272" si="81">F255+E255</f>
        <v>28</v>
      </c>
      <c r="E255" s="53">
        <v>2</v>
      </c>
      <c r="F255" s="53">
        <f t="shared" ref="F255:F272" si="82">INT(C255/$L$3)</f>
        <v>26</v>
      </c>
      <c r="G255" s="270">
        <v>7</v>
      </c>
      <c r="H255" s="270" t="str">
        <f t="shared" ref="H255:H273" si="83">CHOOSE(WEEKDAY(I255),"Minggu","Senin","Selasa","Rabu","Kamis","Jum'at","Sabtu")</f>
        <v>Kamis</v>
      </c>
      <c r="I255" s="323">
        <v>45778</v>
      </c>
      <c r="J255" s="324">
        <v>0.95833333333333304</v>
      </c>
      <c r="K255" s="270" t="str">
        <f t="shared" ref="K255:K272" si="84">CHOOSE(WEEKDAY(L255),"Minggu","Senin","Selasa","Rabu","Kamis","Jum'at","Sabtu")</f>
        <v>Jum'at</v>
      </c>
      <c r="L255" s="323">
        <f>(I255+J255)+G255/24</f>
        <v>45779.25</v>
      </c>
      <c r="M255" s="324">
        <f t="shared" ref="M255:M272" si="85">(J255+G255/24)</f>
        <v>1.2499999999999998</v>
      </c>
    </row>
    <row r="256" spans="1:13" ht="15.75" x14ac:dyDescent="0.25">
      <c r="A256" s="270">
        <f t="shared" ref="A256:A273" si="86">A255+1</f>
        <v>2</v>
      </c>
      <c r="B256" s="322" t="s">
        <v>324</v>
      </c>
      <c r="C256" s="270">
        <v>170</v>
      </c>
      <c r="D256" s="53">
        <f t="shared" si="81"/>
        <v>15</v>
      </c>
      <c r="E256" s="53">
        <v>2</v>
      </c>
      <c r="F256" s="53">
        <f t="shared" si="82"/>
        <v>13</v>
      </c>
      <c r="G256" s="270">
        <v>1</v>
      </c>
      <c r="H256" s="325" t="str">
        <f t="shared" si="83"/>
        <v>Sabtu</v>
      </c>
      <c r="I256" s="326">
        <f t="shared" ref="I256:I273" si="87">$I$255+J256</f>
        <v>45780.416666666664</v>
      </c>
      <c r="J256" s="327">
        <f t="shared" ref="J256:J273" si="88">M255+D255/24</f>
        <v>2.4166666666666665</v>
      </c>
      <c r="K256" s="325" t="str">
        <f t="shared" si="84"/>
        <v>Sabtu</v>
      </c>
      <c r="L256" s="326">
        <f t="shared" ref="L256:L272" si="89">($I$255+J256)+G256/24</f>
        <v>45780.458333333328</v>
      </c>
      <c r="M256" s="327">
        <f t="shared" si="85"/>
        <v>2.458333333333333</v>
      </c>
    </row>
    <row r="257" spans="1:13" ht="15.75" x14ac:dyDescent="0.25">
      <c r="A257" s="270">
        <f t="shared" si="86"/>
        <v>3</v>
      </c>
      <c r="B257" s="322" t="s">
        <v>55</v>
      </c>
      <c r="C257" s="270">
        <v>160</v>
      </c>
      <c r="D257" s="53">
        <f t="shared" si="81"/>
        <v>13</v>
      </c>
      <c r="E257" s="53">
        <v>1</v>
      </c>
      <c r="F257" s="53">
        <f t="shared" si="82"/>
        <v>12</v>
      </c>
      <c r="G257" s="270">
        <v>2</v>
      </c>
      <c r="H257" s="325" t="str">
        <f t="shared" si="83"/>
        <v>Minggu</v>
      </c>
      <c r="I257" s="326">
        <f t="shared" si="87"/>
        <v>45781.083333333336</v>
      </c>
      <c r="J257" s="327">
        <f t="shared" si="88"/>
        <v>3.083333333333333</v>
      </c>
      <c r="K257" s="325" t="str">
        <f t="shared" si="84"/>
        <v>Minggu</v>
      </c>
      <c r="L257" s="326">
        <f t="shared" si="89"/>
        <v>45781.166666666672</v>
      </c>
      <c r="M257" s="327">
        <f t="shared" si="85"/>
        <v>3.1666666666666665</v>
      </c>
    </row>
    <row r="258" spans="1:13" ht="15.75" x14ac:dyDescent="0.25">
      <c r="A258" s="270">
        <f t="shared" si="86"/>
        <v>4</v>
      </c>
      <c r="B258" s="328" t="s">
        <v>325</v>
      </c>
      <c r="C258" s="270">
        <v>50</v>
      </c>
      <c r="D258" s="53">
        <f t="shared" si="81"/>
        <v>4</v>
      </c>
      <c r="E258" s="53">
        <v>0</v>
      </c>
      <c r="F258" s="53">
        <f t="shared" si="82"/>
        <v>4</v>
      </c>
      <c r="G258" s="270">
        <v>1</v>
      </c>
      <c r="H258" s="325" t="str">
        <f t="shared" si="83"/>
        <v>Minggu</v>
      </c>
      <c r="I258" s="326">
        <f t="shared" si="87"/>
        <v>45781.708333333336</v>
      </c>
      <c r="J258" s="327">
        <f t="shared" si="88"/>
        <v>3.708333333333333</v>
      </c>
      <c r="K258" s="325" t="str">
        <f t="shared" si="84"/>
        <v>Minggu</v>
      </c>
      <c r="L258" s="326">
        <f t="shared" si="89"/>
        <v>45781.75</v>
      </c>
      <c r="M258" s="327">
        <f t="shared" si="85"/>
        <v>3.7499999999999996</v>
      </c>
    </row>
    <row r="259" spans="1:13" ht="15.75" x14ac:dyDescent="0.25">
      <c r="A259" s="270">
        <f t="shared" si="86"/>
        <v>5</v>
      </c>
      <c r="B259" s="328" t="s">
        <v>326</v>
      </c>
      <c r="C259" s="270">
        <v>130</v>
      </c>
      <c r="D259" s="53">
        <f t="shared" si="81"/>
        <v>11</v>
      </c>
      <c r="E259" s="53">
        <v>1</v>
      </c>
      <c r="F259" s="53">
        <f t="shared" si="82"/>
        <v>10</v>
      </c>
      <c r="G259" s="270">
        <v>3</v>
      </c>
      <c r="H259" s="325" t="str">
        <f t="shared" si="83"/>
        <v>Minggu</v>
      </c>
      <c r="I259" s="326">
        <f t="shared" si="87"/>
        <v>45781.916666666664</v>
      </c>
      <c r="J259" s="327">
        <f t="shared" si="88"/>
        <v>3.9166666666666661</v>
      </c>
      <c r="K259" s="325" t="str">
        <f t="shared" si="84"/>
        <v>Senin</v>
      </c>
      <c r="L259" s="326">
        <f t="shared" si="89"/>
        <v>45782.041666666664</v>
      </c>
      <c r="M259" s="327">
        <f t="shared" si="85"/>
        <v>4.0416666666666661</v>
      </c>
    </row>
    <row r="260" spans="1:13" ht="15.75" x14ac:dyDescent="0.25">
      <c r="A260" s="325">
        <f t="shared" si="86"/>
        <v>6</v>
      </c>
      <c r="B260" s="328" t="s">
        <v>327</v>
      </c>
      <c r="C260" s="325">
        <v>47</v>
      </c>
      <c r="D260" s="23">
        <f t="shared" si="81"/>
        <v>4</v>
      </c>
      <c r="E260" s="53">
        <v>1</v>
      </c>
      <c r="F260" s="23">
        <f t="shared" si="82"/>
        <v>3</v>
      </c>
      <c r="G260" s="270">
        <v>2</v>
      </c>
      <c r="H260" s="325" t="str">
        <f t="shared" si="83"/>
        <v>Senin</v>
      </c>
      <c r="I260" s="326">
        <f t="shared" si="87"/>
        <v>45782.5</v>
      </c>
      <c r="J260" s="327">
        <f t="shared" si="88"/>
        <v>4.4999999999999991</v>
      </c>
      <c r="K260" s="325" t="str">
        <f t="shared" si="84"/>
        <v>Senin</v>
      </c>
      <c r="L260" s="326">
        <f t="shared" si="89"/>
        <v>45782.583333333336</v>
      </c>
      <c r="M260" s="327">
        <f t="shared" si="85"/>
        <v>4.5833333333333321</v>
      </c>
    </row>
    <row r="261" spans="1:13" ht="15.75" x14ac:dyDescent="0.25">
      <c r="A261" s="325">
        <f t="shared" si="86"/>
        <v>7</v>
      </c>
      <c r="B261" s="328" t="s">
        <v>328</v>
      </c>
      <c r="C261" s="325">
        <v>95</v>
      </c>
      <c r="D261" s="23">
        <f t="shared" si="81"/>
        <v>8</v>
      </c>
      <c r="E261" s="53">
        <v>1</v>
      </c>
      <c r="F261" s="23">
        <f t="shared" si="82"/>
        <v>7</v>
      </c>
      <c r="G261" s="325">
        <v>2</v>
      </c>
      <c r="H261" s="325" t="str">
        <f t="shared" si="83"/>
        <v>Senin</v>
      </c>
      <c r="I261" s="326">
        <f t="shared" si="87"/>
        <v>45782.75</v>
      </c>
      <c r="J261" s="327">
        <f t="shared" si="88"/>
        <v>4.7499999999999991</v>
      </c>
      <c r="K261" s="325" t="str">
        <f t="shared" si="84"/>
        <v>Senin</v>
      </c>
      <c r="L261" s="326">
        <f t="shared" si="89"/>
        <v>45782.833333333336</v>
      </c>
      <c r="M261" s="327">
        <f t="shared" si="85"/>
        <v>4.8333333333333321</v>
      </c>
    </row>
    <row r="262" spans="1:13" ht="15.75" x14ac:dyDescent="0.25">
      <c r="A262" s="325">
        <f t="shared" si="86"/>
        <v>8</v>
      </c>
      <c r="B262" s="328" t="s">
        <v>329</v>
      </c>
      <c r="C262" s="325">
        <v>181</v>
      </c>
      <c r="D262" s="23">
        <f t="shared" si="81"/>
        <v>17</v>
      </c>
      <c r="E262" s="329">
        <v>3</v>
      </c>
      <c r="F262" s="23">
        <f t="shared" si="82"/>
        <v>14</v>
      </c>
      <c r="G262" s="325">
        <v>2</v>
      </c>
      <c r="H262" s="325" t="str">
        <f t="shared" si="83"/>
        <v>Selasa</v>
      </c>
      <c r="I262" s="326">
        <f t="shared" si="87"/>
        <v>45783.166666666664</v>
      </c>
      <c r="J262" s="327">
        <f t="shared" si="88"/>
        <v>5.1666666666666652</v>
      </c>
      <c r="K262" s="325" t="str">
        <f t="shared" si="84"/>
        <v>Selasa</v>
      </c>
      <c r="L262" s="326">
        <f t="shared" si="89"/>
        <v>45783.25</v>
      </c>
      <c r="M262" s="327">
        <f t="shared" si="85"/>
        <v>5.2499999999999982</v>
      </c>
    </row>
    <row r="263" spans="1:13" ht="15.75" x14ac:dyDescent="0.25">
      <c r="A263" s="325">
        <f t="shared" si="86"/>
        <v>9</v>
      </c>
      <c r="B263" s="330" t="s">
        <v>330</v>
      </c>
      <c r="C263" s="270">
        <v>547</v>
      </c>
      <c r="D263" s="53">
        <f t="shared" si="81"/>
        <v>45</v>
      </c>
      <c r="E263" s="53">
        <v>2</v>
      </c>
      <c r="F263" s="53">
        <f t="shared" si="82"/>
        <v>43</v>
      </c>
      <c r="G263" s="270">
        <v>2</v>
      </c>
      <c r="H263" s="325" t="str">
        <f t="shared" si="83"/>
        <v>Selasa</v>
      </c>
      <c r="I263" s="326">
        <f t="shared" si="87"/>
        <v>45783.958333333336</v>
      </c>
      <c r="J263" s="327">
        <f t="shared" si="88"/>
        <v>5.9583333333333313</v>
      </c>
      <c r="K263" s="325" t="str">
        <f t="shared" si="84"/>
        <v>Rabu</v>
      </c>
      <c r="L263" s="326">
        <f t="shared" si="89"/>
        <v>45784.041666666672</v>
      </c>
      <c r="M263" s="327">
        <f t="shared" si="85"/>
        <v>6.0416666666666643</v>
      </c>
    </row>
    <row r="264" spans="1:13" ht="15.75" x14ac:dyDescent="0.25">
      <c r="A264" s="325">
        <f t="shared" si="86"/>
        <v>10</v>
      </c>
      <c r="B264" s="331" t="s">
        <v>18</v>
      </c>
      <c r="C264" s="325">
        <v>547</v>
      </c>
      <c r="D264" s="23">
        <f t="shared" si="81"/>
        <v>49</v>
      </c>
      <c r="E264" s="53">
        <v>6</v>
      </c>
      <c r="F264" s="23">
        <f t="shared" si="82"/>
        <v>43</v>
      </c>
      <c r="G264" s="325">
        <v>4</v>
      </c>
      <c r="H264" s="325" t="str">
        <f t="shared" si="83"/>
        <v>Kamis</v>
      </c>
      <c r="I264" s="326">
        <f t="shared" si="87"/>
        <v>45785.916666666664</v>
      </c>
      <c r="J264" s="327">
        <f t="shared" si="88"/>
        <v>7.9166666666666643</v>
      </c>
      <c r="K264" s="325" t="str">
        <f t="shared" si="84"/>
        <v>Jum'at</v>
      </c>
      <c r="L264" s="326">
        <f t="shared" si="89"/>
        <v>45786.083333333328</v>
      </c>
      <c r="M264" s="327">
        <f t="shared" si="85"/>
        <v>8.0833333333333304</v>
      </c>
    </row>
    <row r="265" spans="1:13" ht="15.75" x14ac:dyDescent="0.25">
      <c r="A265" s="325">
        <f t="shared" si="86"/>
        <v>11</v>
      </c>
      <c r="B265" s="330" t="s">
        <v>330</v>
      </c>
      <c r="C265" s="270">
        <v>181</v>
      </c>
      <c r="D265" s="53">
        <f t="shared" si="81"/>
        <v>14</v>
      </c>
      <c r="E265" s="53">
        <v>0</v>
      </c>
      <c r="F265" s="53">
        <f t="shared" si="82"/>
        <v>14</v>
      </c>
      <c r="G265" s="270">
        <v>1</v>
      </c>
      <c r="H265" s="325" t="str">
        <f t="shared" si="83"/>
        <v>Minggu</v>
      </c>
      <c r="I265" s="326">
        <f t="shared" si="87"/>
        <v>45788.125</v>
      </c>
      <c r="J265" s="327">
        <f t="shared" si="88"/>
        <v>10.124999999999996</v>
      </c>
      <c r="K265" s="325" t="str">
        <f t="shared" si="84"/>
        <v>Minggu</v>
      </c>
      <c r="L265" s="326">
        <f t="shared" si="89"/>
        <v>45788.166666666664</v>
      </c>
      <c r="M265" s="327">
        <f t="shared" si="85"/>
        <v>10.166666666666663</v>
      </c>
    </row>
    <row r="266" spans="1:13" ht="15.75" x14ac:dyDescent="0.25">
      <c r="A266" s="325">
        <f t="shared" si="86"/>
        <v>12</v>
      </c>
      <c r="B266" s="328" t="s">
        <v>329</v>
      </c>
      <c r="C266" s="325">
        <v>95</v>
      </c>
      <c r="D266" s="23">
        <f t="shared" si="81"/>
        <v>8</v>
      </c>
      <c r="E266" s="53">
        <v>1</v>
      </c>
      <c r="F266" s="23">
        <f t="shared" si="82"/>
        <v>7</v>
      </c>
      <c r="G266" s="325">
        <v>2</v>
      </c>
      <c r="H266" s="325" t="str">
        <f t="shared" si="83"/>
        <v>Minggu</v>
      </c>
      <c r="I266" s="326">
        <f t="shared" si="87"/>
        <v>45788.75</v>
      </c>
      <c r="J266" s="327">
        <f t="shared" si="88"/>
        <v>10.749999999999996</v>
      </c>
      <c r="K266" s="325" t="str">
        <f t="shared" si="84"/>
        <v>Minggu</v>
      </c>
      <c r="L266" s="326">
        <f t="shared" si="89"/>
        <v>45788.833333333336</v>
      </c>
      <c r="M266" s="327">
        <f t="shared" si="85"/>
        <v>10.83333333333333</v>
      </c>
    </row>
    <row r="267" spans="1:13" ht="15.75" x14ac:dyDescent="0.25">
      <c r="A267" s="325">
        <f t="shared" si="86"/>
        <v>13</v>
      </c>
      <c r="B267" s="328" t="s">
        <v>328</v>
      </c>
      <c r="C267" s="325">
        <v>47</v>
      </c>
      <c r="D267" s="23">
        <f t="shared" si="81"/>
        <v>4</v>
      </c>
      <c r="E267" s="53">
        <v>1</v>
      </c>
      <c r="F267" s="23">
        <f t="shared" si="82"/>
        <v>3</v>
      </c>
      <c r="G267" s="325">
        <v>1</v>
      </c>
      <c r="H267" s="325" t="str">
        <f t="shared" si="83"/>
        <v>Senin</v>
      </c>
      <c r="I267" s="326">
        <f t="shared" si="87"/>
        <v>45789.166666666664</v>
      </c>
      <c r="J267" s="327">
        <f t="shared" si="88"/>
        <v>11.166666666666664</v>
      </c>
      <c r="K267" s="325" t="str">
        <f t="shared" si="84"/>
        <v>Senin</v>
      </c>
      <c r="L267" s="326">
        <f t="shared" si="89"/>
        <v>45789.208333333328</v>
      </c>
      <c r="M267" s="327">
        <f t="shared" si="85"/>
        <v>11.20833333333333</v>
      </c>
    </row>
    <row r="268" spans="1:13" ht="15.75" x14ac:dyDescent="0.25">
      <c r="A268" s="325">
        <f t="shared" si="86"/>
        <v>14</v>
      </c>
      <c r="B268" s="328" t="s">
        <v>327</v>
      </c>
      <c r="C268" s="325">
        <v>130</v>
      </c>
      <c r="D268" s="23">
        <f t="shared" si="81"/>
        <v>11</v>
      </c>
      <c r="E268" s="53">
        <v>1</v>
      </c>
      <c r="F268" s="23">
        <f t="shared" si="82"/>
        <v>10</v>
      </c>
      <c r="G268" s="325">
        <v>2</v>
      </c>
      <c r="H268" s="325" t="str">
        <f t="shared" si="83"/>
        <v>Senin</v>
      </c>
      <c r="I268" s="326">
        <f t="shared" si="87"/>
        <v>45789.375</v>
      </c>
      <c r="J268" s="327">
        <f t="shared" si="88"/>
        <v>11.374999999999996</v>
      </c>
      <c r="K268" s="325" t="str">
        <f t="shared" si="84"/>
        <v>Senin</v>
      </c>
      <c r="L268" s="326">
        <f t="shared" si="89"/>
        <v>45789.458333333336</v>
      </c>
      <c r="M268" s="327">
        <f t="shared" si="85"/>
        <v>11.45833333333333</v>
      </c>
    </row>
    <row r="269" spans="1:13" ht="15.75" x14ac:dyDescent="0.25">
      <c r="A269" s="325">
        <f t="shared" si="86"/>
        <v>15</v>
      </c>
      <c r="B269" s="328" t="s">
        <v>326</v>
      </c>
      <c r="C269" s="325">
        <v>50</v>
      </c>
      <c r="D269" s="23">
        <f t="shared" si="81"/>
        <v>4</v>
      </c>
      <c r="E269" s="53">
        <v>0</v>
      </c>
      <c r="F269" s="23">
        <f t="shared" si="82"/>
        <v>4</v>
      </c>
      <c r="G269" s="270">
        <v>1</v>
      </c>
      <c r="H269" s="325" t="str">
        <f t="shared" si="83"/>
        <v>Senin</v>
      </c>
      <c r="I269" s="326">
        <f t="shared" si="87"/>
        <v>45789.916666666664</v>
      </c>
      <c r="J269" s="327">
        <f t="shared" si="88"/>
        <v>11.916666666666664</v>
      </c>
      <c r="K269" s="325" t="str">
        <f t="shared" si="84"/>
        <v>Senin</v>
      </c>
      <c r="L269" s="326">
        <f t="shared" si="89"/>
        <v>45789.958333333328</v>
      </c>
      <c r="M269" s="327">
        <f t="shared" si="85"/>
        <v>11.95833333333333</v>
      </c>
    </row>
    <row r="270" spans="1:13" ht="15.75" x14ac:dyDescent="0.25">
      <c r="A270" s="270">
        <f t="shared" si="86"/>
        <v>16</v>
      </c>
      <c r="B270" s="328" t="s">
        <v>325</v>
      </c>
      <c r="C270" s="325">
        <v>160</v>
      </c>
      <c r="D270" s="53">
        <f t="shared" si="81"/>
        <v>14</v>
      </c>
      <c r="E270" s="53">
        <v>2</v>
      </c>
      <c r="F270" s="53">
        <f t="shared" si="82"/>
        <v>12</v>
      </c>
      <c r="G270" s="270">
        <v>1</v>
      </c>
      <c r="H270" s="325" t="str">
        <f t="shared" si="83"/>
        <v>Selasa</v>
      </c>
      <c r="I270" s="326">
        <f t="shared" si="87"/>
        <v>45790.125</v>
      </c>
      <c r="J270" s="327">
        <f t="shared" si="88"/>
        <v>12.124999999999996</v>
      </c>
      <c r="K270" s="325" t="str">
        <f t="shared" si="84"/>
        <v>Selasa</v>
      </c>
      <c r="L270" s="326">
        <f t="shared" si="89"/>
        <v>45790.166666666664</v>
      </c>
      <c r="M270" s="327">
        <f t="shared" si="85"/>
        <v>12.166666666666663</v>
      </c>
    </row>
    <row r="271" spans="1:13" ht="15.75" x14ac:dyDescent="0.25">
      <c r="A271" s="270">
        <f t="shared" si="86"/>
        <v>17</v>
      </c>
      <c r="B271" s="328" t="s">
        <v>55</v>
      </c>
      <c r="C271" s="325">
        <v>170</v>
      </c>
      <c r="D271" s="53">
        <f t="shared" si="81"/>
        <v>16</v>
      </c>
      <c r="E271" s="53">
        <v>3</v>
      </c>
      <c r="F271" s="53">
        <f t="shared" si="82"/>
        <v>13</v>
      </c>
      <c r="G271" s="270">
        <v>3</v>
      </c>
      <c r="H271" s="325" t="str">
        <f t="shared" si="83"/>
        <v>Selasa</v>
      </c>
      <c r="I271" s="326">
        <f t="shared" si="87"/>
        <v>45790.75</v>
      </c>
      <c r="J271" s="327">
        <f t="shared" si="88"/>
        <v>12.749999999999996</v>
      </c>
      <c r="K271" s="325" t="str">
        <f t="shared" si="84"/>
        <v>Selasa</v>
      </c>
      <c r="L271" s="326">
        <f t="shared" si="89"/>
        <v>45790.875</v>
      </c>
      <c r="M271" s="327">
        <f t="shared" si="85"/>
        <v>12.874999999999996</v>
      </c>
    </row>
    <row r="272" spans="1:13" ht="15.75" x14ac:dyDescent="0.25">
      <c r="A272" s="270">
        <f t="shared" si="86"/>
        <v>18</v>
      </c>
      <c r="B272" s="328" t="s">
        <v>324</v>
      </c>
      <c r="C272" s="325">
        <v>325</v>
      </c>
      <c r="D272" s="53">
        <f t="shared" si="81"/>
        <v>28</v>
      </c>
      <c r="E272" s="53">
        <v>2</v>
      </c>
      <c r="F272" s="53">
        <f t="shared" si="82"/>
        <v>26</v>
      </c>
      <c r="G272" s="270">
        <v>1</v>
      </c>
      <c r="H272" s="325" t="str">
        <f t="shared" si="83"/>
        <v>Rabu</v>
      </c>
      <c r="I272" s="326">
        <f t="shared" si="87"/>
        <v>45791.541666666664</v>
      </c>
      <c r="J272" s="327">
        <f t="shared" si="88"/>
        <v>13.541666666666663</v>
      </c>
      <c r="K272" s="325" t="str">
        <f t="shared" si="84"/>
        <v>Rabu</v>
      </c>
      <c r="L272" s="326">
        <f t="shared" si="89"/>
        <v>45791.583333333328</v>
      </c>
      <c r="M272" s="327">
        <f t="shared" si="85"/>
        <v>13.583333333333329</v>
      </c>
    </row>
    <row r="273" spans="1:13" ht="15.75" x14ac:dyDescent="0.25">
      <c r="A273" s="270">
        <f t="shared" si="86"/>
        <v>19</v>
      </c>
      <c r="B273" s="328" t="s">
        <v>147</v>
      </c>
      <c r="C273" s="325"/>
      <c r="D273" s="53"/>
      <c r="E273" s="53"/>
      <c r="F273" s="53"/>
      <c r="G273" s="270"/>
      <c r="H273" s="325" t="str">
        <f t="shared" si="83"/>
        <v>Kamis</v>
      </c>
      <c r="I273" s="326">
        <f t="shared" si="87"/>
        <v>45792.75</v>
      </c>
      <c r="J273" s="327">
        <f t="shared" si="88"/>
        <v>14.749999999999995</v>
      </c>
      <c r="K273" s="325"/>
      <c r="L273" s="326"/>
      <c r="M273" s="327"/>
    </row>
    <row r="274" spans="1:13" x14ac:dyDescent="0.25">
      <c r="A274" s="471" t="s">
        <v>31</v>
      </c>
      <c r="B274" s="471"/>
      <c r="C274" s="269">
        <f>SUM(C255:C273)</f>
        <v>3410</v>
      </c>
      <c r="D274" s="160">
        <f>SUM(D255:D273)</f>
        <v>293</v>
      </c>
      <c r="E274" s="160"/>
      <c r="F274" s="160"/>
      <c r="G274" s="160">
        <f>SUM(G255:G273)</f>
        <v>38</v>
      </c>
      <c r="H274" s="160">
        <f>D274+G274</f>
        <v>331</v>
      </c>
      <c r="I274" s="143"/>
      <c r="J274" s="332"/>
      <c r="K274" s="143"/>
      <c r="L274" s="143"/>
      <c r="M274" s="332"/>
    </row>
    <row r="275" spans="1:13" x14ac:dyDescent="0.25">
      <c r="A275" s="471" t="s">
        <v>32</v>
      </c>
      <c r="B275" s="471"/>
      <c r="C275" s="333"/>
      <c r="D275" s="147">
        <f>D274/24</f>
        <v>12.208333333333334</v>
      </c>
      <c r="E275" s="147"/>
      <c r="F275" s="147"/>
      <c r="G275" s="147">
        <f>G274/24</f>
        <v>1.5833333333333333</v>
      </c>
      <c r="H275" s="147">
        <f>H274/24</f>
        <v>13.791666666666666</v>
      </c>
      <c r="I275" s="148"/>
      <c r="J275" s="334" t="s">
        <v>33</v>
      </c>
      <c r="K275" s="335"/>
      <c r="L275" s="335"/>
      <c r="M275" s="335"/>
    </row>
    <row r="276" spans="1:13" x14ac:dyDescent="0.25">
      <c r="B276" s="336"/>
      <c r="C276" s="207"/>
      <c r="D276" s="337"/>
      <c r="E276" s="207"/>
      <c r="F276" s="207"/>
      <c r="G276" s="207"/>
      <c r="H276" s="207"/>
      <c r="I276" s="335"/>
      <c r="J276" s="335"/>
      <c r="K276" s="332" t="s">
        <v>34</v>
      </c>
      <c r="L276" s="332"/>
      <c r="M276" s="338">
        <f>C274</f>
        <v>3410</v>
      </c>
    </row>
    <row r="277" spans="1:13" x14ac:dyDescent="0.25">
      <c r="B277" s="207"/>
      <c r="C277" s="207"/>
      <c r="D277" s="337"/>
      <c r="E277" s="339"/>
      <c r="F277" s="207"/>
      <c r="G277" s="340"/>
      <c r="H277" s="339"/>
      <c r="I277" s="339"/>
      <c r="J277" s="341"/>
      <c r="K277" s="332" t="s">
        <v>36</v>
      </c>
      <c r="L277" s="332"/>
      <c r="M277" s="342">
        <f>D275</f>
        <v>12.208333333333334</v>
      </c>
    </row>
    <row r="278" spans="1:13" x14ac:dyDescent="0.25">
      <c r="K278" s="332" t="s">
        <v>37</v>
      </c>
      <c r="L278" s="332"/>
      <c r="M278" s="156">
        <f>G275</f>
        <v>1.5833333333333333</v>
      </c>
    </row>
    <row r="280" spans="1:13" ht="15.75" x14ac:dyDescent="0.25">
      <c r="A280" s="469" t="s">
        <v>321</v>
      </c>
      <c r="B280" s="469"/>
      <c r="C280" s="469"/>
      <c r="D280" s="469"/>
      <c r="E280" s="469"/>
      <c r="F280" s="469"/>
      <c r="G280" s="469"/>
      <c r="H280" s="469"/>
      <c r="I280" s="469"/>
      <c r="J280" s="469"/>
      <c r="K280" s="469"/>
      <c r="L280" s="469"/>
      <c r="M280" s="469"/>
    </row>
    <row r="281" spans="1:13" ht="15.75" x14ac:dyDescent="0.25">
      <c r="A281" s="469" t="s">
        <v>322</v>
      </c>
      <c r="B281" s="469"/>
      <c r="C281" s="469"/>
      <c r="D281" s="469"/>
      <c r="E281" s="469"/>
      <c r="F281" s="469"/>
      <c r="G281" s="469"/>
      <c r="H281" s="469"/>
      <c r="I281" s="469"/>
      <c r="J281" s="469"/>
      <c r="K281" s="469"/>
      <c r="L281" s="469"/>
      <c r="M281" s="469"/>
    </row>
    <row r="282" spans="1:13" ht="15.75" x14ac:dyDescent="0.25">
      <c r="A282" s="470" t="s">
        <v>341</v>
      </c>
      <c r="B282" s="470"/>
      <c r="C282" s="470"/>
      <c r="D282" s="470"/>
      <c r="E282" s="470"/>
      <c r="F282" s="470"/>
      <c r="G282" s="470"/>
      <c r="H282" s="470"/>
      <c r="I282" s="470"/>
      <c r="J282" s="319"/>
      <c r="K282" s="320" t="s">
        <v>3</v>
      </c>
      <c r="L282" s="321">
        <v>12.5</v>
      </c>
      <c r="M282" s="320" t="s">
        <v>4</v>
      </c>
    </row>
    <row r="283" spans="1:13" ht="15" customHeight="1" x14ac:dyDescent="0.25">
      <c r="A283" s="461" t="s">
        <v>5</v>
      </c>
      <c r="B283" s="461" t="s">
        <v>6</v>
      </c>
      <c r="C283" s="462" t="s">
        <v>7</v>
      </c>
      <c r="D283" s="462" t="s">
        <v>8</v>
      </c>
      <c r="E283" s="463" t="s">
        <v>9</v>
      </c>
      <c r="F283" s="463" t="s">
        <v>10</v>
      </c>
      <c r="G283" s="462" t="s">
        <v>11</v>
      </c>
      <c r="H283" s="464" t="s">
        <v>12</v>
      </c>
      <c r="I283" s="464"/>
      <c r="J283" s="464"/>
      <c r="K283" s="465" t="s">
        <v>13</v>
      </c>
      <c r="L283" s="465"/>
      <c r="M283" s="465"/>
    </row>
    <row r="284" spans="1:13" ht="15.75" x14ac:dyDescent="0.25">
      <c r="A284" s="461"/>
      <c r="B284" s="461"/>
      <c r="C284" s="462"/>
      <c r="D284" s="462"/>
      <c r="E284" s="463"/>
      <c r="F284" s="463"/>
      <c r="G284" s="462"/>
      <c r="H284" s="277" t="s">
        <v>14</v>
      </c>
      <c r="I284" s="277" t="s">
        <v>15</v>
      </c>
      <c r="J284" s="277" t="s">
        <v>16</v>
      </c>
      <c r="K284" s="278" t="s">
        <v>14</v>
      </c>
      <c r="L284" s="278" t="s">
        <v>15</v>
      </c>
      <c r="M284" s="278" t="s">
        <v>16</v>
      </c>
    </row>
    <row r="285" spans="1:13" ht="15.75" x14ac:dyDescent="0.25">
      <c r="A285" s="270">
        <v>1</v>
      </c>
      <c r="B285" s="322" t="s">
        <v>147</v>
      </c>
      <c r="C285" s="270">
        <v>325</v>
      </c>
      <c r="D285" s="53">
        <f t="shared" ref="D285:D302" si="90">F285+E285</f>
        <v>28</v>
      </c>
      <c r="E285" s="53">
        <v>2</v>
      </c>
      <c r="F285" s="53">
        <f t="shared" ref="F285:F302" si="91">INT(C285/$L$3)</f>
        <v>26</v>
      </c>
      <c r="G285" s="270">
        <v>8</v>
      </c>
      <c r="H285" s="270" t="str">
        <f t="shared" ref="H285:H303" si="92">CHOOSE(WEEKDAY(I285),"Minggu","Senin","Selasa","Rabu","Kamis","Jum'at","Sabtu")</f>
        <v>Kamis</v>
      </c>
      <c r="I285" s="323">
        <v>45792</v>
      </c>
      <c r="J285" s="324">
        <v>0.75</v>
      </c>
      <c r="K285" s="270" t="str">
        <f t="shared" ref="K285:K302" si="93">CHOOSE(WEEKDAY(L285),"Minggu","Senin","Selasa","Rabu","Kamis","Jum'at","Sabtu")</f>
        <v>Jum'at</v>
      </c>
      <c r="L285" s="323">
        <f>(I285+J285)+G285/24</f>
        <v>45793.083333333336</v>
      </c>
      <c r="M285" s="324">
        <f t="shared" ref="M285:M302" si="94">(J285+G285/24)</f>
        <v>1.0833333333333333</v>
      </c>
    </row>
    <row r="286" spans="1:13" ht="15.75" x14ac:dyDescent="0.25">
      <c r="A286" s="270">
        <f t="shared" ref="A286:A303" si="95">A285+1</f>
        <v>2</v>
      </c>
      <c r="B286" s="322" t="s">
        <v>324</v>
      </c>
      <c r="C286" s="270">
        <v>170</v>
      </c>
      <c r="D286" s="53">
        <f t="shared" si="90"/>
        <v>15</v>
      </c>
      <c r="E286" s="53">
        <v>2</v>
      </c>
      <c r="F286" s="53">
        <f t="shared" si="91"/>
        <v>13</v>
      </c>
      <c r="G286" s="270">
        <v>1</v>
      </c>
      <c r="H286" s="325" t="str">
        <f t="shared" si="92"/>
        <v>Sabtu</v>
      </c>
      <c r="I286" s="326">
        <f t="shared" ref="I286:I303" si="96">$I$285+J286</f>
        <v>45794.25</v>
      </c>
      <c r="J286" s="327">
        <f t="shared" ref="J286:J303" si="97">M285+D285/24</f>
        <v>2.25</v>
      </c>
      <c r="K286" s="325" t="str">
        <f t="shared" si="93"/>
        <v>Sabtu</v>
      </c>
      <c r="L286" s="326">
        <f t="shared" ref="L286:L302" si="98">($I$285+J286)+G286/24</f>
        <v>45794.291666666664</v>
      </c>
      <c r="M286" s="327">
        <f t="shared" si="94"/>
        <v>2.2916666666666665</v>
      </c>
    </row>
    <row r="287" spans="1:13" ht="15.75" x14ac:dyDescent="0.25">
      <c r="A287" s="270">
        <f t="shared" si="95"/>
        <v>3</v>
      </c>
      <c r="B287" s="322" t="s">
        <v>55</v>
      </c>
      <c r="C287" s="270">
        <v>160</v>
      </c>
      <c r="D287" s="53">
        <f t="shared" si="90"/>
        <v>13</v>
      </c>
      <c r="E287" s="53">
        <v>1</v>
      </c>
      <c r="F287" s="53">
        <f t="shared" si="91"/>
        <v>12</v>
      </c>
      <c r="G287" s="270">
        <v>3</v>
      </c>
      <c r="H287" s="325" t="str">
        <f t="shared" si="92"/>
        <v>Sabtu</v>
      </c>
      <c r="I287" s="326">
        <f t="shared" si="96"/>
        <v>45794.916666666664</v>
      </c>
      <c r="J287" s="327">
        <f t="shared" si="97"/>
        <v>2.9166666666666665</v>
      </c>
      <c r="K287" s="325" t="str">
        <f t="shared" si="93"/>
        <v>Minggu</v>
      </c>
      <c r="L287" s="326">
        <f t="shared" si="98"/>
        <v>45795.041666666664</v>
      </c>
      <c r="M287" s="327">
        <f t="shared" si="94"/>
        <v>3.0416666666666665</v>
      </c>
    </row>
    <row r="288" spans="1:13" ht="15.75" x14ac:dyDescent="0.25">
      <c r="A288" s="270">
        <f t="shared" si="95"/>
        <v>4</v>
      </c>
      <c r="B288" s="328" t="s">
        <v>325</v>
      </c>
      <c r="C288" s="270">
        <v>50</v>
      </c>
      <c r="D288" s="53">
        <f t="shared" si="90"/>
        <v>4</v>
      </c>
      <c r="E288" s="53">
        <v>0</v>
      </c>
      <c r="F288" s="53">
        <f t="shared" si="91"/>
        <v>4</v>
      </c>
      <c r="G288" s="270">
        <v>1</v>
      </c>
      <c r="H288" s="325" t="str">
        <f t="shared" si="92"/>
        <v>Minggu</v>
      </c>
      <c r="I288" s="326">
        <f t="shared" si="96"/>
        <v>45795.583333333336</v>
      </c>
      <c r="J288" s="327">
        <f t="shared" si="97"/>
        <v>3.583333333333333</v>
      </c>
      <c r="K288" s="325" t="str">
        <f t="shared" si="93"/>
        <v>Minggu</v>
      </c>
      <c r="L288" s="326">
        <f t="shared" si="98"/>
        <v>45795.625</v>
      </c>
      <c r="M288" s="327">
        <f t="shared" si="94"/>
        <v>3.6249999999999996</v>
      </c>
    </row>
    <row r="289" spans="1:13" ht="15.75" x14ac:dyDescent="0.25">
      <c r="A289" s="270">
        <f t="shared" si="95"/>
        <v>5</v>
      </c>
      <c r="B289" s="328" t="s">
        <v>326</v>
      </c>
      <c r="C289" s="270">
        <v>130</v>
      </c>
      <c r="D289" s="53">
        <f t="shared" si="90"/>
        <v>11</v>
      </c>
      <c r="E289" s="53">
        <v>1</v>
      </c>
      <c r="F289" s="53">
        <f t="shared" si="91"/>
        <v>10</v>
      </c>
      <c r="G289" s="270">
        <v>2</v>
      </c>
      <c r="H289" s="325" t="str">
        <f t="shared" si="92"/>
        <v>Minggu</v>
      </c>
      <c r="I289" s="326">
        <f t="shared" si="96"/>
        <v>45795.791666666664</v>
      </c>
      <c r="J289" s="327">
        <f t="shared" si="97"/>
        <v>3.7916666666666661</v>
      </c>
      <c r="K289" s="325" t="str">
        <f t="shared" si="93"/>
        <v>Minggu</v>
      </c>
      <c r="L289" s="326">
        <f t="shared" si="98"/>
        <v>45795.875</v>
      </c>
      <c r="M289" s="327">
        <f t="shared" si="94"/>
        <v>3.8749999999999996</v>
      </c>
    </row>
    <row r="290" spans="1:13" ht="15.75" x14ac:dyDescent="0.25">
      <c r="A290" s="325">
        <f t="shared" si="95"/>
        <v>6</v>
      </c>
      <c r="B290" s="328" t="s">
        <v>327</v>
      </c>
      <c r="C290" s="325">
        <v>47</v>
      </c>
      <c r="D290" s="23">
        <f t="shared" si="90"/>
        <v>4</v>
      </c>
      <c r="E290" s="53">
        <v>1</v>
      </c>
      <c r="F290" s="23">
        <f t="shared" si="91"/>
        <v>3</v>
      </c>
      <c r="G290" s="270">
        <v>3</v>
      </c>
      <c r="H290" s="325" t="str">
        <f t="shared" si="92"/>
        <v>Senin</v>
      </c>
      <c r="I290" s="326">
        <f t="shared" si="96"/>
        <v>45796.333333333336</v>
      </c>
      <c r="J290" s="327">
        <f t="shared" si="97"/>
        <v>4.333333333333333</v>
      </c>
      <c r="K290" s="325" t="str">
        <f t="shared" si="93"/>
        <v>Senin</v>
      </c>
      <c r="L290" s="326">
        <f t="shared" si="98"/>
        <v>45796.458333333336</v>
      </c>
      <c r="M290" s="327">
        <f t="shared" si="94"/>
        <v>4.458333333333333</v>
      </c>
    </row>
    <row r="291" spans="1:13" ht="15.75" x14ac:dyDescent="0.25">
      <c r="A291" s="325">
        <f t="shared" si="95"/>
        <v>7</v>
      </c>
      <c r="B291" s="328" t="s">
        <v>328</v>
      </c>
      <c r="C291" s="325">
        <v>95</v>
      </c>
      <c r="D291" s="23">
        <f t="shared" si="90"/>
        <v>8</v>
      </c>
      <c r="E291" s="53">
        <v>1</v>
      </c>
      <c r="F291" s="23">
        <f t="shared" si="91"/>
        <v>7</v>
      </c>
      <c r="G291" s="325">
        <v>2</v>
      </c>
      <c r="H291" s="325" t="str">
        <f t="shared" si="92"/>
        <v>Senin</v>
      </c>
      <c r="I291" s="326">
        <f t="shared" si="96"/>
        <v>45796.625</v>
      </c>
      <c r="J291" s="327">
        <f t="shared" si="97"/>
        <v>4.625</v>
      </c>
      <c r="K291" s="325" t="str">
        <f t="shared" si="93"/>
        <v>Senin</v>
      </c>
      <c r="L291" s="326">
        <f t="shared" si="98"/>
        <v>45796.708333333336</v>
      </c>
      <c r="M291" s="327">
        <f t="shared" si="94"/>
        <v>4.708333333333333</v>
      </c>
    </row>
    <row r="292" spans="1:13" ht="15.75" x14ac:dyDescent="0.25">
      <c r="A292" s="325">
        <f t="shared" si="95"/>
        <v>8</v>
      </c>
      <c r="B292" s="328" t="s">
        <v>329</v>
      </c>
      <c r="C292" s="325">
        <v>181</v>
      </c>
      <c r="D292" s="23">
        <f t="shared" si="90"/>
        <v>19</v>
      </c>
      <c r="E292" s="329">
        <v>5</v>
      </c>
      <c r="F292" s="23">
        <f t="shared" si="91"/>
        <v>14</v>
      </c>
      <c r="G292" s="325">
        <v>2</v>
      </c>
      <c r="H292" s="325" t="str">
        <f t="shared" si="92"/>
        <v>Selasa</v>
      </c>
      <c r="I292" s="326">
        <f t="shared" si="96"/>
        <v>45797.041666666664</v>
      </c>
      <c r="J292" s="327">
        <f t="shared" si="97"/>
        <v>5.0416666666666661</v>
      </c>
      <c r="K292" s="325" t="str">
        <f t="shared" si="93"/>
        <v>Selasa</v>
      </c>
      <c r="L292" s="326">
        <f t="shared" si="98"/>
        <v>45797.125</v>
      </c>
      <c r="M292" s="327">
        <f t="shared" si="94"/>
        <v>5.1249999999999991</v>
      </c>
    </row>
    <row r="293" spans="1:13" ht="15.75" x14ac:dyDescent="0.25">
      <c r="A293" s="325">
        <f t="shared" si="95"/>
        <v>9</v>
      </c>
      <c r="B293" s="330" t="s">
        <v>330</v>
      </c>
      <c r="C293" s="270">
        <v>547</v>
      </c>
      <c r="D293" s="53">
        <f t="shared" si="90"/>
        <v>46</v>
      </c>
      <c r="E293" s="53">
        <v>3</v>
      </c>
      <c r="F293" s="53">
        <f t="shared" si="91"/>
        <v>43</v>
      </c>
      <c r="G293" s="270">
        <v>2</v>
      </c>
      <c r="H293" s="325" t="str">
        <f t="shared" si="92"/>
        <v>Selasa</v>
      </c>
      <c r="I293" s="326">
        <f t="shared" si="96"/>
        <v>45797.916666666664</v>
      </c>
      <c r="J293" s="327">
        <f t="shared" si="97"/>
        <v>5.9166666666666661</v>
      </c>
      <c r="K293" s="325" t="str">
        <f t="shared" si="93"/>
        <v>Rabu</v>
      </c>
      <c r="L293" s="326">
        <f t="shared" si="98"/>
        <v>45798</v>
      </c>
      <c r="M293" s="327">
        <f t="shared" si="94"/>
        <v>5.9999999999999991</v>
      </c>
    </row>
    <row r="294" spans="1:13" ht="15.75" x14ac:dyDescent="0.25">
      <c r="A294" s="325">
        <f t="shared" si="95"/>
        <v>10</v>
      </c>
      <c r="B294" s="331" t="s">
        <v>18</v>
      </c>
      <c r="C294" s="325">
        <v>547</v>
      </c>
      <c r="D294" s="23">
        <f t="shared" si="90"/>
        <v>48</v>
      </c>
      <c r="E294" s="53">
        <v>5</v>
      </c>
      <c r="F294" s="23">
        <f t="shared" si="91"/>
        <v>43</v>
      </c>
      <c r="G294" s="325">
        <v>4</v>
      </c>
      <c r="H294" s="325" t="str">
        <f t="shared" si="92"/>
        <v>Kamis</v>
      </c>
      <c r="I294" s="326">
        <f t="shared" si="96"/>
        <v>45799.916666666664</v>
      </c>
      <c r="J294" s="327">
        <f t="shared" si="97"/>
        <v>7.9166666666666661</v>
      </c>
      <c r="K294" s="325" t="str">
        <f t="shared" si="93"/>
        <v>Jum'at</v>
      </c>
      <c r="L294" s="326">
        <f t="shared" si="98"/>
        <v>45800.083333333328</v>
      </c>
      <c r="M294" s="327">
        <f t="shared" si="94"/>
        <v>8.0833333333333321</v>
      </c>
    </row>
    <row r="295" spans="1:13" ht="15.75" x14ac:dyDescent="0.25">
      <c r="A295" s="325">
        <f t="shared" si="95"/>
        <v>11</v>
      </c>
      <c r="B295" s="330" t="s">
        <v>330</v>
      </c>
      <c r="C295" s="270">
        <v>181</v>
      </c>
      <c r="D295" s="53">
        <f t="shared" si="90"/>
        <v>14</v>
      </c>
      <c r="E295" s="53">
        <v>0</v>
      </c>
      <c r="F295" s="53">
        <f t="shared" si="91"/>
        <v>14</v>
      </c>
      <c r="G295" s="270">
        <v>1</v>
      </c>
      <c r="H295" s="325" t="str">
        <f t="shared" si="92"/>
        <v>Minggu</v>
      </c>
      <c r="I295" s="326">
        <f t="shared" si="96"/>
        <v>45802.083333333336</v>
      </c>
      <c r="J295" s="327">
        <f t="shared" si="97"/>
        <v>10.083333333333332</v>
      </c>
      <c r="K295" s="325" t="str">
        <f t="shared" si="93"/>
        <v>Minggu</v>
      </c>
      <c r="L295" s="326">
        <f t="shared" si="98"/>
        <v>45802.125</v>
      </c>
      <c r="M295" s="327">
        <f t="shared" si="94"/>
        <v>10.124999999999998</v>
      </c>
    </row>
    <row r="296" spans="1:13" ht="15.75" x14ac:dyDescent="0.25">
      <c r="A296" s="325">
        <f t="shared" si="95"/>
        <v>12</v>
      </c>
      <c r="B296" s="328" t="s">
        <v>329</v>
      </c>
      <c r="C296" s="325">
        <v>95</v>
      </c>
      <c r="D296" s="23">
        <f t="shared" si="90"/>
        <v>8</v>
      </c>
      <c r="E296" s="53">
        <v>1</v>
      </c>
      <c r="F296" s="23">
        <f t="shared" si="91"/>
        <v>7</v>
      </c>
      <c r="G296" s="325">
        <v>2</v>
      </c>
      <c r="H296" s="325" t="str">
        <f t="shared" si="92"/>
        <v>Minggu</v>
      </c>
      <c r="I296" s="326">
        <f t="shared" si="96"/>
        <v>45802.708333333336</v>
      </c>
      <c r="J296" s="327">
        <f t="shared" si="97"/>
        <v>10.708333333333332</v>
      </c>
      <c r="K296" s="325" t="str">
        <f t="shared" si="93"/>
        <v>Minggu</v>
      </c>
      <c r="L296" s="326">
        <f t="shared" si="98"/>
        <v>45802.791666666672</v>
      </c>
      <c r="M296" s="327">
        <f t="shared" si="94"/>
        <v>10.791666666666666</v>
      </c>
    </row>
    <row r="297" spans="1:13" ht="15.75" x14ac:dyDescent="0.25">
      <c r="A297" s="325">
        <f t="shared" si="95"/>
        <v>13</v>
      </c>
      <c r="B297" s="328" t="s">
        <v>328</v>
      </c>
      <c r="C297" s="325">
        <v>47</v>
      </c>
      <c r="D297" s="23">
        <f t="shared" si="90"/>
        <v>4</v>
      </c>
      <c r="E297" s="53">
        <v>1</v>
      </c>
      <c r="F297" s="23">
        <f t="shared" si="91"/>
        <v>3</v>
      </c>
      <c r="G297" s="325">
        <v>1</v>
      </c>
      <c r="H297" s="325" t="str">
        <f t="shared" si="92"/>
        <v>Senin</v>
      </c>
      <c r="I297" s="326">
        <f t="shared" si="96"/>
        <v>45803.125</v>
      </c>
      <c r="J297" s="327">
        <f t="shared" si="97"/>
        <v>11.125</v>
      </c>
      <c r="K297" s="325" t="str">
        <f t="shared" si="93"/>
        <v>Senin</v>
      </c>
      <c r="L297" s="326">
        <f t="shared" si="98"/>
        <v>45803.166666666664</v>
      </c>
      <c r="M297" s="327">
        <f t="shared" si="94"/>
        <v>11.166666666666666</v>
      </c>
    </row>
    <row r="298" spans="1:13" ht="15.75" x14ac:dyDescent="0.25">
      <c r="A298" s="325">
        <f t="shared" si="95"/>
        <v>14</v>
      </c>
      <c r="B298" s="328" t="s">
        <v>327</v>
      </c>
      <c r="C298" s="325">
        <v>130</v>
      </c>
      <c r="D298" s="23">
        <f t="shared" si="90"/>
        <v>11</v>
      </c>
      <c r="E298" s="53">
        <v>1</v>
      </c>
      <c r="F298" s="23">
        <f t="shared" si="91"/>
        <v>10</v>
      </c>
      <c r="G298" s="325">
        <v>2</v>
      </c>
      <c r="H298" s="325" t="str">
        <f t="shared" si="92"/>
        <v>Senin</v>
      </c>
      <c r="I298" s="326">
        <f t="shared" si="96"/>
        <v>45803.333333333336</v>
      </c>
      <c r="J298" s="327">
        <f t="shared" si="97"/>
        <v>11.333333333333332</v>
      </c>
      <c r="K298" s="325" t="str">
        <f t="shared" si="93"/>
        <v>Senin</v>
      </c>
      <c r="L298" s="326">
        <f t="shared" si="98"/>
        <v>45803.416666666672</v>
      </c>
      <c r="M298" s="327">
        <f t="shared" si="94"/>
        <v>11.416666666666666</v>
      </c>
    </row>
    <row r="299" spans="1:13" ht="15.75" x14ac:dyDescent="0.25">
      <c r="A299" s="325">
        <f t="shared" si="95"/>
        <v>15</v>
      </c>
      <c r="B299" s="328" t="s">
        <v>326</v>
      </c>
      <c r="C299" s="325">
        <v>50</v>
      </c>
      <c r="D299" s="23">
        <f t="shared" si="90"/>
        <v>4</v>
      </c>
      <c r="E299" s="53">
        <v>0</v>
      </c>
      <c r="F299" s="23">
        <f t="shared" si="91"/>
        <v>4</v>
      </c>
      <c r="G299" s="270">
        <v>1</v>
      </c>
      <c r="H299" s="325" t="str">
        <f t="shared" si="92"/>
        <v>Senin</v>
      </c>
      <c r="I299" s="326">
        <f t="shared" si="96"/>
        <v>45803.875</v>
      </c>
      <c r="J299" s="327">
        <f t="shared" si="97"/>
        <v>11.875</v>
      </c>
      <c r="K299" s="325" t="str">
        <f t="shared" si="93"/>
        <v>Senin</v>
      </c>
      <c r="L299" s="326">
        <f t="shared" si="98"/>
        <v>45803.916666666664</v>
      </c>
      <c r="M299" s="327">
        <f t="shared" si="94"/>
        <v>11.916666666666666</v>
      </c>
    </row>
    <row r="300" spans="1:13" ht="15.75" x14ac:dyDescent="0.25">
      <c r="A300" s="270">
        <f t="shared" si="95"/>
        <v>16</v>
      </c>
      <c r="B300" s="328" t="s">
        <v>325</v>
      </c>
      <c r="C300" s="325">
        <v>160</v>
      </c>
      <c r="D300" s="53">
        <f t="shared" si="90"/>
        <v>14</v>
      </c>
      <c r="E300" s="53">
        <v>2</v>
      </c>
      <c r="F300" s="53">
        <f t="shared" si="91"/>
        <v>12</v>
      </c>
      <c r="G300" s="270">
        <v>1</v>
      </c>
      <c r="H300" s="325" t="str">
        <f t="shared" si="92"/>
        <v>Selasa</v>
      </c>
      <c r="I300" s="326">
        <f t="shared" si="96"/>
        <v>45804.083333333336</v>
      </c>
      <c r="J300" s="327">
        <f t="shared" si="97"/>
        <v>12.083333333333332</v>
      </c>
      <c r="K300" s="325" t="str">
        <f t="shared" si="93"/>
        <v>Selasa</v>
      </c>
      <c r="L300" s="326">
        <f t="shared" si="98"/>
        <v>45804.125</v>
      </c>
      <c r="M300" s="327">
        <f t="shared" si="94"/>
        <v>12.124999999999998</v>
      </c>
    </row>
    <row r="301" spans="1:13" ht="15.75" x14ac:dyDescent="0.25">
      <c r="A301" s="270">
        <f t="shared" si="95"/>
        <v>17</v>
      </c>
      <c r="B301" s="328" t="s">
        <v>55</v>
      </c>
      <c r="C301" s="325">
        <v>170</v>
      </c>
      <c r="D301" s="53">
        <f t="shared" si="90"/>
        <v>16</v>
      </c>
      <c r="E301" s="53">
        <v>3</v>
      </c>
      <c r="F301" s="53">
        <f t="shared" si="91"/>
        <v>13</v>
      </c>
      <c r="G301" s="270">
        <v>3</v>
      </c>
      <c r="H301" s="325" t="str">
        <f t="shared" si="92"/>
        <v>Selasa</v>
      </c>
      <c r="I301" s="326">
        <f t="shared" si="96"/>
        <v>45804.708333333336</v>
      </c>
      <c r="J301" s="327">
        <f t="shared" si="97"/>
        <v>12.708333333333332</v>
      </c>
      <c r="K301" s="325" t="str">
        <f t="shared" si="93"/>
        <v>Selasa</v>
      </c>
      <c r="L301" s="326">
        <f t="shared" si="98"/>
        <v>45804.833333333336</v>
      </c>
      <c r="M301" s="327">
        <f t="shared" si="94"/>
        <v>12.833333333333332</v>
      </c>
    </row>
    <row r="302" spans="1:13" ht="15.75" x14ac:dyDescent="0.25">
      <c r="A302" s="270">
        <f t="shared" si="95"/>
        <v>18</v>
      </c>
      <c r="B302" s="328" t="s">
        <v>324</v>
      </c>
      <c r="C302" s="325">
        <v>325</v>
      </c>
      <c r="D302" s="53">
        <f t="shared" si="90"/>
        <v>28</v>
      </c>
      <c r="E302" s="53">
        <v>2</v>
      </c>
      <c r="F302" s="53">
        <f t="shared" si="91"/>
        <v>26</v>
      </c>
      <c r="G302" s="270">
        <v>1</v>
      </c>
      <c r="H302" s="325" t="str">
        <f t="shared" si="92"/>
        <v>Rabu</v>
      </c>
      <c r="I302" s="326">
        <f t="shared" si="96"/>
        <v>45805.5</v>
      </c>
      <c r="J302" s="327">
        <f t="shared" si="97"/>
        <v>13.499999999999998</v>
      </c>
      <c r="K302" s="325" t="str">
        <f t="shared" si="93"/>
        <v>Rabu</v>
      </c>
      <c r="L302" s="326">
        <f t="shared" si="98"/>
        <v>45805.541666666664</v>
      </c>
      <c r="M302" s="327">
        <f t="shared" si="94"/>
        <v>13.541666666666664</v>
      </c>
    </row>
    <row r="303" spans="1:13" ht="15.75" x14ac:dyDescent="0.25">
      <c r="A303" s="270">
        <f t="shared" si="95"/>
        <v>19</v>
      </c>
      <c r="B303" s="328" t="s">
        <v>147</v>
      </c>
      <c r="C303" s="325"/>
      <c r="D303" s="53"/>
      <c r="E303" s="53"/>
      <c r="F303" s="53"/>
      <c r="G303" s="270"/>
      <c r="H303" s="325" t="str">
        <f t="shared" si="92"/>
        <v>Kamis</v>
      </c>
      <c r="I303" s="326">
        <f t="shared" si="96"/>
        <v>45806.708333333336</v>
      </c>
      <c r="J303" s="327">
        <f t="shared" si="97"/>
        <v>14.70833333333333</v>
      </c>
      <c r="K303" s="325"/>
      <c r="L303" s="326"/>
      <c r="M303" s="327"/>
    </row>
    <row r="304" spans="1:13" x14ac:dyDescent="0.25">
      <c r="A304" s="471" t="s">
        <v>31</v>
      </c>
      <c r="B304" s="471"/>
      <c r="C304" s="269">
        <f>SUM(C285:C303)</f>
        <v>3410</v>
      </c>
      <c r="D304" s="160">
        <f>SUM(D285:D303)</f>
        <v>295</v>
      </c>
      <c r="E304" s="160"/>
      <c r="F304" s="160"/>
      <c r="G304" s="160">
        <f>SUM(G285:G303)</f>
        <v>40</v>
      </c>
      <c r="H304" s="160">
        <f>D304+G304</f>
        <v>335</v>
      </c>
      <c r="I304" s="143"/>
      <c r="J304" s="332"/>
      <c r="K304" s="143"/>
      <c r="L304" s="143"/>
      <c r="M304" s="332"/>
    </row>
    <row r="305" spans="1:13" x14ac:dyDescent="0.25">
      <c r="A305" s="471" t="s">
        <v>32</v>
      </c>
      <c r="B305" s="471"/>
      <c r="C305" s="333"/>
      <c r="D305" s="147">
        <f>D304/24</f>
        <v>12.291666666666666</v>
      </c>
      <c r="E305" s="147"/>
      <c r="F305" s="147"/>
      <c r="G305" s="147">
        <f>G304/24</f>
        <v>1.6666666666666667</v>
      </c>
      <c r="H305" s="147">
        <f>H304/24</f>
        <v>13.958333333333334</v>
      </c>
      <c r="I305" s="148"/>
      <c r="J305" s="334" t="s">
        <v>33</v>
      </c>
      <c r="K305" s="335"/>
      <c r="L305" s="335"/>
      <c r="M305" s="335"/>
    </row>
    <row r="306" spans="1:13" x14ac:dyDescent="0.25">
      <c r="B306" s="336"/>
      <c r="C306" s="207"/>
      <c r="D306" s="337"/>
      <c r="E306" s="207"/>
      <c r="F306" s="207"/>
      <c r="G306" s="207"/>
      <c r="H306" s="207"/>
      <c r="I306" s="335"/>
      <c r="J306" s="335"/>
      <c r="K306" s="332" t="s">
        <v>34</v>
      </c>
      <c r="L306" s="332"/>
      <c r="M306" s="338">
        <f>C304</f>
        <v>3410</v>
      </c>
    </row>
    <row r="307" spans="1:13" x14ac:dyDescent="0.25">
      <c r="B307" s="207"/>
      <c r="C307" s="207"/>
      <c r="D307" s="337"/>
      <c r="E307" s="339"/>
      <c r="F307" s="207"/>
      <c r="G307" s="340"/>
      <c r="H307" s="339"/>
      <c r="I307" s="339"/>
      <c r="J307" s="341"/>
      <c r="K307" s="332" t="s">
        <v>36</v>
      </c>
      <c r="L307" s="332"/>
      <c r="M307" s="342">
        <f>D305</f>
        <v>12.291666666666666</v>
      </c>
    </row>
    <row r="308" spans="1:13" x14ac:dyDescent="0.25">
      <c r="K308" s="332" t="s">
        <v>37</v>
      </c>
      <c r="L308" s="332"/>
      <c r="M308" s="156">
        <f>G305</f>
        <v>1.6666666666666667</v>
      </c>
    </row>
    <row r="310" spans="1:13" ht="15.75" x14ac:dyDescent="0.25">
      <c r="A310" s="469" t="s">
        <v>321</v>
      </c>
      <c r="B310" s="469"/>
      <c r="C310" s="469"/>
      <c r="D310" s="469"/>
      <c r="E310" s="469"/>
      <c r="F310" s="469"/>
      <c r="G310" s="469"/>
      <c r="H310" s="469"/>
      <c r="I310" s="469"/>
      <c r="J310" s="469"/>
      <c r="K310" s="469"/>
      <c r="L310" s="469"/>
      <c r="M310" s="469"/>
    </row>
    <row r="311" spans="1:13" ht="15.75" x14ac:dyDescent="0.25">
      <c r="A311" s="469" t="s">
        <v>322</v>
      </c>
      <c r="B311" s="469"/>
      <c r="C311" s="469"/>
      <c r="D311" s="469"/>
      <c r="E311" s="469"/>
      <c r="F311" s="469"/>
      <c r="G311" s="469"/>
      <c r="H311" s="469"/>
      <c r="I311" s="469"/>
      <c r="J311" s="469"/>
      <c r="K311" s="469"/>
      <c r="L311" s="469"/>
      <c r="M311" s="469"/>
    </row>
    <row r="312" spans="1:13" ht="15.75" x14ac:dyDescent="0.25">
      <c r="A312" s="470" t="s">
        <v>342</v>
      </c>
      <c r="B312" s="470"/>
      <c r="C312" s="470"/>
      <c r="D312" s="470"/>
      <c r="E312" s="470"/>
      <c r="F312" s="470"/>
      <c r="G312" s="470"/>
      <c r="H312" s="470"/>
      <c r="I312" s="470"/>
      <c r="J312" s="319"/>
      <c r="K312" s="320" t="s">
        <v>3</v>
      </c>
      <c r="L312" s="321">
        <v>12.5</v>
      </c>
      <c r="M312" s="320" t="s">
        <v>4</v>
      </c>
    </row>
    <row r="313" spans="1:13" ht="15" customHeight="1" x14ac:dyDescent="0.25">
      <c r="A313" s="461" t="s">
        <v>5</v>
      </c>
      <c r="B313" s="461" t="s">
        <v>6</v>
      </c>
      <c r="C313" s="462" t="s">
        <v>7</v>
      </c>
      <c r="D313" s="462" t="s">
        <v>8</v>
      </c>
      <c r="E313" s="463" t="s">
        <v>9</v>
      </c>
      <c r="F313" s="463" t="s">
        <v>10</v>
      </c>
      <c r="G313" s="462" t="s">
        <v>11</v>
      </c>
      <c r="H313" s="464" t="s">
        <v>12</v>
      </c>
      <c r="I313" s="464"/>
      <c r="J313" s="464"/>
      <c r="K313" s="465" t="s">
        <v>13</v>
      </c>
      <c r="L313" s="465"/>
      <c r="M313" s="465"/>
    </row>
    <row r="314" spans="1:13" ht="15.75" x14ac:dyDescent="0.25">
      <c r="A314" s="461"/>
      <c r="B314" s="461"/>
      <c r="C314" s="462"/>
      <c r="D314" s="462"/>
      <c r="E314" s="463"/>
      <c r="F314" s="463"/>
      <c r="G314" s="462"/>
      <c r="H314" s="277" t="s">
        <v>14</v>
      </c>
      <c r="I314" s="277" t="s">
        <v>15</v>
      </c>
      <c r="J314" s="277" t="s">
        <v>16</v>
      </c>
      <c r="K314" s="278" t="s">
        <v>14</v>
      </c>
      <c r="L314" s="278" t="s">
        <v>15</v>
      </c>
      <c r="M314" s="278" t="s">
        <v>16</v>
      </c>
    </row>
    <row r="315" spans="1:13" ht="15.75" x14ac:dyDescent="0.25">
      <c r="A315" s="270">
        <v>1</v>
      </c>
      <c r="B315" s="322" t="s">
        <v>147</v>
      </c>
      <c r="C315" s="270">
        <v>325</v>
      </c>
      <c r="D315" s="53">
        <f t="shared" ref="D315:D332" si="99">F315+E315</f>
        <v>28</v>
      </c>
      <c r="E315" s="53">
        <v>2</v>
      </c>
      <c r="F315" s="53">
        <f t="shared" ref="F315:F332" si="100">INT(C315/$L$3)</f>
        <v>26</v>
      </c>
      <c r="G315" s="270">
        <v>7</v>
      </c>
      <c r="H315" s="270" t="str">
        <f t="shared" ref="H315:H333" si="101">CHOOSE(WEEKDAY(I315),"Minggu","Senin","Selasa","Rabu","Kamis","Jum'at","Sabtu")</f>
        <v>Kamis</v>
      </c>
      <c r="I315" s="323">
        <v>45806</v>
      </c>
      <c r="J315" s="324">
        <v>0.70833333333333304</v>
      </c>
      <c r="K315" s="270" t="str">
        <f t="shared" ref="K315:K332" si="102">CHOOSE(WEEKDAY(L315),"Minggu","Senin","Selasa","Rabu","Kamis","Jum'at","Sabtu")</f>
        <v>Jum'at</v>
      </c>
      <c r="L315" s="323">
        <f>(I315+J315)+G315/24</f>
        <v>45807</v>
      </c>
      <c r="M315" s="324">
        <f t="shared" ref="M315:M332" si="103">(J315+G315/24)</f>
        <v>0.99999999999999978</v>
      </c>
    </row>
    <row r="316" spans="1:13" ht="15.75" x14ac:dyDescent="0.25">
      <c r="A316" s="270">
        <f t="shared" ref="A316:A333" si="104">A315+1</f>
        <v>2</v>
      </c>
      <c r="B316" s="322" t="s">
        <v>324</v>
      </c>
      <c r="C316" s="270">
        <v>170</v>
      </c>
      <c r="D316" s="53">
        <f t="shared" si="99"/>
        <v>15</v>
      </c>
      <c r="E316" s="53">
        <v>2</v>
      </c>
      <c r="F316" s="53">
        <f t="shared" si="100"/>
        <v>13</v>
      </c>
      <c r="G316" s="270">
        <v>1</v>
      </c>
      <c r="H316" s="325" t="str">
        <f t="shared" si="101"/>
        <v>Sabtu</v>
      </c>
      <c r="I316" s="326">
        <f t="shared" ref="I316:I333" si="105">$I$315+J316</f>
        <v>45808.166666666664</v>
      </c>
      <c r="J316" s="327">
        <f t="shared" ref="J316:J333" si="106">M315+D315/24</f>
        <v>2.1666666666666665</v>
      </c>
      <c r="K316" s="325" t="str">
        <f t="shared" si="102"/>
        <v>Sabtu</v>
      </c>
      <c r="L316" s="326">
        <f t="shared" ref="L316:L332" si="107">($I$315+J316)+G316/24</f>
        <v>45808.208333333328</v>
      </c>
      <c r="M316" s="327">
        <f t="shared" si="103"/>
        <v>2.208333333333333</v>
      </c>
    </row>
    <row r="317" spans="1:13" ht="15.75" x14ac:dyDescent="0.25">
      <c r="A317" s="270">
        <f t="shared" si="104"/>
        <v>3</v>
      </c>
      <c r="B317" s="322" t="s">
        <v>55</v>
      </c>
      <c r="C317" s="270">
        <v>160</v>
      </c>
      <c r="D317" s="53">
        <f t="shared" si="99"/>
        <v>13</v>
      </c>
      <c r="E317" s="53">
        <v>1</v>
      </c>
      <c r="F317" s="53">
        <f t="shared" si="100"/>
        <v>12</v>
      </c>
      <c r="G317" s="270">
        <v>3</v>
      </c>
      <c r="H317" s="325" t="str">
        <f t="shared" si="101"/>
        <v>Sabtu</v>
      </c>
      <c r="I317" s="326">
        <f t="shared" si="105"/>
        <v>45808.833333333336</v>
      </c>
      <c r="J317" s="327">
        <f t="shared" si="106"/>
        <v>2.833333333333333</v>
      </c>
      <c r="K317" s="325" t="str">
        <f t="shared" si="102"/>
        <v>Sabtu</v>
      </c>
      <c r="L317" s="326">
        <f t="shared" si="107"/>
        <v>45808.958333333336</v>
      </c>
      <c r="M317" s="327">
        <f t="shared" si="103"/>
        <v>2.958333333333333</v>
      </c>
    </row>
    <row r="318" spans="1:13" ht="15.75" x14ac:dyDescent="0.25">
      <c r="A318" s="270">
        <f t="shared" si="104"/>
        <v>4</v>
      </c>
      <c r="B318" s="328" t="s">
        <v>325</v>
      </c>
      <c r="C318" s="270">
        <v>50</v>
      </c>
      <c r="D318" s="53">
        <f t="shared" si="99"/>
        <v>4</v>
      </c>
      <c r="E318" s="53">
        <v>0</v>
      </c>
      <c r="F318" s="53">
        <f t="shared" si="100"/>
        <v>4</v>
      </c>
      <c r="G318" s="270">
        <v>1</v>
      </c>
      <c r="H318" s="325" t="str">
        <f t="shared" si="101"/>
        <v>Minggu</v>
      </c>
      <c r="I318" s="326">
        <f t="shared" si="105"/>
        <v>45809.5</v>
      </c>
      <c r="J318" s="327">
        <f t="shared" si="106"/>
        <v>3.4999999999999996</v>
      </c>
      <c r="K318" s="325" t="str">
        <f t="shared" si="102"/>
        <v>Minggu</v>
      </c>
      <c r="L318" s="326">
        <f t="shared" si="107"/>
        <v>45809.541666666664</v>
      </c>
      <c r="M318" s="327">
        <f t="shared" si="103"/>
        <v>3.5416666666666661</v>
      </c>
    </row>
    <row r="319" spans="1:13" ht="15.75" x14ac:dyDescent="0.25">
      <c r="A319" s="270">
        <f t="shared" si="104"/>
        <v>5</v>
      </c>
      <c r="B319" s="328" t="s">
        <v>326</v>
      </c>
      <c r="C319" s="270">
        <v>130</v>
      </c>
      <c r="D319" s="53">
        <f t="shared" si="99"/>
        <v>11</v>
      </c>
      <c r="E319" s="53">
        <v>1</v>
      </c>
      <c r="F319" s="53">
        <f t="shared" si="100"/>
        <v>10</v>
      </c>
      <c r="G319" s="270">
        <v>2</v>
      </c>
      <c r="H319" s="325" t="str">
        <f t="shared" si="101"/>
        <v>Minggu</v>
      </c>
      <c r="I319" s="326">
        <f t="shared" si="105"/>
        <v>45809.708333333336</v>
      </c>
      <c r="J319" s="327">
        <f t="shared" si="106"/>
        <v>3.7083333333333326</v>
      </c>
      <c r="K319" s="325" t="str">
        <f t="shared" si="102"/>
        <v>Minggu</v>
      </c>
      <c r="L319" s="326">
        <f t="shared" si="107"/>
        <v>45809.791666666672</v>
      </c>
      <c r="M319" s="327">
        <f t="shared" si="103"/>
        <v>3.7916666666666661</v>
      </c>
    </row>
    <row r="320" spans="1:13" ht="15.75" x14ac:dyDescent="0.25">
      <c r="A320" s="325">
        <f t="shared" si="104"/>
        <v>6</v>
      </c>
      <c r="B320" s="328" t="s">
        <v>327</v>
      </c>
      <c r="C320" s="325">
        <v>47</v>
      </c>
      <c r="D320" s="23">
        <f t="shared" si="99"/>
        <v>4</v>
      </c>
      <c r="E320" s="53">
        <v>1</v>
      </c>
      <c r="F320" s="23">
        <f t="shared" si="100"/>
        <v>3</v>
      </c>
      <c r="G320" s="270">
        <v>3</v>
      </c>
      <c r="H320" s="325" t="str">
        <f t="shared" si="101"/>
        <v>Senin</v>
      </c>
      <c r="I320" s="326">
        <f t="shared" si="105"/>
        <v>45810.25</v>
      </c>
      <c r="J320" s="327">
        <f t="shared" si="106"/>
        <v>4.2499999999999991</v>
      </c>
      <c r="K320" s="325" t="str">
        <f t="shared" si="102"/>
        <v>Senin</v>
      </c>
      <c r="L320" s="326">
        <f t="shared" si="107"/>
        <v>45810.375</v>
      </c>
      <c r="M320" s="327">
        <f t="shared" si="103"/>
        <v>4.3749999999999991</v>
      </c>
    </row>
    <row r="321" spans="1:13" ht="15.75" x14ac:dyDescent="0.25">
      <c r="A321" s="325">
        <f t="shared" si="104"/>
        <v>7</v>
      </c>
      <c r="B321" s="328" t="s">
        <v>328</v>
      </c>
      <c r="C321" s="325">
        <v>95</v>
      </c>
      <c r="D321" s="23">
        <f t="shared" si="99"/>
        <v>8</v>
      </c>
      <c r="E321" s="53">
        <v>1</v>
      </c>
      <c r="F321" s="23">
        <f t="shared" si="100"/>
        <v>7</v>
      </c>
      <c r="G321" s="325">
        <v>2</v>
      </c>
      <c r="H321" s="325" t="str">
        <f t="shared" si="101"/>
        <v>Senin</v>
      </c>
      <c r="I321" s="326">
        <f t="shared" si="105"/>
        <v>45810.541666666664</v>
      </c>
      <c r="J321" s="327">
        <f t="shared" si="106"/>
        <v>4.5416666666666661</v>
      </c>
      <c r="K321" s="325" t="str">
        <f t="shared" si="102"/>
        <v>Senin</v>
      </c>
      <c r="L321" s="326">
        <f t="shared" si="107"/>
        <v>45810.625</v>
      </c>
      <c r="M321" s="327">
        <f t="shared" si="103"/>
        <v>4.6249999999999991</v>
      </c>
    </row>
    <row r="322" spans="1:13" ht="15.75" x14ac:dyDescent="0.25">
      <c r="A322" s="325">
        <f t="shared" si="104"/>
        <v>8</v>
      </c>
      <c r="B322" s="328" t="s">
        <v>329</v>
      </c>
      <c r="C322" s="325">
        <v>181</v>
      </c>
      <c r="D322" s="23">
        <f t="shared" si="99"/>
        <v>19</v>
      </c>
      <c r="E322" s="329">
        <v>5</v>
      </c>
      <c r="F322" s="23">
        <f t="shared" si="100"/>
        <v>14</v>
      </c>
      <c r="G322" s="325">
        <v>3</v>
      </c>
      <c r="H322" s="325" t="str">
        <f t="shared" si="101"/>
        <v>Senin</v>
      </c>
      <c r="I322" s="326">
        <f t="shared" si="105"/>
        <v>45810.958333333336</v>
      </c>
      <c r="J322" s="327">
        <f t="shared" si="106"/>
        <v>4.9583333333333321</v>
      </c>
      <c r="K322" s="325" t="str">
        <f t="shared" si="102"/>
        <v>Selasa</v>
      </c>
      <c r="L322" s="326">
        <f t="shared" si="107"/>
        <v>45811.083333333336</v>
      </c>
      <c r="M322" s="327">
        <f t="shared" si="103"/>
        <v>5.0833333333333321</v>
      </c>
    </row>
    <row r="323" spans="1:13" ht="15.75" x14ac:dyDescent="0.25">
      <c r="A323" s="325">
        <f t="shared" si="104"/>
        <v>9</v>
      </c>
      <c r="B323" s="330" t="s">
        <v>330</v>
      </c>
      <c r="C323" s="270">
        <v>547</v>
      </c>
      <c r="D323" s="53">
        <f t="shared" si="99"/>
        <v>46</v>
      </c>
      <c r="E323" s="53">
        <v>3</v>
      </c>
      <c r="F323" s="53">
        <f t="shared" si="100"/>
        <v>43</v>
      </c>
      <c r="G323" s="270">
        <v>2</v>
      </c>
      <c r="H323" s="325" t="str">
        <f t="shared" si="101"/>
        <v>Selasa</v>
      </c>
      <c r="I323" s="326">
        <f t="shared" si="105"/>
        <v>45811.875</v>
      </c>
      <c r="J323" s="327">
        <f t="shared" si="106"/>
        <v>5.8749999999999991</v>
      </c>
      <c r="K323" s="325" t="str">
        <f t="shared" si="102"/>
        <v>Selasa</v>
      </c>
      <c r="L323" s="326">
        <f t="shared" si="107"/>
        <v>45811.958333333336</v>
      </c>
      <c r="M323" s="327">
        <f t="shared" si="103"/>
        <v>5.9583333333333321</v>
      </c>
    </row>
    <row r="324" spans="1:13" ht="15.75" x14ac:dyDescent="0.25">
      <c r="A324" s="325">
        <f t="shared" si="104"/>
        <v>10</v>
      </c>
      <c r="B324" s="331" t="s">
        <v>18</v>
      </c>
      <c r="C324" s="325">
        <v>547</v>
      </c>
      <c r="D324" s="23">
        <f t="shared" si="99"/>
        <v>48</v>
      </c>
      <c r="E324" s="53">
        <v>5</v>
      </c>
      <c r="F324" s="23">
        <f t="shared" si="100"/>
        <v>43</v>
      </c>
      <c r="G324" s="325">
        <v>4</v>
      </c>
      <c r="H324" s="325" t="str">
        <f t="shared" si="101"/>
        <v>Kamis</v>
      </c>
      <c r="I324" s="326">
        <f t="shared" si="105"/>
        <v>45813.875</v>
      </c>
      <c r="J324" s="327">
        <f t="shared" si="106"/>
        <v>7.8749999999999991</v>
      </c>
      <c r="K324" s="325" t="str">
        <f t="shared" si="102"/>
        <v>Jum'at</v>
      </c>
      <c r="L324" s="326">
        <f t="shared" si="107"/>
        <v>45814.041666666664</v>
      </c>
      <c r="M324" s="327">
        <f t="shared" si="103"/>
        <v>8.0416666666666661</v>
      </c>
    </row>
    <row r="325" spans="1:13" ht="15.75" x14ac:dyDescent="0.25">
      <c r="A325" s="325">
        <f t="shared" si="104"/>
        <v>11</v>
      </c>
      <c r="B325" s="330" t="s">
        <v>330</v>
      </c>
      <c r="C325" s="270">
        <v>181</v>
      </c>
      <c r="D325" s="53">
        <f t="shared" si="99"/>
        <v>14</v>
      </c>
      <c r="E325" s="53">
        <v>0</v>
      </c>
      <c r="F325" s="53">
        <f t="shared" si="100"/>
        <v>14</v>
      </c>
      <c r="G325" s="270">
        <v>1</v>
      </c>
      <c r="H325" s="325" t="str">
        <f t="shared" si="101"/>
        <v>Minggu</v>
      </c>
      <c r="I325" s="326">
        <f t="shared" si="105"/>
        <v>45816.041666666664</v>
      </c>
      <c r="J325" s="327">
        <f t="shared" si="106"/>
        <v>10.041666666666666</v>
      </c>
      <c r="K325" s="325" t="str">
        <f t="shared" si="102"/>
        <v>Minggu</v>
      </c>
      <c r="L325" s="326">
        <f t="shared" si="107"/>
        <v>45816.083333333328</v>
      </c>
      <c r="M325" s="327">
        <f t="shared" si="103"/>
        <v>10.083333333333332</v>
      </c>
    </row>
    <row r="326" spans="1:13" ht="15.75" x14ac:dyDescent="0.25">
      <c r="A326" s="325">
        <f t="shared" si="104"/>
        <v>12</v>
      </c>
      <c r="B326" s="328" t="s">
        <v>329</v>
      </c>
      <c r="C326" s="325">
        <v>95</v>
      </c>
      <c r="D326" s="23">
        <f t="shared" si="99"/>
        <v>8</v>
      </c>
      <c r="E326" s="53">
        <v>1</v>
      </c>
      <c r="F326" s="23">
        <f t="shared" si="100"/>
        <v>7</v>
      </c>
      <c r="G326" s="325">
        <v>2</v>
      </c>
      <c r="H326" s="325" t="str">
        <f t="shared" si="101"/>
        <v>Minggu</v>
      </c>
      <c r="I326" s="326">
        <f t="shared" si="105"/>
        <v>45816.666666666664</v>
      </c>
      <c r="J326" s="327">
        <f t="shared" si="106"/>
        <v>10.666666666666666</v>
      </c>
      <c r="K326" s="325" t="str">
        <f t="shared" si="102"/>
        <v>Minggu</v>
      </c>
      <c r="L326" s="326">
        <f t="shared" si="107"/>
        <v>45816.75</v>
      </c>
      <c r="M326" s="327">
        <f t="shared" si="103"/>
        <v>10.75</v>
      </c>
    </row>
    <row r="327" spans="1:13" ht="15.75" x14ac:dyDescent="0.25">
      <c r="A327" s="325">
        <f t="shared" si="104"/>
        <v>13</v>
      </c>
      <c r="B327" s="328" t="s">
        <v>328</v>
      </c>
      <c r="C327" s="325">
        <v>47</v>
      </c>
      <c r="D327" s="23">
        <f t="shared" si="99"/>
        <v>4</v>
      </c>
      <c r="E327" s="53">
        <v>1</v>
      </c>
      <c r="F327" s="23">
        <f t="shared" si="100"/>
        <v>3</v>
      </c>
      <c r="G327" s="325">
        <v>1</v>
      </c>
      <c r="H327" s="325" t="str">
        <f t="shared" si="101"/>
        <v>Senin</v>
      </c>
      <c r="I327" s="326">
        <f t="shared" si="105"/>
        <v>45817.083333333336</v>
      </c>
      <c r="J327" s="327">
        <f t="shared" si="106"/>
        <v>11.083333333333334</v>
      </c>
      <c r="K327" s="325" t="str">
        <f t="shared" si="102"/>
        <v>Senin</v>
      </c>
      <c r="L327" s="326">
        <f t="shared" si="107"/>
        <v>45817.125</v>
      </c>
      <c r="M327" s="327">
        <f t="shared" si="103"/>
        <v>11.125</v>
      </c>
    </row>
    <row r="328" spans="1:13" ht="15.75" x14ac:dyDescent="0.25">
      <c r="A328" s="325">
        <f t="shared" si="104"/>
        <v>14</v>
      </c>
      <c r="B328" s="328" t="s">
        <v>327</v>
      </c>
      <c r="C328" s="325">
        <v>130</v>
      </c>
      <c r="D328" s="23">
        <f t="shared" si="99"/>
        <v>11</v>
      </c>
      <c r="E328" s="53">
        <v>1</v>
      </c>
      <c r="F328" s="23">
        <f t="shared" si="100"/>
        <v>10</v>
      </c>
      <c r="G328" s="325">
        <v>2</v>
      </c>
      <c r="H328" s="325" t="str">
        <f t="shared" si="101"/>
        <v>Senin</v>
      </c>
      <c r="I328" s="326">
        <f t="shared" si="105"/>
        <v>45817.291666666664</v>
      </c>
      <c r="J328" s="327">
        <f t="shared" si="106"/>
        <v>11.291666666666666</v>
      </c>
      <c r="K328" s="325" t="str">
        <f t="shared" si="102"/>
        <v>Senin</v>
      </c>
      <c r="L328" s="326">
        <f t="shared" si="107"/>
        <v>45817.375</v>
      </c>
      <c r="M328" s="327">
        <f t="shared" si="103"/>
        <v>11.375</v>
      </c>
    </row>
    <row r="329" spans="1:13" ht="15.75" x14ac:dyDescent="0.25">
      <c r="A329" s="325">
        <f t="shared" si="104"/>
        <v>15</v>
      </c>
      <c r="B329" s="328" t="s">
        <v>326</v>
      </c>
      <c r="C329" s="325">
        <v>50</v>
      </c>
      <c r="D329" s="23">
        <f t="shared" si="99"/>
        <v>4</v>
      </c>
      <c r="E329" s="53">
        <v>0</v>
      </c>
      <c r="F329" s="23">
        <f t="shared" si="100"/>
        <v>4</v>
      </c>
      <c r="G329" s="270">
        <v>1</v>
      </c>
      <c r="H329" s="325" t="str">
        <f t="shared" si="101"/>
        <v>Senin</v>
      </c>
      <c r="I329" s="326">
        <f t="shared" si="105"/>
        <v>45817.833333333336</v>
      </c>
      <c r="J329" s="327">
        <f t="shared" si="106"/>
        <v>11.833333333333334</v>
      </c>
      <c r="K329" s="325" t="str">
        <f t="shared" si="102"/>
        <v>Senin</v>
      </c>
      <c r="L329" s="326">
        <f t="shared" si="107"/>
        <v>45817.875</v>
      </c>
      <c r="M329" s="327">
        <f t="shared" si="103"/>
        <v>11.875</v>
      </c>
    </row>
    <row r="330" spans="1:13" ht="15.75" x14ac:dyDescent="0.25">
      <c r="A330" s="270">
        <f t="shared" si="104"/>
        <v>16</v>
      </c>
      <c r="B330" s="328" t="s">
        <v>325</v>
      </c>
      <c r="C330" s="325">
        <v>160</v>
      </c>
      <c r="D330" s="53">
        <f t="shared" si="99"/>
        <v>14</v>
      </c>
      <c r="E330" s="53">
        <v>2</v>
      </c>
      <c r="F330" s="53">
        <f t="shared" si="100"/>
        <v>12</v>
      </c>
      <c r="G330" s="270">
        <v>1</v>
      </c>
      <c r="H330" s="325" t="str">
        <f t="shared" si="101"/>
        <v>Selasa</v>
      </c>
      <c r="I330" s="326">
        <f t="shared" si="105"/>
        <v>45818.041666666664</v>
      </c>
      <c r="J330" s="327">
        <f t="shared" si="106"/>
        <v>12.041666666666666</v>
      </c>
      <c r="K330" s="325" t="str">
        <f t="shared" si="102"/>
        <v>Selasa</v>
      </c>
      <c r="L330" s="326">
        <f t="shared" si="107"/>
        <v>45818.083333333328</v>
      </c>
      <c r="M330" s="327">
        <f t="shared" si="103"/>
        <v>12.083333333333332</v>
      </c>
    </row>
    <row r="331" spans="1:13" ht="15.75" x14ac:dyDescent="0.25">
      <c r="A331" s="270">
        <f t="shared" si="104"/>
        <v>17</v>
      </c>
      <c r="B331" s="328" t="s">
        <v>55</v>
      </c>
      <c r="C331" s="325">
        <v>170</v>
      </c>
      <c r="D331" s="53">
        <f t="shared" si="99"/>
        <v>16</v>
      </c>
      <c r="E331" s="53">
        <v>3</v>
      </c>
      <c r="F331" s="53">
        <f t="shared" si="100"/>
        <v>13</v>
      </c>
      <c r="G331" s="270">
        <v>3</v>
      </c>
      <c r="H331" s="325" t="str">
        <f t="shared" si="101"/>
        <v>Selasa</v>
      </c>
      <c r="I331" s="326">
        <f t="shared" si="105"/>
        <v>45818.666666666664</v>
      </c>
      <c r="J331" s="327">
        <f t="shared" si="106"/>
        <v>12.666666666666666</v>
      </c>
      <c r="K331" s="325" t="str">
        <f t="shared" si="102"/>
        <v>Selasa</v>
      </c>
      <c r="L331" s="326">
        <f t="shared" si="107"/>
        <v>45818.791666666664</v>
      </c>
      <c r="M331" s="327">
        <f t="shared" si="103"/>
        <v>12.791666666666666</v>
      </c>
    </row>
    <row r="332" spans="1:13" ht="15.75" x14ac:dyDescent="0.25">
      <c r="A332" s="270">
        <f t="shared" si="104"/>
        <v>18</v>
      </c>
      <c r="B332" s="328" t="s">
        <v>324</v>
      </c>
      <c r="C332" s="325">
        <v>325</v>
      </c>
      <c r="D332" s="53">
        <f t="shared" si="99"/>
        <v>28</v>
      </c>
      <c r="E332" s="53">
        <v>2</v>
      </c>
      <c r="F332" s="53">
        <f t="shared" si="100"/>
        <v>26</v>
      </c>
      <c r="G332" s="270">
        <v>1</v>
      </c>
      <c r="H332" s="325" t="str">
        <f t="shared" si="101"/>
        <v>Rabu</v>
      </c>
      <c r="I332" s="326">
        <f t="shared" si="105"/>
        <v>45819.458333333336</v>
      </c>
      <c r="J332" s="327">
        <f t="shared" si="106"/>
        <v>13.458333333333332</v>
      </c>
      <c r="K332" s="325" t="str">
        <f t="shared" si="102"/>
        <v>Rabu</v>
      </c>
      <c r="L332" s="326">
        <f t="shared" si="107"/>
        <v>45819.5</v>
      </c>
      <c r="M332" s="327">
        <f t="shared" si="103"/>
        <v>13.499999999999998</v>
      </c>
    </row>
    <row r="333" spans="1:13" ht="15.75" x14ac:dyDescent="0.25">
      <c r="A333" s="270">
        <f t="shared" si="104"/>
        <v>19</v>
      </c>
      <c r="B333" s="328" t="s">
        <v>147</v>
      </c>
      <c r="C333" s="325"/>
      <c r="D333" s="53"/>
      <c r="E333" s="53"/>
      <c r="F333" s="53"/>
      <c r="G333" s="270"/>
      <c r="H333" s="325" t="str">
        <f t="shared" si="101"/>
        <v>Kamis</v>
      </c>
      <c r="I333" s="326">
        <f t="shared" si="105"/>
        <v>45820.666666666664</v>
      </c>
      <c r="J333" s="327">
        <f t="shared" si="106"/>
        <v>14.666666666666664</v>
      </c>
      <c r="K333" s="325"/>
      <c r="L333" s="326"/>
      <c r="M333" s="327"/>
    </row>
    <row r="334" spans="1:13" x14ac:dyDescent="0.25">
      <c r="A334" s="471" t="s">
        <v>31</v>
      </c>
      <c r="B334" s="471"/>
      <c r="C334" s="269">
        <f>SUM(C315:C333)</f>
        <v>3410</v>
      </c>
      <c r="D334" s="160">
        <f>SUM(D315:D333)</f>
        <v>295</v>
      </c>
      <c r="E334" s="160"/>
      <c r="F334" s="160"/>
      <c r="G334" s="160">
        <f>SUM(G315:G333)</f>
        <v>40</v>
      </c>
      <c r="H334" s="160">
        <f>D334+G334</f>
        <v>335</v>
      </c>
      <c r="I334" s="143"/>
      <c r="J334" s="332"/>
      <c r="K334" s="143"/>
      <c r="L334" s="143"/>
      <c r="M334" s="332"/>
    </row>
    <row r="335" spans="1:13" x14ac:dyDescent="0.25">
      <c r="A335" s="471" t="s">
        <v>32</v>
      </c>
      <c r="B335" s="471"/>
      <c r="C335" s="333"/>
      <c r="D335" s="147">
        <f>D334/24</f>
        <v>12.291666666666666</v>
      </c>
      <c r="E335" s="147"/>
      <c r="F335" s="147"/>
      <c r="G335" s="147">
        <f>G334/24</f>
        <v>1.6666666666666667</v>
      </c>
      <c r="H335" s="147">
        <f>H334/24</f>
        <v>13.958333333333334</v>
      </c>
      <c r="I335" s="148"/>
      <c r="J335" s="334" t="s">
        <v>33</v>
      </c>
      <c r="K335" s="335"/>
      <c r="L335" s="335"/>
      <c r="M335" s="335"/>
    </row>
    <row r="336" spans="1:13" x14ac:dyDescent="0.25">
      <c r="B336" s="336"/>
      <c r="C336" s="207"/>
      <c r="D336" s="337"/>
      <c r="E336" s="207"/>
      <c r="F336" s="207"/>
      <c r="G336" s="207"/>
      <c r="H336" s="207"/>
      <c r="I336" s="335"/>
      <c r="J336" s="335"/>
      <c r="K336" s="332" t="s">
        <v>34</v>
      </c>
      <c r="L336" s="332"/>
      <c r="M336" s="338">
        <f>C334</f>
        <v>3410</v>
      </c>
    </row>
    <row r="337" spans="1:13" x14ac:dyDescent="0.25">
      <c r="B337" s="207"/>
      <c r="C337" s="207"/>
      <c r="D337" s="337"/>
      <c r="E337" s="339"/>
      <c r="F337" s="207"/>
      <c r="G337" s="340"/>
      <c r="H337" s="339"/>
      <c r="I337" s="339"/>
      <c r="J337" s="341"/>
      <c r="K337" s="332" t="s">
        <v>36</v>
      </c>
      <c r="L337" s="332"/>
      <c r="M337" s="342">
        <f>D335</f>
        <v>12.291666666666666</v>
      </c>
    </row>
    <row r="338" spans="1:13" x14ac:dyDescent="0.25">
      <c r="K338" s="332" t="s">
        <v>37</v>
      </c>
      <c r="L338" s="332"/>
      <c r="M338" s="156">
        <f>G335</f>
        <v>1.6666666666666667</v>
      </c>
    </row>
    <row r="340" spans="1:13" ht="15.75" x14ac:dyDescent="0.25">
      <c r="A340" s="469" t="s">
        <v>321</v>
      </c>
      <c r="B340" s="469"/>
      <c r="C340" s="469"/>
      <c r="D340" s="469"/>
      <c r="E340" s="469"/>
      <c r="F340" s="469"/>
      <c r="G340" s="469"/>
      <c r="H340" s="469"/>
      <c r="I340" s="469"/>
      <c r="J340" s="469"/>
      <c r="K340" s="469"/>
      <c r="L340" s="469"/>
      <c r="M340" s="469"/>
    </row>
    <row r="341" spans="1:13" ht="15.75" x14ac:dyDescent="0.25">
      <c r="A341" s="469" t="s">
        <v>322</v>
      </c>
      <c r="B341" s="469"/>
      <c r="C341" s="469"/>
      <c r="D341" s="469"/>
      <c r="E341" s="469"/>
      <c r="F341" s="469"/>
      <c r="G341" s="469"/>
      <c r="H341" s="469"/>
      <c r="I341" s="469"/>
      <c r="J341" s="469"/>
      <c r="K341" s="469"/>
      <c r="L341" s="469"/>
      <c r="M341" s="469"/>
    </row>
    <row r="342" spans="1:13" ht="15.75" x14ac:dyDescent="0.25">
      <c r="A342" s="470" t="s">
        <v>343</v>
      </c>
      <c r="B342" s="470"/>
      <c r="C342" s="470"/>
      <c r="D342" s="470"/>
      <c r="E342" s="470"/>
      <c r="F342" s="470"/>
      <c r="G342" s="470"/>
      <c r="H342" s="470"/>
      <c r="I342" s="470"/>
      <c r="J342" s="319"/>
      <c r="K342" s="320" t="s">
        <v>3</v>
      </c>
      <c r="L342" s="321">
        <v>12.5</v>
      </c>
      <c r="M342" s="320" t="s">
        <v>4</v>
      </c>
    </row>
    <row r="343" spans="1:13" ht="15" customHeight="1" x14ac:dyDescent="0.25">
      <c r="A343" s="461" t="s">
        <v>5</v>
      </c>
      <c r="B343" s="461" t="s">
        <v>6</v>
      </c>
      <c r="C343" s="462" t="s">
        <v>7</v>
      </c>
      <c r="D343" s="462" t="s">
        <v>8</v>
      </c>
      <c r="E343" s="463" t="s">
        <v>9</v>
      </c>
      <c r="F343" s="463" t="s">
        <v>10</v>
      </c>
      <c r="G343" s="462" t="s">
        <v>11</v>
      </c>
      <c r="H343" s="464" t="s">
        <v>12</v>
      </c>
      <c r="I343" s="464"/>
      <c r="J343" s="464"/>
      <c r="K343" s="465" t="s">
        <v>13</v>
      </c>
      <c r="L343" s="465"/>
      <c r="M343" s="465"/>
    </row>
    <row r="344" spans="1:13" ht="15.75" x14ac:dyDescent="0.25">
      <c r="A344" s="461"/>
      <c r="B344" s="461"/>
      <c r="C344" s="462"/>
      <c r="D344" s="462"/>
      <c r="E344" s="463"/>
      <c r="F344" s="463"/>
      <c r="G344" s="462"/>
      <c r="H344" s="277" t="s">
        <v>14</v>
      </c>
      <c r="I344" s="277" t="s">
        <v>15</v>
      </c>
      <c r="J344" s="277" t="s">
        <v>16</v>
      </c>
      <c r="K344" s="278" t="s">
        <v>14</v>
      </c>
      <c r="L344" s="278" t="s">
        <v>15</v>
      </c>
      <c r="M344" s="278" t="s">
        <v>16</v>
      </c>
    </row>
    <row r="345" spans="1:13" ht="15.75" x14ac:dyDescent="0.25">
      <c r="A345" s="270">
        <v>1</v>
      </c>
      <c r="B345" s="322" t="s">
        <v>147</v>
      </c>
      <c r="C345" s="270">
        <v>325</v>
      </c>
      <c r="D345" s="53">
        <f t="shared" ref="D345:D354" si="108">F345+E345</f>
        <v>28</v>
      </c>
      <c r="E345" s="53">
        <v>2</v>
      </c>
      <c r="F345" s="53">
        <f t="shared" ref="F345:F354" si="109">INT(C345/$L$3)</f>
        <v>26</v>
      </c>
      <c r="G345" s="270">
        <v>8</v>
      </c>
      <c r="H345" s="270" t="str">
        <f t="shared" ref="H345:H355" si="110">CHOOSE(WEEKDAY(I345),"Minggu","Senin","Selasa","Rabu","Kamis","Jum'at","Sabtu")</f>
        <v>Kamis</v>
      </c>
      <c r="I345" s="323">
        <v>45820</v>
      </c>
      <c r="J345" s="324">
        <v>0.66666666666666696</v>
      </c>
      <c r="K345" s="270" t="str">
        <f t="shared" ref="K345:K354" si="111">CHOOSE(WEEKDAY(L345),"Minggu","Senin","Selasa","Rabu","Kamis","Jum'at","Sabtu")</f>
        <v>Jum'at</v>
      </c>
      <c r="L345" s="323">
        <f>(I345+J345)+G345/24</f>
        <v>45821</v>
      </c>
      <c r="M345" s="324">
        <f t="shared" ref="M345:M354" si="112">(J345+G345/24)</f>
        <v>1.0000000000000002</v>
      </c>
    </row>
    <row r="346" spans="1:13" ht="15.75" x14ac:dyDescent="0.25">
      <c r="A346" s="270">
        <f t="shared" ref="A346:A355" si="113">A345+1</f>
        <v>2</v>
      </c>
      <c r="B346" s="322" t="s">
        <v>324</v>
      </c>
      <c r="C346" s="270">
        <v>170</v>
      </c>
      <c r="D346" s="53">
        <f t="shared" si="108"/>
        <v>15</v>
      </c>
      <c r="E346" s="53">
        <v>2</v>
      </c>
      <c r="F346" s="53">
        <f t="shared" si="109"/>
        <v>13</v>
      </c>
      <c r="G346" s="270">
        <v>1</v>
      </c>
      <c r="H346" s="325" t="str">
        <f t="shared" si="110"/>
        <v>Sabtu</v>
      </c>
      <c r="I346" s="326">
        <f t="shared" ref="I346:I355" si="114">$I$345+J346</f>
        <v>45822.166666666664</v>
      </c>
      <c r="J346" s="327">
        <f t="shared" ref="J346:J355" si="115">M345+D345/24</f>
        <v>2.166666666666667</v>
      </c>
      <c r="K346" s="325" t="str">
        <f t="shared" si="111"/>
        <v>Sabtu</v>
      </c>
      <c r="L346" s="326">
        <f t="shared" ref="L346:L354" si="116">($I$345+J346)+G346/24</f>
        <v>45822.208333333328</v>
      </c>
      <c r="M346" s="327">
        <f t="shared" si="112"/>
        <v>2.2083333333333335</v>
      </c>
    </row>
    <row r="347" spans="1:13" ht="15.75" x14ac:dyDescent="0.25">
      <c r="A347" s="270">
        <f t="shared" si="113"/>
        <v>3</v>
      </c>
      <c r="B347" s="322" t="s">
        <v>55</v>
      </c>
      <c r="C347" s="270">
        <v>160</v>
      </c>
      <c r="D347" s="53">
        <f t="shared" si="108"/>
        <v>13</v>
      </c>
      <c r="E347" s="53">
        <v>1</v>
      </c>
      <c r="F347" s="53">
        <f t="shared" si="109"/>
        <v>12</v>
      </c>
      <c r="G347" s="270">
        <v>2</v>
      </c>
      <c r="H347" s="325" t="str">
        <f t="shared" si="110"/>
        <v>Sabtu</v>
      </c>
      <c r="I347" s="326">
        <f t="shared" si="114"/>
        <v>45822.833333333336</v>
      </c>
      <c r="J347" s="327">
        <f t="shared" si="115"/>
        <v>2.8333333333333335</v>
      </c>
      <c r="K347" s="325" t="str">
        <f t="shared" si="111"/>
        <v>Sabtu</v>
      </c>
      <c r="L347" s="326">
        <f t="shared" si="116"/>
        <v>45822.916666666672</v>
      </c>
      <c r="M347" s="327">
        <f t="shared" si="112"/>
        <v>2.916666666666667</v>
      </c>
    </row>
    <row r="348" spans="1:13" ht="15.75" x14ac:dyDescent="0.25">
      <c r="A348" s="270">
        <f t="shared" si="113"/>
        <v>4</v>
      </c>
      <c r="B348" s="328" t="s">
        <v>325</v>
      </c>
      <c r="C348" s="270">
        <v>50</v>
      </c>
      <c r="D348" s="53">
        <f t="shared" si="108"/>
        <v>4</v>
      </c>
      <c r="E348" s="53">
        <v>0</v>
      </c>
      <c r="F348" s="53">
        <f t="shared" si="109"/>
        <v>4</v>
      </c>
      <c r="G348" s="270">
        <v>2</v>
      </c>
      <c r="H348" s="325" t="str">
        <f t="shared" si="110"/>
        <v>Minggu</v>
      </c>
      <c r="I348" s="326">
        <f t="shared" si="114"/>
        <v>45823.458333333336</v>
      </c>
      <c r="J348" s="327">
        <f t="shared" si="115"/>
        <v>3.4583333333333335</v>
      </c>
      <c r="K348" s="325" t="str">
        <f t="shared" si="111"/>
        <v>Minggu</v>
      </c>
      <c r="L348" s="326">
        <f t="shared" si="116"/>
        <v>45823.541666666672</v>
      </c>
      <c r="M348" s="327">
        <f t="shared" si="112"/>
        <v>3.541666666666667</v>
      </c>
    </row>
    <row r="349" spans="1:13" ht="15.75" x14ac:dyDescent="0.25">
      <c r="A349" s="270">
        <f t="shared" si="113"/>
        <v>5</v>
      </c>
      <c r="B349" s="328" t="s">
        <v>326</v>
      </c>
      <c r="C349" s="270">
        <v>130</v>
      </c>
      <c r="D349" s="53">
        <f t="shared" si="108"/>
        <v>11</v>
      </c>
      <c r="E349" s="53">
        <v>1</v>
      </c>
      <c r="F349" s="53">
        <f t="shared" si="109"/>
        <v>10</v>
      </c>
      <c r="G349" s="270">
        <v>2</v>
      </c>
      <c r="H349" s="325" t="str">
        <f t="shared" si="110"/>
        <v>Minggu</v>
      </c>
      <c r="I349" s="326">
        <f t="shared" si="114"/>
        <v>45823.708333333336</v>
      </c>
      <c r="J349" s="327">
        <f t="shared" si="115"/>
        <v>3.7083333333333335</v>
      </c>
      <c r="K349" s="325" t="str">
        <f t="shared" si="111"/>
        <v>Minggu</v>
      </c>
      <c r="L349" s="326">
        <f t="shared" si="116"/>
        <v>45823.791666666672</v>
      </c>
      <c r="M349" s="327">
        <f t="shared" si="112"/>
        <v>3.791666666666667</v>
      </c>
    </row>
    <row r="350" spans="1:13" ht="15.75" x14ac:dyDescent="0.25">
      <c r="A350" s="325">
        <f t="shared" si="113"/>
        <v>6</v>
      </c>
      <c r="B350" s="328" t="s">
        <v>327</v>
      </c>
      <c r="C350" s="325">
        <v>47</v>
      </c>
      <c r="D350" s="23">
        <f t="shared" si="108"/>
        <v>4</v>
      </c>
      <c r="E350" s="53">
        <v>1</v>
      </c>
      <c r="F350" s="23">
        <f t="shared" si="109"/>
        <v>3</v>
      </c>
      <c r="G350" s="270">
        <v>2</v>
      </c>
      <c r="H350" s="325" t="str">
        <f t="shared" si="110"/>
        <v>Senin</v>
      </c>
      <c r="I350" s="326">
        <f t="shared" si="114"/>
        <v>45824.25</v>
      </c>
      <c r="J350" s="327">
        <f t="shared" si="115"/>
        <v>4.25</v>
      </c>
      <c r="K350" s="325" t="str">
        <f t="shared" si="111"/>
        <v>Senin</v>
      </c>
      <c r="L350" s="326">
        <f t="shared" si="116"/>
        <v>45824.333333333336</v>
      </c>
      <c r="M350" s="327">
        <f t="shared" si="112"/>
        <v>4.333333333333333</v>
      </c>
    </row>
    <row r="351" spans="1:13" ht="15.75" x14ac:dyDescent="0.25">
      <c r="A351" s="325">
        <f t="shared" si="113"/>
        <v>7</v>
      </c>
      <c r="B351" s="328" t="s">
        <v>328</v>
      </c>
      <c r="C351" s="325">
        <v>95</v>
      </c>
      <c r="D351" s="23">
        <f t="shared" si="108"/>
        <v>8</v>
      </c>
      <c r="E351" s="53">
        <v>1</v>
      </c>
      <c r="F351" s="23">
        <f t="shared" si="109"/>
        <v>7</v>
      </c>
      <c r="G351" s="325">
        <v>2</v>
      </c>
      <c r="H351" s="325" t="str">
        <f t="shared" si="110"/>
        <v>Senin</v>
      </c>
      <c r="I351" s="326">
        <f t="shared" si="114"/>
        <v>45824.5</v>
      </c>
      <c r="J351" s="327">
        <f t="shared" si="115"/>
        <v>4.5</v>
      </c>
      <c r="K351" s="325" t="str">
        <f t="shared" si="111"/>
        <v>Senin</v>
      </c>
      <c r="L351" s="326">
        <f t="shared" si="116"/>
        <v>45824.583333333336</v>
      </c>
      <c r="M351" s="327">
        <f t="shared" si="112"/>
        <v>4.583333333333333</v>
      </c>
    </row>
    <row r="352" spans="1:13" ht="15.75" x14ac:dyDescent="0.25">
      <c r="A352" s="325">
        <f t="shared" si="113"/>
        <v>8</v>
      </c>
      <c r="B352" s="328" t="s">
        <v>329</v>
      </c>
      <c r="C352" s="325">
        <v>181</v>
      </c>
      <c r="D352" s="23">
        <f t="shared" si="108"/>
        <v>21</v>
      </c>
      <c r="E352" s="329">
        <v>7</v>
      </c>
      <c r="F352" s="23">
        <f t="shared" si="109"/>
        <v>14</v>
      </c>
      <c r="G352" s="325">
        <v>2</v>
      </c>
      <c r="H352" s="325" t="str">
        <f t="shared" si="110"/>
        <v>Senin</v>
      </c>
      <c r="I352" s="326">
        <f t="shared" si="114"/>
        <v>45824.916666666664</v>
      </c>
      <c r="J352" s="327">
        <f t="shared" si="115"/>
        <v>4.9166666666666661</v>
      </c>
      <c r="K352" s="325" t="str">
        <f t="shared" si="111"/>
        <v>Selasa</v>
      </c>
      <c r="L352" s="326">
        <f t="shared" si="116"/>
        <v>45825</v>
      </c>
      <c r="M352" s="327">
        <f t="shared" si="112"/>
        <v>4.9999999999999991</v>
      </c>
    </row>
    <row r="353" spans="1:13" ht="15.75" x14ac:dyDescent="0.25">
      <c r="A353" s="325">
        <f t="shared" si="113"/>
        <v>9</v>
      </c>
      <c r="B353" s="330" t="s">
        <v>330</v>
      </c>
      <c r="C353" s="270">
        <v>547</v>
      </c>
      <c r="D353" s="53">
        <f t="shared" si="108"/>
        <v>46</v>
      </c>
      <c r="E353" s="53">
        <v>3</v>
      </c>
      <c r="F353" s="53">
        <f t="shared" si="109"/>
        <v>43</v>
      </c>
      <c r="G353" s="270">
        <v>4</v>
      </c>
      <c r="H353" s="325" t="str">
        <f t="shared" si="110"/>
        <v>Selasa</v>
      </c>
      <c r="I353" s="326">
        <f t="shared" si="114"/>
        <v>45825.875</v>
      </c>
      <c r="J353" s="327">
        <f t="shared" si="115"/>
        <v>5.8749999999999991</v>
      </c>
      <c r="K353" s="325" t="str">
        <f t="shared" si="111"/>
        <v>Rabu</v>
      </c>
      <c r="L353" s="326">
        <f t="shared" si="116"/>
        <v>45826.041666666664</v>
      </c>
      <c r="M353" s="327">
        <f t="shared" si="112"/>
        <v>6.0416666666666661</v>
      </c>
    </row>
    <row r="354" spans="1:13" ht="15.75" x14ac:dyDescent="0.25">
      <c r="A354" s="325">
        <f t="shared" si="113"/>
        <v>10</v>
      </c>
      <c r="B354" s="331" t="s">
        <v>18</v>
      </c>
      <c r="C354" s="21">
        <v>396</v>
      </c>
      <c r="D354" s="23">
        <f t="shared" si="108"/>
        <v>33</v>
      </c>
      <c r="E354" s="53">
        <v>2</v>
      </c>
      <c r="F354" s="23">
        <f t="shared" si="109"/>
        <v>31</v>
      </c>
      <c r="G354" s="325">
        <v>4</v>
      </c>
      <c r="H354" s="325" t="str">
        <f t="shared" si="110"/>
        <v>Kamis</v>
      </c>
      <c r="I354" s="326">
        <f t="shared" si="114"/>
        <v>45827.958333333336</v>
      </c>
      <c r="J354" s="327">
        <f t="shared" si="115"/>
        <v>7.958333333333333</v>
      </c>
      <c r="K354" s="325" t="str">
        <f t="shared" si="111"/>
        <v>Jum'at</v>
      </c>
      <c r="L354" s="326">
        <f t="shared" si="116"/>
        <v>45828.125</v>
      </c>
      <c r="M354" s="327">
        <f t="shared" si="112"/>
        <v>8.125</v>
      </c>
    </row>
    <row r="355" spans="1:13" ht="15.75" x14ac:dyDescent="0.25">
      <c r="A355" s="325">
        <f t="shared" si="113"/>
        <v>11</v>
      </c>
      <c r="B355" s="328" t="s">
        <v>147</v>
      </c>
      <c r="C355" s="325"/>
      <c r="D355" s="53"/>
      <c r="E355" s="53"/>
      <c r="F355" s="53"/>
      <c r="G355" s="270"/>
      <c r="H355" s="325" t="str">
        <f t="shared" si="110"/>
        <v>Sabtu</v>
      </c>
      <c r="I355" s="326">
        <f t="shared" si="114"/>
        <v>45829.5</v>
      </c>
      <c r="J355" s="327">
        <f t="shared" si="115"/>
        <v>9.5</v>
      </c>
      <c r="K355" s="325"/>
      <c r="L355" s="326"/>
      <c r="M355" s="327"/>
    </row>
    <row r="356" spans="1:13" x14ac:dyDescent="0.25">
      <c r="A356" s="471" t="s">
        <v>31</v>
      </c>
      <c r="B356" s="471"/>
      <c r="C356" s="269">
        <f>SUM(C345:C355)</f>
        <v>2101</v>
      </c>
      <c r="D356" s="160">
        <f>SUM(D345:D355)</f>
        <v>183</v>
      </c>
      <c r="E356" s="160"/>
      <c r="F356" s="160"/>
      <c r="G356" s="160">
        <f>SUM(G345:G355)</f>
        <v>29</v>
      </c>
      <c r="H356" s="160">
        <f>D356+G356</f>
        <v>212</v>
      </c>
      <c r="I356" s="143"/>
      <c r="J356" s="332"/>
      <c r="K356" s="143"/>
      <c r="L356" s="143"/>
      <c r="M356" s="332"/>
    </row>
    <row r="357" spans="1:13" x14ac:dyDescent="0.25">
      <c r="A357" s="471" t="s">
        <v>32</v>
      </c>
      <c r="B357" s="471"/>
      <c r="C357" s="333"/>
      <c r="D357" s="147">
        <f>D356/24</f>
        <v>7.625</v>
      </c>
      <c r="E357" s="147"/>
      <c r="F357" s="147"/>
      <c r="G357" s="147">
        <f>G356/24</f>
        <v>1.2083333333333333</v>
      </c>
      <c r="H357" s="147">
        <f>H356/24</f>
        <v>8.8333333333333339</v>
      </c>
      <c r="I357" s="148"/>
      <c r="J357" s="334" t="s">
        <v>33</v>
      </c>
      <c r="K357" s="335"/>
      <c r="L357" s="335"/>
      <c r="M357" s="335"/>
    </row>
    <row r="358" spans="1:13" x14ac:dyDescent="0.25">
      <c r="B358" s="336"/>
      <c r="C358" s="207"/>
      <c r="D358" s="337"/>
      <c r="E358" s="207"/>
      <c r="F358" s="207"/>
      <c r="G358" s="207"/>
      <c r="H358" s="207"/>
      <c r="I358" s="335"/>
      <c r="J358" s="335"/>
      <c r="K358" s="332" t="s">
        <v>34</v>
      </c>
      <c r="L358" s="332"/>
      <c r="M358" s="338">
        <f>C356</f>
        <v>2101</v>
      </c>
    </row>
    <row r="359" spans="1:13" x14ac:dyDescent="0.25">
      <c r="B359" s="207"/>
      <c r="C359" s="207"/>
      <c r="D359" s="337"/>
      <c r="E359" s="339"/>
      <c r="F359" s="207"/>
      <c r="G359" s="340"/>
      <c r="H359" s="339"/>
      <c r="I359" s="339"/>
      <c r="J359" s="341"/>
      <c r="K359" s="332" t="s">
        <v>36</v>
      </c>
      <c r="L359" s="332"/>
      <c r="M359" s="342">
        <f>D357</f>
        <v>7.625</v>
      </c>
    </row>
    <row r="360" spans="1:13" x14ac:dyDescent="0.25">
      <c r="K360" s="332" t="s">
        <v>37</v>
      </c>
      <c r="L360" s="332"/>
      <c r="M360" s="156">
        <f>G357</f>
        <v>1.2083333333333333</v>
      </c>
    </row>
    <row r="362" spans="1:13" ht="15.75" x14ac:dyDescent="0.25">
      <c r="A362" s="469" t="s">
        <v>321</v>
      </c>
      <c r="B362" s="469"/>
      <c r="C362" s="469"/>
      <c r="D362" s="469"/>
      <c r="E362" s="469"/>
      <c r="F362" s="469"/>
      <c r="G362" s="469"/>
      <c r="H362" s="469"/>
      <c r="I362" s="469"/>
      <c r="J362" s="469"/>
      <c r="K362" s="469"/>
      <c r="L362" s="469"/>
      <c r="M362" s="469"/>
    </row>
    <row r="363" spans="1:13" ht="15.75" x14ac:dyDescent="0.25">
      <c r="A363" s="469" t="s">
        <v>322</v>
      </c>
      <c r="B363" s="469"/>
      <c r="C363" s="469"/>
      <c r="D363" s="469"/>
      <c r="E363" s="469"/>
      <c r="F363" s="469"/>
      <c r="G363" s="469"/>
      <c r="H363" s="469"/>
      <c r="I363" s="469"/>
      <c r="J363" s="469"/>
      <c r="K363" s="469"/>
      <c r="L363" s="469"/>
      <c r="M363" s="469"/>
    </row>
    <row r="364" spans="1:13" ht="15.75" x14ac:dyDescent="0.25">
      <c r="A364" s="470" t="s">
        <v>344</v>
      </c>
      <c r="B364" s="470"/>
      <c r="C364" s="470"/>
      <c r="D364" s="470"/>
      <c r="E364" s="470"/>
      <c r="F364" s="470"/>
      <c r="G364" s="470"/>
      <c r="H364" s="470"/>
      <c r="I364" s="470"/>
      <c r="J364" s="319"/>
      <c r="K364" s="320" t="s">
        <v>3</v>
      </c>
      <c r="L364" s="321">
        <v>12.5</v>
      </c>
      <c r="M364" s="320" t="s">
        <v>4</v>
      </c>
    </row>
    <row r="365" spans="1:13" ht="15" customHeight="1" x14ac:dyDescent="0.25">
      <c r="A365" s="461" t="s">
        <v>5</v>
      </c>
      <c r="B365" s="461" t="s">
        <v>6</v>
      </c>
      <c r="C365" s="462" t="s">
        <v>7</v>
      </c>
      <c r="D365" s="462" t="s">
        <v>8</v>
      </c>
      <c r="E365" s="463" t="s">
        <v>9</v>
      </c>
      <c r="F365" s="463" t="s">
        <v>10</v>
      </c>
      <c r="G365" s="462" t="s">
        <v>11</v>
      </c>
      <c r="H365" s="464" t="s">
        <v>12</v>
      </c>
      <c r="I365" s="464"/>
      <c r="J365" s="464"/>
      <c r="K365" s="465" t="s">
        <v>13</v>
      </c>
      <c r="L365" s="465"/>
      <c r="M365" s="465"/>
    </row>
    <row r="366" spans="1:13" ht="15.75" x14ac:dyDescent="0.25">
      <c r="A366" s="461"/>
      <c r="B366" s="461"/>
      <c r="C366" s="462"/>
      <c r="D366" s="462"/>
      <c r="E366" s="463"/>
      <c r="F366" s="463"/>
      <c r="G366" s="462"/>
      <c r="H366" s="277" t="s">
        <v>14</v>
      </c>
      <c r="I366" s="277" t="s">
        <v>15</v>
      </c>
      <c r="J366" s="277" t="s">
        <v>16</v>
      </c>
      <c r="K366" s="278" t="s">
        <v>14</v>
      </c>
      <c r="L366" s="278" t="s">
        <v>15</v>
      </c>
      <c r="M366" s="278" t="s">
        <v>16</v>
      </c>
    </row>
    <row r="367" spans="1:13" ht="15.75" x14ac:dyDescent="0.25">
      <c r="A367" s="270">
        <v>1</v>
      </c>
      <c r="B367" s="322" t="s">
        <v>147</v>
      </c>
      <c r="C367" s="270">
        <v>325</v>
      </c>
      <c r="D367" s="53">
        <f t="shared" ref="D367:D382" si="117">F367+E367</f>
        <v>28</v>
      </c>
      <c r="E367" s="53">
        <v>2</v>
      </c>
      <c r="F367" s="53">
        <f t="shared" ref="F367:F382" si="118">INT(C367/$L$3)</f>
        <v>26</v>
      </c>
      <c r="G367" s="270">
        <v>8</v>
      </c>
      <c r="H367" s="270" t="str">
        <f t="shared" ref="H367:H383" si="119">CHOOSE(WEEKDAY(I367),"Minggu","Senin","Selasa","Rabu","Kamis","Jum'at","Sabtu")</f>
        <v>Sabtu</v>
      </c>
      <c r="I367" s="323">
        <v>45829</v>
      </c>
      <c r="J367" s="324">
        <v>0.5</v>
      </c>
      <c r="K367" s="270" t="str">
        <f t="shared" ref="K367:K382" si="120">CHOOSE(WEEKDAY(L367),"Minggu","Senin","Selasa","Rabu","Kamis","Jum'at","Sabtu")</f>
        <v>Sabtu</v>
      </c>
      <c r="L367" s="323">
        <f>(I367+J367)+G367/24</f>
        <v>45829.833333333336</v>
      </c>
      <c r="M367" s="324">
        <f t="shared" ref="M367:M382" si="121">(J367+G367/24)</f>
        <v>0.83333333333333326</v>
      </c>
    </row>
    <row r="368" spans="1:13" ht="15.75" x14ac:dyDescent="0.25">
      <c r="A368" s="270">
        <f t="shared" ref="A368:A383" si="122">A367+1</f>
        <v>2</v>
      </c>
      <c r="B368" s="322" t="s">
        <v>324</v>
      </c>
      <c r="C368" s="270">
        <v>170</v>
      </c>
      <c r="D368" s="53">
        <f t="shared" si="117"/>
        <v>15</v>
      </c>
      <c r="E368" s="53">
        <v>2</v>
      </c>
      <c r="F368" s="53">
        <f t="shared" si="118"/>
        <v>13</v>
      </c>
      <c r="G368" s="270">
        <v>1</v>
      </c>
      <c r="H368" s="325" t="str">
        <f t="shared" si="119"/>
        <v>Senin</v>
      </c>
      <c r="I368" s="326">
        <f t="shared" ref="I368:I383" si="123">$I$367+J368</f>
        <v>45831</v>
      </c>
      <c r="J368" s="327">
        <f t="shared" ref="J368:J383" si="124">M367+D367/24</f>
        <v>2</v>
      </c>
      <c r="K368" s="325" t="str">
        <f t="shared" si="120"/>
        <v>Senin</v>
      </c>
      <c r="L368" s="326">
        <f t="shared" ref="L368:L382" si="125">($I$367+J368)+G368/24</f>
        <v>45831.041666666664</v>
      </c>
      <c r="M368" s="327">
        <f t="shared" si="121"/>
        <v>2.0416666666666665</v>
      </c>
    </row>
    <row r="369" spans="1:13" ht="15.75" x14ac:dyDescent="0.25">
      <c r="A369" s="270">
        <f t="shared" si="122"/>
        <v>3</v>
      </c>
      <c r="B369" s="322" t="s">
        <v>55</v>
      </c>
      <c r="C369" s="270">
        <v>160</v>
      </c>
      <c r="D369" s="53">
        <f t="shared" si="117"/>
        <v>13</v>
      </c>
      <c r="E369" s="53">
        <v>1</v>
      </c>
      <c r="F369" s="53">
        <f t="shared" si="118"/>
        <v>12</v>
      </c>
      <c r="G369" s="270">
        <v>3</v>
      </c>
      <c r="H369" s="325" t="str">
        <f t="shared" si="119"/>
        <v>Senin</v>
      </c>
      <c r="I369" s="326">
        <f t="shared" si="123"/>
        <v>45831.666666666664</v>
      </c>
      <c r="J369" s="327">
        <f t="shared" si="124"/>
        <v>2.6666666666666665</v>
      </c>
      <c r="K369" s="325" t="str">
        <f t="shared" si="120"/>
        <v>Senin</v>
      </c>
      <c r="L369" s="326">
        <f t="shared" si="125"/>
        <v>45831.791666666664</v>
      </c>
      <c r="M369" s="327">
        <f t="shared" si="121"/>
        <v>2.7916666666666665</v>
      </c>
    </row>
    <row r="370" spans="1:13" ht="15.75" x14ac:dyDescent="0.25">
      <c r="A370" s="270">
        <f t="shared" si="122"/>
        <v>4</v>
      </c>
      <c r="B370" s="328" t="s">
        <v>325</v>
      </c>
      <c r="C370" s="270">
        <v>50</v>
      </c>
      <c r="D370" s="53">
        <f t="shared" si="117"/>
        <v>4</v>
      </c>
      <c r="E370" s="53">
        <v>0</v>
      </c>
      <c r="F370" s="53">
        <f t="shared" si="118"/>
        <v>4</v>
      </c>
      <c r="G370" s="270">
        <v>1</v>
      </c>
      <c r="H370" s="325" t="str">
        <f t="shared" si="119"/>
        <v>Selasa</v>
      </c>
      <c r="I370" s="326">
        <f t="shared" si="123"/>
        <v>45832.333333333336</v>
      </c>
      <c r="J370" s="327">
        <f t="shared" si="124"/>
        <v>3.333333333333333</v>
      </c>
      <c r="K370" s="325" t="str">
        <f t="shared" si="120"/>
        <v>Selasa</v>
      </c>
      <c r="L370" s="326">
        <f t="shared" si="125"/>
        <v>45832.375</v>
      </c>
      <c r="M370" s="327">
        <f t="shared" si="121"/>
        <v>3.3749999999999996</v>
      </c>
    </row>
    <row r="371" spans="1:13" ht="15.75" x14ac:dyDescent="0.25">
      <c r="A371" s="270">
        <f t="shared" si="122"/>
        <v>5</v>
      </c>
      <c r="B371" s="328" t="s">
        <v>326</v>
      </c>
      <c r="C371" s="270">
        <v>130</v>
      </c>
      <c r="D371" s="53">
        <f t="shared" si="117"/>
        <v>11</v>
      </c>
      <c r="E371" s="53">
        <v>1</v>
      </c>
      <c r="F371" s="53">
        <f t="shared" si="118"/>
        <v>10</v>
      </c>
      <c r="G371" s="270">
        <v>2</v>
      </c>
      <c r="H371" s="325" t="str">
        <f t="shared" si="119"/>
        <v>Selasa</v>
      </c>
      <c r="I371" s="326">
        <f t="shared" si="123"/>
        <v>45832.541666666664</v>
      </c>
      <c r="J371" s="327">
        <f t="shared" si="124"/>
        <v>3.5416666666666661</v>
      </c>
      <c r="K371" s="325" t="str">
        <f t="shared" si="120"/>
        <v>Selasa</v>
      </c>
      <c r="L371" s="326">
        <f t="shared" si="125"/>
        <v>45832.625</v>
      </c>
      <c r="M371" s="327">
        <f t="shared" si="121"/>
        <v>3.6249999999999996</v>
      </c>
    </row>
    <row r="372" spans="1:13" ht="15.75" x14ac:dyDescent="0.25">
      <c r="A372" s="325">
        <f t="shared" si="122"/>
        <v>6</v>
      </c>
      <c r="B372" s="328" t="s">
        <v>327</v>
      </c>
      <c r="C372" s="325">
        <v>47</v>
      </c>
      <c r="D372" s="23">
        <f t="shared" si="117"/>
        <v>4</v>
      </c>
      <c r="E372" s="53">
        <v>1</v>
      </c>
      <c r="F372" s="23">
        <f t="shared" si="118"/>
        <v>3</v>
      </c>
      <c r="G372" s="270">
        <v>3</v>
      </c>
      <c r="H372" s="325" t="str">
        <f t="shared" si="119"/>
        <v>Rabu</v>
      </c>
      <c r="I372" s="326">
        <f t="shared" si="123"/>
        <v>45833.083333333336</v>
      </c>
      <c r="J372" s="327">
        <f t="shared" si="124"/>
        <v>4.083333333333333</v>
      </c>
      <c r="K372" s="325" t="str">
        <f t="shared" si="120"/>
        <v>Rabu</v>
      </c>
      <c r="L372" s="326">
        <f t="shared" si="125"/>
        <v>45833.208333333336</v>
      </c>
      <c r="M372" s="327">
        <f t="shared" si="121"/>
        <v>4.208333333333333</v>
      </c>
    </row>
    <row r="373" spans="1:13" ht="15.75" x14ac:dyDescent="0.25">
      <c r="A373" s="325">
        <f t="shared" si="122"/>
        <v>7</v>
      </c>
      <c r="B373" s="328" t="s">
        <v>328</v>
      </c>
      <c r="C373" s="325">
        <v>95</v>
      </c>
      <c r="D373" s="23">
        <f t="shared" si="117"/>
        <v>8</v>
      </c>
      <c r="E373" s="53">
        <v>1</v>
      </c>
      <c r="F373" s="23">
        <f t="shared" si="118"/>
        <v>7</v>
      </c>
      <c r="G373" s="325">
        <v>2</v>
      </c>
      <c r="H373" s="325" t="str">
        <f t="shared" si="119"/>
        <v>Rabu</v>
      </c>
      <c r="I373" s="326">
        <f t="shared" si="123"/>
        <v>45833.375</v>
      </c>
      <c r="J373" s="327">
        <f t="shared" si="124"/>
        <v>4.375</v>
      </c>
      <c r="K373" s="325" t="str">
        <f t="shared" si="120"/>
        <v>Rabu</v>
      </c>
      <c r="L373" s="326">
        <f t="shared" si="125"/>
        <v>45833.458333333336</v>
      </c>
      <c r="M373" s="327">
        <f t="shared" si="121"/>
        <v>4.458333333333333</v>
      </c>
    </row>
    <row r="374" spans="1:13" ht="15.75" x14ac:dyDescent="0.25">
      <c r="A374" s="325">
        <f t="shared" si="122"/>
        <v>8</v>
      </c>
      <c r="B374" s="328" t="s">
        <v>329</v>
      </c>
      <c r="C374" s="325">
        <v>181</v>
      </c>
      <c r="D374" s="23">
        <f t="shared" si="117"/>
        <v>19</v>
      </c>
      <c r="E374" s="329">
        <v>5</v>
      </c>
      <c r="F374" s="23">
        <f t="shared" si="118"/>
        <v>14</v>
      </c>
      <c r="G374" s="325">
        <v>3</v>
      </c>
      <c r="H374" s="325" t="str">
        <f t="shared" si="119"/>
        <v>Rabu</v>
      </c>
      <c r="I374" s="326">
        <f t="shared" si="123"/>
        <v>45833.791666666664</v>
      </c>
      <c r="J374" s="327">
        <f t="shared" si="124"/>
        <v>4.7916666666666661</v>
      </c>
      <c r="K374" s="325" t="str">
        <f t="shared" si="120"/>
        <v>Rabu</v>
      </c>
      <c r="L374" s="326">
        <f t="shared" si="125"/>
        <v>45833.916666666664</v>
      </c>
      <c r="M374" s="327">
        <f t="shared" si="121"/>
        <v>4.9166666666666661</v>
      </c>
    </row>
    <row r="375" spans="1:13" ht="15.75" x14ac:dyDescent="0.25">
      <c r="A375" s="325">
        <f t="shared" si="122"/>
        <v>9</v>
      </c>
      <c r="B375" s="330" t="s">
        <v>330</v>
      </c>
      <c r="C375" s="325">
        <v>181</v>
      </c>
      <c r="D375" s="53">
        <f t="shared" si="117"/>
        <v>16</v>
      </c>
      <c r="E375" s="53">
        <v>2</v>
      </c>
      <c r="F375" s="53">
        <f t="shared" si="118"/>
        <v>14</v>
      </c>
      <c r="G375" s="270">
        <v>2</v>
      </c>
      <c r="H375" s="325" t="str">
        <f t="shared" si="119"/>
        <v>Kamis</v>
      </c>
      <c r="I375" s="326">
        <f t="shared" si="123"/>
        <v>45834.708333333336</v>
      </c>
      <c r="J375" s="327">
        <f t="shared" si="124"/>
        <v>5.708333333333333</v>
      </c>
      <c r="K375" s="325" t="str">
        <f t="shared" si="120"/>
        <v>Kamis</v>
      </c>
      <c r="L375" s="326">
        <f t="shared" si="125"/>
        <v>45834.791666666672</v>
      </c>
      <c r="M375" s="327">
        <f t="shared" si="121"/>
        <v>5.7916666666666661</v>
      </c>
    </row>
    <row r="376" spans="1:13" ht="15.75" x14ac:dyDescent="0.25">
      <c r="A376" s="325">
        <f t="shared" si="122"/>
        <v>10</v>
      </c>
      <c r="B376" s="328" t="s">
        <v>329</v>
      </c>
      <c r="C376" s="325">
        <v>95</v>
      </c>
      <c r="D376" s="23">
        <f t="shared" si="117"/>
        <v>8</v>
      </c>
      <c r="E376" s="53">
        <v>1</v>
      </c>
      <c r="F376" s="23">
        <f t="shared" si="118"/>
        <v>7</v>
      </c>
      <c r="G376" s="325">
        <v>2</v>
      </c>
      <c r="H376" s="325" t="str">
        <f t="shared" si="119"/>
        <v>Jum'at</v>
      </c>
      <c r="I376" s="326">
        <f t="shared" si="123"/>
        <v>45835.458333333336</v>
      </c>
      <c r="J376" s="327">
        <f t="shared" si="124"/>
        <v>6.458333333333333</v>
      </c>
      <c r="K376" s="325" t="str">
        <f t="shared" si="120"/>
        <v>Jum'at</v>
      </c>
      <c r="L376" s="326">
        <f t="shared" si="125"/>
        <v>45835.541666666672</v>
      </c>
      <c r="M376" s="327">
        <f t="shared" si="121"/>
        <v>6.5416666666666661</v>
      </c>
    </row>
    <row r="377" spans="1:13" ht="15.75" x14ac:dyDescent="0.25">
      <c r="A377" s="325">
        <f t="shared" si="122"/>
        <v>11</v>
      </c>
      <c r="B377" s="328" t="s">
        <v>328</v>
      </c>
      <c r="C377" s="325">
        <v>47</v>
      </c>
      <c r="D377" s="23">
        <f t="shared" si="117"/>
        <v>4</v>
      </c>
      <c r="E377" s="53">
        <v>1</v>
      </c>
      <c r="F377" s="23">
        <f t="shared" si="118"/>
        <v>3</v>
      </c>
      <c r="G377" s="325">
        <v>1</v>
      </c>
      <c r="H377" s="325" t="str">
        <f t="shared" si="119"/>
        <v>Jum'at</v>
      </c>
      <c r="I377" s="326">
        <f t="shared" si="123"/>
        <v>45835.875</v>
      </c>
      <c r="J377" s="327">
        <f t="shared" si="124"/>
        <v>6.8749999999999991</v>
      </c>
      <c r="K377" s="325" t="str">
        <f t="shared" si="120"/>
        <v>Jum'at</v>
      </c>
      <c r="L377" s="326">
        <f t="shared" si="125"/>
        <v>45835.916666666664</v>
      </c>
      <c r="M377" s="327">
        <f t="shared" si="121"/>
        <v>6.9166666666666661</v>
      </c>
    </row>
    <row r="378" spans="1:13" ht="15.75" x14ac:dyDescent="0.25">
      <c r="A378" s="325">
        <f t="shared" si="122"/>
        <v>12</v>
      </c>
      <c r="B378" s="328" t="s">
        <v>327</v>
      </c>
      <c r="C378" s="325">
        <v>130</v>
      </c>
      <c r="D378" s="23">
        <f t="shared" si="117"/>
        <v>11</v>
      </c>
      <c r="E378" s="53">
        <v>1</v>
      </c>
      <c r="F378" s="23">
        <f t="shared" si="118"/>
        <v>10</v>
      </c>
      <c r="G378" s="325">
        <v>2</v>
      </c>
      <c r="H378" s="325" t="str">
        <f t="shared" si="119"/>
        <v>Sabtu</v>
      </c>
      <c r="I378" s="326">
        <f t="shared" si="123"/>
        <v>45836.083333333336</v>
      </c>
      <c r="J378" s="327">
        <f t="shared" si="124"/>
        <v>7.083333333333333</v>
      </c>
      <c r="K378" s="325" t="str">
        <f t="shared" si="120"/>
        <v>Sabtu</v>
      </c>
      <c r="L378" s="326">
        <f t="shared" si="125"/>
        <v>45836.166666666672</v>
      </c>
      <c r="M378" s="327">
        <f t="shared" si="121"/>
        <v>7.1666666666666661</v>
      </c>
    </row>
    <row r="379" spans="1:13" ht="15.75" x14ac:dyDescent="0.25">
      <c r="A379" s="325">
        <f t="shared" si="122"/>
        <v>13</v>
      </c>
      <c r="B379" s="328" t="s">
        <v>326</v>
      </c>
      <c r="C379" s="325">
        <v>50</v>
      </c>
      <c r="D379" s="23">
        <f t="shared" si="117"/>
        <v>4</v>
      </c>
      <c r="E379" s="53">
        <v>0</v>
      </c>
      <c r="F379" s="23">
        <f t="shared" si="118"/>
        <v>4</v>
      </c>
      <c r="G379" s="270">
        <v>1</v>
      </c>
      <c r="H379" s="325" t="str">
        <f t="shared" si="119"/>
        <v>Sabtu</v>
      </c>
      <c r="I379" s="326">
        <f t="shared" si="123"/>
        <v>45836.625</v>
      </c>
      <c r="J379" s="327">
        <f t="shared" si="124"/>
        <v>7.6249999999999991</v>
      </c>
      <c r="K379" s="325" t="str">
        <f t="shared" si="120"/>
        <v>Sabtu</v>
      </c>
      <c r="L379" s="326">
        <f t="shared" si="125"/>
        <v>45836.666666666664</v>
      </c>
      <c r="M379" s="327">
        <f t="shared" si="121"/>
        <v>7.6666666666666661</v>
      </c>
    </row>
    <row r="380" spans="1:13" ht="15.75" x14ac:dyDescent="0.25">
      <c r="A380" s="325">
        <f t="shared" si="122"/>
        <v>14</v>
      </c>
      <c r="B380" s="328" t="s">
        <v>325</v>
      </c>
      <c r="C380" s="325">
        <v>160</v>
      </c>
      <c r="D380" s="53">
        <f t="shared" si="117"/>
        <v>14</v>
      </c>
      <c r="E380" s="53">
        <v>2</v>
      </c>
      <c r="F380" s="53">
        <f t="shared" si="118"/>
        <v>12</v>
      </c>
      <c r="G380" s="270">
        <v>1</v>
      </c>
      <c r="H380" s="325" t="str">
        <f t="shared" si="119"/>
        <v>Sabtu</v>
      </c>
      <c r="I380" s="326">
        <f t="shared" si="123"/>
        <v>45836.833333333336</v>
      </c>
      <c r="J380" s="327">
        <f t="shared" si="124"/>
        <v>7.833333333333333</v>
      </c>
      <c r="K380" s="325" t="str">
        <f t="shared" si="120"/>
        <v>Sabtu</v>
      </c>
      <c r="L380" s="326">
        <f t="shared" si="125"/>
        <v>45836.875</v>
      </c>
      <c r="M380" s="327">
        <f t="shared" si="121"/>
        <v>7.875</v>
      </c>
    </row>
    <row r="381" spans="1:13" ht="15.75" x14ac:dyDescent="0.25">
      <c r="A381" s="325">
        <f t="shared" si="122"/>
        <v>15</v>
      </c>
      <c r="B381" s="328" t="s">
        <v>55</v>
      </c>
      <c r="C381" s="325">
        <v>170</v>
      </c>
      <c r="D381" s="53">
        <f t="shared" si="117"/>
        <v>16</v>
      </c>
      <c r="E381" s="53">
        <v>3</v>
      </c>
      <c r="F381" s="53">
        <f t="shared" si="118"/>
        <v>13</v>
      </c>
      <c r="G381" s="270">
        <v>3</v>
      </c>
      <c r="H381" s="325" t="str">
        <f t="shared" si="119"/>
        <v>Minggu</v>
      </c>
      <c r="I381" s="326">
        <f t="shared" si="123"/>
        <v>45837.458333333336</v>
      </c>
      <c r="J381" s="327">
        <f t="shared" si="124"/>
        <v>8.4583333333333339</v>
      </c>
      <c r="K381" s="325" t="str">
        <f t="shared" si="120"/>
        <v>Minggu</v>
      </c>
      <c r="L381" s="326">
        <f t="shared" si="125"/>
        <v>45837.583333333336</v>
      </c>
      <c r="M381" s="327">
        <f t="shared" si="121"/>
        <v>8.5833333333333339</v>
      </c>
    </row>
    <row r="382" spans="1:13" ht="15.75" x14ac:dyDescent="0.25">
      <c r="A382" s="325">
        <f t="shared" si="122"/>
        <v>16</v>
      </c>
      <c r="B382" s="328" t="s">
        <v>324</v>
      </c>
      <c r="C382" s="325">
        <v>325</v>
      </c>
      <c r="D382" s="53">
        <f t="shared" si="117"/>
        <v>28</v>
      </c>
      <c r="E382" s="53">
        <v>2</v>
      </c>
      <c r="F382" s="53">
        <f t="shared" si="118"/>
        <v>26</v>
      </c>
      <c r="G382" s="270">
        <v>1</v>
      </c>
      <c r="H382" s="325" t="str">
        <f t="shared" si="119"/>
        <v>Senin</v>
      </c>
      <c r="I382" s="326">
        <f t="shared" si="123"/>
        <v>45838.25</v>
      </c>
      <c r="J382" s="327">
        <f t="shared" si="124"/>
        <v>9.25</v>
      </c>
      <c r="K382" s="325" t="str">
        <f t="shared" si="120"/>
        <v>Senin</v>
      </c>
      <c r="L382" s="326">
        <f t="shared" si="125"/>
        <v>45838.291666666664</v>
      </c>
      <c r="M382" s="327">
        <f t="shared" si="121"/>
        <v>9.2916666666666661</v>
      </c>
    </row>
    <row r="383" spans="1:13" ht="15.75" x14ac:dyDescent="0.25">
      <c r="A383" s="325">
        <f t="shared" si="122"/>
        <v>17</v>
      </c>
      <c r="B383" s="328" t="s">
        <v>147</v>
      </c>
      <c r="C383" s="325"/>
      <c r="D383" s="53"/>
      <c r="E383" s="53"/>
      <c r="F383" s="53"/>
      <c r="G383" s="270"/>
      <c r="H383" s="325" t="str">
        <f t="shared" si="119"/>
        <v>Selasa</v>
      </c>
      <c r="I383" s="326">
        <f t="shared" si="123"/>
        <v>45839.458333333336</v>
      </c>
      <c r="J383" s="327">
        <f t="shared" si="124"/>
        <v>10.458333333333332</v>
      </c>
      <c r="K383" s="325"/>
      <c r="L383" s="326"/>
      <c r="M383" s="327"/>
    </row>
    <row r="384" spans="1:13" x14ac:dyDescent="0.25">
      <c r="A384" s="471" t="s">
        <v>31</v>
      </c>
      <c r="B384" s="471"/>
      <c r="C384" s="269">
        <f>SUM(C367:C383)</f>
        <v>2316</v>
      </c>
      <c r="D384" s="160">
        <f>SUM(D367:D383)</f>
        <v>203</v>
      </c>
      <c r="E384" s="160"/>
      <c r="F384" s="160"/>
      <c r="G384" s="160">
        <f>SUM(G367:G383)</f>
        <v>36</v>
      </c>
      <c r="H384" s="160">
        <f>D384+G384</f>
        <v>239</v>
      </c>
      <c r="I384" s="143"/>
      <c r="J384" s="332"/>
      <c r="K384" s="143"/>
      <c r="L384" s="143"/>
      <c r="M384" s="332"/>
    </row>
    <row r="385" spans="1:13" x14ac:dyDescent="0.25">
      <c r="A385" s="471" t="s">
        <v>32</v>
      </c>
      <c r="B385" s="471"/>
      <c r="C385" s="333"/>
      <c r="D385" s="147">
        <f>D384/24</f>
        <v>8.4583333333333339</v>
      </c>
      <c r="E385" s="147"/>
      <c r="F385" s="147"/>
      <c r="G385" s="147">
        <f>G384/24</f>
        <v>1.5</v>
      </c>
      <c r="H385" s="147">
        <f>H384/24</f>
        <v>9.9583333333333339</v>
      </c>
      <c r="I385" s="148"/>
      <c r="J385" s="334" t="s">
        <v>33</v>
      </c>
      <c r="K385" s="335"/>
      <c r="L385" s="335"/>
      <c r="M385" s="335"/>
    </row>
    <row r="386" spans="1:13" x14ac:dyDescent="0.25">
      <c r="B386" s="336"/>
      <c r="C386" s="207"/>
      <c r="D386" s="337"/>
      <c r="E386" s="207"/>
      <c r="F386" s="207"/>
      <c r="G386" s="207"/>
      <c r="H386" s="207"/>
      <c r="I386" s="335"/>
      <c r="J386" s="335"/>
      <c r="K386" s="332" t="s">
        <v>34</v>
      </c>
      <c r="L386" s="332"/>
      <c r="M386" s="338">
        <f>C384</f>
        <v>2316</v>
      </c>
    </row>
    <row r="387" spans="1:13" x14ac:dyDescent="0.25">
      <c r="B387" s="207"/>
      <c r="C387" s="207"/>
      <c r="D387" s="337"/>
      <c r="E387" s="339"/>
      <c r="F387" s="207"/>
      <c r="G387" s="340"/>
      <c r="H387" s="339"/>
      <c r="I387" s="339"/>
      <c r="J387" s="341"/>
      <c r="K387" s="332" t="s">
        <v>36</v>
      </c>
      <c r="L387" s="332"/>
      <c r="M387" s="342">
        <f>D385</f>
        <v>8.4583333333333339</v>
      </c>
    </row>
    <row r="388" spans="1:13" x14ac:dyDescent="0.25">
      <c r="K388" s="332" t="s">
        <v>37</v>
      </c>
      <c r="L388" s="332"/>
      <c r="M388" s="156">
        <f>G385</f>
        <v>1.5</v>
      </c>
    </row>
  </sheetData>
  <mergeCells count="196">
    <mergeCell ref="A384:B384"/>
    <mergeCell ref="A385:B385"/>
    <mergeCell ref="A356:B356"/>
    <mergeCell ref="A357:B357"/>
    <mergeCell ref="A362:M362"/>
    <mergeCell ref="A363:M363"/>
    <mergeCell ref="A364:I364"/>
    <mergeCell ref="A365:A366"/>
    <mergeCell ref="B365:B366"/>
    <mergeCell ref="C365:C366"/>
    <mergeCell ref="D365:D366"/>
    <mergeCell ref="E365:E366"/>
    <mergeCell ref="F365:F366"/>
    <mergeCell ref="G365:G366"/>
    <mergeCell ref="H365:J365"/>
    <mergeCell ref="K365:M365"/>
    <mergeCell ref="A334:B334"/>
    <mergeCell ref="A335:B335"/>
    <mergeCell ref="A340:M340"/>
    <mergeCell ref="A341:M341"/>
    <mergeCell ref="A342:I342"/>
    <mergeCell ref="A343:A344"/>
    <mergeCell ref="B343:B344"/>
    <mergeCell ref="C343:C344"/>
    <mergeCell ref="D343:D344"/>
    <mergeCell ref="E343:E344"/>
    <mergeCell ref="F343:F344"/>
    <mergeCell ref="G343:G344"/>
    <mergeCell ref="H343:J343"/>
    <mergeCell ref="K343:M343"/>
    <mergeCell ref="A304:B304"/>
    <mergeCell ref="A305:B305"/>
    <mergeCell ref="A310:M310"/>
    <mergeCell ref="A311:M311"/>
    <mergeCell ref="A312:I312"/>
    <mergeCell ref="A313:A314"/>
    <mergeCell ref="B313:B314"/>
    <mergeCell ref="C313:C314"/>
    <mergeCell ref="D313:D314"/>
    <mergeCell ref="E313:E314"/>
    <mergeCell ref="F313:F314"/>
    <mergeCell ref="G313:G314"/>
    <mergeCell ref="H313:J313"/>
    <mergeCell ref="K313:M313"/>
    <mergeCell ref="A274:B274"/>
    <mergeCell ref="A275:B275"/>
    <mergeCell ref="A280:M280"/>
    <mergeCell ref="A281:M281"/>
    <mergeCell ref="A282:I282"/>
    <mergeCell ref="A283:A284"/>
    <mergeCell ref="B283:B284"/>
    <mergeCell ref="C283:C284"/>
    <mergeCell ref="D283:D284"/>
    <mergeCell ref="E283:E284"/>
    <mergeCell ref="F283:F284"/>
    <mergeCell ref="G283:G284"/>
    <mergeCell ref="H283:J283"/>
    <mergeCell ref="K283:M283"/>
    <mergeCell ref="A244:B244"/>
    <mergeCell ref="A245:B245"/>
    <mergeCell ref="A250:M250"/>
    <mergeCell ref="A251:M251"/>
    <mergeCell ref="A252:I252"/>
    <mergeCell ref="A253:A254"/>
    <mergeCell ref="B253:B254"/>
    <mergeCell ref="C253:C254"/>
    <mergeCell ref="D253:D254"/>
    <mergeCell ref="E253:E254"/>
    <mergeCell ref="F253:F254"/>
    <mergeCell ref="G253:G254"/>
    <mergeCell ref="H253:J253"/>
    <mergeCell ref="K253:M253"/>
    <mergeCell ref="A221:B221"/>
    <mergeCell ref="A222:B222"/>
    <mergeCell ref="A227:M227"/>
    <mergeCell ref="A228:M228"/>
    <mergeCell ref="A229:I229"/>
    <mergeCell ref="A230:A231"/>
    <mergeCell ref="B230:B231"/>
    <mergeCell ref="C230:C231"/>
    <mergeCell ref="D230:D231"/>
    <mergeCell ref="E230:E231"/>
    <mergeCell ref="F230:F231"/>
    <mergeCell ref="G230:G231"/>
    <mergeCell ref="H230:J230"/>
    <mergeCell ref="K230:M230"/>
    <mergeCell ref="A196:B196"/>
    <mergeCell ref="A197:B197"/>
    <mergeCell ref="A202:M202"/>
    <mergeCell ref="A203:M203"/>
    <mergeCell ref="A204:I204"/>
    <mergeCell ref="A205:A206"/>
    <mergeCell ref="B205:B206"/>
    <mergeCell ref="C205:C206"/>
    <mergeCell ref="D205:D206"/>
    <mergeCell ref="E205:E206"/>
    <mergeCell ref="F205:F206"/>
    <mergeCell ref="G205:G206"/>
    <mergeCell ref="H205:J205"/>
    <mergeCell ref="K205:M205"/>
    <mergeCell ref="A166:B166"/>
    <mergeCell ref="A167:B167"/>
    <mergeCell ref="A172:M172"/>
    <mergeCell ref="A173:M173"/>
    <mergeCell ref="A174:I174"/>
    <mergeCell ref="A175:A176"/>
    <mergeCell ref="B175:B176"/>
    <mergeCell ref="C175:C176"/>
    <mergeCell ref="D175:D176"/>
    <mergeCell ref="E175:E176"/>
    <mergeCell ref="F175:F176"/>
    <mergeCell ref="G175:G176"/>
    <mergeCell ref="H175:J175"/>
    <mergeCell ref="K175:M175"/>
    <mergeCell ref="A145:B145"/>
    <mergeCell ref="A146:B146"/>
    <mergeCell ref="A151:M151"/>
    <mergeCell ref="A152:M152"/>
    <mergeCell ref="A153:I153"/>
    <mergeCell ref="A154:A155"/>
    <mergeCell ref="B154:B155"/>
    <mergeCell ref="C154:C155"/>
    <mergeCell ref="D154:D155"/>
    <mergeCell ref="E154:E155"/>
    <mergeCell ref="F154:F155"/>
    <mergeCell ref="G154:G155"/>
    <mergeCell ref="H154:J154"/>
    <mergeCell ref="K154:M154"/>
    <mergeCell ref="A115:B115"/>
    <mergeCell ref="A116:B116"/>
    <mergeCell ref="A121:M121"/>
    <mergeCell ref="A122:M122"/>
    <mergeCell ref="A123:I123"/>
    <mergeCell ref="A124:A125"/>
    <mergeCell ref="B124:B125"/>
    <mergeCell ref="C124:C125"/>
    <mergeCell ref="D124:D125"/>
    <mergeCell ref="E124:E125"/>
    <mergeCell ref="F124:F125"/>
    <mergeCell ref="G124:G125"/>
    <mergeCell ref="H124:J124"/>
    <mergeCell ref="K124:M124"/>
    <mergeCell ref="A85:B85"/>
    <mergeCell ref="A86:B86"/>
    <mergeCell ref="A91:M91"/>
    <mergeCell ref="A92:M92"/>
    <mergeCell ref="A93:I93"/>
    <mergeCell ref="A94:A95"/>
    <mergeCell ref="B94:B95"/>
    <mergeCell ref="C94:C95"/>
    <mergeCell ref="D94:D95"/>
    <mergeCell ref="E94:E95"/>
    <mergeCell ref="F94:F95"/>
    <mergeCell ref="G94:G95"/>
    <mergeCell ref="H94:J94"/>
    <mergeCell ref="K94:M94"/>
    <mergeCell ref="A55:B55"/>
    <mergeCell ref="A56:B56"/>
    <mergeCell ref="A61:M61"/>
    <mergeCell ref="A62:M62"/>
    <mergeCell ref="A63:I63"/>
    <mergeCell ref="A64:A65"/>
    <mergeCell ref="B64:B65"/>
    <mergeCell ref="C64:C65"/>
    <mergeCell ref="D64:D65"/>
    <mergeCell ref="E64:E65"/>
    <mergeCell ref="F64:F65"/>
    <mergeCell ref="G64:G65"/>
    <mergeCell ref="H64:J64"/>
    <mergeCell ref="K64:M64"/>
    <mergeCell ref="A25:B25"/>
    <mergeCell ref="A26:B26"/>
    <mergeCell ref="A31:M31"/>
    <mergeCell ref="A32:M32"/>
    <mergeCell ref="A33:I33"/>
    <mergeCell ref="A34:A35"/>
    <mergeCell ref="B34:B35"/>
    <mergeCell ref="C34:C35"/>
    <mergeCell ref="D34:D35"/>
    <mergeCell ref="E34:E35"/>
    <mergeCell ref="F34:F35"/>
    <mergeCell ref="G34:G35"/>
    <mergeCell ref="H34:J34"/>
    <mergeCell ref="K34:M34"/>
    <mergeCell ref="A1:M1"/>
    <mergeCell ref="A2:M2"/>
    <mergeCell ref="A3:I3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paperSize="9" scale="75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N345"/>
  <sheetViews>
    <sheetView zoomScale="95" zoomScaleNormal="95" workbookViewId="0">
      <selection activeCell="A2" sqref="A2:M17"/>
    </sheetView>
  </sheetViews>
  <sheetFormatPr defaultColWidth="9.140625" defaultRowHeight="15.75" x14ac:dyDescent="0.25"/>
  <cols>
    <col min="1" max="1" width="8.140625" style="15" customWidth="1"/>
    <col min="2" max="2" width="21.5703125" style="15" customWidth="1"/>
    <col min="3" max="3" width="10.42578125" style="15" customWidth="1"/>
    <col min="4" max="7" width="9.140625" style="15"/>
    <col min="8" max="8" width="12.5703125" style="15" customWidth="1"/>
    <col min="9" max="9" width="14.140625" style="15" customWidth="1"/>
    <col min="10" max="10" width="11.7109375" style="15" customWidth="1"/>
    <col min="11" max="11" width="10.42578125" style="15" customWidth="1"/>
    <col min="12" max="12" width="14.140625" style="15" customWidth="1"/>
    <col min="13" max="13" width="10.42578125" style="15" customWidth="1"/>
    <col min="14" max="14" width="9.140625" style="15"/>
    <col min="15" max="15" width="11.42578125" style="15" customWidth="1"/>
    <col min="16" max="16" width="8.140625" style="15" customWidth="1"/>
    <col min="17" max="17" width="7.5703125" style="15" customWidth="1"/>
    <col min="18" max="18" width="22" style="15" customWidth="1"/>
    <col min="19" max="19" width="9.140625" style="15"/>
    <col min="20" max="20" width="9.42578125" style="15" customWidth="1"/>
    <col min="21" max="21" width="9.140625" style="15"/>
    <col min="22" max="22" width="6" style="15" customWidth="1"/>
    <col min="23" max="23" width="16.5703125" style="15" customWidth="1"/>
    <col min="24" max="24" width="7.5703125" style="15" customWidth="1"/>
    <col min="25" max="25" width="7.85546875" style="15" customWidth="1"/>
    <col min="26" max="26" width="6.85546875" style="15" customWidth="1"/>
    <col min="27" max="27" width="8.42578125" style="15" customWidth="1"/>
    <col min="28" max="28" width="7.5703125" style="15" customWidth="1"/>
    <col min="29" max="29" width="9.140625" style="15"/>
    <col min="30" max="30" width="12" style="15" customWidth="1"/>
    <col min="31" max="32" width="8.140625" style="15" customWidth="1"/>
    <col min="33" max="33" width="11.140625" style="15" customWidth="1"/>
    <col min="34" max="34" width="9.42578125" style="15" customWidth="1"/>
    <col min="35" max="40" width="9.140625" style="15"/>
    <col min="41" max="41" width="12.85546875" style="15" customWidth="1"/>
    <col min="42" max="43" width="9.140625" style="15"/>
    <col min="44" max="44" width="12.85546875" style="15" customWidth="1"/>
    <col min="45" max="47" width="9.140625" style="15"/>
    <col min="48" max="48" width="24.42578125" style="15" customWidth="1"/>
    <col min="49" max="49" width="7.42578125" style="15" customWidth="1"/>
    <col min="50" max="50" width="17.42578125" style="15" customWidth="1"/>
    <col min="51" max="52" width="9.140625" style="15"/>
    <col min="53" max="53" width="7.85546875" style="15" customWidth="1"/>
    <col min="54" max="54" width="9.140625" style="15"/>
    <col min="55" max="55" width="7.85546875" style="15" customWidth="1"/>
    <col min="56" max="56" width="9.140625" style="15"/>
    <col min="57" max="57" width="12.42578125" style="15" customWidth="1"/>
    <col min="58" max="59" width="9.140625" style="15"/>
    <col min="60" max="60" width="12.42578125" style="15" customWidth="1"/>
    <col min="61" max="16384" width="9.140625" style="15"/>
  </cols>
  <sheetData>
    <row r="1" spans="1:13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14" t="s">
        <v>345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x14ac:dyDescent="0.25">
      <c r="A4" s="472" t="s">
        <v>88</v>
      </c>
      <c r="B4" s="472"/>
      <c r="C4" s="472"/>
      <c r="D4" s="472"/>
      <c r="E4" s="472"/>
      <c r="F4" s="472"/>
      <c r="G4" s="472"/>
      <c r="H4" s="472"/>
      <c r="I4" s="18"/>
      <c r="J4" s="36"/>
      <c r="K4" s="18" t="s">
        <v>346</v>
      </c>
      <c r="L4" s="16">
        <v>10.5</v>
      </c>
      <c r="M4" s="18" t="s">
        <v>4</v>
      </c>
    </row>
    <row r="5" spans="1:13" ht="15" customHeight="1" x14ac:dyDescent="0.25">
      <c r="A5" s="461" t="s">
        <v>5</v>
      </c>
      <c r="B5" s="461" t="s">
        <v>6</v>
      </c>
      <c r="C5" s="462" t="s">
        <v>7</v>
      </c>
      <c r="D5" s="462" t="s">
        <v>8</v>
      </c>
      <c r="E5" s="463" t="s">
        <v>9</v>
      </c>
      <c r="F5" s="463" t="s">
        <v>10</v>
      </c>
      <c r="G5" s="462" t="s">
        <v>11</v>
      </c>
      <c r="H5" s="464" t="s">
        <v>12</v>
      </c>
      <c r="I5" s="464"/>
      <c r="J5" s="464"/>
      <c r="K5" s="465" t="s">
        <v>13</v>
      </c>
      <c r="L5" s="465"/>
      <c r="M5" s="465"/>
    </row>
    <row r="6" spans="1:13" ht="15" customHeight="1" x14ac:dyDescent="0.25">
      <c r="A6" s="461"/>
      <c r="B6" s="461"/>
      <c r="C6" s="462"/>
      <c r="D6" s="462"/>
      <c r="E6" s="463"/>
      <c r="F6" s="463"/>
      <c r="G6" s="462"/>
      <c r="H6" s="277" t="s">
        <v>14</v>
      </c>
      <c r="I6" s="277" t="s">
        <v>15</v>
      </c>
      <c r="J6" s="277" t="s">
        <v>16</v>
      </c>
      <c r="K6" s="278" t="s">
        <v>14</v>
      </c>
      <c r="L6" s="278" t="s">
        <v>15</v>
      </c>
      <c r="M6" s="278" t="s">
        <v>16</v>
      </c>
    </row>
    <row r="7" spans="1:13" x14ac:dyDescent="0.25">
      <c r="A7" s="325">
        <v>1</v>
      </c>
      <c r="B7" s="345" t="s">
        <v>147</v>
      </c>
      <c r="C7" s="21">
        <v>396</v>
      </c>
      <c r="D7" s="53">
        <f t="shared" ref="D7:D16" si="0">F7+E7</f>
        <v>40</v>
      </c>
      <c r="E7" s="53">
        <v>3</v>
      </c>
      <c r="F7" s="23">
        <f t="shared" ref="F7:F16" si="1">INT(C7/$L$4)</f>
        <v>37</v>
      </c>
      <c r="G7" s="270">
        <v>35</v>
      </c>
      <c r="H7" s="21" t="str">
        <f t="shared" ref="H7:H17" si="2">CHOOSE(WEEKDAY(I7),"Minggu","Senin","Selasa","Rabu","Kamis","Jum'at","Sabtu")</f>
        <v>Rabu</v>
      </c>
      <c r="I7" s="24">
        <v>45658</v>
      </c>
      <c r="J7" s="25">
        <v>0.54166666666666696</v>
      </c>
      <c r="K7" s="21" t="str">
        <f t="shared" ref="K7:K16" si="3">CHOOSE(WEEKDAY(L7),"Minggu","Senin","Selasa","Rabu","Kamis","Jum'at","Sabtu")</f>
        <v>Jum'at</v>
      </c>
      <c r="L7" s="24">
        <f>(I7+J7)+G7/24</f>
        <v>45660</v>
      </c>
      <c r="M7" s="25">
        <f t="shared" ref="M7:M16" si="4">(J7+G7/24)</f>
        <v>2</v>
      </c>
    </row>
    <row r="8" spans="1:13" x14ac:dyDescent="0.25">
      <c r="A8" s="325">
        <f t="shared" ref="A8:A17" si="5">A7+1</f>
        <v>2</v>
      </c>
      <c r="B8" s="328" t="s">
        <v>18</v>
      </c>
      <c r="C8" s="270">
        <v>293</v>
      </c>
      <c r="D8" s="53">
        <f t="shared" si="0"/>
        <v>28</v>
      </c>
      <c r="E8" s="53">
        <v>1</v>
      </c>
      <c r="F8" s="23">
        <f t="shared" si="1"/>
        <v>27</v>
      </c>
      <c r="G8" s="270">
        <v>4</v>
      </c>
      <c r="H8" s="325" t="str">
        <f t="shared" si="2"/>
        <v>Sabtu</v>
      </c>
      <c r="I8" s="326">
        <f t="shared" ref="I8:I17" si="6">$I$7+J8</f>
        <v>45661.666666666664</v>
      </c>
      <c r="J8" s="327">
        <f t="shared" ref="J8:J17" si="7">M7+D7/24</f>
        <v>3.666666666666667</v>
      </c>
      <c r="K8" s="325" t="str">
        <f t="shared" si="3"/>
        <v>Sabtu</v>
      </c>
      <c r="L8" s="326">
        <f t="shared" ref="L8:L16" si="8">($I$7+J8)+G8/24</f>
        <v>45661.833333333328</v>
      </c>
      <c r="M8" s="327">
        <f t="shared" si="4"/>
        <v>3.8333333333333335</v>
      </c>
    </row>
    <row r="9" spans="1:13" x14ac:dyDescent="0.25">
      <c r="A9" s="325">
        <f t="shared" si="5"/>
        <v>3</v>
      </c>
      <c r="B9" s="328" t="s">
        <v>347</v>
      </c>
      <c r="C9" s="270">
        <v>326</v>
      </c>
      <c r="D9" s="53">
        <f t="shared" si="0"/>
        <v>32</v>
      </c>
      <c r="E9" s="53">
        <v>1</v>
      </c>
      <c r="F9" s="23">
        <f t="shared" si="1"/>
        <v>31</v>
      </c>
      <c r="G9" s="270">
        <v>20</v>
      </c>
      <c r="H9" s="325" t="str">
        <f t="shared" si="2"/>
        <v>Senin</v>
      </c>
      <c r="I9" s="326">
        <f t="shared" si="6"/>
        <v>45663</v>
      </c>
      <c r="J9" s="327">
        <f t="shared" si="7"/>
        <v>5</v>
      </c>
      <c r="K9" s="325" t="str">
        <f t="shared" si="3"/>
        <v>Senin</v>
      </c>
      <c r="L9" s="326">
        <f t="shared" si="8"/>
        <v>45663.833333333336</v>
      </c>
      <c r="M9" s="327">
        <f t="shared" si="4"/>
        <v>5.833333333333333</v>
      </c>
    </row>
    <row r="10" spans="1:13" x14ac:dyDescent="0.25">
      <c r="A10" s="325">
        <f t="shared" si="5"/>
        <v>4</v>
      </c>
      <c r="B10" s="328" t="s">
        <v>292</v>
      </c>
      <c r="C10" s="270">
        <v>265</v>
      </c>
      <c r="D10" s="53">
        <f t="shared" si="0"/>
        <v>27</v>
      </c>
      <c r="E10" s="53">
        <v>2</v>
      </c>
      <c r="F10" s="23">
        <f t="shared" si="1"/>
        <v>25</v>
      </c>
      <c r="G10" s="270">
        <v>6</v>
      </c>
      <c r="H10" s="325" t="str">
        <f t="shared" si="2"/>
        <v>Rabu</v>
      </c>
      <c r="I10" s="326">
        <f t="shared" si="6"/>
        <v>45665.166666666664</v>
      </c>
      <c r="J10" s="327">
        <f t="shared" si="7"/>
        <v>7.1666666666666661</v>
      </c>
      <c r="K10" s="325" t="str">
        <f t="shared" si="3"/>
        <v>Rabu</v>
      </c>
      <c r="L10" s="326">
        <f t="shared" si="8"/>
        <v>45665.416666666664</v>
      </c>
      <c r="M10" s="327">
        <f t="shared" si="4"/>
        <v>7.4166666666666661</v>
      </c>
    </row>
    <row r="11" spans="1:13" x14ac:dyDescent="0.25">
      <c r="A11" s="325">
        <f t="shared" si="5"/>
        <v>5</v>
      </c>
      <c r="B11" s="328" t="s">
        <v>287</v>
      </c>
      <c r="C11" s="270">
        <v>265</v>
      </c>
      <c r="D11" s="53">
        <f t="shared" si="0"/>
        <v>26</v>
      </c>
      <c r="E11" s="53">
        <v>1</v>
      </c>
      <c r="F11" s="23">
        <f t="shared" si="1"/>
        <v>25</v>
      </c>
      <c r="G11" s="270">
        <v>2</v>
      </c>
      <c r="H11" s="325" t="str">
        <f t="shared" si="2"/>
        <v>Kamis</v>
      </c>
      <c r="I11" s="326">
        <f t="shared" si="6"/>
        <v>45666.541666666664</v>
      </c>
      <c r="J11" s="327">
        <f t="shared" si="7"/>
        <v>8.5416666666666661</v>
      </c>
      <c r="K11" s="325" t="str">
        <f t="shared" si="3"/>
        <v>Kamis</v>
      </c>
      <c r="L11" s="326">
        <f t="shared" si="8"/>
        <v>45666.625</v>
      </c>
      <c r="M11" s="327">
        <f t="shared" si="4"/>
        <v>8.625</v>
      </c>
    </row>
    <row r="12" spans="1:13" x14ac:dyDescent="0.25">
      <c r="A12" s="325">
        <f t="shared" si="5"/>
        <v>6</v>
      </c>
      <c r="B12" s="328" t="s">
        <v>292</v>
      </c>
      <c r="C12" s="270">
        <v>72</v>
      </c>
      <c r="D12" s="53">
        <f t="shared" si="0"/>
        <v>7</v>
      </c>
      <c r="E12" s="53">
        <v>1</v>
      </c>
      <c r="F12" s="23">
        <f t="shared" si="1"/>
        <v>6</v>
      </c>
      <c r="G12" s="270">
        <v>6</v>
      </c>
      <c r="H12" s="325" t="str">
        <f t="shared" si="2"/>
        <v>Jum'at</v>
      </c>
      <c r="I12" s="326">
        <f t="shared" si="6"/>
        <v>45667.708333333336</v>
      </c>
      <c r="J12" s="327">
        <f t="shared" si="7"/>
        <v>9.7083333333333339</v>
      </c>
      <c r="K12" s="325" t="str">
        <f t="shared" si="3"/>
        <v>Jum'at</v>
      </c>
      <c r="L12" s="326">
        <f t="shared" si="8"/>
        <v>45667.958333333336</v>
      </c>
      <c r="M12" s="327">
        <f t="shared" si="4"/>
        <v>9.9583333333333339</v>
      </c>
    </row>
    <row r="13" spans="1:13" x14ac:dyDescent="0.25">
      <c r="A13" s="325">
        <f t="shared" si="5"/>
        <v>7</v>
      </c>
      <c r="B13" s="328" t="s">
        <v>348</v>
      </c>
      <c r="C13" s="270">
        <v>72</v>
      </c>
      <c r="D13" s="53">
        <f t="shared" si="0"/>
        <v>6</v>
      </c>
      <c r="E13" s="53">
        <v>0</v>
      </c>
      <c r="F13" s="23">
        <f t="shared" si="1"/>
        <v>6</v>
      </c>
      <c r="G13" s="270">
        <v>20</v>
      </c>
      <c r="H13" s="325" t="str">
        <f t="shared" si="2"/>
        <v>Sabtu</v>
      </c>
      <c r="I13" s="326">
        <f t="shared" si="6"/>
        <v>45668.25</v>
      </c>
      <c r="J13" s="327">
        <f t="shared" si="7"/>
        <v>10.25</v>
      </c>
      <c r="K13" s="325" t="str">
        <f t="shared" si="3"/>
        <v>Minggu</v>
      </c>
      <c r="L13" s="326">
        <f t="shared" si="8"/>
        <v>45669.083333333336</v>
      </c>
      <c r="M13" s="327">
        <f t="shared" si="4"/>
        <v>11.083333333333334</v>
      </c>
    </row>
    <row r="14" spans="1:13" x14ac:dyDescent="0.25">
      <c r="A14" s="325">
        <f t="shared" si="5"/>
        <v>8</v>
      </c>
      <c r="B14" s="328" t="s">
        <v>292</v>
      </c>
      <c r="C14" s="270">
        <v>326</v>
      </c>
      <c r="D14" s="53">
        <f t="shared" si="0"/>
        <v>33</v>
      </c>
      <c r="E14" s="53">
        <v>2</v>
      </c>
      <c r="F14" s="23">
        <f t="shared" si="1"/>
        <v>31</v>
      </c>
      <c r="G14" s="270">
        <v>3</v>
      </c>
      <c r="H14" s="325" t="str">
        <f t="shared" si="2"/>
        <v>Minggu</v>
      </c>
      <c r="I14" s="326">
        <f t="shared" si="6"/>
        <v>45669.333333333336</v>
      </c>
      <c r="J14" s="327">
        <f t="shared" si="7"/>
        <v>11.333333333333334</v>
      </c>
      <c r="K14" s="325" t="str">
        <f t="shared" si="3"/>
        <v>Minggu</v>
      </c>
      <c r="L14" s="326">
        <f t="shared" si="8"/>
        <v>45669.458333333336</v>
      </c>
      <c r="M14" s="327">
        <f t="shared" si="4"/>
        <v>11.458333333333334</v>
      </c>
    </row>
    <row r="15" spans="1:13" x14ac:dyDescent="0.25">
      <c r="A15" s="325">
        <f t="shared" si="5"/>
        <v>9</v>
      </c>
      <c r="B15" s="328" t="s">
        <v>347</v>
      </c>
      <c r="C15" s="270">
        <v>293</v>
      </c>
      <c r="D15" s="53">
        <f t="shared" si="0"/>
        <v>29</v>
      </c>
      <c r="E15" s="53">
        <v>2</v>
      </c>
      <c r="F15" s="23">
        <f t="shared" si="1"/>
        <v>27</v>
      </c>
      <c r="G15" s="270">
        <v>19</v>
      </c>
      <c r="H15" s="325" t="str">
        <f t="shared" si="2"/>
        <v>Senin</v>
      </c>
      <c r="I15" s="326">
        <f t="shared" si="6"/>
        <v>45670.833333333336</v>
      </c>
      <c r="J15" s="327">
        <f t="shared" si="7"/>
        <v>12.833333333333334</v>
      </c>
      <c r="K15" s="325" t="str">
        <f t="shared" si="3"/>
        <v>Selasa</v>
      </c>
      <c r="L15" s="326">
        <f t="shared" si="8"/>
        <v>45671.625</v>
      </c>
      <c r="M15" s="327">
        <f t="shared" si="4"/>
        <v>13.625</v>
      </c>
    </row>
    <row r="16" spans="1:13" x14ac:dyDescent="0.25">
      <c r="A16" s="325">
        <f t="shared" si="5"/>
        <v>10</v>
      </c>
      <c r="B16" s="322" t="s">
        <v>18</v>
      </c>
      <c r="C16" s="270">
        <v>289</v>
      </c>
      <c r="D16" s="53">
        <f t="shared" si="0"/>
        <v>28</v>
      </c>
      <c r="E16" s="53">
        <v>1</v>
      </c>
      <c r="F16" s="23">
        <f t="shared" si="1"/>
        <v>27</v>
      </c>
      <c r="G16" s="270">
        <v>4</v>
      </c>
      <c r="H16" s="325" t="str">
        <f t="shared" si="2"/>
        <v>Rabu</v>
      </c>
      <c r="I16" s="326">
        <f t="shared" si="6"/>
        <v>45672.833333333336</v>
      </c>
      <c r="J16" s="327">
        <f t="shared" si="7"/>
        <v>14.833333333333334</v>
      </c>
      <c r="K16" s="325" t="str">
        <f t="shared" si="3"/>
        <v>Kamis</v>
      </c>
      <c r="L16" s="326">
        <f t="shared" si="8"/>
        <v>45673</v>
      </c>
      <c r="M16" s="327">
        <f t="shared" si="4"/>
        <v>15</v>
      </c>
    </row>
    <row r="17" spans="1:14" x14ac:dyDescent="0.25">
      <c r="A17" s="325">
        <f t="shared" si="5"/>
        <v>11</v>
      </c>
      <c r="B17" s="328" t="s">
        <v>287</v>
      </c>
      <c r="C17" s="270"/>
      <c r="D17" s="53"/>
      <c r="E17" s="53"/>
      <c r="F17" s="53"/>
      <c r="G17" s="270"/>
      <c r="H17" s="325" t="str">
        <f t="shared" si="2"/>
        <v>Jum'at</v>
      </c>
      <c r="I17" s="326">
        <f t="shared" si="6"/>
        <v>45674.166666666664</v>
      </c>
      <c r="J17" s="327">
        <f t="shared" si="7"/>
        <v>16.166666666666668</v>
      </c>
      <c r="K17" s="325"/>
      <c r="L17" s="326"/>
      <c r="M17" s="327"/>
    </row>
    <row r="18" spans="1:14" x14ac:dyDescent="0.25">
      <c r="A18" s="8" t="s">
        <v>31</v>
      </c>
      <c r="B18" s="8"/>
      <c r="C18" s="28">
        <f>SUM(C7:C17)</f>
        <v>2597</v>
      </c>
      <c r="D18" s="28">
        <f>SUM(D7:D17)</f>
        <v>256</v>
      </c>
      <c r="E18" s="53"/>
      <c r="F18" s="28"/>
      <c r="G18" s="28">
        <f>SUM(G7:G17)</f>
        <v>119</v>
      </c>
      <c r="H18" s="28">
        <f>D18+G18</f>
        <v>375</v>
      </c>
      <c r="I18" s="29"/>
      <c r="J18" s="34" t="s">
        <v>33</v>
      </c>
      <c r="K18" s="35"/>
      <c r="L18" s="35"/>
      <c r="M18" s="35"/>
    </row>
    <row r="19" spans="1:14" x14ac:dyDescent="0.25">
      <c r="A19" s="8" t="s">
        <v>32</v>
      </c>
      <c r="B19" s="8"/>
      <c r="C19" s="31"/>
      <c r="D19" s="32">
        <f>D18/24</f>
        <v>10.666666666666666</v>
      </c>
      <c r="E19" s="346"/>
      <c r="F19" s="32"/>
      <c r="G19" s="32">
        <f>G18/24</f>
        <v>4.958333333333333</v>
      </c>
      <c r="H19" s="32">
        <f>H18/24</f>
        <v>15.625</v>
      </c>
      <c r="I19" s="33"/>
      <c r="J19" s="30" t="s">
        <v>34</v>
      </c>
      <c r="K19" s="30"/>
      <c r="L19" s="38">
        <f>C18</f>
        <v>2597</v>
      </c>
      <c r="M19" s="35" t="s">
        <v>35</v>
      </c>
    </row>
    <row r="20" spans="1:14" x14ac:dyDescent="0.25">
      <c r="J20" s="30" t="s">
        <v>36</v>
      </c>
      <c r="K20" s="30"/>
      <c r="L20" s="40">
        <f>D19</f>
        <v>10.666666666666666</v>
      </c>
      <c r="M20" s="35" t="s">
        <v>14</v>
      </c>
    </row>
    <row r="21" spans="1:14" x14ac:dyDescent="0.25">
      <c r="J21" s="30" t="s">
        <v>37</v>
      </c>
      <c r="K21" s="30"/>
      <c r="L21" s="41">
        <f>G19</f>
        <v>4.958333333333333</v>
      </c>
      <c r="M21" s="35" t="s">
        <v>14</v>
      </c>
    </row>
    <row r="23" spans="1:14" x14ac:dyDescent="0.25">
      <c r="A23" s="14" t="s"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4" x14ac:dyDescent="0.25">
      <c r="A24" s="14" t="s">
        <v>345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6" spans="1:14" x14ac:dyDescent="0.25">
      <c r="A26" s="472" t="s">
        <v>95</v>
      </c>
      <c r="B26" s="472"/>
      <c r="C26" s="472"/>
      <c r="D26" s="472"/>
      <c r="E26" s="472"/>
      <c r="F26" s="472"/>
      <c r="G26" s="472"/>
      <c r="H26" s="472"/>
      <c r="I26" s="18"/>
      <c r="J26" s="36"/>
      <c r="K26" s="18" t="s">
        <v>346</v>
      </c>
      <c r="L26" s="16">
        <v>10.5</v>
      </c>
      <c r="M26" s="18" t="s">
        <v>4</v>
      </c>
    </row>
    <row r="27" spans="1:14" ht="15" customHeight="1" x14ac:dyDescent="0.25">
      <c r="A27" s="461" t="s">
        <v>5</v>
      </c>
      <c r="B27" s="461" t="s">
        <v>6</v>
      </c>
      <c r="C27" s="462" t="s">
        <v>7</v>
      </c>
      <c r="D27" s="462" t="s">
        <v>8</v>
      </c>
      <c r="E27" s="463" t="s">
        <v>9</v>
      </c>
      <c r="F27" s="463" t="s">
        <v>10</v>
      </c>
      <c r="G27" s="462" t="s">
        <v>11</v>
      </c>
      <c r="H27" s="464" t="s">
        <v>12</v>
      </c>
      <c r="I27" s="464"/>
      <c r="J27" s="464"/>
      <c r="K27" s="465" t="s">
        <v>13</v>
      </c>
      <c r="L27" s="465"/>
      <c r="M27" s="465"/>
    </row>
    <row r="28" spans="1:14" x14ac:dyDescent="0.25">
      <c r="A28" s="461"/>
      <c r="B28" s="461"/>
      <c r="C28" s="462"/>
      <c r="D28" s="462"/>
      <c r="E28" s="463"/>
      <c r="F28" s="463"/>
      <c r="G28" s="462"/>
      <c r="H28" s="277" t="s">
        <v>14</v>
      </c>
      <c r="I28" s="277" t="s">
        <v>15</v>
      </c>
      <c r="J28" s="277" t="s">
        <v>16</v>
      </c>
      <c r="K28" s="278" t="s">
        <v>14</v>
      </c>
      <c r="L28" s="278" t="s">
        <v>15</v>
      </c>
      <c r="M28" s="278" t="s">
        <v>16</v>
      </c>
    </row>
    <row r="29" spans="1:14" ht="15" customHeight="1" x14ac:dyDescent="0.25">
      <c r="A29" s="325">
        <v>1</v>
      </c>
      <c r="B29" s="328" t="s">
        <v>287</v>
      </c>
      <c r="C29" s="270">
        <v>289</v>
      </c>
      <c r="D29" s="53">
        <f t="shared" ref="D29:D44" si="9">F29+E29</f>
        <v>28</v>
      </c>
      <c r="E29" s="53">
        <v>1</v>
      </c>
      <c r="F29" s="23">
        <f t="shared" ref="F29:F44" si="10">INT(C29/$L$4)</f>
        <v>27</v>
      </c>
      <c r="G29" s="270">
        <v>10</v>
      </c>
      <c r="H29" s="21" t="str">
        <f t="shared" ref="H29:H45" si="11">CHOOSE(WEEKDAY(I29),"Minggu","Senin","Selasa","Rabu","Kamis","Jum'at","Sabtu")</f>
        <v>Jum'at</v>
      </c>
      <c r="I29" s="24">
        <v>45674</v>
      </c>
      <c r="J29" s="25">
        <v>0.16666666666666699</v>
      </c>
      <c r="K29" s="21" t="str">
        <f t="shared" ref="K29:K44" si="12">CHOOSE(WEEKDAY(L29),"Minggu","Senin","Selasa","Rabu","Kamis","Jum'at","Sabtu")</f>
        <v>Jum'at</v>
      </c>
      <c r="L29" s="24">
        <f>(I29+J29)+G29/24</f>
        <v>45674.583333333328</v>
      </c>
      <c r="M29" s="25">
        <f t="shared" ref="M29:M44" si="13">(J29+G29/24)</f>
        <v>0.5833333333333337</v>
      </c>
    </row>
    <row r="30" spans="1:14" x14ac:dyDescent="0.25">
      <c r="A30" s="325">
        <f t="shared" ref="A30:A45" si="14">A29+1</f>
        <v>2</v>
      </c>
      <c r="B30" s="328" t="s">
        <v>18</v>
      </c>
      <c r="C30" s="270">
        <v>295</v>
      </c>
      <c r="D30" s="53">
        <f t="shared" si="9"/>
        <v>29</v>
      </c>
      <c r="E30" s="53">
        <v>1</v>
      </c>
      <c r="F30" s="23">
        <f t="shared" si="10"/>
        <v>28</v>
      </c>
      <c r="G30" s="270">
        <v>6</v>
      </c>
      <c r="H30" s="325" t="str">
        <f t="shared" si="11"/>
        <v>Sabtu</v>
      </c>
      <c r="I30" s="326">
        <f t="shared" ref="I30:I45" si="15">$I$29+J30</f>
        <v>45675.75</v>
      </c>
      <c r="J30" s="327">
        <f t="shared" ref="J30:J45" si="16">M29+D29/24</f>
        <v>1.7500000000000004</v>
      </c>
      <c r="K30" s="325" t="str">
        <f t="shared" si="12"/>
        <v>Minggu</v>
      </c>
      <c r="L30" s="326">
        <f t="shared" ref="L30:L44" si="17">($I$29+J30)+G30/24</f>
        <v>45676</v>
      </c>
      <c r="M30" s="327">
        <f t="shared" si="13"/>
        <v>2.0000000000000004</v>
      </c>
    </row>
    <row r="31" spans="1:14" x14ac:dyDescent="0.25">
      <c r="A31" s="325">
        <f t="shared" si="14"/>
        <v>3</v>
      </c>
      <c r="B31" s="22" t="s">
        <v>138</v>
      </c>
      <c r="C31" s="27">
        <v>250</v>
      </c>
      <c r="D31" s="53">
        <f t="shared" si="9"/>
        <v>22</v>
      </c>
      <c r="E31" s="53">
        <v>-1</v>
      </c>
      <c r="F31" s="23">
        <f t="shared" si="10"/>
        <v>23</v>
      </c>
      <c r="G31" s="27">
        <v>5</v>
      </c>
      <c r="H31" s="325" t="str">
        <f t="shared" si="11"/>
        <v>Senin</v>
      </c>
      <c r="I31" s="326">
        <f t="shared" si="15"/>
        <v>45677.208333333336</v>
      </c>
      <c r="J31" s="327">
        <f t="shared" si="16"/>
        <v>3.2083333333333339</v>
      </c>
      <c r="K31" s="325" t="str">
        <f t="shared" si="12"/>
        <v>Senin</v>
      </c>
      <c r="L31" s="326">
        <f t="shared" si="17"/>
        <v>45677.416666666672</v>
      </c>
      <c r="M31" s="327">
        <f t="shared" si="13"/>
        <v>3.4166666666666674</v>
      </c>
    </row>
    <row r="32" spans="1:14" x14ac:dyDescent="0.25">
      <c r="A32" s="325">
        <f t="shared" si="14"/>
        <v>4</v>
      </c>
      <c r="B32" s="22" t="s">
        <v>288</v>
      </c>
      <c r="C32" s="27">
        <v>150</v>
      </c>
      <c r="D32" s="53">
        <f t="shared" si="9"/>
        <v>15</v>
      </c>
      <c r="E32" s="53">
        <v>1</v>
      </c>
      <c r="F32" s="23">
        <f t="shared" si="10"/>
        <v>14</v>
      </c>
      <c r="G32" s="27">
        <v>2</v>
      </c>
      <c r="H32" s="325" t="str">
        <f t="shared" si="11"/>
        <v>Selasa</v>
      </c>
      <c r="I32" s="326">
        <f t="shared" si="15"/>
        <v>45678.333333333336</v>
      </c>
      <c r="J32" s="327">
        <f t="shared" si="16"/>
        <v>4.3333333333333339</v>
      </c>
      <c r="K32" s="325" t="str">
        <f t="shared" si="12"/>
        <v>Selasa</v>
      </c>
      <c r="L32" s="326">
        <f t="shared" si="17"/>
        <v>45678.416666666672</v>
      </c>
      <c r="M32" s="327">
        <f t="shared" si="13"/>
        <v>4.416666666666667</v>
      </c>
      <c r="N32" s="17"/>
    </row>
    <row r="33" spans="1:13" x14ac:dyDescent="0.25">
      <c r="A33" s="325">
        <f t="shared" si="14"/>
        <v>5</v>
      </c>
      <c r="B33" s="22" t="s">
        <v>289</v>
      </c>
      <c r="C33" s="27">
        <v>98</v>
      </c>
      <c r="D33" s="53">
        <f t="shared" si="9"/>
        <v>10</v>
      </c>
      <c r="E33" s="53">
        <v>1</v>
      </c>
      <c r="F33" s="23">
        <f t="shared" si="10"/>
        <v>9</v>
      </c>
      <c r="G33" s="27">
        <v>3</v>
      </c>
      <c r="H33" s="325" t="str">
        <f t="shared" si="11"/>
        <v>Rabu</v>
      </c>
      <c r="I33" s="326">
        <f t="shared" si="15"/>
        <v>45679.041666666664</v>
      </c>
      <c r="J33" s="327">
        <f t="shared" si="16"/>
        <v>5.041666666666667</v>
      </c>
      <c r="K33" s="325" t="str">
        <f t="shared" si="12"/>
        <v>Rabu</v>
      </c>
      <c r="L33" s="326">
        <f t="shared" si="17"/>
        <v>45679.166666666664</v>
      </c>
      <c r="M33" s="327">
        <f t="shared" si="13"/>
        <v>5.166666666666667</v>
      </c>
    </row>
    <row r="34" spans="1:13" x14ac:dyDescent="0.25">
      <c r="A34" s="325">
        <f t="shared" si="14"/>
        <v>6</v>
      </c>
      <c r="B34" s="22" t="s">
        <v>290</v>
      </c>
      <c r="C34" s="27">
        <v>190</v>
      </c>
      <c r="D34" s="53">
        <f t="shared" si="9"/>
        <v>19</v>
      </c>
      <c r="E34" s="53">
        <v>1</v>
      </c>
      <c r="F34" s="23">
        <f t="shared" si="10"/>
        <v>18</v>
      </c>
      <c r="G34" s="27">
        <v>2</v>
      </c>
      <c r="H34" s="325" t="str">
        <f t="shared" si="11"/>
        <v>Rabu</v>
      </c>
      <c r="I34" s="326">
        <f t="shared" si="15"/>
        <v>45679.583333333336</v>
      </c>
      <c r="J34" s="327">
        <f t="shared" si="16"/>
        <v>5.5833333333333339</v>
      </c>
      <c r="K34" s="325" t="str">
        <f t="shared" si="12"/>
        <v>Rabu</v>
      </c>
      <c r="L34" s="326">
        <f t="shared" si="17"/>
        <v>45679.666666666672</v>
      </c>
      <c r="M34" s="327">
        <f t="shared" si="13"/>
        <v>5.666666666666667</v>
      </c>
    </row>
    <row r="35" spans="1:13" x14ac:dyDescent="0.25">
      <c r="A35" s="325">
        <f t="shared" si="14"/>
        <v>7</v>
      </c>
      <c r="B35" s="22" t="s">
        <v>291</v>
      </c>
      <c r="C35" s="27">
        <v>137</v>
      </c>
      <c r="D35" s="53">
        <f t="shared" si="9"/>
        <v>13</v>
      </c>
      <c r="E35" s="53">
        <v>0</v>
      </c>
      <c r="F35" s="23">
        <f t="shared" si="10"/>
        <v>13</v>
      </c>
      <c r="G35" s="27">
        <v>2</v>
      </c>
      <c r="H35" s="325" t="str">
        <f t="shared" si="11"/>
        <v>Kamis</v>
      </c>
      <c r="I35" s="326">
        <f t="shared" si="15"/>
        <v>45680.458333333336</v>
      </c>
      <c r="J35" s="327">
        <f t="shared" si="16"/>
        <v>6.4583333333333339</v>
      </c>
      <c r="K35" s="325" t="str">
        <f t="shared" si="12"/>
        <v>Kamis</v>
      </c>
      <c r="L35" s="326">
        <f t="shared" si="17"/>
        <v>45680.541666666672</v>
      </c>
      <c r="M35" s="327">
        <f t="shared" si="13"/>
        <v>6.541666666666667</v>
      </c>
    </row>
    <row r="36" spans="1:13" x14ac:dyDescent="0.25">
      <c r="A36" s="325">
        <f t="shared" si="14"/>
        <v>8</v>
      </c>
      <c r="B36" s="22" t="s">
        <v>60</v>
      </c>
      <c r="C36" s="27">
        <v>52</v>
      </c>
      <c r="D36" s="53">
        <f t="shared" si="9"/>
        <v>5</v>
      </c>
      <c r="E36" s="53">
        <v>1</v>
      </c>
      <c r="F36" s="23">
        <f t="shared" si="10"/>
        <v>4</v>
      </c>
      <c r="G36" s="27">
        <v>4</v>
      </c>
      <c r="H36" s="325" t="str">
        <f t="shared" si="11"/>
        <v>Jum'at</v>
      </c>
      <c r="I36" s="326">
        <f t="shared" si="15"/>
        <v>45681.083333333336</v>
      </c>
      <c r="J36" s="327">
        <f t="shared" si="16"/>
        <v>7.0833333333333339</v>
      </c>
      <c r="K36" s="325" t="str">
        <f t="shared" si="12"/>
        <v>Jum'at</v>
      </c>
      <c r="L36" s="326">
        <f t="shared" si="17"/>
        <v>45681.25</v>
      </c>
      <c r="M36" s="327">
        <f t="shared" si="13"/>
        <v>7.2500000000000009</v>
      </c>
    </row>
    <row r="37" spans="1:13" x14ac:dyDescent="0.25">
      <c r="A37" s="325">
        <f t="shared" si="14"/>
        <v>9</v>
      </c>
      <c r="B37" s="22" t="s">
        <v>349</v>
      </c>
      <c r="C37" s="27">
        <v>52</v>
      </c>
      <c r="D37" s="53">
        <f t="shared" si="9"/>
        <v>5</v>
      </c>
      <c r="E37" s="53">
        <v>1</v>
      </c>
      <c r="F37" s="23">
        <f t="shared" si="10"/>
        <v>4</v>
      </c>
      <c r="G37" s="27">
        <v>2</v>
      </c>
      <c r="H37" s="325" t="str">
        <f t="shared" si="11"/>
        <v>Jum'at</v>
      </c>
      <c r="I37" s="326">
        <f t="shared" si="15"/>
        <v>45681.458333333336</v>
      </c>
      <c r="J37" s="327">
        <f t="shared" si="16"/>
        <v>7.4583333333333339</v>
      </c>
      <c r="K37" s="325" t="str">
        <f t="shared" si="12"/>
        <v>Jum'at</v>
      </c>
      <c r="L37" s="326">
        <f t="shared" si="17"/>
        <v>45681.541666666672</v>
      </c>
      <c r="M37" s="327">
        <f t="shared" si="13"/>
        <v>7.541666666666667</v>
      </c>
    </row>
    <row r="38" spans="1:13" x14ac:dyDescent="0.25">
      <c r="A38" s="325">
        <f t="shared" si="14"/>
        <v>10</v>
      </c>
      <c r="B38" s="22" t="s">
        <v>60</v>
      </c>
      <c r="C38" s="27">
        <v>137</v>
      </c>
      <c r="D38" s="53">
        <f t="shared" si="9"/>
        <v>13</v>
      </c>
      <c r="E38" s="53">
        <v>0</v>
      </c>
      <c r="F38" s="23">
        <f t="shared" si="10"/>
        <v>13</v>
      </c>
      <c r="G38" s="27">
        <v>4</v>
      </c>
      <c r="H38" s="325" t="str">
        <f t="shared" si="11"/>
        <v>Jum'at</v>
      </c>
      <c r="I38" s="326">
        <f t="shared" si="15"/>
        <v>45681.75</v>
      </c>
      <c r="J38" s="327">
        <f t="shared" si="16"/>
        <v>7.75</v>
      </c>
      <c r="K38" s="325" t="str">
        <f t="shared" si="12"/>
        <v>Jum'at</v>
      </c>
      <c r="L38" s="326">
        <f t="shared" si="17"/>
        <v>45681.916666666664</v>
      </c>
      <c r="M38" s="327">
        <f t="shared" si="13"/>
        <v>7.916666666666667</v>
      </c>
    </row>
    <row r="39" spans="1:13" x14ac:dyDescent="0.25">
      <c r="A39" s="325">
        <f t="shared" si="14"/>
        <v>11</v>
      </c>
      <c r="B39" s="22" t="s">
        <v>291</v>
      </c>
      <c r="C39" s="27">
        <v>190</v>
      </c>
      <c r="D39" s="53">
        <f t="shared" si="9"/>
        <v>19</v>
      </c>
      <c r="E39" s="53">
        <v>1</v>
      </c>
      <c r="F39" s="23">
        <f t="shared" si="10"/>
        <v>18</v>
      </c>
      <c r="G39" s="27">
        <v>2</v>
      </c>
      <c r="H39" s="325" t="str">
        <f t="shared" si="11"/>
        <v>Sabtu</v>
      </c>
      <c r="I39" s="326">
        <f t="shared" si="15"/>
        <v>45682.458333333336</v>
      </c>
      <c r="J39" s="327">
        <f t="shared" si="16"/>
        <v>8.4583333333333339</v>
      </c>
      <c r="K39" s="325" t="str">
        <f t="shared" si="12"/>
        <v>Sabtu</v>
      </c>
      <c r="L39" s="326">
        <f t="shared" si="17"/>
        <v>45682.541666666672</v>
      </c>
      <c r="M39" s="327">
        <f t="shared" si="13"/>
        <v>8.5416666666666679</v>
      </c>
    </row>
    <row r="40" spans="1:13" x14ac:dyDescent="0.25">
      <c r="A40" s="325">
        <f t="shared" si="14"/>
        <v>12</v>
      </c>
      <c r="B40" s="22" t="s">
        <v>290</v>
      </c>
      <c r="C40" s="27">
        <v>98</v>
      </c>
      <c r="D40" s="53">
        <f t="shared" si="9"/>
        <v>10</v>
      </c>
      <c r="E40" s="53">
        <v>1</v>
      </c>
      <c r="F40" s="23">
        <f t="shared" si="10"/>
        <v>9</v>
      </c>
      <c r="G40" s="27">
        <v>2</v>
      </c>
      <c r="H40" s="325" t="str">
        <f t="shared" si="11"/>
        <v>Minggu</v>
      </c>
      <c r="I40" s="326">
        <f t="shared" si="15"/>
        <v>45683.333333333336</v>
      </c>
      <c r="J40" s="327">
        <f t="shared" si="16"/>
        <v>9.3333333333333339</v>
      </c>
      <c r="K40" s="325" t="str">
        <f t="shared" si="12"/>
        <v>Minggu</v>
      </c>
      <c r="L40" s="326">
        <f t="shared" si="17"/>
        <v>45683.416666666672</v>
      </c>
      <c r="M40" s="327">
        <f t="shared" si="13"/>
        <v>9.4166666666666679</v>
      </c>
    </row>
    <row r="41" spans="1:13" x14ac:dyDescent="0.25">
      <c r="A41" s="325">
        <f t="shared" si="14"/>
        <v>13</v>
      </c>
      <c r="B41" s="22" t="s">
        <v>289</v>
      </c>
      <c r="C41" s="27">
        <v>150</v>
      </c>
      <c r="D41" s="53">
        <f t="shared" si="9"/>
        <v>15</v>
      </c>
      <c r="E41" s="53">
        <v>1</v>
      </c>
      <c r="F41" s="23">
        <f t="shared" si="10"/>
        <v>14</v>
      </c>
      <c r="G41" s="27">
        <v>3</v>
      </c>
      <c r="H41" s="325" t="str">
        <f t="shared" si="11"/>
        <v>Minggu</v>
      </c>
      <c r="I41" s="326">
        <f t="shared" si="15"/>
        <v>45683.833333333336</v>
      </c>
      <c r="J41" s="327">
        <f t="shared" si="16"/>
        <v>9.8333333333333339</v>
      </c>
      <c r="K41" s="325" t="str">
        <f t="shared" si="12"/>
        <v>Minggu</v>
      </c>
      <c r="L41" s="326">
        <f t="shared" si="17"/>
        <v>45683.958333333336</v>
      </c>
      <c r="M41" s="327">
        <f t="shared" si="13"/>
        <v>9.9583333333333339</v>
      </c>
    </row>
    <row r="42" spans="1:13" x14ac:dyDescent="0.25">
      <c r="A42" s="325">
        <f t="shared" si="14"/>
        <v>14</v>
      </c>
      <c r="B42" s="22" t="s">
        <v>288</v>
      </c>
      <c r="C42" s="27">
        <v>250</v>
      </c>
      <c r="D42" s="53">
        <f t="shared" si="9"/>
        <v>22</v>
      </c>
      <c r="E42" s="53">
        <v>-1</v>
      </c>
      <c r="F42" s="23">
        <f t="shared" si="10"/>
        <v>23</v>
      </c>
      <c r="G42" s="27">
        <v>2</v>
      </c>
      <c r="H42" s="325" t="str">
        <f t="shared" si="11"/>
        <v>Senin</v>
      </c>
      <c r="I42" s="326">
        <f t="shared" si="15"/>
        <v>45684.583333333336</v>
      </c>
      <c r="J42" s="327">
        <f t="shared" si="16"/>
        <v>10.583333333333334</v>
      </c>
      <c r="K42" s="325" t="str">
        <f t="shared" si="12"/>
        <v>Senin</v>
      </c>
      <c r="L42" s="326">
        <f t="shared" si="17"/>
        <v>45684.666666666672</v>
      </c>
      <c r="M42" s="327">
        <f t="shared" si="13"/>
        <v>10.666666666666668</v>
      </c>
    </row>
    <row r="43" spans="1:13" x14ac:dyDescent="0.25">
      <c r="A43" s="325">
        <f t="shared" si="14"/>
        <v>15</v>
      </c>
      <c r="B43" s="22" t="s">
        <v>138</v>
      </c>
      <c r="C43" s="27">
        <v>295</v>
      </c>
      <c r="D43" s="53">
        <f t="shared" si="9"/>
        <v>30</v>
      </c>
      <c r="E43" s="53">
        <v>2</v>
      </c>
      <c r="F43" s="23">
        <f t="shared" si="10"/>
        <v>28</v>
      </c>
      <c r="G43" s="27">
        <v>3</v>
      </c>
      <c r="H43" s="325" t="str">
        <f t="shared" si="11"/>
        <v>Selasa</v>
      </c>
      <c r="I43" s="326">
        <f t="shared" si="15"/>
        <v>45685.583333333336</v>
      </c>
      <c r="J43" s="327">
        <f t="shared" si="16"/>
        <v>11.583333333333334</v>
      </c>
      <c r="K43" s="325" t="str">
        <f t="shared" si="12"/>
        <v>Selasa</v>
      </c>
      <c r="L43" s="326">
        <f t="shared" si="17"/>
        <v>45685.708333333336</v>
      </c>
      <c r="M43" s="327">
        <f t="shared" si="13"/>
        <v>11.708333333333334</v>
      </c>
    </row>
    <row r="44" spans="1:13" x14ac:dyDescent="0.25">
      <c r="A44" s="325">
        <f t="shared" si="14"/>
        <v>16</v>
      </c>
      <c r="B44" s="22" t="s">
        <v>18</v>
      </c>
      <c r="C44" s="27">
        <v>289</v>
      </c>
      <c r="D44" s="53">
        <f t="shared" si="9"/>
        <v>29</v>
      </c>
      <c r="E44" s="53">
        <v>2</v>
      </c>
      <c r="F44" s="23">
        <f t="shared" si="10"/>
        <v>27</v>
      </c>
      <c r="G44" s="27">
        <v>3</v>
      </c>
      <c r="H44" s="325" t="str">
        <f t="shared" si="11"/>
        <v>Rabu</v>
      </c>
      <c r="I44" s="326">
        <f t="shared" si="15"/>
        <v>45686.958333333336</v>
      </c>
      <c r="J44" s="327">
        <f t="shared" si="16"/>
        <v>12.958333333333334</v>
      </c>
      <c r="K44" s="325" t="str">
        <f t="shared" si="12"/>
        <v>Kamis</v>
      </c>
      <c r="L44" s="326">
        <f t="shared" si="17"/>
        <v>45687.083333333336</v>
      </c>
      <c r="M44" s="327">
        <f t="shared" si="13"/>
        <v>13.083333333333334</v>
      </c>
    </row>
    <row r="45" spans="1:13" x14ac:dyDescent="0.25">
      <c r="A45" s="325">
        <f t="shared" si="14"/>
        <v>17</v>
      </c>
      <c r="B45" s="22" t="s">
        <v>287</v>
      </c>
      <c r="C45" s="27"/>
      <c r="D45" s="53"/>
      <c r="E45" s="53"/>
      <c r="F45" s="53"/>
      <c r="G45" s="27"/>
      <c r="H45" s="325" t="str">
        <f t="shared" si="11"/>
        <v>Jum'at</v>
      </c>
      <c r="I45" s="326">
        <f t="shared" si="15"/>
        <v>45688.291666666664</v>
      </c>
      <c r="J45" s="327">
        <f t="shared" si="16"/>
        <v>14.291666666666668</v>
      </c>
      <c r="K45" s="325"/>
      <c r="L45" s="326"/>
      <c r="M45" s="327"/>
    </row>
    <row r="46" spans="1:13" x14ac:dyDescent="0.25">
      <c r="A46" s="8" t="s">
        <v>31</v>
      </c>
      <c r="B46" s="8"/>
      <c r="C46" s="28">
        <f>SUM(C29:C45)</f>
        <v>2922</v>
      </c>
      <c r="D46" s="28">
        <f>SUM(D29:D45)</f>
        <v>284</v>
      </c>
      <c r="E46" s="53"/>
      <c r="F46" s="28"/>
      <c r="G46" s="28">
        <f>SUM(G29:G45)</f>
        <v>55</v>
      </c>
      <c r="H46" s="28">
        <f>D46+G46</f>
        <v>339</v>
      </c>
      <c r="I46" s="29"/>
      <c r="J46" s="34" t="s">
        <v>33</v>
      </c>
      <c r="K46" s="35"/>
      <c r="L46" s="35"/>
      <c r="M46" s="35"/>
    </row>
    <row r="47" spans="1:13" x14ac:dyDescent="0.25">
      <c r="A47" s="8" t="s">
        <v>32</v>
      </c>
      <c r="B47" s="8"/>
      <c r="C47" s="31"/>
      <c r="D47" s="32">
        <f>D46/24</f>
        <v>11.833333333333334</v>
      </c>
      <c r="E47" s="346"/>
      <c r="F47" s="32"/>
      <c r="G47" s="32">
        <f>G46/24</f>
        <v>2.2916666666666665</v>
      </c>
      <c r="H47" s="32">
        <f>H46/24</f>
        <v>14.125</v>
      </c>
      <c r="I47" s="33"/>
      <c r="J47" s="30" t="s">
        <v>34</v>
      </c>
      <c r="K47" s="30"/>
      <c r="L47" s="38">
        <f>C46</f>
        <v>2922</v>
      </c>
      <c r="M47" s="35" t="s">
        <v>35</v>
      </c>
    </row>
    <row r="48" spans="1:13" x14ac:dyDescent="0.25">
      <c r="J48" s="30" t="s">
        <v>36</v>
      </c>
      <c r="K48" s="30"/>
      <c r="L48" s="40">
        <f>D47</f>
        <v>11.833333333333334</v>
      </c>
      <c r="M48" s="35" t="s">
        <v>14</v>
      </c>
    </row>
    <row r="49" spans="1:13" x14ac:dyDescent="0.25">
      <c r="J49" s="30" t="s">
        <v>37</v>
      </c>
      <c r="K49" s="30"/>
      <c r="L49" s="41">
        <f>G47</f>
        <v>2.2916666666666665</v>
      </c>
      <c r="M49" s="35" t="s">
        <v>14</v>
      </c>
    </row>
    <row r="51" spans="1:13" x14ac:dyDescent="0.25">
      <c r="A51" s="14" t="s"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x14ac:dyDescent="0.25">
      <c r="A52" s="14" t="s">
        <v>345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4" spans="1:13" x14ac:dyDescent="0.25">
      <c r="A54" s="472" t="s">
        <v>96</v>
      </c>
      <c r="B54" s="472"/>
      <c r="C54" s="472"/>
      <c r="D54" s="472"/>
      <c r="E54" s="472"/>
      <c r="F54" s="472"/>
      <c r="G54" s="472"/>
      <c r="H54" s="472"/>
      <c r="I54" s="18"/>
      <c r="J54" s="36"/>
      <c r="K54" s="18" t="s">
        <v>346</v>
      </c>
      <c r="L54" s="16">
        <v>10.5</v>
      </c>
      <c r="M54" s="18" t="s">
        <v>4</v>
      </c>
    </row>
    <row r="55" spans="1:13" ht="15.75" customHeight="1" x14ac:dyDescent="0.25">
      <c r="A55" s="461" t="s">
        <v>5</v>
      </c>
      <c r="B55" s="461" t="s">
        <v>6</v>
      </c>
      <c r="C55" s="462" t="s">
        <v>7</v>
      </c>
      <c r="D55" s="462" t="s">
        <v>8</v>
      </c>
      <c r="E55" s="463" t="s">
        <v>9</v>
      </c>
      <c r="F55" s="463" t="s">
        <v>10</v>
      </c>
      <c r="G55" s="462" t="s">
        <v>11</v>
      </c>
      <c r="H55" s="464" t="s">
        <v>12</v>
      </c>
      <c r="I55" s="464"/>
      <c r="J55" s="464"/>
      <c r="K55" s="465" t="s">
        <v>13</v>
      </c>
      <c r="L55" s="465"/>
      <c r="M55" s="465"/>
    </row>
    <row r="56" spans="1:13" x14ac:dyDescent="0.25">
      <c r="A56" s="461"/>
      <c r="B56" s="461"/>
      <c r="C56" s="462"/>
      <c r="D56" s="462"/>
      <c r="E56" s="463"/>
      <c r="F56" s="463"/>
      <c r="G56" s="462"/>
      <c r="H56" s="277" t="s">
        <v>14</v>
      </c>
      <c r="I56" s="277" t="s">
        <v>15</v>
      </c>
      <c r="J56" s="277" t="s">
        <v>16</v>
      </c>
      <c r="K56" s="278" t="s">
        <v>14</v>
      </c>
      <c r="L56" s="278" t="s">
        <v>15</v>
      </c>
      <c r="M56" s="278" t="s">
        <v>16</v>
      </c>
    </row>
    <row r="57" spans="1:13" x14ac:dyDescent="0.25">
      <c r="A57" s="325">
        <v>1</v>
      </c>
      <c r="B57" s="345" t="s">
        <v>147</v>
      </c>
      <c r="C57" s="21">
        <v>396</v>
      </c>
      <c r="D57" s="53">
        <f t="shared" ref="D57:D66" si="18">F57+E57</f>
        <v>40</v>
      </c>
      <c r="E57" s="53">
        <v>3</v>
      </c>
      <c r="F57" s="23">
        <f t="shared" ref="F57:F66" si="19">INT(C57/$L$4)</f>
        <v>37</v>
      </c>
      <c r="G57" s="270">
        <v>35</v>
      </c>
      <c r="H57" s="21" t="str">
        <f t="shared" ref="H57:H67" si="20">CHOOSE(WEEKDAY(I57),"Minggu","Senin","Selasa","Rabu","Kamis","Jum'at","Sabtu")</f>
        <v>Rabu</v>
      </c>
      <c r="I57" s="24">
        <v>45658</v>
      </c>
      <c r="J57" s="25">
        <v>0.54166666666666696</v>
      </c>
      <c r="K57" s="21" t="str">
        <f t="shared" ref="K57:K66" si="21">CHOOSE(WEEKDAY(L57),"Minggu","Senin","Selasa","Rabu","Kamis","Jum'at","Sabtu")</f>
        <v>Jum'at</v>
      </c>
      <c r="L57" s="24">
        <f>(I57+J57)+G57/24</f>
        <v>45660</v>
      </c>
      <c r="M57" s="25">
        <f t="shared" ref="M57:M66" si="22">(J57+G57/24)</f>
        <v>2</v>
      </c>
    </row>
    <row r="58" spans="1:13" x14ac:dyDescent="0.25">
      <c r="A58" s="325">
        <f t="shared" ref="A58:A67" si="23">A57+1</f>
        <v>2</v>
      </c>
      <c r="B58" s="328" t="s">
        <v>18</v>
      </c>
      <c r="C58" s="270">
        <v>293</v>
      </c>
      <c r="D58" s="53">
        <f t="shared" si="18"/>
        <v>28</v>
      </c>
      <c r="E58" s="53">
        <v>1</v>
      </c>
      <c r="F58" s="23">
        <f t="shared" si="19"/>
        <v>27</v>
      </c>
      <c r="G58" s="270">
        <v>4</v>
      </c>
      <c r="H58" s="325" t="str">
        <f t="shared" si="20"/>
        <v>Sabtu</v>
      </c>
      <c r="I58" s="326">
        <f t="shared" ref="I58:I67" si="24">$I$7+J58</f>
        <v>45661.666666666664</v>
      </c>
      <c r="J58" s="327">
        <f t="shared" ref="J58:J67" si="25">M57+D57/24</f>
        <v>3.666666666666667</v>
      </c>
      <c r="K58" s="325" t="str">
        <f t="shared" si="21"/>
        <v>Sabtu</v>
      </c>
      <c r="L58" s="326">
        <f t="shared" ref="L58:L66" si="26">($I$7+J58)+G58/24</f>
        <v>45661.833333333328</v>
      </c>
      <c r="M58" s="327">
        <f t="shared" si="22"/>
        <v>3.8333333333333335</v>
      </c>
    </row>
    <row r="59" spans="1:13" x14ac:dyDescent="0.25">
      <c r="A59" s="325">
        <f t="shared" si="23"/>
        <v>3</v>
      </c>
      <c r="B59" s="328" t="s">
        <v>347</v>
      </c>
      <c r="C59" s="270">
        <v>326</v>
      </c>
      <c r="D59" s="53">
        <f t="shared" si="18"/>
        <v>32</v>
      </c>
      <c r="E59" s="53">
        <v>1</v>
      </c>
      <c r="F59" s="23">
        <f t="shared" si="19"/>
        <v>31</v>
      </c>
      <c r="G59" s="270">
        <v>20</v>
      </c>
      <c r="H59" s="325" t="str">
        <f t="shared" si="20"/>
        <v>Senin</v>
      </c>
      <c r="I59" s="326">
        <f t="shared" si="24"/>
        <v>45663</v>
      </c>
      <c r="J59" s="327">
        <f t="shared" si="25"/>
        <v>5</v>
      </c>
      <c r="K59" s="325" t="str">
        <f t="shared" si="21"/>
        <v>Senin</v>
      </c>
      <c r="L59" s="326">
        <f t="shared" si="26"/>
        <v>45663.833333333336</v>
      </c>
      <c r="M59" s="327">
        <f t="shared" si="22"/>
        <v>5.833333333333333</v>
      </c>
    </row>
    <row r="60" spans="1:13" x14ac:dyDescent="0.25">
      <c r="A60" s="325">
        <f t="shared" si="23"/>
        <v>4</v>
      </c>
      <c r="B60" s="328" t="s">
        <v>292</v>
      </c>
      <c r="C60" s="270">
        <v>265</v>
      </c>
      <c r="D60" s="53">
        <f t="shared" si="18"/>
        <v>27</v>
      </c>
      <c r="E60" s="53">
        <v>2</v>
      </c>
      <c r="F60" s="23">
        <f t="shared" si="19"/>
        <v>25</v>
      </c>
      <c r="G60" s="270">
        <v>6</v>
      </c>
      <c r="H60" s="325" t="str">
        <f t="shared" si="20"/>
        <v>Rabu</v>
      </c>
      <c r="I60" s="326">
        <f t="shared" si="24"/>
        <v>45665.166666666664</v>
      </c>
      <c r="J60" s="327">
        <f t="shared" si="25"/>
        <v>7.1666666666666661</v>
      </c>
      <c r="K60" s="325" t="str">
        <f t="shared" si="21"/>
        <v>Rabu</v>
      </c>
      <c r="L60" s="326">
        <f t="shared" si="26"/>
        <v>45665.416666666664</v>
      </c>
      <c r="M60" s="327">
        <f t="shared" si="22"/>
        <v>7.4166666666666661</v>
      </c>
    </row>
    <row r="61" spans="1:13" x14ac:dyDescent="0.25">
      <c r="A61" s="325">
        <f t="shared" si="23"/>
        <v>5</v>
      </c>
      <c r="B61" s="328" t="s">
        <v>287</v>
      </c>
      <c r="C61" s="270">
        <v>265</v>
      </c>
      <c r="D61" s="53">
        <f t="shared" si="18"/>
        <v>26</v>
      </c>
      <c r="E61" s="53">
        <v>1</v>
      </c>
      <c r="F61" s="23">
        <f t="shared" si="19"/>
        <v>25</v>
      </c>
      <c r="G61" s="270">
        <v>2</v>
      </c>
      <c r="H61" s="325" t="str">
        <f t="shared" si="20"/>
        <v>Kamis</v>
      </c>
      <c r="I61" s="326">
        <f t="shared" si="24"/>
        <v>45666.541666666664</v>
      </c>
      <c r="J61" s="327">
        <f t="shared" si="25"/>
        <v>8.5416666666666661</v>
      </c>
      <c r="K61" s="325" t="str">
        <f t="shared" si="21"/>
        <v>Kamis</v>
      </c>
      <c r="L61" s="326">
        <f t="shared" si="26"/>
        <v>45666.625</v>
      </c>
      <c r="M61" s="327">
        <f t="shared" si="22"/>
        <v>8.625</v>
      </c>
    </row>
    <row r="62" spans="1:13" x14ac:dyDescent="0.25">
      <c r="A62" s="325">
        <f t="shared" si="23"/>
        <v>6</v>
      </c>
      <c r="B62" s="328" t="s">
        <v>292</v>
      </c>
      <c r="C62" s="270">
        <v>72</v>
      </c>
      <c r="D62" s="53">
        <f t="shared" si="18"/>
        <v>7</v>
      </c>
      <c r="E62" s="53">
        <v>1</v>
      </c>
      <c r="F62" s="23">
        <f t="shared" si="19"/>
        <v>6</v>
      </c>
      <c r="G62" s="270">
        <v>6</v>
      </c>
      <c r="H62" s="325" t="str">
        <f t="shared" si="20"/>
        <v>Jum'at</v>
      </c>
      <c r="I62" s="326">
        <f t="shared" si="24"/>
        <v>45667.708333333336</v>
      </c>
      <c r="J62" s="327">
        <f t="shared" si="25"/>
        <v>9.7083333333333339</v>
      </c>
      <c r="K62" s="325" t="str">
        <f t="shared" si="21"/>
        <v>Jum'at</v>
      </c>
      <c r="L62" s="326">
        <f t="shared" si="26"/>
        <v>45667.958333333336</v>
      </c>
      <c r="M62" s="327">
        <f t="shared" si="22"/>
        <v>9.9583333333333339</v>
      </c>
    </row>
    <row r="63" spans="1:13" x14ac:dyDescent="0.25">
      <c r="A63" s="325">
        <f t="shared" si="23"/>
        <v>7</v>
      </c>
      <c r="B63" s="328" t="s">
        <v>348</v>
      </c>
      <c r="C63" s="270">
        <v>72</v>
      </c>
      <c r="D63" s="53">
        <f t="shared" si="18"/>
        <v>6</v>
      </c>
      <c r="E63" s="53">
        <v>0</v>
      </c>
      <c r="F63" s="23">
        <f t="shared" si="19"/>
        <v>6</v>
      </c>
      <c r="G63" s="270">
        <v>20</v>
      </c>
      <c r="H63" s="325" t="str">
        <f t="shared" si="20"/>
        <v>Sabtu</v>
      </c>
      <c r="I63" s="326">
        <f t="shared" si="24"/>
        <v>45668.25</v>
      </c>
      <c r="J63" s="327">
        <f t="shared" si="25"/>
        <v>10.25</v>
      </c>
      <c r="K63" s="325" t="str">
        <f t="shared" si="21"/>
        <v>Minggu</v>
      </c>
      <c r="L63" s="326">
        <f t="shared" si="26"/>
        <v>45669.083333333336</v>
      </c>
      <c r="M63" s="327">
        <f t="shared" si="22"/>
        <v>11.083333333333334</v>
      </c>
    </row>
    <row r="64" spans="1:13" x14ac:dyDescent="0.25">
      <c r="A64" s="325">
        <f t="shared" si="23"/>
        <v>8</v>
      </c>
      <c r="B64" s="328" t="s">
        <v>292</v>
      </c>
      <c r="C64" s="270">
        <v>326</v>
      </c>
      <c r="D64" s="53">
        <f t="shared" si="18"/>
        <v>33</v>
      </c>
      <c r="E64" s="53">
        <v>2</v>
      </c>
      <c r="F64" s="23">
        <f t="shared" si="19"/>
        <v>31</v>
      </c>
      <c r="G64" s="270">
        <v>3</v>
      </c>
      <c r="H64" s="325" t="str">
        <f t="shared" si="20"/>
        <v>Minggu</v>
      </c>
      <c r="I64" s="326">
        <f t="shared" si="24"/>
        <v>45669.333333333336</v>
      </c>
      <c r="J64" s="327">
        <f t="shared" si="25"/>
        <v>11.333333333333334</v>
      </c>
      <c r="K64" s="325" t="str">
        <f t="shared" si="21"/>
        <v>Minggu</v>
      </c>
      <c r="L64" s="326">
        <f t="shared" si="26"/>
        <v>45669.458333333336</v>
      </c>
      <c r="M64" s="327">
        <f t="shared" si="22"/>
        <v>11.458333333333334</v>
      </c>
    </row>
    <row r="65" spans="1:13" x14ac:dyDescent="0.25">
      <c r="A65" s="325">
        <f t="shared" si="23"/>
        <v>9</v>
      </c>
      <c r="B65" s="328" t="s">
        <v>347</v>
      </c>
      <c r="C65" s="270">
        <v>293</v>
      </c>
      <c r="D65" s="53">
        <f t="shared" si="18"/>
        <v>29</v>
      </c>
      <c r="E65" s="53">
        <v>2</v>
      </c>
      <c r="F65" s="23">
        <f t="shared" si="19"/>
        <v>27</v>
      </c>
      <c r="G65" s="270">
        <v>19</v>
      </c>
      <c r="H65" s="325" t="str">
        <f t="shared" si="20"/>
        <v>Senin</v>
      </c>
      <c r="I65" s="326">
        <f t="shared" si="24"/>
        <v>45670.833333333336</v>
      </c>
      <c r="J65" s="327">
        <f t="shared" si="25"/>
        <v>12.833333333333334</v>
      </c>
      <c r="K65" s="325" t="str">
        <f t="shared" si="21"/>
        <v>Selasa</v>
      </c>
      <c r="L65" s="326">
        <f t="shared" si="26"/>
        <v>45671.625</v>
      </c>
      <c r="M65" s="327">
        <f t="shared" si="22"/>
        <v>13.625</v>
      </c>
    </row>
    <row r="66" spans="1:13" x14ac:dyDescent="0.25">
      <c r="A66" s="325">
        <f t="shared" si="23"/>
        <v>10</v>
      </c>
      <c r="B66" s="322" t="s">
        <v>18</v>
      </c>
      <c r="C66" s="270">
        <v>289</v>
      </c>
      <c r="D66" s="53">
        <f t="shared" si="18"/>
        <v>28</v>
      </c>
      <c r="E66" s="53">
        <v>1</v>
      </c>
      <c r="F66" s="23">
        <f t="shared" si="19"/>
        <v>27</v>
      </c>
      <c r="G66" s="270">
        <v>4</v>
      </c>
      <c r="H66" s="325" t="str">
        <f t="shared" si="20"/>
        <v>Rabu</v>
      </c>
      <c r="I66" s="326">
        <f t="shared" si="24"/>
        <v>45672.833333333336</v>
      </c>
      <c r="J66" s="327">
        <f t="shared" si="25"/>
        <v>14.833333333333334</v>
      </c>
      <c r="K66" s="325" t="str">
        <f t="shared" si="21"/>
        <v>Kamis</v>
      </c>
      <c r="L66" s="326">
        <f t="shared" si="26"/>
        <v>45673</v>
      </c>
      <c r="M66" s="327">
        <f t="shared" si="22"/>
        <v>15</v>
      </c>
    </row>
    <row r="67" spans="1:13" x14ac:dyDescent="0.25">
      <c r="A67" s="325">
        <f t="shared" si="23"/>
        <v>11</v>
      </c>
      <c r="B67" s="328" t="s">
        <v>287</v>
      </c>
      <c r="C67" s="270"/>
      <c r="D67" s="53"/>
      <c r="E67" s="53"/>
      <c r="F67" s="53"/>
      <c r="G67" s="270"/>
      <c r="H67" s="325" t="str">
        <f t="shared" si="20"/>
        <v>Jum'at</v>
      </c>
      <c r="I67" s="326">
        <f t="shared" si="24"/>
        <v>45674.166666666664</v>
      </c>
      <c r="J67" s="327">
        <f t="shared" si="25"/>
        <v>16.166666666666668</v>
      </c>
      <c r="K67" s="325"/>
      <c r="L67" s="326"/>
      <c r="M67" s="327"/>
    </row>
    <row r="68" spans="1:13" x14ac:dyDescent="0.25">
      <c r="A68" s="8" t="s">
        <v>31</v>
      </c>
      <c r="B68" s="8"/>
      <c r="C68" s="28">
        <f>SUM(C57:C67)</f>
        <v>2597</v>
      </c>
      <c r="D68" s="28">
        <f>SUM(D57:D67)</f>
        <v>256</v>
      </c>
      <c r="E68" s="53"/>
      <c r="F68" s="28"/>
      <c r="G68" s="28">
        <f>SUM(G57:G67)</f>
        <v>119</v>
      </c>
      <c r="H68" s="28">
        <f>D68+G68</f>
        <v>375</v>
      </c>
      <c r="I68" s="29"/>
      <c r="J68" s="34" t="s">
        <v>33</v>
      </c>
      <c r="K68" s="35"/>
      <c r="L68" s="35"/>
      <c r="M68" s="35"/>
    </row>
    <row r="69" spans="1:13" x14ac:dyDescent="0.25">
      <c r="A69" s="8" t="s">
        <v>32</v>
      </c>
      <c r="B69" s="8"/>
      <c r="C69" s="31"/>
      <c r="D69" s="32">
        <f>D68/24</f>
        <v>10.666666666666666</v>
      </c>
      <c r="E69" s="346"/>
      <c r="F69" s="32"/>
      <c r="G69" s="32">
        <f>G68/24</f>
        <v>4.958333333333333</v>
      </c>
      <c r="H69" s="32">
        <f>H68/24</f>
        <v>15.625</v>
      </c>
      <c r="I69" s="33"/>
      <c r="J69" s="30" t="s">
        <v>34</v>
      </c>
      <c r="K69" s="30"/>
      <c r="L69" s="38">
        <f>C68</f>
        <v>2597</v>
      </c>
      <c r="M69" s="35" t="s">
        <v>35</v>
      </c>
    </row>
    <row r="70" spans="1:13" x14ac:dyDescent="0.25">
      <c r="J70" s="30" t="s">
        <v>36</v>
      </c>
      <c r="K70" s="30"/>
      <c r="L70" s="40">
        <f>D69</f>
        <v>10.666666666666666</v>
      </c>
      <c r="M70" s="35" t="s">
        <v>14</v>
      </c>
    </row>
    <row r="71" spans="1:13" x14ac:dyDescent="0.25">
      <c r="J71" s="30" t="s">
        <v>37</v>
      </c>
      <c r="K71" s="30"/>
      <c r="L71" s="41">
        <f>G69</f>
        <v>4.958333333333333</v>
      </c>
      <c r="M71" s="35" t="s">
        <v>14</v>
      </c>
    </row>
    <row r="73" spans="1:13" x14ac:dyDescent="0.25">
      <c r="A73" s="14" t="s"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x14ac:dyDescent="0.25">
      <c r="A74" s="14" t="s">
        <v>345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6" spans="1:13" x14ac:dyDescent="0.25">
      <c r="A76" s="472" t="s">
        <v>97</v>
      </c>
      <c r="B76" s="472"/>
      <c r="C76" s="472"/>
      <c r="D76" s="472"/>
      <c r="E76" s="472"/>
      <c r="F76" s="472"/>
      <c r="G76" s="472"/>
      <c r="H76" s="472"/>
      <c r="I76" s="18"/>
      <c r="J76" s="36"/>
      <c r="K76" s="18" t="s">
        <v>346</v>
      </c>
      <c r="L76" s="16">
        <v>10.5</v>
      </c>
      <c r="M76" s="18" t="s">
        <v>4</v>
      </c>
    </row>
    <row r="77" spans="1:13" ht="15.75" customHeight="1" x14ac:dyDescent="0.25">
      <c r="A77" s="461" t="s">
        <v>5</v>
      </c>
      <c r="B77" s="461" t="s">
        <v>6</v>
      </c>
      <c r="C77" s="462" t="s">
        <v>7</v>
      </c>
      <c r="D77" s="462" t="s">
        <v>8</v>
      </c>
      <c r="E77" s="463" t="s">
        <v>9</v>
      </c>
      <c r="F77" s="463" t="s">
        <v>10</v>
      </c>
      <c r="G77" s="462" t="s">
        <v>11</v>
      </c>
      <c r="H77" s="464" t="s">
        <v>12</v>
      </c>
      <c r="I77" s="464"/>
      <c r="J77" s="464"/>
      <c r="K77" s="465" t="s">
        <v>13</v>
      </c>
      <c r="L77" s="465"/>
      <c r="M77" s="465"/>
    </row>
    <row r="78" spans="1:13" x14ac:dyDescent="0.25">
      <c r="A78" s="461"/>
      <c r="B78" s="461"/>
      <c r="C78" s="462"/>
      <c r="D78" s="462"/>
      <c r="E78" s="463"/>
      <c r="F78" s="463"/>
      <c r="G78" s="462"/>
      <c r="H78" s="277" t="s">
        <v>14</v>
      </c>
      <c r="I78" s="277" t="s">
        <v>15</v>
      </c>
      <c r="J78" s="277" t="s">
        <v>16</v>
      </c>
      <c r="K78" s="278" t="s">
        <v>14</v>
      </c>
      <c r="L78" s="278" t="s">
        <v>15</v>
      </c>
      <c r="M78" s="278" t="s">
        <v>16</v>
      </c>
    </row>
    <row r="79" spans="1:13" x14ac:dyDescent="0.25">
      <c r="A79" s="325">
        <v>1</v>
      </c>
      <c r="B79" s="328" t="s">
        <v>287</v>
      </c>
      <c r="C79" s="270">
        <v>289</v>
      </c>
      <c r="D79" s="53">
        <f t="shared" ref="D79:D94" si="27">F79+E79</f>
        <v>29</v>
      </c>
      <c r="E79" s="53">
        <v>2</v>
      </c>
      <c r="F79" s="23">
        <f t="shared" ref="F79:F94" si="28">INT(C79/$L$4)</f>
        <v>27</v>
      </c>
      <c r="G79" s="270">
        <v>2</v>
      </c>
      <c r="H79" s="21" t="str">
        <f t="shared" ref="H79:H95" si="29">CHOOSE(WEEKDAY(I79),"Minggu","Senin","Selasa","Rabu","Kamis","Jum'at","Sabtu")</f>
        <v>Sabtu</v>
      </c>
      <c r="I79" s="24">
        <v>45703</v>
      </c>
      <c r="J79" s="25">
        <v>8.3333333333333301E-2</v>
      </c>
      <c r="K79" s="21" t="str">
        <f t="shared" ref="K79:K94" si="30">CHOOSE(WEEKDAY(L79),"Minggu","Senin","Selasa","Rabu","Kamis","Jum'at","Sabtu")</f>
        <v>Sabtu</v>
      </c>
      <c r="L79" s="24">
        <f>(I79+J79)+G79/24</f>
        <v>45703.166666666672</v>
      </c>
      <c r="M79" s="25">
        <f t="shared" ref="M79:M94" si="31">(J79+G79/24)</f>
        <v>0.16666666666666663</v>
      </c>
    </row>
    <row r="80" spans="1:13" x14ac:dyDescent="0.25">
      <c r="A80" s="325">
        <f t="shared" ref="A80:A95" si="32">A79+1</f>
        <v>2</v>
      </c>
      <c r="B80" s="328" t="s">
        <v>18</v>
      </c>
      <c r="C80" s="270">
        <v>295</v>
      </c>
      <c r="D80" s="53">
        <f t="shared" si="27"/>
        <v>29</v>
      </c>
      <c r="E80" s="53">
        <v>1</v>
      </c>
      <c r="F80" s="23">
        <f t="shared" si="28"/>
        <v>28</v>
      </c>
      <c r="G80" s="270">
        <v>5</v>
      </c>
      <c r="H80" s="325" t="str">
        <f t="shared" si="29"/>
        <v>Minggu</v>
      </c>
      <c r="I80" s="326">
        <f t="shared" ref="I80:I95" si="33">$I$79+J80</f>
        <v>45704.375</v>
      </c>
      <c r="J80" s="327">
        <f t="shared" ref="J80:J95" si="34">M79+D79/24</f>
        <v>1.375</v>
      </c>
      <c r="K80" s="325" t="str">
        <f t="shared" si="30"/>
        <v>Minggu</v>
      </c>
      <c r="L80" s="326">
        <f t="shared" ref="L80:L94" si="35">($I$79+J80)+G80/24</f>
        <v>45704.583333333336</v>
      </c>
      <c r="M80" s="327">
        <f t="shared" si="31"/>
        <v>1.5833333333333333</v>
      </c>
    </row>
    <row r="81" spans="1:13" x14ac:dyDescent="0.25">
      <c r="A81" s="325">
        <f t="shared" si="32"/>
        <v>3</v>
      </c>
      <c r="B81" s="22" t="s">
        <v>138</v>
      </c>
      <c r="C81" s="27">
        <v>250</v>
      </c>
      <c r="D81" s="53">
        <f t="shared" si="27"/>
        <v>22</v>
      </c>
      <c r="E81" s="53">
        <v>-1</v>
      </c>
      <c r="F81" s="23">
        <f t="shared" si="28"/>
        <v>23</v>
      </c>
      <c r="G81" s="27">
        <v>5</v>
      </c>
      <c r="H81" s="325" t="str">
        <f t="shared" si="29"/>
        <v>Senin</v>
      </c>
      <c r="I81" s="326">
        <f t="shared" si="33"/>
        <v>45705.791666666664</v>
      </c>
      <c r="J81" s="327">
        <f t="shared" si="34"/>
        <v>2.7916666666666665</v>
      </c>
      <c r="K81" s="325" t="str">
        <f t="shared" si="30"/>
        <v>Selasa</v>
      </c>
      <c r="L81" s="326">
        <f t="shared" si="35"/>
        <v>45706</v>
      </c>
      <c r="M81" s="327">
        <f t="shared" si="31"/>
        <v>3</v>
      </c>
    </row>
    <row r="82" spans="1:13" x14ac:dyDescent="0.25">
      <c r="A82" s="325">
        <f t="shared" si="32"/>
        <v>4</v>
      </c>
      <c r="B82" s="22" t="s">
        <v>288</v>
      </c>
      <c r="C82" s="27">
        <v>150</v>
      </c>
      <c r="D82" s="53">
        <f t="shared" si="27"/>
        <v>15</v>
      </c>
      <c r="E82" s="53">
        <v>1</v>
      </c>
      <c r="F82" s="23">
        <f t="shared" si="28"/>
        <v>14</v>
      </c>
      <c r="G82" s="27">
        <v>2</v>
      </c>
      <c r="H82" s="325" t="str">
        <f t="shared" si="29"/>
        <v>Selasa</v>
      </c>
      <c r="I82" s="326">
        <f t="shared" si="33"/>
        <v>45706.916666666664</v>
      </c>
      <c r="J82" s="327">
        <f t="shared" si="34"/>
        <v>3.9166666666666665</v>
      </c>
      <c r="K82" s="325" t="str">
        <f t="shared" si="30"/>
        <v>Rabu</v>
      </c>
      <c r="L82" s="326">
        <f t="shared" si="35"/>
        <v>45707</v>
      </c>
      <c r="M82" s="327">
        <f t="shared" si="31"/>
        <v>4</v>
      </c>
    </row>
    <row r="83" spans="1:13" x14ac:dyDescent="0.25">
      <c r="A83" s="325">
        <f t="shared" si="32"/>
        <v>5</v>
      </c>
      <c r="B83" s="22" t="s">
        <v>289</v>
      </c>
      <c r="C83" s="27">
        <v>98</v>
      </c>
      <c r="D83" s="53">
        <f t="shared" si="27"/>
        <v>10</v>
      </c>
      <c r="E83" s="53">
        <v>1</v>
      </c>
      <c r="F83" s="23">
        <f t="shared" si="28"/>
        <v>9</v>
      </c>
      <c r="G83" s="27">
        <v>3</v>
      </c>
      <c r="H83" s="325" t="str">
        <f t="shared" si="29"/>
        <v>Rabu</v>
      </c>
      <c r="I83" s="326">
        <f t="shared" si="33"/>
        <v>45707.625</v>
      </c>
      <c r="J83" s="327">
        <f t="shared" si="34"/>
        <v>4.625</v>
      </c>
      <c r="K83" s="325" t="str">
        <f t="shared" si="30"/>
        <v>Rabu</v>
      </c>
      <c r="L83" s="326">
        <f t="shared" si="35"/>
        <v>45707.75</v>
      </c>
      <c r="M83" s="327">
        <f t="shared" si="31"/>
        <v>4.75</v>
      </c>
    </row>
    <row r="84" spans="1:13" x14ac:dyDescent="0.25">
      <c r="A84" s="325">
        <f t="shared" si="32"/>
        <v>6</v>
      </c>
      <c r="B84" s="22" t="s">
        <v>290</v>
      </c>
      <c r="C84" s="27">
        <v>190</v>
      </c>
      <c r="D84" s="53">
        <f t="shared" si="27"/>
        <v>19</v>
      </c>
      <c r="E84" s="53">
        <v>1</v>
      </c>
      <c r="F84" s="23">
        <f t="shared" si="28"/>
        <v>18</v>
      </c>
      <c r="G84" s="27">
        <v>2</v>
      </c>
      <c r="H84" s="325" t="str">
        <f t="shared" si="29"/>
        <v>Kamis</v>
      </c>
      <c r="I84" s="326">
        <f t="shared" si="33"/>
        <v>45708.166666666664</v>
      </c>
      <c r="J84" s="327">
        <f t="shared" si="34"/>
        <v>5.166666666666667</v>
      </c>
      <c r="K84" s="325" t="str">
        <f t="shared" si="30"/>
        <v>Kamis</v>
      </c>
      <c r="L84" s="326">
        <f t="shared" si="35"/>
        <v>45708.25</v>
      </c>
      <c r="M84" s="327">
        <f t="shared" si="31"/>
        <v>5.25</v>
      </c>
    </row>
    <row r="85" spans="1:13" x14ac:dyDescent="0.25">
      <c r="A85" s="325">
        <f t="shared" si="32"/>
        <v>7</v>
      </c>
      <c r="B85" s="22" t="s">
        <v>291</v>
      </c>
      <c r="C85" s="27">
        <v>137</v>
      </c>
      <c r="D85" s="53">
        <f t="shared" si="27"/>
        <v>13</v>
      </c>
      <c r="E85" s="53">
        <v>0</v>
      </c>
      <c r="F85" s="23">
        <f t="shared" si="28"/>
        <v>13</v>
      </c>
      <c r="G85" s="27">
        <v>2</v>
      </c>
      <c r="H85" s="325" t="str">
        <f t="shared" si="29"/>
        <v>Jum'at</v>
      </c>
      <c r="I85" s="326">
        <f t="shared" si="33"/>
        <v>45709.041666666664</v>
      </c>
      <c r="J85" s="327">
        <f t="shared" si="34"/>
        <v>6.041666666666667</v>
      </c>
      <c r="K85" s="325" t="str">
        <f t="shared" si="30"/>
        <v>Jum'at</v>
      </c>
      <c r="L85" s="326">
        <f t="shared" si="35"/>
        <v>45709.125</v>
      </c>
      <c r="M85" s="327">
        <f t="shared" si="31"/>
        <v>6.125</v>
      </c>
    </row>
    <row r="86" spans="1:13" x14ac:dyDescent="0.25">
      <c r="A86" s="325">
        <f t="shared" si="32"/>
        <v>8</v>
      </c>
      <c r="B86" s="22" t="s">
        <v>60</v>
      </c>
      <c r="C86" s="27">
        <v>52</v>
      </c>
      <c r="D86" s="53">
        <f t="shared" si="27"/>
        <v>5</v>
      </c>
      <c r="E86" s="53">
        <v>1</v>
      </c>
      <c r="F86" s="23">
        <f t="shared" si="28"/>
        <v>4</v>
      </c>
      <c r="G86" s="27">
        <v>4</v>
      </c>
      <c r="H86" s="325" t="str">
        <f t="shared" si="29"/>
        <v>Jum'at</v>
      </c>
      <c r="I86" s="326">
        <f t="shared" si="33"/>
        <v>45709.666666666664</v>
      </c>
      <c r="J86" s="327">
        <f t="shared" si="34"/>
        <v>6.666666666666667</v>
      </c>
      <c r="K86" s="325" t="str">
        <f t="shared" si="30"/>
        <v>Jum'at</v>
      </c>
      <c r="L86" s="326">
        <f t="shared" si="35"/>
        <v>45709.833333333328</v>
      </c>
      <c r="M86" s="327">
        <f t="shared" si="31"/>
        <v>6.8333333333333339</v>
      </c>
    </row>
    <row r="87" spans="1:13" x14ac:dyDescent="0.25">
      <c r="A87" s="325">
        <f t="shared" si="32"/>
        <v>9</v>
      </c>
      <c r="B87" s="22" t="s">
        <v>349</v>
      </c>
      <c r="C87" s="27">
        <v>52</v>
      </c>
      <c r="D87" s="53">
        <f t="shared" si="27"/>
        <v>5</v>
      </c>
      <c r="E87" s="53">
        <v>1</v>
      </c>
      <c r="F87" s="23">
        <f t="shared" si="28"/>
        <v>4</v>
      </c>
      <c r="G87" s="27">
        <v>2</v>
      </c>
      <c r="H87" s="325" t="str">
        <f t="shared" si="29"/>
        <v>Sabtu</v>
      </c>
      <c r="I87" s="326">
        <f t="shared" si="33"/>
        <v>45710.041666666664</v>
      </c>
      <c r="J87" s="327">
        <f t="shared" si="34"/>
        <v>7.041666666666667</v>
      </c>
      <c r="K87" s="325" t="str">
        <f t="shared" si="30"/>
        <v>Sabtu</v>
      </c>
      <c r="L87" s="326">
        <f t="shared" si="35"/>
        <v>45710.125</v>
      </c>
      <c r="M87" s="327">
        <f t="shared" si="31"/>
        <v>7.125</v>
      </c>
    </row>
    <row r="88" spans="1:13" x14ac:dyDescent="0.25">
      <c r="A88" s="325">
        <f t="shared" si="32"/>
        <v>10</v>
      </c>
      <c r="B88" s="22" t="s">
        <v>60</v>
      </c>
      <c r="C88" s="27">
        <v>137</v>
      </c>
      <c r="D88" s="53">
        <f t="shared" si="27"/>
        <v>13</v>
      </c>
      <c r="E88" s="53">
        <v>0</v>
      </c>
      <c r="F88" s="23">
        <f t="shared" si="28"/>
        <v>13</v>
      </c>
      <c r="G88" s="27">
        <v>4</v>
      </c>
      <c r="H88" s="325" t="str">
        <f t="shared" si="29"/>
        <v>Sabtu</v>
      </c>
      <c r="I88" s="326">
        <f t="shared" si="33"/>
        <v>45710.333333333336</v>
      </c>
      <c r="J88" s="327">
        <f t="shared" si="34"/>
        <v>7.333333333333333</v>
      </c>
      <c r="K88" s="325" t="str">
        <f t="shared" si="30"/>
        <v>Sabtu</v>
      </c>
      <c r="L88" s="326">
        <f t="shared" si="35"/>
        <v>45710.5</v>
      </c>
      <c r="M88" s="327">
        <f t="shared" si="31"/>
        <v>7.5</v>
      </c>
    </row>
    <row r="89" spans="1:13" x14ac:dyDescent="0.25">
      <c r="A89" s="325">
        <f t="shared" si="32"/>
        <v>11</v>
      </c>
      <c r="B89" s="22" t="s">
        <v>291</v>
      </c>
      <c r="C89" s="27">
        <v>190</v>
      </c>
      <c r="D89" s="53">
        <f t="shared" si="27"/>
        <v>19</v>
      </c>
      <c r="E89" s="53">
        <v>1</v>
      </c>
      <c r="F89" s="23">
        <f t="shared" si="28"/>
        <v>18</v>
      </c>
      <c r="G89" s="27">
        <v>2</v>
      </c>
      <c r="H89" s="325" t="str">
        <f t="shared" si="29"/>
        <v>Minggu</v>
      </c>
      <c r="I89" s="326">
        <f t="shared" si="33"/>
        <v>45711.041666666664</v>
      </c>
      <c r="J89" s="327">
        <f t="shared" si="34"/>
        <v>8.0416666666666661</v>
      </c>
      <c r="K89" s="325" t="str">
        <f t="shared" si="30"/>
        <v>Minggu</v>
      </c>
      <c r="L89" s="326">
        <f t="shared" si="35"/>
        <v>45711.125</v>
      </c>
      <c r="M89" s="327">
        <f t="shared" si="31"/>
        <v>8.125</v>
      </c>
    </row>
    <row r="90" spans="1:13" x14ac:dyDescent="0.25">
      <c r="A90" s="325">
        <f t="shared" si="32"/>
        <v>12</v>
      </c>
      <c r="B90" s="22" t="s">
        <v>290</v>
      </c>
      <c r="C90" s="27">
        <v>98</v>
      </c>
      <c r="D90" s="53">
        <f t="shared" si="27"/>
        <v>10</v>
      </c>
      <c r="E90" s="53">
        <v>1</v>
      </c>
      <c r="F90" s="23">
        <f t="shared" si="28"/>
        <v>9</v>
      </c>
      <c r="G90" s="27">
        <v>2</v>
      </c>
      <c r="H90" s="325" t="str">
        <f t="shared" si="29"/>
        <v>Minggu</v>
      </c>
      <c r="I90" s="326">
        <f t="shared" si="33"/>
        <v>45711.916666666664</v>
      </c>
      <c r="J90" s="327">
        <f t="shared" si="34"/>
        <v>8.9166666666666661</v>
      </c>
      <c r="K90" s="325" t="str">
        <f t="shared" si="30"/>
        <v>Senin</v>
      </c>
      <c r="L90" s="326">
        <f t="shared" si="35"/>
        <v>45712</v>
      </c>
      <c r="M90" s="327">
        <f t="shared" si="31"/>
        <v>9</v>
      </c>
    </row>
    <row r="91" spans="1:13" x14ac:dyDescent="0.25">
      <c r="A91" s="325">
        <f t="shared" si="32"/>
        <v>13</v>
      </c>
      <c r="B91" s="22" t="s">
        <v>289</v>
      </c>
      <c r="C91" s="27">
        <v>150</v>
      </c>
      <c r="D91" s="53">
        <f t="shared" si="27"/>
        <v>15</v>
      </c>
      <c r="E91" s="53">
        <v>1</v>
      </c>
      <c r="F91" s="23">
        <f t="shared" si="28"/>
        <v>14</v>
      </c>
      <c r="G91" s="27">
        <v>3</v>
      </c>
      <c r="H91" s="325" t="str">
        <f t="shared" si="29"/>
        <v>Senin</v>
      </c>
      <c r="I91" s="326">
        <f t="shared" si="33"/>
        <v>45712.416666666664</v>
      </c>
      <c r="J91" s="327">
        <f t="shared" si="34"/>
        <v>9.4166666666666661</v>
      </c>
      <c r="K91" s="325" t="str">
        <f t="shared" si="30"/>
        <v>Senin</v>
      </c>
      <c r="L91" s="326">
        <f t="shared" si="35"/>
        <v>45712.541666666664</v>
      </c>
      <c r="M91" s="327">
        <f t="shared" si="31"/>
        <v>9.5416666666666661</v>
      </c>
    </row>
    <row r="92" spans="1:13" x14ac:dyDescent="0.25">
      <c r="A92" s="325">
        <f t="shared" si="32"/>
        <v>14</v>
      </c>
      <c r="B92" s="22" t="s">
        <v>288</v>
      </c>
      <c r="C92" s="27">
        <v>250</v>
      </c>
      <c r="D92" s="53">
        <f t="shared" si="27"/>
        <v>22</v>
      </c>
      <c r="E92" s="53">
        <v>-1</v>
      </c>
      <c r="F92" s="23">
        <f t="shared" si="28"/>
        <v>23</v>
      </c>
      <c r="G92" s="27">
        <v>2</v>
      </c>
      <c r="H92" s="325" t="str">
        <f t="shared" si="29"/>
        <v>Selasa</v>
      </c>
      <c r="I92" s="326">
        <f t="shared" si="33"/>
        <v>45713.166666666664</v>
      </c>
      <c r="J92" s="327">
        <f t="shared" si="34"/>
        <v>10.166666666666666</v>
      </c>
      <c r="K92" s="325" t="str">
        <f t="shared" si="30"/>
        <v>Selasa</v>
      </c>
      <c r="L92" s="326">
        <f t="shared" si="35"/>
        <v>45713.25</v>
      </c>
      <c r="M92" s="327">
        <f t="shared" si="31"/>
        <v>10.25</v>
      </c>
    </row>
    <row r="93" spans="1:13" x14ac:dyDescent="0.25">
      <c r="A93" s="325">
        <f t="shared" si="32"/>
        <v>15</v>
      </c>
      <c r="B93" s="22" t="s">
        <v>138</v>
      </c>
      <c r="C93" s="27">
        <v>295</v>
      </c>
      <c r="D93" s="53">
        <f t="shared" si="27"/>
        <v>30</v>
      </c>
      <c r="E93" s="53">
        <v>2</v>
      </c>
      <c r="F93" s="23">
        <f t="shared" si="28"/>
        <v>28</v>
      </c>
      <c r="G93" s="27">
        <v>3</v>
      </c>
      <c r="H93" s="325" t="str">
        <f t="shared" si="29"/>
        <v>Rabu</v>
      </c>
      <c r="I93" s="326">
        <f t="shared" si="33"/>
        <v>45714.166666666664</v>
      </c>
      <c r="J93" s="327">
        <f t="shared" si="34"/>
        <v>11.166666666666666</v>
      </c>
      <c r="K93" s="325" t="str">
        <f t="shared" si="30"/>
        <v>Rabu</v>
      </c>
      <c r="L93" s="326">
        <f t="shared" si="35"/>
        <v>45714.291666666664</v>
      </c>
      <c r="M93" s="327">
        <f t="shared" si="31"/>
        <v>11.291666666666666</v>
      </c>
    </row>
    <row r="94" spans="1:13" x14ac:dyDescent="0.25">
      <c r="A94" s="325">
        <f t="shared" si="32"/>
        <v>16</v>
      </c>
      <c r="B94" s="22" t="s">
        <v>18</v>
      </c>
      <c r="C94" s="27">
        <v>289</v>
      </c>
      <c r="D94" s="53">
        <f t="shared" si="27"/>
        <v>29</v>
      </c>
      <c r="E94" s="53">
        <v>2</v>
      </c>
      <c r="F94" s="23">
        <f t="shared" si="28"/>
        <v>27</v>
      </c>
      <c r="G94" s="27">
        <v>3</v>
      </c>
      <c r="H94" s="325" t="str">
        <f t="shared" si="29"/>
        <v>Kamis</v>
      </c>
      <c r="I94" s="326">
        <f t="shared" si="33"/>
        <v>45715.541666666664</v>
      </c>
      <c r="J94" s="327">
        <f t="shared" si="34"/>
        <v>12.541666666666666</v>
      </c>
      <c r="K94" s="325" t="str">
        <f t="shared" si="30"/>
        <v>Kamis</v>
      </c>
      <c r="L94" s="326">
        <f t="shared" si="35"/>
        <v>45715.666666666664</v>
      </c>
      <c r="M94" s="327">
        <f t="shared" si="31"/>
        <v>12.666666666666666</v>
      </c>
    </row>
    <row r="95" spans="1:13" x14ac:dyDescent="0.25">
      <c r="A95" s="325">
        <f t="shared" si="32"/>
        <v>17</v>
      </c>
      <c r="B95" s="22" t="s">
        <v>287</v>
      </c>
      <c r="C95" s="27"/>
      <c r="D95" s="53"/>
      <c r="E95" s="53"/>
      <c r="F95" s="53"/>
      <c r="G95" s="27"/>
      <c r="H95" s="325" t="str">
        <f t="shared" si="29"/>
        <v>Jum'at</v>
      </c>
      <c r="I95" s="326">
        <f t="shared" si="33"/>
        <v>45716.875</v>
      </c>
      <c r="J95" s="327">
        <f t="shared" si="34"/>
        <v>13.875</v>
      </c>
      <c r="K95" s="325"/>
      <c r="L95" s="326"/>
      <c r="M95" s="327"/>
    </row>
    <row r="96" spans="1:13" x14ac:dyDescent="0.25">
      <c r="A96" s="8" t="s">
        <v>31</v>
      </c>
      <c r="B96" s="8"/>
      <c r="C96" s="28">
        <f>SUM(C79:C95)</f>
        <v>2922</v>
      </c>
      <c r="D96" s="28">
        <f>SUM(D79:D95)</f>
        <v>285</v>
      </c>
      <c r="E96" s="53"/>
      <c r="F96" s="28"/>
      <c r="G96" s="28">
        <f>SUM(G79:G95)</f>
        <v>46</v>
      </c>
      <c r="H96" s="28">
        <f>D96+G96</f>
        <v>331</v>
      </c>
      <c r="I96" s="29"/>
      <c r="J96" s="34" t="s">
        <v>33</v>
      </c>
      <c r="K96" s="35"/>
      <c r="L96" s="35"/>
      <c r="M96" s="35"/>
    </row>
    <row r="97" spans="1:13" x14ac:dyDescent="0.25">
      <c r="A97" s="8" t="s">
        <v>32</v>
      </c>
      <c r="B97" s="8"/>
      <c r="C97" s="31"/>
      <c r="D97" s="32">
        <f>D96/24</f>
        <v>11.875</v>
      </c>
      <c r="E97" s="346"/>
      <c r="F97" s="32"/>
      <c r="G97" s="32">
        <f>G96/24</f>
        <v>1.9166666666666667</v>
      </c>
      <c r="H97" s="32">
        <f>H96/24</f>
        <v>13.791666666666666</v>
      </c>
      <c r="I97" s="33"/>
      <c r="J97" s="30" t="s">
        <v>34</v>
      </c>
      <c r="K97" s="30"/>
      <c r="L97" s="38">
        <f>C96</f>
        <v>2922</v>
      </c>
      <c r="M97" s="35" t="s">
        <v>35</v>
      </c>
    </row>
    <row r="98" spans="1:13" x14ac:dyDescent="0.25">
      <c r="J98" s="30" t="s">
        <v>36</v>
      </c>
      <c r="K98" s="30"/>
      <c r="L98" s="40">
        <f>D97</f>
        <v>11.875</v>
      </c>
      <c r="M98" s="35" t="s">
        <v>14</v>
      </c>
    </row>
    <row r="99" spans="1:13" x14ac:dyDescent="0.25">
      <c r="J99" s="30" t="s">
        <v>37</v>
      </c>
      <c r="K99" s="30"/>
      <c r="L99" s="41">
        <f>G97</f>
        <v>1.9166666666666667</v>
      </c>
      <c r="M99" s="35" t="s">
        <v>14</v>
      </c>
    </row>
    <row r="101" spans="1:13" x14ac:dyDescent="0.25">
      <c r="A101" s="14" t="s"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x14ac:dyDescent="0.25">
      <c r="A102" s="14" t="s">
        <v>345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4" spans="1:13" x14ac:dyDescent="0.25">
      <c r="A104" s="472" t="s">
        <v>161</v>
      </c>
      <c r="B104" s="472"/>
      <c r="C104" s="472"/>
      <c r="D104" s="472"/>
      <c r="E104" s="472"/>
      <c r="F104" s="472"/>
      <c r="G104" s="472"/>
      <c r="H104" s="472"/>
      <c r="I104" s="18"/>
      <c r="J104" s="36"/>
      <c r="K104" s="18" t="s">
        <v>346</v>
      </c>
      <c r="L104" s="16">
        <v>10.5</v>
      </c>
      <c r="M104" s="18" t="s">
        <v>4</v>
      </c>
    </row>
    <row r="105" spans="1:13" ht="15.75" customHeight="1" x14ac:dyDescent="0.25">
      <c r="A105" s="461" t="s">
        <v>5</v>
      </c>
      <c r="B105" s="461" t="s">
        <v>6</v>
      </c>
      <c r="C105" s="462" t="s">
        <v>7</v>
      </c>
      <c r="D105" s="462" t="s">
        <v>8</v>
      </c>
      <c r="E105" s="463" t="s">
        <v>9</v>
      </c>
      <c r="F105" s="463" t="s">
        <v>10</v>
      </c>
      <c r="G105" s="462" t="s">
        <v>11</v>
      </c>
      <c r="H105" s="464" t="s">
        <v>12</v>
      </c>
      <c r="I105" s="464"/>
      <c r="J105" s="464"/>
      <c r="K105" s="465" t="s">
        <v>13</v>
      </c>
      <c r="L105" s="465"/>
      <c r="M105" s="465"/>
    </row>
    <row r="106" spans="1:13" x14ac:dyDescent="0.25">
      <c r="A106" s="461"/>
      <c r="B106" s="461"/>
      <c r="C106" s="462"/>
      <c r="D106" s="462"/>
      <c r="E106" s="463"/>
      <c r="F106" s="463"/>
      <c r="G106" s="462"/>
      <c r="H106" s="277" t="s">
        <v>14</v>
      </c>
      <c r="I106" s="277" t="s">
        <v>15</v>
      </c>
      <c r="J106" s="277" t="s">
        <v>16</v>
      </c>
      <c r="K106" s="278" t="s">
        <v>14</v>
      </c>
      <c r="L106" s="278" t="s">
        <v>15</v>
      </c>
      <c r="M106" s="278" t="s">
        <v>16</v>
      </c>
    </row>
    <row r="107" spans="1:13" x14ac:dyDescent="0.25">
      <c r="A107" s="325">
        <v>1</v>
      </c>
      <c r="B107" s="328" t="s">
        <v>287</v>
      </c>
      <c r="C107" s="270">
        <v>289</v>
      </c>
      <c r="D107" s="53">
        <f t="shared" ref="D107:D116" si="36">F107+E107</f>
        <v>37</v>
      </c>
      <c r="E107" s="53">
        <v>10</v>
      </c>
      <c r="F107" s="23">
        <f t="shared" ref="F107:F116" si="37">INT(C107/$L$4)</f>
        <v>27</v>
      </c>
      <c r="G107" s="270">
        <v>3</v>
      </c>
      <c r="H107" s="21" t="str">
        <f t="shared" ref="H107:H117" si="38">CHOOSE(WEEKDAY(I107),"Minggu","Senin","Selasa","Rabu","Kamis","Jum'at","Sabtu")</f>
        <v>Jum'at</v>
      </c>
      <c r="I107" s="24">
        <v>45716</v>
      </c>
      <c r="J107" s="25">
        <v>0.54166666666666696</v>
      </c>
      <c r="K107" s="21" t="str">
        <f t="shared" ref="K107:K116" si="39">CHOOSE(WEEKDAY(L107),"Minggu","Senin","Selasa","Rabu","Kamis","Jum'at","Sabtu")</f>
        <v>Jum'at</v>
      </c>
      <c r="L107" s="24">
        <f>(I107+J107)+G107/24</f>
        <v>45716.666666666664</v>
      </c>
      <c r="M107" s="25">
        <f t="shared" ref="M107:M116" si="40">(J107+G107/24)</f>
        <v>0.66666666666666696</v>
      </c>
    </row>
    <row r="108" spans="1:13" x14ac:dyDescent="0.25">
      <c r="A108" s="325">
        <v>2</v>
      </c>
      <c r="B108" s="328" t="s">
        <v>18</v>
      </c>
      <c r="C108" s="27">
        <v>289</v>
      </c>
      <c r="D108" s="53">
        <f t="shared" si="36"/>
        <v>32</v>
      </c>
      <c r="E108" s="53">
        <v>5</v>
      </c>
      <c r="F108" s="23">
        <f t="shared" si="37"/>
        <v>27</v>
      </c>
      <c r="G108" s="270">
        <v>6</v>
      </c>
      <c r="H108" s="325" t="str">
        <f t="shared" si="38"/>
        <v>Minggu</v>
      </c>
      <c r="I108" s="326">
        <f t="shared" ref="I108:I117" si="41">$I$107+J108</f>
        <v>45718.208333333336</v>
      </c>
      <c r="J108" s="327">
        <f t="shared" ref="J108:J117" si="42">M107+D107/24</f>
        <v>2.2083333333333339</v>
      </c>
      <c r="K108" s="325" t="str">
        <f t="shared" si="39"/>
        <v>Minggu</v>
      </c>
      <c r="L108" s="326">
        <f t="shared" ref="L108:L116" si="43">($I$107+J108)+G108/24</f>
        <v>45718.458333333336</v>
      </c>
      <c r="M108" s="327">
        <f t="shared" si="40"/>
        <v>2.4583333333333339</v>
      </c>
    </row>
    <row r="109" spans="1:13" x14ac:dyDescent="0.25">
      <c r="A109" s="325">
        <v>3</v>
      </c>
      <c r="B109" s="345" t="s">
        <v>287</v>
      </c>
      <c r="C109" s="270">
        <v>265</v>
      </c>
      <c r="D109" s="53">
        <f t="shared" si="36"/>
        <v>26</v>
      </c>
      <c r="E109" s="53">
        <v>1</v>
      </c>
      <c r="F109" s="23">
        <f t="shared" si="37"/>
        <v>25</v>
      </c>
      <c r="G109" s="270">
        <v>5</v>
      </c>
      <c r="H109" s="325" t="str">
        <f t="shared" si="38"/>
        <v>Senin</v>
      </c>
      <c r="I109" s="326">
        <f t="shared" si="41"/>
        <v>45719.791666666664</v>
      </c>
      <c r="J109" s="327">
        <f t="shared" si="42"/>
        <v>3.791666666666667</v>
      </c>
      <c r="K109" s="325" t="str">
        <f t="shared" si="39"/>
        <v>Selasa</v>
      </c>
      <c r="L109" s="326">
        <f t="shared" si="43"/>
        <v>45720</v>
      </c>
      <c r="M109" s="327">
        <f t="shared" si="40"/>
        <v>4</v>
      </c>
    </row>
    <row r="110" spans="1:13" x14ac:dyDescent="0.25">
      <c r="A110" s="325">
        <v>4</v>
      </c>
      <c r="B110" s="328" t="s">
        <v>292</v>
      </c>
      <c r="C110" s="270">
        <v>265</v>
      </c>
      <c r="D110" s="53">
        <f t="shared" si="36"/>
        <v>25</v>
      </c>
      <c r="E110" s="53">
        <v>0</v>
      </c>
      <c r="F110" s="23">
        <f t="shared" si="37"/>
        <v>25</v>
      </c>
      <c r="G110" s="270">
        <v>8</v>
      </c>
      <c r="H110" s="325" t="str">
        <f t="shared" si="38"/>
        <v>Rabu</v>
      </c>
      <c r="I110" s="326">
        <f t="shared" si="41"/>
        <v>45721.083333333336</v>
      </c>
      <c r="J110" s="327">
        <f t="shared" si="42"/>
        <v>5.083333333333333</v>
      </c>
      <c r="K110" s="325" t="str">
        <f t="shared" si="39"/>
        <v>Rabu</v>
      </c>
      <c r="L110" s="326">
        <f t="shared" si="43"/>
        <v>45721.416666666672</v>
      </c>
      <c r="M110" s="327">
        <f t="shared" si="40"/>
        <v>5.4166666666666661</v>
      </c>
    </row>
    <row r="111" spans="1:13" x14ac:dyDescent="0.25">
      <c r="A111" s="325">
        <v>5</v>
      </c>
      <c r="B111" s="328" t="s">
        <v>287</v>
      </c>
      <c r="C111" s="270">
        <v>265</v>
      </c>
      <c r="D111" s="53">
        <f t="shared" si="36"/>
        <v>25</v>
      </c>
      <c r="E111" s="53">
        <v>0</v>
      </c>
      <c r="F111" s="23">
        <f t="shared" si="37"/>
        <v>25</v>
      </c>
      <c r="G111" s="270">
        <v>2</v>
      </c>
      <c r="H111" s="325" t="str">
        <f t="shared" si="38"/>
        <v>Kamis</v>
      </c>
      <c r="I111" s="326">
        <f t="shared" si="41"/>
        <v>45722.458333333336</v>
      </c>
      <c r="J111" s="327">
        <f t="shared" si="42"/>
        <v>6.458333333333333</v>
      </c>
      <c r="K111" s="325" t="str">
        <f t="shared" si="39"/>
        <v>Kamis</v>
      </c>
      <c r="L111" s="326">
        <f t="shared" si="43"/>
        <v>45722.541666666672</v>
      </c>
      <c r="M111" s="327">
        <f t="shared" si="40"/>
        <v>6.5416666666666661</v>
      </c>
    </row>
    <row r="112" spans="1:13" x14ac:dyDescent="0.25">
      <c r="A112" s="325">
        <v>6</v>
      </c>
      <c r="B112" s="328" t="s">
        <v>292</v>
      </c>
      <c r="C112" s="270">
        <v>72</v>
      </c>
      <c r="D112" s="53">
        <f t="shared" si="36"/>
        <v>7</v>
      </c>
      <c r="E112" s="53">
        <v>1</v>
      </c>
      <c r="F112" s="23">
        <f t="shared" si="37"/>
        <v>6</v>
      </c>
      <c r="G112" s="270">
        <v>8</v>
      </c>
      <c r="H112" s="325" t="str">
        <f t="shared" si="38"/>
        <v>Jum'at</v>
      </c>
      <c r="I112" s="326">
        <f t="shared" si="41"/>
        <v>45723.583333333336</v>
      </c>
      <c r="J112" s="327">
        <f t="shared" si="42"/>
        <v>7.583333333333333</v>
      </c>
      <c r="K112" s="325" t="str">
        <f t="shared" si="39"/>
        <v>Jum'at</v>
      </c>
      <c r="L112" s="326">
        <f t="shared" si="43"/>
        <v>45723.916666666672</v>
      </c>
      <c r="M112" s="327">
        <f t="shared" si="40"/>
        <v>7.9166666666666661</v>
      </c>
    </row>
    <row r="113" spans="1:13" x14ac:dyDescent="0.25">
      <c r="A113" s="325">
        <v>7</v>
      </c>
      <c r="B113" s="328" t="s">
        <v>348</v>
      </c>
      <c r="C113" s="270">
        <v>72</v>
      </c>
      <c r="D113" s="53">
        <f t="shared" si="36"/>
        <v>6</v>
      </c>
      <c r="E113" s="53">
        <v>0</v>
      </c>
      <c r="F113" s="23">
        <f t="shared" si="37"/>
        <v>6</v>
      </c>
      <c r="G113" s="270">
        <v>34</v>
      </c>
      <c r="H113" s="325" t="str">
        <f t="shared" si="38"/>
        <v>Sabtu</v>
      </c>
      <c r="I113" s="326">
        <f t="shared" si="41"/>
        <v>45724.208333333336</v>
      </c>
      <c r="J113" s="327">
        <f t="shared" si="42"/>
        <v>8.2083333333333321</v>
      </c>
      <c r="K113" s="325" t="str">
        <f t="shared" si="39"/>
        <v>Minggu</v>
      </c>
      <c r="L113" s="326">
        <f t="shared" si="43"/>
        <v>45725.625</v>
      </c>
      <c r="M113" s="327">
        <f t="shared" si="40"/>
        <v>9.6249999999999982</v>
      </c>
    </row>
    <row r="114" spans="1:13" x14ac:dyDescent="0.25">
      <c r="A114" s="325">
        <v>8</v>
      </c>
      <c r="B114" s="328" t="s">
        <v>292</v>
      </c>
      <c r="C114" s="270">
        <v>326</v>
      </c>
      <c r="D114" s="53">
        <f t="shared" si="36"/>
        <v>34</v>
      </c>
      <c r="E114" s="53">
        <v>3</v>
      </c>
      <c r="F114" s="23">
        <f t="shared" si="37"/>
        <v>31</v>
      </c>
      <c r="G114" s="270">
        <v>10</v>
      </c>
      <c r="H114" s="325" t="str">
        <f t="shared" si="38"/>
        <v>Minggu</v>
      </c>
      <c r="I114" s="326">
        <f t="shared" si="41"/>
        <v>45725.875</v>
      </c>
      <c r="J114" s="327">
        <f t="shared" si="42"/>
        <v>9.8749999999999982</v>
      </c>
      <c r="K114" s="325" t="str">
        <f t="shared" si="39"/>
        <v>Senin</v>
      </c>
      <c r="L114" s="326">
        <f t="shared" si="43"/>
        <v>45726.291666666664</v>
      </c>
      <c r="M114" s="327">
        <f t="shared" si="40"/>
        <v>10.291666666666664</v>
      </c>
    </row>
    <row r="115" spans="1:13" x14ac:dyDescent="0.25">
      <c r="A115" s="325">
        <v>9</v>
      </c>
      <c r="B115" s="328" t="s">
        <v>347</v>
      </c>
      <c r="C115" s="270">
        <v>293</v>
      </c>
      <c r="D115" s="53">
        <f t="shared" si="36"/>
        <v>28</v>
      </c>
      <c r="E115" s="53">
        <v>1</v>
      </c>
      <c r="F115" s="23">
        <f t="shared" si="37"/>
        <v>27</v>
      </c>
      <c r="G115" s="270">
        <v>20</v>
      </c>
      <c r="H115" s="325" t="str">
        <f t="shared" si="38"/>
        <v>Selasa</v>
      </c>
      <c r="I115" s="326">
        <f t="shared" si="41"/>
        <v>45727.708333333336</v>
      </c>
      <c r="J115" s="327">
        <f t="shared" si="42"/>
        <v>11.70833333333333</v>
      </c>
      <c r="K115" s="325" t="str">
        <f t="shared" si="39"/>
        <v>Rabu</v>
      </c>
      <c r="L115" s="326">
        <f t="shared" si="43"/>
        <v>45728.541666666672</v>
      </c>
      <c r="M115" s="327">
        <f t="shared" si="40"/>
        <v>12.541666666666664</v>
      </c>
    </row>
    <row r="116" spans="1:13" x14ac:dyDescent="0.25">
      <c r="A116" s="325">
        <v>10</v>
      </c>
      <c r="B116" s="322" t="s">
        <v>18</v>
      </c>
      <c r="C116" s="270">
        <v>289</v>
      </c>
      <c r="D116" s="53">
        <f t="shared" si="36"/>
        <v>28</v>
      </c>
      <c r="E116" s="53">
        <v>1</v>
      </c>
      <c r="F116" s="23">
        <f t="shared" si="37"/>
        <v>27</v>
      </c>
      <c r="G116" s="270">
        <v>3</v>
      </c>
      <c r="H116" s="325" t="str">
        <f t="shared" si="38"/>
        <v>Kamis</v>
      </c>
      <c r="I116" s="326">
        <f t="shared" si="41"/>
        <v>45729.708333333336</v>
      </c>
      <c r="J116" s="327">
        <f t="shared" si="42"/>
        <v>13.70833333333333</v>
      </c>
      <c r="K116" s="325" t="str">
        <f t="shared" si="39"/>
        <v>Kamis</v>
      </c>
      <c r="L116" s="326">
        <f t="shared" si="43"/>
        <v>45729.833333333336</v>
      </c>
      <c r="M116" s="327">
        <f t="shared" si="40"/>
        <v>13.83333333333333</v>
      </c>
    </row>
    <row r="117" spans="1:13" x14ac:dyDescent="0.25">
      <c r="A117" s="325">
        <v>11</v>
      </c>
      <c r="B117" s="328" t="s">
        <v>287</v>
      </c>
      <c r="C117" s="270"/>
      <c r="D117" s="53"/>
      <c r="E117" s="53"/>
      <c r="F117" s="53"/>
      <c r="G117" s="270"/>
      <c r="H117" s="325" t="str">
        <f t="shared" si="38"/>
        <v>Sabtu</v>
      </c>
      <c r="I117" s="326">
        <f t="shared" si="41"/>
        <v>45731</v>
      </c>
      <c r="J117" s="327">
        <f t="shared" si="42"/>
        <v>14.999999999999996</v>
      </c>
      <c r="K117" s="325"/>
      <c r="L117" s="326"/>
      <c r="M117" s="327"/>
    </row>
    <row r="118" spans="1:13" x14ac:dyDescent="0.25">
      <c r="A118" s="8" t="s">
        <v>31</v>
      </c>
      <c r="B118" s="8"/>
      <c r="C118" s="28">
        <f>SUM(C107:C117)</f>
        <v>2425</v>
      </c>
      <c r="D118" s="28">
        <f>SUM(D107:D117)</f>
        <v>248</v>
      </c>
      <c r="E118" s="53"/>
      <c r="F118" s="28"/>
      <c r="G118" s="28">
        <f>SUM(G107:G117)</f>
        <v>99</v>
      </c>
      <c r="H118" s="28">
        <f>D118+G118</f>
        <v>347</v>
      </c>
      <c r="I118" s="29"/>
      <c r="J118" s="34" t="s">
        <v>33</v>
      </c>
      <c r="K118" s="35"/>
      <c r="L118" s="35"/>
      <c r="M118" s="35"/>
    </row>
    <row r="119" spans="1:13" x14ac:dyDescent="0.25">
      <c r="A119" s="8" t="s">
        <v>32</v>
      </c>
      <c r="B119" s="8"/>
      <c r="C119" s="31"/>
      <c r="D119" s="32">
        <f>D118/24</f>
        <v>10.333333333333334</v>
      </c>
      <c r="E119" s="346"/>
      <c r="F119" s="32"/>
      <c r="G119" s="32">
        <f>G118/24</f>
        <v>4.125</v>
      </c>
      <c r="H119" s="32">
        <f>H118/24</f>
        <v>14.458333333333334</v>
      </c>
      <c r="I119" s="33"/>
      <c r="J119" s="30" t="s">
        <v>34</v>
      </c>
      <c r="K119" s="30"/>
      <c r="L119" s="38">
        <f>C118</f>
        <v>2425</v>
      </c>
      <c r="M119" s="35" t="s">
        <v>35</v>
      </c>
    </row>
    <row r="120" spans="1:13" x14ac:dyDescent="0.25">
      <c r="J120" s="30" t="s">
        <v>36</v>
      </c>
      <c r="K120" s="30"/>
      <c r="L120" s="40">
        <f>D119</f>
        <v>10.333333333333334</v>
      </c>
      <c r="M120" s="35" t="s">
        <v>14</v>
      </c>
    </row>
    <row r="121" spans="1:13" x14ac:dyDescent="0.25">
      <c r="J121" s="30" t="s">
        <v>37</v>
      </c>
      <c r="K121" s="30"/>
      <c r="L121" s="41">
        <f>G119</f>
        <v>4.125</v>
      </c>
      <c r="M121" s="35" t="s">
        <v>14</v>
      </c>
    </row>
    <row r="123" spans="1:13" x14ac:dyDescent="0.25">
      <c r="A123" s="14" t="s">
        <v>0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 x14ac:dyDescent="0.25">
      <c r="A124" s="14" t="s">
        <v>345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6" spans="1:13" x14ac:dyDescent="0.25">
      <c r="A126" s="472" t="s">
        <v>100</v>
      </c>
      <c r="B126" s="472"/>
      <c r="C126" s="472"/>
      <c r="D126" s="472"/>
      <c r="E126" s="472"/>
      <c r="F126" s="472"/>
      <c r="G126" s="472"/>
      <c r="H126" s="472"/>
      <c r="I126" s="18"/>
      <c r="J126" s="36"/>
      <c r="K126" s="18" t="s">
        <v>346</v>
      </c>
      <c r="L126" s="16">
        <v>10.5</v>
      </c>
      <c r="M126" s="18" t="s">
        <v>4</v>
      </c>
    </row>
    <row r="127" spans="1:13" ht="15.75" customHeight="1" x14ac:dyDescent="0.25">
      <c r="A127" s="461" t="s">
        <v>5</v>
      </c>
      <c r="B127" s="461" t="s">
        <v>6</v>
      </c>
      <c r="C127" s="462" t="s">
        <v>7</v>
      </c>
      <c r="D127" s="462" t="s">
        <v>8</v>
      </c>
      <c r="E127" s="463" t="s">
        <v>9</v>
      </c>
      <c r="F127" s="463" t="s">
        <v>10</v>
      </c>
      <c r="G127" s="462" t="s">
        <v>11</v>
      </c>
      <c r="H127" s="464" t="s">
        <v>12</v>
      </c>
      <c r="I127" s="464"/>
      <c r="J127" s="464"/>
      <c r="K127" s="465" t="s">
        <v>13</v>
      </c>
      <c r="L127" s="465"/>
      <c r="M127" s="465"/>
    </row>
    <row r="128" spans="1:13" x14ac:dyDescent="0.25">
      <c r="A128" s="461"/>
      <c r="B128" s="461"/>
      <c r="C128" s="462"/>
      <c r="D128" s="462"/>
      <c r="E128" s="463"/>
      <c r="F128" s="463"/>
      <c r="G128" s="462"/>
      <c r="H128" s="277" t="s">
        <v>14</v>
      </c>
      <c r="I128" s="277" t="s">
        <v>15</v>
      </c>
      <c r="J128" s="277" t="s">
        <v>16</v>
      </c>
      <c r="K128" s="278" t="s">
        <v>14</v>
      </c>
      <c r="L128" s="278" t="s">
        <v>15</v>
      </c>
      <c r="M128" s="278" t="s">
        <v>16</v>
      </c>
    </row>
    <row r="129" spans="1:13" x14ac:dyDescent="0.25">
      <c r="A129" s="325">
        <v>1</v>
      </c>
      <c r="B129" s="328" t="s">
        <v>287</v>
      </c>
      <c r="C129" s="270">
        <v>289</v>
      </c>
      <c r="D129" s="53">
        <f t="shared" ref="D129:D140" si="44">F129+E129</f>
        <v>28</v>
      </c>
      <c r="E129" s="53">
        <v>1</v>
      </c>
      <c r="F129" s="23">
        <f t="shared" ref="F129:F140" si="45">INT(C129/$L$4)</f>
        <v>27</v>
      </c>
      <c r="G129" s="270">
        <v>2</v>
      </c>
      <c r="H129" s="21" t="str">
        <f t="shared" ref="H129:H141" si="46">CHOOSE(WEEKDAY(I129),"Minggu","Senin","Selasa","Rabu","Kamis","Jum'at","Sabtu")</f>
        <v>Sabtu</v>
      </c>
      <c r="I129" s="24">
        <v>45731</v>
      </c>
      <c r="J129" s="25">
        <v>0</v>
      </c>
      <c r="K129" s="21" t="str">
        <f t="shared" ref="K129:K140" si="47">CHOOSE(WEEKDAY(L129),"Minggu","Senin","Selasa","Rabu","Kamis","Jum'at","Sabtu")</f>
        <v>Sabtu</v>
      </c>
      <c r="L129" s="24">
        <f>(I129+J129)+G129/24</f>
        <v>45731.083333333336</v>
      </c>
      <c r="M129" s="25">
        <f t="shared" ref="M129:M140" si="48">(J129+G129/24)</f>
        <v>8.3333333333333329E-2</v>
      </c>
    </row>
    <row r="130" spans="1:13" x14ac:dyDescent="0.25">
      <c r="A130" s="325">
        <f t="shared" ref="A130:A141" si="49">A129+1</f>
        <v>2</v>
      </c>
      <c r="B130" s="328" t="s">
        <v>18</v>
      </c>
      <c r="C130" s="270">
        <v>289</v>
      </c>
      <c r="D130" s="53">
        <f t="shared" si="44"/>
        <v>29</v>
      </c>
      <c r="E130" s="53">
        <v>2</v>
      </c>
      <c r="F130" s="23">
        <f t="shared" si="45"/>
        <v>27</v>
      </c>
      <c r="G130" s="270">
        <v>6</v>
      </c>
      <c r="H130" s="325" t="str">
        <f t="shared" si="46"/>
        <v>Minggu</v>
      </c>
      <c r="I130" s="326">
        <f t="shared" ref="I130:I141" si="50">$I$129+J130</f>
        <v>45732.25</v>
      </c>
      <c r="J130" s="327">
        <f t="shared" ref="J130:J141" si="51">M129+D129/24</f>
        <v>1.25</v>
      </c>
      <c r="K130" s="325" t="str">
        <f t="shared" si="47"/>
        <v>Minggu</v>
      </c>
      <c r="L130" s="326">
        <f t="shared" ref="L130:L140" si="52">($I$129+J130)+G130/24</f>
        <v>45732.5</v>
      </c>
      <c r="M130" s="327">
        <f t="shared" si="48"/>
        <v>1.5</v>
      </c>
    </row>
    <row r="131" spans="1:13" x14ac:dyDescent="0.25">
      <c r="A131" s="325">
        <f t="shared" si="49"/>
        <v>3</v>
      </c>
      <c r="B131" s="345" t="s">
        <v>287</v>
      </c>
      <c r="C131" s="270">
        <v>289</v>
      </c>
      <c r="D131" s="53">
        <f t="shared" si="44"/>
        <v>28</v>
      </c>
      <c r="E131" s="53">
        <v>1</v>
      </c>
      <c r="F131" s="23">
        <f t="shared" si="45"/>
        <v>27</v>
      </c>
      <c r="G131" s="270">
        <v>3</v>
      </c>
      <c r="H131" s="325" t="str">
        <f t="shared" si="46"/>
        <v>Senin</v>
      </c>
      <c r="I131" s="326">
        <f t="shared" si="50"/>
        <v>45733.708333333336</v>
      </c>
      <c r="J131" s="327">
        <f t="shared" si="51"/>
        <v>2.708333333333333</v>
      </c>
      <c r="K131" s="325" t="str">
        <f t="shared" si="47"/>
        <v>Senin</v>
      </c>
      <c r="L131" s="326">
        <f t="shared" si="52"/>
        <v>45733.833333333336</v>
      </c>
      <c r="M131" s="327">
        <f t="shared" si="48"/>
        <v>2.833333333333333</v>
      </c>
    </row>
    <row r="132" spans="1:13" x14ac:dyDescent="0.25">
      <c r="A132" s="325">
        <f t="shared" si="49"/>
        <v>4</v>
      </c>
      <c r="B132" s="345" t="s">
        <v>18</v>
      </c>
      <c r="C132" s="270">
        <v>289</v>
      </c>
      <c r="D132" s="53">
        <f t="shared" si="44"/>
        <v>29</v>
      </c>
      <c r="E132" s="53">
        <v>2</v>
      </c>
      <c r="F132" s="23">
        <f t="shared" si="45"/>
        <v>27</v>
      </c>
      <c r="G132" s="270">
        <v>4</v>
      </c>
      <c r="H132" s="325" t="str">
        <f t="shared" si="46"/>
        <v>Rabu</v>
      </c>
      <c r="I132" s="326">
        <f t="shared" si="50"/>
        <v>45735</v>
      </c>
      <c r="J132" s="327">
        <f t="shared" si="51"/>
        <v>4</v>
      </c>
      <c r="K132" s="325" t="str">
        <f t="shared" si="47"/>
        <v>Rabu</v>
      </c>
      <c r="L132" s="326">
        <f t="shared" si="52"/>
        <v>45735.166666666664</v>
      </c>
      <c r="M132" s="327">
        <f t="shared" si="48"/>
        <v>4.166666666666667</v>
      </c>
    </row>
    <row r="133" spans="1:13" x14ac:dyDescent="0.25">
      <c r="A133" s="325">
        <f t="shared" si="49"/>
        <v>5</v>
      </c>
      <c r="B133" s="345" t="s">
        <v>287</v>
      </c>
      <c r="C133" s="270">
        <v>265</v>
      </c>
      <c r="D133" s="53">
        <f t="shared" si="44"/>
        <v>26</v>
      </c>
      <c r="E133" s="53">
        <v>1</v>
      </c>
      <c r="F133" s="23">
        <f t="shared" si="45"/>
        <v>25</v>
      </c>
      <c r="G133" s="270">
        <v>3</v>
      </c>
      <c r="H133" s="325" t="str">
        <f t="shared" si="46"/>
        <v>Kamis</v>
      </c>
      <c r="I133" s="326">
        <f t="shared" si="50"/>
        <v>45736.375</v>
      </c>
      <c r="J133" s="327">
        <f t="shared" si="51"/>
        <v>5.375</v>
      </c>
      <c r="K133" s="325" t="str">
        <f t="shared" si="47"/>
        <v>Kamis</v>
      </c>
      <c r="L133" s="326">
        <f t="shared" si="52"/>
        <v>45736.5</v>
      </c>
      <c r="M133" s="327">
        <f t="shared" si="48"/>
        <v>5.5</v>
      </c>
    </row>
    <row r="134" spans="1:13" x14ac:dyDescent="0.25">
      <c r="A134" s="325">
        <f t="shared" si="49"/>
        <v>6</v>
      </c>
      <c r="B134" s="328" t="s">
        <v>292</v>
      </c>
      <c r="C134" s="270">
        <v>265</v>
      </c>
      <c r="D134" s="53">
        <f t="shared" si="44"/>
        <v>26</v>
      </c>
      <c r="E134" s="53">
        <v>1</v>
      </c>
      <c r="F134" s="23">
        <f t="shared" si="45"/>
        <v>25</v>
      </c>
      <c r="G134" s="270">
        <v>5</v>
      </c>
      <c r="H134" s="325" t="str">
        <f t="shared" si="46"/>
        <v>Jum'at</v>
      </c>
      <c r="I134" s="326">
        <f t="shared" si="50"/>
        <v>45737.583333333336</v>
      </c>
      <c r="J134" s="327">
        <f t="shared" si="51"/>
        <v>6.583333333333333</v>
      </c>
      <c r="K134" s="325" t="str">
        <f t="shared" si="47"/>
        <v>Jum'at</v>
      </c>
      <c r="L134" s="326">
        <f t="shared" si="52"/>
        <v>45737.791666666672</v>
      </c>
      <c r="M134" s="327">
        <f t="shared" si="48"/>
        <v>6.7916666666666661</v>
      </c>
    </row>
    <row r="135" spans="1:13" x14ac:dyDescent="0.25">
      <c r="A135" s="325">
        <f t="shared" si="49"/>
        <v>7</v>
      </c>
      <c r="B135" s="328" t="s">
        <v>287</v>
      </c>
      <c r="C135" s="270">
        <v>289</v>
      </c>
      <c r="D135" s="53">
        <f t="shared" si="44"/>
        <v>28</v>
      </c>
      <c r="E135" s="53">
        <v>1</v>
      </c>
      <c r="F135" s="23">
        <f t="shared" si="45"/>
        <v>27</v>
      </c>
      <c r="G135" s="270">
        <v>3</v>
      </c>
      <c r="H135" s="325" t="str">
        <f t="shared" si="46"/>
        <v>Sabtu</v>
      </c>
      <c r="I135" s="326">
        <f t="shared" si="50"/>
        <v>45738.875</v>
      </c>
      <c r="J135" s="327">
        <f t="shared" si="51"/>
        <v>7.8749999999999991</v>
      </c>
      <c r="K135" s="325" t="str">
        <f t="shared" si="47"/>
        <v>Minggu</v>
      </c>
      <c r="L135" s="326">
        <f t="shared" si="52"/>
        <v>45739</v>
      </c>
      <c r="M135" s="327">
        <f t="shared" si="48"/>
        <v>7.9999999999999991</v>
      </c>
    </row>
    <row r="136" spans="1:13" x14ac:dyDescent="0.25">
      <c r="A136" s="325">
        <f t="shared" si="49"/>
        <v>8</v>
      </c>
      <c r="B136" s="345" t="s">
        <v>18</v>
      </c>
      <c r="C136" s="270">
        <v>293</v>
      </c>
      <c r="D136" s="53">
        <f t="shared" si="44"/>
        <v>32</v>
      </c>
      <c r="E136" s="53">
        <v>5</v>
      </c>
      <c r="F136" s="23">
        <f t="shared" si="45"/>
        <v>27</v>
      </c>
      <c r="G136" s="270">
        <v>4</v>
      </c>
      <c r="H136" s="325" t="str">
        <f t="shared" si="46"/>
        <v>Senin</v>
      </c>
      <c r="I136" s="326">
        <f t="shared" si="50"/>
        <v>45740.166666666664</v>
      </c>
      <c r="J136" s="327">
        <f t="shared" si="51"/>
        <v>9.1666666666666661</v>
      </c>
      <c r="K136" s="325" t="str">
        <f t="shared" si="47"/>
        <v>Senin</v>
      </c>
      <c r="L136" s="326">
        <f t="shared" si="52"/>
        <v>45740.333333333328</v>
      </c>
      <c r="M136" s="327">
        <f t="shared" si="48"/>
        <v>9.3333333333333321</v>
      </c>
    </row>
    <row r="137" spans="1:13" x14ac:dyDescent="0.25">
      <c r="A137" s="325">
        <f t="shared" si="49"/>
        <v>9</v>
      </c>
      <c r="B137" s="328" t="s">
        <v>347</v>
      </c>
      <c r="C137" s="270">
        <v>326</v>
      </c>
      <c r="D137" s="53">
        <f t="shared" si="44"/>
        <v>32</v>
      </c>
      <c r="E137" s="53">
        <v>1</v>
      </c>
      <c r="F137" s="23">
        <f t="shared" si="45"/>
        <v>31</v>
      </c>
      <c r="G137" s="270">
        <v>19</v>
      </c>
      <c r="H137" s="325" t="str">
        <f t="shared" si="46"/>
        <v>Selasa</v>
      </c>
      <c r="I137" s="326">
        <f t="shared" si="50"/>
        <v>45741.666666666664</v>
      </c>
      <c r="J137" s="327">
        <f t="shared" si="51"/>
        <v>10.666666666666666</v>
      </c>
      <c r="K137" s="325" t="str">
        <f t="shared" si="47"/>
        <v>Rabu</v>
      </c>
      <c r="L137" s="326">
        <f t="shared" si="52"/>
        <v>45742.458333333328</v>
      </c>
      <c r="M137" s="327">
        <f t="shared" si="48"/>
        <v>11.458333333333332</v>
      </c>
    </row>
    <row r="138" spans="1:13" x14ac:dyDescent="0.25">
      <c r="A138" s="325">
        <f t="shared" si="49"/>
        <v>10</v>
      </c>
      <c r="B138" s="345" t="s">
        <v>292</v>
      </c>
      <c r="C138" s="270">
        <v>265</v>
      </c>
      <c r="D138" s="53">
        <f t="shared" si="44"/>
        <v>28</v>
      </c>
      <c r="E138" s="53">
        <v>3</v>
      </c>
      <c r="F138" s="23">
        <f t="shared" si="45"/>
        <v>25</v>
      </c>
      <c r="G138" s="270">
        <v>5</v>
      </c>
      <c r="H138" s="325" t="str">
        <f t="shared" si="46"/>
        <v>Kamis</v>
      </c>
      <c r="I138" s="326">
        <f t="shared" si="50"/>
        <v>45743.791666666664</v>
      </c>
      <c r="J138" s="327">
        <f t="shared" si="51"/>
        <v>12.791666666666666</v>
      </c>
      <c r="K138" s="325" t="str">
        <f t="shared" si="47"/>
        <v>Jum'at</v>
      </c>
      <c r="L138" s="326">
        <f t="shared" si="52"/>
        <v>45744</v>
      </c>
      <c r="M138" s="327">
        <f t="shared" si="48"/>
        <v>13</v>
      </c>
    </row>
    <row r="139" spans="1:13" x14ac:dyDescent="0.25">
      <c r="A139" s="325">
        <f t="shared" si="49"/>
        <v>11</v>
      </c>
      <c r="B139" s="345" t="s">
        <v>287</v>
      </c>
      <c r="C139" s="270">
        <v>265</v>
      </c>
      <c r="D139" s="53">
        <f t="shared" si="44"/>
        <v>25</v>
      </c>
      <c r="E139" s="53">
        <v>0</v>
      </c>
      <c r="F139" s="23">
        <f t="shared" si="45"/>
        <v>25</v>
      </c>
      <c r="G139" s="270">
        <v>2</v>
      </c>
      <c r="H139" s="325" t="str">
        <f t="shared" si="46"/>
        <v>Sabtu</v>
      </c>
      <c r="I139" s="326">
        <f t="shared" si="50"/>
        <v>45745.166666666664</v>
      </c>
      <c r="J139" s="327">
        <f t="shared" si="51"/>
        <v>14.166666666666666</v>
      </c>
      <c r="K139" s="325" t="str">
        <f t="shared" si="47"/>
        <v>Sabtu</v>
      </c>
      <c r="L139" s="326">
        <f t="shared" si="52"/>
        <v>45745.25</v>
      </c>
      <c r="M139" s="327">
        <f t="shared" si="48"/>
        <v>14.25</v>
      </c>
    </row>
    <row r="140" spans="1:13" x14ac:dyDescent="0.25">
      <c r="A140" s="325">
        <f t="shared" si="49"/>
        <v>12</v>
      </c>
      <c r="B140" s="345" t="s">
        <v>292</v>
      </c>
      <c r="C140" s="270">
        <v>265</v>
      </c>
      <c r="D140" s="53">
        <f t="shared" si="44"/>
        <v>28</v>
      </c>
      <c r="E140" s="53">
        <v>3</v>
      </c>
      <c r="F140" s="23">
        <f t="shared" si="45"/>
        <v>25</v>
      </c>
      <c r="G140" s="270">
        <v>27</v>
      </c>
      <c r="H140" s="325" t="str">
        <f t="shared" si="46"/>
        <v>Minggu</v>
      </c>
      <c r="I140" s="326">
        <f t="shared" si="50"/>
        <v>45746.291666666664</v>
      </c>
      <c r="J140" s="327">
        <f t="shared" si="51"/>
        <v>15.291666666666666</v>
      </c>
      <c r="K140" s="325" t="str">
        <f t="shared" si="47"/>
        <v>Senin</v>
      </c>
      <c r="L140" s="326">
        <f t="shared" si="52"/>
        <v>45747.416666666664</v>
      </c>
      <c r="M140" s="327">
        <f t="shared" si="48"/>
        <v>16.416666666666664</v>
      </c>
    </row>
    <row r="141" spans="1:13" x14ac:dyDescent="0.25">
      <c r="A141" s="325">
        <f t="shared" si="49"/>
        <v>13</v>
      </c>
      <c r="B141" s="328" t="s">
        <v>287</v>
      </c>
      <c r="C141" s="270"/>
      <c r="D141" s="53"/>
      <c r="E141" s="53"/>
      <c r="F141" s="53"/>
      <c r="G141" s="270"/>
      <c r="H141" s="325" t="str">
        <f t="shared" si="46"/>
        <v>Selasa</v>
      </c>
      <c r="I141" s="326">
        <f t="shared" si="50"/>
        <v>45748.583333333336</v>
      </c>
      <c r="J141" s="327">
        <f t="shared" si="51"/>
        <v>17.583333333333332</v>
      </c>
      <c r="K141" s="325"/>
      <c r="L141" s="326"/>
      <c r="M141" s="327"/>
    </row>
    <row r="142" spans="1:13" x14ac:dyDescent="0.25">
      <c r="A142" s="8" t="s">
        <v>31</v>
      </c>
      <c r="B142" s="8"/>
      <c r="C142" s="28">
        <f>SUM(C129:C141)</f>
        <v>3389</v>
      </c>
      <c r="D142" s="28">
        <f>SUM(D129:D141)</f>
        <v>339</v>
      </c>
      <c r="E142" s="53"/>
      <c r="F142" s="28"/>
      <c r="G142" s="28">
        <f>SUM(G129:G141)</f>
        <v>83</v>
      </c>
      <c r="H142" s="28">
        <f>D142+G142</f>
        <v>422</v>
      </c>
      <c r="I142" s="29"/>
      <c r="J142" s="34" t="s">
        <v>33</v>
      </c>
      <c r="K142" s="35"/>
      <c r="L142" s="35"/>
      <c r="M142" s="35"/>
    </row>
    <row r="143" spans="1:13" x14ac:dyDescent="0.25">
      <c r="A143" s="8" t="s">
        <v>32</v>
      </c>
      <c r="B143" s="8"/>
      <c r="C143" s="31"/>
      <c r="D143" s="32">
        <f>D142/24</f>
        <v>14.125</v>
      </c>
      <c r="E143" s="346"/>
      <c r="F143" s="32"/>
      <c r="G143" s="32">
        <f>G142/24</f>
        <v>3.4583333333333335</v>
      </c>
      <c r="H143" s="32">
        <f>H142/24</f>
        <v>17.583333333333332</v>
      </c>
      <c r="I143" s="33"/>
      <c r="J143" s="30" t="s">
        <v>34</v>
      </c>
      <c r="K143" s="30"/>
      <c r="L143" s="38">
        <f>C142</f>
        <v>3389</v>
      </c>
      <c r="M143" s="35" t="s">
        <v>35</v>
      </c>
    </row>
    <row r="144" spans="1:13" x14ac:dyDescent="0.25">
      <c r="J144" s="30" t="s">
        <v>36</v>
      </c>
      <c r="K144" s="30"/>
      <c r="L144" s="40">
        <f>D143</f>
        <v>14.125</v>
      </c>
      <c r="M144" s="35" t="s">
        <v>14</v>
      </c>
    </row>
    <row r="145" spans="1:13" x14ac:dyDescent="0.25">
      <c r="J145" s="30" t="s">
        <v>37</v>
      </c>
      <c r="K145" s="30"/>
      <c r="L145" s="41">
        <f>G143</f>
        <v>3.4583333333333335</v>
      </c>
      <c r="M145" s="35" t="s">
        <v>14</v>
      </c>
    </row>
    <row r="147" spans="1:13" x14ac:dyDescent="0.25">
      <c r="A147" s="14" t="s">
        <v>0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1:13" x14ac:dyDescent="0.25">
      <c r="A148" s="14" t="s">
        <v>345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50" spans="1:13" x14ac:dyDescent="0.25">
      <c r="A150" s="472" t="s">
        <v>101</v>
      </c>
      <c r="B150" s="472"/>
      <c r="C150" s="472"/>
      <c r="D150" s="472"/>
      <c r="E150" s="472"/>
      <c r="F150" s="472"/>
      <c r="G150" s="472"/>
      <c r="H150" s="472"/>
      <c r="I150" s="18"/>
      <c r="J150" s="36"/>
      <c r="K150" s="18" t="s">
        <v>346</v>
      </c>
      <c r="L150" s="16">
        <v>10.5</v>
      </c>
      <c r="M150" s="18" t="s">
        <v>4</v>
      </c>
    </row>
    <row r="151" spans="1:13" ht="15.75" customHeight="1" x14ac:dyDescent="0.25">
      <c r="A151" s="461" t="s">
        <v>5</v>
      </c>
      <c r="B151" s="461" t="s">
        <v>6</v>
      </c>
      <c r="C151" s="462" t="s">
        <v>7</v>
      </c>
      <c r="D151" s="462" t="s">
        <v>8</v>
      </c>
      <c r="E151" s="463" t="s">
        <v>9</v>
      </c>
      <c r="F151" s="463" t="s">
        <v>10</v>
      </c>
      <c r="G151" s="462" t="s">
        <v>11</v>
      </c>
      <c r="H151" s="464" t="s">
        <v>12</v>
      </c>
      <c r="I151" s="464"/>
      <c r="J151" s="464"/>
      <c r="K151" s="465" t="s">
        <v>13</v>
      </c>
      <c r="L151" s="465"/>
      <c r="M151" s="465"/>
    </row>
    <row r="152" spans="1:13" x14ac:dyDescent="0.25">
      <c r="A152" s="461"/>
      <c r="B152" s="461"/>
      <c r="C152" s="462"/>
      <c r="D152" s="462"/>
      <c r="E152" s="463"/>
      <c r="F152" s="463"/>
      <c r="G152" s="462"/>
      <c r="H152" s="277" t="s">
        <v>14</v>
      </c>
      <c r="I152" s="277" t="s">
        <v>15</v>
      </c>
      <c r="J152" s="277" t="s">
        <v>16</v>
      </c>
      <c r="K152" s="278" t="s">
        <v>14</v>
      </c>
      <c r="L152" s="278" t="s">
        <v>15</v>
      </c>
      <c r="M152" s="278" t="s">
        <v>16</v>
      </c>
    </row>
    <row r="153" spans="1:13" x14ac:dyDescent="0.25">
      <c r="A153" s="325">
        <v>1</v>
      </c>
      <c r="B153" s="328" t="s">
        <v>287</v>
      </c>
      <c r="C153" s="270">
        <v>265</v>
      </c>
      <c r="D153" s="53">
        <f t="shared" ref="D153:D169" si="53">F153+E153</f>
        <v>25</v>
      </c>
      <c r="E153" s="53">
        <v>0</v>
      </c>
      <c r="F153" s="23">
        <f t="shared" ref="F153:F169" si="54">INT(C153/$L$4)</f>
        <v>25</v>
      </c>
      <c r="G153" s="270">
        <v>3</v>
      </c>
      <c r="H153" s="21" t="str">
        <f t="shared" ref="H153:H170" si="55">CHOOSE(WEEKDAY(I153),"Minggu","Senin","Selasa","Rabu","Kamis","Jum'at","Sabtu")</f>
        <v>Selasa</v>
      </c>
      <c r="I153" s="24">
        <v>45748</v>
      </c>
      <c r="J153" s="25">
        <v>0.58333333333333304</v>
      </c>
      <c r="K153" s="21" t="str">
        <f t="shared" ref="K153:K169" si="56">CHOOSE(WEEKDAY(L153),"Minggu","Senin","Selasa","Rabu","Kamis","Jum'at","Sabtu")</f>
        <v>Selasa</v>
      </c>
      <c r="L153" s="24">
        <f>(I153+J153)+G153/24</f>
        <v>45748.708333333336</v>
      </c>
      <c r="M153" s="25">
        <f t="shared" ref="M153:M169" si="57">(J153+G153/24)</f>
        <v>0.70833333333333304</v>
      </c>
    </row>
    <row r="154" spans="1:13" x14ac:dyDescent="0.25">
      <c r="A154" s="325">
        <v>2</v>
      </c>
      <c r="B154" s="345" t="s">
        <v>292</v>
      </c>
      <c r="C154" s="270">
        <v>326</v>
      </c>
      <c r="D154" s="53">
        <f t="shared" si="53"/>
        <v>34</v>
      </c>
      <c r="E154" s="53">
        <v>3</v>
      </c>
      <c r="F154" s="23">
        <f t="shared" si="54"/>
        <v>31</v>
      </c>
      <c r="G154" s="270">
        <v>8</v>
      </c>
      <c r="H154" s="325" t="str">
        <f t="shared" si="55"/>
        <v>Rabu</v>
      </c>
      <c r="I154" s="326">
        <f t="shared" ref="I154:I170" si="58">$I$153+J154</f>
        <v>45749.75</v>
      </c>
      <c r="J154" s="327">
        <f t="shared" ref="J154:J170" si="59">M153+D153/24</f>
        <v>1.7499999999999998</v>
      </c>
      <c r="K154" s="325" t="str">
        <f t="shared" si="56"/>
        <v>Kamis</v>
      </c>
      <c r="L154" s="326">
        <f t="shared" ref="L154:L169" si="60">($I$153+J154)+G154/24</f>
        <v>45750.083333333336</v>
      </c>
      <c r="M154" s="327">
        <f t="shared" si="57"/>
        <v>2.083333333333333</v>
      </c>
    </row>
    <row r="155" spans="1:13" x14ac:dyDescent="0.25">
      <c r="A155" s="325">
        <v>3</v>
      </c>
      <c r="B155" s="345" t="s">
        <v>347</v>
      </c>
      <c r="C155" s="270">
        <v>293</v>
      </c>
      <c r="D155" s="53">
        <f t="shared" si="53"/>
        <v>28</v>
      </c>
      <c r="E155" s="53">
        <v>1</v>
      </c>
      <c r="F155" s="23">
        <f t="shared" si="54"/>
        <v>27</v>
      </c>
      <c r="G155" s="270">
        <v>21</v>
      </c>
      <c r="H155" s="325" t="str">
        <f t="shared" si="55"/>
        <v>Jum'at</v>
      </c>
      <c r="I155" s="326">
        <f t="shared" si="58"/>
        <v>45751.5</v>
      </c>
      <c r="J155" s="327">
        <f t="shared" si="59"/>
        <v>3.5</v>
      </c>
      <c r="K155" s="325" t="str">
        <f t="shared" si="56"/>
        <v>Sabtu</v>
      </c>
      <c r="L155" s="326">
        <f t="shared" si="60"/>
        <v>45752.375</v>
      </c>
      <c r="M155" s="327">
        <f t="shared" si="57"/>
        <v>4.375</v>
      </c>
    </row>
    <row r="156" spans="1:13" x14ac:dyDescent="0.25">
      <c r="A156" s="325">
        <v>4</v>
      </c>
      <c r="B156" s="345" t="s">
        <v>18</v>
      </c>
      <c r="C156" s="270">
        <v>289</v>
      </c>
      <c r="D156" s="53">
        <f t="shared" si="53"/>
        <v>28</v>
      </c>
      <c r="E156" s="53">
        <v>1</v>
      </c>
      <c r="F156" s="23">
        <f t="shared" si="54"/>
        <v>27</v>
      </c>
      <c r="G156" s="270">
        <v>3</v>
      </c>
      <c r="H156" s="325" t="str">
        <f t="shared" si="55"/>
        <v>Minggu</v>
      </c>
      <c r="I156" s="326">
        <f t="shared" si="58"/>
        <v>45753.541666666664</v>
      </c>
      <c r="J156" s="327">
        <f t="shared" si="59"/>
        <v>5.541666666666667</v>
      </c>
      <c r="K156" s="325" t="str">
        <f t="shared" si="56"/>
        <v>Minggu</v>
      </c>
      <c r="L156" s="326">
        <f t="shared" si="60"/>
        <v>45753.666666666664</v>
      </c>
      <c r="M156" s="327">
        <f t="shared" si="57"/>
        <v>5.666666666666667</v>
      </c>
    </row>
    <row r="157" spans="1:13" x14ac:dyDescent="0.25">
      <c r="A157" s="325">
        <v>5</v>
      </c>
      <c r="B157" s="345" t="s">
        <v>287</v>
      </c>
      <c r="C157" s="270">
        <v>289</v>
      </c>
      <c r="D157" s="53">
        <f t="shared" si="53"/>
        <v>28</v>
      </c>
      <c r="E157" s="53">
        <v>1</v>
      </c>
      <c r="F157" s="23">
        <f t="shared" si="54"/>
        <v>27</v>
      </c>
      <c r="G157" s="270">
        <v>4</v>
      </c>
      <c r="H157" s="325" t="str">
        <f t="shared" si="55"/>
        <v>Senin</v>
      </c>
      <c r="I157" s="326">
        <f t="shared" si="58"/>
        <v>45754.833333333336</v>
      </c>
      <c r="J157" s="327">
        <f t="shared" si="59"/>
        <v>6.8333333333333339</v>
      </c>
      <c r="K157" s="325" t="str">
        <f t="shared" si="56"/>
        <v>Selasa</v>
      </c>
      <c r="L157" s="326">
        <f t="shared" si="60"/>
        <v>45755</v>
      </c>
      <c r="M157" s="327">
        <f t="shared" si="57"/>
        <v>7.0000000000000009</v>
      </c>
    </row>
    <row r="158" spans="1:13" x14ac:dyDescent="0.25">
      <c r="A158" s="325">
        <v>6</v>
      </c>
      <c r="B158" s="328" t="s">
        <v>18</v>
      </c>
      <c r="C158" s="27">
        <v>289</v>
      </c>
      <c r="D158" s="53">
        <f t="shared" si="53"/>
        <v>33</v>
      </c>
      <c r="E158" s="53">
        <v>6</v>
      </c>
      <c r="F158" s="23">
        <f t="shared" si="54"/>
        <v>27</v>
      </c>
      <c r="G158" s="270">
        <v>4</v>
      </c>
      <c r="H158" s="325" t="str">
        <f t="shared" si="55"/>
        <v>Rabu</v>
      </c>
      <c r="I158" s="326">
        <f t="shared" si="58"/>
        <v>45756.166666666664</v>
      </c>
      <c r="J158" s="327">
        <f t="shared" si="59"/>
        <v>8.1666666666666679</v>
      </c>
      <c r="K158" s="325" t="str">
        <f t="shared" si="56"/>
        <v>Rabu</v>
      </c>
      <c r="L158" s="326">
        <f t="shared" si="60"/>
        <v>45756.333333333328</v>
      </c>
      <c r="M158" s="327">
        <f t="shared" si="57"/>
        <v>8.3333333333333339</v>
      </c>
    </row>
    <row r="159" spans="1:13" x14ac:dyDescent="0.25">
      <c r="A159" s="325">
        <v>7</v>
      </c>
      <c r="B159" s="328" t="s">
        <v>347</v>
      </c>
      <c r="C159" s="270">
        <v>265</v>
      </c>
      <c r="D159" s="53">
        <f t="shared" si="53"/>
        <v>32</v>
      </c>
      <c r="E159" s="53">
        <v>7</v>
      </c>
      <c r="F159" s="23">
        <f t="shared" si="54"/>
        <v>25</v>
      </c>
      <c r="G159" s="270">
        <v>20</v>
      </c>
      <c r="H159" s="325" t="str">
        <f t="shared" si="55"/>
        <v>Kamis</v>
      </c>
      <c r="I159" s="326">
        <f t="shared" si="58"/>
        <v>45757.708333333336</v>
      </c>
      <c r="J159" s="327">
        <f t="shared" si="59"/>
        <v>9.7083333333333339</v>
      </c>
      <c r="K159" s="325" t="str">
        <f t="shared" si="56"/>
        <v>Jum'at</v>
      </c>
      <c r="L159" s="326">
        <f t="shared" si="60"/>
        <v>45758.541666666672</v>
      </c>
      <c r="M159" s="327">
        <f t="shared" si="57"/>
        <v>10.541666666666668</v>
      </c>
    </row>
    <row r="160" spans="1:13" x14ac:dyDescent="0.25">
      <c r="A160" s="325">
        <v>8</v>
      </c>
      <c r="B160" s="328" t="s">
        <v>292</v>
      </c>
      <c r="C160" s="270">
        <v>265</v>
      </c>
      <c r="D160" s="53">
        <f t="shared" si="53"/>
        <v>26</v>
      </c>
      <c r="E160" s="53">
        <v>1</v>
      </c>
      <c r="F160" s="23">
        <f t="shared" si="54"/>
        <v>25</v>
      </c>
      <c r="G160" s="270">
        <v>3</v>
      </c>
      <c r="H160" s="325" t="str">
        <f t="shared" si="55"/>
        <v>Sabtu</v>
      </c>
      <c r="I160" s="326">
        <f t="shared" si="58"/>
        <v>45759.875</v>
      </c>
      <c r="J160" s="327">
        <f t="shared" si="59"/>
        <v>11.875000000000002</v>
      </c>
      <c r="K160" s="325" t="str">
        <f t="shared" si="56"/>
        <v>Minggu</v>
      </c>
      <c r="L160" s="326">
        <f t="shared" si="60"/>
        <v>45760</v>
      </c>
      <c r="M160" s="327">
        <f t="shared" si="57"/>
        <v>12.000000000000002</v>
      </c>
    </row>
    <row r="161" spans="1:13" x14ac:dyDescent="0.25">
      <c r="A161" s="325">
        <v>9</v>
      </c>
      <c r="B161" s="328" t="s">
        <v>287</v>
      </c>
      <c r="C161" s="270">
        <v>265</v>
      </c>
      <c r="D161" s="53">
        <f t="shared" si="53"/>
        <v>26</v>
      </c>
      <c r="E161" s="53">
        <v>1</v>
      </c>
      <c r="F161" s="23">
        <f t="shared" si="54"/>
        <v>25</v>
      </c>
      <c r="G161" s="270">
        <v>3</v>
      </c>
      <c r="H161" s="325" t="str">
        <f t="shared" si="55"/>
        <v>Senin</v>
      </c>
      <c r="I161" s="326">
        <f t="shared" si="58"/>
        <v>45761.083333333336</v>
      </c>
      <c r="J161" s="327">
        <f t="shared" si="59"/>
        <v>13.083333333333336</v>
      </c>
      <c r="K161" s="325" t="str">
        <f t="shared" si="56"/>
        <v>Senin</v>
      </c>
      <c r="L161" s="326">
        <f t="shared" si="60"/>
        <v>45761.208333333336</v>
      </c>
      <c r="M161" s="327">
        <f t="shared" si="57"/>
        <v>13.208333333333336</v>
      </c>
    </row>
    <row r="162" spans="1:13" x14ac:dyDescent="0.25">
      <c r="A162" s="325">
        <v>10</v>
      </c>
      <c r="B162" s="328" t="s">
        <v>292</v>
      </c>
      <c r="C162" s="270">
        <v>72</v>
      </c>
      <c r="D162" s="53">
        <f t="shared" si="53"/>
        <v>7</v>
      </c>
      <c r="E162" s="53">
        <v>1</v>
      </c>
      <c r="F162" s="23">
        <f t="shared" si="54"/>
        <v>6</v>
      </c>
      <c r="G162" s="270">
        <v>15</v>
      </c>
      <c r="H162" s="325" t="str">
        <f t="shared" si="55"/>
        <v>Selasa</v>
      </c>
      <c r="I162" s="326">
        <f t="shared" si="58"/>
        <v>45762.291666666664</v>
      </c>
      <c r="J162" s="327">
        <f t="shared" si="59"/>
        <v>14.29166666666667</v>
      </c>
      <c r="K162" s="325" t="str">
        <f t="shared" si="56"/>
        <v>Selasa</v>
      </c>
      <c r="L162" s="326">
        <f t="shared" si="60"/>
        <v>45762.916666666664</v>
      </c>
      <c r="M162" s="327">
        <f t="shared" si="57"/>
        <v>14.91666666666667</v>
      </c>
    </row>
    <row r="163" spans="1:13" x14ac:dyDescent="0.25">
      <c r="A163" s="325">
        <v>11</v>
      </c>
      <c r="B163" s="328" t="s">
        <v>348</v>
      </c>
      <c r="C163" s="270">
        <v>72</v>
      </c>
      <c r="D163" s="53">
        <f t="shared" si="53"/>
        <v>7</v>
      </c>
      <c r="E163" s="53">
        <v>1</v>
      </c>
      <c r="F163" s="23">
        <f t="shared" si="54"/>
        <v>6</v>
      </c>
      <c r="G163" s="270">
        <v>29</v>
      </c>
      <c r="H163" s="325" t="str">
        <f t="shared" si="55"/>
        <v>Rabu</v>
      </c>
      <c r="I163" s="326">
        <f t="shared" si="58"/>
        <v>45763.208333333336</v>
      </c>
      <c r="J163" s="327">
        <f t="shared" si="59"/>
        <v>15.208333333333336</v>
      </c>
      <c r="K163" s="325" t="str">
        <f t="shared" si="56"/>
        <v>Kamis</v>
      </c>
      <c r="L163" s="326">
        <f t="shared" si="60"/>
        <v>45764.416666666672</v>
      </c>
      <c r="M163" s="327">
        <f t="shared" si="57"/>
        <v>16.416666666666668</v>
      </c>
    </row>
    <row r="164" spans="1:13" x14ac:dyDescent="0.25">
      <c r="A164" s="325">
        <v>12</v>
      </c>
      <c r="B164" s="328" t="s">
        <v>292</v>
      </c>
      <c r="C164" s="270">
        <v>326</v>
      </c>
      <c r="D164" s="53">
        <f t="shared" si="53"/>
        <v>37</v>
      </c>
      <c r="E164" s="53">
        <v>6</v>
      </c>
      <c r="F164" s="23">
        <f t="shared" si="54"/>
        <v>31</v>
      </c>
      <c r="G164" s="270">
        <v>6</v>
      </c>
      <c r="H164" s="325" t="str">
        <f t="shared" si="55"/>
        <v>Kamis</v>
      </c>
      <c r="I164" s="326">
        <f t="shared" si="58"/>
        <v>45764.708333333336</v>
      </c>
      <c r="J164" s="327">
        <f t="shared" si="59"/>
        <v>16.708333333333336</v>
      </c>
      <c r="K164" s="325" t="str">
        <f t="shared" si="56"/>
        <v>Kamis</v>
      </c>
      <c r="L164" s="326">
        <f t="shared" si="60"/>
        <v>45764.958333333336</v>
      </c>
      <c r="M164" s="327">
        <f t="shared" si="57"/>
        <v>16.958333333333336</v>
      </c>
    </row>
    <row r="165" spans="1:13" x14ac:dyDescent="0.25">
      <c r="A165" s="325">
        <v>13</v>
      </c>
      <c r="B165" s="328" t="s">
        <v>347</v>
      </c>
      <c r="C165" s="270">
        <v>293</v>
      </c>
      <c r="D165" s="53">
        <f t="shared" si="53"/>
        <v>28</v>
      </c>
      <c r="E165" s="53">
        <v>1</v>
      </c>
      <c r="F165" s="23">
        <f t="shared" si="54"/>
        <v>27</v>
      </c>
      <c r="G165" s="270">
        <v>21</v>
      </c>
      <c r="H165" s="325" t="str">
        <f t="shared" si="55"/>
        <v>Sabtu</v>
      </c>
      <c r="I165" s="326">
        <f t="shared" si="58"/>
        <v>45766.5</v>
      </c>
      <c r="J165" s="327">
        <f t="shared" si="59"/>
        <v>18.500000000000004</v>
      </c>
      <c r="K165" s="325" t="str">
        <f t="shared" si="56"/>
        <v>Minggu</v>
      </c>
      <c r="L165" s="326">
        <f t="shared" si="60"/>
        <v>45767.375</v>
      </c>
      <c r="M165" s="327">
        <f t="shared" si="57"/>
        <v>19.375000000000004</v>
      </c>
    </row>
    <row r="166" spans="1:13" x14ac:dyDescent="0.25">
      <c r="A166" s="325">
        <v>14</v>
      </c>
      <c r="B166" s="322" t="s">
        <v>18</v>
      </c>
      <c r="C166" s="270">
        <v>289</v>
      </c>
      <c r="D166" s="53">
        <f t="shared" si="53"/>
        <v>28</v>
      </c>
      <c r="E166" s="53">
        <v>1</v>
      </c>
      <c r="F166" s="23">
        <f t="shared" si="54"/>
        <v>27</v>
      </c>
      <c r="G166" s="270">
        <v>2</v>
      </c>
      <c r="H166" s="325" t="str">
        <f t="shared" si="55"/>
        <v>Senin</v>
      </c>
      <c r="I166" s="326">
        <f t="shared" si="58"/>
        <v>45768.541666666664</v>
      </c>
      <c r="J166" s="327">
        <f t="shared" si="59"/>
        <v>20.541666666666671</v>
      </c>
      <c r="K166" s="325" t="str">
        <f t="shared" si="56"/>
        <v>Senin</v>
      </c>
      <c r="L166" s="326">
        <f t="shared" si="60"/>
        <v>45768.625</v>
      </c>
      <c r="M166" s="327">
        <f t="shared" si="57"/>
        <v>20.625000000000004</v>
      </c>
    </row>
    <row r="167" spans="1:13" x14ac:dyDescent="0.25">
      <c r="A167" s="325">
        <v>15</v>
      </c>
      <c r="B167" s="328" t="s">
        <v>287</v>
      </c>
      <c r="C167" s="270">
        <v>265</v>
      </c>
      <c r="D167" s="53">
        <f t="shared" si="53"/>
        <v>26</v>
      </c>
      <c r="E167" s="53">
        <v>1</v>
      </c>
      <c r="F167" s="23">
        <f t="shared" si="54"/>
        <v>25</v>
      </c>
      <c r="G167" s="270">
        <v>4</v>
      </c>
      <c r="H167" s="325" t="str">
        <f t="shared" si="55"/>
        <v>Selasa</v>
      </c>
      <c r="I167" s="326">
        <f t="shared" si="58"/>
        <v>45769.791666666664</v>
      </c>
      <c r="J167" s="327">
        <f t="shared" si="59"/>
        <v>21.791666666666671</v>
      </c>
      <c r="K167" s="325" t="str">
        <f t="shared" si="56"/>
        <v>Selasa</v>
      </c>
      <c r="L167" s="326">
        <f t="shared" si="60"/>
        <v>45769.958333333328</v>
      </c>
      <c r="M167" s="327">
        <f t="shared" si="57"/>
        <v>21.958333333333339</v>
      </c>
    </row>
    <row r="168" spans="1:13" x14ac:dyDescent="0.25">
      <c r="A168" s="325">
        <v>16</v>
      </c>
      <c r="B168" s="343" t="s">
        <v>292</v>
      </c>
      <c r="C168" s="270">
        <v>326</v>
      </c>
      <c r="D168" s="53">
        <f t="shared" si="53"/>
        <v>36</v>
      </c>
      <c r="E168" s="53">
        <v>5</v>
      </c>
      <c r="F168" s="23">
        <f t="shared" si="54"/>
        <v>31</v>
      </c>
      <c r="G168" s="270">
        <v>3</v>
      </c>
      <c r="H168" s="325" t="str">
        <f t="shared" si="55"/>
        <v>Kamis</v>
      </c>
      <c r="I168" s="326">
        <f t="shared" si="58"/>
        <v>45771.041666666664</v>
      </c>
      <c r="J168" s="327">
        <f t="shared" si="59"/>
        <v>23.041666666666671</v>
      </c>
      <c r="K168" s="325" t="str">
        <f t="shared" si="56"/>
        <v>Kamis</v>
      </c>
      <c r="L168" s="326">
        <f t="shared" si="60"/>
        <v>45771.166666666664</v>
      </c>
      <c r="M168" s="327">
        <f t="shared" si="57"/>
        <v>23.166666666666671</v>
      </c>
    </row>
    <row r="169" spans="1:13" x14ac:dyDescent="0.25">
      <c r="A169" s="325">
        <v>17</v>
      </c>
      <c r="B169" s="343" t="s">
        <v>347</v>
      </c>
      <c r="C169" s="270">
        <v>293</v>
      </c>
      <c r="D169" s="53">
        <f t="shared" si="53"/>
        <v>28</v>
      </c>
      <c r="E169" s="53">
        <v>1</v>
      </c>
      <c r="F169" s="23">
        <f t="shared" si="54"/>
        <v>27</v>
      </c>
      <c r="G169" s="270">
        <v>20</v>
      </c>
      <c r="H169" s="325" t="str">
        <f t="shared" si="55"/>
        <v>Jum'at</v>
      </c>
      <c r="I169" s="326">
        <f t="shared" si="58"/>
        <v>45772.666666666664</v>
      </c>
      <c r="J169" s="327">
        <f t="shared" si="59"/>
        <v>24.666666666666671</v>
      </c>
      <c r="K169" s="325" t="str">
        <f t="shared" si="56"/>
        <v>Sabtu</v>
      </c>
      <c r="L169" s="326">
        <f t="shared" si="60"/>
        <v>45773.5</v>
      </c>
      <c r="M169" s="327">
        <f t="shared" si="57"/>
        <v>25.500000000000004</v>
      </c>
    </row>
    <row r="170" spans="1:13" x14ac:dyDescent="0.25">
      <c r="A170" s="325">
        <v>18</v>
      </c>
      <c r="B170" s="345" t="s">
        <v>18</v>
      </c>
      <c r="C170" s="270"/>
      <c r="D170" s="53"/>
      <c r="E170" s="53"/>
      <c r="F170" s="53"/>
      <c r="G170" s="270"/>
      <c r="H170" s="325" t="str">
        <f t="shared" si="55"/>
        <v>Minggu</v>
      </c>
      <c r="I170" s="326">
        <f t="shared" si="58"/>
        <v>45774.666666666664</v>
      </c>
      <c r="J170" s="327">
        <f t="shared" si="59"/>
        <v>26.666666666666671</v>
      </c>
      <c r="K170" s="325"/>
      <c r="L170" s="326"/>
      <c r="M170" s="327"/>
    </row>
    <row r="171" spans="1:13" x14ac:dyDescent="0.25">
      <c r="A171" s="8" t="s">
        <v>31</v>
      </c>
      <c r="B171" s="8"/>
      <c r="C171" s="28">
        <f>SUM(C153:C170)</f>
        <v>4482</v>
      </c>
      <c r="D171" s="28">
        <f>SUM(D153:D170)</f>
        <v>457</v>
      </c>
      <c r="E171" s="53"/>
      <c r="F171" s="28"/>
      <c r="G171" s="28">
        <f>SUM(G153:G170)</f>
        <v>169</v>
      </c>
      <c r="H171" s="28">
        <f>D171+G171</f>
        <v>626</v>
      </c>
      <c r="I171" s="29"/>
      <c r="J171" s="34" t="s">
        <v>33</v>
      </c>
      <c r="K171" s="35"/>
      <c r="L171" s="35"/>
      <c r="M171" s="35"/>
    </row>
    <row r="172" spans="1:13" x14ac:dyDescent="0.25">
      <c r="A172" s="8" t="s">
        <v>32</v>
      </c>
      <c r="B172" s="8"/>
      <c r="C172" s="31"/>
      <c r="D172" s="32">
        <f>D171/24</f>
        <v>19.041666666666668</v>
      </c>
      <c r="E172" s="346"/>
      <c r="F172" s="32"/>
      <c r="G172" s="32">
        <f>G171/24</f>
        <v>7.041666666666667</v>
      </c>
      <c r="H172" s="32">
        <f>H171/24</f>
        <v>26.083333333333332</v>
      </c>
      <c r="I172" s="33"/>
      <c r="J172" s="30" t="s">
        <v>34</v>
      </c>
      <c r="K172" s="30"/>
      <c r="L172" s="38">
        <f>C171</f>
        <v>4482</v>
      </c>
      <c r="M172" s="35" t="s">
        <v>35</v>
      </c>
    </row>
    <row r="173" spans="1:13" x14ac:dyDescent="0.25">
      <c r="J173" s="30" t="s">
        <v>36</v>
      </c>
      <c r="K173" s="30"/>
      <c r="L173" s="40">
        <f>D172</f>
        <v>19.041666666666668</v>
      </c>
      <c r="M173" s="35" t="s">
        <v>14</v>
      </c>
    </row>
    <row r="174" spans="1:13" x14ac:dyDescent="0.25">
      <c r="J174" s="30" t="s">
        <v>37</v>
      </c>
      <c r="K174" s="30"/>
      <c r="L174" s="41">
        <f>G172</f>
        <v>7.041666666666667</v>
      </c>
      <c r="M174" s="35" t="s">
        <v>14</v>
      </c>
    </row>
    <row r="176" spans="1:13" x14ac:dyDescent="0.25">
      <c r="A176" s="14" t="s">
        <v>0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spans="1:13" x14ac:dyDescent="0.25">
      <c r="A177" s="14" t="s">
        <v>345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9" spans="1:13" x14ac:dyDescent="0.25">
      <c r="A179" s="472" t="s">
        <v>163</v>
      </c>
      <c r="B179" s="472"/>
      <c r="C179" s="472"/>
      <c r="D179" s="472"/>
      <c r="E179" s="472"/>
      <c r="F179" s="472"/>
      <c r="G179" s="472"/>
      <c r="H179" s="472"/>
      <c r="I179" s="18"/>
      <c r="J179" s="36"/>
      <c r="K179" s="18" t="s">
        <v>346</v>
      </c>
      <c r="L179" s="16">
        <v>10.5</v>
      </c>
      <c r="M179" s="18" t="s">
        <v>4</v>
      </c>
    </row>
    <row r="180" spans="1:13" ht="15.75" customHeight="1" x14ac:dyDescent="0.25">
      <c r="A180" s="461" t="s">
        <v>5</v>
      </c>
      <c r="B180" s="461" t="s">
        <v>6</v>
      </c>
      <c r="C180" s="462" t="s">
        <v>7</v>
      </c>
      <c r="D180" s="462" t="s">
        <v>8</v>
      </c>
      <c r="E180" s="463" t="s">
        <v>9</v>
      </c>
      <c r="F180" s="463" t="s">
        <v>10</v>
      </c>
      <c r="G180" s="462" t="s">
        <v>11</v>
      </c>
      <c r="H180" s="464" t="s">
        <v>12</v>
      </c>
      <c r="I180" s="464"/>
      <c r="J180" s="464"/>
      <c r="K180" s="465" t="s">
        <v>13</v>
      </c>
      <c r="L180" s="465"/>
      <c r="M180" s="465"/>
    </row>
    <row r="181" spans="1:13" x14ac:dyDescent="0.25">
      <c r="A181" s="461"/>
      <c r="B181" s="461"/>
      <c r="C181" s="462"/>
      <c r="D181" s="462"/>
      <c r="E181" s="463"/>
      <c r="F181" s="463"/>
      <c r="G181" s="462"/>
      <c r="H181" s="277" t="s">
        <v>14</v>
      </c>
      <c r="I181" s="277" t="s">
        <v>15</v>
      </c>
      <c r="J181" s="277" t="s">
        <v>16</v>
      </c>
      <c r="K181" s="278" t="s">
        <v>14</v>
      </c>
      <c r="L181" s="278" t="s">
        <v>15</v>
      </c>
      <c r="M181" s="278" t="s">
        <v>16</v>
      </c>
    </row>
    <row r="182" spans="1:13" x14ac:dyDescent="0.25">
      <c r="A182" s="325">
        <v>1</v>
      </c>
      <c r="B182" s="328" t="s">
        <v>18</v>
      </c>
      <c r="C182" s="270">
        <v>293</v>
      </c>
      <c r="D182" s="53">
        <f t="shared" ref="D182:D190" si="61">F182+E182</f>
        <v>33</v>
      </c>
      <c r="E182" s="53">
        <v>6</v>
      </c>
      <c r="F182" s="23">
        <f t="shared" ref="F182:F190" si="62">INT(C182/$L$4)</f>
        <v>27</v>
      </c>
      <c r="G182" s="270">
        <v>8</v>
      </c>
      <c r="H182" s="21" t="str">
        <f t="shared" ref="H182:H191" si="63">CHOOSE(WEEKDAY(I182),"Minggu","Senin","Selasa","Rabu","Kamis","Jum'at","Sabtu")</f>
        <v>Minggu</v>
      </c>
      <c r="I182" s="24">
        <v>45774</v>
      </c>
      <c r="J182" s="25">
        <v>0.66666666666666696</v>
      </c>
      <c r="K182" s="21" t="str">
        <f t="shared" ref="K182:K190" si="64">CHOOSE(WEEKDAY(L182),"Minggu","Senin","Selasa","Rabu","Kamis","Jum'at","Sabtu")</f>
        <v>Senin</v>
      </c>
      <c r="L182" s="24">
        <f>(I182+J182)+G182/24</f>
        <v>45775</v>
      </c>
      <c r="M182" s="25">
        <f t="shared" ref="M182:M190" si="65">(J182+G182/24)</f>
        <v>1.0000000000000002</v>
      </c>
    </row>
    <row r="183" spans="1:13" x14ac:dyDescent="0.25">
      <c r="A183" s="325">
        <f t="shared" ref="A183:A191" si="66">A182+1</f>
        <v>2</v>
      </c>
      <c r="B183" s="328" t="s">
        <v>347</v>
      </c>
      <c r="C183" s="270">
        <v>326</v>
      </c>
      <c r="D183" s="53">
        <f t="shared" si="61"/>
        <v>32</v>
      </c>
      <c r="E183" s="53">
        <v>1</v>
      </c>
      <c r="F183" s="23">
        <f t="shared" si="62"/>
        <v>31</v>
      </c>
      <c r="G183" s="270">
        <v>20</v>
      </c>
      <c r="H183" s="325" t="str">
        <f t="shared" si="63"/>
        <v>Selasa</v>
      </c>
      <c r="I183" s="326">
        <f t="shared" ref="I183:I191" si="67">$I$182+J183</f>
        <v>45776.375</v>
      </c>
      <c r="J183" s="327">
        <f t="shared" ref="J183:J191" si="68">M182+D182/24</f>
        <v>2.375</v>
      </c>
      <c r="K183" s="325" t="str">
        <f t="shared" si="64"/>
        <v>Rabu</v>
      </c>
      <c r="L183" s="326">
        <f t="shared" ref="L183:L190" si="69">($I$182+J183)+G183/24</f>
        <v>45777.208333333336</v>
      </c>
      <c r="M183" s="327">
        <f t="shared" si="65"/>
        <v>3.2083333333333335</v>
      </c>
    </row>
    <row r="184" spans="1:13" x14ac:dyDescent="0.25">
      <c r="A184" s="325">
        <f t="shared" si="66"/>
        <v>3</v>
      </c>
      <c r="B184" s="328" t="s">
        <v>292</v>
      </c>
      <c r="C184" s="270">
        <v>265</v>
      </c>
      <c r="D184" s="53">
        <f t="shared" si="61"/>
        <v>26</v>
      </c>
      <c r="E184" s="53">
        <v>1</v>
      </c>
      <c r="F184" s="23">
        <f t="shared" si="62"/>
        <v>25</v>
      </c>
      <c r="G184" s="270">
        <v>2</v>
      </c>
      <c r="H184" s="325" t="str">
        <f t="shared" si="63"/>
        <v>Kamis</v>
      </c>
      <c r="I184" s="326">
        <f t="shared" si="67"/>
        <v>45778.541666666664</v>
      </c>
      <c r="J184" s="327">
        <f t="shared" si="68"/>
        <v>4.541666666666667</v>
      </c>
      <c r="K184" s="325" t="str">
        <f t="shared" si="64"/>
        <v>Kamis</v>
      </c>
      <c r="L184" s="326">
        <f t="shared" si="69"/>
        <v>45778.625</v>
      </c>
      <c r="M184" s="327">
        <f t="shared" si="65"/>
        <v>4.625</v>
      </c>
    </row>
    <row r="185" spans="1:13" x14ac:dyDescent="0.25">
      <c r="A185" s="325">
        <f t="shared" si="66"/>
        <v>4</v>
      </c>
      <c r="B185" s="328" t="s">
        <v>287</v>
      </c>
      <c r="C185" s="270">
        <v>265</v>
      </c>
      <c r="D185" s="53">
        <f t="shared" si="61"/>
        <v>25</v>
      </c>
      <c r="E185" s="53">
        <v>0</v>
      </c>
      <c r="F185" s="23">
        <f t="shared" si="62"/>
        <v>25</v>
      </c>
      <c r="G185" s="270">
        <v>5</v>
      </c>
      <c r="H185" s="325" t="str">
        <f t="shared" si="63"/>
        <v>Jum'at</v>
      </c>
      <c r="I185" s="326">
        <f t="shared" si="67"/>
        <v>45779.708333333336</v>
      </c>
      <c r="J185" s="327">
        <f t="shared" si="68"/>
        <v>5.708333333333333</v>
      </c>
      <c r="K185" s="325" t="str">
        <f t="shared" si="64"/>
        <v>Jum'at</v>
      </c>
      <c r="L185" s="326">
        <f t="shared" si="69"/>
        <v>45779.916666666672</v>
      </c>
      <c r="M185" s="327">
        <f t="shared" si="65"/>
        <v>5.9166666666666661</v>
      </c>
    </row>
    <row r="186" spans="1:13" x14ac:dyDescent="0.25">
      <c r="A186" s="325">
        <f t="shared" si="66"/>
        <v>5</v>
      </c>
      <c r="B186" s="328" t="s">
        <v>292</v>
      </c>
      <c r="C186" s="270">
        <v>72</v>
      </c>
      <c r="D186" s="53">
        <f t="shared" si="61"/>
        <v>7</v>
      </c>
      <c r="E186" s="53">
        <v>1</v>
      </c>
      <c r="F186" s="23">
        <f t="shared" si="62"/>
        <v>6</v>
      </c>
      <c r="G186" s="270">
        <v>3</v>
      </c>
      <c r="H186" s="325" t="str">
        <f t="shared" si="63"/>
        <v>Sabtu</v>
      </c>
      <c r="I186" s="326">
        <f t="shared" si="67"/>
        <v>45780.958333333336</v>
      </c>
      <c r="J186" s="327">
        <f t="shared" si="68"/>
        <v>6.958333333333333</v>
      </c>
      <c r="K186" s="325" t="str">
        <f t="shared" si="64"/>
        <v>Minggu</v>
      </c>
      <c r="L186" s="326">
        <f t="shared" si="69"/>
        <v>45781.083333333336</v>
      </c>
      <c r="M186" s="327">
        <f t="shared" si="65"/>
        <v>7.083333333333333</v>
      </c>
    </row>
    <row r="187" spans="1:13" x14ac:dyDescent="0.25">
      <c r="A187" s="325">
        <f t="shared" si="66"/>
        <v>6</v>
      </c>
      <c r="B187" s="328" t="s">
        <v>348</v>
      </c>
      <c r="C187" s="270">
        <v>72</v>
      </c>
      <c r="D187" s="53">
        <f t="shared" si="61"/>
        <v>6</v>
      </c>
      <c r="E187" s="53">
        <v>0</v>
      </c>
      <c r="F187" s="23">
        <f t="shared" si="62"/>
        <v>6</v>
      </c>
      <c r="G187" s="270">
        <v>5</v>
      </c>
      <c r="H187" s="325" t="str">
        <f t="shared" si="63"/>
        <v>Minggu</v>
      </c>
      <c r="I187" s="326">
        <f t="shared" si="67"/>
        <v>45781.375</v>
      </c>
      <c r="J187" s="327">
        <f t="shared" si="68"/>
        <v>7.375</v>
      </c>
      <c r="K187" s="325" t="str">
        <f t="shared" si="64"/>
        <v>Minggu</v>
      </c>
      <c r="L187" s="326">
        <f t="shared" si="69"/>
        <v>45781.583333333336</v>
      </c>
      <c r="M187" s="327">
        <f t="shared" si="65"/>
        <v>7.583333333333333</v>
      </c>
    </row>
    <row r="188" spans="1:13" x14ac:dyDescent="0.25">
      <c r="A188" s="325">
        <f t="shared" si="66"/>
        <v>7</v>
      </c>
      <c r="B188" s="328" t="s">
        <v>292</v>
      </c>
      <c r="C188" s="270">
        <v>326</v>
      </c>
      <c r="D188" s="53">
        <f t="shared" si="61"/>
        <v>37</v>
      </c>
      <c r="E188" s="53">
        <v>6</v>
      </c>
      <c r="F188" s="23">
        <f t="shared" si="62"/>
        <v>31</v>
      </c>
      <c r="G188" s="270">
        <v>4</v>
      </c>
      <c r="H188" s="325" t="str">
        <f t="shared" si="63"/>
        <v>Minggu</v>
      </c>
      <c r="I188" s="326">
        <f t="shared" si="67"/>
        <v>45781.833333333336</v>
      </c>
      <c r="J188" s="327">
        <f t="shared" si="68"/>
        <v>7.833333333333333</v>
      </c>
      <c r="K188" s="325" t="str">
        <f t="shared" si="64"/>
        <v>Senin</v>
      </c>
      <c r="L188" s="326">
        <f t="shared" si="69"/>
        <v>45782</v>
      </c>
      <c r="M188" s="327">
        <f t="shared" si="65"/>
        <v>8</v>
      </c>
    </row>
    <row r="189" spans="1:13" x14ac:dyDescent="0.25">
      <c r="A189" s="325">
        <f t="shared" si="66"/>
        <v>8</v>
      </c>
      <c r="B189" s="328" t="s">
        <v>347</v>
      </c>
      <c r="C189" s="270">
        <v>293</v>
      </c>
      <c r="D189" s="53">
        <f t="shared" si="61"/>
        <v>28</v>
      </c>
      <c r="E189" s="53">
        <v>1</v>
      </c>
      <c r="F189" s="23">
        <f t="shared" si="62"/>
        <v>27</v>
      </c>
      <c r="G189" s="270">
        <v>21</v>
      </c>
      <c r="H189" s="325" t="str">
        <f t="shared" si="63"/>
        <v>Selasa</v>
      </c>
      <c r="I189" s="326">
        <f t="shared" si="67"/>
        <v>45783.541666666664</v>
      </c>
      <c r="J189" s="327">
        <f t="shared" si="68"/>
        <v>9.5416666666666661</v>
      </c>
      <c r="K189" s="325" t="str">
        <f t="shared" si="64"/>
        <v>Rabu</v>
      </c>
      <c r="L189" s="326">
        <f t="shared" si="69"/>
        <v>45784.416666666664</v>
      </c>
      <c r="M189" s="327">
        <f t="shared" si="65"/>
        <v>10.416666666666666</v>
      </c>
    </row>
    <row r="190" spans="1:13" x14ac:dyDescent="0.25">
      <c r="A190" s="325">
        <f t="shared" si="66"/>
        <v>9</v>
      </c>
      <c r="B190" s="322" t="s">
        <v>18</v>
      </c>
      <c r="C190" s="270">
        <v>289</v>
      </c>
      <c r="D190" s="53">
        <f t="shared" si="61"/>
        <v>28</v>
      </c>
      <c r="E190" s="53">
        <v>1</v>
      </c>
      <c r="F190" s="23">
        <f t="shared" si="62"/>
        <v>27</v>
      </c>
      <c r="G190" s="270">
        <v>3</v>
      </c>
      <c r="H190" s="325" t="str">
        <f t="shared" si="63"/>
        <v>Kamis</v>
      </c>
      <c r="I190" s="326">
        <f t="shared" si="67"/>
        <v>45785.583333333336</v>
      </c>
      <c r="J190" s="327">
        <f t="shared" si="68"/>
        <v>11.583333333333332</v>
      </c>
      <c r="K190" s="325" t="str">
        <f t="shared" si="64"/>
        <v>Kamis</v>
      </c>
      <c r="L190" s="326">
        <f t="shared" si="69"/>
        <v>45785.708333333336</v>
      </c>
      <c r="M190" s="327">
        <f t="shared" si="65"/>
        <v>11.708333333333332</v>
      </c>
    </row>
    <row r="191" spans="1:13" x14ac:dyDescent="0.25">
      <c r="A191" s="325">
        <f t="shared" si="66"/>
        <v>10</v>
      </c>
      <c r="B191" s="328" t="s">
        <v>287</v>
      </c>
      <c r="C191" s="270"/>
      <c r="D191" s="53"/>
      <c r="E191" s="53"/>
      <c r="F191" s="53"/>
      <c r="G191" s="270"/>
      <c r="H191" s="325" t="str">
        <f t="shared" si="63"/>
        <v>Jum'at</v>
      </c>
      <c r="I191" s="326">
        <f t="shared" si="67"/>
        <v>45786.875</v>
      </c>
      <c r="J191" s="327">
        <f t="shared" si="68"/>
        <v>12.874999999999998</v>
      </c>
      <c r="K191" s="325"/>
      <c r="L191" s="326"/>
      <c r="M191" s="327"/>
    </row>
    <row r="192" spans="1:13" x14ac:dyDescent="0.25">
      <c r="A192" s="8" t="s">
        <v>31</v>
      </c>
      <c r="B192" s="8"/>
      <c r="C192" s="28">
        <f>SUM(C182:C191)</f>
        <v>2201</v>
      </c>
      <c r="D192" s="28">
        <f>SUM(D182:D191)</f>
        <v>222</v>
      </c>
      <c r="E192" s="53"/>
      <c r="F192" s="28"/>
      <c r="G192" s="28">
        <f>SUM(G182:G191)</f>
        <v>71</v>
      </c>
      <c r="H192" s="28">
        <f>D192+G192</f>
        <v>293</v>
      </c>
      <c r="I192" s="29"/>
      <c r="J192" s="34" t="s">
        <v>33</v>
      </c>
      <c r="K192" s="35"/>
      <c r="L192" s="35"/>
      <c r="M192" s="35"/>
    </row>
    <row r="193" spans="1:13" x14ac:dyDescent="0.25">
      <c r="A193" s="8" t="s">
        <v>32</v>
      </c>
      <c r="B193" s="8"/>
      <c r="C193" s="31"/>
      <c r="D193" s="32">
        <f>D192/24</f>
        <v>9.25</v>
      </c>
      <c r="E193" s="346"/>
      <c r="F193" s="32"/>
      <c r="G193" s="32">
        <f>G192/24</f>
        <v>2.9583333333333335</v>
      </c>
      <c r="H193" s="32">
        <f>H192/24</f>
        <v>12.208333333333334</v>
      </c>
      <c r="I193" s="33"/>
      <c r="J193" s="30" t="s">
        <v>34</v>
      </c>
      <c r="K193" s="30"/>
      <c r="L193" s="38">
        <f>C192</f>
        <v>2201</v>
      </c>
      <c r="M193" s="35" t="s">
        <v>35</v>
      </c>
    </row>
    <row r="194" spans="1:13" x14ac:dyDescent="0.25">
      <c r="J194" s="30" t="s">
        <v>36</v>
      </c>
      <c r="K194" s="30"/>
      <c r="L194" s="40">
        <f>D193</f>
        <v>9.25</v>
      </c>
      <c r="M194" s="35" t="s">
        <v>14</v>
      </c>
    </row>
    <row r="195" spans="1:13" x14ac:dyDescent="0.25">
      <c r="J195" s="30" t="s">
        <v>37</v>
      </c>
      <c r="K195" s="30"/>
      <c r="L195" s="41">
        <f>G193</f>
        <v>2.9583333333333335</v>
      </c>
      <c r="M195" s="35" t="s">
        <v>14</v>
      </c>
    </row>
    <row r="197" spans="1:13" x14ac:dyDescent="0.25">
      <c r="A197" s="14" t="s">
        <v>0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spans="1:13" x14ac:dyDescent="0.25">
      <c r="A198" s="14" t="s">
        <v>345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200" spans="1:13" x14ac:dyDescent="0.25">
      <c r="A200" s="472" t="s">
        <v>164</v>
      </c>
      <c r="B200" s="472"/>
      <c r="C200" s="472"/>
      <c r="D200" s="472"/>
      <c r="E200" s="472"/>
      <c r="F200" s="472"/>
      <c r="G200" s="472"/>
      <c r="H200" s="472"/>
      <c r="I200" s="18"/>
      <c r="J200" s="36"/>
      <c r="K200" s="18" t="s">
        <v>346</v>
      </c>
      <c r="L200" s="16">
        <v>10.5</v>
      </c>
      <c r="M200" s="18" t="s">
        <v>4</v>
      </c>
    </row>
    <row r="201" spans="1:13" ht="15.75" customHeight="1" x14ac:dyDescent="0.25">
      <c r="A201" s="461" t="s">
        <v>5</v>
      </c>
      <c r="B201" s="461" t="s">
        <v>6</v>
      </c>
      <c r="C201" s="462" t="s">
        <v>7</v>
      </c>
      <c r="D201" s="462" t="s">
        <v>8</v>
      </c>
      <c r="E201" s="463" t="s">
        <v>9</v>
      </c>
      <c r="F201" s="463" t="s">
        <v>10</v>
      </c>
      <c r="G201" s="462" t="s">
        <v>11</v>
      </c>
      <c r="H201" s="464" t="s">
        <v>12</v>
      </c>
      <c r="I201" s="464"/>
      <c r="J201" s="464"/>
      <c r="K201" s="465" t="s">
        <v>13</v>
      </c>
      <c r="L201" s="465"/>
      <c r="M201" s="465"/>
    </row>
    <row r="202" spans="1:13" x14ac:dyDescent="0.25">
      <c r="A202" s="461"/>
      <c r="B202" s="461"/>
      <c r="C202" s="462"/>
      <c r="D202" s="462"/>
      <c r="E202" s="463"/>
      <c r="F202" s="463"/>
      <c r="G202" s="462"/>
      <c r="H202" s="277" t="s">
        <v>14</v>
      </c>
      <c r="I202" s="277" t="s">
        <v>15</v>
      </c>
      <c r="J202" s="277" t="s">
        <v>16</v>
      </c>
      <c r="K202" s="278" t="s">
        <v>14</v>
      </c>
      <c r="L202" s="278" t="s">
        <v>15</v>
      </c>
      <c r="M202" s="278" t="s">
        <v>16</v>
      </c>
    </row>
    <row r="203" spans="1:13" x14ac:dyDescent="0.25">
      <c r="A203" s="325">
        <v>1</v>
      </c>
      <c r="B203" s="328" t="s">
        <v>287</v>
      </c>
      <c r="C203" s="270">
        <v>289</v>
      </c>
      <c r="D203" s="53">
        <f t="shared" ref="D203:D218" si="70">F203+E203</f>
        <v>28</v>
      </c>
      <c r="E203" s="53">
        <v>1</v>
      </c>
      <c r="F203" s="23">
        <f t="shared" ref="F203:F218" si="71">INT(C203/$L$4)</f>
        <v>27</v>
      </c>
      <c r="G203" s="270">
        <v>3</v>
      </c>
      <c r="H203" s="21" t="str">
        <f t="shared" ref="H203:H219" si="72">CHOOSE(WEEKDAY(I203),"Minggu","Senin","Selasa","Rabu","Kamis","Jum'at","Sabtu")</f>
        <v>Jum'at</v>
      </c>
      <c r="I203" s="24">
        <v>45786</v>
      </c>
      <c r="J203" s="25">
        <v>0.875</v>
      </c>
      <c r="K203" s="21" t="str">
        <f t="shared" ref="K203:K218" si="73">CHOOSE(WEEKDAY(L203),"Minggu","Senin","Selasa","Rabu","Kamis","Jum'at","Sabtu")</f>
        <v>Sabtu</v>
      </c>
      <c r="L203" s="24">
        <f>(I203+J203)+G203/24</f>
        <v>45787</v>
      </c>
      <c r="M203" s="25">
        <f t="shared" ref="M203:M218" si="74">(J203+G203/24)</f>
        <v>1</v>
      </c>
    </row>
    <row r="204" spans="1:13" x14ac:dyDescent="0.25">
      <c r="A204" s="325">
        <f t="shared" ref="A204:A219" si="75">A203+1</f>
        <v>2</v>
      </c>
      <c r="B204" s="328" t="s">
        <v>18</v>
      </c>
      <c r="C204" s="270">
        <v>295</v>
      </c>
      <c r="D204" s="53">
        <f t="shared" si="70"/>
        <v>29</v>
      </c>
      <c r="E204" s="53">
        <v>1</v>
      </c>
      <c r="F204" s="23">
        <f t="shared" si="71"/>
        <v>28</v>
      </c>
      <c r="G204" s="270">
        <v>6</v>
      </c>
      <c r="H204" s="325" t="str">
        <f t="shared" si="72"/>
        <v>Minggu</v>
      </c>
      <c r="I204" s="326">
        <f t="shared" ref="I204:I219" si="76">$I$203+J204</f>
        <v>45788.166666666664</v>
      </c>
      <c r="J204" s="327">
        <f t="shared" ref="J204:J219" si="77">M203+D203/24</f>
        <v>2.166666666666667</v>
      </c>
      <c r="K204" s="325" t="str">
        <f t="shared" si="73"/>
        <v>Minggu</v>
      </c>
      <c r="L204" s="326">
        <f t="shared" ref="L204:L218" si="78">($I$203+J204)+G204/24</f>
        <v>45788.416666666664</v>
      </c>
      <c r="M204" s="327">
        <f t="shared" si="74"/>
        <v>2.416666666666667</v>
      </c>
    </row>
    <row r="205" spans="1:13" x14ac:dyDescent="0.25">
      <c r="A205" s="325">
        <f t="shared" si="75"/>
        <v>3</v>
      </c>
      <c r="B205" s="22" t="s">
        <v>138</v>
      </c>
      <c r="C205" s="27">
        <v>250</v>
      </c>
      <c r="D205" s="53">
        <f t="shared" si="70"/>
        <v>22</v>
      </c>
      <c r="E205" s="53">
        <v>-1</v>
      </c>
      <c r="F205" s="23">
        <f t="shared" si="71"/>
        <v>23</v>
      </c>
      <c r="G205" s="27">
        <v>4</v>
      </c>
      <c r="H205" s="325" t="str">
        <f t="shared" si="72"/>
        <v>Senin</v>
      </c>
      <c r="I205" s="326">
        <f t="shared" si="76"/>
        <v>45789.625</v>
      </c>
      <c r="J205" s="327">
        <f t="shared" si="77"/>
        <v>3.625</v>
      </c>
      <c r="K205" s="325" t="str">
        <f t="shared" si="73"/>
        <v>Senin</v>
      </c>
      <c r="L205" s="326">
        <f t="shared" si="78"/>
        <v>45789.791666666664</v>
      </c>
      <c r="M205" s="327">
        <f t="shared" si="74"/>
        <v>3.7916666666666665</v>
      </c>
    </row>
    <row r="206" spans="1:13" x14ac:dyDescent="0.25">
      <c r="A206" s="325">
        <f t="shared" si="75"/>
        <v>4</v>
      </c>
      <c r="B206" s="22" t="s">
        <v>288</v>
      </c>
      <c r="C206" s="27">
        <v>150</v>
      </c>
      <c r="D206" s="53">
        <f t="shared" si="70"/>
        <v>15</v>
      </c>
      <c r="E206" s="53">
        <v>1</v>
      </c>
      <c r="F206" s="23">
        <f t="shared" si="71"/>
        <v>14</v>
      </c>
      <c r="G206" s="27">
        <v>2</v>
      </c>
      <c r="H206" s="325" t="str">
        <f t="shared" si="72"/>
        <v>Selasa</v>
      </c>
      <c r="I206" s="326">
        <f t="shared" si="76"/>
        <v>45790.708333333336</v>
      </c>
      <c r="J206" s="327">
        <f t="shared" si="77"/>
        <v>4.708333333333333</v>
      </c>
      <c r="K206" s="325" t="str">
        <f t="shared" si="73"/>
        <v>Selasa</v>
      </c>
      <c r="L206" s="326">
        <f t="shared" si="78"/>
        <v>45790.791666666672</v>
      </c>
      <c r="M206" s="327">
        <f t="shared" si="74"/>
        <v>4.7916666666666661</v>
      </c>
    </row>
    <row r="207" spans="1:13" x14ac:dyDescent="0.25">
      <c r="A207" s="325">
        <f t="shared" si="75"/>
        <v>5</v>
      </c>
      <c r="B207" s="22" t="s">
        <v>289</v>
      </c>
      <c r="C207" s="27">
        <v>98</v>
      </c>
      <c r="D207" s="53">
        <f t="shared" si="70"/>
        <v>10</v>
      </c>
      <c r="E207" s="53">
        <v>1</v>
      </c>
      <c r="F207" s="23">
        <f t="shared" si="71"/>
        <v>9</v>
      </c>
      <c r="G207" s="27">
        <v>3</v>
      </c>
      <c r="H207" s="325" t="str">
        <f t="shared" si="72"/>
        <v>Rabu</v>
      </c>
      <c r="I207" s="326">
        <f t="shared" si="76"/>
        <v>45791.416666666664</v>
      </c>
      <c r="J207" s="327">
        <f t="shared" si="77"/>
        <v>5.4166666666666661</v>
      </c>
      <c r="K207" s="325" t="str">
        <f t="shared" si="73"/>
        <v>Rabu</v>
      </c>
      <c r="L207" s="326">
        <f t="shared" si="78"/>
        <v>45791.541666666664</v>
      </c>
      <c r="M207" s="327">
        <f t="shared" si="74"/>
        <v>5.5416666666666661</v>
      </c>
    </row>
    <row r="208" spans="1:13" x14ac:dyDescent="0.25">
      <c r="A208" s="325">
        <f t="shared" si="75"/>
        <v>6</v>
      </c>
      <c r="B208" s="22" t="s">
        <v>290</v>
      </c>
      <c r="C208" s="27">
        <v>190</v>
      </c>
      <c r="D208" s="53">
        <f t="shared" si="70"/>
        <v>19</v>
      </c>
      <c r="E208" s="53">
        <v>1</v>
      </c>
      <c r="F208" s="23">
        <f t="shared" si="71"/>
        <v>18</v>
      </c>
      <c r="G208" s="27">
        <v>2</v>
      </c>
      <c r="H208" s="325" t="str">
        <f t="shared" si="72"/>
        <v>Rabu</v>
      </c>
      <c r="I208" s="326">
        <f t="shared" si="76"/>
        <v>45791.958333333336</v>
      </c>
      <c r="J208" s="327">
        <f t="shared" si="77"/>
        <v>5.958333333333333</v>
      </c>
      <c r="K208" s="325" t="str">
        <f t="shared" si="73"/>
        <v>Kamis</v>
      </c>
      <c r="L208" s="326">
        <f t="shared" si="78"/>
        <v>45792.041666666672</v>
      </c>
      <c r="M208" s="327">
        <f t="shared" si="74"/>
        <v>6.0416666666666661</v>
      </c>
    </row>
    <row r="209" spans="1:13" x14ac:dyDescent="0.25">
      <c r="A209" s="325">
        <f t="shared" si="75"/>
        <v>7</v>
      </c>
      <c r="B209" s="22" t="s">
        <v>291</v>
      </c>
      <c r="C209" s="27">
        <v>137</v>
      </c>
      <c r="D209" s="53">
        <f t="shared" si="70"/>
        <v>13</v>
      </c>
      <c r="E209" s="53">
        <v>0</v>
      </c>
      <c r="F209" s="23">
        <f t="shared" si="71"/>
        <v>13</v>
      </c>
      <c r="G209" s="27">
        <v>2</v>
      </c>
      <c r="H209" s="325" t="str">
        <f t="shared" si="72"/>
        <v>Kamis</v>
      </c>
      <c r="I209" s="326">
        <f t="shared" si="76"/>
        <v>45792.833333333336</v>
      </c>
      <c r="J209" s="327">
        <f t="shared" si="77"/>
        <v>6.833333333333333</v>
      </c>
      <c r="K209" s="325" t="str">
        <f t="shared" si="73"/>
        <v>Kamis</v>
      </c>
      <c r="L209" s="326">
        <f t="shared" si="78"/>
        <v>45792.916666666672</v>
      </c>
      <c r="M209" s="327">
        <f t="shared" si="74"/>
        <v>6.9166666666666661</v>
      </c>
    </row>
    <row r="210" spans="1:13" x14ac:dyDescent="0.25">
      <c r="A210" s="325">
        <f t="shared" si="75"/>
        <v>8</v>
      </c>
      <c r="B210" s="22" t="s">
        <v>60</v>
      </c>
      <c r="C210" s="27">
        <v>52</v>
      </c>
      <c r="D210" s="53">
        <f t="shared" si="70"/>
        <v>5</v>
      </c>
      <c r="E210" s="53">
        <v>1</v>
      </c>
      <c r="F210" s="23">
        <f t="shared" si="71"/>
        <v>4</v>
      </c>
      <c r="G210" s="27">
        <v>4</v>
      </c>
      <c r="H210" s="325" t="str">
        <f t="shared" si="72"/>
        <v>Jum'at</v>
      </c>
      <c r="I210" s="326">
        <f t="shared" si="76"/>
        <v>45793.458333333336</v>
      </c>
      <c r="J210" s="327">
        <f t="shared" si="77"/>
        <v>7.458333333333333</v>
      </c>
      <c r="K210" s="325" t="str">
        <f t="shared" si="73"/>
        <v>Jum'at</v>
      </c>
      <c r="L210" s="326">
        <f t="shared" si="78"/>
        <v>45793.625</v>
      </c>
      <c r="M210" s="327">
        <f t="shared" si="74"/>
        <v>7.625</v>
      </c>
    </row>
    <row r="211" spans="1:13" x14ac:dyDescent="0.25">
      <c r="A211" s="325">
        <f t="shared" si="75"/>
        <v>9</v>
      </c>
      <c r="B211" s="22" t="s">
        <v>349</v>
      </c>
      <c r="C211" s="27">
        <v>52</v>
      </c>
      <c r="D211" s="53">
        <f t="shared" si="70"/>
        <v>5</v>
      </c>
      <c r="E211" s="53">
        <v>1</v>
      </c>
      <c r="F211" s="23">
        <f t="shared" si="71"/>
        <v>4</v>
      </c>
      <c r="G211" s="27">
        <v>2</v>
      </c>
      <c r="H211" s="325" t="str">
        <f t="shared" si="72"/>
        <v>Jum'at</v>
      </c>
      <c r="I211" s="326">
        <f t="shared" si="76"/>
        <v>45793.833333333336</v>
      </c>
      <c r="J211" s="327">
        <f t="shared" si="77"/>
        <v>7.833333333333333</v>
      </c>
      <c r="K211" s="325" t="str">
        <f t="shared" si="73"/>
        <v>Jum'at</v>
      </c>
      <c r="L211" s="326">
        <f t="shared" si="78"/>
        <v>45793.916666666672</v>
      </c>
      <c r="M211" s="327">
        <f t="shared" si="74"/>
        <v>7.9166666666666661</v>
      </c>
    </row>
    <row r="212" spans="1:13" x14ac:dyDescent="0.25">
      <c r="A212" s="325">
        <f t="shared" si="75"/>
        <v>10</v>
      </c>
      <c r="B212" s="22" t="s">
        <v>60</v>
      </c>
      <c r="C212" s="27">
        <v>137</v>
      </c>
      <c r="D212" s="53">
        <f t="shared" si="70"/>
        <v>13</v>
      </c>
      <c r="E212" s="53">
        <v>0</v>
      </c>
      <c r="F212" s="23">
        <f t="shared" si="71"/>
        <v>13</v>
      </c>
      <c r="G212" s="27">
        <v>4</v>
      </c>
      <c r="H212" s="325" t="str">
        <f t="shared" si="72"/>
        <v>Sabtu</v>
      </c>
      <c r="I212" s="326">
        <f t="shared" si="76"/>
        <v>45794.125</v>
      </c>
      <c r="J212" s="327">
        <f t="shared" si="77"/>
        <v>8.125</v>
      </c>
      <c r="K212" s="325" t="str">
        <f t="shared" si="73"/>
        <v>Sabtu</v>
      </c>
      <c r="L212" s="326">
        <f t="shared" si="78"/>
        <v>45794.291666666664</v>
      </c>
      <c r="M212" s="327">
        <f t="shared" si="74"/>
        <v>8.2916666666666661</v>
      </c>
    </row>
    <row r="213" spans="1:13" x14ac:dyDescent="0.25">
      <c r="A213" s="325">
        <f t="shared" si="75"/>
        <v>11</v>
      </c>
      <c r="B213" s="22" t="s">
        <v>291</v>
      </c>
      <c r="C213" s="27">
        <v>190</v>
      </c>
      <c r="D213" s="53">
        <f t="shared" si="70"/>
        <v>19</v>
      </c>
      <c r="E213" s="53">
        <v>1</v>
      </c>
      <c r="F213" s="23">
        <f t="shared" si="71"/>
        <v>18</v>
      </c>
      <c r="G213" s="27">
        <v>2</v>
      </c>
      <c r="H213" s="325" t="str">
        <f t="shared" si="72"/>
        <v>Sabtu</v>
      </c>
      <c r="I213" s="326">
        <f t="shared" si="76"/>
        <v>45794.833333333336</v>
      </c>
      <c r="J213" s="327">
        <f t="shared" si="77"/>
        <v>8.8333333333333321</v>
      </c>
      <c r="K213" s="325" t="str">
        <f t="shared" si="73"/>
        <v>Sabtu</v>
      </c>
      <c r="L213" s="326">
        <f t="shared" si="78"/>
        <v>45794.916666666672</v>
      </c>
      <c r="M213" s="327">
        <f t="shared" si="74"/>
        <v>8.9166666666666661</v>
      </c>
    </row>
    <row r="214" spans="1:13" x14ac:dyDescent="0.25">
      <c r="A214" s="325">
        <f t="shared" si="75"/>
        <v>12</v>
      </c>
      <c r="B214" s="22" t="s">
        <v>290</v>
      </c>
      <c r="C214" s="27">
        <v>98</v>
      </c>
      <c r="D214" s="53">
        <f t="shared" si="70"/>
        <v>10</v>
      </c>
      <c r="E214" s="53">
        <v>1</v>
      </c>
      <c r="F214" s="23">
        <f t="shared" si="71"/>
        <v>9</v>
      </c>
      <c r="G214" s="27">
        <v>2</v>
      </c>
      <c r="H214" s="325" t="str">
        <f t="shared" si="72"/>
        <v>Minggu</v>
      </c>
      <c r="I214" s="326">
        <f t="shared" si="76"/>
        <v>45795.708333333336</v>
      </c>
      <c r="J214" s="327">
        <f t="shared" si="77"/>
        <v>9.7083333333333321</v>
      </c>
      <c r="K214" s="325" t="str">
        <f t="shared" si="73"/>
        <v>Minggu</v>
      </c>
      <c r="L214" s="326">
        <f t="shared" si="78"/>
        <v>45795.791666666672</v>
      </c>
      <c r="M214" s="327">
        <f t="shared" si="74"/>
        <v>9.7916666666666661</v>
      </c>
    </row>
    <row r="215" spans="1:13" x14ac:dyDescent="0.25">
      <c r="A215" s="325">
        <f t="shared" si="75"/>
        <v>13</v>
      </c>
      <c r="B215" s="22" t="s">
        <v>289</v>
      </c>
      <c r="C215" s="27">
        <v>150</v>
      </c>
      <c r="D215" s="53">
        <f t="shared" si="70"/>
        <v>15</v>
      </c>
      <c r="E215" s="53">
        <v>1</v>
      </c>
      <c r="F215" s="23">
        <f t="shared" si="71"/>
        <v>14</v>
      </c>
      <c r="G215" s="27">
        <v>3</v>
      </c>
      <c r="H215" s="325" t="str">
        <f t="shared" si="72"/>
        <v>Senin</v>
      </c>
      <c r="I215" s="326">
        <f t="shared" si="76"/>
        <v>45796.208333333336</v>
      </c>
      <c r="J215" s="327">
        <f t="shared" si="77"/>
        <v>10.208333333333332</v>
      </c>
      <c r="K215" s="325" t="str">
        <f t="shared" si="73"/>
        <v>Senin</v>
      </c>
      <c r="L215" s="326">
        <f t="shared" si="78"/>
        <v>45796.333333333336</v>
      </c>
      <c r="M215" s="327">
        <f t="shared" si="74"/>
        <v>10.333333333333332</v>
      </c>
    </row>
    <row r="216" spans="1:13" x14ac:dyDescent="0.25">
      <c r="A216" s="325">
        <f t="shared" si="75"/>
        <v>14</v>
      </c>
      <c r="B216" s="22" t="s">
        <v>288</v>
      </c>
      <c r="C216" s="27">
        <v>250</v>
      </c>
      <c r="D216" s="53">
        <f t="shared" si="70"/>
        <v>22</v>
      </c>
      <c r="E216" s="53">
        <v>-1</v>
      </c>
      <c r="F216" s="23">
        <f t="shared" si="71"/>
        <v>23</v>
      </c>
      <c r="G216" s="27">
        <v>2</v>
      </c>
      <c r="H216" s="325" t="str">
        <f t="shared" si="72"/>
        <v>Senin</v>
      </c>
      <c r="I216" s="326">
        <f t="shared" si="76"/>
        <v>45796.958333333336</v>
      </c>
      <c r="J216" s="327">
        <f t="shared" si="77"/>
        <v>10.958333333333332</v>
      </c>
      <c r="K216" s="325" t="str">
        <f t="shared" si="73"/>
        <v>Selasa</v>
      </c>
      <c r="L216" s="326">
        <f t="shared" si="78"/>
        <v>45797.041666666672</v>
      </c>
      <c r="M216" s="327">
        <f t="shared" si="74"/>
        <v>11.041666666666666</v>
      </c>
    </row>
    <row r="217" spans="1:13" x14ac:dyDescent="0.25">
      <c r="A217" s="325">
        <f t="shared" si="75"/>
        <v>15</v>
      </c>
      <c r="B217" s="22" t="s">
        <v>138</v>
      </c>
      <c r="C217" s="27">
        <v>295</v>
      </c>
      <c r="D217" s="53">
        <f t="shared" si="70"/>
        <v>30</v>
      </c>
      <c r="E217" s="53">
        <v>2</v>
      </c>
      <c r="F217" s="23">
        <f t="shared" si="71"/>
        <v>28</v>
      </c>
      <c r="G217" s="27">
        <v>3</v>
      </c>
      <c r="H217" s="325" t="str">
        <f t="shared" si="72"/>
        <v>Selasa</v>
      </c>
      <c r="I217" s="326">
        <f t="shared" si="76"/>
        <v>45797.958333333336</v>
      </c>
      <c r="J217" s="327">
        <f t="shared" si="77"/>
        <v>11.958333333333332</v>
      </c>
      <c r="K217" s="325" t="str">
        <f t="shared" si="73"/>
        <v>Rabu</v>
      </c>
      <c r="L217" s="326">
        <f t="shared" si="78"/>
        <v>45798.083333333336</v>
      </c>
      <c r="M217" s="327">
        <f t="shared" si="74"/>
        <v>12.083333333333332</v>
      </c>
    </row>
    <row r="218" spans="1:13" x14ac:dyDescent="0.25">
      <c r="A218" s="325">
        <f t="shared" si="75"/>
        <v>16</v>
      </c>
      <c r="B218" s="22" t="s">
        <v>18</v>
      </c>
      <c r="C218" s="27">
        <v>289</v>
      </c>
      <c r="D218" s="53">
        <f t="shared" si="70"/>
        <v>29</v>
      </c>
      <c r="E218" s="53">
        <v>2</v>
      </c>
      <c r="F218" s="23">
        <f t="shared" si="71"/>
        <v>27</v>
      </c>
      <c r="G218" s="27">
        <v>3</v>
      </c>
      <c r="H218" s="325" t="str">
        <f t="shared" si="72"/>
        <v>Kamis</v>
      </c>
      <c r="I218" s="326">
        <f t="shared" si="76"/>
        <v>45799.333333333336</v>
      </c>
      <c r="J218" s="327">
        <f t="shared" si="77"/>
        <v>13.333333333333332</v>
      </c>
      <c r="K218" s="325" t="str">
        <f t="shared" si="73"/>
        <v>Kamis</v>
      </c>
      <c r="L218" s="326">
        <f t="shared" si="78"/>
        <v>45799.458333333336</v>
      </c>
      <c r="M218" s="327">
        <f t="shared" si="74"/>
        <v>13.458333333333332</v>
      </c>
    </row>
    <row r="219" spans="1:13" x14ac:dyDescent="0.25">
      <c r="A219" s="325">
        <f t="shared" si="75"/>
        <v>17</v>
      </c>
      <c r="B219" s="22" t="s">
        <v>287</v>
      </c>
      <c r="C219" s="27"/>
      <c r="D219" s="53"/>
      <c r="E219" s="53"/>
      <c r="F219" s="53"/>
      <c r="G219" s="27"/>
      <c r="H219" s="325" t="str">
        <f t="shared" si="72"/>
        <v>Jum'at</v>
      </c>
      <c r="I219" s="326">
        <f t="shared" si="76"/>
        <v>45800.666666666664</v>
      </c>
      <c r="J219" s="327">
        <f t="shared" si="77"/>
        <v>14.666666666666666</v>
      </c>
      <c r="K219" s="325"/>
      <c r="L219" s="326"/>
      <c r="M219" s="327"/>
    </row>
    <row r="220" spans="1:13" x14ac:dyDescent="0.25">
      <c r="A220" s="8" t="s">
        <v>31</v>
      </c>
      <c r="B220" s="8"/>
      <c r="C220" s="28">
        <f>SUM(C203:C219)</f>
        <v>2922</v>
      </c>
      <c r="D220" s="28">
        <f>SUM(D203:D219)</f>
        <v>284</v>
      </c>
      <c r="E220" s="53"/>
      <c r="F220" s="28"/>
      <c r="G220" s="28">
        <f>SUM(G203:G219)</f>
        <v>47</v>
      </c>
      <c r="H220" s="28">
        <f>D220+G220</f>
        <v>331</v>
      </c>
      <c r="I220" s="29"/>
      <c r="J220" s="34" t="s">
        <v>33</v>
      </c>
      <c r="K220" s="35"/>
      <c r="L220" s="35"/>
      <c r="M220" s="35"/>
    </row>
    <row r="221" spans="1:13" x14ac:dyDescent="0.25">
      <c r="A221" s="8" t="s">
        <v>32</v>
      </c>
      <c r="B221" s="8"/>
      <c r="C221" s="31"/>
      <c r="D221" s="32">
        <f>D220/24</f>
        <v>11.833333333333334</v>
      </c>
      <c r="E221" s="346"/>
      <c r="F221" s="32"/>
      <c r="G221" s="32">
        <f>G220/24</f>
        <v>1.9583333333333333</v>
      </c>
      <c r="H221" s="32">
        <f>H220/24</f>
        <v>13.791666666666666</v>
      </c>
      <c r="I221" s="33"/>
      <c r="J221" s="30" t="s">
        <v>34</v>
      </c>
      <c r="K221" s="30"/>
      <c r="L221" s="38">
        <f>C220</f>
        <v>2922</v>
      </c>
      <c r="M221" s="35" t="s">
        <v>35</v>
      </c>
    </row>
    <row r="222" spans="1:13" x14ac:dyDescent="0.25">
      <c r="J222" s="30" t="s">
        <v>36</v>
      </c>
      <c r="K222" s="30"/>
      <c r="L222" s="40">
        <f>D221</f>
        <v>11.833333333333334</v>
      </c>
      <c r="M222" s="35" t="s">
        <v>14</v>
      </c>
    </row>
    <row r="223" spans="1:13" x14ac:dyDescent="0.25">
      <c r="J223" s="30" t="s">
        <v>37</v>
      </c>
      <c r="K223" s="30"/>
      <c r="L223" s="41">
        <f>G221</f>
        <v>1.9583333333333333</v>
      </c>
      <c r="M223" s="35" t="s">
        <v>14</v>
      </c>
    </row>
    <row r="225" spans="1:13" x14ac:dyDescent="0.25">
      <c r="A225" s="14" t="s">
        <v>0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x14ac:dyDescent="0.25">
      <c r="A226" s="14" t="s">
        <v>345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8" spans="1:13" x14ac:dyDescent="0.25">
      <c r="A228" s="472" t="s">
        <v>165</v>
      </c>
      <c r="B228" s="472"/>
      <c r="C228" s="472"/>
      <c r="D228" s="472"/>
      <c r="E228" s="472"/>
      <c r="F228" s="472"/>
      <c r="G228" s="472"/>
      <c r="H228" s="472"/>
      <c r="I228" s="18"/>
      <c r="J228" s="36"/>
      <c r="K228" s="18" t="s">
        <v>346</v>
      </c>
      <c r="L228" s="16">
        <v>10.5</v>
      </c>
      <c r="M228" s="18" t="s">
        <v>4</v>
      </c>
    </row>
    <row r="229" spans="1:13" ht="15.75" customHeight="1" x14ac:dyDescent="0.25">
      <c r="A229" s="461" t="s">
        <v>5</v>
      </c>
      <c r="B229" s="461" t="s">
        <v>6</v>
      </c>
      <c r="C229" s="462" t="s">
        <v>7</v>
      </c>
      <c r="D229" s="462" t="s">
        <v>8</v>
      </c>
      <c r="E229" s="463" t="s">
        <v>9</v>
      </c>
      <c r="F229" s="463" t="s">
        <v>10</v>
      </c>
      <c r="G229" s="462" t="s">
        <v>11</v>
      </c>
      <c r="H229" s="464" t="s">
        <v>12</v>
      </c>
      <c r="I229" s="464"/>
      <c r="J229" s="464"/>
      <c r="K229" s="465" t="s">
        <v>13</v>
      </c>
      <c r="L229" s="465"/>
      <c r="M229" s="465"/>
    </row>
    <row r="230" spans="1:13" x14ac:dyDescent="0.25">
      <c r="A230" s="461"/>
      <c r="B230" s="461"/>
      <c r="C230" s="462"/>
      <c r="D230" s="462"/>
      <c r="E230" s="463"/>
      <c r="F230" s="463"/>
      <c r="G230" s="462"/>
      <c r="H230" s="277" t="s">
        <v>14</v>
      </c>
      <c r="I230" s="277" t="s">
        <v>15</v>
      </c>
      <c r="J230" s="277" t="s">
        <v>16</v>
      </c>
      <c r="K230" s="278" t="s">
        <v>14</v>
      </c>
      <c r="L230" s="278" t="s">
        <v>15</v>
      </c>
      <c r="M230" s="278" t="s">
        <v>16</v>
      </c>
    </row>
    <row r="231" spans="1:13" x14ac:dyDescent="0.25">
      <c r="A231" s="325">
        <v>1</v>
      </c>
      <c r="B231" s="328" t="s">
        <v>287</v>
      </c>
      <c r="C231" s="270">
        <v>289</v>
      </c>
      <c r="D231" s="53">
        <f t="shared" ref="D231:D240" si="79">F231+E231</f>
        <v>28</v>
      </c>
      <c r="E231" s="53">
        <v>1</v>
      </c>
      <c r="F231" s="23">
        <f t="shared" ref="F231:F240" si="80">INT(C231/$L$4)</f>
        <v>27</v>
      </c>
      <c r="G231" s="270">
        <v>7</v>
      </c>
      <c r="H231" s="21" t="str">
        <f t="shared" ref="H231:H241" si="81">CHOOSE(WEEKDAY(I231),"Minggu","Senin","Selasa","Rabu","Kamis","Jum'at","Sabtu")</f>
        <v>Jum'at</v>
      </c>
      <c r="I231" s="24">
        <v>45800</v>
      </c>
      <c r="J231" s="25">
        <v>0.66666666666666696</v>
      </c>
      <c r="K231" s="21" t="str">
        <f t="shared" ref="K231:K240" si="82">CHOOSE(WEEKDAY(L231),"Minggu","Senin","Selasa","Rabu","Kamis","Jum'at","Sabtu")</f>
        <v>Jum'at</v>
      </c>
      <c r="L231" s="24">
        <f>(I231+J231)+G231/24</f>
        <v>45800.958333333328</v>
      </c>
      <c r="M231" s="25">
        <f t="shared" ref="M231:M240" si="83">(J231+G231/24)</f>
        <v>0.9583333333333337</v>
      </c>
    </row>
    <row r="232" spans="1:13" x14ac:dyDescent="0.25">
      <c r="A232" s="325">
        <v>2</v>
      </c>
      <c r="B232" s="328" t="s">
        <v>18</v>
      </c>
      <c r="C232" s="270">
        <v>293</v>
      </c>
      <c r="D232" s="53">
        <f t="shared" si="79"/>
        <v>32</v>
      </c>
      <c r="E232" s="53">
        <v>5</v>
      </c>
      <c r="F232" s="23">
        <f t="shared" si="80"/>
        <v>27</v>
      </c>
      <c r="G232" s="270">
        <v>5</v>
      </c>
      <c r="H232" s="325" t="str">
        <f t="shared" si="81"/>
        <v>Minggu</v>
      </c>
      <c r="I232" s="326">
        <f t="shared" ref="I232:I241" si="84">$I$231+J232</f>
        <v>45802.125</v>
      </c>
      <c r="J232" s="327">
        <f t="shared" ref="J232:J241" si="85">M231+D231/24</f>
        <v>2.1250000000000004</v>
      </c>
      <c r="K232" s="325" t="str">
        <f t="shared" si="82"/>
        <v>Minggu</v>
      </c>
      <c r="L232" s="326">
        <f t="shared" ref="L232:L240" si="86">($I$231+J232)+G232/24</f>
        <v>45802.333333333336</v>
      </c>
      <c r="M232" s="327">
        <f t="shared" si="83"/>
        <v>2.3333333333333339</v>
      </c>
    </row>
    <row r="233" spans="1:13" x14ac:dyDescent="0.25">
      <c r="A233" s="325">
        <v>3</v>
      </c>
      <c r="B233" s="328" t="s">
        <v>347</v>
      </c>
      <c r="C233" s="270">
        <v>326</v>
      </c>
      <c r="D233" s="53">
        <f t="shared" si="79"/>
        <v>32</v>
      </c>
      <c r="E233" s="53">
        <v>1</v>
      </c>
      <c r="F233" s="23">
        <f t="shared" si="80"/>
        <v>31</v>
      </c>
      <c r="G233" s="270">
        <v>19</v>
      </c>
      <c r="H233" s="325" t="str">
        <f t="shared" si="81"/>
        <v>Senin</v>
      </c>
      <c r="I233" s="326">
        <f t="shared" si="84"/>
        <v>45803.666666666664</v>
      </c>
      <c r="J233" s="327">
        <f t="shared" si="85"/>
        <v>3.666666666666667</v>
      </c>
      <c r="K233" s="325" t="str">
        <f t="shared" si="82"/>
        <v>Selasa</v>
      </c>
      <c r="L233" s="326">
        <f t="shared" si="86"/>
        <v>45804.458333333328</v>
      </c>
      <c r="M233" s="327">
        <f t="shared" si="83"/>
        <v>4.4583333333333339</v>
      </c>
    </row>
    <row r="234" spans="1:13" x14ac:dyDescent="0.25">
      <c r="A234" s="325">
        <v>4</v>
      </c>
      <c r="B234" s="328" t="s">
        <v>292</v>
      </c>
      <c r="C234" s="270">
        <v>265</v>
      </c>
      <c r="D234" s="53">
        <f t="shared" si="79"/>
        <v>25</v>
      </c>
      <c r="E234" s="53">
        <v>0</v>
      </c>
      <c r="F234" s="23">
        <f t="shared" si="80"/>
        <v>25</v>
      </c>
      <c r="G234" s="270">
        <v>8</v>
      </c>
      <c r="H234" s="325" t="str">
        <f t="shared" si="81"/>
        <v>Rabu</v>
      </c>
      <c r="I234" s="326">
        <f t="shared" si="84"/>
        <v>45805.791666666664</v>
      </c>
      <c r="J234" s="327">
        <f t="shared" si="85"/>
        <v>5.791666666666667</v>
      </c>
      <c r="K234" s="325" t="str">
        <f t="shared" si="82"/>
        <v>Kamis</v>
      </c>
      <c r="L234" s="326">
        <f t="shared" si="86"/>
        <v>45806.125</v>
      </c>
      <c r="M234" s="327">
        <f t="shared" si="83"/>
        <v>6.125</v>
      </c>
    </row>
    <row r="235" spans="1:13" x14ac:dyDescent="0.25">
      <c r="A235" s="325">
        <v>5</v>
      </c>
      <c r="B235" s="328" t="s">
        <v>287</v>
      </c>
      <c r="C235" s="270">
        <v>265</v>
      </c>
      <c r="D235" s="53">
        <f t="shared" si="79"/>
        <v>25</v>
      </c>
      <c r="E235" s="53">
        <v>0</v>
      </c>
      <c r="F235" s="23">
        <f t="shared" si="80"/>
        <v>25</v>
      </c>
      <c r="G235" s="270">
        <v>2</v>
      </c>
      <c r="H235" s="325" t="str">
        <f t="shared" si="81"/>
        <v>Jum'at</v>
      </c>
      <c r="I235" s="326">
        <f t="shared" si="84"/>
        <v>45807.166666666664</v>
      </c>
      <c r="J235" s="327">
        <f t="shared" si="85"/>
        <v>7.166666666666667</v>
      </c>
      <c r="K235" s="325" t="str">
        <f t="shared" si="82"/>
        <v>Jum'at</v>
      </c>
      <c r="L235" s="326">
        <f t="shared" si="86"/>
        <v>45807.25</v>
      </c>
      <c r="M235" s="327">
        <f t="shared" si="83"/>
        <v>7.25</v>
      </c>
    </row>
    <row r="236" spans="1:13" x14ac:dyDescent="0.25">
      <c r="A236" s="325">
        <v>6</v>
      </c>
      <c r="B236" s="328" t="s">
        <v>292</v>
      </c>
      <c r="C236" s="270">
        <v>72</v>
      </c>
      <c r="D236" s="53">
        <f t="shared" si="79"/>
        <v>7</v>
      </c>
      <c r="E236" s="53">
        <v>1</v>
      </c>
      <c r="F236" s="23">
        <f t="shared" si="80"/>
        <v>6</v>
      </c>
      <c r="G236" s="270">
        <v>2</v>
      </c>
      <c r="H236" s="325" t="str">
        <f t="shared" si="81"/>
        <v>Sabtu</v>
      </c>
      <c r="I236" s="326">
        <f t="shared" si="84"/>
        <v>45808.291666666664</v>
      </c>
      <c r="J236" s="327">
        <f t="shared" si="85"/>
        <v>8.2916666666666661</v>
      </c>
      <c r="K236" s="325" t="str">
        <f t="shared" si="82"/>
        <v>Sabtu</v>
      </c>
      <c r="L236" s="326">
        <f t="shared" si="86"/>
        <v>45808.375</v>
      </c>
      <c r="M236" s="327">
        <f t="shared" si="83"/>
        <v>8.375</v>
      </c>
    </row>
    <row r="237" spans="1:13" x14ac:dyDescent="0.25">
      <c r="A237" s="325">
        <v>7</v>
      </c>
      <c r="B237" s="328" t="s">
        <v>348</v>
      </c>
      <c r="C237" s="270">
        <v>72</v>
      </c>
      <c r="D237" s="53">
        <f t="shared" si="79"/>
        <v>6</v>
      </c>
      <c r="E237" s="53">
        <v>0</v>
      </c>
      <c r="F237" s="23">
        <f t="shared" si="80"/>
        <v>6</v>
      </c>
      <c r="G237" s="270">
        <v>25</v>
      </c>
      <c r="H237" s="325" t="str">
        <f t="shared" si="81"/>
        <v>Sabtu</v>
      </c>
      <c r="I237" s="326">
        <f t="shared" si="84"/>
        <v>45808.666666666664</v>
      </c>
      <c r="J237" s="327">
        <f t="shared" si="85"/>
        <v>8.6666666666666661</v>
      </c>
      <c r="K237" s="325" t="str">
        <f t="shared" si="82"/>
        <v>Minggu</v>
      </c>
      <c r="L237" s="326">
        <f t="shared" si="86"/>
        <v>45809.708333333328</v>
      </c>
      <c r="M237" s="327">
        <f t="shared" si="83"/>
        <v>9.7083333333333321</v>
      </c>
    </row>
    <row r="238" spans="1:13" x14ac:dyDescent="0.25">
      <c r="A238" s="325">
        <v>8</v>
      </c>
      <c r="B238" s="328" t="s">
        <v>292</v>
      </c>
      <c r="C238" s="270">
        <v>326</v>
      </c>
      <c r="D238" s="53">
        <f t="shared" si="79"/>
        <v>33</v>
      </c>
      <c r="E238" s="53">
        <v>2</v>
      </c>
      <c r="F238" s="23">
        <f t="shared" si="80"/>
        <v>31</v>
      </c>
      <c r="G238" s="270">
        <v>5</v>
      </c>
      <c r="H238" s="325" t="str">
        <f t="shared" si="81"/>
        <v>Minggu</v>
      </c>
      <c r="I238" s="326">
        <f t="shared" si="84"/>
        <v>45809.958333333336</v>
      </c>
      <c r="J238" s="327">
        <f t="shared" si="85"/>
        <v>9.9583333333333321</v>
      </c>
      <c r="K238" s="325" t="str">
        <f t="shared" si="82"/>
        <v>Senin</v>
      </c>
      <c r="L238" s="326">
        <f t="shared" si="86"/>
        <v>45810.166666666672</v>
      </c>
      <c r="M238" s="327">
        <f t="shared" si="83"/>
        <v>10.166666666666666</v>
      </c>
    </row>
    <row r="239" spans="1:13" x14ac:dyDescent="0.25">
      <c r="A239" s="325">
        <v>9</v>
      </c>
      <c r="B239" s="328" t="s">
        <v>347</v>
      </c>
      <c r="C239" s="270">
        <v>293</v>
      </c>
      <c r="D239" s="53">
        <f t="shared" si="79"/>
        <v>28</v>
      </c>
      <c r="E239" s="53">
        <v>1</v>
      </c>
      <c r="F239" s="23">
        <f t="shared" si="80"/>
        <v>27</v>
      </c>
      <c r="G239" s="270">
        <v>20</v>
      </c>
      <c r="H239" s="325" t="str">
        <f t="shared" si="81"/>
        <v>Selasa</v>
      </c>
      <c r="I239" s="326">
        <f t="shared" si="84"/>
        <v>45811.541666666664</v>
      </c>
      <c r="J239" s="327">
        <f t="shared" si="85"/>
        <v>11.541666666666666</v>
      </c>
      <c r="K239" s="325" t="str">
        <f t="shared" si="82"/>
        <v>Rabu</v>
      </c>
      <c r="L239" s="326">
        <f t="shared" si="86"/>
        <v>45812.375</v>
      </c>
      <c r="M239" s="327">
        <f t="shared" si="83"/>
        <v>12.375</v>
      </c>
    </row>
    <row r="240" spans="1:13" x14ac:dyDescent="0.25">
      <c r="A240" s="325">
        <v>10</v>
      </c>
      <c r="B240" s="322" t="s">
        <v>18</v>
      </c>
      <c r="C240" s="270">
        <v>289</v>
      </c>
      <c r="D240" s="53">
        <f t="shared" si="79"/>
        <v>28</v>
      </c>
      <c r="E240" s="53">
        <v>1</v>
      </c>
      <c r="F240" s="23">
        <f t="shared" si="80"/>
        <v>27</v>
      </c>
      <c r="G240" s="270">
        <v>2</v>
      </c>
      <c r="H240" s="325" t="str">
        <f t="shared" si="81"/>
        <v>Kamis</v>
      </c>
      <c r="I240" s="326">
        <f t="shared" si="84"/>
        <v>45813.541666666664</v>
      </c>
      <c r="J240" s="327">
        <f t="shared" si="85"/>
        <v>13.541666666666666</v>
      </c>
      <c r="K240" s="325" t="str">
        <f t="shared" si="82"/>
        <v>Kamis</v>
      </c>
      <c r="L240" s="326">
        <f t="shared" si="86"/>
        <v>45813.625</v>
      </c>
      <c r="M240" s="327">
        <f t="shared" si="83"/>
        <v>13.625</v>
      </c>
    </row>
    <row r="241" spans="1:13" x14ac:dyDescent="0.25">
      <c r="A241" s="325">
        <v>11</v>
      </c>
      <c r="B241" s="328" t="s">
        <v>287</v>
      </c>
      <c r="C241" s="270"/>
      <c r="D241" s="53"/>
      <c r="E241" s="53"/>
      <c r="F241" s="53"/>
      <c r="G241" s="270"/>
      <c r="H241" s="325" t="str">
        <f t="shared" si="81"/>
        <v>Jum'at</v>
      </c>
      <c r="I241" s="326">
        <f t="shared" si="84"/>
        <v>45814.791666666664</v>
      </c>
      <c r="J241" s="327">
        <f t="shared" si="85"/>
        <v>14.791666666666666</v>
      </c>
      <c r="K241" s="325"/>
      <c r="L241" s="326"/>
      <c r="M241" s="327"/>
    </row>
    <row r="242" spans="1:13" x14ac:dyDescent="0.25">
      <c r="A242" s="8" t="s">
        <v>31</v>
      </c>
      <c r="B242" s="8"/>
      <c r="C242" s="28">
        <f>SUM(C231:C241)</f>
        <v>2490</v>
      </c>
      <c r="D242" s="28">
        <f>SUM(D231:D241)</f>
        <v>244</v>
      </c>
      <c r="E242" s="53"/>
      <c r="F242" s="28"/>
      <c r="G242" s="28">
        <f>SUM(G231:G241)</f>
        <v>95</v>
      </c>
      <c r="H242" s="28">
        <f>D242+G242</f>
        <v>339</v>
      </c>
      <c r="I242" s="29"/>
      <c r="J242" s="34" t="s">
        <v>33</v>
      </c>
      <c r="K242" s="35"/>
      <c r="L242" s="35"/>
      <c r="M242" s="35"/>
    </row>
    <row r="243" spans="1:13" x14ac:dyDescent="0.25">
      <c r="A243" s="8" t="s">
        <v>32</v>
      </c>
      <c r="B243" s="8"/>
      <c r="C243" s="31"/>
      <c r="D243" s="32">
        <f>D242/24</f>
        <v>10.166666666666666</v>
      </c>
      <c r="E243" s="346"/>
      <c r="F243" s="32"/>
      <c r="G243" s="32">
        <f>G242/24</f>
        <v>3.9583333333333335</v>
      </c>
      <c r="H243" s="32">
        <f>H242/24</f>
        <v>14.125</v>
      </c>
      <c r="I243" s="33"/>
      <c r="J243" s="30" t="s">
        <v>34</v>
      </c>
      <c r="K243" s="30"/>
      <c r="L243" s="38">
        <f>C242</f>
        <v>2490</v>
      </c>
      <c r="M243" s="35" t="s">
        <v>35</v>
      </c>
    </row>
    <row r="244" spans="1:13" x14ac:dyDescent="0.25">
      <c r="J244" s="30" t="s">
        <v>36</v>
      </c>
      <c r="K244" s="30"/>
      <c r="L244" s="40">
        <f>D243</f>
        <v>10.166666666666666</v>
      </c>
      <c r="M244" s="35" t="s">
        <v>14</v>
      </c>
    </row>
    <row r="245" spans="1:13" x14ac:dyDescent="0.25">
      <c r="J245" s="30" t="s">
        <v>37</v>
      </c>
      <c r="K245" s="30"/>
      <c r="L245" s="41">
        <f>G243</f>
        <v>3.9583333333333335</v>
      </c>
      <c r="M245" s="35" t="s">
        <v>14</v>
      </c>
    </row>
    <row r="247" spans="1:13" x14ac:dyDescent="0.25">
      <c r="A247" s="14" t="s">
        <v>0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</row>
    <row r="248" spans="1:13" x14ac:dyDescent="0.25">
      <c r="A248" s="14" t="s">
        <v>345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</row>
    <row r="250" spans="1:13" x14ac:dyDescent="0.25">
      <c r="A250" s="472" t="s">
        <v>105</v>
      </c>
      <c r="B250" s="472"/>
      <c r="C250" s="472"/>
      <c r="D250" s="472"/>
      <c r="E250" s="472"/>
      <c r="F250" s="472"/>
      <c r="G250" s="472"/>
      <c r="H250" s="472"/>
      <c r="I250" s="18"/>
      <c r="J250" s="36"/>
      <c r="K250" s="18" t="s">
        <v>346</v>
      </c>
      <c r="L250" s="16">
        <v>10.5</v>
      </c>
      <c r="M250" s="18" t="s">
        <v>4</v>
      </c>
    </row>
    <row r="251" spans="1:13" ht="15.75" customHeight="1" x14ac:dyDescent="0.25">
      <c r="A251" s="461" t="s">
        <v>5</v>
      </c>
      <c r="B251" s="461" t="s">
        <v>6</v>
      </c>
      <c r="C251" s="462" t="s">
        <v>7</v>
      </c>
      <c r="D251" s="462" t="s">
        <v>8</v>
      </c>
      <c r="E251" s="463" t="s">
        <v>9</v>
      </c>
      <c r="F251" s="463" t="s">
        <v>10</v>
      </c>
      <c r="G251" s="462" t="s">
        <v>11</v>
      </c>
      <c r="H251" s="464" t="s">
        <v>12</v>
      </c>
      <c r="I251" s="464"/>
      <c r="J251" s="464"/>
      <c r="K251" s="465" t="s">
        <v>13</v>
      </c>
      <c r="L251" s="465"/>
      <c r="M251" s="465"/>
    </row>
    <row r="252" spans="1:13" x14ac:dyDescent="0.25">
      <c r="A252" s="461"/>
      <c r="B252" s="461"/>
      <c r="C252" s="462"/>
      <c r="D252" s="462"/>
      <c r="E252" s="463"/>
      <c r="F252" s="463"/>
      <c r="G252" s="462"/>
      <c r="H252" s="277" t="s">
        <v>14</v>
      </c>
      <c r="I252" s="277" t="s">
        <v>15</v>
      </c>
      <c r="J252" s="277" t="s">
        <v>16</v>
      </c>
      <c r="K252" s="278" t="s">
        <v>14</v>
      </c>
      <c r="L252" s="278" t="s">
        <v>15</v>
      </c>
      <c r="M252" s="278" t="s">
        <v>16</v>
      </c>
    </row>
    <row r="253" spans="1:13" x14ac:dyDescent="0.25">
      <c r="A253" s="325">
        <v>1</v>
      </c>
      <c r="B253" s="328" t="s">
        <v>287</v>
      </c>
      <c r="C253" s="270">
        <v>289</v>
      </c>
      <c r="D253" s="53">
        <f t="shared" ref="D253:D268" si="87">F253+E253</f>
        <v>28</v>
      </c>
      <c r="E253" s="53">
        <v>1</v>
      </c>
      <c r="F253" s="23">
        <f t="shared" ref="F253:F268" si="88">INT(C253/$L$4)</f>
        <v>27</v>
      </c>
      <c r="G253" s="270">
        <v>4</v>
      </c>
      <c r="H253" s="21" t="str">
        <f t="shared" ref="H253:H269" si="89">CHOOSE(WEEKDAY(I253),"Minggu","Senin","Selasa","Rabu","Kamis","Jum'at","Sabtu")</f>
        <v>Jum'at</v>
      </c>
      <c r="I253" s="24">
        <v>45814</v>
      </c>
      <c r="J253" s="25">
        <v>0.79166666666666696</v>
      </c>
      <c r="K253" s="21" t="str">
        <f t="shared" ref="K253:K268" si="90">CHOOSE(WEEKDAY(L253),"Minggu","Senin","Selasa","Rabu","Kamis","Jum'at","Sabtu")</f>
        <v>Jum'at</v>
      </c>
      <c r="L253" s="24">
        <f>(I253+J253)+G253/24</f>
        <v>45814.958333333328</v>
      </c>
      <c r="M253" s="25">
        <f t="shared" ref="M253:M268" si="91">(J253+G253/24)</f>
        <v>0.95833333333333359</v>
      </c>
    </row>
    <row r="254" spans="1:13" x14ac:dyDescent="0.25">
      <c r="A254" s="325">
        <f t="shared" ref="A254:A269" si="92">A253+1</f>
        <v>2</v>
      </c>
      <c r="B254" s="328" t="s">
        <v>18</v>
      </c>
      <c r="C254" s="270">
        <v>295</v>
      </c>
      <c r="D254" s="53">
        <f t="shared" si="87"/>
        <v>29</v>
      </c>
      <c r="E254" s="53">
        <v>1</v>
      </c>
      <c r="F254" s="23">
        <f t="shared" si="88"/>
        <v>28</v>
      </c>
      <c r="G254" s="270">
        <v>5</v>
      </c>
      <c r="H254" s="325" t="str">
        <f t="shared" si="89"/>
        <v>Minggu</v>
      </c>
      <c r="I254" s="326">
        <f t="shared" ref="I254:I269" si="93">$I$253+J254</f>
        <v>45816.125</v>
      </c>
      <c r="J254" s="327">
        <f t="shared" ref="J254:J269" si="94">M253+D253/24</f>
        <v>2.1250000000000004</v>
      </c>
      <c r="K254" s="325" t="str">
        <f t="shared" si="90"/>
        <v>Minggu</v>
      </c>
      <c r="L254" s="326">
        <f t="shared" ref="L254:L268" si="95">($I$253+J254)+G254/24</f>
        <v>45816.333333333336</v>
      </c>
      <c r="M254" s="327">
        <f t="shared" si="91"/>
        <v>2.3333333333333339</v>
      </c>
    </row>
    <row r="255" spans="1:13" x14ac:dyDescent="0.25">
      <c r="A255" s="325">
        <f t="shared" si="92"/>
        <v>3</v>
      </c>
      <c r="B255" s="22" t="s">
        <v>138</v>
      </c>
      <c r="C255" s="27">
        <v>250</v>
      </c>
      <c r="D255" s="53">
        <f t="shared" si="87"/>
        <v>22</v>
      </c>
      <c r="E255" s="53">
        <v>-1</v>
      </c>
      <c r="F255" s="23">
        <f t="shared" si="88"/>
        <v>23</v>
      </c>
      <c r="G255" s="27">
        <v>4</v>
      </c>
      <c r="H255" s="325" t="str">
        <f t="shared" si="89"/>
        <v>Senin</v>
      </c>
      <c r="I255" s="326">
        <f t="shared" si="93"/>
        <v>45817.541666666664</v>
      </c>
      <c r="J255" s="327">
        <f t="shared" si="94"/>
        <v>3.541666666666667</v>
      </c>
      <c r="K255" s="325" t="str">
        <f t="shared" si="90"/>
        <v>Senin</v>
      </c>
      <c r="L255" s="326">
        <f t="shared" si="95"/>
        <v>45817.708333333328</v>
      </c>
      <c r="M255" s="327">
        <f t="shared" si="91"/>
        <v>3.7083333333333335</v>
      </c>
    </row>
    <row r="256" spans="1:13" x14ac:dyDescent="0.25">
      <c r="A256" s="325">
        <f t="shared" si="92"/>
        <v>4</v>
      </c>
      <c r="B256" s="22" t="s">
        <v>288</v>
      </c>
      <c r="C256" s="27">
        <v>150</v>
      </c>
      <c r="D256" s="53">
        <f t="shared" si="87"/>
        <v>15</v>
      </c>
      <c r="E256" s="53">
        <v>1</v>
      </c>
      <c r="F256" s="23">
        <f t="shared" si="88"/>
        <v>14</v>
      </c>
      <c r="G256" s="27">
        <v>2</v>
      </c>
      <c r="H256" s="325" t="str">
        <f t="shared" si="89"/>
        <v>Selasa</v>
      </c>
      <c r="I256" s="326">
        <f t="shared" si="93"/>
        <v>45818.625</v>
      </c>
      <c r="J256" s="327">
        <f t="shared" si="94"/>
        <v>4.625</v>
      </c>
      <c r="K256" s="325" t="str">
        <f t="shared" si="90"/>
        <v>Selasa</v>
      </c>
      <c r="L256" s="326">
        <f t="shared" si="95"/>
        <v>45818.708333333336</v>
      </c>
      <c r="M256" s="327">
        <f t="shared" si="91"/>
        <v>4.708333333333333</v>
      </c>
    </row>
    <row r="257" spans="1:13" x14ac:dyDescent="0.25">
      <c r="A257" s="325">
        <f t="shared" si="92"/>
        <v>5</v>
      </c>
      <c r="B257" s="22" t="s">
        <v>289</v>
      </c>
      <c r="C257" s="27">
        <v>98</v>
      </c>
      <c r="D257" s="53">
        <f t="shared" si="87"/>
        <v>10</v>
      </c>
      <c r="E257" s="53">
        <v>1</v>
      </c>
      <c r="F257" s="23">
        <f t="shared" si="88"/>
        <v>9</v>
      </c>
      <c r="G257" s="27">
        <v>3</v>
      </c>
      <c r="H257" s="325" t="str">
        <f t="shared" si="89"/>
        <v>Rabu</v>
      </c>
      <c r="I257" s="326">
        <f t="shared" si="93"/>
        <v>45819.333333333336</v>
      </c>
      <c r="J257" s="327">
        <f t="shared" si="94"/>
        <v>5.333333333333333</v>
      </c>
      <c r="K257" s="325" t="str">
        <f t="shared" si="90"/>
        <v>Rabu</v>
      </c>
      <c r="L257" s="326">
        <f t="shared" si="95"/>
        <v>45819.458333333336</v>
      </c>
      <c r="M257" s="327">
        <f t="shared" si="91"/>
        <v>5.458333333333333</v>
      </c>
    </row>
    <row r="258" spans="1:13" x14ac:dyDescent="0.25">
      <c r="A258" s="325">
        <f t="shared" si="92"/>
        <v>6</v>
      </c>
      <c r="B258" s="22" t="s">
        <v>290</v>
      </c>
      <c r="C258" s="27">
        <v>190</v>
      </c>
      <c r="D258" s="53">
        <f t="shared" si="87"/>
        <v>19</v>
      </c>
      <c r="E258" s="53">
        <v>1</v>
      </c>
      <c r="F258" s="23">
        <f t="shared" si="88"/>
        <v>18</v>
      </c>
      <c r="G258" s="27">
        <v>2</v>
      </c>
      <c r="H258" s="325" t="str">
        <f t="shared" si="89"/>
        <v>Rabu</v>
      </c>
      <c r="I258" s="326">
        <f t="shared" si="93"/>
        <v>45819.875</v>
      </c>
      <c r="J258" s="327">
        <f t="shared" si="94"/>
        <v>5.875</v>
      </c>
      <c r="K258" s="325" t="str">
        <f t="shared" si="90"/>
        <v>Rabu</v>
      </c>
      <c r="L258" s="326">
        <f t="shared" si="95"/>
        <v>45819.958333333336</v>
      </c>
      <c r="M258" s="327">
        <f t="shared" si="91"/>
        <v>5.958333333333333</v>
      </c>
    </row>
    <row r="259" spans="1:13" x14ac:dyDescent="0.25">
      <c r="A259" s="325">
        <f t="shared" si="92"/>
        <v>7</v>
      </c>
      <c r="B259" s="22" t="s">
        <v>291</v>
      </c>
      <c r="C259" s="27">
        <v>137</v>
      </c>
      <c r="D259" s="53">
        <f t="shared" si="87"/>
        <v>13</v>
      </c>
      <c r="E259" s="53">
        <v>0</v>
      </c>
      <c r="F259" s="23">
        <f t="shared" si="88"/>
        <v>13</v>
      </c>
      <c r="G259" s="27">
        <v>2</v>
      </c>
      <c r="H259" s="325" t="str">
        <f t="shared" si="89"/>
        <v>Kamis</v>
      </c>
      <c r="I259" s="326">
        <f t="shared" si="93"/>
        <v>45820.75</v>
      </c>
      <c r="J259" s="327">
        <f t="shared" si="94"/>
        <v>6.75</v>
      </c>
      <c r="K259" s="325" t="str">
        <f t="shared" si="90"/>
        <v>Kamis</v>
      </c>
      <c r="L259" s="326">
        <f t="shared" si="95"/>
        <v>45820.833333333336</v>
      </c>
      <c r="M259" s="327">
        <f t="shared" si="91"/>
        <v>6.833333333333333</v>
      </c>
    </row>
    <row r="260" spans="1:13" x14ac:dyDescent="0.25">
      <c r="A260" s="325">
        <f t="shared" si="92"/>
        <v>8</v>
      </c>
      <c r="B260" s="22" t="s">
        <v>60</v>
      </c>
      <c r="C260" s="27">
        <v>52</v>
      </c>
      <c r="D260" s="53">
        <f t="shared" si="87"/>
        <v>5</v>
      </c>
      <c r="E260" s="53">
        <v>1</v>
      </c>
      <c r="F260" s="23">
        <f t="shared" si="88"/>
        <v>4</v>
      </c>
      <c r="G260" s="27">
        <v>4</v>
      </c>
      <c r="H260" s="325" t="str">
        <f t="shared" si="89"/>
        <v>Jum'at</v>
      </c>
      <c r="I260" s="326">
        <f t="shared" si="93"/>
        <v>45821.375</v>
      </c>
      <c r="J260" s="327">
        <f t="shared" si="94"/>
        <v>7.375</v>
      </c>
      <c r="K260" s="325" t="str">
        <f t="shared" si="90"/>
        <v>Jum'at</v>
      </c>
      <c r="L260" s="326">
        <f t="shared" si="95"/>
        <v>45821.541666666664</v>
      </c>
      <c r="M260" s="327">
        <f t="shared" si="91"/>
        <v>7.541666666666667</v>
      </c>
    </row>
    <row r="261" spans="1:13" x14ac:dyDescent="0.25">
      <c r="A261" s="325">
        <f t="shared" si="92"/>
        <v>9</v>
      </c>
      <c r="B261" s="22" t="s">
        <v>349</v>
      </c>
      <c r="C261" s="27">
        <v>52</v>
      </c>
      <c r="D261" s="53">
        <f t="shared" si="87"/>
        <v>5</v>
      </c>
      <c r="E261" s="53">
        <v>1</v>
      </c>
      <c r="F261" s="23">
        <f t="shared" si="88"/>
        <v>4</v>
      </c>
      <c r="G261" s="27">
        <v>2</v>
      </c>
      <c r="H261" s="325" t="str">
        <f t="shared" si="89"/>
        <v>Jum'at</v>
      </c>
      <c r="I261" s="326">
        <f t="shared" si="93"/>
        <v>45821.75</v>
      </c>
      <c r="J261" s="327">
        <f t="shared" si="94"/>
        <v>7.75</v>
      </c>
      <c r="K261" s="325" t="str">
        <f t="shared" si="90"/>
        <v>Jum'at</v>
      </c>
      <c r="L261" s="326">
        <f t="shared" si="95"/>
        <v>45821.833333333336</v>
      </c>
      <c r="M261" s="327">
        <f t="shared" si="91"/>
        <v>7.833333333333333</v>
      </c>
    </row>
    <row r="262" spans="1:13" x14ac:dyDescent="0.25">
      <c r="A262" s="325">
        <f t="shared" si="92"/>
        <v>10</v>
      </c>
      <c r="B262" s="22" t="s">
        <v>60</v>
      </c>
      <c r="C262" s="27">
        <v>137</v>
      </c>
      <c r="D262" s="53">
        <f t="shared" si="87"/>
        <v>13</v>
      </c>
      <c r="E262" s="53">
        <v>0</v>
      </c>
      <c r="F262" s="23">
        <f t="shared" si="88"/>
        <v>13</v>
      </c>
      <c r="G262" s="27">
        <v>4</v>
      </c>
      <c r="H262" s="325" t="str">
        <f t="shared" si="89"/>
        <v>Sabtu</v>
      </c>
      <c r="I262" s="326">
        <f t="shared" si="93"/>
        <v>45822.041666666664</v>
      </c>
      <c r="J262" s="327">
        <f t="shared" si="94"/>
        <v>8.0416666666666661</v>
      </c>
      <c r="K262" s="325" t="str">
        <f t="shared" si="90"/>
        <v>Sabtu</v>
      </c>
      <c r="L262" s="326">
        <f t="shared" si="95"/>
        <v>45822.208333333328</v>
      </c>
      <c r="M262" s="327">
        <f t="shared" si="91"/>
        <v>8.2083333333333321</v>
      </c>
    </row>
    <row r="263" spans="1:13" x14ac:dyDescent="0.25">
      <c r="A263" s="325">
        <f t="shared" si="92"/>
        <v>11</v>
      </c>
      <c r="B263" s="22" t="s">
        <v>291</v>
      </c>
      <c r="C263" s="27">
        <v>190</v>
      </c>
      <c r="D263" s="53">
        <f t="shared" si="87"/>
        <v>19</v>
      </c>
      <c r="E263" s="53">
        <v>1</v>
      </c>
      <c r="F263" s="23">
        <f t="shared" si="88"/>
        <v>18</v>
      </c>
      <c r="G263" s="27">
        <v>2</v>
      </c>
      <c r="H263" s="325" t="str">
        <f t="shared" si="89"/>
        <v>Sabtu</v>
      </c>
      <c r="I263" s="326">
        <f t="shared" si="93"/>
        <v>45822.75</v>
      </c>
      <c r="J263" s="327">
        <f t="shared" si="94"/>
        <v>8.7499999999999982</v>
      </c>
      <c r="K263" s="325" t="str">
        <f t="shared" si="90"/>
        <v>Sabtu</v>
      </c>
      <c r="L263" s="326">
        <f t="shared" si="95"/>
        <v>45822.833333333336</v>
      </c>
      <c r="M263" s="327">
        <f t="shared" si="91"/>
        <v>8.8333333333333321</v>
      </c>
    </row>
    <row r="264" spans="1:13" x14ac:dyDescent="0.25">
      <c r="A264" s="325">
        <f t="shared" si="92"/>
        <v>12</v>
      </c>
      <c r="B264" s="22" t="s">
        <v>290</v>
      </c>
      <c r="C264" s="27">
        <v>98</v>
      </c>
      <c r="D264" s="53">
        <f t="shared" si="87"/>
        <v>10</v>
      </c>
      <c r="E264" s="53">
        <v>1</v>
      </c>
      <c r="F264" s="23">
        <f t="shared" si="88"/>
        <v>9</v>
      </c>
      <c r="G264" s="27">
        <v>2</v>
      </c>
      <c r="H264" s="325" t="str">
        <f t="shared" si="89"/>
        <v>Minggu</v>
      </c>
      <c r="I264" s="326">
        <f t="shared" si="93"/>
        <v>45823.625</v>
      </c>
      <c r="J264" s="327">
        <f t="shared" si="94"/>
        <v>9.6249999999999982</v>
      </c>
      <c r="K264" s="325" t="str">
        <f t="shared" si="90"/>
        <v>Minggu</v>
      </c>
      <c r="L264" s="326">
        <f t="shared" si="95"/>
        <v>45823.708333333336</v>
      </c>
      <c r="M264" s="327">
        <f t="shared" si="91"/>
        <v>9.7083333333333321</v>
      </c>
    </row>
    <row r="265" spans="1:13" x14ac:dyDescent="0.25">
      <c r="A265" s="325">
        <f t="shared" si="92"/>
        <v>13</v>
      </c>
      <c r="B265" s="22" t="s">
        <v>289</v>
      </c>
      <c r="C265" s="27">
        <v>150</v>
      </c>
      <c r="D265" s="53">
        <f t="shared" si="87"/>
        <v>15</v>
      </c>
      <c r="E265" s="53">
        <v>1</v>
      </c>
      <c r="F265" s="23">
        <f t="shared" si="88"/>
        <v>14</v>
      </c>
      <c r="G265" s="27">
        <v>3</v>
      </c>
      <c r="H265" s="325" t="str">
        <f t="shared" si="89"/>
        <v>Senin</v>
      </c>
      <c r="I265" s="326">
        <f t="shared" si="93"/>
        <v>45824.125</v>
      </c>
      <c r="J265" s="327">
        <f t="shared" si="94"/>
        <v>10.124999999999998</v>
      </c>
      <c r="K265" s="325" t="str">
        <f t="shared" si="90"/>
        <v>Senin</v>
      </c>
      <c r="L265" s="326">
        <f t="shared" si="95"/>
        <v>45824.25</v>
      </c>
      <c r="M265" s="327">
        <f t="shared" si="91"/>
        <v>10.249999999999998</v>
      </c>
    </row>
    <row r="266" spans="1:13" x14ac:dyDescent="0.25">
      <c r="A266" s="325">
        <f t="shared" si="92"/>
        <v>14</v>
      </c>
      <c r="B266" s="22" t="s">
        <v>288</v>
      </c>
      <c r="C266" s="27">
        <v>250</v>
      </c>
      <c r="D266" s="53">
        <f t="shared" si="87"/>
        <v>22</v>
      </c>
      <c r="E266" s="53">
        <v>-1</v>
      </c>
      <c r="F266" s="23">
        <f t="shared" si="88"/>
        <v>23</v>
      </c>
      <c r="G266" s="27">
        <v>2</v>
      </c>
      <c r="H266" s="325" t="str">
        <f t="shared" si="89"/>
        <v>Senin</v>
      </c>
      <c r="I266" s="326">
        <f t="shared" si="93"/>
        <v>45824.875</v>
      </c>
      <c r="J266" s="327">
        <f t="shared" si="94"/>
        <v>10.874999999999998</v>
      </c>
      <c r="K266" s="325" t="str">
        <f t="shared" si="90"/>
        <v>Senin</v>
      </c>
      <c r="L266" s="326">
        <f t="shared" si="95"/>
        <v>45824.958333333336</v>
      </c>
      <c r="M266" s="327">
        <f t="shared" si="91"/>
        <v>10.958333333333332</v>
      </c>
    </row>
    <row r="267" spans="1:13" x14ac:dyDescent="0.25">
      <c r="A267" s="325">
        <f t="shared" si="92"/>
        <v>15</v>
      </c>
      <c r="B267" s="22" t="s">
        <v>138</v>
      </c>
      <c r="C267" s="27">
        <v>295</v>
      </c>
      <c r="D267" s="53">
        <f t="shared" si="87"/>
        <v>30</v>
      </c>
      <c r="E267" s="53">
        <v>2</v>
      </c>
      <c r="F267" s="23">
        <f t="shared" si="88"/>
        <v>28</v>
      </c>
      <c r="G267" s="27">
        <v>3</v>
      </c>
      <c r="H267" s="325" t="str">
        <f t="shared" si="89"/>
        <v>Selasa</v>
      </c>
      <c r="I267" s="326">
        <f t="shared" si="93"/>
        <v>45825.875</v>
      </c>
      <c r="J267" s="327">
        <f t="shared" si="94"/>
        <v>11.874999999999998</v>
      </c>
      <c r="K267" s="325" t="str">
        <f t="shared" si="90"/>
        <v>Rabu</v>
      </c>
      <c r="L267" s="326">
        <f t="shared" si="95"/>
        <v>45826</v>
      </c>
      <c r="M267" s="327">
        <f t="shared" si="91"/>
        <v>11.999999999999998</v>
      </c>
    </row>
    <row r="268" spans="1:13" x14ac:dyDescent="0.25">
      <c r="A268" s="325">
        <f t="shared" si="92"/>
        <v>16</v>
      </c>
      <c r="B268" s="22" t="s">
        <v>18</v>
      </c>
      <c r="C268" s="27">
        <v>289</v>
      </c>
      <c r="D268" s="53">
        <f t="shared" si="87"/>
        <v>29</v>
      </c>
      <c r="E268" s="53">
        <v>2</v>
      </c>
      <c r="F268" s="23">
        <f t="shared" si="88"/>
        <v>27</v>
      </c>
      <c r="G268" s="27">
        <v>3</v>
      </c>
      <c r="H268" s="325" t="str">
        <f t="shared" si="89"/>
        <v>Kamis</v>
      </c>
      <c r="I268" s="326">
        <f t="shared" si="93"/>
        <v>45827.25</v>
      </c>
      <c r="J268" s="327">
        <f t="shared" si="94"/>
        <v>13.249999999999998</v>
      </c>
      <c r="K268" s="325" t="str">
        <f t="shared" si="90"/>
        <v>Kamis</v>
      </c>
      <c r="L268" s="326">
        <f t="shared" si="95"/>
        <v>45827.375</v>
      </c>
      <c r="M268" s="327">
        <f t="shared" si="91"/>
        <v>13.374999999999998</v>
      </c>
    </row>
    <row r="269" spans="1:13" x14ac:dyDescent="0.25">
      <c r="A269" s="325">
        <f t="shared" si="92"/>
        <v>17</v>
      </c>
      <c r="B269" s="22" t="s">
        <v>287</v>
      </c>
      <c r="C269" s="27"/>
      <c r="D269" s="53"/>
      <c r="E269" s="53"/>
      <c r="F269" s="53"/>
      <c r="G269" s="27"/>
      <c r="H269" s="325" t="str">
        <f t="shared" si="89"/>
        <v>Jum'at</v>
      </c>
      <c r="I269" s="326">
        <f t="shared" si="93"/>
        <v>45828.583333333336</v>
      </c>
      <c r="J269" s="327">
        <f t="shared" si="94"/>
        <v>14.583333333333332</v>
      </c>
      <c r="K269" s="325"/>
      <c r="L269" s="326"/>
      <c r="M269" s="327"/>
    </row>
    <row r="270" spans="1:13" x14ac:dyDescent="0.25">
      <c r="A270" s="8" t="s">
        <v>31</v>
      </c>
      <c r="B270" s="8"/>
      <c r="C270" s="28">
        <f>SUM(C253:C269)</f>
        <v>2922</v>
      </c>
      <c r="D270" s="28">
        <f>SUM(D253:D269)</f>
        <v>284</v>
      </c>
      <c r="E270" s="53"/>
      <c r="F270" s="28"/>
      <c r="G270" s="28">
        <f>SUM(G253:G269)</f>
        <v>47</v>
      </c>
      <c r="H270" s="28">
        <f>D270+G270</f>
        <v>331</v>
      </c>
      <c r="I270" s="29"/>
      <c r="J270" s="34" t="s">
        <v>33</v>
      </c>
      <c r="K270" s="35"/>
      <c r="L270" s="35"/>
      <c r="M270" s="35"/>
    </row>
    <row r="271" spans="1:13" x14ac:dyDescent="0.25">
      <c r="A271" s="8" t="s">
        <v>32</v>
      </c>
      <c r="B271" s="8"/>
      <c r="C271" s="31"/>
      <c r="D271" s="32">
        <f>D270/24</f>
        <v>11.833333333333334</v>
      </c>
      <c r="E271" s="346"/>
      <c r="F271" s="32"/>
      <c r="G271" s="32">
        <f>G270/24</f>
        <v>1.9583333333333333</v>
      </c>
      <c r="H271" s="32">
        <f>H270/24</f>
        <v>13.791666666666666</v>
      </c>
      <c r="I271" s="33"/>
      <c r="J271" s="30" t="s">
        <v>34</v>
      </c>
      <c r="K271" s="30"/>
      <c r="L271" s="38">
        <f>C270</f>
        <v>2922</v>
      </c>
      <c r="M271" s="35" t="s">
        <v>35</v>
      </c>
    </row>
    <row r="272" spans="1:13" x14ac:dyDescent="0.25">
      <c r="J272" s="30" t="s">
        <v>36</v>
      </c>
      <c r="K272" s="30"/>
      <c r="L272" s="40">
        <f>D271</f>
        <v>11.833333333333334</v>
      </c>
      <c r="M272" s="35" t="s">
        <v>14</v>
      </c>
    </row>
    <row r="273" spans="1:13" x14ac:dyDescent="0.25">
      <c r="J273" s="30" t="s">
        <v>37</v>
      </c>
      <c r="K273" s="30"/>
      <c r="L273" s="41">
        <f>G271</f>
        <v>1.9583333333333333</v>
      </c>
      <c r="M273" s="35" t="s">
        <v>14</v>
      </c>
    </row>
    <row r="275" spans="1:13" x14ac:dyDescent="0.25">
      <c r="A275" s="14" t="s">
        <v>0</v>
      </c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</row>
    <row r="276" spans="1:13" x14ac:dyDescent="0.25">
      <c r="A276" s="14" t="s">
        <v>345</v>
      </c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</row>
    <row r="278" spans="1:13" x14ac:dyDescent="0.25">
      <c r="A278" s="472" t="s">
        <v>350</v>
      </c>
      <c r="B278" s="472"/>
      <c r="C278" s="472"/>
      <c r="D278" s="472"/>
      <c r="E278" s="472"/>
      <c r="F278" s="472"/>
      <c r="G278" s="472"/>
      <c r="H278" s="472"/>
      <c r="I278" s="18"/>
      <c r="J278" s="36"/>
      <c r="K278" s="18" t="s">
        <v>346</v>
      </c>
      <c r="L278" s="16">
        <v>10.5</v>
      </c>
      <c r="M278" s="18" t="s">
        <v>4</v>
      </c>
    </row>
    <row r="279" spans="1:13" ht="15.75" customHeight="1" x14ac:dyDescent="0.25">
      <c r="A279" s="461" t="s">
        <v>5</v>
      </c>
      <c r="B279" s="461" t="s">
        <v>6</v>
      </c>
      <c r="C279" s="462" t="s">
        <v>7</v>
      </c>
      <c r="D279" s="462" t="s">
        <v>8</v>
      </c>
      <c r="E279" s="463" t="s">
        <v>9</v>
      </c>
      <c r="F279" s="463" t="s">
        <v>10</v>
      </c>
      <c r="G279" s="462" t="s">
        <v>11</v>
      </c>
      <c r="H279" s="464" t="s">
        <v>12</v>
      </c>
      <c r="I279" s="464"/>
      <c r="J279" s="464"/>
      <c r="K279" s="465" t="s">
        <v>13</v>
      </c>
      <c r="L279" s="465"/>
      <c r="M279" s="465"/>
    </row>
    <row r="280" spans="1:13" x14ac:dyDescent="0.25">
      <c r="A280" s="461"/>
      <c r="B280" s="461"/>
      <c r="C280" s="462"/>
      <c r="D280" s="462"/>
      <c r="E280" s="463"/>
      <c r="F280" s="463"/>
      <c r="G280" s="462"/>
      <c r="H280" s="277" t="s">
        <v>14</v>
      </c>
      <c r="I280" s="277" t="s">
        <v>15</v>
      </c>
      <c r="J280" s="277" t="s">
        <v>16</v>
      </c>
      <c r="K280" s="278" t="s">
        <v>14</v>
      </c>
      <c r="L280" s="278" t="s">
        <v>15</v>
      </c>
      <c r="M280" s="278" t="s">
        <v>16</v>
      </c>
    </row>
    <row r="281" spans="1:13" x14ac:dyDescent="0.25">
      <c r="A281" s="325">
        <v>1</v>
      </c>
      <c r="B281" s="328" t="s">
        <v>287</v>
      </c>
      <c r="C281" s="270">
        <v>289</v>
      </c>
      <c r="D281" s="53">
        <f t="shared" ref="D281:D290" si="96">F281+E281</f>
        <v>28</v>
      </c>
      <c r="E281" s="53">
        <v>1</v>
      </c>
      <c r="F281" s="23">
        <f t="shared" ref="F281:F290" si="97">INT(C281/$L$4)</f>
        <v>27</v>
      </c>
      <c r="G281" s="270">
        <v>7</v>
      </c>
      <c r="H281" s="21" t="str">
        <f t="shared" ref="H281:H291" si="98">CHOOSE(WEEKDAY(I281),"Minggu","Senin","Selasa","Rabu","Kamis","Jum'at","Sabtu")</f>
        <v>Jum'at</v>
      </c>
      <c r="I281" s="24">
        <v>45800</v>
      </c>
      <c r="J281" s="25">
        <v>0.66666666666666696</v>
      </c>
      <c r="K281" s="21" t="str">
        <f t="shared" ref="K281:K290" si="99">CHOOSE(WEEKDAY(L281),"Minggu","Senin","Selasa","Rabu","Kamis","Jum'at","Sabtu")</f>
        <v>Jum'at</v>
      </c>
      <c r="L281" s="24">
        <f>(I281+J281)+G281/24</f>
        <v>45800.958333333328</v>
      </c>
      <c r="M281" s="25">
        <f t="shared" ref="M281:M290" si="100">(J281+G281/24)</f>
        <v>0.9583333333333337</v>
      </c>
    </row>
    <row r="282" spans="1:13" x14ac:dyDescent="0.25">
      <c r="A282" s="325">
        <v>2</v>
      </c>
      <c r="B282" s="328" t="s">
        <v>18</v>
      </c>
      <c r="C282" s="270">
        <v>293</v>
      </c>
      <c r="D282" s="53">
        <f t="shared" si="96"/>
        <v>32</v>
      </c>
      <c r="E282" s="53">
        <v>5</v>
      </c>
      <c r="F282" s="23">
        <f t="shared" si="97"/>
        <v>27</v>
      </c>
      <c r="G282" s="270">
        <v>5</v>
      </c>
      <c r="H282" s="325" t="str">
        <f t="shared" si="98"/>
        <v>Minggu</v>
      </c>
      <c r="I282" s="326">
        <f t="shared" ref="I282:I291" si="101">$I$231+J282</f>
        <v>45802.125</v>
      </c>
      <c r="J282" s="327">
        <f t="shared" ref="J282:J291" si="102">M281+D281/24</f>
        <v>2.1250000000000004</v>
      </c>
      <c r="K282" s="325" t="str">
        <f t="shared" si="99"/>
        <v>Minggu</v>
      </c>
      <c r="L282" s="326">
        <f t="shared" ref="L282:L290" si="103">($I$231+J282)+G282/24</f>
        <v>45802.333333333336</v>
      </c>
      <c r="M282" s="327">
        <f t="shared" si="100"/>
        <v>2.3333333333333339</v>
      </c>
    </row>
    <row r="283" spans="1:13" x14ac:dyDescent="0.25">
      <c r="A283" s="325">
        <v>3</v>
      </c>
      <c r="B283" s="328" t="s">
        <v>347</v>
      </c>
      <c r="C283" s="270">
        <v>326</v>
      </c>
      <c r="D283" s="53">
        <f t="shared" si="96"/>
        <v>32</v>
      </c>
      <c r="E283" s="53">
        <v>1</v>
      </c>
      <c r="F283" s="23">
        <f t="shared" si="97"/>
        <v>31</v>
      </c>
      <c r="G283" s="270">
        <v>19</v>
      </c>
      <c r="H283" s="325" t="str">
        <f t="shared" si="98"/>
        <v>Senin</v>
      </c>
      <c r="I283" s="326">
        <f t="shared" si="101"/>
        <v>45803.666666666664</v>
      </c>
      <c r="J283" s="327">
        <f t="shared" si="102"/>
        <v>3.666666666666667</v>
      </c>
      <c r="K283" s="325" t="str">
        <f t="shared" si="99"/>
        <v>Selasa</v>
      </c>
      <c r="L283" s="326">
        <f t="shared" si="103"/>
        <v>45804.458333333328</v>
      </c>
      <c r="M283" s="327">
        <f t="shared" si="100"/>
        <v>4.4583333333333339</v>
      </c>
    </row>
    <row r="284" spans="1:13" x14ac:dyDescent="0.25">
      <c r="A284" s="325">
        <v>4</v>
      </c>
      <c r="B284" s="328" t="s">
        <v>292</v>
      </c>
      <c r="C284" s="270">
        <v>265</v>
      </c>
      <c r="D284" s="53">
        <f t="shared" si="96"/>
        <v>25</v>
      </c>
      <c r="E284" s="53">
        <v>0</v>
      </c>
      <c r="F284" s="23">
        <f t="shared" si="97"/>
        <v>25</v>
      </c>
      <c r="G284" s="270">
        <v>8</v>
      </c>
      <c r="H284" s="325" t="str">
        <f t="shared" si="98"/>
        <v>Rabu</v>
      </c>
      <c r="I284" s="326">
        <f t="shared" si="101"/>
        <v>45805.791666666664</v>
      </c>
      <c r="J284" s="327">
        <f t="shared" si="102"/>
        <v>5.791666666666667</v>
      </c>
      <c r="K284" s="325" t="str">
        <f t="shared" si="99"/>
        <v>Kamis</v>
      </c>
      <c r="L284" s="326">
        <f t="shared" si="103"/>
        <v>45806.125</v>
      </c>
      <c r="M284" s="327">
        <f t="shared" si="100"/>
        <v>6.125</v>
      </c>
    </row>
    <row r="285" spans="1:13" x14ac:dyDescent="0.25">
      <c r="A285" s="325">
        <v>5</v>
      </c>
      <c r="B285" s="328" t="s">
        <v>287</v>
      </c>
      <c r="C285" s="270">
        <v>265</v>
      </c>
      <c r="D285" s="53">
        <f t="shared" si="96"/>
        <v>25</v>
      </c>
      <c r="E285" s="53">
        <v>0</v>
      </c>
      <c r="F285" s="23">
        <f t="shared" si="97"/>
        <v>25</v>
      </c>
      <c r="G285" s="270">
        <v>2</v>
      </c>
      <c r="H285" s="325" t="str">
        <f t="shared" si="98"/>
        <v>Jum'at</v>
      </c>
      <c r="I285" s="326">
        <f t="shared" si="101"/>
        <v>45807.166666666664</v>
      </c>
      <c r="J285" s="327">
        <f t="shared" si="102"/>
        <v>7.166666666666667</v>
      </c>
      <c r="K285" s="325" t="str">
        <f t="shared" si="99"/>
        <v>Jum'at</v>
      </c>
      <c r="L285" s="326">
        <f t="shared" si="103"/>
        <v>45807.25</v>
      </c>
      <c r="M285" s="327">
        <f t="shared" si="100"/>
        <v>7.25</v>
      </c>
    </row>
    <row r="286" spans="1:13" x14ac:dyDescent="0.25">
      <c r="A286" s="325">
        <v>6</v>
      </c>
      <c r="B286" s="328" t="s">
        <v>292</v>
      </c>
      <c r="C286" s="270">
        <v>72</v>
      </c>
      <c r="D286" s="53">
        <f t="shared" si="96"/>
        <v>7</v>
      </c>
      <c r="E286" s="53">
        <v>1</v>
      </c>
      <c r="F286" s="23">
        <f t="shared" si="97"/>
        <v>6</v>
      </c>
      <c r="G286" s="270">
        <v>2</v>
      </c>
      <c r="H286" s="325" t="str">
        <f t="shared" si="98"/>
        <v>Sabtu</v>
      </c>
      <c r="I286" s="326">
        <f t="shared" si="101"/>
        <v>45808.291666666664</v>
      </c>
      <c r="J286" s="327">
        <f t="shared" si="102"/>
        <v>8.2916666666666661</v>
      </c>
      <c r="K286" s="325" t="str">
        <f t="shared" si="99"/>
        <v>Sabtu</v>
      </c>
      <c r="L286" s="326">
        <f t="shared" si="103"/>
        <v>45808.375</v>
      </c>
      <c r="M286" s="327">
        <f t="shared" si="100"/>
        <v>8.375</v>
      </c>
    </row>
    <row r="287" spans="1:13" x14ac:dyDescent="0.25">
      <c r="A287" s="325">
        <v>7</v>
      </c>
      <c r="B287" s="328" t="s">
        <v>348</v>
      </c>
      <c r="C287" s="270">
        <v>72</v>
      </c>
      <c r="D287" s="53">
        <f t="shared" si="96"/>
        <v>6</v>
      </c>
      <c r="E287" s="53">
        <v>0</v>
      </c>
      <c r="F287" s="23">
        <f t="shared" si="97"/>
        <v>6</v>
      </c>
      <c r="G287" s="270">
        <v>25</v>
      </c>
      <c r="H287" s="325" t="str">
        <f t="shared" si="98"/>
        <v>Sabtu</v>
      </c>
      <c r="I287" s="326">
        <f t="shared" si="101"/>
        <v>45808.666666666664</v>
      </c>
      <c r="J287" s="327">
        <f t="shared" si="102"/>
        <v>8.6666666666666661</v>
      </c>
      <c r="K287" s="325" t="str">
        <f t="shared" si="99"/>
        <v>Minggu</v>
      </c>
      <c r="L287" s="326">
        <f t="shared" si="103"/>
        <v>45809.708333333328</v>
      </c>
      <c r="M287" s="327">
        <f t="shared" si="100"/>
        <v>9.7083333333333321</v>
      </c>
    </row>
    <row r="288" spans="1:13" x14ac:dyDescent="0.25">
      <c r="A288" s="325">
        <v>8</v>
      </c>
      <c r="B288" s="328" t="s">
        <v>292</v>
      </c>
      <c r="C288" s="270">
        <v>326</v>
      </c>
      <c r="D288" s="53">
        <f t="shared" si="96"/>
        <v>33</v>
      </c>
      <c r="E288" s="53">
        <v>2</v>
      </c>
      <c r="F288" s="23">
        <f t="shared" si="97"/>
        <v>31</v>
      </c>
      <c r="G288" s="270">
        <v>5</v>
      </c>
      <c r="H288" s="325" t="str">
        <f t="shared" si="98"/>
        <v>Minggu</v>
      </c>
      <c r="I288" s="326">
        <f t="shared" si="101"/>
        <v>45809.958333333336</v>
      </c>
      <c r="J288" s="327">
        <f t="shared" si="102"/>
        <v>9.9583333333333321</v>
      </c>
      <c r="K288" s="325" t="str">
        <f t="shared" si="99"/>
        <v>Senin</v>
      </c>
      <c r="L288" s="326">
        <f t="shared" si="103"/>
        <v>45810.166666666672</v>
      </c>
      <c r="M288" s="327">
        <f t="shared" si="100"/>
        <v>10.166666666666666</v>
      </c>
    </row>
    <row r="289" spans="1:13" x14ac:dyDescent="0.25">
      <c r="A289" s="325">
        <v>9</v>
      </c>
      <c r="B289" s="328" t="s">
        <v>347</v>
      </c>
      <c r="C289" s="270">
        <v>293</v>
      </c>
      <c r="D289" s="53">
        <f t="shared" si="96"/>
        <v>28</v>
      </c>
      <c r="E289" s="53">
        <v>1</v>
      </c>
      <c r="F289" s="23">
        <f t="shared" si="97"/>
        <v>27</v>
      </c>
      <c r="G289" s="270">
        <v>20</v>
      </c>
      <c r="H289" s="325" t="str">
        <f t="shared" si="98"/>
        <v>Selasa</v>
      </c>
      <c r="I289" s="326">
        <f t="shared" si="101"/>
        <v>45811.541666666664</v>
      </c>
      <c r="J289" s="327">
        <f t="shared" si="102"/>
        <v>11.541666666666666</v>
      </c>
      <c r="K289" s="325" t="str">
        <f t="shared" si="99"/>
        <v>Rabu</v>
      </c>
      <c r="L289" s="326">
        <f t="shared" si="103"/>
        <v>45812.375</v>
      </c>
      <c r="M289" s="327">
        <f t="shared" si="100"/>
        <v>12.375</v>
      </c>
    </row>
    <row r="290" spans="1:13" x14ac:dyDescent="0.25">
      <c r="A290" s="325">
        <v>10</v>
      </c>
      <c r="B290" s="322" t="s">
        <v>18</v>
      </c>
      <c r="C290" s="270">
        <v>289</v>
      </c>
      <c r="D290" s="53">
        <f t="shared" si="96"/>
        <v>28</v>
      </c>
      <c r="E290" s="53">
        <v>1</v>
      </c>
      <c r="F290" s="23">
        <f t="shared" si="97"/>
        <v>27</v>
      </c>
      <c r="G290" s="270">
        <v>2</v>
      </c>
      <c r="H290" s="325" t="str">
        <f t="shared" si="98"/>
        <v>Kamis</v>
      </c>
      <c r="I290" s="326">
        <f t="shared" si="101"/>
        <v>45813.541666666664</v>
      </c>
      <c r="J290" s="327">
        <f t="shared" si="102"/>
        <v>13.541666666666666</v>
      </c>
      <c r="K290" s="325" t="str">
        <f t="shared" si="99"/>
        <v>Kamis</v>
      </c>
      <c r="L290" s="326">
        <f t="shared" si="103"/>
        <v>45813.625</v>
      </c>
      <c r="M290" s="327">
        <f t="shared" si="100"/>
        <v>13.625</v>
      </c>
    </row>
    <row r="291" spans="1:13" x14ac:dyDescent="0.25">
      <c r="A291" s="325">
        <v>11</v>
      </c>
      <c r="B291" s="328" t="s">
        <v>287</v>
      </c>
      <c r="C291" s="270"/>
      <c r="D291" s="53"/>
      <c r="E291" s="53"/>
      <c r="F291" s="53"/>
      <c r="G291" s="270"/>
      <c r="H291" s="325" t="str">
        <f t="shared" si="98"/>
        <v>Jum'at</v>
      </c>
      <c r="I291" s="326">
        <f t="shared" si="101"/>
        <v>45814.791666666664</v>
      </c>
      <c r="J291" s="327">
        <f t="shared" si="102"/>
        <v>14.791666666666666</v>
      </c>
      <c r="K291" s="325"/>
      <c r="L291" s="326"/>
      <c r="M291" s="327"/>
    </row>
    <row r="292" spans="1:13" x14ac:dyDescent="0.25">
      <c r="A292" s="8" t="s">
        <v>31</v>
      </c>
      <c r="B292" s="8"/>
      <c r="C292" s="28">
        <f>SUM(C281:C291)</f>
        <v>2490</v>
      </c>
      <c r="D292" s="28">
        <f>SUM(D281:D291)</f>
        <v>244</v>
      </c>
      <c r="E292" s="53"/>
      <c r="F292" s="28"/>
      <c r="G292" s="28">
        <f>SUM(G281:G291)</f>
        <v>95</v>
      </c>
      <c r="H292" s="28">
        <f>D292+G292</f>
        <v>339</v>
      </c>
      <c r="I292" s="29"/>
      <c r="J292" s="34" t="s">
        <v>33</v>
      </c>
      <c r="K292" s="35"/>
      <c r="L292" s="35"/>
      <c r="M292" s="35"/>
    </row>
    <row r="293" spans="1:13" x14ac:dyDescent="0.25">
      <c r="A293" s="8" t="s">
        <v>32</v>
      </c>
      <c r="B293" s="8"/>
      <c r="C293" s="31"/>
      <c r="D293" s="32">
        <f>D292/24</f>
        <v>10.166666666666666</v>
      </c>
      <c r="E293" s="346"/>
      <c r="F293" s="32"/>
      <c r="G293" s="32">
        <f>G292/24</f>
        <v>3.9583333333333335</v>
      </c>
      <c r="H293" s="32">
        <f>H292/24</f>
        <v>14.125</v>
      </c>
      <c r="I293" s="33"/>
      <c r="J293" s="30" t="s">
        <v>34</v>
      </c>
      <c r="K293" s="30"/>
      <c r="L293" s="38">
        <f>C292</f>
        <v>2490</v>
      </c>
      <c r="M293" s="35" t="s">
        <v>35</v>
      </c>
    </row>
    <row r="294" spans="1:13" x14ac:dyDescent="0.25">
      <c r="J294" s="30" t="s">
        <v>36</v>
      </c>
      <c r="K294" s="30"/>
      <c r="L294" s="40">
        <f>D293</f>
        <v>10.166666666666666</v>
      </c>
      <c r="M294" s="35" t="s">
        <v>14</v>
      </c>
    </row>
    <row r="295" spans="1:13" x14ac:dyDescent="0.25">
      <c r="J295" s="30" t="s">
        <v>37</v>
      </c>
      <c r="K295" s="30"/>
      <c r="L295" s="41">
        <f>G293</f>
        <v>3.9583333333333335</v>
      </c>
      <c r="M295" s="35" t="s">
        <v>14</v>
      </c>
    </row>
    <row r="297" spans="1:13" x14ac:dyDescent="0.25">
      <c r="A297" s="14" t="s">
        <v>0</v>
      </c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</row>
    <row r="298" spans="1:13" x14ac:dyDescent="0.25">
      <c r="A298" s="14" t="s">
        <v>345</v>
      </c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</row>
    <row r="300" spans="1:13" x14ac:dyDescent="0.25">
      <c r="A300" s="472" t="s">
        <v>106</v>
      </c>
      <c r="B300" s="472"/>
      <c r="C300" s="472"/>
      <c r="D300" s="472"/>
      <c r="E300" s="472"/>
      <c r="F300" s="472"/>
      <c r="G300" s="472"/>
      <c r="H300" s="472"/>
      <c r="I300" s="18"/>
      <c r="J300" s="36"/>
      <c r="K300" s="18" t="s">
        <v>346</v>
      </c>
      <c r="L300" s="16">
        <v>10.5</v>
      </c>
      <c r="M300" s="18" t="s">
        <v>4</v>
      </c>
    </row>
    <row r="301" spans="1:13" ht="15.75" customHeight="1" x14ac:dyDescent="0.25">
      <c r="A301" s="461" t="s">
        <v>5</v>
      </c>
      <c r="B301" s="461" t="s">
        <v>6</v>
      </c>
      <c r="C301" s="462" t="s">
        <v>7</v>
      </c>
      <c r="D301" s="462" t="s">
        <v>8</v>
      </c>
      <c r="E301" s="463" t="s">
        <v>9</v>
      </c>
      <c r="F301" s="463" t="s">
        <v>10</v>
      </c>
      <c r="G301" s="462" t="s">
        <v>11</v>
      </c>
      <c r="H301" s="464" t="s">
        <v>12</v>
      </c>
      <c r="I301" s="464"/>
      <c r="J301" s="464"/>
      <c r="K301" s="465" t="s">
        <v>13</v>
      </c>
      <c r="L301" s="465"/>
      <c r="M301" s="465"/>
    </row>
    <row r="302" spans="1:13" x14ac:dyDescent="0.25">
      <c r="A302" s="461"/>
      <c r="B302" s="461"/>
      <c r="C302" s="462"/>
      <c r="D302" s="462"/>
      <c r="E302" s="463"/>
      <c r="F302" s="463"/>
      <c r="G302" s="462"/>
      <c r="H302" s="277" t="s">
        <v>14</v>
      </c>
      <c r="I302" s="277" t="s">
        <v>15</v>
      </c>
      <c r="J302" s="277" t="s">
        <v>16</v>
      </c>
      <c r="K302" s="278" t="s">
        <v>14</v>
      </c>
      <c r="L302" s="278" t="s">
        <v>15</v>
      </c>
      <c r="M302" s="278" t="s">
        <v>16</v>
      </c>
    </row>
    <row r="303" spans="1:13" x14ac:dyDescent="0.25">
      <c r="A303" s="325">
        <v>1</v>
      </c>
      <c r="B303" s="328" t="s">
        <v>287</v>
      </c>
      <c r="C303" s="270">
        <v>289</v>
      </c>
      <c r="D303" s="53">
        <f t="shared" ref="D303:D312" si="104">F303+E303</f>
        <v>28</v>
      </c>
      <c r="E303" s="53">
        <v>1</v>
      </c>
      <c r="F303" s="23">
        <f t="shared" ref="F303:F312" si="105">INT(C303/$L$4)</f>
        <v>27</v>
      </c>
      <c r="G303" s="270">
        <v>2</v>
      </c>
      <c r="H303" s="21" t="str">
        <f t="shared" ref="H303:H313" si="106">CHOOSE(WEEKDAY(I303),"Minggu","Senin","Selasa","Rabu","Kamis","Jum'at","Sabtu")</f>
        <v>Jum'at</v>
      </c>
      <c r="I303" s="24">
        <v>45828</v>
      </c>
      <c r="J303" s="25">
        <v>0.58333333333333304</v>
      </c>
      <c r="K303" s="21" t="str">
        <f t="shared" ref="K303:K312" si="107">CHOOSE(WEEKDAY(L303),"Minggu","Senin","Selasa","Rabu","Kamis","Jum'at","Sabtu")</f>
        <v>Jum'at</v>
      </c>
      <c r="L303" s="24">
        <f>(I303+J303)+G303/24</f>
        <v>45828.666666666672</v>
      </c>
      <c r="M303" s="25">
        <f t="shared" ref="M303:M312" si="108">(J303+G303/24)</f>
        <v>0.66666666666666641</v>
      </c>
    </row>
    <row r="304" spans="1:13" x14ac:dyDescent="0.25">
      <c r="A304" s="325">
        <v>2</v>
      </c>
      <c r="B304" s="328" t="s">
        <v>18</v>
      </c>
      <c r="C304" s="270">
        <v>293</v>
      </c>
      <c r="D304" s="53">
        <f t="shared" si="104"/>
        <v>29</v>
      </c>
      <c r="E304" s="53">
        <v>2</v>
      </c>
      <c r="F304" s="23">
        <f t="shared" si="105"/>
        <v>27</v>
      </c>
      <c r="G304" s="270">
        <v>5</v>
      </c>
      <c r="H304" s="325" t="str">
        <f t="shared" si="106"/>
        <v>Sabtu</v>
      </c>
      <c r="I304" s="326">
        <f t="shared" ref="I304:I313" si="109">$I$303+J304</f>
        <v>45829.833333333336</v>
      </c>
      <c r="J304" s="327">
        <f t="shared" ref="J304:J313" si="110">M303+D303/24</f>
        <v>1.833333333333333</v>
      </c>
      <c r="K304" s="325" t="str">
        <f t="shared" si="107"/>
        <v>Minggu</v>
      </c>
      <c r="L304" s="326">
        <f t="shared" ref="L304:L312" si="111">($I$303+J304)+G304/24</f>
        <v>45830.041666666672</v>
      </c>
      <c r="M304" s="327">
        <f t="shared" si="108"/>
        <v>2.0416666666666665</v>
      </c>
    </row>
    <row r="305" spans="1:13" x14ac:dyDescent="0.25">
      <c r="A305" s="325">
        <v>3</v>
      </c>
      <c r="B305" s="328" t="s">
        <v>347</v>
      </c>
      <c r="C305" s="270">
        <v>326</v>
      </c>
      <c r="D305" s="53">
        <f t="shared" si="104"/>
        <v>32</v>
      </c>
      <c r="E305" s="53">
        <v>1</v>
      </c>
      <c r="F305" s="23">
        <f t="shared" si="105"/>
        <v>31</v>
      </c>
      <c r="G305" s="270">
        <v>19</v>
      </c>
      <c r="H305" s="325" t="str">
        <f t="shared" si="106"/>
        <v>Senin</v>
      </c>
      <c r="I305" s="326">
        <f t="shared" si="109"/>
        <v>45831.25</v>
      </c>
      <c r="J305" s="327">
        <f t="shared" si="110"/>
        <v>3.25</v>
      </c>
      <c r="K305" s="325" t="str">
        <f t="shared" si="107"/>
        <v>Selasa</v>
      </c>
      <c r="L305" s="326">
        <f t="shared" si="111"/>
        <v>45832.041666666664</v>
      </c>
      <c r="M305" s="327">
        <f t="shared" si="108"/>
        <v>4.041666666666667</v>
      </c>
    </row>
    <row r="306" spans="1:13" x14ac:dyDescent="0.25">
      <c r="A306" s="325">
        <v>4</v>
      </c>
      <c r="B306" s="328" t="s">
        <v>292</v>
      </c>
      <c r="C306" s="270">
        <v>265</v>
      </c>
      <c r="D306" s="53">
        <f t="shared" si="104"/>
        <v>25</v>
      </c>
      <c r="E306" s="53">
        <v>0</v>
      </c>
      <c r="F306" s="23">
        <f t="shared" si="105"/>
        <v>25</v>
      </c>
      <c r="G306" s="270">
        <v>2</v>
      </c>
      <c r="H306" s="325" t="str">
        <f t="shared" si="106"/>
        <v>Rabu</v>
      </c>
      <c r="I306" s="326">
        <f t="shared" si="109"/>
        <v>45833.375</v>
      </c>
      <c r="J306" s="327">
        <f t="shared" si="110"/>
        <v>5.375</v>
      </c>
      <c r="K306" s="325" t="str">
        <f t="shared" si="107"/>
        <v>Rabu</v>
      </c>
      <c r="L306" s="326">
        <f t="shared" si="111"/>
        <v>45833.458333333336</v>
      </c>
      <c r="M306" s="327">
        <f t="shared" si="108"/>
        <v>5.458333333333333</v>
      </c>
    </row>
    <row r="307" spans="1:13" x14ac:dyDescent="0.25">
      <c r="A307" s="325">
        <v>5</v>
      </c>
      <c r="B307" s="328" t="s">
        <v>287</v>
      </c>
      <c r="C307" s="270">
        <v>265</v>
      </c>
      <c r="D307" s="53">
        <f t="shared" si="104"/>
        <v>25</v>
      </c>
      <c r="E307" s="53">
        <v>0</v>
      </c>
      <c r="F307" s="23">
        <f t="shared" si="105"/>
        <v>25</v>
      </c>
      <c r="G307" s="270">
        <v>2</v>
      </c>
      <c r="H307" s="325" t="str">
        <f t="shared" si="106"/>
        <v>Kamis</v>
      </c>
      <c r="I307" s="326">
        <f t="shared" si="109"/>
        <v>45834.5</v>
      </c>
      <c r="J307" s="327">
        <f t="shared" si="110"/>
        <v>6.5</v>
      </c>
      <c r="K307" s="325" t="str">
        <f t="shared" si="107"/>
        <v>Kamis</v>
      </c>
      <c r="L307" s="326">
        <f t="shared" si="111"/>
        <v>45834.583333333336</v>
      </c>
      <c r="M307" s="327">
        <f t="shared" si="108"/>
        <v>6.583333333333333</v>
      </c>
    </row>
    <row r="308" spans="1:13" x14ac:dyDescent="0.25">
      <c r="A308" s="325">
        <v>6</v>
      </c>
      <c r="B308" s="328" t="s">
        <v>292</v>
      </c>
      <c r="C308" s="270">
        <v>72</v>
      </c>
      <c r="D308" s="53">
        <f t="shared" si="104"/>
        <v>7</v>
      </c>
      <c r="E308" s="53">
        <v>1</v>
      </c>
      <c r="F308" s="23">
        <f t="shared" si="105"/>
        <v>6</v>
      </c>
      <c r="G308" s="270">
        <v>6</v>
      </c>
      <c r="H308" s="325" t="str">
        <f t="shared" si="106"/>
        <v>Jum'at</v>
      </c>
      <c r="I308" s="326">
        <f t="shared" si="109"/>
        <v>45835.625</v>
      </c>
      <c r="J308" s="327">
        <f t="shared" si="110"/>
        <v>7.625</v>
      </c>
      <c r="K308" s="325" t="str">
        <f t="shared" si="107"/>
        <v>Jum'at</v>
      </c>
      <c r="L308" s="326">
        <f t="shared" si="111"/>
        <v>45835.875</v>
      </c>
      <c r="M308" s="327">
        <f t="shared" si="108"/>
        <v>7.875</v>
      </c>
    </row>
    <row r="309" spans="1:13" x14ac:dyDescent="0.25">
      <c r="A309" s="325">
        <v>7</v>
      </c>
      <c r="B309" s="328" t="s">
        <v>348</v>
      </c>
      <c r="C309" s="270">
        <v>72</v>
      </c>
      <c r="D309" s="53">
        <f t="shared" si="104"/>
        <v>6</v>
      </c>
      <c r="E309" s="53">
        <v>0</v>
      </c>
      <c r="F309" s="23">
        <f t="shared" si="105"/>
        <v>6</v>
      </c>
      <c r="G309" s="270">
        <v>37</v>
      </c>
      <c r="H309" s="325" t="str">
        <f t="shared" si="106"/>
        <v>Sabtu</v>
      </c>
      <c r="I309" s="326">
        <f t="shared" si="109"/>
        <v>45836.166666666664</v>
      </c>
      <c r="J309" s="327">
        <f t="shared" si="110"/>
        <v>8.1666666666666661</v>
      </c>
      <c r="K309" s="325" t="str">
        <f t="shared" si="107"/>
        <v>Minggu</v>
      </c>
      <c r="L309" s="326">
        <f t="shared" si="111"/>
        <v>45837.708333333328</v>
      </c>
      <c r="M309" s="327">
        <f t="shared" si="108"/>
        <v>9.7083333333333321</v>
      </c>
    </row>
    <row r="310" spans="1:13" x14ac:dyDescent="0.25">
      <c r="A310" s="325">
        <v>8</v>
      </c>
      <c r="B310" s="328" t="s">
        <v>292</v>
      </c>
      <c r="C310" s="270">
        <v>326</v>
      </c>
      <c r="D310" s="53">
        <f t="shared" si="104"/>
        <v>34</v>
      </c>
      <c r="E310" s="53">
        <v>3</v>
      </c>
      <c r="F310" s="23">
        <f t="shared" si="105"/>
        <v>31</v>
      </c>
      <c r="G310" s="270">
        <v>4</v>
      </c>
      <c r="H310" s="325" t="str">
        <f t="shared" si="106"/>
        <v>Minggu</v>
      </c>
      <c r="I310" s="326">
        <f t="shared" si="109"/>
        <v>45837.958333333336</v>
      </c>
      <c r="J310" s="327">
        <f t="shared" si="110"/>
        <v>9.9583333333333321</v>
      </c>
      <c r="K310" s="325" t="str">
        <f t="shared" si="107"/>
        <v>Senin</v>
      </c>
      <c r="L310" s="326">
        <f t="shared" si="111"/>
        <v>45838.125</v>
      </c>
      <c r="M310" s="327">
        <f t="shared" si="108"/>
        <v>10.124999999999998</v>
      </c>
    </row>
    <row r="311" spans="1:13" x14ac:dyDescent="0.25">
      <c r="A311" s="325">
        <v>9</v>
      </c>
      <c r="B311" s="328" t="s">
        <v>347</v>
      </c>
      <c r="C311" s="270">
        <v>293</v>
      </c>
      <c r="D311" s="53">
        <f t="shared" si="104"/>
        <v>28</v>
      </c>
      <c r="E311" s="53">
        <v>1</v>
      </c>
      <c r="F311" s="23">
        <f t="shared" si="105"/>
        <v>27</v>
      </c>
      <c r="G311" s="270">
        <v>19</v>
      </c>
      <c r="H311" s="325" t="str">
        <f t="shared" si="106"/>
        <v>Selasa</v>
      </c>
      <c r="I311" s="326">
        <f t="shared" si="109"/>
        <v>45839.541666666664</v>
      </c>
      <c r="J311" s="327">
        <f t="shared" si="110"/>
        <v>11.541666666666664</v>
      </c>
      <c r="K311" s="325" t="str">
        <f t="shared" si="107"/>
        <v>Rabu</v>
      </c>
      <c r="L311" s="326">
        <f t="shared" si="111"/>
        <v>45840.333333333328</v>
      </c>
      <c r="M311" s="327">
        <f t="shared" si="108"/>
        <v>12.33333333333333</v>
      </c>
    </row>
    <row r="312" spans="1:13" x14ac:dyDescent="0.25">
      <c r="A312" s="325">
        <v>10</v>
      </c>
      <c r="B312" s="322" t="s">
        <v>18</v>
      </c>
      <c r="C312" s="270">
        <v>289</v>
      </c>
      <c r="D312" s="53">
        <f t="shared" si="104"/>
        <v>28</v>
      </c>
      <c r="E312" s="53">
        <v>1</v>
      </c>
      <c r="F312" s="23">
        <f t="shared" si="105"/>
        <v>27</v>
      </c>
      <c r="G312" s="270">
        <v>2</v>
      </c>
      <c r="H312" s="325" t="str">
        <f t="shared" si="106"/>
        <v>Kamis</v>
      </c>
      <c r="I312" s="326">
        <f t="shared" si="109"/>
        <v>45841.5</v>
      </c>
      <c r="J312" s="327">
        <f t="shared" si="110"/>
        <v>13.499999999999996</v>
      </c>
      <c r="K312" s="325" t="str">
        <f t="shared" si="107"/>
        <v>Kamis</v>
      </c>
      <c r="L312" s="326">
        <f t="shared" si="111"/>
        <v>45841.583333333336</v>
      </c>
      <c r="M312" s="327">
        <f t="shared" si="108"/>
        <v>13.58333333333333</v>
      </c>
    </row>
    <row r="313" spans="1:13" x14ac:dyDescent="0.25">
      <c r="A313" s="325">
        <v>11</v>
      </c>
      <c r="B313" s="328" t="s">
        <v>287</v>
      </c>
      <c r="C313" s="270"/>
      <c r="D313" s="53"/>
      <c r="E313" s="53"/>
      <c r="F313" s="53"/>
      <c r="G313" s="270"/>
      <c r="H313" s="325" t="str">
        <f t="shared" si="106"/>
        <v>Jum'at</v>
      </c>
      <c r="I313" s="326">
        <f t="shared" si="109"/>
        <v>45842.75</v>
      </c>
      <c r="J313" s="327">
        <f t="shared" si="110"/>
        <v>14.749999999999996</v>
      </c>
      <c r="K313" s="325"/>
      <c r="L313" s="326"/>
      <c r="M313" s="327"/>
    </row>
    <row r="314" spans="1:13" x14ac:dyDescent="0.25">
      <c r="A314" s="8" t="s">
        <v>31</v>
      </c>
      <c r="B314" s="8"/>
      <c r="C314" s="28">
        <f>SUM(C303:C313)</f>
        <v>2490</v>
      </c>
      <c r="D314" s="28">
        <f>SUM(D303:D313)</f>
        <v>242</v>
      </c>
      <c r="E314" s="53"/>
      <c r="F314" s="28"/>
      <c r="G314" s="28">
        <f>SUM(G303:G313)</f>
        <v>98</v>
      </c>
      <c r="H314" s="28">
        <f>D314+G314</f>
        <v>340</v>
      </c>
      <c r="I314" s="29"/>
      <c r="J314" s="34" t="s">
        <v>33</v>
      </c>
      <c r="K314" s="35"/>
      <c r="L314" s="35"/>
      <c r="M314" s="35"/>
    </row>
    <row r="315" spans="1:13" x14ac:dyDescent="0.25">
      <c r="A315" s="8" t="s">
        <v>32</v>
      </c>
      <c r="B315" s="8"/>
      <c r="C315" s="31"/>
      <c r="D315" s="32">
        <f>D314/24</f>
        <v>10.083333333333334</v>
      </c>
      <c r="E315" s="346"/>
      <c r="F315" s="32"/>
      <c r="G315" s="32">
        <f>G314/24</f>
        <v>4.083333333333333</v>
      </c>
      <c r="H315" s="32">
        <f>H314/24</f>
        <v>14.166666666666666</v>
      </c>
      <c r="I315" s="33"/>
      <c r="J315" s="30" t="s">
        <v>34</v>
      </c>
      <c r="K315" s="30"/>
      <c r="L315" s="38">
        <f>C314</f>
        <v>2490</v>
      </c>
      <c r="M315" s="35" t="s">
        <v>35</v>
      </c>
    </row>
    <row r="316" spans="1:13" x14ac:dyDescent="0.25">
      <c r="J316" s="30" t="s">
        <v>36</v>
      </c>
      <c r="K316" s="30"/>
      <c r="L316" s="40">
        <f>D315</f>
        <v>10.083333333333334</v>
      </c>
      <c r="M316" s="35" t="s">
        <v>14</v>
      </c>
    </row>
    <row r="317" spans="1:13" x14ac:dyDescent="0.25">
      <c r="J317" s="30" t="s">
        <v>37</v>
      </c>
      <c r="K317" s="30"/>
      <c r="L317" s="41">
        <f>G315</f>
        <v>4.083333333333333</v>
      </c>
      <c r="M317" s="35" t="s">
        <v>14</v>
      </c>
    </row>
    <row r="319" spans="1:13" x14ac:dyDescent="0.25">
      <c r="A319" s="14" t="s">
        <v>0</v>
      </c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</row>
    <row r="320" spans="1:13" x14ac:dyDescent="0.25">
      <c r="A320" s="14" t="s">
        <v>345</v>
      </c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</row>
    <row r="322" spans="1:13" x14ac:dyDescent="0.25">
      <c r="A322" s="472" t="s">
        <v>107</v>
      </c>
      <c r="B322" s="472"/>
      <c r="C322" s="472"/>
      <c r="D322" s="472"/>
      <c r="E322" s="472"/>
      <c r="F322" s="472"/>
      <c r="G322" s="472"/>
      <c r="H322" s="472"/>
      <c r="I322" s="18"/>
      <c r="J322" s="36"/>
      <c r="K322" s="18" t="s">
        <v>346</v>
      </c>
      <c r="L322" s="16">
        <v>10.5</v>
      </c>
      <c r="M322" s="18" t="s">
        <v>4</v>
      </c>
    </row>
    <row r="323" spans="1:13" ht="15.75" customHeight="1" x14ac:dyDescent="0.25">
      <c r="A323" s="461" t="s">
        <v>5</v>
      </c>
      <c r="B323" s="461" t="s">
        <v>6</v>
      </c>
      <c r="C323" s="462" t="s">
        <v>7</v>
      </c>
      <c r="D323" s="462" t="s">
        <v>8</v>
      </c>
      <c r="E323" s="463" t="s">
        <v>9</v>
      </c>
      <c r="F323" s="463" t="s">
        <v>10</v>
      </c>
      <c r="G323" s="462" t="s">
        <v>11</v>
      </c>
      <c r="H323" s="464" t="s">
        <v>12</v>
      </c>
      <c r="I323" s="464"/>
      <c r="J323" s="464"/>
      <c r="K323" s="465" t="s">
        <v>13</v>
      </c>
      <c r="L323" s="465"/>
      <c r="M323" s="465"/>
    </row>
    <row r="324" spans="1:13" x14ac:dyDescent="0.25">
      <c r="A324" s="461"/>
      <c r="B324" s="461"/>
      <c r="C324" s="462"/>
      <c r="D324" s="462"/>
      <c r="E324" s="463"/>
      <c r="F324" s="463"/>
      <c r="G324" s="462"/>
      <c r="H324" s="277" t="s">
        <v>14</v>
      </c>
      <c r="I324" s="277" t="s">
        <v>15</v>
      </c>
      <c r="J324" s="277" t="s">
        <v>16</v>
      </c>
      <c r="K324" s="278" t="s">
        <v>14</v>
      </c>
      <c r="L324" s="278" t="s">
        <v>15</v>
      </c>
      <c r="M324" s="278" t="s">
        <v>16</v>
      </c>
    </row>
    <row r="325" spans="1:13" x14ac:dyDescent="0.25">
      <c r="A325" s="325">
        <v>1</v>
      </c>
      <c r="B325" s="328" t="s">
        <v>287</v>
      </c>
      <c r="C325" s="270">
        <v>289</v>
      </c>
      <c r="D325" s="53">
        <f t="shared" ref="D325:D340" si="112">F325+E325</f>
        <v>28</v>
      </c>
      <c r="E325" s="53">
        <v>1</v>
      </c>
      <c r="F325" s="23">
        <f t="shared" ref="F325:F340" si="113">INT(C325/$L$4)</f>
        <v>27</v>
      </c>
      <c r="G325" s="270">
        <v>3</v>
      </c>
      <c r="H325" s="21" t="str">
        <f t="shared" ref="H325:H341" si="114">CHOOSE(WEEKDAY(I325),"Minggu","Senin","Selasa","Rabu","Kamis","Jum'at","Sabtu")</f>
        <v>Jum'at</v>
      </c>
      <c r="I325" s="24">
        <v>45842</v>
      </c>
      <c r="J325" s="25">
        <v>0.75</v>
      </c>
      <c r="K325" s="21" t="str">
        <f t="shared" ref="K325:K340" si="115">CHOOSE(WEEKDAY(L325),"Minggu","Senin","Selasa","Rabu","Kamis","Jum'at","Sabtu")</f>
        <v>Jum'at</v>
      </c>
      <c r="L325" s="24">
        <f>(I325+J325)+G325/24</f>
        <v>45842.875</v>
      </c>
      <c r="M325" s="25">
        <f t="shared" ref="M325:M340" si="116">(J325+G325/24)</f>
        <v>0.875</v>
      </c>
    </row>
    <row r="326" spans="1:13" x14ac:dyDescent="0.25">
      <c r="A326" s="325">
        <f t="shared" ref="A326:A341" si="117">A325+1</f>
        <v>2</v>
      </c>
      <c r="B326" s="328" t="s">
        <v>18</v>
      </c>
      <c r="C326" s="270">
        <v>295</v>
      </c>
      <c r="D326" s="53">
        <f t="shared" si="112"/>
        <v>29</v>
      </c>
      <c r="E326" s="53">
        <v>1</v>
      </c>
      <c r="F326" s="23">
        <f t="shared" si="113"/>
        <v>28</v>
      </c>
      <c r="G326" s="270">
        <v>5</v>
      </c>
      <c r="H326" s="325" t="str">
        <f t="shared" si="114"/>
        <v>Minggu</v>
      </c>
      <c r="I326" s="326">
        <f t="shared" ref="I326:I341" si="118">$I$325+J326</f>
        <v>45844.041666666664</v>
      </c>
      <c r="J326" s="327">
        <f t="shared" ref="J326:J341" si="119">M325+D325/24</f>
        <v>2.041666666666667</v>
      </c>
      <c r="K326" s="325" t="str">
        <f t="shared" si="115"/>
        <v>Minggu</v>
      </c>
      <c r="L326" s="326">
        <f t="shared" ref="L326:L340" si="120">($I$325+J326)+G326/24</f>
        <v>45844.25</v>
      </c>
      <c r="M326" s="327">
        <f t="shared" si="116"/>
        <v>2.2500000000000004</v>
      </c>
    </row>
    <row r="327" spans="1:13" x14ac:dyDescent="0.25">
      <c r="A327" s="325">
        <f t="shared" si="117"/>
        <v>3</v>
      </c>
      <c r="B327" s="22" t="s">
        <v>138</v>
      </c>
      <c r="C327" s="27">
        <v>250</v>
      </c>
      <c r="D327" s="53">
        <f t="shared" si="112"/>
        <v>22</v>
      </c>
      <c r="E327" s="53">
        <v>-1</v>
      </c>
      <c r="F327" s="23">
        <f t="shared" si="113"/>
        <v>23</v>
      </c>
      <c r="G327" s="27">
        <v>4</v>
      </c>
      <c r="H327" s="325" t="str">
        <f t="shared" si="114"/>
        <v>Senin</v>
      </c>
      <c r="I327" s="326">
        <f t="shared" si="118"/>
        <v>45845.458333333336</v>
      </c>
      <c r="J327" s="327">
        <f t="shared" si="119"/>
        <v>3.4583333333333339</v>
      </c>
      <c r="K327" s="325" t="str">
        <f t="shared" si="115"/>
        <v>Senin</v>
      </c>
      <c r="L327" s="326">
        <f t="shared" si="120"/>
        <v>45845.625</v>
      </c>
      <c r="M327" s="327">
        <f t="shared" si="116"/>
        <v>3.6250000000000004</v>
      </c>
    </row>
    <row r="328" spans="1:13" x14ac:dyDescent="0.25">
      <c r="A328" s="325">
        <f t="shared" si="117"/>
        <v>4</v>
      </c>
      <c r="B328" s="22" t="s">
        <v>288</v>
      </c>
      <c r="C328" s="27">
        <v>150</v>
      </c>
      <c r="D328" s="53">
        <f t="shared" si="112"/>
        <v>15</v>
      </c>
      <c r="E328" s="53">
        <v>1</v>
      </c>
      <c r="F328" s="23">
        <f t="shared" si="113"/>
        <v>14</v>
      </c>
      <c r="G328" s="27">
        <v>2</v>
      </c>
      <c r="H328" s="325" t="str">
        <f t="shared" si="114"/>
        <v>Selasa</v>
      </c>
      <c r="I328" s="326">
        <f t="shared" si="118"/>
        <v>45846.541666666664</v>
      </c>
      <c r="J328" s="327">
        <f t="shared" si="119"/>
        <v>4.541666666666667</v>
      </c>
      <c r="K328" s="325" t="str">
        <f t="shared" si="115"/>
        <v>Selasa</v>
      </c>
      <c r="L328" s="326">
        <f t="shared" si="120"/>
        <v>45846.625</v>
      </c>
      <c r="M328" s="327">
        <f t="shared" si="116"/>
        <v>4.625</v>
      </c>
    </row>
    <row r="329" spans="1:13" x14ac:dyDescent="0.25">
      <c r="A329" s="325">
        <f t="shared" si="117"/>
        <v>5</v>
      </c>
      <c r="B329" s="22" t="s">
        <v>289</v>
      </c>
      <c r="C329" s="27">
        <v>98</v>
      </c>
      <c r="D329" s="53">
        <f t="shared" si="112"/>
        <v>10</v>
      </c>
      <c r="E329" s="53">
        <v>1</v>
      </c>
      <c r="F329" s="23">
        <f t="shared" si="113"/>
        <v>9</v>
      </c>
      <c r="G329" s="27">
        <v>3</v>
      </c>
      <c r="H329" s="325" t="str">
        <f t="shared" si="114"/>
        <v>Rabu</v>
      </c>
      <c r="I329" s="326">
        <f t="shared" si="118"/>
        <v>45847.25</v>
      </c>
      <c r="J329" s="327">
        <f t="shared" si="119"/>
        <v>5.25</v>
      </c>
      <c r="K329" s="325" t="str">
        <f t="shared" si="115"/>
        <v>Rabu</v>
      </c>
      <c r="L329" s="326">
        <f t="shared" si="120"/>
        <v>45847.375</v>
      </c>
      <c r="M329" s="327">
        <f t="shared" si="116"/>
        <v>5.375</v>
      </c>
    </row>
    <row r="330" spans="1:13" x14ac:dyDescent="0.25">
      <c r="A330" s="325">
        <f t="shared" si="117"/>
        <v>6</v>
      </c>
      <c r="B330" s="22" t="s">
        <v>290</v>
      </c>
      <c r="C330" s="27">
        <v>190</v>
      </c>
      <c r="D330" s="53">
        <f t="shared" si="112"/>
        <v>19</v>
      </c>
      <c r="E330" s="53">
        <v>1</v>
      </c>
      <c r="F330" s="23">
        <f t="shared" si="113"/>
        <v>18</v>
      </c>
      <c r="G330" s="27">
        <v>2</v>
      </c>
      <c r="H330" s="325" t="str">
        <f t="shared" si="114"/>
        <v>Rabu</v>
      </c>
      <c r="I330" s="326">
        <f t="shared" si="118"/>
        <v>45847.791666666664</v>
      </c>
      <c r="J330" s="327">
        <f t="shared" si="119"/>
        <v>5.791666666666667</v>
      </c>
      <c r="K330" s="325" t="str">
        <f t="shared" si="115"/>
        <v>Rabu</v>
      </c>
      <c r="L330" s="326">
        <f t="shared" si="120"/>
        <v>45847.875</v>
      </c>
      <c r="M330" s="327">
        <f t="shared" si="116"/>
        <v>5.875</v>
      </c>
    </row>
    <row r="331" spans="1:13" x14ac:dyDescent="0.25">
      <c r="A331" s="325">
        <f t="shared" si="117"/>
        <v>7</v>
      </c>
      <c r="B331" s="22" t="s">
        <v>291</v>
      </c>
      <c r="C331" s="27">
        <v>137</v>
      </c>
      <c r="D331" s="53">
        <f t="shared" si="112"/>
        <v>13</v>
      </c>
      <c r="E331" s="53">
        <v>0</v>
      </c>
      <c r="F331" s="23">
        <f t="shared" si="113"/>
        <v>13</v>
      </c>
      <c r="G331" s="27">
        <v>2</v>
      </c>
      <c r="H331" s="325" t="str">
        <f t="shared" si="114"/>
        <v>Kamis</v>
      </c>
      <c r="I331" s="326">
        <f t="shared" si="118"/>
        <v>45848.666666666664</v>
      </c>
      <c r="J331" s="327">
        <f t="shared" si="119"/>
        <v>6.666666666666667</v>
      </c>
      <c r="K331" s="325" t="str">
        <f t="shared" si="115"/>
        <v>Kamis</v>
      </c>
      <c r="L331" s="326">
        <f t="shared" si="120"/>
        <v>45848.75</v>
      </c>
      <c r="M331" s="327">
        <f t="shared" si="116"/>
        <v>6.75</v>
      </c>
    </row>
    <row r="332" spans="1:13" x14ac:dyDescent="0.25">
      <c r="A332" s="325">
        <f t="shared" si="117"/>
        <v>8</v>
      </c>
      <c r="B332" s="22" t="s">
        <v>60</v>
      </c>
      <c r="C332" s="27">
        <v>52</v>
      </c>
      <c r="D332" s="53">
        <f t="shared" si="112"/>
        <v>5</v>
      </c>
      <c r="E332" s="53">
        <v>1</v>
      </c>
      <c r="F332" s="23">
        <f t="shared" si="113"/>
        <v>4</v>
      </c>
      <c r="G332" s="27">
        <v>4</v>
      </c>
      <c r="H332" s="325" t="str">
        <f t="shared" si="114"/>
        <v>Jum'at</v>
      </c>
      <c r="I332" s="326">
        <f t="shared" si="118"/>
        <v>45849.291666666664</v>
      </c>
      <c r="J332" s="327">
        <f t="shared" si="119"/>
        <v>7.291666666666667</v>
      </c>
      <c r="K332" s="325" t="str">
        <f t="shared" si="115"/>
        <v>Jum'at</v>
      </c>
      <c r="L332" s="326">
        <f t="shared" si="120"/>
        <v>45849.458333333328</v>
      </c>
      <c r="M332" s="327">
        <f t="shared" si="116"/>
        <v>7.4583333333333339</v>
      </c>
    </row>
    <row r="333" spans="1:13" x14ac:dyDescent="0.25">
      <c r="A333" s="325">
        <f t="shared" si="117"/>
        <v>9</v>
      </c>
      <c r="B333" s="22" t="s">
        <v>349</v>
      </c>
      <c r="C333" s="27">
        <v>52</v>
      </c>
      <c r="D333" s="53">
        <f t="shared" si="112"/>
        <v>5</v>
      </c>
      <c r="E333" s="53">
        <v>1</v>
      </c>
      <c r="F333" s="23">
        <f t="shared" si="113"/>
        <v>4</v>
      </c>
      <c r="G333" s="27">
        <v>1</v>
      </c>
      <c r="H333" s="325" t="str">
        <f t="shared" si="114"/>
        <v>Jum'at</v>
      </c>
      <c r="I333" s="326">
        <f t="shared" si="118"/>
        <v>45849.666666666664</v>
      </c>
      <c r="J333" s="327">
        <f t="shared" si="119"/>
        <v>7.666666666666667</v>
      </c>
      <c r="K333" s="325" t="str">
        <f t="shared" si="115"/>
        <v>Jum'at</v>
      </c>
      <c r="L333" s="326">
        <f t="shared" si="120"/>
        <v>45849.708333333328</v>
      </c>
      <c r="M333" s="327">
        <f t="shared" si="116"/>
        <v>7.7083333333333339</v>
      </c>
    </row>
    <row r="334" spans="1:13" x14ac:dyDescent="0.25">
      <c r="A334" s="325">
        <f t="shared" si="117"/>
        <v>10</v>
      </c>
      <c r="B334" s="22" t="s">
        <v>60</v>
      </c>
      <c r="C334" s="27">
        <v>137</v>
      </c>
      <c r="D334" s="53">
        <f t="shared" si="112"/>
        <v>13</v>
      </c>
      <c r="E334" s="53">
        <v>0</v>
      </c>
      <c r="F334" s="23">
        <f t="shared" si="113"/>
        <v>13</v>
      </c>
      <c r="G334" s="27">
        <v>4</v>
      </c>
      <c r="H334" s="325" t="str">
        <f t="shared" si="114"/>
        <v>Jum'at</v>
      </c>
      <c r="I334" s="326">
        <f t="shared" si="118"/>
        <v>45849.916666666664</v>
      </c>
      <c r="J334" s="327">
        <f t="shared" si="119"/>
        <v>7.916666666666667</v>
      </c>
      <c r="K334" s="325" t="str">
        <f t="shared" si="115"/>
        <v>Sabtu</v>
      </c>
      <c r="L334" s="326">
        <f t="shared" si="120"/>
        <v>45850.083333333328</v>
      </c>
      <c r="M334" s="327">
        <f t="shared" si="116"/>
        <v>8.0833333333333339</v>
      </c>
    </row>
    <row r="335" spans="1:13" x14ac:dyDescent="0.25">
      <c r="A335" s="325">
        <f t="shared" si="117"/>
        <v>11</v>
      </c>
      <c r="B335" s="22" t="s">
        <v>291</v>
      </c>
      <c r="C335" s="27">
        <v>190</v>
      </c>
      <c r="D335" s="53">
        <f t="shared" si="112"/>
        <v>19</v>
      </c>
      <c r="E335" s="53">
        <v>1</v>
      </c>
      <c r="F335" s="23">
        <f t="shared" si="113"/>
        <v>18</v>
      </c>
      <c r="G335" s="27">
        <v>2</v>
      </c>
      <c r="H335" s="325" t="str">
        <f t="shared" si="114"/>
        <v>Sabtu</v>
      </c>
      <c r="I335" s="326">
        <f t="shared" si="118"/>
        <v>45850.625</v>
      </c>
      <c r="J335" s="327">
        <f t="shared" si="119"/>
        <v>8.625</v>
      </c>
      <c r="K335" s="325" t="str">
        <f t="shared" si="115"/>
        <v>Sabtu</v>
      </c>
      <c r="L335" s="326">
        <f t="shared" si="120"/>
        <v>45850.708333333336</v>
      </c>
      <c r="M335" s="327">
        <f t="shared" si="116"/>
        <v>8.7083333333333339</v>
      </c>
    </row>
    <row r="336" spans="1:13" x14ac:dyDescent="0.25">
      <c r="A336" s="325">
        <f t="shared" si="117"/>
        <v>12</v>
      </c>
      <c r="B336" s="22" t="s">
        <v>290</v>
      </c>
      <c r="C336" s="27">
        <v>98</v>
      </c>
      <c r="D336" s="53">
        <f t="shared" si="112"/>
        <v>10</v>
      </c>
      <c r="E336" s="53">
        <v>1</v>
      </c>
      <c r="F336" s="23">
        <f t="shared" si="113"/>
        <v>9</v>
      </c>
      <c r="G336" s="27">
        <v>2</v>
      </c>
      <c r="H336" s="325" t="str">
        <f t="shared" si="114"/>
        <v>Minggu</v>
      </c>
      <c r="I336" s="326">
        <f t="shared" si="118"/>
        <v>45851.5</v>
      </c>
      <c r="J336" s="327">
        <f t="shared" si="119"/>
        <v>9.5</v>
      </c>
      <c r="K336" s="325" t="str">
        <f t="shared" si="115"/>
        <v>Minggu</v>
      </c>
      <c r="L336" s="326">
        <f t="shared" si="120"/>
        <v>45851.583333333336</v>
      </c>
      <c r="M336" s="327">
        <f t="shared" si="116"/>
        <v>9.5833333333333339</v>
      </c>
    </row>
    <row r="337" spans="1:13" x14ac:dyDescent="0.25">
      <c r="A337" s="325">
        <f t="shared" si="117"/>
        <v>13</v>
      </c>
      <c r="B337" s="22" t="s">
        <v>289</v>
      </c>
      <c r="C337" s="27">
        <v>150</v>
      </c>
      <c r="D337" s="53">
        <f t="shared" si="112"/>
        <v>15</v>
      </c>
      <c r="E337" s="53">
        <v>1</v>
      </c>
      <c r="F337" s="23">
        <f t="shared" si="113"/>
        <v>14</v>
      </c>
      <c r="G337" s="27">
        <v>3</v>
      </c>
      <c r="H337" s="325" t="str">
        <f t="shared" si="114"/>
        <v>Senin</v>
      </c>
      <c r="I337" s="326">
        <f t="shared" si="118"/>
        <v>45852</v>
      </c>
      <c r="J337" s="327">
        <f t="shared" si="119"/>
        <v>10</v>
      </c>
      <c r="K337" s="325" t="str">
        <f t="shared" si="115"/>
        <v>Senin</v>
      </c>
      <c r="L337" s="326">
        <f t="shared" si="120"/>
        <v>45852.125</v>
      </c>
      <c r="M337" s="327">
        <f t="shared" si="116"/>
        <v>10.125</v>
      </c>
    </row>
    <row r="338" spans="1:13" x14ac:dyDescent="0.25">
      <c r="A338" s="325">
        <f t="shared" si="117"/>
        <v>14</v>
      </c>
      <c r="B338" s="22" t="s">
        <v>288</v>
      </c>
      <c r="C338" s="27">
        <v>250</v>
      </c>
      <c r="D338" s="53">
        <f t="shared" si="112"/>
        <v>22</v>
      </c>
      <c r="E338" s="53">
        <v>-1</v>
      </c>
      <c r="F338" s="23">
        <f t="shared" si="113"/>
        <v>23</v>
      </c>
      <c r="G338" s="27">
        <v>2</v>
      </c>
      <c r="H338" s="325" t="str">
        <f t="shared" si="114"/>
        <v>Senin</v>
      </c>
      <c r="I338" s="326">
        <f t="shared" si="118"/>
        <v>45852.75</v>
      </c>
      <c r="J338" s="327">
        <f t="shared" si="119"/>
        <v>10.75</v>
      </c>
      <c r="K338" s="325" t="str">
        <f t="shared" si="115"/>
        <v>Senin</v>
      </c>
      <c r="L338" s="326">
        <f t="shared" si="120"/>
        <v>45852.833333333336</v>
      </c>
      <c r="M338" s="327">
        <f t="shared" si="116"/>
        <v>10.833333333333334</v>
      </c>
    </row>
    <row r="339" spans="1:13" x14ac:dyDescent="0.25">
      <c r="A339" s="325">
        <f t="shared" si="117"/>
        <v>15</v>
      </c>
      <c r="B339" s="22" t="s">
        <v>138</v>
      </c>
      <c r="C339" s="27">
        <v>295</v>
      </c>
      <c r="D339" s="53">
        <f t="shared" si="112"/>
        <v>30</v>
      </c>
      <c r="E339" s="53">
        <v>2</v>
      </c>
      <c r="F339" s="23">
        <f t="shared" si="113"/>
        <v>28</v>
      </c>
      <c r="G339" s="27">
        <v>3</v>
      </c>
      <c r="H339" s="325" t="str">
        <f t="shared" si="114"/>
        <v>Selasa</v>
      </c>
      <c r="I339" s="326">
        <f t="shared" si="118"/>
        <v>45853.75</v>
      </c>
      <c r="J339" s="327">
        <f t="shared" si="119"/>
        <v>11.75</v>
      </c>
      <c r="K339" s="325" t="str">
        <f t="shared" si="115"/>
        <v>Selasa</v>
      </c>
      <c r="L339" s="326">
        <f t="shared" si="120"/>
        <v>45853.875</v>
      </c>
      <c r="M339" s="327">
        <f t="shared" si="116"/>
        <v>11.875</v>
      </c>
    </row>
    <row r="340" spans="1:13" x14ac:dyDescent="0.25">
      <c r="A340" s="325">
        <f t="shared" si="117"/>
        <v>16</v>
      </c>
      <c r="B340" s="22" t="s">
        <v>18</v>
      </c>
      <c r="C340" s="27">
        <v>289</v>
      </c>
      <c r="D340" s="53">
        <f t="shared" si="112"/>
        <v>29</v>
      </c>
      <c r="E340" s="53">
        <v>2</v>
      </c>
      <c r="F340" s="23">
        <f t="shared" si="113"/>
        <v>27</v>
      </c>
      <c r="G340" s="27">
        <v>3</v>
      </c>
      <c r="H340" s="325" t="str">
        <f t="shared" si="114"/>
        <v>Kamis</v>
      </c>
      <c r="I340" s="326">
        <f t="shared" si="118"/>
        <v>45855.125</v>
      </c>
      <c r="J340" s="327">
        <f t="shared" si="119"/>
        <v>13.125</v>
      </c>
      <c r="K340" s="325" t="str">
        <f t="shared" si="115"/>
        <v>Kamis</v>
      </c>
      <c r="L340" s="326">
        <f t="shared" si="120"/>
        <v>45855.25</v>
      </c>
      <c r="M340" s="327">
        <f t="shared" si="116"/>
        <v>13.25</v>
      </c>
    </row>
    <row r="341" spans="1:13" x14ac:dyDescent="0.25">
      <c r="A341" s="325">
        <f t="shared" si="117"/>
        <v>17</v>
      </c>
      <c r="B341" s="22" t="s">
        <v>287</v>
      </c>
      <c r="C341" s="27"/>
      <c r="D341" s="53"/>
      <c r="E341" s="53"/>
      <c r="F341" s="53"/>
      <c r="G341" s="27"/>
      <c r="H341" s="325" t="str">
        <f t="shared" si="114"/>
        <v>Jum'at</v>
      </c>
      <c r="I341" s="326">
        <f t="shared" si="118"/>
        <v>45856.458333333336</v>
      </c>
      <c r="J341" s="327">
        <f t="shared" si="119"/>
        <v>14.458333333333334</v>
      </c>
      <c r="K341" s="325"/>
      <c r="L341" s="326"/>
      <c r="M341" s="327"/>
    </row>
    <row r="342" spans="1:13" x14ac:dyDescent="0.25">
      <c r="A342" s="8" t="s">
        <v>31</v>
      </c>
      <c r="B342" s="8"/>
      <c r="C342" s="28">
        <f>SUM(C325:C341)</f>
        <v>2922</v>
      </c>
      <c r="D342" s="28">
        <f>SUM(D325:D341)</f>
        <v>284</v>
      </c>
      <c r="E342" s="53"/>
      <c r="F342" s="28"/>
      <c r="G342" s="28">
        <f>SUM(G325:G341)</f>
        <v>45</v>
      </c>
      <c r="H342" s="28">
        <f>D342+G342</f>
        <v>329</v>
      </c>
      <c r="I342" s="29"/>
      <c r="J342" s="34" t="s">
        <v>33</v>
      </c>
      <c r="K342" s="35"/>
      <c r="L342" s="35"/>
      <c r="M342" s="35"/>
    </row>
    <row r="343" spans="1:13" x14ac:dyDescent="0.25">
      <c r="A343" s="8" t="s">
        <v>32</v>
      </c>
      <c r="B343" s="8"/>
      <c r="C343" s="31"/>
      <c r="D343" s="32">
        <f>D342/24</f>
        <v>11.833333333333334</v>
      </c>
      <c r="E343" s="346"/>
      <c r="F343" s="32"/>
      <c r="G343" s="32">
        <f>G342/24</f>
        <v>1.875</v>
      </c>
      <c r="H343" s="32">
        <f>H342/24</f>
        <v>13.708333333333334</v>
      </c>
      <c r="I343" s="33"/>
      <c r="J343" s="30" t="s">
        <v>34</v>
      </c>
      <c r="K343" s="30"/>
      <c r="L343" s="38">
        <f>C342</f>
        <v>2922</v>
      </c>
      <c r="M343" s="35" t="s">
        <v>35</v>
      </c>
    </row>
    <row r="344" spans="1:13" x14ac:dyDescent="0.25">
      <c r="J344" s="30" t="s">
        <v>36</v>
      </c>
      <c r="K344" s="30"/>
      <c r="L344" s="40">
        <f>D343</f>
        <v>11.833333333333334</v>
      </c>
      <c r="M344" s="35" t="s">
        <v>14</v>
      </c>
    </row>
    <row r="345" spans="1:13" x14ac:dyDescent="0.25">
      <c r="J345" s="30" t="s">
        <v>37</v>
      </c>
      <c r="K345" s="30"/>
      <c r="L345" s="41">
        <f>G343</f>
        <v>1.875</v>
      </c>
      <c r="M345" s="35" t="s">
        <v>14</v>
      </c>
    </row>
  </sheetData>
  <mergeCells count="196">
    <mergeCell ref="A342:B342"/>
    <mergeCell ref="A343:B343"/>
    <mergeCell ref="A314:B314"/>
    <mergeCell ref="A315:B315"/>
    <mergeCell ref="A319:M319"/>
    <mergeCell ref="A320:M320"/>
    <mergeCell ref="A322:H322"/>
    <mergeCell ref="A323:A324"/>
    <mergeCell ref="B323:B324"/>
    <mergeCell ref="C323:C324"/>
    <mergeCell ref="D323:D324"/>
    <mergeCell ref="E323:E324"/>
    <mergeCell ref="F323:F324"/>
    <mergeCell ref="G323:G324"/>
    <mergeCell ref="H323:J323"/>
    <mergeCell ref="K323:M323"/>
    <mergeCell ref="A292:B292"/>
    <mergeCell ref="A293:B293"/>
    <mergeCell ref="A297:M297"/>
    <mergeCell ref="A298:M298"/>
    <mergeCell ref="A300:H300"/>
    <mergeCell ref="A301:A302"/>
    <mergeCell ref="B301:B302"/>
    <mergeCell ref="C301:C302"/>
    <mergeCell ref="D301:D302"/>
    <mergeCell ref="E301:E302"/>
    <mergeCell ref="F301:F302"/>
    <mergeCell ref="G301:G302"/>
    <mergeCell ref="H301:J301"/>
    <mergeCell ref="K301:M301"/>
    <mergeCell ref="A270:B270"/>
    <mergeCell ref="A271:B271"/>
    <mergeCell ref="A275:M275"/>
    <mergeCell ref="A276:M276"/>
    <mergeCell ref="A278:H278"/>
    <mergeCell ref="A279:A280"/>
    <mergeCell ref="B279:B280"/>
    <mergeCell ref="C279:C280"/>
    <mergeCell ref="D279:D280"/>
    <mergeCell ref="E279:E280"/>
    <mergeCell ref="F279:F280"/>
    <mergeCell ref="G279:G280"/>
    <mergeCell ref="H279:J279"/>
    <mergeCell ref="K279:M279"/>
    <mergeCell ref="A242:B242"/>
    <mergeCell ref="A243:B243"/>
    <mergeCell ref="A247:M247"/>
    <mergeCell ref="A248:M248"/>
    <mergeCell ref="A250:H250"/>
    <mergeCell ref="A251:A252"/>
    <mergeCell ref="B251:B252"/>
    <mergeCell ref="C251:C252"/>
    <mergeCell ref="D251:D252"/>
    <mergeCell ref="E251:E252"/>
    <mergeCell ref="F251:F252"/>
    <mergeCell ref="G251:G252"/>
    <mergeCell ref="H251:J251"/>
    <mergeCell ref="K251:M251"/>
    <mergeCell ref="A220:B220"/>
    <mergeCell ref="A221:B221"/>
    <mergeCell ref="A225:M225"/>
    <mergeCell ref="A226:M226"/>
    <mergeCell ref="A228:H228"/>
    <mergeCell ref="A229:A230"/>
    <mergeCell ref="B229:B230"/>
    <mergeCell ref="C229:C230"/>
    <mergeCell ref="D229:D230"/>
    <mergeCell ref="E229:E230"/>
    <mergeCell ref="F229:F230"/>
    <mergeCell ref="G229:G230"/>
    <mergeCell ref="H229:J229"/>
    <mergeCell ref="K229:M229"/>
    <mergeCell ref="A192:B192"/>
    <mergeCell ref="A193:B193"/>
    <mergeCell ref="A197:M197"/>
    <mergeCell ref="A198:M198"/>
    <mergeCell ref="A200:H200"/>
    <mergeCell ref="A201:A202"/>
    <mergeCell ref="B201:B202"/>
    <mergeCell ref="C201:C202"/>
    <mergeCell ref="D201:D202"/>
    <mergeCell ref="E201:E202"/>
    <mergeCell ref="F201:F202"/>
    <mergeCell ref="G201:G202"/>
    <mergeCell ref="H201:J201"/>
    <mergeCell ref="K201:M201"/>
    <mergeCell ref="A171:B171"/>
    <mergeCell ref="A172:B172"/>
    <mergeCell ref="A176:M176"/>
    <mergeCell ref="A177:M177"/>
    <mergeCell ref="A179:H179"/>
    <mergeCell ref="A180:A181"/>
    <mergeCell ref="B180:B181"/>
    <mergeCell ref="C180:C181"/>
    <mergeCell ref="D180:D181"/>
    <mergeCell ref="E180:E181"/>
    <mergeCell ref="F180:F181"/>
    <mergeCell ref="G180:G181"/>
    <mergeCell ref="H180:J180"/>
    <mergeCell ref="K180:M180"/>
    <mergeCell ref="A142:B142"/>
    <mergeCell ref="A143:B143"/>
    <mergeCell ref="A147:M147"/>
    <mergeCell ref="A148:M148"/>
    <mergeCell ref="A150:H150"/>
    <mergeCell ref="A151:A152"/>
    <mergeCell ref="B151:B152"/>
    <mergeCell ref="C151:C152"/>
    <mergeCell ref="D151:D152"/>
    <mergeCell ref="E151:E152"/>
    <mergeCell ref="F151:F152"/>
    <mergeCell ref="G151:G152"/>
    <mergeCell ref="H151:J151"/>
    <mergeCell ref="K151:M151"/>
    <mergeCell ref="A118:B118"/>
    <mergeCell ref="A119:B119"/>
    <mergeCell ref="A123:M123"/>
    <mergeCell ref="A124:M124"/>
    <mergeCell ref="A126:H126"/>
    <mergeCell ref="A127:A128"/>
    <mergeCell ref="B127:B128"/>
    <mergeCell ref="C127:C128"/>
    <mergeCell ref="D127:D128"/>
    <mergeCell ref="E127:E128"/>
    <mergeCell ref="F127:F128"/>
    <mergeCell ref="G127:G128"/>
    <mergeCell ref="H127:J127"/>
    <mergeCell ref="K127:M127"/>
    <mergeCell ref="A96:B96"/>
    <mergeCell ref="A97:B97"/>
    <mergeCell ref="A101:M101"/>
    <mergeCell ref="A102:M102"/>
    <mergeCell ref="A104:H104"/>
    <mergeCell ref="A105:A106"/>
    <mergeCell ref="B105:B106"/>
    <mergeCell ref="C105:C106"/>
    <mergeCell ref="D105:D106"/>
    <mergeCell ref="E105:E106"/>
    <mergeCell ref="F105:F106"/>
    <mergeCell ref="G105:G106"/>
    <mergeCell ref="H105:J105"/>
    <mergeCell ref="K105:M105"/>
    <mergeCell ref="A68:B68"/>
    <mergeCell ref="A69:B69"/>
    <mergeCell ref="A73:M73"/>
    <mergeCell ref="A74:M74"/>
    <mergeCell ref="A76:H76"/>
    <mergeCell ref="A77:A78"/>
    <mergeCell ref="B77:B78"/>
    <mergeCell ref="C77:C78"/>
    <mergeCell ref="D77:D78"/>
    <mergeCell ref="E77:E78"/>
    <mergeCell ref="F77:F78"/>
    <mergeCell ref="G77:G78"/>
    <mergeCell ref="H77:J77"/>
    <mergeCell ref="K77:M77"/>
    <mergeCell ref="A46:B46"/>
    <mergeCell ref="A47:B47"/>
    <mergeCell ref="A51:M51"/>
    <mergeCell ref="A52:M52"/>
    <mergeCell ref="A54:H54"/>
    <mergeCell ref="A55:A56"/>
    <mergeCell ref="B55:B56"/>
    <mergeCell ref="C55:C56"/>
    <mergeCell ref="D55:D56"/>
    <mergeCell ref="E55:E56"/>
    <mergeCell ref="F55:F56"/>
    <mergeCell ref="G55:G56"/>
    <mergeCell ref="H55:J55"/>
    <mergeCell ref="K55:M55"/>
    <mergeCell ref="A18:B18"/>
    <mergeCell ref="A19:B19"/>
    <mergeCell ref="A23:M23"/>
    <mergeCell ref="A24:M24"/>
    <mergeCell ref="A26:H26"/>
    <mergeCell ref="A27:A28"/>
    <mergeCell ref="B27:B28"/>
    <mergeCell ref="C27:C28"/>
    <mergeCell ref="D27:D28"/>
    <mergeCell ref="E27:E28"/>
    <mergeCell ref="F27:F28"/>
    <mergeCell ref="G27:G28"/>
    <mergeCell ref="H27:J27"/>
    <mergeCell ref="K27:M27"/>
    <mergeCell ref="A1:M1"/>
    <mergeCell ref="A2:M2"/>
    <mergeCell ref="A4:H4"/>
    <mergeCell ref="A5:A6"/>
    <mergeCell ref="B5:B6"/>
    <mergeCell ref="C5:C6"/>
    <mergeCell ref="D5:D6"/>
    <mergeCell ref="E5:E6"/>
    <mergeCell ref="F5:F6"/>
    <mergeCell ref="G5:G6"/>
    <mergeCell ref="H5:J5"/>
    <mergeCell ref="K5:M5"/>
  </mergeCells>
  <printOptions horizontalCentered="1"/>
  <pageMargins left="1.10208333333333" right="0.70833333333333304" top="0.59027777777777801" bottom="0.196527777777778" header="0.511811023622047" footer="0.511811023622047"/>
  <pageSetup paperSize="9" scale="75"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U276"/>
  <sheetViews>
    <sheetView zoomScale="95" zoomScaleNormal="95" workbookViewId="0">
      <selection activeCell="A2" sqref="A2:M11"/>
    </sheetView>
  </sheetViews>
  <sheetFormatPr defaultColWidth="9.140625" defaultRowHeight="15.75" x14ac:dyDescent="0.25"/>
  <cols>
    <col min="1" max="1" width="7.42578125" style="15" customWidth="1"/>
    <col min="2" max="2" width="19.5703125" style="15" customWidth="1"/>
    <col min="3" max="8" width="9.140625" style="15"/>
    <col min="9" max="9" width="13.5703125" style="15" customWidth="1"/>
    <col min="10" max="10" width="9.5703125" style="15" customWidth="1"/>
    <col min="11" max="11" width="10.85546875" style="15" customWidth="1"/>
    <col min="12" max="12" width="13.42578125" style="15" customWidth="1"/>
    <col min="13" max="13" width="12.85546875" style="15" customWidth="1"/>
    <col min="14" max="14" width="12.140625" style="15" customWidth="1"/>
    <col min="15" max="15" width="9.140625" style="15"/>
    <col min="16" max="16" width="16.7109375" style="15" customWidth="1"/>
    <col min="17" max="17" width="14.5703125" style="15" customWidth="1"/>
    <col min="18" max="18" width="7.85546875" style="15" customWidth="1"/>
    <col min="19" max="19" width="8.42578125" style="15" customWidth="1"/>
    <col min="20" max="20" width="7.140625" style="15" hidden="1" customWidth="1"/>
    <col min="21" max="21" width="8.5703125" style="15" hidden="1" customWidth="1"/>
    <col min="22" max="22" width="7.5703125" style="15" customWidth="1"/>
    <col min="23" max="23" width="8.5703125" style="15" customWidth="1"/>
    <col min="24" max="24" width="11.42578125" style="15" customWidth="1"/>
    <col min="25" max="25" width="6.85546875" style="15" customWidth="1"/>
    <col min="26" max="26" width="7.5703125" style="15" customWidth="1"/>
    <col min="27" max="27" width="11.85546875" style="15" customWidth="1"/>
    <col min="28" max="28" width="7.85546875" style="15" customWidth="1"/>
    <col min="29" max="30" width="9.140625" style="15"/>
    <col min="31" max="31" width="12.42578125" style="15" customWidth="1"/>
    <col min="32" max="33" width="9.140625" style="15"/>
    <col min="34" max="34" width="12.42578125" style="15" customWidth="1"/>
    <col min="35" max="16384" width="9.140625" style="15"/>
  </cols>
  <sheetData>
    <row r="1" spans="1:13" x14ac:dyDescent="0.25">
      <c r="A1" s="473" t="s">
        <v>310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</row>
    <row r="2" spans="1:13" x14ac:dyDescent="0.25">
      <c r="A2" s="473" t="s">
        <v>351</v>
      </c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</row>
    <row r="3" spans="1:13" x14ac:dyDescent="0.25">
      <c r="A3" s="439" t="s">
        <v>158</v>
      </c>
      <c r="B3" s="439"/>
      <c r="C3" s="439"/>
      <c r="D3" s="439"/>
      <c r="E3" s="439"/>
      <c r="F3" s="439"/>
      <c r="G3" s="439"/>
      <c r="H3" s="439"/>
      <c r="I3" s="348"/>
      <c r="J3" s="161"/>
      <c r="K3" s="348" t="s">
        <v>3</v>
      </c>
      <c r="L3" s="347">
        <v>11</v>
      </c>
      <c r="M3" s="348" t="s">
        <v>4</v>
      </c>
    </row>
    <row r="4" spans="1:13" ht="15.75" customHeight="1" x14ac:dyDescent="0.25">
      <c r="A4" s="13" t="s">
        <v>5</v>
      </c>
      <c r="B4" s="13" t="s">
        <v>6</v>
      </c>
      <c r="C4" s="12" t="s">
        <v>7</v>
      </c>
      <c r="D4" s="12" t="s">
        <v>8</v>
      </c>
      <c r="E4" s="11" t="s">
        <v>66</v>
      </c>
      <c r="F4" s="11" t="s">
        <v>10</v>
      </c>
      <c r="G4" s="12" t="s">
        <v>11</v>
      </c>
      <c r="H4" s="10" t="s">
        <v>12</v>
      </c>
      <c r="I4" s="10"/>
      <c r="J4" s="10"/>
      <c r="K4" s="9" t="s">
        <v>13</v>
      </c>
      <c r="L4" s="9"/>
      <c r="M4" s="9"/>
    </row>
    <row r="5" spans="1:13" x14ac:dyDescent="0.25">
      <c r="A5" s="13"/>
      <c r="B5" s="13"/>
      <c r="C5" s="12"/>
      <c r="D5" s="12"/>
      <c r="E5" s="11"/>
      <c r="F5" s="11"/>
      <c r="G5" s="12"/>
      <c r="H5" s="19" t="s">
        <v>14</v>
      </c>
      <c r="I5" s="19" t="s">
        <v>15</v>
      </c>
      <c r="J5" s="19" t="s">
        <v>16</v>
      </c>
      <c r="K5" s="20" t="s">
        <v>14</v>
      </c>
      <c r="L5" s="20" t="s">
        <v>15</v>
      </c>
      <c r="M5" s="20" t="s">
        <v>16</v>
      </c>
    </row>
    <row r="6" spans="1:13" x14ac:dyDescent="0.25">
      <c r="A6" s="325">
        <v>1</v>
      </c>
      <c r="B6" s="54" t="s">
        <v>18</v>
      </c>
      <c r="C6" s="21">
        <v>333</v>
      </c>
      <c r="D6" s="23">
        <f>F6+E6</f>
        <v>31</v>
      </c>
      <c r="E6" s="53">
        <v>1</v>
      </c>
      <c r="F6" s="53">
        <f>INT(C6/$L$20)</f>
        <v>30</v>
      </c>
      <c r="G6" s="27">
        <v>6</v>
      </c>
      <c r="H6" s="325" t="str">
        <f t="shared" ref="H6:H11" si="0">CHOOSE(WEEKDAY(I6),"Minggu","Senin","Selasa","Rabu","Kamis","Jum'at","Sabtu")</f>
        <v>Rabu</v>
      </c>
      <c r="I6" s="326">
        <v>45658</v>
      </c>
      <c r="J6" s="327">
        <v>0.83333333333333304</v>
      </c>
      <c r="K6" s="325" t="str">
        <f>CHOOSE(WEEKDAY(L6),"Minggu","Senin","Selasa","Rabu","Kamis","Jum'at","Sabtu")</f>
        <v>Kamis</v>
      </c>
      <c r="L6" s="326">
        <f>(I6+J6)+G6/24</f>
        <v>45659.083333333336</v>
      </c>
      <c r="M6" s="327">
        <f>(J6+G6/24)</f>
        <v>1.083333333333333</v>
      </c>
    </row>
    <row r="7" spans="1:13" x14ac:dyDescent="0.25">
      <c r="A7" s="325">
        <v>2</v>
      </c>
      <c r="B7" s="54" t="s">
        <v>301</v>
      </c>
      <c r="C7" s="21">
        <v>415</v>
      </c>
      <c r="D7" s="23">
        <f>F7+E7</f>
        <v>39</v>
      </c>
      <c r="E7" s="53">
        <v>2</v>
      </c>
      <c r="F7" s="53">
        <f>INT(C7/$L$20)</f>
        <v>37</v>
      </c>
      <c r="G7" s="27">
        <v>4</v>
      </c>
      <c r="H7" s="325" t="str">
        <f t="shared" si="0"/>
        <v>Jum'at</v>
      </c>
      <c r="I7" s="326">
        <f>$I$6+J7</f>
        <v>45660.375</v>
      </c>
      <c r="J7" s="327">
        <f>M6+D6/24</f>
        <v>2.375</v>
      </c>
      <c r="K7" s="325" t="str">
        <f>CHOOSE(WEEKDAY(L7),"Minggu","Senin","Selasa","Rabu","Kamis","Jum'at","Sabtu")</f>
        <v>Jum'at</v>
      </c>
      <c r="L7" s="326">
        <f>($I$6+J7)+G7/24</f>
        <v>45660.541666666664</v>
      </c>
      <c r="M7" s="327">
        <f>(J7+G7/24)</f>
        <v>2.5416666666666665</v>
      </c>
    </row>
    <row r="8" spans="1:13" x14ac:dyDescent="0.25">
      <c r="A8" s="325">
        <v>3</v>
      </c>
      <c r="B8" s="54" t="s">
        <v>292</v>
      </c>
      <c r="C8" s="21">
        <v>467</v>
      </c>
      <c r="D8" s="23">
        <f>F8+E8</f>
        <v>46</v>
      </c>
      <c r="E8" s="53">
        <v>4</v>
      </c>
      <c r="F8" s="53">
        <f>INT(C8/$L$20)</f>
        <v>42</v>
      </c>
      <c r="G8" s="27">
        <v>8</v>
      </c>
      <c r="H8" s="325" t="str">
        <f t="shared" si="0"/>
        <v>Minggu</v>
      </c>
      <c r="I8" s="326">
        <f>$I$6+J8</f>
        <v>45662.166666666664</v>
      </c>
      <c r="J8" s="327">
        <f>M7+D7/24</f>
        <v>4.1666666666666661</v>
      </c>
      <c r="K8" s="325" t="str">
        <f>CHOOSE(WEEKDAY(L8),"Minggu","Senin","Selasa","Rabu","Kamis","Jum'at","Sabtu")</f>
        <v>Minggu</v>
      </c>
      <c r="L8" s="326">
        <f>($I$6+J8)+G8/24</f>
        <v>45662.5</v>
      </c>
      <c r="M8" s="327">
        <f>(J8+G8/24)</f>
        <v>4.4999999999999991</v>
      </c>
    </row>
    <row r="9" spans="1:13" x14ac:dyDescent="0.25">
      <c r="A9" s="325">
        <v>4</v>
      </c>
      <c r="B9" s="54" t="s">
        <v>330</v>
      </c>
      <c r="C9" s="21">
        <v>230</v>
      </c>
      <c r="D9" s="23">
        <f>F9+E9</f>
        <v>23</v>
      </c>
      <c r="E9" s="23">
        <v>3</v>
      </c>
      <c r="F9" s="53">
        <f>INT(C9/$L$20)</f>
        <v>20</v>
      </c>
      <c r="G9" s="21">
        <v>2</v>
      </c>
      <c r="H9" s="325" t="str">
        <f t="shared" si="0"/>
        <v>Selasa</v>
      </c>
      <c r="I9" s="326">
        <f>$I$6+J9</f>
        <v>45664.416666666664</v>
      </c>
      <c r="J9" s="327">
        <f>M8+D8/24</f>
        <v>6.4166666666666661</v>
      </c>
      <c r="K9" s="325" t="str">
        <f>CHOOSE(WEEKDAY(L9),"Minggu","Senin","Selasa","Rabu","Kamis","Jum'at","Sabtu")</f>
        <v>Selasa</v>
      </c>
      <c r="L9" s="326">
        <f>($I$6+J9)+G9/24</f>
        <v>45664.5</v>
      </c>
      <c r="M9" s="327">
        <f>(J9+G9/24)</f>
        <v>6.4999999999999991</v>
      </c>
    </row>
    <row r="10" spans="1:13" x14ac:dyDescent="0.25">
      <c r="A10" s="325">
        <v>5</v>
      </c>
      <c r="B10" s="54" t="s">
        <v>352</v>
      </c>
      <c r="C10" s="21">
        <v>197</v>
      </c>
      <c r="D10" s="23">
        <f>F10+E10</f>
        <v>18</v>
      </c>
      <c r="E10" s="23">
        <v>1</v>
      </c>
      <c r="F10" s="53">
        <f>INT(C10/$L$20)</f>
        <v>17</v>
      </c>
      <c r="G10" s="21">
        <v>2</v>
      </c>
      <c r="H10" s="325" t="str">
        <f t="shared" si="0"/>
        <v>Rabu</v>
      </c>
      <c r="I10" s="326">
        <f>$I$6+J10</f>
        <v>45665.458333333336</v>
      </c>
      <c r="J10" s="327">
        <f>M9+D9/24</f>
        <v>7.4583333333333321</v>
      </c>
      <c r="K10" s="325" t="str">
        <f>CHOOSE(WEEKDAY(L10),"Minggu","Senin","Selasa","Rabu","Kamis","Jum'at","Sabtu")</f>
        <v>Rabu</v>
      </c>
      <c r="L10" s="326">
        <f>($I$6+J10)+G10/24</f>
        <v>45665.541666666672</v>
      </c>
      <c r="M10" s="327">
        <f>(J10+G10/24)</f>
        <v>7.5416666666666652</v>
      </c>
    </row>
    <row r="11" spans="1:13" x14ac:dyDescent="0.25">
      <c r="A11" s="325">
        <v>6</v>
      </c>
      <c r="B11" s="54" t="s">
        <v>17</v>
      </c>
      <c r="C11" s="21"/>
      <c r="D11" s="23"/>
      <c r="E11" s="23"/>
      <c r="F11" s="23"/>
      <c r="G11" s="21"/>
      <c r="H11" s="325" t="str">
        <f t="shared" si="0"/>
        <v>Kamis</v>
      </c>
      <c r="I11" s="326">
        <f>$I$6+J11</f>
        <v>45666.291666666664</v>
      </c>
      <c r="J11" s="327">
        <f>M10+D10/24</f>
        <v>8.2916666666666643</v>
      </c>
      <c r="K11" s="325"/>
      <c r="L11" s="326"/>
      <c r="M11" s="327"/>
    </row>
    <row r="12" spans="1:13" x14ac:dyDescent="0.25">
      <c r="A12" s="474" t="s">
        <v>31</v>
      </c>
      <c r="B12" s="474"/>
      <c r="C12" s="53">
        <f>SUM(C6:C11)</f>
        <v>1642</v>
      </c>
      <c r="D12" s="28">
        <f>SUM(D6:D11)</f>
        <v>157</v>
      </c>
      <c r="E12" s="28"/>
      <c r="F12" s="28"/>
      <c r="G12" s="28">
        <f>SUM(G6:G11)</f>
        <v>22</v>
      </c>
      <c r="H12" s="28">
        <f>D12+G12</f>
        <v>179</v>
      </c>
      <c r="I12" s="29"/>
      <c r="J12" s="349"/>
      <c r="K12" s="29"/>
      <c r="L12" s="29"/>
      <c r="M12" s="349"/>
    </row>
    <row r="13" spans="1:13" x14ac:dyDescent="0.25">
      <c r="A13" s="474" t="s">
        <v>32</v>
      </c>
      <c r="B13" s="474"/>
      <c r="C13" s="270"/>
      <c r="D13" s="32">
        <f>D12/24</f>
        <v>6.541666666666667</v>
      </c>
      <c r="E13" s="32"/>
      <c r="F13" s="32"/>
      <c r="G13" s="32">
        <f>G12/24</f>
        <v>0.91666666666666663</v>
      </c>
      <c r="H13" s="32">
        <f>H12/24</f>
        <v>7.458333333333333</v>
      </c>
      <c r="I13" s="33"/>
      <c r="J13" s="350" t="s">
        <v>33</v>
      </c>
      <c r="K13" s="351"/>
      <c r="L13" s="351"/>
      <c r="M13" s="351"/>
    </row>
    <row r="14" spans="1:13" x14ac:dyDescent="0.25">
      <c r="A14" s="352"/>
      <c r="B14" s="353"/>
      <c r="C14" s="354"/>
      <c r="D14" s="161"/>
      <c r="E14" s="161"/>
      <c r="F14" s="161"/>
      <c r="G14" s="161"/>
      <c r="H14" s="351"/>
      <c r="I14" s="355"/>
      <c r="J14" s="349" t="s">
        <v>34</v>
      </c>
      <c r="K14" s="349"/>
      <c r="L14" s="356">
        <f>C12</f>
        <v>1642</v>
      </c>
      <c r="M14" s="351" t="s">
        <v>35</v>
      </c>
    </row>
    <row r="15" spans="1:13" x14ac:dyDescent="0.25">
      <c r="A15" s="357"/>
      <c r="B15" s="353"/>
      <c r="C15" s="354"/>
      <c r="D15" s="161"/>
      <c r="E15" s="161"/>
      <c r="F15" s="161"/>
      <c r="G15" s="358"/>
      <c r="H15" s="358"/>
      <c r="I15" s="355"/>
      <c r="J15" s="349" t="s">
        <v>36</v>
      </c>
      <c r="K15" s="349"/>
      <c r="L15" s="359">
        <f>D13</f>
        <v>6.541666666666667</v>
      </c>
      <c r="M15" s="351" t="s">
        <v>14</v>
      </c>
    </row>
    <row r="16" spans="1:13" x14ac:dyDescent="0.25">
      <c r="A16" s="161"/>
      <c r="B16" s="161"/>
      <c r="C16" s="354"/>
      <c r="D16" s="161"/>
      <c r="E16" s="161"/>
      <c r="F16" s="161"/>
      <c r="G16" s="161"/>
      <c r="H16" s="358"/>
      <c r="I16" s="355"/>
      <c r="J16" s="349" t="s">
        <v>37</v>
      </c>
      <c r="K16" s="349"/>
      <c r="L16" s="41">
        <f>G13</f>
        <v>0.91666666666666663</v>
      </c>
      <c r="M16" s="351" t="s">
        <v>14</v>
      </c>
    </row>
    <row r="18" spans="1:14" x14ac:dyDescent="0.25">
      <c r="A18" s="473" t="s">
        <v>310</v>
      </c>
      <c r="B18" s="473"/>
      <c r="C18" s="473"/>
      <c r="D18" s="473"/>
      <c r="E18" s="473"/>
      <c r="F18" s="473"/>
      <c r="G18" s="473"/>
      <c r="H18" s="473"/>
      <c r="I18" s="473"/>
      <c r="J18" s="473"/>
      <c r="K18" s="473"/>
      <c r="L18" s="473"/>
      <c r="M18" s="473"/>
    </row>
    <row r="19" spans="1:14" x14ac:dyDescent="0.25">
      <c r="A19" s="473" t="s">
        <v>351</v>
      </c>
      <c r="B19" s="473"/>
      <c r="C19" s="473"/>
      <c r="D19" s="473"/>
      <c r="E19" s="473"/>
      <c r="F19" s="473"/>
      <c r="G19" s="473"/>
      <c r="H19" s="473"/>
      <c r="I19" s="473"/>
      <c r="J19" s="473"/>
      <c r="K19" s="473"/>
      <c r="L19" s="473"/>
      <c r="M19" s="473"/>
    </row>
    <row r="20" spans="1:14" x14ac:dyDescent="0.25">
      <c r="A20" s="439" t="s">
        <v>353</v>
      </c>
      <c r="B20" s="439"/>
      <c r="C20" s="439"/>
      <c r="D20" s="439"/>
      <c r="E20" s="439"/>
      <c r="F20" s="439"/>
      <c r="G20" s="439"/>
      <c r="H20" s="439"/>
      <c r="I20" s="348"/>
      <c r="J20" s="161"/>
      <c r="K20" s="348" t="s">
        <v>3</v>
      </c>
      <c r="L20" s="347">
        <v>11</v>
      </c>
      <c r="M20" s="348" t="s">
        <v>4</v>
      </c>
    </row>
    <row r="21" spans="1:14" ht="15.75" customHeight="1" x14ac:dyDescent="0.25">
      <c r="A21" s="13" t="s">
        <v>5</v>
      </c>
      <c r="B21" s="13" t="s">
        <v>6</v>
      </c>
      <c r="C21" s="12" t="s">
        <v>7</v>
      </c>
      <c r="D21" s="12" t="s">
        <v>8</v>
      </c>
      <c r="E21" s="11" t="s">
        <v>66</v>
      </c>
      <c r="F21" s="11" t="s">
        <v>10</v>
      </c>
      <c r="G21" s="12" t="s">
        <v>11</v>
      </c>
      <c r="H21" s="10" t="s">
        <v>12</v>
      </c>
      <c r="I21" s="10"/>
      <c r="J21" s="10"/>
      <c r="K21" s="9" t="s">
        <v>13</v>
      </c>
      <c r="L21" s="9"/>
      <c r="M21" s="9"/>
    </row>
    <row r="22" spans="1:14" x14ac:dyDescent="0.25">
      <c r="A22" s="13"/>
      <c r="B22" s="13"/>
      <c r="C22" s="12"/>
      <c r="D22" s="12"/>
      <c r="E22" s="11"/>
      <c r="F22" s="11"/>
      <c r="G22" s="12"/>
      <c r="H22" s="19" t="s">
        <v>14</v>
      </c>
      <c r="I22" s="19" t="s">
        <v>15</v>
      </c>
      <c r="J22" s="19" t="s">
        <v>16</v>
      </c>
      <c r="K22" s="20" t="s">
        <v>14</v>
      </c>
      <c r="L22" s="20" t="s">
        <v>15</v>
      </c>
      <c r="M22" s="20" t="s">
        <v>16</v>
      </c>
    </row>
    <row r="23" spans="1:14" x14ac:dyDescent="0.25">
      <c r="A23" s="325">
        <v>1</v>
      </c>
      <c r="B23" s="54" t="s">
        <v>17</v>
      </c>
      <c r="C23" s="21">
        <v>197</v>
      </c>
      <c r="D23" s="23">
        <f t="shared" ref="D23:D30" si="1">F23+E23</f>
        <v>18</v>
      </c>
      <c r="E23" s="23">
        <v>1</v>
      </c>
      <c r="F23" s="53">
        <f t="shared" ref="F23:F30" si="2">INT(C23/$L$20)</f>
        <v>17</v>
      </c>
      <c r="G23" s="21">
        <v>27</v>
      </c>
      <c r="H23" s="325" t="str">
        <f t="shared" ref="H23:H31" si="3">CHOOSE(WEEKDAY(I23),"Minggu","Senin","Selasa","Rabu","Kamis","Jum'at","Sabtu")</f>
        <v>Kamis</v>
      </c>
      <c r="I23" s="326">
        <v>45666</v>
      </c>
      <c r="J23" s="327">
        <v>0.29166666666666702</v>
      </c>
      <c r="K23" s="325" t="str">
        <f t="shared" ref="K23:K30" si="4">CHOOSE(WEEKDAY(L23),"Minggu","Senin","Selasa","Rabu","Kamis","Jum'at","Sabtu")</f>
        <v>Jum'at</v>
      </c>
      <c r="L23" s="326">
        <f>(I23+J23)+G23/24</f>
        <v>45667.416666666664</v>
      </c>
      <c r="M23" s="327">
        <f t="shared" ref="M23:M30" si="5">(J23+G23/24)</f>
        <v>1.416666666666667</v>
      </c>
    </row>
    <row r="24" spans="1:14" ht="15.75" customHeight="1" x14ac:dyDescent="0.25">
      <c r="A24" s="325">
        <f t="shared" ref="A24:A31" si="6">A23+1</f>
        <v>2</v>
      </c>
      <c r="B24" s="54" t="s">
        <v>352</v>
      </c>
      <c r="C24" s="21">
        <v>230</v>
      </c>
      <c r="D24" s="23">
        <f t="shared" si="1"/>
        <v>22</v>
      </c>
      <c r="E24" s="23">
        <v>2</v>
      </c>
      <c r="F24" s="53">
        <f t="shared" si="2"/>
        <v>20</v>
      </c>
      <c r="G24" s="21">
        <v>2</v>
      </c>
      <c r="H24" s="325" t="str">
        <f t="shared" si="3"/>
        <v>Sabtu</v>
      </c>
      <c r="I24" s="326">
        <f t="shared" ref="I24:I31" si="7">$I$23+J24</f>
        <v>45668.166666666664</v>
      </c>
      <c r="J24" s="327">
        <f t="shared" ref="J24:J31" si="8">M23+D23/24</f>
        <v>2.166666666666667</v>
      </c>
      <c r="K24" s="325" t="str">
        <f t="shared" si="4"/>
        <v>Sabtu</v>
      </c>
      <c r="L24" s="326">
        <f t="shared" ref="L24:L30" si="9">($I$23+J24)+G24/24</f>
        <v>45668.25</v>
      </c>
      <c r="M24" s="327">
        <f t="shared" si="5"/>
        <v>2.2500000000000004</v>
      </c>
    </row>
    <row r="25" spans="1:14" x14ac:dyDescent="0.25">
      <c r="A25" s="325">
        <f t="shared" si="6"/>
        <v>3</v>
      </c>
      <c r="B25" s="54" t="s">
        <v>330</v>
      </c>
      <c r="C25" s="21">
        <v>467</v>
      </c>
      <c r="D25" s="23">
        <f t="shared" si="1"/>
        <v>44</v>
      </c>
      <c r="E25" s="23">
        <v>2</v>
      </c>
      <c r="F25" s="53">
        <f t="shared" si="2"/>
        <v>42</v>
      </c>
      <c r="G25" s="21">
        <v>3</v>
      </c>
      <c r="H25" s="325" t="str">
        <f t="shared" si="3"/>
        <v>Minggu</v>
      </c>
      <c r="I25" s="326">
        <f t="shared" si="7"/>
        <v>45669.166666666664</v>
      </c>
      <c r="J25" s="327">
        <f t="shared" si="8"/>
        <v>3.166666666666667</v>
      </c>
      <c r="K25" s="325" t="str">
        <f t="shared" si="4"/>
        <v>Minggu</v>
      </c>
      <c r="L25" s="326">
        <f t="shared" si="9"/>
        <v>45669.291666666664</v>
      </c>
      <c r="M25" s="327">
        <f t="shared" si="5"/>
        <v>3.291666666666667</v>
      </c>
    </row>
    <row r="26" spans="1:14" ht="15.75" customHeight="1" x14ac:dyDescent="0.25">
      <c r="A26" s="325">
        <f t="shared" si="6"/>
        <v>4</v>
      </c>
      <c r="B26" s="54" t="s">
        <v>292</v>
      </c>
      <c r="C26" s="21">
        <v>265</v>
      </c>
      <c r="D26" s="23">
        <f t="shared" si="1"/>
        <v>27</v>
      </c>
      <c r="E26" s="360">
        <v>3</v>
      </c>
      <c r="F26" s="53">
        <f t="shared" si="2"/>
        <v>24</v>
      </c>
      <c r="G26" s="21">
        <v>10</v>
      </c>
      <c r="H26" s="325" t="str">
        <f t="shared" si="3"/>
        <v>Selasa</v>
      </c>
      <c r="I26" s="326">
        <f t="shared" si="7"/>
        <v>45671.125</v>
      </c>
      <c r="J26" s="327">
        <f t="shared" si="8"/>
        <v>5.125</v>
      </c>
      <c r="K26" s="325" t="str">
        <f t="shared" si="4"/>
        <v>Selasa</v>
      </c>
      <c r="L26" s="326">
        <f t="shared" si="9"/>
        <v>45671.541666666664</v>
      </c>
      <c r="M26" s="327">
        <f t="shared" si="5"/>
        <v>5.541666666666667</v>
      </c>
    </row>
    <row r="27" spans="1:14" x14ac:dyDescent="0.25">
      <c r="A27" s="325">
        <f t="shared" si="6"/>
        <v>5</v>
      </c>
      <c r="B27" s="54" t="s">
        <v>287</v>
      </c>
      <c r="C27" s="21">
        <v>265</v>
      </c>
      <c r="D27" s="23">
        <f t="shared" si="1"/>
        <v>25</v>
      </c>
      <c r="E27" s="23">
        <v>1</v>
      </c>
      <c r="F27" s="53">
        <f t="shared" si="2"/>
        <v>24</v>
      </c>
      <c r="G27" s="21">
        <v>4</v>
      </c>
      <c r="H27" s="325" t="str">
        <f t="shared" si="3"/>
        <v>Rabu</v>
      </c>
      <c r="I27" s="326">
        <f t="shared" si="7"/>
        <v>45672.666666666664</v>
      </c>
      <c r="J27" s="327">
        <f t="shared" si="8"/>
        <v>6.666666666666667</v>
      </c>
      <c r="K27" s="325" t="str">
        <f t="shared" si="4"/>
        <v>Rabu</v>
      </c>
      <c r="L27" s="326">
        <f t="shared" si="9"/>
        <v>45672.833333333328</v>
      </c>
      <c r="M27" s="327">
        <f t="shared" si="5"/>
        <v>6.8333333333333339</v>
      </c>
    </row>
    <row r="28" spans="1:14" x14ac:dyDescent="0.25">
      <c r="A28" s="325">
        <f t="shared" si="6"/>
        <v>6</v>
      </c>
      <c r="B28" s="54" t="s">
        <v>292</v>
      </c>
      <c r="C28" s="21">
        <v>467</v>
      </c>
      <c r="D28" s="23">
        <f t="shared" si="1"/>
        <v>44</v>
      </c>
      <c r="E28" s="23">
        <v>2</v>
      </c>
      <c r="F28" s="53">
        <f t="shared" si="2"/>
        <v>42</v>
      </c>
      <c r="G28" s="21">
        <v>16</v>
      </c>
      <c r="H28" s="325" t="str">
        <f t="shared" si="3"/>
        <v>Kamis</v>
      </c>
      <c r="I28" s="326">
        <f t="shared" si="7"/>
        <v>45673.875</v>
      </c>
      <c r="J28" s="327">
        <f t="shared" si="8"/>
        <v>7.8750000000000009</v>
      </c>
      <c r="K28" s="325" t="str">
        <f t="shared" si="4"/>
        <v>Jum'at</v>
      </c>
      <c r="L28" s="326">
        <f t="shared" si="9"/>
        <v>45674.541666666664</v>
      </c>
      <c r="M28" s="327">
        <f t="shared" si="5"/>
        <v>8.5416666666666679</v>
      </c>
    </row>
    <row r="29" spans="1:14" x14ac:dyDescent="0.25">
      <c r="A29" s="325">
        <f t="shared" si="6"/>
        <v>7</v>
      </c>
      <c r="B29" s="54" t="s">
        <v>330</v>
      </c>
      <c r="C29" s="21">
        <v>230</v>
      </c>
      <c r="D29" s="23">
        <f t="shared" si="1"/>
        <v>20</v>
      </c>
      <c r="E29" s="23">
        <v>0</v>
      </c>
      <c r="F29" s="53">
        <f t="shared" si="2"/>
        <v>20</v>
      </c>
      <c r="G29" s="21">
        <v>2</v>
      </c>
      <c r="H29" s="325" t="str">
        <f t="shared" si="3"/>
        <v>Minggu</v>
      </c>
      <c r="I29" s="326">
        <f t="shared" si="7"/>
        <v>45676.375</v>
      </c>
      <c r="J29" s="327">
        <f t="shared" si="8"/>
        <v>10.375000000000002</v>
      </c>
      <c r="K29" s="325" t="str">
        <f t="shared" si="4"/>
        <v>Minggu</v>
      </c>
      <c r="L29" s="326">
        <f t="shared" si="9"/>
        <v>45676.458333333336</v>
      </c>
      <c r="M29" s="327">
        <f t="shared" si="5"/>
        <v>10.458333333333336</v>
      </c>
    </row>
    <row r="30" spans="1:14" x14ac:dyDescent="0.25">
      <c r="A30" s="325">
        <f t="shared" si="6"/>
        <v>8</v>
      </c>
      <c r="B30" s="54" t="s">
        <v>352</v>
      </c>
      <c r="C30" s="21">
        <v>197</v>
      </c>
      <c r="D30" s="23">
        <f t="shared" si="1"/>
        <v>18</v>
      </c>
      <c r="E30" s="23">
        <v>1</v>
      </c>
      <c r="F30" s="53">
        <f t="shared" si="2"/>
        <v>17</v>
      </c>
      <c r="G30" s="21">
        <v>2</v>
      </c>
      <c r="H30" s="325" t="str">
        <f t="shared" si="3"/>
        <v>Senin</v>
      </c>
      <c r="I30" s="326">
        <f t="shared" si="7"/>
        <v>45677.291666666664</v>
      </c>
      <c r="J30" s="327">
        <f t="shared" si="8"/>
        <v>11.29166666666667</v>
      </c>
      <c r="K30" s="325" t="str">
        <f t="shared" si="4"/>
        <v>Senin</v>
      </c>
      <c r="L30" s="326">
        <f t="shared" si="9"/>
        <v>45677.375</v>
      </c>
      <c r="M30" s="327">
        <f t="shared" si="5"/>
        <v>11.375000000000004</v>
      </c>
      <c r="N30" s="259"/>
    </row>
    <row r="31" spans="1:14" x14ac:dyDescent="0.25">
      <c r="A31" s="325">
        <f t="shared" si="6"/>
        <v>9</v>
      </c>
      <c r="B31" s="54" t="s">
        <v>17</v>
      </c>
      <c r="C31" s="21"/>
      <c r="D31" s="23"/>
      <c r="E31" s="23"/>
      <c r="F31" s="23"/>
      <c r="G31" s="21"/>
      <c r="H31" s="325" t="str">
        <f t="shared" si="3"/>
        <v>Selasa</v>
      </c>
      <c r="I31" s="326">
        <f t="shared" si="7"/>
        <v>45678.125</v>
      </c>
      <c r="J31" s="327">
        <f t="shared" si="8"/>
        <v>12.125000000000004</v>
      </c>
      <c r="K31" s="325"/>
      <c r="L31" s="326"/>
      <c r="M31" s="327"/>
    </row>
    <row r="32" spans="1:14" x14ac:dyDescent="0.25">
      <c r="A32" s="474" t="s">
        <v>31</v>
      </c>
      <c r="B32" s="474"/>
      <c r="C32" s="53">
        <f>SUM(C23:C31)</f>
        <v>2318</v>
      </c>
      <c r="D32" s="28">
        <f>SUM(D23:D31)</f>
        <v>218</v>
      </c>
      <c r="E32" s="28"/>
      <c r="F32" s="28"/>
      <c r="G32" s="28">
        <f>SUM(G23:G31)</f>
        <v>66</v>
      </c>
      <c r="H32" s="28">
        <f>D32+G32</f>
        <v>284</v>
      </c>
      <c r="I32" s="29"/>
      <c r="J32" s="349"/>
      <c r="K32" s="29"/>
      <c r="L32" s="29"/>
      <c r="M32" s="349"/>
    </row>
    <row r="33" spans="1:13" x14ac:dyDescent="0.25">
      <c r="A33" s="474" t="s">
        <v>32</v>
      </c>
      <c r="B33" s="474"/>
      <c r="C33" s="270"/>
      <c r="D33" s="32">
        <f>D32/24</f>
        <v>9.0833333333333339</v>
      </c>
      <c r="E33" s="32"/>
      <c r="F33" s="32"/>
      <c r="G33" s="32">
        <f>G32/24</f>
        <v>2.75</v>
      </c>
      <c r="H33" s="32">
        <f>H32/24</f>
        <v>11.833333333333334</v>
      </c>
      <c r="I33" s="33"/>
      <c r="J33" s="350" t="s">
        <v>33</v>
      </c>
      <c r="K33" s="351"/>
      <c r="L33" s="351"/>
      <c r="M33" s="351"/>
    </row>
    <row r="34" spans="1:13" x14ac:dyDescent="0.25">
      <c r="A34" s="353"/>
      <c r="B34" s="353"/>
      <c r="C34" s="354"/>
      <c r="D34" s="161"/>
      <c r="E34" s="161"/>
      <c r="F34" s="161"/>
      <c r="G34" s="161"/>
      <c r="H34" s="351"/>
      <c r="I34" s="355"/>
      <c r="J34" s="349" t="s">
        <v>34</v>
      </c>
      <c r="K34" s="349"/>
      <c r="L34" s="356">
        <f>C32</f>
        <v>2318</v>
      </c>
      <c r="M34" s="351" t="s">
        <v>35</v>
      </c>
    </row>
    <row r="35" spans="1:13" x14ac:dyDescent="0.25">
      <c r="A35" s="161"/>
      <c r="B35" s="353"/>
      <c r="C35" s="354"/>
      <c r="D35" s="161"/>
      <c r="E35" s="161"/>
      <c r="F35" s="161"/>
      <c r="G35" s="358"/>
      <c r="H35" s="358"/>
      <c r="I35" s="355"/>
      <c r="J35" s="349" t="s">
        <v>36</v>
      </c>
      <c r="K35" s="349"/>
      <c r="L35" s="359">
        <f>D33</f>
        <v>9.0833333333333339</v>
      </c>
      <c r="M35" s="351" t="s">
        <v>14</v>
      </c>
    </row>
    <row r="36" spans="1:13" x14ac:dyDescent="0.25">
      <c r="A36" s="161"/>
      <c r="B36" s="161"/>
      <c r="C36" s="354"/>
      <c r="D36" s="161"/>
      <c r="E36" s="161"/>
      <c r="F36" s="161"/>
      <c r="G36" s="161"/>
      <c r="H36" s="358"/>
      <c r="I36" s="355"/>
      <c r="J36" s="349" t="s">
        <v>37</v>
      </c>
      <c r="K36" s="349"/>
      <c r="L36" s="41">
        <f>G33</f>
        <v>2.75</v>
      </c>
      <c r="M36" s="351" t="s">
        <v>14</v>
      </c>
    </row>
    <row r="38" spans="1:13" x14ac:dyDescent="0.25">
      <c r="A38" s="473" t="s">
        <v>310</v>
      </c>
      <c r="B38" s="473"/>
      <c r="C38" s="473"/>
      <c r="D38" s="473"/>
      <c r="E38" s="473"/>
      <c r="F38" s="473"/>
      <c r="G38" s="473"/>
      <c r="H38" s="473"/>
      <c r="I38" s="473"/>
      <c r="J38" s="473"/>
      <c r="K38" s="473"/>
      <c r="L38" s="473"/>
      <c r="M38" s="473"/>
    </row>
    <row r="39" spans="1:13" x14ac:dyDescent="0.25">
      <c r="A39" s="473" t="s">
        <v>351</v>
      </c>
      <c r="B39" s="473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473"/>
    </row>
    <row r="40" spans="1:13" x14ac:dyDescent="0.25">
      <c r="A40" s="439" t="s">
        <v>299</v>
      </c>
      <c r="B40" s="439"/>
      <c r="C40" s="439"/>
      <c r="D40" s="439"/>
      <c r="E40" s="439"/>
      <c r="F40" s="439"/>
      <c r="G40" s="439"/>
      <c r="H40" s="439"/>
      <c r="I40" s="348"/>
      <c r="J40" s="161"/>
      <c r="K40" s="348" t="s">
        <v>3</v>
      </c>
      <c r="L40" s="347">
        <v>11</v>
      </c>
      <c r="M40" s="348" t="s">
        <v>4</v>
      </c>
    </row>
    <row r="41" spans="1:13" ht="15.75" customHeight="1" x14ac:dyDescent="0.25">
      <c r="A41" s="13" t="s">
        <v>5</v>
      </c>
      <c r="B41" s="13" t="s">
        <v>6</v>
      </c>
      <c r="C41" s="12" t="s">
        <v>7</v>
      </c>
      <c r="D41" s="12" t="s">
        <v>8</v>
      </c>
      <c r="E41" s="11" t="s">
        <v>66</v>
      </c>
      <c r="F41" s="11" t="s">
        <v>10</v>
      </c>
      <c r="G41" s="12" t="s">
        <v>11</v>
      </c>
      <c r="H41" s="10" t="s">
        <v>12</v>
      </c>
      <c r="I41" s="10"/>
      <c r="J41" s="10"/>
      <c r="K41" s="9" t="s">
        <v>13</v>
      </c>
      <c r="L41" s="9"/>
      <c r="M41" s="9"/>
    </row>
    <row r="42" spans="1:13" x14ac:dyDescent="0.25">
      <c r="A42" s="13"/>
      <c r="B42" s="13"/>
      <c r="C42" s="12"/>
      <c r="D42" s="12"/>
      <c r="E42" s="11"/>
      <c r="F42" s="11"/>
      <c r="G42" s="12"/>
      <c r="H42" s="19" t="s">
        <v>14</v>
      </c>
      <c r="I42" s="19" t="s">
        <v>15</v>
      </c>
      <c r="J42" s="19" t="s">
        <v>16</v>
      </c>
      <c r="K42" s="20" t="s">
        <v>14</v>
      </c>
      <c r="L42" s="20" t="s">
        <v>15</v>
      </c>
      <c r="M42" s="20" t="s">
        <v>16</v>
      </c>
    </row>
    <row r="43" spans="1:13" x14ac:dyDescent="0.25">
      <c r="A43" s="325">
        <v>1</v>
      </c>
      <c r="B43" s="54" t="s">
        <v>17</v>
      </c>
      <c r="C43" s="21">
        <v>197</v>
      </c>
      <c r="D43" s="23">
        <f t="shared" ref="D43:D52" si="10">F43+E43</f>
        <v>19</v>
      </c>
      <c r="E43" s="23">
        <v>2</v>
      </c>
      <c r="F43" s="53">
        <f t="shared" ref="F43:F52" si="11">INT(C43/$L$20)</f>
        <v>17</v>
      </c>
      <c r="G43" s="27">
        <v>26</v>
      </c>
      <c r="H43" s="325" t="str">
        <f t="shared" ref="H43:H53" si="12">CHOOSE(WEEKDAY(I43),"Minggu","Senin","Selasa","Rabu","Kamis","Jum'at","Sabtu")</f>
        <v>Selasa</v>
      </c>
      <c r="I43" s="326">
        <v>45678</v>
      </c>
      <c r="J43" s="327">
        <v>0.125</v>
      </c>
      <c r="K43" s="325" t="str">
        <f t="shared" ref="K43:K52" si="13">CHOOSE(WEEKDAY(L43),"Minggu","Senin","Selasa","Rabu","Kamis","Jum'at","Sabtu")</f>
        <v>Rabu</v>
      </c>
      <c r="L43" s="326">
        <f>(I43+J43)+G43/24</f>
        <v>45679.208333333336</v>
      </c>
      <c r="M43" s="327">
        <f t="shared" ref="M43:M52" si="14">(J43+G43/24)</f>
        <v>1.2083333333333333</v>
      </c>
    </row>
    <row r="44" spans="1:13" x14ac:dyDescent="0.25">
      <c r="A44" s="325">
        <f t="shared" ref="A44:A53" si="15">A43+1</f>
        <v>2</v>
      </c>
      <c r="B44" s="54" t="s">
        <v>352</v>
      </c>
      <c r="C44" s="21">
        <v>230</v>
      </c>
      <c r="D44" s="23">
        <f t="shared" si="10"/>
        <v>24</v>
      </c>
      <c r="E44" s="23">
        <v>4</v>
      </c>
      <c r="F44" s="53">
        <f t="shared" si="11"/>
        <v>20</v>
      </c>
      <c r="G44" s="21">
        <v>2</v>
      </c>
      <c r="H44" s="325" t="str">
        <f t="shared" si="12"/>
        <v>Kamis</v>
      </c>
      <c r="I44" s="326">
        <f t="shared" ref="I44:I53" si="16">$I$43+J44</f>
        <v>45680</v>
      </c>
      <c r="J44" s="327">
        <f t="shared" ref="J44:J53" si="17">M43+D43/24</f>
        <v>2</v>
      </c>
      <c r="K44" s="325" t="str">
        <f t="shared" si="13"/>
        <v>Kamis</v>
      </c>
      <c r="L44" s="326">
        <f t="shared" ref="L44:L52" si="18">($I$43+J44)+G44/24</f>
        <v>45680.083333333336</v>
      </c>
      <c r="M44" s="327">
        <f t="shared" si="14"/>
        <v>2.0833333333333335</v>
      </c>
    </row>
    <row r="45" spans="1:13" x14ac:dyDescent="0.25">
      <c r="A45" s="325">
        <f t="shared" si="15"/>
        <v>3</v>
      </c>
      <c r="B45" s="54" t="s">
        <v>330</v>
      </c>
      <c r="C45" s="21">
        <v>467</v>
      </c>
      <c r="D45" s="23">
        <f t="shared" si="10"/>
        <v>44</v>
      </c>
      <c r="E45" s="53">
        <v>2</v>
      </c>
      <c r="F45" s="53">
        <f t="shared" si="11"/>
        <v>42</v>
      </c>
      <c r="G45" s="27">
        <v>2</v>
      </c>
      <c r="H45" s="325" t="str">
        <f t="shared" si="12"/>
        <v>Jum'at</v>
      </c>
      <c r="I45" s="326">
        <f t="shared" si="16"/>
        <v>45681.083333333336</v>
      </c>
      <c r="J45" s="327">
        <f t="shared" si="17"/>
        <v>3.0833333333333335</v>
      </c>
      <c r="K45" s="325" t="str">
        <f t="shared" si="13"/>
        <v>Jum'at</v>
      </c>
      <c r="L45" s="326">
        <f t="shared" si="18"/>
        <v>45681.166666666672</v>
      </c>
      <c r="M45" s="327">
        <f t="shared" si="14"/>
        <v>3.166666666666667</v>
      </c>
    </row>
    <row r="46" spans="1:13" x14ac:dyDescent="0.25">
      <c r="A46" s="325">
        <f t="shared" si="15"/>
        <v>4</v>
      </c>
      <c r="B46" s="54" t="s">
        <v>292</v>
      </c>
      <c r="C46" s="21">
        <v>265</v>
      </c>
      <c r="D46" s="23">
        <f t="shared" si="10"/>
        <v>25</v>
      </c>
      <c r="E46" s="329">
        <v>1</v>
      </c>
      <c r="F46" s="53">
        <f t="shared" si="11"/>
        <v>24</v>
      </c>
      <c r="G46" s="27">
        <v>4</v>
      </c>
      <c r="H46" s="325" t="str">
        <f t="shared" si="12"/>
        <v>Minggu</v>
      </c>
      <c r="I46" s="326">
        <f t="shared" si="16"/>
        <v>45683</v>
      </c>
      <c r="J46" s="327">
        <f t="shared" si="17"/>
        <v>5</v>
      </c>
      <c r="K46" s="325" t="str">
        <f t="shared" si="13"/>
        <v>Minggu</v>
      </c>
      <c r="L46" s="326">
        <f t="shared" si="18"/>
        <v>45683.166666666664</v>
      </c>
      <c r="M46" s="327">
        <f t="shared" si="14"/>
        <v>5.166666666666667</v>
      </c>
    </row>
    <row r="47" spans="1:13" x14ac:dyDescent="0.25">
      <c r="A47" s="325">
        <f t="shared" si="15"/>
        <v>5</v>
      </c>
      <c r="B47" s="54" t="s">
        <v>287</v>
      </c>
      <c r="C47" s="21">
        <v>289</v>
      </c>
      <c r="D47" s="23">
        <f t="shared" si="10"/>
        <v>27</v>
      </c>
      <c r="E47" s="53">
        <v>1</v>
      </c>
      <c r="F47" s="53">
        <f t="shared" si="11"/>
        <v>26</v>
      </c>
      <c r="G47" s="27">
        <v>7</v>
      </c>
      <c r="H47" s="325" t="str">
        <f t="shared" si="12"/>
        <v>Senin</v>
      </c>
      <c r="I47" s="326">
        <f t="shared" si="16"/>
        <v>45684.208333333336</v>
      </c>
      <c r="J47" s="327">
        <f t="shared" si="17"/>
        <v>6.2083333333333339</v>
      </c>
      <c r="K47" s="325" t="str">
        <f t="shared" si="13"/>
        <v>Senin</v>
      </c>
      <c r="L47" s="326">
        <f t="shared" si="18"/>
        <v>45684.5</v>
      </c>
      <c r="M47" s="327">
        <f t="shared" si="14"/>
        <v>6.5000000000000009</v>
      </c>
    </row>
    <row r="48" spans="1:13" x14ac:dyDescent="0.25">
      <c r="A48" s="325">
        <f t="shared" si="15"/>
        <v>6</v>
      </c>
      <c r="B48" s="54" t="s">
        <v>18</v>
      </c>
      <c r="C48" s="21">
        <v>333</v>
      </c>
      <c r="D48" s="23">
        <f t="shared" si="10"/>
        <v>31</v>
      </c>
      <c r="E48" s="53">
        <v>1</v>
      </c>
      <c r="F48" s="53">
        <f t="shared" si="11"/>
        <v>30</v>
      </c>
      <c r="G48" s="27">
        <v>3</v>
      </c>
      <c r="H48" s="325" t="str">
        <f t="shared" si="12"/>
        <v>Selasa</v>
      </c>
      <c r="I48" s="326">
        <f t="shared" si="16"/>
        <v>45685.625</v>
      </c>
      <c r="J48" s="327">
        <f t="shared" si="17"/>
        <v>7.6250000000000009</v>
      </c>
      <c r="K48" s="325" t="str">
        <f t="shared" si="13"/>
        <v>Selasa</v>
      </c>
      <c r="L48" s="326">
        <f t="shared" si="18"/>
        <v>45685.75</v>
      </c>
      <c r="M48" s="327">
        <f t="shared" si="14"/>
        <v>7.7500000000000009</v>
      </c>
    </row>
    <row r="49" spans="1:13" x14ac:dyDescent="0.25">
      <c r="A49" s="325">
        <f t="shared" si="15"/>
        <v>7</v>
      </c>
      <c r="B49" s="54" t="s">
        <v>301</v>
      </c>
      <c r="C49" s="21">
        <v>333</v>
      </c>
      <c r="D49" s="23">
        <f t="shared" si="10"/>
        <v>30</v>
      </c>
      <c r="E49" s="53">
        <v>0</v>
      </c>
      <c r="F49" s="53">
        <f t="shared" si="11"/>
        <v>30</v>
      </c>
      <c r="G49" s="27">
        <v>4</v>
      </c>
      <c r="H49" s="325" t="str">
        <f t="shared" si="12"/>
        <v>Kamis</v>
      </c>
      <c r="I49" s="326">
        <f t="shared" si="16"/>
        <v>45687.041666666664</v>
      </c>
      <c r="J49" s="327">
        <f t="shared" si="17"/>
        <v>9.0416666666666679</v>
      </c>
      <c r="K49" s="325" t="str">
        <f t="shared" si="13"/>
        <v>Kamis</v>
      </c>
      <c r="L49" s="326">
        <f t="shared" si="18"/>
        <v>45687.208333333328</v>
      </c>
      <c r="M49" s="327">
        <f t="shared" si="14"/>
        <v>9.2083333333333339</v>
      </c>
    </row>
    <row r="50" spans="1:13" x14ac:dyDescent="0.25">
      <c r="A50" s="325">
        <f t="shared" si="15"/>
        <v>8</v>
      </c>
      <c r="B50" s="54" t="s">
        <v>18</v>
      </c>
      <c r="C50" s="21">
        <v>289</v>
      </c>
      <c r="D50" s="23">
        <f t="shared" si="10"/>
        <v>27</v>
      </c>
      <c r="E50" s="53">
        <v>1</v>
      </c>
      <c r="F50" s="53">
        <f t="shared" si="11"/>
        <v>26</v>
      </c>
      <c r="G50" s="27">
        <v>3</v>
      </c>
      <c r="H50" s="325" t="str">
        <f t="shared" si="12"/>
        <v>Jum'at</v>
      </c>
      <c r="I50" s="326">
        <f t="shared" si="16"/>
        <v>45688.458333333336</v>
      </c>
      <c r="J50" s="327">
        <f t="shared" si="17"/>
        <v>10.458333333333334</v>
      </c>
      <c r="K50" s="325" t="str">
        <f t="shared" si="13"/>
        <v>Jum'at</v>
      </c>
      <c r="L50" s="326">
        <f t="shared" si="18"/>
        <v>45688.583333333336</v>
      </c>
      <c r="M50" s="327">
        <f t="shared" si="14"/>
        <v>10.583333333333334</v>
      </c>
    </row>
    <row r="51" spans="1:13" x14ac:dyDescent="0.25">
      <c r="A51" s="325">
        <f t="shared" si="15"/>
        <v>9</v>
      </c>
      <c r="B51" s="54" t="s">
        <v>287</v>
      </c>
      <c r="C51" s="21">
        <v>265</v>
      </c>
      <c r="D51" s="23">
        <f t="shared" si="10"/>
        <v>25</v>
      </c>
      <c r="E51" s="53">
        <v>1</v>
      </c>
      <c r="F51" s="53">
        <f t="shared" si="11"/>
        <v>24</v>
      </c>
      <c r="G51" s="27">
        <v>2</v>
      </c>
      <c r="H51" s="325" t="str">
        <f t="shared" si="12"/>
        <v>Sabtu</v>
      </c>
      <c r="I51" s="326">
        <f t="shared" si="16"/>
        <v>45689.708333333336</v>
      </c>
      <c r="J51" s="327">
        <f t="shared" si="17"/>
        <v>11.708333333333334</v>
      </c>
      <c r="K51" s="325" t="str">
        <f t="shared" si="13"/>
        <v>Sabtu</v>
      </c>
      <c r="L51" s="326">
        <f t="shared" si="18"/>
        <v>45689.791666666672</v>
      </c>
      <c r="M51" s="327">
        <f t="shared" si="14"/>
        <v>11.791666666666668</v>
      </c>
    </row>
    <row r="52" spans="1:13" x14ac:dyDescent="0.25">
      <c r="A52" s="325">
        <f t="shared" si="15"/>
        <v>10</v>
      </c>
      <c r="B52" s="54" t="s">
        <v>292</v>
      </c>
      <c r="C52" s="21">
        <v>467</v>
      </c>
      <c r="D52" s="23">
        <f t="shared" si="10"/>
        <v>19</v>
      </c>
      <c r="E52" s="53">
        <v>-23</v>
      </c>
      <c r="F52" s="53">
        <f t="shared" si="11"/>
        <v>42</v>
      </c>
      <c r="G52" s="27">
        <v>5</v>
      </c>
      <c r="H52" s="325" t="str">
        <f t="shared" si="12"/>
        <v>Minggu</v>
      </c>
      <c r="I52" s="326">
        <f t="shared" si="16"/>
        <v>45690.833333333336</v>
      </c>
      <c r="J52" s="327">
        <f t="shared" si="17"/>
        <v>12.833333333333334</v>
      </c>
      <c r="K52" s="325" t="str">
        <f t="shared" si="13"/>
        <v>Senin</v>
      </c>
      <c r="L52" s="326">
        <f t="shared" si="18"/>
        <v>45691.041666666672</v>
      </c>
      <c r="M52" s="327">
        <f t="shared" si="14"/>
        <v>13.041666666666668</v>
      </c>
    </row>
    <row r="53" spans="1:13" x14ac:dyDescent="0.25">
      <c r="A53" s="325">
        <f t="shared" si="15"/>
        <v>11</v>
      </c>
      <c r="B53" s="54" t="s">
        <v>18</v>
      </c>
      <c r="C53" s="21"/>
      <c r="D53" s="23"/>
      <c r="E53" s="53"/>
      <c r="F53" s="53"/>
      <c r="G53" s="27"/>
      <c r="H53" s="325" t="str">
        <f t="shared" si="12"/>
        <v>Senin</v>
      </c>
      <c r="I53" s="326">
        <f t="shared" si="16"/>
        <v>45691.833333333336</v>
      </c>
      <c r="J53" s="327">
        <f t="shared" si="17"/>
        <v>13.833333333333334</v>
      </c>
      <c r="K53" s="325"/>
      <c r="L53" s="326"/>
      <c r="M53" s="327"/>
    </row>
    <row r="54" spans="1:13" x14ac:dyDescent="0.25">
      <c r="A54" s="474" t="s">
        <v>31</v>
      </c>
      <c r="B54" s="474"/>
      <c r="C54" s="53">
        <f>SUM(C43:C53)</f>
        <v>3135</v>
      </c>
      <c r="D54" s="28">
        <f>SUM(D43:D53)</f>
        <v>271</v>
      </c>
      <c r="E54" s="28"/>
      <c r="F54" s="28"/>
      <c r="G54" s="28">
        <f>SUM(G43:G53)</f>
        <v>58</v>
      </c>
      <c r="H54" s="28">
        <f>D54+G54</f>
        <v>329</v>
      </c>
      <c r="I54" s="29"/>
      <c r="J54" s="349"/>
      <c r="K54" s="29"/>
      <c r="L54" s="29"/>
      <c r="M54" s="349"/>
    </row>
    <row r="55" spans="1:13" x14ac:dyDescent="0.25">
      <c r="A55" s="474" t="s">
        <v>32</v>
      </c>
      <c r="B55" s="474"/>
      <c r="C55" s="270"/>
      <c r="D55" s="32">
        <f>D54/24</f>
        <v>11.291666666666666</v>
      </c>
      <c r="E55" s="32"/>
      <c r="F55" s="32"/>
      <c r="G55" s="32">
        <f>G54/24</f>
        <v>2.4166666666666665</v>
      </c>
      <c r="H55" s="32">
        <f>H54/24</f>
        <v>13.708333333333334</v>
      </c>
      <c r="I55" s="33"/>
      <c r="J55" s="350" t="s">
        <v>33</v>
      </c>
      <c r="K55" s="351"/>
      <c r="L55" s="351"/>
      <c r="M55" s="351"/>
    </row>
    <row r="56" spans="1:13" x14ac:dyDescent="0.25">
      <c r="A56" s="353"/>
      <c r="B56" s="353"/>
      <c r="C56" s="354"/>
      <c r="D56" s="161"/>
      <c r="E56" s="161"/>
      <c r="F56" s="161"/>
      <c r="G56" s="161"/>
      <c r="H56" s="351"/>
      <c r="I56" s="355"/>
      <c r="J56" s="349" t="s">
        <v>34</v>
      </c>
      <c r="K56" s="349"/>
      <c r="L56" s="356">
        <f>C54</f>
        <v>3135</v>
      </c>
      <c r="M56" s="351" t="s">
        <v>35</v>
      </c>
    </row>
    <row r="57" spans="1:13" x14ac:dyDescent="0.25">
      <c r="A57" s="161"/>
      <c r="B57" s="353"/>
      <c r="C57" s="354"/>
      <c r="D57" s="161"/>
      <c r="E57" s="161"/>
      <c r="F57" s="161"/>
      <c r="G57" s="358"/>
      <c r="H57" s="358"/>
      <c r="I57" s="355"/>
      <c r="J57" s="349" t="s">
        <v>36</v>
      </c>
      <c r="K57" s="349"/>
      <c r="L57" s="359">
        <f>D55</f>
        <v>11.291666666666666</v>
      </c>
      <c r="M57" s="351" t="s">
        <v>14</v>
      </c>
    </row>
    <row r="58" spans="1:13" x14ac:dyDescent="0.25">
      <c r="A58" s="161"/>
      <c r="B58" s="161"/>
      <c r="C58" s="354"/>
      <c r="D58" s="161"/>
      <c r="E58" s="161"/>
      <c r="F58" s="161"/>
      <c r="G58" s="161"/>
      <c r="H58" s="358"/>
      <c r="I58" s="355"/>
      <c r="J58" s="349" t="s">
        <v>37</v>
      </c>
      <c r="K58" s="349"/>
      <c r="L58" s="41">
        <f>G55</f>
        <v>2.4166666666666665</v>
      </c>
      <c r="M58" s="351" t="s">
        <v>14</v>
      </c>
    </row>
    <row r="60" spans="1:13" x14ac:dyDescent="0.25">
      <c r="A60" s="473" t="s">
        <v>310</v>
      </c>
      <c r="B60" s="473"/>
      <c r="C60" s="473"/>
      <c r="D60" s="473"/>
      <c r="E60" s="473"/>
      <c r="F60" s="473"/>
      <c r="G60" s="473"/>
      <c r="H60" s="473"/>
      <c r="I60" s="473"/>
      <c r="J60" s="473"/>
      <c r="K60" s="473"/>
      <c r="L60" s="473"/>
      <c r="M60" s="473"/>
    </row>
    <row r="61" spans="1:13" x14ac:dyDescent="0.25">
      <c r="A61" s="473" t="s">
        <v>351</v>
      </c>
      <c r="B61" s="473"/>
      <c r="C61" s="473"/>
      <c r="D61" s="473"/>
      <c r="E61" s="473"/>
      <c r="F61" s="473"/>
      <c r="G61" s="473"/>
      <c r="H61" s="473"/>
      <c r="I61" s="473"/>
      <c r="J61" s="473"/>
      <c r="K61" s="473"/>
      <c r="L61" s="473"/>
      <c r="M61" s="473"/>
    </row>
    <row r="62" spans="1:13" x14ac:dyDescent="0.25">
      <c r="A62" s="439" t="s">
        <v>354</v>
      </c>
      <c r="B62" s="439"/>
      <c r="C62" s="439"/>
      <c r="D62" s="439"/>
      <c r="E62" s="439"/>
      <c r="F62" s="439"/>
      <c r="G62" s="439"/>
      <c r="H62" s="439"/>
      <c r="I62" s="348"/>
      <c r="J62" s="161"/>
      <c r="K62" s="348" t="s">
        <v>3</v>
      </c>
      <c r="L62" s="347">
        <v>11</v>
      </c>
      <c r="M62" s="348" t="s">
        <v>4</v>
      </c>
    </row>
    <row r="63" spans="1:13" ht="15.75" customHeight="1" x14ac:dyDescent="0.25">
      <c r="A63" s="13" t="s">
        <v>5</v>
      </c>
      <c r="B63" s="13" t="s">
        <v>6</v>
      </c>
      <c r="C63" s="12" t="s">
        <v>7</v>
      </c>
      <c r="D63" s="12" t="s">
        <v>8</v>
      </c>
      <c r="E63" s="11" t="s">
        <v>66</v>
      </c>
      <c r="F63" s="11" t="s">
        <v>10</v>
      </c>
      <c r="G63" s="12" t="s">
        <v>11</v>
      </c>
      <c r="H63" s="10" t="s">
        <v>12</v>
      </c>
      <c r="I63" s="10"/>
      <c r="J63" s="10"/>
      <c r="K63" s="9" t="s">
        <v>13</v>
      </c>
      <c r="L63" s="9"/>
      <c r="M63" s="9"/>
    </row>
    <row r="64" spans="1:13" x14ac:dyDescent="0.25">
      <c r="A64" s="13"/>
      <c r="B64" s="13"/>
      <c r="C64" s="12"/>
      <c r="D64" s="12"/>
      <c r="E64" s="11"/>
      <c r="F64" s="11"/>
      <c r="G64" s="12"/>
      <c r="H64" s="19" t="s">
        <v>14</v>
      </c>
      <c r="I64" s="19" t="s">
        <v>15</v>
      </c>
      <c r="J64" s="19" t="s">
        <v>16</v>
      </c>
      <c r="K64" s="20" t="s">
        <v>14</v>
      </c>
      <c r="L64" s="20" t="s">
        <v>15</v>
      </c>
      <c r="M64" s="20" t="s">
        <v>16</v>
      </c>
    </row>
    <row r="65" spans="1:13" x14ac:dyDescent="0.25">
      <c r="A65" s="325">
        <v>1</v>
      </c>
      <c r="B65" s="134" t="s">
        <v>18</v>
      </c>
      <c r="C65" s="21">
        <v>189</v>
      </c>
      <c r="D65" s="23">
        <f t="shared" ref="D65:D71" si="19">F65+E65</f>
        <v>22</v>
      </c>
      <c r="E65" s="23">
        <v>5</v>
      </c>
      <c r="F65" s="53">
        <f t="shared" ref="F65:F71" si="20">INT(C65/$L$20)</f>
        <v>17</v>
      </c>
      <c r="G65" s="21">
        <v>1030</v>
      </c>
      <c r="H65" s="325" t="str">
        <f t="shared" ref="H65:H72" si="21">CHOOSE(WEEKDAY(I65),"Minggu","Senin","Selasa","Rabu","Kamis","Jum'at","Sabtu")</f>
        <v>Selasa</v>
      </c>
      <c r="I65" s="326">
        <v>45692</v>
      </c>
      <c r="J65" s="327">
        <v>4.1666666666666699E-2</v>
      </c>
      <c r="K65" s="325" t="str">
        <f t="shared" ref="K65:K71" si="22">CHOOSE(WEEKDAY(L65),"Minggu","Senin","Selasa","Rabu","Kamis","Jum'at","Sabtu")</f>
        <v>Selasa</v>
      </c>
      <c r="L65" s="326">
        <f>(I65+J65)+G65/24</f>
        <v>45734.958333333328</v>
      </c>
      <c r="M65" s="327">
        <f t="shared" ref="M65:M71" si="23">(J65+G65/24)</f>
        <v>42.958333333333329</v>
      </c>
    </row>
    <row r="66" spans="1:13" ht="15.75" customHeight="1" x14ac:dyDescent="0.25">
      <c r="A66" s="325">
        <v>2</v>
      </c>
      <c r="B66" s="54" t="s">
        <v>292</v>
      </c>
      <c r="C66" s="270">
        <v>326</v>
      </c>
      <c r="D66" s="23">
        <f t="shared" si="19"/>
        <v>34</v>
      </c>
      <c r="E66" s="360">
        <v>5</v>
      </c>
      <c r="F66" s="53">
        <f t="shared" si="20"/>
        <v>29</v>
      </c>
      <c r="G66" s="21">
        <v>7</v>
      </c>
      <c r="H66" s="325" t="str">
        <f t="shared" si="21"/>
        <v>Rabu</v>
      </c>
      <c r="I66" s="326">
        <f t="shared" ref="I66:I72" si="24">$I$65+J66</f>
        <v>45735.875</v>
      </c>
      <c r="J66" s="327">
        <f t="shared" ref="J66:J72" si="25">M65+D65/24</f>
        <v>43.874999999999993</v>
      </c>
      <c r="K66" s="325" t="str">
        <f t="shared" si="22"/>
        <v>Kamis</v>
      </c>
      <c r="L66" s="326">
        <f t="shared" ref="L66:L71" si="26">($I$65+J66)+G66/24</f>
        <v>45736.166666666664</v>
      </c>
      <c r="M66" s="327">
        <f t="shared" si="23"/>
        <v>44.166666666666657</v>
      </c>
    </row>
    <row r="67" spans="1:13" x14ac:dyDescent="0.25">
      <c r="A67" s="325">
        <v>3</v>
      </c>
      <c r="B67" s="134" t="s">
        <v>347</v>
      </c>
      <c r="C67" s="270">
        <v>293</v>
      </c>
      <c r="D67" s="23">
        <f t="shared" si="19"/>
        <v>28</v>
      </c>
      <c r="E67" s="360">
        <v>2</v>
      </c>
      <c r="F67" s="53">
        <f t="shared" si="20"/>
        <v>26</v>
      </c>
      <c r="G67" s="21">
        <v>19</v>
      </c>
      <c r="H67" s="325" t="str">
        <f t="shared" si="21"/>
        <v>Jum'at</v>
      </c>
      <c r="I67" s="326">
        <f t="shared" si="24"/>
        <v>45737.583333333336</v>
      </c>
      <c r="J67" s="327">
        <f t="shared" si="25"/>
        <v>45.583333333333321</v>
      </c>
      <c r="K67" s="325" t="str">
        <f t="shared" si="22"/>
        <v>Sabtu</v>
      </c>
      <c r="L67" s="326">
        <f t="shared" si="26"/>
        <v>45738.375</v>
      </c>
      <c r="M67" s="327">
        <f t="shared" si="23"/>
        <v>46.374999999999986</v>
      </c>
    </row>
    <row r="68" spans="1:13" x14ac:dyDescent="0.25">
      <c r="A68" s="325">
        <v>4</v>
      </c>
      <c r="B68" s="134" t="s">
        <v>18</v>
      </c>
      <c r="C68" s="270">
        <v>289</v>
      </c>
      <c r="D68" s="23">
        <f t="shared" si="19"/>
        <v>28</v>
      </c>
      <c r="E68" s="360">
        <v>2</v>
      </c>
      <c r="F68" s="53">
        <f t="shared" si="20"/>
        <v>26</v>
      </c>
      <c r="G68" s="21">
        <v>3</v>
      </c>
      <c r="H68" s="325" t="str">
        <f t="shared" si="21"/>
        <v>Minggu</v>
      </c>
      <c r="I68" s="326">
        <f t="shared" si="24"/>
        <v>45739.541666666664</v>
      </c>
      <c r="J68" s="327">
        <f t="shared" si="25"/>
        <v>47.54166666666665</v>
      </c>
      <c r="K68" s="325" t="str">
        <f t="shared" si="22"/>
        <v>Minggu</v>
      </c>
      <c r="L68" s="326">
        <f t="shared" si="26"/>
        <v>45739.666666666664</v>
      </c>
      <c r="M68" s="327">
        <f t="shared" si="23"/>
        <v>47.66666666666665</v>
      </c>
    </row>
    <row r="69" spans="1:13" x14ac:dyDescent="0.25">
      <c r="A69" s="325">
        <v>5</v>
      </c>
      <c r="B69" s="54" t="s">
        <v>287</v>
      </c>
      <c r="C69" s="21">
        <v>265</v>
      </c>
      <c r="D69" s="23">
        <f t="shared" si="19"/>
        <v>25</v>
      </c>
      <c r="E69" s="23">
        <v>1</v>
      </c>
      <c r="F69" s="53">
        <f t="shared" si="20"/>
        <v>24</v>
      </c>
      <c r="G69" s="21">
        <v>4</v>
      </c>
      <c r="H69" s="325" t="str">
        <f t="shared" si="21"/>
        <v>Senin</v>
      </c>
      <c r="I69" s="326">
        <f t="shared" si="24"/>
        <v>45740.833333333336</v>
      </c>
      <c r="J69" s="327">
        <f t="shared" si="25"/>
        <v>48.833333333333314</v>
      </c>
      <c r="K69" s="325" t="str">
        <f t="shared" si="22"/>
        <v>Selasa</v>
      </c>
      <c r="L69" s="326">
        <f t="shared" si="26"/>
        <v>45741</v>
      </c>
      <c r="M69" s="327">
        <f t="shared" si="23"/>
        <v>48.999999999999979</v>
      </c>
    </row>
    <row r="70" spans="1:13" x14ac:dyDescent="0.25">
      <c r="A70" s="325">
        <v>6</v>
      </c>
      <c r="B70" s="54" t="s">
        <v>292</v>
      </c>
      <c r="C70" s="270">
        <v>326</v>
      </c>
      <c r="D70" s="23">
        <f t="shared" si="19"/>
        <v>34</v>
      </c>
      <c r="E70" s="23">
        <v>5</v>
      </c>
      <c r="F70" s="53">
        <f t="shared" si="20"/>
        <v>29</v>
      </c>
      <c r="G70" s="21">
        <v>7</v>
      </c>
      <c r="H70" s="325" t="str">
        <f t="shared" si="21"/>
        <v>Rabu</v>
      </c>
      <c r="I70" s="326">
        <f t="shared" si="24"/>
        <v>45742.041666666664</v>
      </c>
      <c r="J70" s="327">
        <f t="shared" si="25"/>
        <v>50.041666666666643</v>
      </c>
      <c r="K70" s="325" t="str">
        <f t="shared" si="22"/>
        <v>Rabu</v>
      </c>
      <c r="L70" s="326">
        <f t="shared" si="26"/>
        <v>45742.333333333328</v>
      </c>
      <c r="M70" s="327">
        <f t="shared" si="23"/>
        <v>50.333333333333307</v>
      </c>
    </row>
    <row r="71" spans="1:13" x14ac:dyDescent="0.25">
      <c r="A71" s="325">
        <v>7</v>
      </c>
      <c r="B71" s="134" t="s">
        <v>347</v>
      </c>
      <c r="C71" s="270">
        <v>326</v>
      </c>
      <c r="D71" s="23">
        <f t="shared" si="19"/>
        <v>30</v>
      </c>
      <c r="E71" s="23">
        <v>1</v>
      </c>
      <c r="F71" s="53">
        <f t="shared" si="20"/>
        <v>29</v>
      </c>
      <c r="G71" s="21">
        <v>19</v>
      </c>
      <c r="H71" s="325" t="str">
        <f t="shared" si="21"/>
        <v>Kamis</v>
      </c>
      <c r="I71" s="326">
        <f t="shared" si="24"/>
        <v>45743.75</v>
      </c>
      <c r="J71" s="327">
        <f t="shared" si="25"/>
        <v>51.749999999999972</v>
      </c>
      <c r="K71" s="325" t="str">
        <f t="shared" si="22"/>
        <v>Jum'at</v>
      </c>
      <c r="L71" s="326">
        <f t="shared" si="26"/>
        <v>45744.541666666664</v>
      </c>
      <c r="M71" s="327">
        <f t="shared" si="23"/>
        <v>52.541666666666636</v>
      </c>
    </row>
    <row r="72" spans="1:13" x14ac:dyDescent="0.25">
      <c r="A72" s="325">
        <v>8</v>
      </c>
      <c r="B72" s="134" t="s">
        <v>292</v>
      </c>
      <c r="C72" s="21"/>
      <c r="D72" s="23"/>
      <c r="E72" s="23"/>
      <c r="F72" s="53"/>
      <c r="G72" s="21"/>
      <c r="H72" s="325" t="str">
        <f t="shared" si="21"/>
        <v>Sabtu</v>
      </c>
      <c r="I72" s="326">
        <f t="shared" si="24"/>
        <v>45745.791666666664</v>
      </c>
      <c r="J72" s="327">
        <f t="shared" si="25"/>
        <v>53.791666666666636</v>
      </c>
      <c r="K72" s="325"/>
      <c r="L72" s="326"/>
      <c r="M72" s="327"/>
    </row>
    <row r="73" spans="1:13" x14ac:dyDescent="0.25">
      <c r="A73" s="474" t="s">
        <v>31</v>
      </c>
      <c r="B73" s="474"/>
      <c r="C73" s="53">
        <f>SUM(C65:C72)</f>
        <v>2014</v>
      </c>
      <c r="D73" s="28">
        <f>SUM(D65:D72)</f>
        <v>201</v>
      </c>
      <c r="E73" s="28"/>
      <c r="F73" s="28"/>
      <c r="G73" s="28">
        <f>SUM(G65:G72)</f>
        <v>1089</v>
      </c>
      <c r="H73" s="28">
        <f>D73+G73</f>
        <v>1290</v>
      </c>
      <c r="I73" s="29"/>
      <c r="J73" s="349"/>
      <c r="K73" s="29"/>
      <c r="L73" s="29"/>
      <c r="M73" s="349"/>
    </row>
    <row r="74" spans="1:13" x14ac:dyDescent="0.25">
      <c r="A74" s="474" t="s">
        <v>32</v>
      </c>
      <c r="B74" s="474"/>
      <c r="C74" s="270"/>
      <c r="D74" s="32">
        <f>D73/24</f>
        <v>8.375</v>
      </c>
      <c r="E74" s="32"/>
      <c r="F74" s="32"/>
      <c r="G74" s="32">
        <f>G73/24</f>
        <v>45.375</v>
      </c>
      <c r="H74" s="32">
        <f>H73/24</f>
        <v>53.75</v>
      </c>
      <c r="I74" s="33"/>
      <c r="J74" s="350" t="s">
        <v>33</v>
      </c>
      <c r="K74" s="351"/>
      <c r="L74" s="351"/>
      <c r="M74" s="351"/>
    </row>
    <row r="75" spans="1:13" x14ac:dyDescent="0.25">
      <c r="A75" s="353"/>
      <c r="B75" s="353"/>
      <c r="C75" s="354"/>
      <c r="D75" s="161"/>
      <c r="E75" s="161"/>
      <c r="F75" s="161"/>
      <c r="G75" s="161"/>
      <c r="H75" s="351"/>
      <c r="I75" s="355"/>
      <c r="J75" s="349" t="s">
        <v>34</v>
      </c>
      <c r="K75" s="349"/>
      <c r="L75" s="356">
        <f>C73</f>
        <v>2014</v>
      </c>
      <c r="M75" s="351" t="s">
        <v>35</v>
      </c>
    </row>
    <row r="76" spans="1:13" x14ac:dyDescent="0.25">
      <c r="A76" s="161"/>
      <c r="B76" s="353"/>
      <c r="C76" s="354"/>
      <c r="D76" s="161"/>
      <c r="E76" s="161"/>
      <c r="F76" s="161"/>
      <c r="G76" s="358"/>
      <c r="H76" s="358"/>
      <c r="I76" s="355"/>
      <c r="J76" s="349" t="s">
        <v>36</v>
      </c>
      <c r="K76" s="349"/>
      <c r="L76" s="359">
        <f>D74</f>
        <v>8.375</v>
      </c>
      <c r="M76" s="351" t="s">
        <v>14</v>
      </c>
    </row>
    <row r="77" spans="1:13" x14ac:dyDescent="0.25">
      <c r="A77" s="161"/>
      <c r="B77" s="161"/>
      <c r="C77" s="354"/>
      <c r="D77" s="161"/>
      <c r="E77" s="161"/>
      <c r="F77" s="161"/>
      <c r="G77" s="161"/>
      <c r="H77" s="358"/>
      <c r="I77" s="355"/>
      <c r="J77" s="349" t="s">
        <v>37</v>
      </c>
      <c r="K77" s="349"/>
      <c r="L77" s="41">
        <f>G74</f>
        <v>45.375</v>
      </c>
      <c r="M77" s="351" t="s">
        <v>14</v>
      </c>
    </row>
    <row r="79" spans="1:13" x14ac:dyDescent="0.25">
      <c r="A79" s="473" t="s">
        <v>310</v>
      </c>
      <c r="B79" s="473"/>
      <c r="C79" s="473"/>
      <c r="D79" s="473"/>
      <c r="E79" s="473"/>
      <c r="F79" s="473"/>
      <c r="G79" s="473"/>
      <c r="H79" s="473"/>
      <c r="I79" s="473"/>
      <c r="J79" s="473"/>
      <c r="K79" s="473"/>
      <c r="L79" s="473"/>
      <c r="M79" s="473"/>
    </row>
    <row r="80" spans="1:13" x14ac:dyDescent="0.25">
      <c r="A80" s="473" t="s">
        <v>351</v>
      </c>
      <c r="B80" s="473"/>
      <c r="C80" s="473"/>
      <c r="D80" s="473"/>
      <c r="E80" s="473"/>
      <c r="F80" s="473"/>
      <c r="G80" s="473"/>
      <c r="H80" s="473"/>
      <c r="I80" s="473"/>
      <c r="J80" s="473"/>
      <c r="K80" s="473"/>
      <c r="L80" s="473"/>
      <c r="M80" s="473"/>
    </row>
    <row r="81" spans="1:13" x14ac:dyDescent="0.25">
      <c r="A81" s="439" t="s">
        <v>355</v>
      </c>
      <c r="B81" s="439"/>
      <c r="C81" s="439"/>
      <c r="D81" s="439"/>
      <c r="E81" s="439"/>
      <c r="F81" s="439"/>
      <c r="G81" s="439"/>
      <c r="H81" s="439"/>
      <c r="I81" s="348"/>
      <c r="J81" s="161"/>
      <c r="K81" s="348" t="s">
        <v>3</v>
      </c>
      <c r="L81" s="347">
        <v>11</v>
      </c>
      <c r="M81" s="348" t="s">
        <v>4</v>
      </c>
    </row>
    <row r="82" spans="1:13" ht="15.75" customHeight="1" x14ac:dyDescent="0.25">
      <c r="A82" s="13" t="s">
        <v>5</v>
      </c>
      <c r="B82" s="13" t="s">
        <v>6</v>
      </c>
      <c r="C82" s="12" t="s">
        <v>7</v>
      </c>
      <c r="D82" s="12" t="s">
        <v>8</v>
      </c>
      <c r="E82" s="11" t="s">
        <v>66</v>
      </c>
      <c r="F82" s="11" t="s">
        <v>10</v>
      </c>
      <c r="G82" s="12" t="s">
        <v>11</v>
      </c>
      <c r="H82" s="10" t="s">
        <v>12</v>
      </c>
      <c r="I82" s="10"/>
      <c r="J82" s="10"/>
      <c r="K82" s="9" t="s">
        <v>13</v>
      </c>
      <c r="L82" s="9"/>
      <c r="M82" s="9"/>
    </row>
    <row r="83" spans="1:13" x14ac:dyDescent="0.25">
      <c r="A83" s="13"/>
      <c r="B83" s="13"/>
      <c r="C83" s="12"/>
      <c r="D83" s="12"/>
      <c r="E83" s="11"/>
      <c r="F83" s="11"/>
      <c r="G83" s="12"/>
      <c r="H83" s="19" t="s">
        <v>14</v>
      </c>
      <c r="I83" s="19" t="s">
        <v>15</v>
      </c>
      <c r="J83" s="19" t="s">
        <v>16</v>
      </c>
      <c r="K83" s="20" t="s">
        <v>14</v>
      </c>
      <c r="L83" s="20" t="s">
        <v>15</v>
      </c>
      <c r="M83" s="20" t="s">
        <v>16</v>
      </c>
    </row>
    <row r="84" spans="1:13" x14ac:dyDescent="0.25">
      <c r="A84" s="325">
        <v>1</v>
      </c>
      <c r="B84" s="134" t="s">
        <v>292</v>
      </c>
      <c r="C84" s="21">
        <v>265</v>
      </c>
      <c r="D84" s="23">
        <f t="shared" ref="D84:D90" si="27">F84+E84</f>
        <v>25</v>
      </c>
      <c r="E84" s="23">
        <v>1</v>
      </c>
      <c r="F84" s="53">
        <f t="shared" ref="F84:F90" si="28">INT(C84/$L$20)</f>
        <v>24</v>
      </c>
      <c r="G84" s="21">
        <v>95</v>
      </c>
      <c r="H84" s="325" t="str">
        <f t="shared" ref="H84:H91" si="29">CHOOSE(WEEKDAY(I84),"Minggu","Senin","Selasa","Rabu","Kamis","Jum'at","Sabtu")</f>
        <v>Sabtu</v>
      </c>
      <c r="I84" s="326">
        <v>45745</v>
      </c>
      <c r="J84" s="327">
        <v>0.79166666666666696</v>
      </c>
      <c r="K84" s="325" t="str">
        <f t="shared" ref="K84:K90" si="30">CHOOSE(WEEKDAY(L84),"Minggu","Senin","Selasa","Rabu","Kamis","Jum'at","Sabtu")</f>
        <v>Rabu</v>
      </c>
      <c r="L84" s="326">
        <f>(I84+J84)+G84/24</f>
        <v>45749.75</v>
      </c>
      <c r="M84" s="327">
        <f t="shared" ref="M84:M90" si="31">(J84+G84/24)</f>
        <v>4.75</v>
      </c>
    </row>
    <row r="85" spans="1:13" ht="15.75" customHeight="1" x14ac:dyDescent="0.25">
      <c r="A85" s="325">
        <v>2</v>
      </c>
      <c r="B85" s="134" t="s">
        <v>287</v>
      </c>
      <c r="C85" s="21">
        <v>265</v>
      </c>
      <c r="D85" s="23">
        <f t="shared" si="27"/>
        <v>25</v>
      </c>
      <c r="E85" s="23">
        <v>1</v>
      </c>
      <c r="F85" s="53">
        <f t="shared" si="28"/>
        <v>24</v>
      </c>
      <c r="G85" s="21">
        <v>2</v>
      </c>
      <c r="H85" s="325" t="str">
        <f t="shared" si="29"/>
        <v>Kamis</v>
      </c>
      <c r="I85" s="326">
        <f t="shared" ref="I85:I91" si="32">$I$84+J85</f>
        <v>45750.791666666664</v>
      </c>
      <c r="J85" s="327">
        <f t="shared" ref="J85:J91" si="33">M84+D84/24</f>
        <v>5.791666666666667</v>
      </c>
      <c r="K85" s="325" t="str">
        <f t="shared" si="30"/>
        <v>Kamis</v>
      </c>
      <c r="L85" s="326">
        <f t="shared" ref="L85:L90" si="34">($I$84+J85)+G85/24</f>
        <v>45750.875</v>
      </c>
      <c r="M85" s="327">
        <f t="shared" si="31"/>
        <v>5.875</v>
      </c>
    </row>
    <row r="86" spans="1:13" x14ac:dyDescent="0.25">
      <c r="A86" s="325">
        <v>3</v>
      </c>
      <c r="B86" s="54" t="s">
        <v>292</v>
      </c>
      <c r="C86" s="21">
        <v>265</v>
      </c>
      <c r="D86" s="23">
        <f t="shared" si="27"/>
        <v>25</v>
      </c>
      <c r="E86" s="360">
        <v>1</v>
      </c>
      <c r="F86" s="53">
        <f t="shared" si="28"/>
        <v>24</v>
      </c>
      <c r="G86" s="21">
        <v>4</v>
      </c>
      <c r="H86" s="325" t="str">
        <f t="shared" si="29"/>
        <v>Jum'at</v>
      </c>
      <c r="I86" s="326">
        <f t="shared" si="32"/>
        <v>45751.916666666664</v>
      </c>
      <c r="J86" s="327">
        <f t="shared" si="33"/>
        <v>6.916666666666667</v>
      </c>
      <c r="K86" s="325" t="str">
        <f t="shared" si="30"/>
        <v>Sabtu</v>
      </c>
      <c r="L86" s="326">
        <f t="shared" si="34"/>
        <v>45752.083333333328</v>
      </c>
      <c r="M86" s="327">
        <f t="shared" si="31"/>
        <v>7.0833333333333339</v>
      </c>
    </row>
    <row r="87" spans="1:13" x14ac:dyDescent="0.25">
      <c r="A87" s="325">
        <v>4</v>
      </c>
      <c r="B87" s="54" t="s">
        <v>287</v>
      </c>
      <c r="C87" s="21">
        <v>265</v>
      </c>
      <c r="D87" s="23">
        <f t="shared" si="27"/>
        <v>25</v>
      </c>
      <c r="E87" s="23">
        <v>1</v>
      </c>
      <c r="F87" s="53">
        <f t="shared" si="28"/>
        <v>24</v>
      </c>
      <c r="G87" s="21">
        <v>8</v>
      </c>
      <c r="H87" s="325" t="str">
        <f t="shared" si="29"/>
        <v>Minggu</v>
      </c>
      <c r="I87" s="326">
        <f t="shared" si="32"/>
        <v>45753.125</v>
      </c>
      <c r="J87" s="327">
        <f t="shared" si="33"/>
        <v>8.125</v>
      </c>
      <c r="K87" s="325" t="str">
        <f t="shared" si="30"/>
        <v>Minggu</v>
      </c>
      <c r="L87" s="326">
        <f t="shared" si="34"/>
        <v>45753.458333333336</v>
      </c>
      <c r="M87" s="327">
        <f t="shared" si="31"/>
        <v>8.4583333333333339</v>
      </c>
    </row>
    <row r="88" spans="1:13" x14ac:dyDescent="0.25">
      <c r="A88" s="325">
        <v>5</v>
      </c>
      <c r="B88" s="54" t="s">
        <v>292</v>
      </c>
      <c r="C88" s="21">
        <v>467</v>
      </c>
      <c r="D88" s="23">
        <f t="shared" si="27"/>
        <v>50</v>
      </c>
      <c r="E88" s="23">
        <v>8</v>
      </c>
      <c r="F88" s="53">
        <f t="shared" si="28"/>
        <v>42</v>
      </c>
      <c r="G88" s="21">
        <v>12</v>
      </c>
      <c r="H88" s="325" t="str">
        <f t="shared" si="29"/>
        <v>Senin</v>
      </c>
      <c r="I88" s="326">
        <f t="shared" si="32"/>
        <v>45754.5</v>
      </c>
      <c r="J88" s="327">
        <f t="shared" si="33"/>
        <v>9.5</v>
      </c>
      <c r="K88" s="325" t="str">
        <f t="shared" si="30"/>
        <v>Selasa</v>
      </c>
      <c r="L88" s="326">
        <f t="shared" si="34"/>
        <v>45755</v>
      </c>
      <c r="M88" s="327">
        <f t="shared" si="31"/>
        <v>10</v>
      </c>
    </row>
    <row r="89" spans="1:13" x14ac:dyDescent="0.25">
      <c r="A89" s="325">
        <v>6</v>
      </c>
      <c r="B89" s="54" t="s">
        <v>330</v>
      </c>
      <c r="C89" s="21">
        <v>230</v>
      </c>
      <c r="D89" s="23">
        <f t="shared" si="27"/>
        <v>21</v>
      </c>
      <c r="E89" s="23">
        <v>1</v>
      </c>
      <c r="F89" s="53">
        <f t="shared" si="28"/>
        <v>20</v>
      </c>
      <c r="G89" s="21">
        <v>3</v>
      </c>
      <c r="H89" s="325" t="str">
        <f t="shared" si="29"/>
        <v>Kamis</v>
      </c>
      <c r="I89" s="326">
        <f t="shared" si="32"/>
        <v>45757.083333333336</v>
      </c>
      <c r="J89" s="327">
        <f t="shared" si="33"/>
        <v>12.083333333333334</v>
      </c>
      <c r="K89" s="325" t="str">
        <f t="shared" si="30"/>
        <v>Kamis</v>
      </c>
      <c r="L89" s="326">
        <f t="shared" si="34"/>
        <v>45757.208333333336</v>
      </c>
      <c r="M89" s="327">
        <f t="shared" si="31"/>
        <v>12.208333333333334</v>
      </c>
    </row>
    <row r="90" spans="1:13" x14ac:dyDescent="0.25">
      <c r="A90" s="325">
        <v>7</v>
      </c>
      <c r="B90" s="54" t="s">
        <v>352</v>
      </c>
      <c r="C90" s="21">
        <v>197</v>
      </c>
      <c r="D90" s="23">
        <f t="shared" si="27"/>
        <v>18</v>
      </c>
      <c r="E90" s="23">
        <v>1</v>
      </c>
      <c r="F90" s="53">
        <f t="shared" si="28"/>
        <v>17</v>
      </c>
      <c r="G90" s="21">
        <v>1</v>
      </c>
      <c r="H90" s="325" t="str">
        <f t="shared" si="29"/>
        <v>Jum'at</v>
      </c>
      <c r="I90" s="326">
        <f t="shared" si="32"/>
        <v>45758.083333333336</v>
      </c>
      <c r="J90" s="327">
        <f t="shared" si="33"/>
        <v>13.083333333333334</v>
      </c>
      <c r="K90" s="325" t="str">
        <f t="shared" si="30"/>
        <v>Jum'at</v>
      </c>
      <c r="L90" s="326">
        <f t="shared" si="34"/>
        <v>45758.125</v>
      </c>
      <c r="M90" s="327">
        <f t="shared" si="31"/>
        <v>13.125</v>
      </c>
    </row>
    <row r="91" spans="1:13" x14ac:dyDescent="0.25">
      <c r="A91" s="325">
        <v>8</v>
      </c>
      <c r="B91" s="54" t="s">
        <v>17</v>
      </c>
      <c r="C91" s="21"/>
      <c r="D91" s="23"/>
      <c r="E91" s="23"/>
      <c r="F91" s="23"/>
      <c r="G91" s="21"/>
      <c r="H91" s="325" t="str">
        <f t="shared" si="29"/>
        <v>Jum'at</v>
      </c>
      <c r="I91" s="326">
        <f t="shared" si="32"/>
        <v>45758.875</v>
      </c>
      <c r="J91" s="327">
        <f t="shared" si="33"/>
        <v>13.875</v>
      </c>
      <c r="K91" s="325"/>
      <c r="L91" s="326"/>
      <c r="M91" s="327"/>
    </row>
    <row r="92" spans="1:13" x14ac:dyDescent="0.25">
      <c r="A92" s="474" t="s">
        <v>31</v>
      </c>
      <c r="B92" s="474"/>
      <c r="C92" s="53">
        <f>SUM(C84:C91)</f>
        <v>1954</v>
      </c>
      <c r="D92" s="28">
        <f>SUM(D84:D91)</f>
        <v>189</v>
      </c>
      <c r="E92" s="28"/>
      <c r="F92" s="28"/>
      <c r="G92" s="28">
        <f>SUM(G84:G91)</f>
        <v>125</v>
      </c>
      <c r="H92" s="28">
        <f>D92+G92</f>
        <v>314</v>
      </c>
      <c r="I92" s="29"/>
      <c r="J92" s="349"/>
      <c r="K92" s="29"/>
      <c r="L92" s="29"/>
      <c r="M92" s="349"/>
    </row>
    <row r="93" spans="1:13" x14ac:dyDescent="0.25">
      <c r="A93" s="474" t="s">
        <v>32</v>
      </c>
      <c r="B93" s="474"/>
      <c r="C93" s="270"/>
      <c r="D93" s="32">
        <f>D92/24</f>
        <v>7.875</v>
      </c>
      <c r="E93" s="32"/>
      <c r="F93" s="32"/>
      <c r="G93" s="32">
        <f>G92/24</f>
        <v>5.208333333333333</v>
      </c>
      <c r="H93" s="32">
        <f>H92/24</f>
        <v>13.083333333333334</v>
      </c>
      <c r="I93" s="33"/>
      <c r="J93" s="350" t="s">
        <v>33</v>
      </c>
      <c r="K93" s="351"/>
      <c r="L93" s="351"/>
      <c r="M93" s="351"/>
    </row>
    <row r="94" spans="1:13" x14ac:dyDescent="0.25">
      <c r="A94" s="353"/>
      <c r="B94" s="353"/>
      <c r="C94" s="354"/>
      <c r="D94" s="161"/>
      <c r="E94" s="161"/>
      <c r="F94" s="161"/>
      <c r="G94" s="161"/>
      <c r="H94" s="351"/>
      <c r="I94" s="355"/>
      <c r="J94" s="349" t="s">
        <v>34</v>
      </c>
      <c r="K94" s="349"/>
      <c r="L94" s="356">
        <f>C92</f>
        <v>1954</v>
      </c>
      <c r="M94" s="351" t="s">
        <v>35</v>
      </c>
    </row>
    <row r="95" spans="1:13" x14ac:dyDescent="0.25">
      <c r="A95" s="161"/>
      <c r="B95" s="353"/>
      <c r="C95" s="354"/>
      <c r="D95" s="161"/>
      <c r="E95" s="161"/>
      <c r="F95" s="161"/>
      <c r="G95" s="358"/>
      <c r="H95" s="358"/>
      <c r="I95" s="355"/>
      <c r="J95" s="349" t="s">
        <v>36</v>
      </c>
      <c r="K95" s="349"/>
      <c r="L95" s="359">
        <f>D93</f>
        <v>7.875</v>
      </c>
      <c r="M95" s="351" t="s">
        <v>14</v>
      </c>
    </row>
    <row r="96" spans="1:13" x14ac:dyDescent="0.25">
      <c r="A96" s="161"/>
      <c r="B96" s="161"/>
      <c r="C96" s="354"/>
      <c r="D96" s="161"/>
      <c r="E96" s="161"/>
      <c r="F96" s="161"/>
      <c r="G96" s="161"/>
      <c r="H96" s="358"/>
      <c r="I96" s="355"/>
      <c r="J96" s="349" t="s">
        <v>37</v>
      </c>
      <c r="K96" s="349"/>
      <c r="L96" s="41">
        <f>G93</f>
        <v>5.208333333333333</v>
      </c>
      <c r="M96" s="351" t="s">
        <v>14</v>
      </c>
    </row>
    <row r="98" spans="1:13" x14ac:dyDescent="0.25">
      <c r="A98" s="473" t="s">
        <v>310</v>
      </c>
      <c r="B98" s="473"/>
      <c r="C98" s="473"/>
      <c r="D98" s="473"/>
      <c r="E98" s="473"/>
      <c r="F98" s="473"/>
      <c r="G98" s="473"/>
      <c r="H98" s="473"/>
      <c r="I98" s="473"/>
      <c r="J98" s="473"/>
      <c r="K98" s="473"/>
      <c r="L98" s="473"/>
      <c r="M98" s="473"/>
    </row>
    <row r="99" spans="1:13" x14ac:dyDescent="0.25">
      <c r="A99" s="473" t="s">
        <v>351</v>
      </c>
      <c r="B99" s="473"/>
      <c r="C99" s="473"/>
      <c r="D99" s="473"/>
      <c r="E99" s="473"/>
      <c r="F99" s="473"/>
      <c r="G99" s="473"/>
      <c r="H99" s="473"/>
      <c r="I99" s="473"/>
      <c r="J99" s="473"/>
      <c r="K99" s="473"/>
      <c r="L99" s="473"/>
      <c r="M99" s="473"/>
    </row>
    <row r="100" spans="1:13" x14ac:dyDescent="0.25">
      <c r="A100" s="439" t="s">
        <v>356</v>
      </c>
      <c r="B100" s="439"/>
      <c r="C100" s="439"/>
      <c r="D100" s="439"/>
      <c r="E100" s="439"/>
      <c r="F100" s="439"/>
      <c r="G100" s="439"/>
      <c r="H100" s="439"/>
      <c r="I100" s="348"/>
      <c r="J100" s="161"/>
      <c r="K100" s="348" t="s">
        <v>3</v>
      </c>
      <c r="L100" s="347">
        <v>11</v>
      </c>
      <c r="M100" s="348" t="s">
        <v>4</v>
      </c>
    </row>
    <row r="101" spans="1:13" ht="15.75" customHeight="1" x14ac:dyDescent="0.25">
      <c r="A101" s="13" t="s">
        <v>5</v>
      </c>
      <c r="B101" s="13" t="s">
        <v>6</v>
      </c>
      <c r="C101" s="12" t="s">
        <v>7</v>
      </c>
      <c r="D101" s="12" t="s">
        <v>8</v>
      </c>
      <c r="E101" s="11" t="s">
        <v>66</v>
      </c>
      <c r="F101" s="11" t="s">
        <v>10</v>
      </c>
      <c r="G101" s="12" t="s">
        <v>11</v>
      </c>
      <c r="H101" s="10" t="s">
        <v>12</v>
      </c>
      <c r="I101" s="10"/>
      <c r="J101" s="10"/>
      <c r="K101" s="9" t="s">
        <v>13</v>
      </c>
      <c r="L101" s="9"/>
      <c r="M101" s="9"/>
    </row>
    <row r="102" spans="1:13" x14ac:dyDescent="0.25">
      <c r="A102" s="13"/>
      <c r="B102" s="13"/>
      <c r="C102" s="12"/>
      <c r="D102" s="12"/>
      <c r="E102" s="11"/>
      <c r="F102" s="11"/>
      <c r="G102" s="12"/>
      <c r="H102" s="19" t="s">
        <v>14</v>
      </c>
      <c r="I102" s="19" t="s">
        <v>15</v>
      </c>
      <c r="J102" s="19" t="s">
        <v>16</v>
      </c>
      <c r="K102" s="20" t="s">
        <v>14</v>
      </c>
      <c r="L102" s="20" t="s">
        <v>15</v>
      </c>
      <c r="M102" s="20" t="s">
        <v>16</v>
      </c>
    </row>
    <row r="103" spans="1:13" x14ac:dyDescent="0.25">
      <c r="A103" s="325">
        <v>1</v>
      </c>
      <c r="B103" s="54" t="s">
        <v>17</v>
      </c>
      <c r="C103" s="21">
        <v>197</v>
      </c>
      <c r="D103" s="23">
        <f t="shared" ref="D103:D110" si="35">F103+E103</f>
        <v>18</v>
      </c>
      <c r="E103" s="23">
        <v>1</v>
      </c>
      <c r="F103" s="53">
        <f t="shared" ref="F103:F110" si="36">INT(C103/$L$20)</f>
        <v>17</v>
      </c>
      <c r="G103" s="21">
        <v>24</v>
      </c>
      <c r="H103" s="325" t="str">
        <f t="shared" ref="H103:H111" si="37">CHOOSE(WEEKDAY(I103),"Minggu","Senin","Selasa","Rabu","Kamis","Jum'at","Sabtu")</f>
        <v>Jum'at</v>
      </c>
      <c r="I103" s="326">
        <v>45758</v>
      </c>
      <c r="J103" s="327">
        <v>0.875</v>
      </c>
      <c r="K103" s="325" t="str">
        <f t="shared" ref="K103:K110" si="38">CHOOSE(WEEKDAY(L103),"Minggu","Senin","Selasa","Rabu","Kamis","Jum'at","Sabtu")</f>
        <v>Sabtu</v>
      </c>
      <c r="L103" s="326">
        <f>(I103+J103)+G103/24</f>
        <v>45759.875</v>
      </c>
      <c r="M103" s="327">
        <f t="shared" ref="M103:M110" si="39">(J103+G103/24)</f>
        <v>1.875</v>
      </c>
    </row>
    <row r="104" spans="1:13" ht="15.75" customHeight="1" x14ac:dyDescent="0.25">
      <c r="A104" s="325">
        <f t="shared" ref="A104:A111" si="40">A103+1</f>
        <v>2</v>
      </c>
      <c r="B104" s="54" t="s">
        <v>352</v>
      </c>
      <c r="C104" s="21">
        <v>230</v>
      </c>
      <c r="D104" s="23">
        <f t="shared" si="35"/>
        <v>24</v>
      </c>
      <c r="E104" s="23">
        <v>4</v>
      </c>
      <c r="F104" s="53">
        <f t="shared" si="36"/>
        <v>20</v>
      </c>
      <c r="G104" s="21">
        <v>2</v>
      </c>
      <c r="H104" s="325" t="str">
        <f t="shared" si="37"/>
        <v>Minggu</v>
      </c>
      <c r="I104" s="326">
        <f t="shared" ref="I104:I111" si="41">$I$103+J104</f>
        <v>45760.625</v>
      </c>
      <c r="J104" s="327">
        <f t="shared" ref="J104:J111" si="42">M103+D103/24</f>
        <v>2.625</v>
      </c>
      <c r="K104" s="325" t="str">
        <f t="shared" si="38"/>
        <v>Minggu</v>
      </c>
      <c r="L104" s="326">
        <f t="shared" ref="L104:L110" si="43">($I$103+J104)+G104/24</f>
        <v>45760.708333333336</v>
      </c>
      <c r="M104" s="327">
        <f t="shared" si="39"/>
        <v>2.7083333333333335</v>
      </c>
    </row>
    <row r="105" spans="1:13" x14ac:dyDescent="0.25">
      <c r="A105" s="325">
        <f t="shared" si="40"/>
        <v>3</v>
      </c>
      <c r="B105" s="54" t="s">
        <v>330</v>
      </c>
      <c r="C105" s="21">
        <v>467</v>
      </c>
      <c r="D105" s="23">
        <f t="shared" si="35"/>
        <v>44</v>
      </c>
      <c r="E105" s="23">
        <v>2</v>
      </c>
      <c r="F105" s="53">
        <f t="shared" si="36"/>
        <v>42</v>
      </c>
      <c r="G105" s="21">
        <v>3</v>
      </c>
      <c r="H105" s="325" t="str">
        <f t="shared" si="37"/>
        <v>Senin</v>
      </c>
      <c r="I105" s="326">
        <f t="shared" si="41"/>
        <v>45761.708333333336</v>
      </c>
      <c r="J105" s="327">
        <f t="shared" si="42"/>
        <v>3.7083333333333335</v>
      </c>
      <c r="K105" s="325" t="str">
        <f t="shared" si="38"/>
        <v>Senin</v>
      </c>
      <c r="L105" s="326">
        <f t="shared" si="43"/>
        <v>45761.833333333336</v>
      </c>
      <c r="M105" s="327">
        <f t="shared" si="39"/>
        <v>3.8333333333333335</v>
      </c>
    </row>
    <row r="106" spans="1:13" x14ac:dyDescent="0.25">
      <c r="A106" s="325">
        <f t="shared" si="40"/>
        <v>4</v>
      </c>
      <c r="B106" s="54" t="s">
        <v>292</v>
      </c>
      <c r="C106" s="21">
        <v>265</v>
      </c>
      <c r="D106" s="23">
        <f t="shared" si="35"/>
        <v>27</v>
      </c>
      <c r="E106" s="360">
        <v>3</v>
      </c>
      <c r="F106" s="53">
        <f t="shared" si="36"/>
        <v>24</v>
      </c>
      <c r="G106" s="21">
        <v>6</v>
      </c>
      <c r="H106" s="325" t="str">
        <f t="shared" si="37"/>
        <v>Rabu</v>
      </c>
      <c r="I106" s="326">
        <f t="shared" si="41"/>
        <v>45763.666666666664</v>
      </c>
      <c r="J106" s="327">
        <f t="shared" si="42"/>
        <v>5.666666666666667</v>
      </c>
      <c r="K106" s="325" t="str">
        <f t="shared" si="38"/>
        <v>Rabu</v>
      </c>
      <c r="L106" s="326">
        <f t="shared" si="43"/>
        <v>45763.916666666664</v>
      </c>
      <c r="M106" s="327">
        <f t="shared" si="39"/>
        <v>5.916666666666667</v>
      </c>
    </row>
    <row r="107" spans="1:13" x14ac:dyDescent="0.25">
      <c r="A107" s="325">
        <f t="shared" si="40"/>
        <v>5</v>
      </c>
      <c r="B107" s="54" t="s">
        <v>287</v>
      </c>
      <c r="C107" s="21">
        <v>265</v>
      </c>
      <c r="D107" s="23">
        <f t="shared" si="35"/>
        <v>25</v>
      </c>
      <c r="E107" s="23">
        <v>1</v>
      </c>
      <c r="F107" s="53">
        <f t="shared" si="36"/>
        <v>24</v>
      </c>
      <c r="G107" s="21">
        <v>4</v>
      </c>
      <c r="H107" s="325" t="str">
        <f t="shared" si="37"/>
        <v>Jum'at</v>
      </c>
      <c r="I107" s="326">
        <f t="shared" si="41"/>
        <v>45765.041666666664</v>
      </c>
      <c r="J107" s="327">
        <f t="shared" si="42"/>
        <v>7.041666666666667</v>
      </c>
      <c r="K107" s="325" t="str">
        <f t="shared" si="38"/>
        <v>Jum'at</v>
      </c>
      <c r="L107" s="326">
        <f t="shared" si="43"/>
        <v>45765.208333333328</v>
      </c>
      <c r="M107" s="327">
        <f t="shared" si="39"/>
        <v>7.2083333333333339</v>
      </c>
    </row>
    <row r="108" spans="1:13" x14ac:dyDescent="0.25">
      <c r="A108" s="325">
        <f t="shared" si="40"/>
        <v>6</v>
      </c>
      <c r="B108" s="54" t="s">
        <v>292</v>
      </c>
      <c r="C108" s="21">
        <v>467</v>
      </c>
      <c r="D108" s="23">
        <f t="shared" si="35"/>
        <v>48</v>
      </c>
      <c r="E108" s="23">
        <v>6</v>
      </c>
      <c r="F108" s="53">
        <f t="shared" si="36"/>
        <v>42</v>
      </c>
      <c r="G108" s="21">
        <v>16</v>
      </c>
      <c r="H108" s="325" t="str">
        <f t="shared" si="37"/>
        <v>Sabtu</v>
      </c>
      <c r="I108" s="326">
        <f t="shared" si="41"/>
        <v>45766.25</v>
      </c>
      <c r="J108" s="327">
        <f t="shared" si="42"/>
        <v>8.25</v>
      </c>
      <c r="K108" s="325" t="str">
        <f t="shared" si="38"/>
        <v>Sabtu</v>
      </c>
      <c r="L108" s="326">
        <f t="shared" si="43"/>
        <v>45766.916666666664</v>
      </c>
      <c r="M108" s="327">
        <f t="shared" si="39"/>
        <v>8.9166666666666661</v>
      </c>
    </row>
    <row r="109" spans="1:13" x14ac:dyDescent="0.25">
      <c r="A109" s="325">
        <f t="shared" si="40"/>
        <v>7</v>
      </c>
      <c r="B109" s="54" t="s">
        <v>330</v>
      </c>
      <c r="C109" s="21">
        <v>230</v>
      </c>
      <c r="D109" s="23">
        <f t="shared" si="35"/>
        <v>20</v>
      </c>
      <c r="E109" s="23">
        <v>0</v>
      </c>
      <c r="F109" s="53">
        <f t="shared" si="36"/>
        <v>20</v>
      </c>
      <c r="G109" s="21">
        <v>2</v>
      </c>
      <c r="H109" s="325" t="str">
        <f t="shared" si="37"/>
        <v>Senin</v>
      </c>
      <c r="I109" s="326">
        <f t="shared" si="41"/>
        <v>45768.916666666664</v>
      </c>
      <c r="J109" s="327">
        <f t="shared" si="42"/>
        <v>10.916666666666666</v>
      </c>
      <c r="K109" s="325" t="str">
        <f t="shared" si="38"/>
        <v>Selasa</v>
      </c>
      <c r="L109" s="326">
        <f t="shared" si="43"/>
        <v>45769</v>
      </c>
      <c r="M109" s="327">
        <f t="shared" si="39"/>
        <v>11</v>
      </c>
    </row>
    <row r="110" spans="1:13" x14ac:dyDescent="0.25">
      <c r="A110" s="325">
        <f t="shared" si="40"/>
        <v>8</v>
      </c>
      <c r="B110" s="54" t="s">
        <v>352</v>
      </c>
      <c r="C110" s="21">
        <v>197</v>
      </c>
      <c r="D110" s="23">
        <f t="shared" si="35"/>
        <v>18</v>
      </c>
      <c r="E110" s="23">
        <v>1</v>
      </c>
      <c r="F110" s="53">
        <f t="shared" si="36"/>
        <v>17</v>
      </c>
      <c r="G110" s="21">
        <v>2</v>
      </c>
      <c r="H110" s="325" t="str">
        <f t="shared" si="37"/>
        <v>Selasa</v>
      </c>
      <c r="I110" s="326">
        <f t="shared" si="41"/>
        <v>45769.833333333336</v>
      </c>
      <c r="J110" s="327">
        <f t="shared" si="42"/>
        <v>11.833333333333334</v>
      </c>
      <c r="K110" s="325" t="str">
        <f t="shared" si="38"/>
        <v>Selasa</v>
      </c>
      <c r="L110" s="326">
        <f t="shared" si="43"/>
        <v>45769.916666666672</v>
      </c>
      <c r="M110" s="327">
        <f t="shared" si="39"/>
        <v>11.916666666666668</v>
      </c>
    </row>
    <row r="111" spans="1:13" x14ac:dyDescent="0.25">
      <c r="A111" s="325">
        <f t="shared" si="40"/>
        <v>9</v>
      </c>
      <c r="B111" s="54" t="s">
        <v>17</v>
      </c>
      <c r="C111" s="21"/>
      <c r="D111" s="23"/>
      <c r="E111" s="23"/>
      <c r="F111" s="23"/>
      <c r="G111" s="21"/>
      <c r="H111" s="325" t="str">
        <f t="shared" si="37"/>
        <v>Rabu</v>
      </c>
      <c r="I111" s="326">
        <f t="shared" si="41"/>
        <v>45770.666666666664</v>
      </c>
      <c r="J111" s="327">
        <f t="shared" si="42"/>
        <v>12.666666666666668</v>
      </c>
      <c r="K111" s="325"/>
      <c r="L111" s="326"/>
      <c r="M111" s="327"/>
    </row>
    <row r="112" spans="1:13" x14ac:dyDescent="0.25">
      <c r="A112" s="474" t="s">
        <v>31</v>
      </c>
      <c r="B112" s="474"/>
      <c r="C112" s="53">
        <f>SUM(C103:C111)</f>
        <v>2318</v>
      </c>
      <c r="D112" s="28">
        <f>SUM(D103:D111)</f>
        <v>224</v>
      </c>
      <c r="E112" s="28"/>
      <c r="F112" s="28"/>
      <c r="G112" s="28">
        <f>SUM(G103:G111)</f>
        <v>59</v>
      </c>
      <c r="H112" s="28">
        <f>D112+G112</f>
        <v>283</v>
      </c>
      <c r="I112" s="29"/>
      <c r="J112" s="349"/>
      <c r="K112" s="29"/>
      <c r="L112" s="29"/>
      <c r="M112" s="349"/>
    </row>
    <row r="113" spans="1:13" x14ac:dyDescent="0.25">
      <c r="A113" s="474" t="s">
        <v>32</v>
      </c>
      <c r="B113" s="474"/>
      <c r="C113" s="270"/>
      <c r="D113" s="32">
        <f>D112/24</f>
        <v>9.3333333333333339</v>
      </c>
      <c r="E113" s="32"/>
      <c r="F113" s="32"/>
      <c r="G113" s="32">
        <f>G112/24</f>
        <v>2.4583333333333335</v>
      </c>
      <c r="H113" s="32">
        <f>H112/24</f>
        <v>11.791666666666666</v>
      </c>
      <c r="I113" s="33"/>
      <c r="J113" s="350" t="s">
        <v>33</v>
      </c>
      <c r="K113" s="351"/>
      <c r="L113" s="351"/>
      <c r="M113" s="351"/>
    </row>
    <row r="114" spans="1:13" x14ac:dyDescent="0.25">
      <c r="A114" s="353"/>
      <c r="B114" s="353"/>
      <c r="C114" s="354"/>
      <c r="D114" s="161"/>
      <c r="E114" s="161"/>
      <c r="F114" s="161"/>
      <c r="G114" s="161"/>
      <c r="H114" s="351"/>
      <c r="I114" s="355"/>
      <c r="J114" s="349" t="s">
        <v>34</v>
      </c>
      <c r="K114" s="349"/>
      <c r="L114" s="356">
        <f>C112</f>
        <v>2318</v>
      </c>
      <c r="M114" s="351" t="s">
        <v>35</v>
      </c>
    </row>
    <row r="115" spans="1:13" x14ac:dyDescent="0.25">
      <c r="A115" s="161"/>
      <c r="B115" s="353"/>
      <c r="C115" s="354"/>
      <c r="D115" s="161"/>
      <c r="E115" s="161"/>
      <c r="F115" s="161"/>
      <c r="G115" s="358"/>
      <c r="H115" s="358"/>
      <c r="I115" s="355"/>
      <c r="J115" s="349" t="s">
        <v>36</v>
      </c>
      <c r="K115" s="349"/>
      <c r="L115" s="359">
        <f>D113</f>
        <v>9.3333333333333339</v>
      </c>
      <c r="M115" s="351" t="s">
        <v>14</v>
      </c>
    </row>
    <row r="116" spans="1:13" x14ac:dyDescent="0.25">
      <c r="A116" s="161"/>
      <c r="B116" s="161"/>
      <c r="C116" s="354"/>
      <c r="D116" s="161"/>
      <c r="E116" s="161"/>
      <c r="F116" s="161"/>
      <c r="G116" s="161"/>
      <c r="H116" s="358"/>
      <c r="I116" s="355"/>
      <c r="J116" s="349" t="s">
        <v>37</v>
      </c>
      <c r="K116" s="349"/>
      <c r="L116" s="41">
        <f>G113</f>
        <v>2.4583333333333335</v>
      </c>
      <c r="M116" s="351" t="s">
        <v>14</v>
      </c>
    </row>
    <row r="118" spans="1:13" x14ac:dyDescent="0.25">
      <c r="A118" s="473" t="s">
        <v>310</v>
      </c>
      <c r="B118" s="473"/>
      <c r="C118" s="473"/>
      <c r="D118" s="473"/>
      <c r="E118" s="473"/>
      <c r="F118" s="473"/>
      <c r="G118" s="473"/>
      <c r="H118" s="473"/>
      <c r="I118" s="473"/>
      <c r="J118" s="473"/>
      <c r="K118" s="473"/>
      <c r="L118" s="473"/>
      <c r="M118" s="473"/>
    </row>
    <row r="119" spans="1:13" x14ac:dyDescent="0.25">
      <c r="A119" s="473" t="s">
        <v>351</v>
      </c>
      <c r="B119" s="473"/>
      <c r="C119" s="473"/>
      <c r="D119" s="473"/>
      <c r="E119" s="473"/>
      <c r="F119" s="473"/>
      <c r="G119" s="473"/>
      <c r="H119" s="473"/>
      <c r="I119" s="473"/>
      <c r="J119" s="473"/>
      <c r="K119" s="473"/>
      <c r="L119" s="473"/>
      <c r="M119" s="473"/>
    </row>
    <row r="120" spans="1:13" x14ac:dyDescent="0.25">
      <c r="A120" s="439" t="s">
        <v>162</v>
      </c>
      <c r="B120" s="439"/>
      <c r="C120" s="439"/>
      <c r="D120" s="439"/>
      <c r="E120" s="439"/>
      <c r="F120" s="439"/>
      <c r="G120" s="439"/>
      <c r="H120" s="439"/>
      <c r="I120" s="348"/>
      <c r="J120" s="161"/>
      <c r="K120" s="348" t="s">
        <v>3</v>
      </c>
      <c r="L120" s="347">
        <v>11</v>
      </c>
      <c r="M120" s="348" t="s">
        <v>4</v>
      </c>
    </row>
    <row r="121" spans="1:13" ht="15.75" customHeight="1" x14ac:dyDescent="0.25">
      <c r="A121" s="13" t="s">
        <v>5</v>
      </c>
      <c r="B121" s="13" t="s">
        <v>6</v>
      </c>
      <c r="C121" s="12" t="s">
        <v>7</v>
      </c>
      <c r="D121" s="12" t="s">
        <v>8</v>
      </c>
      <c r="E121" s="11" t="s">
        <v>66</v>
      </c>
      <c r="F121" s="11" t="s">
        <v>10</v>
      </c>
      <c r="G121" s="12" t="s">
        <v>11</v>
      </c>
      <c r="H121" s="10" t="s">
        <v>12</v>
      </c>
      <c r="I121" s="10"/>
      <c r="J121" s="10"/>
      <c r="K121" s="9" t="s">
        <v>13</v>
      </c>
      <c r="L121" s="9"/>
      <c r="M121" s="9"/>
    </row>
    <row r="122" spans="1:13" x14ac:dyDescent="0.25">
      <c r="A122" s="13"/>
      <c r="B122" s="13"/>
      <c r="C122" s="12"/>
      <c r="D122" s="12"/>
      <c r="E122" s="11"/>
      <c r="F122" s="11"/>
      <c r="G122" s="12"/>
      <c r="H122" s="19" t="s">
        <v>14</v>
      </c>
      <c r="I122" s="19" t="s">
        <v>15</v>
      </c>
      <c r="J122" s="19" t="s">
        <v>16</v>
      </c>
      <c r="K122" s="20" t="s">
        <v>14</v>
      </c>
      <c r="L122" s="20" t="s">
        <v>15</v>
      </c>
      <c r="M122" s="20" t="s">
        <v>16</v>
      </c>
    </row>
    <row r="123" spans="1:13" x14ac:dyDescent="0.25">
      <c r="A123" s="325">
        <v>1</v>
      </c>
      <c r="B123" s="54" t="s">
        <v>17</v>
      </c>
      <c r="C123" s="21">
        <v>197</v>
      </c>
      <c r="D123" s="23">
        <f t="shared" ref="D123:D134" si="44">F123+E123</f>
        <v>18</v>
      </c>
      <c r="E123" s="23">
        <v>1</v>
      </c>
      <c r="F123" s="53">
        <f t="shared" ref="F123:F134" si="45">INT(C123/$L$20)</f>
        <v>17</v>
      </c>
      <c r="G123" s="27">
        <v>40</v>
      </c>
      <c r="H123" s="325" t="str">
        <f t="shared" ref="H123:H135" si="46">CHOOSE(WEEKDAY(I123),"Minggu","Senin","Selasa","Rabu","Kamis","Jum'at","Sabtu")</f>
        <v>Rabu</v>
      </c>
      <c r="I123" s="326">
        <v>45770</v>
      </c>
      <c r="J123" s="327">
        <v>0.66666666666666696</v>
      </c>
      <c r="K123" s="325" t="str">
        <f t="shared" ref="K123:K134" si="47">CHOOSE(WEEKDAY(L123),"Minggu","Senin","Selasa","Rabu","Kamis","Jum'at","Sabtu")</f>
        <v>Jum'at</v>
      </c>
      <c r="L123" s="326">
        <f>(I123+J123)+G123/24</f>
        <v>45772.333333333328</v>
      </c>
      <c r="M123" s="327">
        <f t="shared" ref="M123:M134" si="48">(J123+G123/24)</f>
        <v>2.3333333333333339</v>
      </c>
    </row>
    <row r="124" spans="1:13" ht="15.75" customHeight="1" x14ac:dyDescent="0.25">
      <c r="A124" s="325">
        <f t="shared" ref="A124:A135" si="49">A123+1</f>
        <v>2</v>
      </c>
      <c r="B124" s="54" t="s">
        <v>352</v>
      </c>
      <c r="C124" s="21">
        <v>230</v>
      </c>
      <c r="D124" s="23">
        <f t="shared" si="44"/>
        <v>24</v>
      </c>
      <c r="E124" s="23">
        <v>4</v>
      </c>
      <c r="F124" s="53">
        <f t="shared" si="45"/>
        <v>20</v>
      </c>
      <c r="G124" s="21">
        <v>2</v>
      </c>
      <c r="H124" s="325" t="str">
        <f t="shared" si="46"/>
        <v>Sabtu</v>
      </c>
      <c r="I124" s="326">
        <f t="shared" ref="I124:I135" si="50">$I$123+J124</f>
        <v>45773.083333333336</v>
      </c>
      <c r="J124" s="327">
        <f t="shared" ref="J124:J135" si="51">M123+D123/24</f>
        <v>3.0833333333333339</v>
      </c>
      <c r="K124" s="325" t="str">
        <f t="shared" si="47"/>
        <v>Sabtu</v>
      </c>
      <c r="L124" s="326">
        <f t="shared" ref="L124:L134" si="52">($I$123+J124)+G124/24</f>
        <v>45773.166666666672</v>
      </c>
      <c r="M124" s="327">
        <f t="shared" si="48"/>
        <v>3.1666666666666674</v>
      </c>
    </row>
    <row r="125" spans="1:13" x14ac:dyDescent="0.25">
      <c r="A125" s="325">
        <f t="shared" si="49"/>
        <v>3</v>
      </c>
      <c r="B125" s="54" t="s">
        <v>330</v>
      </c>
      <c r="C125" s="21">
        <v>467</v>
      </c>
      <c r="D125" s="23">
        <f t="shared" si="44"/>
        <v>44</v>
      </c>
      <c r="E125" s="53">
        <v>2</v>
      </c>
      <c r="F125" s="53">
        <f t="shared" si="45"/>
        <v>42</v>
      </c>
      <c r="G125" s="27">
        <v>2</v>
      </c>
      <c r="H125" s="325" t="str">
        <f t="shared" si="46"/>
        <v>Minggu</v>
      </c>
      <c r="I125" s="326">
        <f t="shared" si="50"/>
        <v>45774.166666666664</v>
      </c>
      <c r="J125" s="327">
        <f t="shared" si="51"/>
        <v>4.1666666666666679</v>
      </c>
      <c r="K125" s="325" t="str">
        <f t="shared" si="47"/>
        <v>Minggu</v>
      </c>
      <c r="L125" s="326">
        <f t="shared" si="52"/>
        <v>45774.25</v>
      </c>
      <c r="M125" s="327">
        <f t="shared" si="48"/>
        <v>4.2500000000000009</v>
      </c>
    </row>
    <row r="126" spans="1:13" x14ac:dyDescent="0.25">
      <c r="A126" s="325">
        <f t="shared" si="49"/>
        <v>4</v>
      </c>
      <c r="B126" s="54" t="s">
        <v>292</v>
      </c>
      <c r="C126" s="21">
        <v>265</v>
      </c>
      <c r="D126" s="23">
        <f t="shared" si="44"/>
        <v>25</v>
      </c>
      <c r="E126" s="329">
        <v>1</v>
      </c>
      <c r="F126" s="53">
        <f t="shared" si="45"/>
        <v>24</v>
      </c>
      <c r="G126" s="27">
        <v>5</v>
      </c>
      <c r="H126" s="325" t="str">
        <f t="shared" si="46"/>
        <v>Selasa</v>
      </c>
      <c r="I126" s="326">
        <f t="shared" si="50"/>
        <v>45776.083333333336</v>
      </c>
      <c r="J126" s="327">
        <f t="shared" si="51"/>
        <v>6.0833333333333339</v>
      </c>
      <c r="K126" s="325" t="str">
        <f t="shared" si="47"/>
        <v>Selasa</v>
      </c>
      <c r="L126" s="326">
        <f t="shared" si="52"/>
        <v>45776.291666666672</v>
      </c>
      <c r="M126" s="327">
        <f t="shared" si="48"/>
        <v>6.291666666666667</v>
      </c>
    </row>
    <row r="127" spans="1:13" x14ac:dyDescent="0.25">
      <c r="A127" s="325">
        <f t="shared" si="49"/>
        <v>5</v>
      </c>
      <c r="B127" s="54" t="s">
        <v>287</v>
      </c>
      <c r="C127" s="21">
        <v>289</v>
      </c>
      <c r="D127" s="23">
        <f t="shared" si="44"/>
        <v>27</v>
      </c>
      <c r="E127" s="53">
        <v>1</v>
      </c>
      <c r="F127" s="53">
        <f t="shared" si="45"/>
        <v>26</v>
      </c>
      <c r="G127" s="27">
        <v>3</v>
      </c>
      <c r="H127" s="325" t="str">
        <f t="shared" si="46"/>
        <v>Rabu</v>
      </c>
      <c r="I127" s="326">
        <f t="shared" si="50"/>
        <v>45777.333333333336</v>
      </c>
      <c r="J127" s="327">
        <f t="shared" si="51"/>
        <v>7.3333333333333339</v>
      </c>
      <c r="K127" s="325" t="str">
        <f t="shared" si="47"/>
        <v>Rabu</v>
      </c>
      <c r="L127" s="326">
        <f t="shared" si="52"/>
        <v>45777.458333333336</v>
      </c>
      <c r="M127" s="327">
        <f t="shared" si="48"/>
        <v>7.4583333333333339</v>
      </c>
    </row>
    <row r="128" spans="1:13" x14ac:dyDescent="0.25">
      <c r="A128" s="325">
        <f t="shared" si="49"/>
        <v>6</v>
      </c>
      <c r="B128" s="54" t="s">
        <v>18</v>
      </c>
      <c r="C128" s="21">
        <v>333</v>
      </c>
      <c r="D128" s="23">
        <f t="shared" si="44"/>
        <v>31</v>
      </c>
      <c r="E128" s="53">
        <v>1</v>
      </c>
      <c r="F128" s="53">
        <f t="shared" si="45"/>
        <v>30</v>
      </c>
      <c r="G128" s="27">
        <v>3</v>
      </c>
      <c r="H128" s="325" t="str">
        <f t="shared" si="46"/>
        <v>Kamis</v>
      </c>
      <c r="I128" s="326">
        <f t="shared" si="50"/>
        <v>45778.583333333336</v>
      </c>
      <c r="J128" s="327">
        <f t="shared" si="51"/>
        <v>8.5833333333333339</v>
      </c>
      <c r="K128" s="325" t="str">
        <f t="shared" si="47"/>
        <v>Kamis</v>
      </c>
      <c r="L128" s="326">
        <f t="shared" si="52"/>
        <v>45778.708333333336</v>
      </c>
      <c r="M128" s="327">
        <f t="shared" si="48"/>
        <v>8.7083333333333339</v>
      </c>
    </row>
    <row r="129" spans="1:13" x14ac:dyDescent="0.25">
      <c r="A129" s="325">
        <f t="shared" si="49"/>
        <v>7</v>
      </c>
      <c r="B129" s="54" t="s">
        <v>301</v>
      </c>
      <c r="C129" s="21">
        <v>333</v>
      </c>
      <c r="D129" s="23">
        <f t="shared" si="44"/>
        <v>30</v>
      </c>
      <c r="E129" s="53">
        <v>0</v>
      </c>
      <c r="F129" s="53">
        <f t="shared" si="45"/>
        <v>30</v>
      </c>
      <c r="G129" s="27">
        <v>2</v>
      </c>
      <c r="H129" s="325" t="str">
        <f t="shared" si="46"/>
        <v>Sabtu</v>
      </c>
      <c r="I129" s="326">
        <f t="shared" si="50"/>
        <v>45780</v>
      </c>
      <c r="J129" s="327">
        <f t="shared" si="51"/>
        <v>10</v>
      </c>
      <c r="K129" s="325" t="str">
        <f t="shared" si="47"/>
        <v>Sabtu</v>
      </c>
      <c r="L129" s="326">
        <f t="shared" si="52"/>
        <v>45780.083333333336</v>
      </c>
      <c r="M129" s="327">
        <f t="shared" si="48"/>
        <v>10.083333333333334</v>
      </c>
    </row>
    <row r="130" spans="1:13" x14ac:dyDescent="0.25">
      <c r="A130" s="325">
        <f t="shared" si="49"/>
        <v>8</v>
      </c>
      <c r="B130" s="54" t="s">
        <v>18</v>
      </c>
      <c r="C130" s="21">
        <v>289</v>
      </c>
      <c r="D130" s="23">
        <f t="shared" si="44"/>
        <v>27</v>
      </c>
      <c r="E130" s="53">
        <v>1</v>
      </c>
      <c r="F130" s="53">
        <f t="shared" si="45"/>
        <v>26</v>
      </c>
      <c r="G130" s="27">
        <v>3</v>
      </c>
      <c r="H130" s="325" t="str">
        <f t="shared" si="46"/>
        <v>Minggu</v>
      </c>
      <c r="I130" s="326">
        <f t="shared" si="50"/>
        <v>45781.333333333336</v>
      </c>
      <c r="J130" s="327">
        <f t="shared" si="51"/>
        <v>11.333333333333334</v>
      </c>
      <c r="K130" s="325" t="str">
        <f t="shared" si="47"/>
        <v>Minggu</v>
      </c>
      <c r="L130" s="326">
        <f t="shared" si="52"/>
        <v>45781.458333333336</v>
      </c>
      <c r="M130" s="327">
        <f t="shared" si="48"/>
        <v>11.458333333333334</v>
      </c>
    </row>
    <row r="131" spans="1:13" x14ac:dyDescent="0.25">
      <c r="A131" s="325">
        <f t="shared" si="49"/>
        <v>9</v>
      </c>
      <c r="B131" s="54" t="s">
        <v>287</v>
      </c>
      <c r="C131" s="21">
        <v>265</v>
      </c>
      <c r="D131" s="23">
        <f t="shared" si="44"/>
        <v>25</v>
      </c>
      <c r="E131" s="53">
        <v>1</v>
      </c>
      <c r="F131" s="53">
        <f t="shared" si="45"/>
        <v>24</v>
      </c>
      <c r="G131" s="27">
        <v>2</v>
      </c>
      <c r="H131" s="325" t="str">
        <f t="shared" si="46"/>
        <v>Senin</v>
      </c>
      <c r="I131" s="326">
        <f t="shared" si="50"/>
        <v>45782.583333333336</v>
      </c>
      <c r="J131" s="327">
        <f t="shared" si="51"/>
        <v>12.583333333333334</v>
      </c>
      <c r="K131" s="325" t="str">
        <f t="shared" si="47"/>
        <v>Senin</v>
      </c>
      <c r="L131" s="326">
        <f t="shared" si="52"/>
        <v>45782.666666666672</v>
      </c>
      <c r="M131" s="327">
        <f t="shared" si="48"/>
        <v>12.666666666666668</v>
      </c>
    </row>
    <row r="132" spans="1:13" x14ac:dyDescent="0.25">
      <c r="A132" s="325">
        <f t="shared" si="49"/>
        <v>10</v>
      </c>
      <c r="B132" s="54" t="s">
        <v>292</v>
      </c>
      <c r="C132" s="21">
        <v>467</v>
      </c>
      <c r="D132" s="23">
        <f t="shared" si="44"/>
        <v>47</v>
      </c>
      <c r="E132" s="53">
        <v>5</v>
      </c>
      <c r="F132" s="53">
        <f t="shared" si="45"/>
        <v>42</v>
      </c>
      <c r="G132" s="27">
        <v>9</v>
      </c>
      <c r="H132" s="325" t="str">
        <f t="shared" si="46"/>
        <v>Selasa</v>
      </c>
      <c r="I132" s="326">
        <f t="shared" si="50"/>
        <v>45783.708333333336</v>
      </c>
      <c r="J132" s="327">
        <f t="shared" si="51"/>
        <v>13.708333333333334</v>
      </c>
      <c r="K132" s="325" t="str">
        <f t="shared" si="47"/>
        <v>Rabu</v>
      </c>
      <c r="L132" s="326">
        <f t="shared" si="52"/>
        <v>45784.083333333336</v>
      </c>
      <c r="M132" s="327">
        <f t="shared" si="48"/>
        <v>14.083333333333334</v>
      </c>
    </row>
    <row r="133" spans="1:13" x14ac:dyDescent="0.25">
      <c r="A133" s="325">
        <f t="shared" si="49"/>
        <v>11</v>
      </c>
      <c r="B133" s="54" t="s">
        <v>330</v>
      </c>
      <c r="C133" s="21">
        <v>230</v>
      </c>
      <c r="D133" s="23">
        <f t="shared" si="44"/>
        <v>21</v>
      </c>
      <c r="E133" s="23">
        <v>1</v>
      </c>
      <c r="F133" s="53">
        <f t="shared" si="45"/>
        <v>20</v>
      </c>
      <c r="G133" s="21">
        <v>3</v>
      </c>
      <c r="H133" s="325" t="str">
        <f t="shared" si="46"/>
        <v>Jum'at</v>
      </c>
      <c r="I133" s="326">
        <f t="shared" si="50"/>
        <v>45786.041666666664</v>
      </c>
      <c r="J133" s="327">
        <f t="shared" si="51"/>
        <v>16.041666666666668</v>
      </c>
      <c r="K133" s="325" t="str">
        <f t="shared" si="47"/>
        <v>Jum'at</v>
      </c>
      <c r="L133" s="326">
        <f t="shared" si="52"/>
        <v>45786.166666666664</v>
      </c>
      <c r="M133" s="327">
        <f t="shared" si="48"/>
        <v>16.166666666666668</v>
      </c>
    </row>
    <row r="134" spans="1:13" x14ac:dyDescent="0.25">
      <c r="A134" s="325">
        <f t="shared" si="49"/>
        <v>12</v>
      </c>
      <c r="B134" s="54" t="s">
        <v>352</v>
      </c>
      <c r="C134" s="21">
        <v>197</v>
      </c>
      <c r="D134" s="23">
        <f t="shared" si="44"/>
        <v>19</v>
      </c>
      <c r="E134" s="23">
        <v>2</v>
      </c>
      <c r="F134" s="53">
        <f t="shared" si="45"/>
        <v>17</v>
      </c>
      <c r="G134" s="21">
        <v>1</v>
      </c>
      <c r="H134" s="325" t="str">
        <f t="shared" si="46"/>
        <v>Sabtu</v>
      </c>
      <c r="I134" s="326">
        <f t="shared" si="50"/>
        <v>45787.041666666664</v>
      </c>
      <c r="J134" s="327">
        <f t="shared" si="51"/>
        <v>17.041666666666668</v>
      </c>
      <c r="K134" s="325" t="str">
        <f t="shared" si="47"/>
        <v>Sabtu</v>
      </c>
      <c r="L134" s="326">
        <f t="shared" si="52"/>
        <v>45787.083333333328</v>
      </c>
      <c r="M134" s="327">
        <f t="shared" si="48"/>
        <v>17.083333333333336</v>
      </c>
    </row>
    <row r="135" spans="1:13" x14ac:dyDescent="0.25">
      <c r="A135" s="325">
        <f t="shared" si="49"/>
        <v>13</v>
      </c>
      <c r="B135" s="54" t="s">
        <v>17</v>
      </c>
      <c r="C135" s="21"/>
      <c r="D135" s="23"/>
      <c r="E135" s="23"/>
      <c r="F135" s="23"/>
      <c r="G135" s="21"/>
      <c r="H135" s="325" t="str">
        <f t="shared" si="46"/>
        <v>Sabtu</v>
      </c>
      <c r="I135" s="326">
        <f t="shared" si="50"/>
        <v>45787.875</v>
      </c>
      <c r="J135" s="327">
        <f t="shared" si="51"/>
        <v>17.875000000000004</v>
      </c>
      <c r="K135" s="325"/>
      <c r="L135" s="326"/>
      <c r="M135" s="327"/>
    </row>
    <row r="136" spans="1:13" x14ac:dyDescent="0.25">
      <c r="A136" s="474" t="s">
        <v>31</v>
      </c>
      <c r="B136" s="474"/>
      <c r="C136" s="53">
        <f>SUM(C123:C135)</f>
        <v>3562</v>
      </c>
      <c r="D136" s="28">
        <f>SUM(D123:D135)</f>
        <v>338</v>
      </c>
      <c r="E136" s="28"/>
      <c r="F136" s="28"/>
      <c r="G136" s="28">
        <f>SUM(G123:G135)</f>
        <v>75</v>
      </c>
      <c r="H136" s="28">
        <f>D136+G136</f>
        <v>413</v>
      </c>
      <c r="I136" s="29"/>
      <c r="J136" s="349"/>
      <c r="K136" s="29"/>
      <c r="L136" s="29"/>
      <c r="M136" s="349"/>
    </row>
    <row r="137" spans="1:13" x14ac:dyDescent="0.25">
      <c r="A137" s="474" t="s">
        <v>32</v>
      </c>
      <c r="B137" s="474"/>
      <c r="C137" s="270"/>
      <c r="D137" s="32">
        <f>D136/24</f>
        <v>14.083333333333334</v>
      </c>
      <c r="E137" s="32"/>
      <c r="F137" s="32"/>
      <c r="G137" s="32">
        <f>G136/24</f>
        <v>3.125</v>
      </c>
      <c r="H137" s="32">
        <f>H136/24</f>
        <v>17.208333333333332</v>
      </c>
      <c r="I137" s="33"/>
      <c r="J137" s="350" t="s">
        <v>33</v>
      </c>
      <c r="K137" s="351"/>
      <c r="L137" s="351"/>
      <c r="M137" s="351"/>
    </row>
    <row r="138" spans="1:13" x14ac:dyDescent="0.25">
      <c r="A138" s="353"/>
      <c r="B138" s="353"/>
      <c r="C138" s="354"/>
      <c r="D138" s="161"/>
      <c r="E138" s="161"/>
      <c r="F138" s="161"/>
      <c r="G138" s="161"/>
      <c r="H138" s="351"/>
      <c r="I138" s="355"/>
      <c r="J138" s="349" t="s">
        <v>34</v>
      </c>
      <c r="K138" s="349"/>
      <c r="L138" s="356">
        <f>C136</f>
        <v>3562</v>
      </c>
      <c r="M138" s="351" t="s">
        <v>35</v>
      </c>
    </row>
    <row r="139" spans="1:13" x14ac:dyDescent="0.25">
      <c r="A139" s="161"/>
      <c r="B139" s="353"/>
      <c r="C139" s="354"/>
      <c r="D139" s="161"/>
      <c r="E139" s="161"/>
      <c r="F139" s="161"/>
      <c r="G139" s="358"/>
      <c r="H139" s="358"/>
      <c r="I139" s="355"/>
      <c r="J139" s="349" t="s">
        <v>36</v>
      </c>
      <c r="K139" s="349"/>
      <c r="L139" s="359">
        <f>D137</f>
        <v>14.083333333333334</v>
      </c>
      <c r="M139" s="351" t="s">
        <v>14</v>
      </c>
    </row>
    <row r="140" spans="1:13" x14ac:dyDescent="0.25">
      <c r="A140" s="161"/>
      <c r="B140" s="161"/>
      <c r="C140" s="354"/>
      <c r="D140" s="161"/>
      <c r="E140" s="161"/>
      <c r="F140" s="161"/>
      <c r="G140" s="161"/>
      <c r="H140" s="358"/>
      <c r="I140" s="355"/>
      <c r="J140" s="349" t="s">
        <v>37</v>
      </c>
      <c r="K140" s="349"/>
      <c r="L140" s="41">
        <f>G137</f>
        <v>3.125</v>
      </c>
      <c r="M140" s="351" t="s">
        <v>14</v>
      </c>
    </row>
    <row r="142" spans="1:13" x14ac:dyDescent="0.25">
      <c r="A142" s="473" t="s">
        <v>310</v>
      </c>
      <c r="B142" s="473"/>
      <c r="C142" s="473"/>
      <c r="D142" s="473"/>
      <c r="E142" s="473"/>
      <c r="F142" s="473"/>
      <c r="G142" s="473"/>
      <c r="H142" s="473"/>
      <c r="I142" s="473"/>
      <c r="J142" s="473"/>
      <c r="K142" s="473"/>
      <c r="L142" s="473"/>
      <c r="M142" s="473"/>
    </row>
    <row r="143" spans="1:13" x14ac:dyDescent="0.25">
      <c r="A143" s="473" t="s">
        <v>351</v>
      </c>
      <c r="B143" s="473"/>
      <c r="C143" s="473"/>
      <c r="D143" s="473"/>
      <c r="E143" s="473"/>
      <c r="F143" s="473"/>
      <c r="G143" s="473"/>
      <c r="H143" s="473"/>
      <c r="I143" s="473"/>
      <c r="J143" s="473"/>
      <c r="K143" s="473"/>
      <c r="L143" s="473"/>
      <c r="M143" s="473"/>
    </row>
    <row r="144" spans="1:13" x14ac:dyDescent="0.25">
      <c r="A144" s="439" t="s">
        <v>102</v>
      </c>
      <c r="B144" s="439"/>
      <c r="C144" s="439"/>
      <c r="D144" s="439"/>
      <c r="E144" s="439"/>
      <c r="F144" s="439"/>
      <c r="G144" s="439"/>
      <c r="H144" s="439"/>
      <c r="I144" s="348"/>
      <c r="J144" s="161"/>
      <c r="K144" s="348" t="s">
        <v>3</v>
      </c>
      <c r="L144" s="347">
        <v>11</v>
      </c>
      <c r="M144" s="348" t="s">
        <v>4</v>
      </c>
    </row>
    <row r="145" spans="1:13" ht="15.75" customHeight="1" x14ac:dyDescent="0.25">
      <c r="A145" s="13" t="s">
        <v>5</v>
      </c>
      <c r="B145" s="13" t="s">
        <v>6</v>
      </c>
      <c r="C145" s="12" t="s">
        <v>7</v>
      </c>
      <c r="D145" s="12" t="s">
        <v>8</v>
      </c>
      <c r="E145" s="11" t="s">
        <v>66</v>
      </c>
      <c r="F145" s="11" t="s">
        <v>10</v>
      </c>
      <c r="G145" s="12" t="s">
        <v>11</v>
      </c>
      <c r="H145" s="10" t="s">
        <v>12</v>
      </c>
      <c r="I145" s="10"/>
      <c r="J145" s="10"/>
      <c r="K145" s="9" t="s">
        <v>13</v>
      </c>
      <c r="L145" s="9"/>
      <c r="M145" s="9"/>
    </row>
    <row r="146" spans="1:13" x14ac:dyDescent="0.25">
      <c r="A146" s="13"/>
      <c r="B146" s="13"/>
      <c r="C146" s="12"/>
      <c r="D146" s="12"/>
      <c r="E146" s="11"/>
      <c r="F146" s="11"/>
      <c r="G146" s="12"/>
      <c r="H146" s="19" t="s">
        <v>14</v>
      </c>
      <c r="I146" s="19" t="s">
        <v>15</v>
      </c>
      <c r="J146" s="19" t="s">
        <v>16</v>
      </c>
      <c r="K146" s="20" t="s">
        <v>14</v>
      </c>
      <c r="L146" s="20" t="s">
        <v>15</v>
      </c>
      <c r="M146" s="20" t="s">
        <v>16</v>
      </c>
    </row>
    <row r="147" spans="1:13" x14ac:dyDescent="0.25">
      <c r="A147" s="325">
        <v>1</v>
      </c>
      <c r="B147" s="54" t="s">
        <v>17</v>
      </c>
      <c r="C147" s="21">
        <v>197</v>
      </c>
      <c r="D147" s="23">
        <f t="shared" ref="D147:D158" si="53">F147+E147</f>
        <v>19</v>
      </c>
      <c r="E147" s="23">
        <v>2</v>
      </c>
      <c r="F147" s="53">
        <f t="shared" ref="F147:F158" si="54">INT(C147/$L$20)</f>
        <v>17</v>
      </c>
      <c r="G147" s="27">
        <v>22</v>
      </c>
      <c r="H147" s="325" t="str">
        <f t="shared" ref="H147:H159" si="55">CHOOSE(WEEKDAY(I147),"Minggu","Senin","Selasa","Rabu","Kamis","Jum'at","Sabtu")</f>
        <v>Sabtu</v>
      </c>
      <c r="I147" s="326">
        <v>45787</v>
      </c>
      <c r="J147" s="327">
        <v>0.875</v>
      </c>
      <c r="K147" s="325" t="str">
        <f t="shared" ref="K147:K158" si="56">CHOOSE(WEEKDAY(L147),"Minggu","Senin","Selasa","Rabu","Kamis","Jum'at","Sabtu")</f>
        <v>Minggu</v>
      </c>
      <c r="L147" s="326">
        <f>(I147+J147)+G147/24</f>
        <v>45788.791666666664</v>
      </c>
      <c r="M147" s="327">
        <f t="shared" ref="M147:M158" si="57">(J147+G147/24)</f>
        <v>1.7916666666666665</v>
      </c>
    </row>
    <row r="148" spans="1:13" ht="15.75" customHeight="1" x14ac:dyDescent="0.25">
      <c r="A148" s="325">
        <f t="shared" ref="A148:A159" si="58">A147+1</f>
        <v>2</v>
      </c>
      <c r="B148" s="54" t="s">
        <v>352</v>
      </c>
      <c r="C148" s="21">
        <v>230</v>
      </c>
      <c r="D148" s="23">
        <f t="shared" si="53"/>
        <v>25</v>
      </c>
      <c r="E148" s="23">
        <v>5</v>
      </c>
      <c r="F148" s="53">
        <f t="shared" si="54"/>
        <v>20</v>
      </c>
      <c r="G148" s="21">
        <v>2</v>
      </c>
      <c r="H148" s="325" t="str">
        <f t="shared" si="55"/>
        <v>Senin</v>
      </c>
      <c r="I148" s="326">
        <f t="shared" ref="I148:I159" si="59">$I$147+J148</f>
        <v>45789.583333333336</v>
      </c>
      <c r="J148" s="327">
        <f t="shared" ref="J148:J159" si="60">M147+D147/24</f>
        <v>2.583333333333333</v>
      </c>
      <c r="K148" s="325" t="str">
        <f t="shared" si="56"/>
        <v>Senin</v>
      </c>
      <c r="L148" s="326">
        <f t="shared" ref="L148:L158" si="61">($I$147+J148)+G148/24</f>
        <v>45789.666666666672</v>
      </c>
      <c r="M148" s="327">
        <f t="shared" si="57"/>
        <v>2.6666666666666665</v>
      </c>
    </row>
    <row r="149" spans="1:13" x14ac:dyDescent="0.25">
      <c r="A149" s="325">
        <f t="shared" si="58"/>
        <v>3</v>
      </c>
      <c r="B149" s="54" t="s">
        <v>330</v>
      </c>
      <c r="C149" s="21">
        <v>467</v>
      </c>
      <c r="D149" s="23">
        <f t="shared" si="53"/>
        <v>42</v>
      </c>
      <c r="E149" s="53">
        <v>0</v>
      </c>
      <c r="F149" s="53">
        <f t="shared" si="54"/>
        <v>42</v>
      </c>
      <c r="G149" s="27">
        <v>2</v>
      </c>
      <c r="H149" s="325" t="str">
        <f t="shared" si="55"/>
        <v>Selasa</v>
      </c>
      <c r="I149" s="326">
        <f t="shared" si="59"/>
        <v>45790.708333333336</v>
      </c>
      <c r="J149" s="327">
        <f t="shared" si="60"/>
        <v>3.708333333333333</v>
      </c>
      <c r="K149" s="325" t="str">
        <f t="shared" si="56"/>
        <v>Selasa</v>
      </c>
      <c r="L149" s="326">
        <f t="shared" si="61"/>
        <v>45790.791666666672</v>
      </c>
      <c r="M149" s="327">
        <f t="shared" si="57"/>
        <v>3.7916666666666665</v>
      </c>
    </row>
    <row r="150" spans="1:13" x14ac:dyDescent="0.25">
      <c r="A150" s="325">
        <f t="shared" si="58"/>
        <v>4</v>
      </c>
      <c r="B150" s="54" t="s">
        <v>292</v>
      </c>
      <c r="C150" s="21">
        <v>265</v>
      </c>
      <c r="D150" s="23">
        <f t="shared" si="53"/>
        <v>24</v>
      </c>
      <c r="E150" s="329">
        <v>0</v>
      </c>
      <c r="F150" s="53">
        <f t="shared" si="54"/>
        <v>24</v>
      </c>
      <c r="G150" s="27">
        <v>15</v>
      </c>
      <c r="H150" s="325" t="str">
        <f t="shared" si="55"/>
        <v>Kamis</v>
      </c>
      <c r="I150" s="326">
        <f t="shared" si="59"/>
        <v>45792.541666666664</v>
      </c>
      <c r="J150" s="327">
        <f t="shared" si="60"/>
        <v>5.5416666666666661</v>
      </c>
      <c r="K150" s="325" t="str">
        <f t="shared" si="56"/>
        <v>Jum'at</v>
      </c>
      <c r="L150" s="326">
        <f t="shared" si="61"/>
        <v>45793.166666666664</v>
      </c>
      <c r="M150" s="327">
        <f t="shared" si="57"/>
        <v>6.1666666666666661</v>
      </c>
    </row>
    <row r="151" spans="1:13" x14ac:dyDescent="0.25">
      <c r="A151" s="325">
        <f t="shared" si="58"/>
        <v>5</v>
      </c>
      <c r="B151" s="54" t="s">
        <v>287</v>
      </c>
      <c r="C151" s="21">
        <v>289</v>
      </c>
      <c r="D151" s="23">
        <f t="shared" si="53"/>
        <v>26</v>
      </c>
      <c r="E151" s="53">
        <v>0</v>
      </c>
      <c r="F151" s="53">
        <f t="shared" si="54"/>
        <v>26</v>
      </c>
      <c r="G151" s="27">
        <v>2</v>
      </c>
      <c r="H151" s="325" t="str">
        <f t="shared" si="55"/>
        <v>Sabtu</v>
      </c>
      <c r="I151" s="326">
        <f t="shared" si="59"/>
        <v>45794.166666666664</v>
      </c>
      <c r="J151" s="327">
        <f t="shared" si="60"/>
        <v>7.1666666666666661</v>
      </c>
      <c r="K151" s="325" t="str">
        <f t="shared" si="56"/>
        <v>Sabtu</v>
      </c>
      <c r="L151" s="326">
        <f t="shared" si="61"/>
        <v>45794.25</v>
      </c>
      <c r="M151" s="327">
        <f t="shared" si="57"/>
        <v>7.2499999999999991</v>
      </c>
    </row>
    <row r="152" spans="1:13" x14ac:dyDescent="0.25">
      <c r="A152" s="325">
        <f t="shared" si="58"/>
        <v>6</v>
      </c>
      <c r="B152" s="54" t="s">
        <v>18</v>
      </c>
      <c r="C152" s="21">
        <v>333</v>
      </c>
      <c r="D152" s="23">
        <f t="shared" si="53"/>
        <v>29</v>
      </c>
      <c r="E152" s="53">
        <v>-1</v>
      </c>
      <c r="F152" s="53">
        <f t="shared" si="54"/>
        <v>30</v>
      </c>
      <c r="G152" s="27">
        <v>3</v>
      </c>
      <c r="H152" s="325" t="str">
        <f t="shared" si="55"/>
        <v>Minggu</v>
      </c>
      <c r="I152" s="326">
        <f t="shared" si="59"/>
        <v>45795.333333333336</v>
      </c>
      <c r="J152" s="327">
        <f t="shared" si="60"/>
        <v>8.3333333333333321</v>
      </c>
      <c r="K152" s="325" t="str">
        <f t="shared" si="56"/>
        <v>Minggu</v>
      </c>
      <c r="L152" s="326">
        <f t="shared" si="61"/>
        <v>45795.458333333336</v>
      </c>
      <c r="M152" s="327">
        <f t="shared" si="57"/>
        <v>8.4583333333333321</v>
      </c>
    </row>
    <row r="153" spans="1:13" x14ac:dyDescent="0.25">
      <c r="A153" s="325">
        <f t="shared" si="58"/>
        <v>7</v>
      </c>
      <c r="B153" s="54" t="s">
        <v>301</v>
      </c>
      <c r="C153" s="21">
        <v>333</v>
      </c>
      <c r="D153" s="23">
        <f t="shared" si="53"/>
        <v>31</v>
      </c>
      <c r="E153" s="53">
        <v>1</v>
      </c>
      <c r="F153" s="53">
        <f t="shared" si="54"/>
        <v>30</v>
      </c>
      <c r="G153" s="27">
        <v>3</v>
      </c>
      <c r="H153" s="325" t="str">
        <f t="shared" si="55"/>
        <v>Senin</v>
      </c>
      <c r="I153" s="326">
        <f t="shared" si="59"/>
        <v>45796.666666666664</v>
      </c>
      <c r="J153" s="327">
        <f t="shared" si="60"/>
        <v>9.6666666666666661</v>
      </c>
      <c r="K153" s="325" t="str">
        <f t="shared" si="56"/>
        <v>Senin</v>
      </c>
      <c r="L153" s="326">
        <f t="shared" si="61"/>
        <v>45796.791666666664</v>
      </c>
      <c r="M153" s="327">
        <f t="shared" si="57"/>
        <v>9.7916666666666661</v>
      </c>
    </row>
    <row r="154" spans="1:13" x14ac:dyDescent="0.25">
      <c r="A154" s="325">
        <f t="shared" si="58"/>
        <v>8</v>
      </c>
      <c r="B154" s="54" t="s">
        <v>18</v>
      </c>
      <c r="C154" s="21">
        <v>289</v>
      </c>
      <c r="D154" s="23">
        <f t="shared" si="53"/>
        <v>28</v>
      </c>
      <c r="E154" s="53">
        <v>2</v>
      </c>
      <c r="F154" s="53">
        <f t="shared" si="54"/>
        <v>26</v>
      </c>
      <c r="G154" s="27">
        <v>3</v>
      </c>
      <c r="H154" s="325" t="str">
        <f t="shared" si="55"/>
        <v>Rabu</v>
      </c>
      <c r="I154" s="326">
        <f t="shared" si="59"/>
        <v>45798.083333333336</v>
      </c>
      <c r="J154" s="327">
        <f t="shared" si="60"/>
        <v>11.083333333333332</v>
      </c>
      <c r="K154" s="325" t="str">
        <f t="shared" si="56"/>
        <v>Rabu</v>
      </c>
      <c r="L154" s="326">
        <f t="shared" si="61"/>
        <v>45798.208333333336</v>
      </c>
      <c r="M154" s="327">
        <f t="shared" si="57"/>
        <v>11.208333333333332</v>
      </c>
    </row>
    <row r="155" spans="1:13" x14ac:dyDescent="0.25">
      <c r="A155" s="325">
        <f t="shared" si="58"/>
        <v>9</v>
      </c>
      <c r="B155" s="54" t="s">
        <v>287</v>
      </c>
      <c r="C155" s="21">
        <v>265</v>
      </c>
      <c r="D155" s="23">
        <f t="shared" si="53"/>
        <v>24</v>
      </c>
      <c r="E155" s="53">
        <v>0</v>
      </c>
      <c r="F155" s="53">
        <f t="shared" si="54"/>
        <v>24</v>
      </c>
      <c r="G155" s="27">
        <v>2</v>
      </c>
      <c r="H155" s="325" t="str">
        <f t="shared" si="55"/>
        <v>Kamis</v>
      </c>
      <c r="I155" s="326">
        <f t="shared" si="59"/>
        <v>45799.375</v>
      </c>
      <c r="J155" s="327">
        <f t="shared" si="60"/>
        <v>12.374999999999998</v>
      </c>
      <c r="K155" s="325" t="str">
        <f t="shared" si="56"/>
        <v>Kamis</v>
      </c>
      <c r="L155" s="326">
        <f t="shared" si="61"/>
        <v>45799.458333333336</v>
      </c>
      <c r="M155" s="327">
        <f t="shared" si="57"/>
        <v>12.458333333333332</v>
      </c>
    </row>
    <row r="156" spans="1:13" x14ac:dyDescent="0.25">
      <c r="A156" s="325">
        <f t="shared" si="58"/>
        <v>10</v>
      </c>
      <c r="B156" s="54" t="s">
        <v>292</v>
      </c>
      <c r="C156" s="21">
        <v>467</v>
      </c>
      <c r="D156" s="23">
        <f t="shared" si="53"/>
        <v>45</v>
      </c>
      <c r="E156" s="53">
        <v>3</v>
      </c>
      <c r="F156" s="53">
        <f t="shared" si="54"/>
        <v>42</v>
      </c>
      <c r="G156" s="27">
        <v>8</v>
      </c>
      <c r="H156" s="325" t="str">
        <f t="shared" si="55"/>
        <v>Jum'at</v>
      </c>
      <c r="I156" s="326">
        <f t="shared" si="59"/>
        <v>45800.458333333336</v>
      </c>
      <c r="J156" s="327">
        <f t="shared" si="60"/>
        <v>13.458333333333332</v>
      </c>
      <c r="K156" s="325" t="str">
        <f t="shared" si="56"/>
        <v>Jum'at</v>
      </c>
      <c r="L156" s="326">
        <f t="shared" si="61"/>
        <v>45800.791666666672</v>
      </c>
      <c r="M156" s="327">
        <f t="shared" si="57"/>
        <v>13.791666666666666</v>
      </c>
    </row>
    <row r="157" spans="1:13" x14ac:dyDescent="0.25">
      <c r="A157" s="325">
        <f t="shared" si="58"/>
        <v>11</v>
      </c>
      <c r="B157" s="54" t="s">
        <v>330</v>
      </c>
      <c r="C157" s="21">
        <v>230</v>
      </c>
      <c r="D157" s="23">
        <f t="shared" si="53"/>
        <v>21</v>
      </c>
      <c r="E157" s="23">
        <v>1</v>
      </c>
      <c r="F157" s="53">
        <f t="shared" si="54"/>
        <v>20</v>
      </c>
      <c r="G157" s="21">
        <v>2</v>
      </c>
      <c r="H157" s="325" t="str">
        <f t="shared" si="55"/>
        <v>Minggu</v>
      </c>
      <c r="I157" s="326">
        <f t="shared" si="59"/>
        <v>45802.666666666664</v>
      </c>
      <c r="J157" s="327">
        <f t="shared" si="60"/>
        <v>15.666666666666666</v>
      </c>
      <c r="K157" s="325" t="str">
        <f t="shared" si="56"/>
        <v>Minggu</v>
      </c>
      <c r="L157" s="326">
        <f t="shared" si="61"/>
        <v>45802.75</v>
      </c>
      <c r="M157" s="327">
        <f t="shared" si="57"/>
        <v>15.75</v>
      </c>
    </row>
    <row r="158" spans="1:13" x14ac:dyDescent="0.25">
      <c r="A158" s="325">
        <f t="shared" si="58"/>
        <v>12</v>
      </c>
      <c r="B158" s="54" t="s">
        <v>352</v>
      </c>
      <c r="C158" s="21">
        <v>197</v>
      </c>
      <c r="D158" s="23">
        <f t="shared" si="53"/>
        <v>18</v>
      </c>
      <c r="E158" s="23">
        <v>1</v>
      </c>
      <c r="F158" s="53">
        <f t="shared" si="54"/>
        <v>17</v>
      </c>
      <c r="G158" s="21">
        <v>1</v>
      </c>
      <c r="H158" s="325" t="str">
        <f t="shared" si="55"/>
        <v>Senin</v>
      </c>
      <c r="I158" s="326">
        <f t="shared" si="59"/>
        <v>45803.625</v>
      </c>
      <c r="J158" s="327">
        <f t="shared" si="60"/>
        <v>16.625</v>
      </c>
      <c r="K158" s="325" t="str">
        <f t="shared" si="56"/>
        <v>Senin</v>
      </c>
      <c r="L158" s="326">
        <f t="shared" si="61"/>
        <v>45803.666666666664</v>
      </c>
      <c r="M158" s="327">
        <f t="shared" si="57"/>
        <v>16.666666666666668</v>
      </c>
    </row>
    <row r="159" spans="1:13" x14ac:dyDescent="0.25">
      <c r="A159" s="325">
        <f t="shared" si="58"/>
        <v>13</v>
      </c>
      <c r="B159" s="54" t="s">
        <v>17</v>
      </c>
      <c r="C159" s="21"/>
      <c r="D159" s="23"/>
      <c r="E159" s="23"/>
      <c r="F159" s="23"/>
      <c r="G159" s="21"/>
      <c r="H159" s="325" t="str">
        <f t="shared" si="55"/>
        <v>Selasa</v>
      </c>
      <c r="I159" s="326">
        <f t="shared" si="59"/>
        <v>45804.416666666664</v>
      </c>
      <c r="J159" s="327">
        <f t="shared" si="60"/>
        <v>17.416666666666668</v>
      </c>
      <c r="K159" s="325"/>
      <c r="L159" s="326"/>
      <c r="M159" s="327"/>
    </row>
    <row r="160" spans="1:13" x14ac:dyDescent="0.25">
      <c r="A160" s="474" t="s">
        <v>31</v>
      </c>
      <c r="B160" s="474"/>
      <c r="C160" s="53">
        <f>SUM(C147:C159)</f>
        <v>3562</v>
      </c>
      <c r="D160" s="28">
        <f>SUM(D147:D159)</f>
        <v>332</v>
      </c>
      <c r="E160" s="28"/>
      <c r="F160" s="28"/>
      <c r="G160" s="28">
        <f>SUM(G147:G159)</f>
        <v>65</v>
      </c>
      <c r="H160" s="28">
        <f>D160+G160</f>
        <v>397</v>
      </c>
      <c r="I160" s="29"/>
      <c r="J160" s="349"/>
      <c r="K160" s="29"/>
      <c r="L160" s="29"/>
      <c r="M160" s="349"/>
    </row>
    <row r="161" spans="1:13" x14ac:dyDescent="0.25">
      <c r="A161" s="474" t="s">
        <v>32</v>
      </c>
      <c r="B161" s="474"/>
      <c r="C161" s="270"/>
      <c r="D161" s="32">
        <f>D160/24</f>
        <v>13.833333333333334</v>
      </c>
      <c r="E161" s="32"/>
      <c r="F161" s="32"/>
      <c r="G161" s="32">
        <f>G160/24</f>
        <v>2.7083333333333335</v>
      </c>
      <c r="H161" s="32">
        <f>H160/24</f>
        <v>16.541666666666668</v>
      </c>
      <c r="I161" s="33"/>
      <c r="J161" s="350" t="s">
        <v>33</v>
      </c>
      <c r="K161" s="351"/>
      <c r="L161" s="351"/>
      <c r="M161" s="351"/>
    </row>
    <row r="162" spans="1:13" x14ac:dyDescent="0.25">
      <c r="A162" s="353"/>
      <c r="B162" s="353"/>
      <c r="C162" s="354"/>
      <c r="D162" s="161"/>
      <c r="E162" s="161"/>
      <c r="F162" s="161"/>
      <c r="G162" s="161"/>
      <c r="H162" s="351"/>
      <c r="I162" s="355"/>
      <c r="J162" s="349" t="s">
        <v>34</v>
      </c>
      <c r="K162" s="349"/>
      <c r="L162" s="356">
        <f>C160</f>
        <v>3562</v>
      </c>
      <c r="M162" s="351" t="s">
        <v>35</v>
      </c>
    </row>
    <row r="163" spans="1:13" x14ac:dyDescent="0.25">
      <c r="A163" s="161"/>
      <c r="B163" s="353"/>
      <c r="C163" s="354"/>
      <c r="D163" s="161"/>
      <c r="E163" s="161"/>
      <c r="F163" s="161"/>
      <c r="G163" s="358"/>
      <c r="H163" s="358"/>
      <c r="I163" s="355"/>
      <c r="J163" s="349" t="s">
        <v>36</v>
      </c>
      <c r="K163" s="349"/>
      <c r="L163" s="359">
        <f>D161</f>
        <v>13.833333333333334</v>
      </c>
      <c r="M163" s="351" t="s">
        <v>14</v>
      </c>
    </row>
    <row r="164" spans="1:13" x14ac:dyDescent="0.25">
      <c r="A164" s="161"/>
      <c r="B164" s="161"/>
      <c r="C164" s="354"/>
      <c r="D164" s="161"/>
      <c r="E164" s="161"/>
      <c r="F164" s="161"/>
      <c r="G164" s="161"/>
      <c r="H164" s="358"/>
      <c r="I164" s="355"/>
      <c r="J164" s="349" t="s">
        <v>37</v>
      </c>
      <c r="K164" s="349"/>
      <c r="L164" s="41">
        <f>G161</f>
        <v>2.7083333333333335</v>
      </c>
      <c r="M164" s="351" t="s">
        <v>14</v>
      </c>
    </row>
    <row r="166" spans="1:13" x14ac:dyDescent="0.25">
      <c r="A166" s="473" t="s">
        <v>310</v>
      </c>
      <c r="B166" s="473"/>
      <c r="C166" s="473"/>
      <c r="D166" s="473"/>
      <c r="E166" s="473"/>
      <c r="F166" s="473"/>
      <c r="G166" s="473"/>
      <c r="H166" s="473"/>
      <c r="I166" s="473"/>
      <c r="J166" s="473"/>
      <c r="K166" s="473"/>
      <c r="L166" s="473"/>
      <c r="M166" s="473"/>
    </row>
    <row r="167" spans="1:13" x14ac:dyDescent="0.25">
      <c r="A167" s="473" t="s">
        <v>351</v>
      </c>
      <c r="B167" s="473"/>
      <c r="C167" s="473"/>
      <c r="D167" s="473"/>
      <c r="E167" s="473"/>
      <c r="F167" s="473"/>
      <c r="G167" s="473"/>
      <c r="H167" s="473"/>
      <c r="I167" s="473"/>
      <c r="J167" s="473"/>
      <c r="K167" s="473"/>
      <c r="L167" s="473"/>
      <c r="M167" s="473"/>
    </row>
    <row r="168" spans="1:13" x14ac:dyDescent="0.25">
      <c r="A168" s="439" t="s">
        <v>164</v>
      </c>
      <c r="B168" s="439"/>
      <c r="C168" s="439"/>
      <c r="D168" s="439"/>
      <c r="E168" s="439"/>
      <c r="F168" s="439"/>
      <c r="G168" s="439"/>
      <c r="H168" s="439"/>
      <c r="I168" s="348"/>
      <c r="J168" s="161"/>
      <c r="K168" s="348" t="s">
        <v>3</v>
      </c>
      <c r="L168" s="347">
        <v>11</v>
      </c>
      <c r="M168" s="348" t="s">
        <v>4</v>
      </c>
    </row>
    <row r="169" spans="1:13" ht="15.75" customHeight="1" x14ac:dyDescent="0.25">
      <c r="A169" s="13" t="s">
        <v>5</v>
      </c>
      <c r="B169" s="13" t="s">
        <v>6</v>
      </c>
      <c r="C169" s="12" t="s">
        <v>7</v>
      </c>
      <c r="D169" s="12" t="s">
        <v>8</v>
      </c>
      <c r="E169" s="11" t="s">
        <v>66</v>
      </c>
      <c r="F169" s="11" t="s">
        <v>10</v>
      </c>
      <c r="G169" s="12" t="s">
        <v>11</v>
      </c>
      <c r="H169" s="10" t="s">
        <v>12</v>
      </c>
      <c r="I169" s="10"/>
      <c r="J169" s="10"/>
      <c r="K169" s="9" t="s">
        <v>13</v>
      </c>
      <c r="L169" s="9"/>
      <c r="M169" s="9"/>
    </row>
    <row r="170" spans="1:13" x14ac:dyDescent="0.25">
      <c r="A170" s="13"/>
      <c r="B170" s="13"/>
      <c r="C170" s="12"/>
      <c r="D170" s="12"/>
      <c r="E170" s="11"/>
      <c r="F170" s="11"/>
      <c r="G170" s="12"/>
      <c r="H170" s="19" t="s">
        <v>14</v>
      </c>
      <c r="I170" s="19" t="s">
        <v>15</v>
      </c>
      <c r="J170" s="19" t="s">
        <v>16</v>
      </c>
      <c r="K170" s="20" t="s">
        <v>14</v>
      </c>
      <c r="L170" s="20" t="s">
        <v>15</v>
      </c>
      <c r="M170" s="20" t="s">
        <v>16</v>
      </c>
    </row>
    <row r="171" spans="1:13" x14ac:dyDescent="0.25">
      <c r="A171" s="325">
        <v>1</v>
      </c>
      <c r="B171" s="54" t="s">
        <v>17</v>
      </c>
      <c r="C171" s="21">
        <v>197</v>
      </c>
      <c r="D171" s="23">
        <f t="shared" ref="D171:D182" si="62">F171+E171</f>
        <v>19</v>
      </c>
      <c r="E171" s="23">
        <v>2</v>
      </c>
      <c r="F171" s="53">
        <f t="shared" ref="F171:F182" si="63">INT(C171/$L$20)</f>
        <v>17</v>
      </c>
      <c r="G171" s="27">
        <v>10</v>
      </c>
      <c r="H171" s="325" t="str">
        <f t="shared" ref="H171:H183" si="64">CHOOSE(WEEKDAY(I171),"Minggu","Senin","Selasa","Rabu","Kamis","Jum'at","Sabtu")</f>
        <v>Selasa</v>
      </c>
      <c r="I171" s="326">
        <v>45804</v>
      </c>
      <c r="J171" s="327">
        <v>0.41666666666666702</v>
      </c>
      <c r="K171" s="325" t="str">
        <f t="shared" ref="K171:K182" si="65">CHOOSE(WEEKDAY(L171),"Minggu","Senin","Selasa","Rabu","Kamis","Jum'at","Sabtu")</f>
        <v>Selasa</v>
      </c>
      <c r="L171" s="326">
        <f>(I171+J171)+G171/24</f>
        <v>45804.833333333328</v>
      </c>
      <c r="M171" s="327">
        <f t="shared" ref="M171:M182" si="66">(J171+G171/24)</f>
        <v>0.8333333333333337</v>
      </c>
    </row>
    <row r="172" spans="1:13" ht="15.75" customHeight="1" x14ac:dyDescent="0.25">
      <c r="A172" s="325">
        <f t="shared" ref="A172:A183" si="67">A171+1</f>
        <v>2</v>
      </c>
      <c r="B172" s="54" t="s">
        <v>352</v>
      </c>
      <c r="C172" s="21">
        <v>230</v>
      </c>
      <c r="D172" s="23">
        <f t="shared" si="62"/>
        <v>25</v>
      </c>
      <c r="E172" s="23">
        <v>5</v>
      </c>
      <c r="F172" s="53">
        <f t="shared" si="63"/>
        <v>20</v>
      </c>
      <c r="G172" s="21">
        <v>2</v>
      </c>
      <c r="H172" s="325" t="str">
        <f t="shared" si="64"/>
        <v>Rabu</v>
      </c>
      <c r="I172" s="326">
        <f t="shared" ref="I172:I183" si="68">$I$171+J172</f>
        <v>45805.625</v>
      </c>
      <c r="J172" s="327">
        <f t="shared" ref="J172:J183" si="69">M171+D171/24</f>
        <v>1.6250000000000004</v>
      </c>
      <c r="K172" s="325" t="str">
        <f t="shared" si="65"/>
        <v>Rabu</v>
      </c>
      <c r="L172" s="326">
        <f t="shared" ref="L172:L182" si="70">($I$171+J172)+G172/24</f>
        <v>45805.708333333336</v>
      </c>
      <c r="M172" s="327">
        <f t="shared" si="66"/>
        <v>1.7083333333333337</v>
      </c>
    </row>
    <row r="173" spans="1:13" x14ac:dyDescent="0.25">
      <c r="A173" s="325">
        <f t="shared" si="67"/>
        <v>3</v>
      </c>
      <c r="B173" s="54" t="s">
        <v>330</v>
      </c>
      <c r="C173" s="21">
        <v>467</v>
      </c>
      <c r="D173" s="23">
        <f t="shared" si="62"/>
        <v>42</v>
      </c>
      <c r="E173" s="53">
        <v>0</v>
      </c>
      <c r="F173" s="53">
        <f t="shared" si="63"/>
        <v>42</v>
      </c>
      <c r="G173" s="27">
        <v>2</v>
      </c>
      <c r="H173" s="325" t="str">
        <f t="shared" si="64"/>
        <v>Kamis</v>
      </c>
      <c r="I173" s="326">
        <f t="shared" si="68"/>
        <v>45806.75</v>
      </c>
      <c r="J173" s="327">
        <f t="shared" si="69"/>
        <v>2.7500000000000004</v>
      </c>
      <c r="K173" s="325" t="str">
        <f t="shared" si="65"/>
        <v>Kamis</v>
      </c>
      <c r="L173" s="326">
        <f t="shared" si="70"/>
        <v>45806.833333333336</v>
      </c>
      <c r="M173" s="327">
        <f t="shared" si="66"/>
        <v>2.8333333333333339</v>
      </c>
    </row>
    <row r="174" spans="1:13" x14ac:dyDescent="0.25">
      <c r="A174" s="325">
        <f t="shared" si="67"/>
        <v>4</v>
      </c>
      <c r="B174" s="54" t="s">
        <v>292</v>
      </c>
      <c r="C174" s="21">
        <v>265</v>
      </c>
      <c r="D174" s="23">
        <f t="shared" si="62"/>
        <v>24</v>
      </c>
      <c r="E174" s="329">
        <v>0</v>
      </c>
      <c r="F174" s="53">
        <f t="shared" si="63"/>
        <v>24</v>
      </c>
      <c r="G174" s="27">
        <v>14</v>
      </c>
      <c r="H174" s="325" t="str">
        <f t="shared" si="64"/>
        <v>Sabtu</v>
      </c>
      <c r="I174" s="326">
        <f t="shared" si="68"/>
        <v>45808.583333333336</v>
      </c>
      <c r="J174" s="327">
        <f t="shared" si="69"/>
        <v>4.5833333333333339</v>
      </c>
      <c r="K174" s="325" t="str">
        <f t="shared" si="65"/>
        <v>Minggu</v>
      </c>
      <c r="L174" s="326">
        <f t="shared" si="70"/>
        <v>45809.166666666672</v>
      </c>
      <c r="M174" s="327">
        <f t="shared" si="66"/>
        <v>5.166666666666667</v>
      </c>
    </row>
    <row r="175" spans="1:13" x14ac:dyDescent="0.25">
      <c r="A175" s="325">
        <f t="shared" si="67"/>
        <v>5</v>
      </c>
      <c r="B175" s="54" t="s">
        <v>287</v>
      </c>
      <c r="C175" s="21">
        <v>289</v>
      </c>
      <c r="D175" s="23">
        <f t="shared" si="62"/>
        <v>26</v>
      </c>
      <c r="E175" s="53">
        <v>0</v>
      </c>
      <c r="F175" s="53">
        <f t="shared" si="63"/>
        <v>26</v>
      </c>
      <c r="G175" s="27">
        <v>2</v>
      </c>
      <c r="H175" s="325" t="str">
        <f t="shared" si="64"/>
        <v>Senin</v>
      </c>
      <c r="I175" s="326">
        <f t="shared" si="68"/>
        <v>45810.166666666664</v>
      </c>
      <c r="J175" s="327">
        <f t="shared" si="69"/>
        <v>6.166666666666667</v>
      </c>
      <c r="K175" s="325" t="str">
        <f t="shared" si="65"/>
        <v>Senin</v>
      </c>
      <c r="L175" s="326">
        <f t="shared" si="70"/>
        <v>45810.25</v>
      </c>
      <c r="M175" s="327">
        <f t="shared" si="66"/>
        <v>6.25</v>
      </c>
    </row>
    <row r="176" spans="1:13" x14ac:dyDescent="0.25">
      <c r="A176" s="325">
        <f t="shared" si="67"/>
        <v>6</v>
      </c>
      <c r="B176" s="54" t="s">
        <v>18</v>
      </c>
      <c r="C176" s="21">
        <v>333</v>
      </c>
      <c r="D176" s="23">
        <f t="shared" si="62"/>
        <v>30</v>
      </c>
      <c r="E176" s="53">
        <v>0</v>
      </c>
      <c r="F176" s="53">
        <f t="shared" si="63"/>
        <v>30</v>
      </c>
      <c r="G176" s="27">
        <v>4</v>
      </c>
      <c r="H176" s="325" t="str">
        <f t="shared" si="64"/>
        <v>Selasa</v>
      </c>
      <c r="I176" s="326">
        <f t="shared" si="68"/>
        <v>45811.333333333336</v>
      </c>
      <c r="J176" s="327">
        <f t="shared" si="69"/>
        <v>7.333333333333333</v>
      </c>
      <c r="K176" s="325" t="str">
        <f t="shared" si="65"/>
        <v>Selasa</v>
      </c>
      <c r="L176" s="326">
        <f t="shared" si="70"/>
        <v>45811.5</v>
      </c>
      <c r="M176" s="327">
        <f t="shared" si="66"/>
        <v>7.5</v>
      </c>
    </row>
    <row r="177" spans="1:13" x14ac:dyDescent="0.25">
      <c r="A177" s="325">
        <f t="shared" si="67"/>
        <v>7</v>
      </c>
      <c r="B177" s="54" t="s">
        <v>301</v>
      </c>
      <c r="C177" s="21">
        <v>333</v>
      </c>
      <c r="D177" s="23">
        <f t="shared" si="62"/>
        <v>31</v>
      </c>
      <c r="E177" s="53">
        <v>1</v>
      </c>
      <c r="F177" s="53">
        <f t="shared" si="63"/>
        <v>30</v>
      </c>
      <c r="G177" s="27">
        <v>4</v>
      </c>
      <c r="H177" s="325" t="str">
        <f t="shared" si="64"/>
        <v>Rabu</v>
      </c>
      <c r="I177" s="326">
        <f t="shared" si="68"/>
        <v>45812.75</v>
      </c>
      <c r="J177" s="327">
        <f t="shared" si="69"/>
        <v>8.75</v>
      </c>
      <c r="K177" s="325" t="str">
        <f t="shared" si="65"/>
        <v>Rabu</v>
      </c>
      <c r="L177" s="326">
        <f t="shared" si="70"/>
        <v>45812.916666666664</v>
      </c>
      <c r="M177" s="327">
        <f t="shared" si="66"/>
        <v>8.9166666666666661</v>
      </c>
    </row>
    <row r="178" spans="1:13" x14ac:dyDescent="0.25">
      <c r="A178" s="325">
        <f t="shared" si="67"/>
        <v>8</v>
      </c>
      <c r="B178" s="54" t="s">
        <v>18</v>
      </c>
      <c r="C178" s="21">
        <v>289</v>
      </c>
      <c r="D178" s="23">
        <f t="shared" si="62"/>
        <v>28</v>
      </c>
      <c r="E178" s="53">
        <v>2</v>
      </c>
      <c r="F178" s="53">
        <f t="shared" si="63"/>
        <v>26</v>
      </c>
      <c r="G178" s="27">
        <v>3</v>
      </c>
      <c r="H178" s="325" t="str">
        <f t="shared" si="64"/>
        <v>Jum'at</v>
      </c>
      <c r="I178" s="326">
        <f t="shared" si="68"/>
        <v>45814.208333333336</v>
      </c>
      <c r="J178" s="327">
        <f t="shared" si="69"/>
        <v>10.208333333333332</v>
      </c>
      <c r="K178" s="325" t="str">
        <f t="shared" si="65"/>
        <v>Jum'at</v>
      </c>
      <c r="L178" s="326">
        <f t="shared" si="70"/>
        <v>45814.333333333336</v>
      </c>
      <c r="M178" s="327">
        <f t="shared" si="66"/>
        <v>10.333333333333332</v>
      </c>
    </row>
    <row r="179" spans="1:13" x14ac:dyDescent="0.25">
      <c r="A179" s="325">
        <f t="shared" si="67"/>
        <v>9</v>
      </c>
      <c r="B179" s="54" t="s">
        <v>287</v>
      </c>
      <c r="C179" s="21">
        <v>265</v>
      </c>
      <c r="D179" s="23">
        <f t="shared" si="62"/>
        <v>24</v>
      </c>
      <c r="E179" s="53">
        <v>0</v>
      </c>
      <c r="F179" s="53">
        <f t="shared" si="63"/>
        <v>24</v>
      </c>
      <c r="G179" s="27">
        <v>2</v>
      </c>
      <c r="H179" s="325" t="str">
        <f t="shared" si="64"/>
        <v>Sabtu</v>
      </c>
      <c r="I179" s="326">
        <f t="shared" si="68"/>
        <v>45815.5</v>
      </c>
      <c r="J179" s="327">
        <f t="shared" si="69"/>
        <v>11.499999999999998</v>
      </c>
      <c r="K179" s="325" t="str">
        <f t="shared" si="65"/>
        <v>Sabtu</v>
      </c>
      <c r="L179" s="326">
        <f t="shared" si="70"/>
        <v>45815.583333333336</v>
      </c>
      <c r="M179" s="327">
        <f t="shared" si="66"/>
        <v>11.583333333333332</v>
      </c>
    </row>
    <row r="180" spans="1:13" x14ac:dyDescent="0.25">
      <c r="A180" s="325">
        <f t="shared" si="67"/>
        <v>10</v>
      </c>
      <c r="B180" s="54" t="s">
        <v>292</v>
      </c>
      <c r="C180" s="21">
        <v>467</v>
      </c>
      <c r="D180" s="23">
        <f t="shared" si="62"/>
        <v>45</v>
      </c>
      <c r="E180" s="53">
        <v>3</v>
      </c>
      <c r="F180" s="53">
        <f t="shared" si="63"/>
        <v>42</v>
      </c>
      <c r="G180" s="27">
        <v>5</v>
      </c>
      <c r="H180" s="325" t="str">
        <f t="shared" si="64"/>
        <v>Minggu</v>
      </c>
      <c r="I180" s="326">
        <f t="shared" si="68"/>
        <v>45816.583333333336</v>
      </c>
      <c r="J180" s="327">
        <f t="shared" si="69"/>
        <v>12.583333333333332</v>
      </c>
      <c r="K180" s="325" t="str">
        <f t="shared" si="65"/>
        <v>Minggu</v>
      </c>
      <c r="L180" s="326">
        <f t="shared" si="70"/>
        <v>45816.791666666672</v>
      </c>
      <c r="M180" s="327">
        <f t="shared" si="66"/>
        <v>12.791666666666666</v>
      </c>
    </row>
    <row r="181" spans="1:13" x14ac:dyDescent="0.25">
      <c r="A181" s="325">
        <f t="shared" si="67"/>
        <v>11</v>
      </c>
      <c r="B181" s="54" t="s">
        <v>330</v>
      </c>
      <c r="C181" s="21">
        <v>230</v>
      </c>
      <c r="D181" s="23">
        <f t="shared" si="62"/>
        <v>21</v>
      </c>
      <c r="E181" s="23">
        <v>1</v>
      </c>
      <c r="F181" s="53">
        <f t="shared" si="63"/>
        <v>20</v>
      </c>
      <c r="G181" s="21">
        <v>2</v>
      </c>
      <c r="H181" s="325" t="str">
        <f t="shared" si="64"/>
        <v>Selasa</v>
      </c>
      <c r="I181" s="326">
        <f t="shared" si="68"/>
        <v>45818.666666666664</v>
      </c>
      <c r="J181" s="327">
        <f t="shared" si="69"/>
        <v>14.666666666666666</v>
      </c>
      <c r="K181" s="325" t="str">
        <f t="shared" si="65"/>
        <v>Selasa</v>
      </c>
      <c r="L181" s="326">
        <f t="shared" si="70"/>
        <v>45818.75</v>
      </c>
      <c r="M181" s="327">
        <f t="shared" si="66"/>
        <v>14.75</v>
      </c>
    </row>
    <row r="182" spans="1:13" x14ac:dyDescent="0.25">
      <c r="A182" s="325">
        <f t="shared" si="67"/>
        <v>12</v>
      </c>
      <c r="B182" s="54" t="s">
        <v>352</v>
      </c>
      <c r="C182" s="21">
        <v>197</v>
      </c>
      <c r="D182" s="23">
        <f t="shared" si="62"/>
        <v>18</v>
      </c>
      <c r="E182" s="23">
        <v>1</v>
      </c>
      <c r="F182" s="53">
        <f t="shared" si="63"/>
        <v>17</v>
      </c>
      <c r="G182" s="21">
        <v>1</v>
      </c>
      <c r="H182" s="325" t="str">
        <f t="shared" si="64"/>
        <v>Rabu</v>
      </c>
      <c r="I182" s="326">
        <f t="shared" si="68"/>
        <v>45819.625</v>
      </c>
      <c r="J182" s="327">
        <f t="shared" si="69"/>
        <v>15.625</v>
      </c>
      <c r="K182" s="325" t="str">
        <f t="shared" si="65"/>
        <v>Rabu</v>
      </c>
      <c r="L182" s="326">
        <f t="shared" si="70"/>
        <v>45819.666666666664</v>
      </c>
      <c r="M182" s="327">
        <f t="shared" si="66"/>
        <v>15.666666666666666</v>
      </c>
    </row>
    <row r="183" spans="1:13" x14ac:dyDescent="0.25">
      <c r="A183" s="325">
        <f t="shared" si="67"/>
        <v>13</v>
      </c>
      <c r="B183" s="54" t="s">
        <v>17</v>
      </c>
      <c r="C183" s="21"/>
      <c r="D183" s="23"/>
      <c r="E183" s="23"/>
      <c r="F183" s="23"/>
      <c r="G183" s="21"/>
      <c r="H183" s="325" t="str">
        <f t="shared" si="64"/>
        <v>Kamis</v>
      </c>
      <c r="I183" s="326">
        <f t="shared" si="68"/>
        <v>45820.416666666664</v>
      </c>
      <c r="J183" s="327">
        <f t="shared" si="69"/>
        <v>16.416666666666664</v>
      </c>
      <c r="K183" s="325"/>
      <c r="L183" s="326"/>
      <c r="M183" s="327"/>
    </row>
    <row r="184" spans="1:13" x14ac:dyDescent="0.25">
      <c r="A184" s="474" t="s">
        <v>31</v>
      </c>
      <c r="B184" s="474"/>
      <c r="C184" s="53">
        <f>SUM(C171:C183)</f>
        <v>3562</v>
      </c>
      <c r="D184" s="28">
        <f>SUM(D171:D183)</f>
        <v>333</v>
      </c>
      <c r="E184" s="28"/>
      <c r="F184" s="28"/>
      <c r="G184" s="28">
        <f>SUM(G171:G183)</f>
        <v>51</v>
      </c>
      <c r="H184" s="28">
        <f>D184+G184</f>
        <v>384</v>
      </c>
      <c r="I184" s="29"/>
      <c r="J184" s="349"/>
      <c r="K184" s="29"/>
      <c r="L184" s="29"/>
      <c r="M184" s="349"/>
    </row>
    <row r="185" spans="1:13" x14ac:dyDescent="0.25">
      <c r="A185" s="474" t="s">
        <v>32</v>
      </c>
      <c r="B185" s="474"/>
      <c r="C185" s="270"/>
      <c r="D185" s="32">
        <f>D184/24</f>
        <v>13.875</v>
      </c>
      <c r="E185" s="32"/>
      <c r="F185" s="32"/>
      <c r="G185" s="32">
        <f>G184/24</f>
        <v>2.125</v>
      </c>
      <c r="H185" s="32">
        <f>H184/24</f>
        <v>16</v>
      </c>
      <c r="I185" s="33"/>
      <c r="J185" s="350" t="s">
        <v>33</v>
      </c>
      <c r="K185" s="351"/>
      <c r="L185" s="351"/>
      <c r="M185" s="351"/>
    </row>
    <row r="186" spans="1:13" x14ac:dyDescent="0.25">
      <c r="A186" s="353"/>
      <c r="B186" s="353"/>
      <c r="C186" s="354"/>
      <c r="D186" s="161"/>
      <c r="E186" s="161"/>
      <c r="F186" s="161"/>
      <c r="G186" s="161"/>
      <c r="H186" s="351"/>
      <c r="I186" s="355"/>
      <c r="J186" s="349" t="s">
        <v>34</v>
      </c>
      <c r="K186" s="349"/>
      <c r="L186" s="356">
        <f>C184</f>
        <v>3562</v>
      </c>
      <c r="M186" s="351" t="s">
        <v>35</v>
      </c>
    </row>
    <row r="187" spans="1:13" x14ac:dyDescent="0.25">
      <c r="A187" s="161"/>
      <c r="B187" s="353"/>
      <c r="C187" s="354"/>
      <c r="D187" s="161"/>
      <c r="E187" s="161"/>
      <c r="F187" s="161"/>
      <c r="G187" s="358"/>
      <c r="H187" s="358"/>
      <c r="I187" s="355"/>
      <c r="J187" s="349" t="s">
        <v>36</v>
      </c>
      <c r="K187" s="349"/>
      <c r="L187" s="359">
        <f>D185</f>
        <v>13.875</v>
      </c>
      <c r="M187" s="351" t="s">
        <v>14</v>
      </c>
    </row>
    <row r="188" spans="1:13" x14ac:dyDescent="0.25">
      <c r="A188" s="161"/>
      <c r="B188" s="161"/>
      <c r="C188" s="354"/>
      <c r="D188" s="161"/>
      <c r="E188" s="161"/>
      <c r="F188" s="161"/>
      <c r="G188" s="161"/>
      <c r="H188" s="358"/>
      <c r="I188" s="355"/>
      <c r="J188" s="349" t="s">
        <v>37</v>
      </c>
      <c r="K188" s="349"/>
      <c r="L188" s="41">
        <f>G185</f>
        <v>2.125</v>
      </c>
      <c r="M188" s="351" t="s">
        <v>14</v>
      </c>
    </row>
    <row r="190" spans="1:13" x14ac:dyDescent="0.25">
      <c r="A190" s="473" t="s">
        <v>310</v>
      </c>
      <c r="B190" s="473"/>
      <c r="C190" s="473"/>
      <c r="D190" s="473"/>
      <c r="E190" s="473"/>
      <c r="F190" s="473"/>
      <c r="G190" s="473"/>
      <c r="H190" s="473"/>
      <c r="I190" s="473"/>
      <c r="J190" s="473"/>
      <c r="K190" s="473"/>
      <c r="L190" s="473"/>
      <c r="M190" s="473"/>
    </row>
    <row r="191" spans="1:13" x14ac:dyDescent="0.25">
      <c r="A191" s="473" t="s">
        <v>351</v>
      </c>
      <c r="B191" s="473"/>
      <c r="C191" s="473"/>
      <c r="D191" s="473"/>
      <c r="E191" s="473"/>
      <c r="F191" s="473"/>
      <c r="G191" s="473"/>
      <c r="H191" s="473"/>
      <c r="I191" s="473"/>
      <c r="J191" s="473"/>
      <c r="K191" s="473"/>
      <c r="L191" s="473"/>
      <c r="M191" s="473"/>
    </row>
    <row r="192" spans="1:13" x14ac:dyDescent="0.25">
      <c r="A192" s="439" t="s">
        <v>357</v>
      </c>
      <c r="B192" s="439"/>
      <c r="C192" s="439"/>
      <c r="D192" s="439"/>
      <c r="E192" s="439"/>
      <c r="F192" s="439"/>
      <c r="G192" s="439"/>
      <c r="H192" s="439"/>
      <c r="I192" s="348"/>
      <c r="J192" s="161"/>
      <c r="K192" s="348" t="s">
        <v>3</v>
      </c>
      <c r="L192" s="347">
        <v>11</v>
      </c>
      <c r="M192" s="348" t="s">
        <v>4</v>
      </c>
    </row>
    <row r="193" spans="1:13" ht="15.75" customHeight="1" x14ac:dyDescent="0.25">
      <c r="A193" s="13" t="s">
        <v>5</v>
      </c>
      <c r="B193" s="13" t="s">
        <v>6</v>
      </c>
      <c r="C193" s="12" t="s">
        <v>7</v>
      </c>
      <c r="D193" s="12" t="s">
        <v>8</v>
      </c>
      <c r="E193" s="11" t="s">
        <v>66</v>
      </c>
      <c r="F193" s="11" t="s">
        <v>10</v>
      </c>
      <c r="G193" s="12" t="s">
        <v>11</v>
      </c>
      <c r="H193" s="10" t="s">
        <v>12</v>
      </c>
      <c r="I193" s="10"/>
      <c r="J193" s="10"/>
      <c r="K193" s="9" t="s">
        <v>13</v>
      </c>
      <c r="L193" s="9"/>
      <c r="M193" s="9"/>
    </row>
    <row r="194" spans="1:13" x14ac:dyDescent="0.25">
      <c r="A194" s="13"/>
      <c r="B194" s="13"/>
      <c r="C194" s="12"/>
      <c r="D194" s="12"/>
      <c r="E194" s="11"/>
      <c r="F194" s="11"/>
      <c r="G194" s="12"/>
      <c r="H194" s="19" t="s">
        <v>14</v>
      </c>
      <c r="I194" s="19" t="s">
        <v>15</v>
      </c>
      <c r="J194" s="19" t="s">
        <v>16</v>
      </c>
      <c r="K194" s="20" t="s">
        <v>14</v>
      </c>
      <c r="L194" s="20" t="s">
        <v>15</v>
      </c>
      <c r="M194" s="20" t="s">
        <v>16</v>
      </c>
    </row>
    <row r="195" spans="1:13" x14ac:dyDescent="0.25">
      <c r="A195" s="325">
        <v>1</v>
      </c>
      <c r="B195" s="54" t="s">
        <v>17</v>
      </c>
      <c r="C195" s="21">
        <v>197</v>
      </c>
      <c r="D195" s="23">
        <f t="shared" ref="D195:D202" si="71">F195+E195</f>
        <v>18</v>
      </c>
      <c r="E195" s="23">
        <v>1</v>
      </c>
      <c r="F195" s="53">
        <f t="shared" ref="F195:F202" si="72">INT(C195/$L$20)</f>
        <v>17</v>
      </c>
      <c r="G195" s="21">
        <v>17</v>
      </c>
      <c r="H195" s="325" t="str">
        <f t="shared" ref="H195:H203" si="73">CHOOSE(WEEKDAY(I195),"Minggu","Senin","Selasa","Rabu","Kamis","Jum'at","Sabtu")</f>
        <v>Kamis</v>
      </c>
      <c r="I195" s="326">
        <v>45820</v>
      </c>
      <c r="J195" s="327">
        <v>0.41666666666666702</v>
      </c>
      <c r="K195" s="325" t="str">
        <f t="shared" ref="K195:K202" si="74">CHOOSE(WEEKDAY(L195),"Minggu","Senin","Selasa","Rabu","Kamis","Jum'at","Sabtu")</f>
        <v>Jum'at</v>
      </c>
      <c r="L195" s="326">
        <f>(I195+J195)+G195/24</f>
        <v>45821.125</v>
      </c>
      <c r="M195" s="327">
        <f t="shared" ref="M195:M202" si="75">(J195+G195/24)</f>
        <v>1.1250000000000004</v>
      </c>
    </row>
    <row r="196" spans="1:13" ht="15.75" customHeight="1" x14ac:dyDescent="0.25">
      <c r="A196" s="325">
        <f t="shared" ref="A196:A203" si="76">A195+1</f>
        <v>2</v>
      </c>
      <c r="B196" s="54" t="s">
        <v>352</v>
      </c>
      <c r="C196" s="21">
        <v>230</v>
      </c>
      <c r="D196" s="23">
        <f t="shared" si="71"/>
        <v>22</v>
      </c>
      <c r="E196" s="23">
        <v>2</v>
      </c>
      <c r="F196" s="53">
        <f t="shared" si="72"/>
        <v>20</v>
      </c>
      <c r="G196" s="21">
        <v>2</v>
      </c>
      <c r="H196" s="325" t="str">
        <f t="shared" si="73"/>
        <v>Jum'at</v>
      </c>
      <c r="I196" s="326">
        <f t="shared" ref="I196:I203" si="77">$I$195+J196</f>
        <v>45821.875</v>
      </c>
      <c r="J196" s="327">
        <f t="shared" ref="J196:J203" si="78">M195+D195/24</f>
        <v>1.8750000000000004</v>
      </c>
      <c r="K196" s="325" t="str">
        <f t="shared" si="74"/>
        <v>Jum'at</v>
      </c>
      <c r="L196" s="326">
        <f t="shared" ref="L196:L202" si="79">($I$195+J196)+G196/24</f>
        <v>45821.958333333336</v>
      </c>
      <c r="M196" s="327">
        <f t="shared" si="75"/>
        <v>1.9583333333333337</v>
      </c>
    </row>
    <row r="197" spans="1:13" x14ac:dyDescent="0.25">
      <c r="A197" s="325">
        <f t="shared" si="76"/>
        <v>3</v>
      </c>
      <c r="B197" s="54" t="s">
        <v>330</v>
      </c>
      <c r="C197" s="21">
        <v>467</v>
      </c>
      <c r="D197" s="23">
        <f t="shared" si="71"/>
        <v>40</v>
      </c>
      <c r="E197" s="23">
        <v>-2</v>
      </c>
      <c r="F197" s="53">
        <f t="shared" si="72"/>
        <v>42</v>
      </c>
      <c r="G197" s="21">
        <v>2</v>
      </c>
      <c r="H197" s="325" t="str">
        <f t="shared" si="73"/>
        <v>Sabtu</v>
      </c>
      <c r="I197" s="326">
        <f t="shared" si="77"/>
        <v>45822.875</v>
      </c>
      <c r="J197" s="327">
        <f t="shared" si="78"/>
        <v>2.8750000000000004</v>
      </c>
      <c r="K197" s="325" t="str">
        <f t="shared" si="74"/>
        <v>Sabtu</v>
      </c>
      <c r="L197" s="326">
        <f t="shared" si="79"/>
        <v>45822.958333333336</v>
      </c>
      <c r="M197" s="327">
        <f t="shared" si="75"/>
        <v>2.9583333333333339</v>
      </c>
    </row>
    <row r="198" spans="1:13" x14ac:dyDescent="0.25">
      <c r="A198" s="325">
        <f t="shared" si="76"/>
        <v>4</v>
      </c>
      <c r="B198" s="54" t="s">
        <v>292</v>
      </c>
      <c r="C198" s="21">
        <v>265</v>
      </c>
      <c r="D198" s="23">
        <f t="shared" si="71"/>
        <v>24</v>
      </c>
      <c r="E198" s="360">
        <v>0</v>
      </c>
      <c r="F198" s="53">
        <f t="shared" si="72"/>
        <v>24</v>
      </c>
      <c r="G198" s="21">
        <v>14</v>
      </c>
      <c r="H198" s="325" t="str">
        <f t="shared" si="73"/>
        <v>Senin</v>
      </c>
      <c r="I198" s="326">
        <f t="shared" si="77"/>
        <v>45824.625</v>
      </c>
      <c r="J198" s="327">
        <f t="shared" si="78"/>
        <v>4.6250000000000009</v>
      </c>
      <c r="K198" s="325" t="str">
        <f t="shared" si="74"/>
        <v>Selasa</v>
      </c>
      <c r="L198" s="326">
        <f t="shared" si="79"/>
        <v>45825.208333333336</v>
      </c>
      <c r="M198" s="327">
        <f t="shared" si="75"/>
        <v>5.2083333333333339</v>
      </c>
    </row>
    <row r="199" spans="1:13" x14ac:dyDescent="0.25">
      <c r="A199" s="325">
        <f t="shared" si="76"/>
        <v>5</v>
      </c>
      <c r="B199" s="54" t="s">
        <v>287</v>
      </c>
      <c r="C199" s="21">
        <v>265</v>
      </c>
      <c r="D199" s="23">
        <f t="shared" si="71"/>
        <v>24</v>
      </c>
      <c r="E199" s="23">
        <v>0</v>
      </c>
      <c r="F199" s="53">
        <f t="shared" si="72"/>
        <v>24</v>
      </c>
      <c r="G199" s="21">
        <v>4</v>
      </c>
      <c r="H199" s="325" t="str">
        <f t="shared" si="73"/>
        <v>Rabu</v>
      </c>
      <c r="I199" s="326">
        <f t="shared" si="77"/>
        <v>45826.208333333336</v>
      </c>
      <c r="J199" s="327">
        <f t="shared" si="78"/>
        <v>6.2083333333333339</v>
      </c>
      <c r="K199" s="325" t="str">
        <f t="shared" si="74"/>
        <v>Rabu</v>
      </c>
      <c r="L199" s="326">
        <f t="shared" si="79"/>
        <v>45826.375</v>
      </c>
      <c r="M199" s="327">
        <f t="shared" si="75"/>
        <v>6.3750000000000009</v>
      </c>
    </row>
    <row r="200" spans="1:13" x14ac:dyDescent="0.25">
      <c r="A200" s="325">
        <f t="shared" si="76"/>
        <v>6</v>
      </c>
      <c r="B200" s="54" t="s">
        <v>292</v>
      </c>
      <c r="C200" s="21">
        <v>467</v>
      </c>
      <c r="D200" s="23">
        <f t="shared" si="71"/>
        <v>45</v>
      </c>
      <c r="E200" s="23">
        <v>3</v>
      </c>
      <c r="F200" s="53">
        <f t="shared" si="72"/>
        <v>42</v>
      </c>
      <c r="G200" s="21">
        <v>9</v>
      </c>
      <c r="H200" s="325" t="str">
        <f t="shared" si="73"/>
        <v>Kamis</v>
      </c>
      <c r="I200" s="326">
        <f t="shared" si="77"/>
        <v>45827.375</v>
      </c>
      <c r="J200" s="327">
        <f t="shared" si="78"/>
        <v>7.3750000000000009</v>
      </c>
      <c r="K200" s="325" t="str">
        <f t="shared" si="74"/>
        <v>Kamis</v>
      </c>
      <c r="L200" s="326">
        <f t="shared" si="79"/>
        <v>45827.75</v>
      </c>
      <c r="M200" s="327">
        <f t="shared" si="75"/>
        <v>7.7500000000000009</v>
      </c>
    </row>
    <row r="201" spans="1:13" x14ac:dyDescent="0.25">
      <c r="A201" s="325">
        <f t="shared" si="76"/>
        <v>7</v>
      </c>
      <c r="B201" s="54" t="s">
        <v>330</v>
      </c>
      <c r="C201" s="21">
        <v>230</v>
      </c>
      <c r="D201" s="23">
        <f t="shared" si="71"/>
        <v>20</v>
      </c>
      <c r="E201" s="23">
        <v>0</v>
      </c>
      <c r="F201" s="53">
        <f t="shared" si="72"/>
        <v>20</v>
      </c>
      <c r="G201" s="21">
        <v>2</v>
      </c>
      <c r="H201" s="325" t="str">
        <f t="shared" si="73"/>
        <v>Sabtu</v>
      </c>
      <c r="I201" s="326">
        <f t="shared" si="77"/>
        <v>45829.625</v>
      </c>
      <c r="J201" s="327">
        <f t="shared" si="78"/>
        <v>9.625</v>
      </c>
      <c r="K201" s="325" t="str">
        <f t="shared" si="74"/>
        <v>Sabtu</v>
      </c>
      <c r="L201" s="326">
        <f t="shared" si="79"/>
        <v>45829.708333333336</v>
      </c>
      <c r="M201" s="327">
        <f t="shared" si="75"/>
        <v>9.7083333333333339</v>
      </c>
    </row>
    <row r="202" spans="1:13" x14ac:dyDescent="0.25">
      <c r="A202" s="325">
        <f t="shared" si="76"/>
        <v>8</v>
      </c>
      <c r="B202" s="54" t="s">
        <v>352</v>
      </c>
      <c r="C202" s="21">
        <v>197</v>
      </c>
      <c r="D202" s="23">
        <f t="shared" si="71"/>
        <v>18</v>
      </c>
      <c r="E202" s="23">
        <v>1</v>
      </c>
      <c r="F202" s="53">
        <f t="shared" si="72"/>
        <v>17</v>
      </c>
      <c r="G202" s="21">
        <v>2</v>
      </c>
      <c r="H202" s="325" t="str">
        <f t="shared" si="73"/>
        <v>Minggu</v>
      </c>
      <c r="I202" s="326">
        <f t="shared" si="77"/>
        <v>45830.541666666664</v>
      </c>
      <c r="J202" s="327">
        <f t="shared" si="78"/>
        <v>10.541666666666668</v>
      </c>
      <c r="K202" s="325" t="str">
        <f t="shared" si="74"/>
        <v>Minggu</v>
      </c>
      <c r="L202" s="326">
        <f t="shared" si="79"/>
        <v>45830.625</v>
      </c>
      <c r="M202" s="327">
        <f t="shared" si="75"/>
        <v>10.625000000000002</v>
      </c>
    </row>
    <row r="203" spans="1:13" x14ac:dyDescent="0.25">
      <c r="A203" s="325">
        <f t="shared" si="76"/>
        <v>9</v>
      </c>
      <c r="B203" s="54" t="s">
        <v>17</v>
      </c>
      <c r="C203" s="21"/>
      <c r="D203" s="23"/>
      <c r="E203" s="23"/>
      <c r="F203" s="23"/>
      <c r="G203" s="21"/>
      <c r="H203" s="325" t="str">
        <f t="shared" si="73"/>
        <v>Senin</v>
      </c>
      <c r="I203" s="326">
        <f t="shared" si="77"/>
        <v>45831.375</v>
      </c>
      <c r="J203" s="327">
        <f t="shared" si="78"/>
        <v>11.375000000000002</v>
      </c>
      <c r="K203" s="325"/>
      <c r="L203" s="326"/>
      <c r="M203" s="327"/>
    </row>
    <row r="204" spans="1:13" x14ac:dyDescent="0.25">
      <c r="A204" s="474" t="s">
        <v>31</v>
      </c>
      <c r="B204" s="474"/>
      <c r="C204" s="53">
        <f>SUM(C195:C203)</f>
        <v>2318</v>
      </c>
      <c r="D204" s="28">
        <f>SUM(D195:D203)</f>
        <v>211</v>
      </c>
      <c r="E204" s="28"/>
      <c r="F204" s="28"/>
      <c r="G204" s="28">
        <f>SUM(G195:G203)</f>
        <v>52</v>
      </c>
      <c r="H204" s="28">
        <f>D204+G204</f>
        <v>263</v>
      </c>
      <c r="I204" s="29"/>
      <c r="J204" s="349"/>
      <c r="K204" s="29"/>
      <c r="L204" s="29"/>
      <c r="M204" s="349"/>
    </row>
    <row r="205" spans="1:13" x14ac:dyDescent="0.25">
      <c r="A205" s="474" t="s">
        <v>32</v>
      </c>
      <c r="B205" s="474"/>
      <c r="C205" s="270"/>
      <c r="D205" s="32">
        <f>D204/24</f>
        <v>8.7916666666666661</v>
      </c>
      <c r="E205" s="32"/>
      <c r="F205" s="32"/>
      <c r="G205" s="32">
        <f>G204/24</f>
        <v>2.1666666666666665</v>
      </c>
      <c r="H205" s="32">
        <f>H204/24</f>
        <v>10.958333333333334</v>
      </c>
      <c r="I205" s="33"/>
      <c r="J205" s="350" t="s">
        <v>33</v>
      </c>
      <c r="K205" s="351"/>
      <c r="L205" s="351"/>
      <c r="M205" s="351"/>
    </row>
    <row r="206" spans="1:13" x14ac:dyDescent="0.25">
      <c r="A206" s="353"/>
      <c r="B206" s="353"/>
      <c r="C206" s="354"/>
      <c r="D206" s="161"/>
      <c r="E206" s="161"/>
      <c r="F206" s="161"/>
      <c r="G206" s="161"/>
      <c r="H206" s="351"/>
      <c r="I206" s="355"/>
      <c r="J206" s="349" t="s">
        <v>34</v>
      </c>
      <c r="K206" s="349"/>
      <c r="L206" s="356">
        <f>C204</f>
        <v>2318</v>
      </c>
      <c r="M206" s="351" t="s">
        <v>35</v>
      </c>
    </row>
    <row r="207" spans="1:13" x14ac:dyDescent="0.25">
      <c r="A207" s="161"/>
      <c r="B207" s="353"/>
      <c r="C207" s="354"/>
      <c r="D207" s="161"/>
      <c r="E207" s="161"/>
      <c r="F207" s="161"/>
      <c r="G207" s="358"/>
      <c r="H207" s="358"/>
      <c r="I207" s="355"/>
      <c r="J207" s="349" t="s">
        <v>36</v>
      </c>
      <c r="K207" s="349"/>
      <c r="L207" s="359">
        <f>D205</f>
        <v>8.7916666666666661</v>
      </c>
      <c r="M207" s="351" t="s">
        <v>14</v>
      </c>
    </row>
    <row r="208" spans="1:13" x14ac:dyDescent="0.25">
      <c r="A208" s="161"/>
      <c r="B208" s="161"/>
      <c r="C208" s="354"/>
      <c r="D208" s="161"/>
      <c r="E208" s="161"/>
      <c r="F208" s="161"/>
      <c r="G208" s="161"/>
      <c r="H208" s="358"/>
      <c r="I208" s="355"/>
      <c r="J208" s="349" t="s">
        <v>37</v>
      </c>
      <c r="K208" s="349"/>
      <c r="L208" s="41">
        <f>G205</f>
        <v>2.1666666666666665</v>
      </c>
      <c r="M208" s="351" t="s">
        <v>14</v>
      </c>
    </row>
    <row r="210" spans="1:13" x14ac:dyDescent="0.25">
      <c r="A210" s="473" t="s">
        <v>310</v>
      </c>
      <c r="B210" s="473"/>
      <c r="C210" s="473"/>
      <c r="D210" s="473"/>
      <c r="E210" s="473"/>
      <c r="F210" s="473"/>
      <c r="G210" s="473"/>
      <c r="H210" s="473"/>
      <c r="I210" s="473"/>
      <c r="J210" s="473"/>
      <c r="K210" s="473"/>
      <c r="L210" s="473"/>
      <c r="M210" s="473"/>
    </row>
    <row r="211" spans="1:13" x14ac:dyDescent="0.25">
      <c r="A211" s="473" t="s">
        <v>351</v>
      </c>
      <c r="B211" s="473"/>
      <c r="C211" s="473"/>
      <c r="D211" s="473"/>
      <c r="E211" s="473"/>
      <c r="F211" s="473"/>
      <c r="G211" s="473"/>
      <c r="H211" s="473"/>
      <c r="I211" s="473"/>
      <c r="J211" s="473"/>
      <c r="K211" s="473"/>
      <c r="L211" s="473"/>
      <c r="M211" s="473"/>
    </row>
    <row r="212" spans="1:13" x14ac:dyDescent="0.25">
      <c r="A212" s="439" t="s">
        <v>105</v>
      </c>
      <c r="B212" s="439"/>
      <c r="C212" s="439"/>
      <c r="D212" s="439"/>
      <c r="E212" s="439"/>
      <c r="F212" s="439"/>
      <c r="G212" s="439"/>
      <c r="H212" s="439"/>
      <c r="I212" s="348"/>
      <c r="J212" s="161"/>
      <c r="K212" s="348" t="s">
        <v>3</v>
      </c>
      <c r="L212" s="347">
        <v>11</v>
      </c>
      <c r="M212" s="348" t="s">
        <v>4</v>
      </c>
    </row>
    <row r="213" spans="1:13" ht="15.75" customHeight="1" x14ac:dyDescent="0.25">
      <c r="A213" s="13" t="s">
        <v>5</v>
      </c>
      <c r="B213" s="13" t="s">
        <v>6</v>
      </c>
      <c r="C213" s="12" t="s">
        <v>7</v>
      </c>
      <c r="D213" s="12" t="s">
        <v>8</v>
      </c>
      <c r="E213" s="11" t="s">
        <v>66</v>
      </c>
      <c r="F213" s="11" t="s">
        <v>10</v>
      </c>
      <c r="G213" s="12" t="s">
        <v>11</v>
      </c>
      <c r="H213" s="10" t="s">
        <v>12</v>
      </c>
      <c r="I213" s="10"/>
      <c r="J213" s="10"/>
      <c r="K213" s="9" t="s">
        <v>13</v>
      </c>
      <c r="L213" s="9"/>
      <c r="M213" s="9"/>
    </row>
    <row r="214" spans="1:13" x14ac:dyDescent="0.25">
      <c r="A214" s="13"/>
      <c r="B214" s="13"/>
      <c r="C214" s="12"/>
      <c r="D214" s="12"/>
      <c r="E214" s="11"/>
      <c r="F214" s="11"/>
      <c r="G214" s="12"/>
      <c r="H214" s="19" t="s">
        <v>14</v>
      </c>
      <c r="I214" s="19" t="s">
        <v>15</v>
      </c>
      <c r="J214" s="19" t="s">
        <v>16</v>
      </c>
      <c r="K214" s="20" t="s">
        <v>14</v>
      </c>
      <c r="L214" s="20" t="s">
        <v>15</v>
      </c>
      <c r="M214" s="20" t="s">
        <v>16</v>
      </c>
    </row>
    <row r="215" spans="1:13" x14ac:dyDescent="0.25">
      <c r="A215" s="325">
        <v>1</v>
      </c>
      <c r="B215" s="54" t="s">
        <v>17</v>
      </c>
      <c r="C215" s="21">
        <v>197</v>
      </c>
      <c r="D215" s="23">
        <f t="shared" ref="D215:D226" si="80">F215+E215</f>
        <v>18</v>
      </c>
      <c r="E215" s="23">
        <v>1</v>
      </c>
      <c r="F215" s="53">
        <f t="shared" ref="F215:F226" si="81">INT(C215/$L$20)</f>
        <v>17</v>
      </c>
      <c r="G215" s="27">
        <v>34</v>
      </c>
      <c r="H215" s="325" t="str">
        <f t="shared" ref="H215:H227" si="82">CHOOSE(WEEKDAY(I215),"Minggu","Senin","Selasa","Rabu","Kamis","Jum'at","Sabtu")</f>
        <v>Senin</v>
      </c>
      <c r="I215" s="326">
        <v>45831</v>
      </c>
      <c r="J215" s="327">
        <v>0.375</v>
      </c>
      <c r="K215" s="325" t="str">
        <f t="shared" ref="K215:K226" si="83">CHOOSE(WEEKDAY(L215),"Minggu","Senin","Selasa","Rabu","Kamis","Jum'at","Sabtu")</f>
        <v>Selasa</v>
      </c>
      <c r="L215" s="326">
        <f>(I215+J215)+G215/24</f>
        <v>45832.791666666664</v>
      </c>
      <c r="M215" s="327">
        <f t="shared" ref="M215:M226" si="84">(J215+G215/24)</f>
        <v>1.7916666666666667</v>
      </c>
    </row>
    <row r="216" spans="1:13" ht="15.75" customHeight="1" x14ac:dyDescent="0.25">
      <c r="A216" s="325">
        <f t="shared" ref="A216:A227" si="85">A215+1</f>
        <v>2</v>
      </c>
      <c r="B216" s="54" t="s">
        <v>352</v>
      </c>
      <c r="C216" s="21">
        <v>230</v>
      </c>
      <c r="D216" s="23">
        <f t="shared" si="80"/>
        <v>26</v>
      </c>
      <c r="E216" s="23">
        <v>6</v>
      </c>
      <c r="F216" s="53">
        <f t="shared" si="81"/>
        <v>20</v>
      </c>
      <c r="G216" s="21">
        <v>2</v>
      </c>
      <c r="H216" s="325" t="str">
        <f t="shared" si="82"/>
        <v>Rabu</v>
      </c>
      <c r="I216" s="326">
        <f t="shared" ref="I216:I227" si="86">$I$215+J216</f>
        <v>45833.541666666664</v>
      </c>
      <c r="J216" s="327">
        <f t="shared" ref="J216:J227" si="87">M215+D215/24</f>
        <v>2.541666666666667</v>
      </c>
      <c r="K216" s="325" t="str">
        <f t="shared" si="83"/>
        <v>Rabu</v>
      </c>
      <c r="L216" s="326">
        <f t="shared" ref="L216:L226" si="88">($I$215+J216)+G216/24</f>
        <v>45833.625</v>
      </c>
      <c r="M216" s="327">
        <f t="shared" si="84"/>
        <v>2.6250000000000004</v>
      </c>
    </row>
    <row r="217" spans="1:13" x14ac:dyDescent="0.25">
      <c r="A217" s="325">
        <f t="shared" si="85"/>
        <v>3</v>
      </c>
      <c r="B217" s="54" t="s">
        <v>330</v>
      </c>
      <c r="C217" s="21">
        <v>467</v>
      </c>
      <c r="D217" s="23">
        <f t="shared" si="80"/>
        <v>40</v>
      </c>
      <c r="E217" s="53">
        <v>-2</v>
      </c>
      <c r="F217" s="53">
        <f t="shared" si="81"/>
        <v>42</v>
      </c>
      <c r="G217" s="27">
        <v>2</v>
      </c>
      <c r="H217" s="325" t="str">
        <f t="shared" si="82"/>
        <v>Kamis</v>
      </c>
      <c r="I217" s="326">
        <f t="shared" si="86"/>
        <v>45834.708333333336</v>
      </c>
      <c r="J217" s="327">
        <f t="shared" si="87"/>
        <v>3.7083333333333339</v>
      </c>
      <c r="K217" s="325" t="str">
        <f t="shared" si="83"/>
        <v>Kamis</v>
      </c>
      <c r="L217" s="326">
        <f t="shared" si="88"/>
        <v>45834.791666666672</v>
      </c>
      <c r="M217" s="327">
        <f t="shared" si="84"/>
        <v>3.7916666666666674</v>
      </c>
    </row>
    <row r="218" spans="1:13" x14ac:dyDescent="0.25">
      <c r="A218" s="325">
        <f t="shared" si="85"/>
        <v>4</v>
      </c>
      <c r="B218" s="54" t="s">
        <v>292</v>
      </c>
      <c r="C218" s="21">
        <v>265</v>
      </c>
      <c r="D218" s="23">
        <f t="shared" si="80"/>
        <v>24</v>
      </c>
      <c r="E218" s="329">
        <v>0</v>
      </c>
      <c r="F218" s="53">
        <f t="shared" si="81"/>
        <v>24</v>
      </c>
      <c r="G218" s="27">
        <v>18</v>
      </c>
      <c r="H218" s="325" t="str">
        <f t="shared" si="82"/>
        <v>Sabtu</v>
      </c>
      <c r="I218" s="326">
        <f t="shared" si="86"/>
        <v>45836.458333333336</v>
      </c>
      <c r="J218" s="327">
        <f t="shared" si="87"/>
        <v>5.4583333333333339</v>
      </c>
      <c r="K218" s="325" t="str">
        <f t="shared" si="83"/>
        <v>Minggu</v>
      </c>
      <c r="L218" s="326">
        <f t="shared" si="88"/>
        <v>45837.208333333336</v>
      </c>
      <c r="M218" s="327">
        <f t="shared" si="84"/>
        <v>6.2083333333333339</v>
      </c>
    </row>
    <row r="219" spans="1:13" x14ac:dyDescent="0.25">
      <c r="A219" s="325">
        <f t="shared" si="85"/>
        <v>5</v>
      </c>
      <c r="B219" s="54" t="s">
        <v>287</v>
      </c>
      <c r="C219" s="21">
        <v>289</v>
      </c>
      <c r="D219" s="23">
        <f t="shared" si="80"/>
        <v>26</v>
      </c>
      <c r="E219" s="53">
        <v>0</v>
      </c>
      <c r="F219" s="53">
        <f t="shared" si="81"/>
        <v>26</v>
      </c>
      <c r="G219" s="27">
        <v>2</v>
      </c>
      <c r="H219" s="325" t="str">
        <f t="shared" si="82"/>
        <v>Senin</v>
      </c>
      <c r="I219" s="326">
        <f t="shared" si="86"/>
        <v>45838.208333333336</v>
      </c>
      <c r="J219" s="327">
        <f t="shared" si="87"/>
        <v>7.2083333333333339</v>
      </c>
      <c r="K219" s="325" t="str">
        <f t="shared" si="83"/>
        <v>Senin</v>
      </c>
      <c r="L219" s="326">
        <f t="shared" si="88"/>
        <v>45838.291666666672</v>
      </c>
      <c r="M219" s="327">
        <f t="shared" si="84"/>
        <v>7.291666666666667</v>
      </c>
    </row>
    <row r="220" spans="1:13" x14ac:dyDescent="0.25">
      <c r="A220" s="325">
        <f t="shared" si="85"/>
        <v>6</v>
      </c>
      <c r="B220" s="54" t="s">
        <v>18</v>
      </c>
      <c r="C220" s="21">
        <v>333</v>
      </c>
      <c r="D220" s="23">
        <f t="shared" si="80"/>
        <v>31</v>
      </c>
      <c r="E220" s="53">
        <v>1</v>
      </c>
      <c r="F220" s="53">
        <f t="shared" si="81"/>
        <v>30</v>
      </c>
      <c r="G220" s="27">
        <v>4</v>
      </c>
      <c r="H220" s="325" t="str">
        <f t="shared" si="82"/>
        <v>Selasa</v>
      </c>
      <c r="I220" s="326">
        <f t="shared" si="86"/>
        <v>45839.375</v>
      </c>
      <c r="J220" s="327">
        <f t="shared" si="87"/>
        <v>8.375</v>
      </c>
      <c r="K220" s="325" t="str">
        <f t="shared" si="83"/>
        <v>Selasa</v>
      </c>
      <c r="L220" s="326">
        <f t="shared" si="88"/>
        <v>45839.541666666664</v>
      </c>
      <c r="M220" s="327">
        <f t="shared" si="84"/>
        <v>8.5416666666666661</v>
      </c>
    </row>
    <row r="221" spans="1:13" x14ac:dyDescent="0.25">
      <c r="A221" s="325">
        <f t="shared" si="85"/>
        <v>7</v>
      </c>
      <c r="B221" s="54" t="s">
        <v>301</v>
      </c>
      <c r="C221" s="21">
        <v>333</v>
      </c>
      <c r="D221" s="23">
        <f t="shared" si="80"/>
        <v>31</v>
      </c>
      <c r="E221" s="53">
        <v>1</v>
      </c>
      <c r="F221" s="53">
        <f t="shared" si="81"/>
        <v>30</v>
      </c>
      <c r="G221" s="27">
        <v>4</v>
      </c>
      <c r="H221" s="325" t="str">
        <f t="shared" si="82"/>
        <v>Rabu</v>
      </c>
      <c r="I221" s="326">
        <f t="shared" si="86"/>
        <v>45840.833333333336</v>
      </c>
      <c r="J221" s="327">
        <f t="shared" si="87"/>
        <v>9.8333333333333321</v>
      </c>
      <c r="K221" s="325" t="str">
        <f t="shared" si="83"/>
        <v>Kamis</v>
      </c>
      <c r="L221" s="326">
        <f t="shared" si="88"/>
        <v>45841</v>
      </c>
      <c r="M221" s="327">
        <f t="shared" si="84"/>
        <v>9.9999999999999982</v>
      </c>
    </row>
    <row r="222" spans="1:13" x14ac:dyDescent="0.25">
      <c r="A222" s="325">
        <f t="shared" si="85"/>
        <v>8</v>
      </c>
      <c r="B222" s="54" t="s">
        <v>18</v>
      </c>
      <c r="C222" s="21">
        <v>289</v>
      </c>
      <c r="D222" s="23">
        <f t="shared" si="80"/>
        <v>26</v>
      </c>
      <c r="E222" s="53">
        <v>0</v>
      </c>
      <c r="F222" s="53">
        <f t="shared" si="81"/>
        <v>26</v>
      </c>
      <c r="G222" s="27">
        <v>3</v>
      </c>
      <c r="H222" s="325" t="str">
        <f t="shared" si="82"/>
        <v>Jum'at</v>
      </c>
      <c r="I222" s="326">
        <f t="shared" si="86"/>
        <v>45842.291666666664</v>
      </c>
      <c r="J222" s="327">
        <f t="shared" si="87"/>
        <v>11.291666666666664</v>
      </c>
      <c r="K222" s="325" t="str">
        <f t="shared" si="83"/>
        <v>Jum'at</v>
      </c>
      <c r="L222" s="326">
        <f t="shared" si="88"/>
        <v>45842.416666666664</v>
      </c>
      <c r="M222" s="327">
        <f t="shared" si="84"/>
        <v>11.416666666666664</v>
      </c>
    </row>
    <row r="223" spans="1:13" x14ac:dyDescent="0.25">
      <c r="A223" s="325">
        <f t="shared" si="85"/>
        <v>9</v>
      </c>
      <c r="B223" s="54" t="s">
        <v>287</v>
      </c>
      <c r="C223" s="21">
        <v>265</v>
      </c>
      <c r="D223" s="23">
        <f t="shared" si="80"/>
        <v>23</v>
      </c>
      <c r="E223" s="53">
        <v>-1</v>
      </c>
      <c r="F223" s="53">
        <f t="shared" si="81"/>
        <v>24</v>
      </c>
      <c r="G223" s="27">
        <v>2</v>
      </c>
      <c r="H223" s="325" t="str">
        <f t="shared" si="82"/>
        <v>Sabtu</v>
      </c>
      <c r="I223" s="326">
        <f t="shared" si="86"/>
        <v>45843.5</v>
      </c>
      <c r="J223" s="327">
        <f t="shared" si="87"/>
        <v>12.499999999999998</v>
      </c>
      <c r="K223" s="325" t="str">
        <f t="shared" si="83"/>
        <v>Sabtu</v>
      </c>
      <c r="L223" s="326">
        <f t="shared" si="88"/>
        <v>45843.583333333336</v>
      </c>
      <c r="M223" s="327">
        <f t="shared" si="84"/>
        <v>12.583333333333332</v>
      </c>
    </row>
    <row r="224" spans="1:13" x14ac:dyDescent="0.25">
      <c r="A224" s="325">
        <f t="shared" si="85"/>
        <v>10</v>
      </c>
      <c r="B224" s="54" t="s">
        <v>292</v>
      </c>
      <c r="C224" s="21">
        <v>467</v>
      </c>
      <c r="D224" s="23">
        <f t="shared" si="80"/>
        <v>46</v>
      </c>
      <c r="E224" s="53">
        <v>4</v>
      </c>
      <c r="F224" s="53">
        <f t="shared" si="81"/>
        <v>42</v>
      </c>
      <c r="G224" s="27">
        <v>5</v>
      </c>
      <c r="H224" s="325" t="str">
        <f t="shared" si="82"/>
        <v>Minggu</v>
      </c>
      <c r="I224" s="326">
        <f t="shared" si="86"/>
        <v>45844.541666666664</v>
      </c>
      <c r="J224" s="327">
        <f t="shared" si="87"/>
        <v>13.541666666666666</v>
      </c>
      <c r="K224" s="325" t="str">
        <f t="shared" si="83"/>
        <v>Minggu</v>
      </c>
      <c r="L224" s="326">
        <f t="shared" si="88"/>
        <v>45844.75</v>
      </c>
      <c r="M224" s="327">
        <f t="shared" si="84"/>
        <v>13.75</v>
      </c>
    </row>
    <row r="225" spans="1:13" x14ac:dyDescent="0.25">
      <c r="A225" s="325">
        <f t="shared" si="85"/>
        <v>11</v>
      </c>
      <c r="B225" s="54" t="s">
        <v>330</v>
      </c>
      <c r="C225" s="21">
        <v>230</v>
      </c>
      <c r="D225" s="23">
        <f t="shared" si="80"/>
        <v>20</v>
      </c>
      <c r="E225" s="23">
        <v>0</v>
      </c>
      <c r="F225" s="53">
        <f t="shared" si="81"/>
        <v>20</v>
      </c>
      <c r="G225" s="21">
        <v>2</v>
      </c>
      <c r="H225" s="325" t="str">
        <f t="shared" si="82"/>
        <v>Selasa</v>
      </c>
      <c r="I225" s="326">
        <f t="shared" si="86"/>
        <v>45846.666666666664</v>
      </c>
      <c r="J225" s="327">
        <f t="shared" si="87"/>
        <v>15.666666666666666</v>
      </c>
      <c r="K225" s="325" t="str">
        <f t="shared" si="83"/>
        <v>Selasa</v>
      </c>
      <c r="L225" s="326">
        <f t="shared" si="88"/>
        <v>45846.75</v>
      </c>
      <c r="M225" s="327">
        <f t="shared" si="84"/>
        <v>15.75</v>
      </c>
    </row>
    <row r="226" spans="1:13" x14ac:dyDescent="0.25">
      <c r="A226" s="325">
        <f t="shared" si="85"/>
        <v>12</v>
      </c>
      <c r="B226" s="54" t="s">
        <v>352</v>
      </c>
      <c r="C226" s="21">
        <v>197</v>
      </c>
      <c r="D226" s="23">
        <f t="shared" si="80"/>
        <v>19</v>
      </c>
      <c r="E226" s="23">
        <v>2</v>
      </c>
      <c r="F226" s="53">
        <f t="shared" si="81"/>
        <v>17</v>
      </c>
      <c r="G226" s="21">
        <v>1</v>
      </c>
      <c r="H226" s="325" t="str">
        <f t="shared" si="82"/>
        <v>Rabu</v>
      </c>
      <c r="I226" s="326">
        <f t="shared" si="86"/>
        <v>45847.583333333336</v>
      </c>
      <c r="J226" s="327">
        <f t="shared" si="87"/>
        <v>16.583333333333332</v>
      </c>
      <c r="K226" s="325" t="str">
        <f t="shared" si="83"/>
        <v>Rabu</v>
      </c>
      <c r="L226" s="326">
        <f t="shared" si="88"/>
        <v>45847.625</v>
      </c>
      <c r="M226" s="327">
        <f t="shared" si="84"/>
        <v>16.625</v>
      </c>
    </row>
    <row r="227" spans="1:13" x14ac:dyDescent="0.25">
      <c r="A227" s="325">
        <f t="shared" si="85"/>
        <v>13</v>
      </c>
      <c r="B227" s="54" t="s">
        <v>17</v>
      </c>
      <c r="C227" s="21"/>
      <c r="D227" s="23"/>
      <c r="E227" s="23"/>
      <c r="F227" s="23"/>
      <c r="G227" s="21"/>
      <c r="H227" s="325" t="str">
        <f t="shared" si="82"/>
        <v>Kamis</v>
      </c>
      <c r="I227" s="326">
        <f t="shared" si="86"/>
        <v>45848.416666666664</v>
      </c>
      <c r="J227" s="327">
        <f t="shared" si="87"/>
        <v>17.416666666666668</v>
      </c>
      <c r="K227" s="325"/>
      <c r="L227" s="326"/>
      <c r="M227" s="327"/>
    </row>
    <row r="228" spans="1:13" x14ac:dyDescent="0.25">
      <c r="A228" s="474" t="s">
        <v>31</v>
      </c>
      <c r="B228" s="474"/>
      <c r="C228" s="53">
        <f>SUM(C215:C227)</f>
        <v>3562</v>
      </c>
      <c r="D228" s="28">
        <f>SUM(D215:D227)</f>
        <v>330</v>
      </c>
      <c r="E228" s="28"/>
      <c r="F228" s="28"/>
      <c r="G228" s="28">
        <f>SUM(G215:G227)</f>
        <v>79</v>
      </c>
      <c r="H228" s="28">
        <f>D228+G228</f>
        <v>409</v>
      </c>
      <c r="I228" s="29"/>
      <c r="J228" s="349"/>
      <c r="K228" s="29"/>
      <c r="L228" s="29"/>
      <c r="M228" s="349"/>
    </row>
    <row r="229" spans="1:13" x14ac:dyDescent="0.25">
      <c r="A229" s="474" t="s">
        <v>32</v>
      </c>
      <c r="B229" s="474"/>
      <c r="C229" s="270"/>
      <c r="D229" s="32">
        <f>D228/24</f>
        <v>13.75</v>
      </c>
      <c r="E229" s="32"/>
      <c r="F229" s="32"/>
      <c r="G229" s="32">
        <f>G228/24</f>
        <v>3.2916666666666665</v>
      </c>
      <c r="H229" s="32">
        <f>H228/24</f>
        <v>17.041666666666668</v>
      </c>
      <c r="I229" s="33"/>
      <c r="J229" s="350" t="s">
        <v>33</v>
      </c>
      <c r="K229" s="351"/>
      <c r="L229" s="351"/>
      <c r="M229" s="351"/>
    </row>
    <row r="230" spans="1:13" x14ac:dyDescent="0.25">
      <c r="A230" s="353"/>
      <c r="B230" s="353"/>
      <c r="C230" s="354"/>
      <c r="D230" s="161"/>
      <c r="E230" s="161"/>
      <c r="F230" s="161"/>
      <c r="G230" s="161"/>
      <c r="H230" s="351"/>
      <c r="I230" s="355"/>
      <c r="J230" s="349" t="s">
        <v>34</v>
      </c>
      <c r="K230" s="349"/>
      <c r="L230" s="356">
        <f>C228</f>
        <v>3562</v>
      </c>
      <c r="M230" s="351" t="s">
        <v>35</v>
      </c>
    </row>
    <row r="231" spans="1:13" x14ac:dyDescent="0.25">
      <c r="A231" s="161"/>
      <c r="B231" s="353"/>
      <c r="C231" s="354"/>
      <c r="D231" s="161"/>
      <c r="E231" s="161"/>
      <c r="F231" s="161"/>
      <c r="G231" s="358"/>
      <c r="H231" s="358"/>
      <c r="I231" s="355"/>
      <c r="J231" s="349" t="s">
        <v>36</v>
      </c>
      <c r="K231" s="349"/>
      <c r="L231" s="359">
        <f>D229</f>
        <v>13.75</v>
      </c>
      <c r="M231" s="351" t="s">
        <v>14</v>
      </c>
    </row>
    <row r="232" spans="1:13" x14ac:dyDescent="0.25">
      <c r="A232" s="161"/>
      <c r="B232" s="161"/>
      <c r="C232" s="354"/>
      <c r="D232" s="161"/>
      <c r="E232" s="161"/>
      <c r="F232" s="161"/>
      <c r="G232" s="161"/>
      <c r="H232" s="358"/>
      <c r="I232" s="355"/>
      <c r="J232" s="349" t="s">
        <v>37</v>
      </c>
      <c r="K232" s="349"/>
      <c r="L232" s="41">
        <f>G229</f>
        <v>3.2916666666666665</v>
      </c>
      <c r="M232" s="351" t="s">
        <v>14</v>
      </c>
    </row>
    <row r="234" spans="1:13" x14ac:dyDescent="0.25">
      <c r="A234" s="473" t="s">
        <v>310</v>
      </c>
      <c r="B234" s="473"/>
      <c r="C234" s="473"/>
      <c r="D234" s="473"/>
      <c r="E234" s="473"/>
      <c r="F234" s="473"/>
      <c r="G234" s="473"/>
      <c r="H234" s="473"/>
      <c r="I234" s="473"/>
      <c r="J234" s="473"/>
      <c r="K234" s="473"/>
      <c r="L234" s="473"/>
      <c r="M234" s="473"/>
    </row>
    <row r="235" spans="1:13" x14ac:dyDescent="0.25">
      <c r="A235" s="473" t="s">
        <v>351</v>
      </c>
      <c r="B235" s="473"/>
      <c r="C235" s="473"/>
      <c r="D235" s="473"/>
      <c r="E235" s="473"/>
      <c r="F235" s="473"/>
      <c r="G235" s="473"/>
      <c r="H235" s="473"/>
      <c r="I235" s="473"/>
      <c r="J235" s="473"/>
      <c r="K235" s="473"/>
      <c r="L235" s="473"/>
      <c r="M235" s="473"/>
    </row>
    <row r="236" spans="1:13" x14ac:dyDescent="0.25">
      <c r="A236" s="439" t="s">
        <v>358</v>
      </c>
      <c r="B236" s="439"/>
      <c r="C236" s="439"/>
      <c r="D236" s="439"/>
      <c r="E236" s="439"/>
      <c r="F236" s="439"/>
      <c r="G236" s="439"/>
      <c r="H236" s="439"/>
      <c r="I236" s="348"/>
      <c r="J236" s="161"/>
      <c r="K236" s="348" t="s">
        <v>3</v>
      </c>
      <c r="L236" s="347">
        <v>11</v>
      </c>
      <c r="M236" s="348" t="s">
        <v>4</v>
      </c>
    </row>
    <row r="237" spans="1:13" ht="15.75" customHeight="1" x14ac:dyDescent="0.25">
      <c r="A237" s="13" t="s">
        <v>5</v>
      </c>
      <c r="B237" s="13" t="s">
        <v>6</v>
      </c>
      <c r="C237" s="12" t="s">
        <v>7</v>
      </c>
      <c r="D237" s="12" t="s">
        <v>8</v>
      </c>
      <c r="E237" s="11" t="s">
        <v>66</v>
      </c>
      <c r="F237" s="11" t="s">
        <v>10</v>
      </c>
      <c r="G237" s="12" t="s">
        <v>11</v>
      </c>
      <c r="H237" s="10" t="s">
        <v>12</v>
      </c>
      <c r="I237" s="10"/>
      <c r="J237" s="10"/>
      <c r="K237" s="9" t="s">
        <v>13</v>
      </c>
      <c r="L237" s="9"/>
      <c r="M237" s="9"/>
    </row>
    <row r="238" spans="1:13" x14ac:dyDescent="0.25">
      <c r="A238" s="13"/>
      <c r="B238" s="13"/>
      <c r="C238" s="12"/>
      <c r="D238" s="12"/>
      <c r="E238" s="11"/>
      <c r="F238" s="11"/>
      <c r="G238" s="12"/>
      <c r="H238" s="19" t="s">
        <v>14</v>
      </c>
      <c r="I238" s="19" t="s">
        <v>15</v>
      </c>
      <c r="J238" s="19" t="s">
        <v>16</v>
      </c>
      <c r="K238" s="20" t="s">
        <v>14</v>
      </c>
      <c r="L238" s="20" t="s">
        <v>15</v>
      </c>
      <c r="M238" s="20" t="s">
        <v>16</v>
      </c>
    </row>
    <row r="239" spans="1:13" x14ac:dyDescent="0.25">
      <c r="A239" s="325">
        <v>1</v>
      </c>
      <c r="B239" s="54" t="s">
        <v>17</v>
      </c>
      <c r="C239" s="21">
        <v>197</v>
      </c>
      <c r="D239" s="23">
        <f t="shared" ref="D239:D246" si="89">F239+E239</f>
        <v>18</v>
      </c>
      <c r="E239" s="23">
        <v>1</v>
      </c>
      <c r="F239" s="53">
        <f t="shared" ref="F239:F246" si="90">INT(C239/$L$20)</f>
        <v>17</v>
      </c>
      <c r="G239" s="21">
        <v>14</v>
      </c>
      <c r="H239" s="325" t="str">
        <f t="shared" ref="H239:H247" si="91">CHOOSE(WEEKDAY(I239),"Minggu","Senin","Selasa","Rabu","Kamis","Jum'at","Sabtu")</f>
        <v>Kamis</v>
      </c>
      <c r="I239" s="326">
        <v>45848</v>
      </c>
      <c r="J239" s="327">
        <v>0.41666666666666702</v>
      </c>
      <c r="K239" s="325" t="str">
        <f t="shared" ref="K239:K246" si="92">CHOOSE(WEEKDAY(L239),"Minggu","Senin","Selasa","Rabu","Kamis","Jum'at","Sabtu")</f>
        <v>Jum'at</v>
      </c>
      <c r="L239" s="326">
        <f>(I239+J239)+G239/24</f>
        <v>45849</v>
      </c>
      <c r="M239" s="327">
        <f t="shared" ref="M239:M246" si="93">(J239+G239/24)</f>
        <v>1.0000000000000004</v>
      </c>
    </row>
    <row r="240" spans="1:13" ht="15.75" customHeight="1" x14ac:dyDescent="0.25">
      <c r="A240" s="325">
        <f t="shared" ref="A240:A247" si="94">A239+1</f>
        <v>2</v>
      </c>
      <c r="B240" s="54" t="s">
        <v>352</v>
      </c>
      <c r="C240" s="21">
        <v>230</v>
      </c>
      <c r="D240" s="23">
        <f t="shared" si="89"/>
        <v>23</v>
      </c>
      <c r="E240" s="23">
        <v>3</v>
      </c>
      <c r="F240" s="53">
        <f t="shared" si="90"/>
        <v>20</v>
      </c>
      <c r="G240" s="21">
        <v>2</v>
      </c>
      <c r="H240" s="325" t="str">
        <f t="shared" si="91"/>
        <v>Jum'at</v>
      </c>
      <c r="I240" s="326">
        <f t="shared" ref="I240:I247" si="95">$I$239+J240</f>
        <v>45849.75</v>
      </c>
      <c r="J240" s="327">
        <f t="shared" ref="J240:J247" si="96">M239+D239/24</f>
        <v>1.7500000000000004</v>
      </c>
      <c r="K240" s="325" t="str">
        <f t="shared" si="92"/>
        <v>Jum'at</v>
      </c>
      <c r="L240" s="326">
        <f t="shared" ref="L240:L246" si="97">($I$239+J240)+G240/24</f>
        <v>45849.833333333336</v>
      </c>
      <c r="M240" s="327">
        <f t="shared" si="93"/>
        <v>1.8333333333333337</v>
      </c>
    </row>
    <row r="241" spans="1:13" x14ac:dyDescent="0.25">
      <c r="A241" s="325">
        <f t="shared" si="94"/>
        <v>3</v>
      </c>
      <c r="B241" s="54" t="s">
        <v>330</v>
      </c>
      <c r="C241" s="21">
        <v>467</v>
      </c>
      <c r="D241" s="23">
        <f t="shared" si="89"/>
        <v>40</v>
      </c>
      <c r="E241" s="23">
        <v>-2</v>
      </c>
      <c r="F241" s="53">
        <f t="shared" si="90"/>
        <v>42</v>
      </c>
      <c r="G241" s="21">
        <v>3</v>
      </c>
      <c r="H241" s="325" t="str">
        <f t="shared" si="91"/>
        <v>Sabtu</v>
      </c>
      <c r="I241" s="326">
        <f t="shared" si="95"/>
        <v>45850.791666666664</v>
      </c>
      <c r="J241" s="327">
        <f t="shared" si="96"/>
        <v>2.791666666666667</v>
      </c>
      <c r="K241" s="325" t="str">
        <f t="shared" si="92"/>
        <v>Sabtu</v>
      </c>
      <c r="L241" s="326">
        <f t="shared" si="97"/>
        <v>45850.916666666664</v>
      </c>
      <c r="M241" s="327">
        <f t="shared" si="93"/>
        <v>2.916666666666667</v>
      </c>
    </row>
    <row r="242" spans="1:13" x14ac:dyDescent="0.25">
      <c r="A242" s="325">
        <f t="shared" si="94"/>
        <v>4</v>
      </c>
      <c r="B242" s="54" t="s">
        <v>292</v>
      </c>
      <c r="C242" s="21">
        <v>265</v>
      </c>
      <c r="D242" s="23">
        <f t="shared" si="89"/>
        <v>24</v>
      </c>
      <c r="E242" s="360">
        <v>0</v>
      </c>
      <c r="F242" s="53">
        <f t="shared" si="90"/>
        <v>24</v>
      </c>
      <c r="G242" s="21">
        <v>16</v>
      </c>
      <c r="H242" s="325" t="str">
        <f t="shared" si="91"/>
        <v>Senin</v>
      </c>
      <c r="I242" s="326">
        <f t="shared" si="95"/>
        <v>45852.583333333336</v>
      </c>
      <c r="J242" s="327">
        <f t="shared" si="96"/>
        <v>4.5833333333333339</v>
      </c>
      <c r="K242" s="325" t="str">
        <f t="shared" si="92"/>
        <v>Selasa</v>
      </c>
      <c r="L242" s="326">
        <f t="shared" si="97"/>
        <v>45853.25</v>
      </c>
      <c r="M242" s="327">
        <f t="shared" si="93"/>
        <v>5.2500000000000009</v>
      </c>
    </row>
    <row r="243" spans="1:13" x14ac:dyDescent="0.25">
      <c r="A243" s="325">
        <f t="shared" si="94"/>
        <v>5</v>
      </c>
      <c r="B243" s="54" t="s">
        <v>287</v>
      </c>
      <c r="C243" s="21">
        <v>265</v>
      </c>
      <c r="D243" s="23">
        <f t="shared" si="89"/>
        <v>24</v>
      </c>
      <c r="E243" s="23">
        <v>0</v>
      </c>
      <c r="F243" s="53">
        <f t="shared" si="90"/>
        <v>24</v>
      </c>
      <c r="G243" s="21">
        <v>4</v>
      </c>
      <c r="H243" s="325" t="str">
        <f t="shared" si="91"/>
        <v>Rabu</v>
      </c>
      <c r="I243" s="326">
        <f t="shared" si="95"/>
        <v>45854.25</v>
      </c>
      <c r="J243" s="327">
        <f t="shared" si="96"/>
        <v>6.2500000000000009</v>
      </c>
      <c r="K243" s="325" t="str">
        <f t="shared" si="92"/>
        <v>Rabu</v>
      </c>
      <c r="L243" s="326">
        <f t="shared" si="97"/>
        <v>45854.416666666664</v>
      </c>
      <c r="M243" s="327">
        <f t="shared" si="93"/>
        <v>6.4166666666666679</v>
      </c>
    </row>
    <row r="244" spans="1:13" x14ac:dyDescent="0.25">
      <c r="A244" s="325">
        <f t="shared" si="94"/>
        <v>6</v>
      </c>
      <c r="B244" s="54" t="s">
        <v>292</v>
      </c>
      <c r="C244" s="21">
        <v>467</v>
      </c>
      <c r="D244" s="23">
        <f t="shared" si="89"/>
        <v>47</v>
      </c>
      <c r="E244" s="23">
        <v>5</v>
      </c>
      <c r="F244" s="53">
        <f t="shared" si="90"/>
        <v>42</v>
      </c>
      <c r="G244" s="21">
        <v>7</v>
      </c>
      <c r="H244" s="325" t="str">
        <f t="shared" si="91"/>
        <v>Kamis</v>
      </c>
      <c r="I244" s="326">
        <f t="shared" si="95"/>
        <v>45855.416666666664</v>
      </c>
      <c r="J244" s="327">
        <f t="shared" si="96"/>
        <v>7.4166666666666679</v>
      </c>
      <c r="K244" s="325" t="str">
        <f t="shared" si="92"/>
        <v>Kamis</v>
      </c>
      <c r="L244" s="326">
        <f t="shared" si="97"/>
        <v>45855.708333333328</v>
      </c>
      <c r="M244" s="327">
        <f t="shared" si="93"/>
        <v>7.7083333333333348</v>
      </c>
    </row>
    <row r="245" spans="1:13" x14ac:dyDescent="0.25">
      <c r="A245" s="325">
        <f t="shared" si="94"/>
        <v>7</v>
      </c>
      <c r="B245" s="54" t="s">
        <v>330</v>
      </c>
      <c r="C245" s="21">
        <v>230</v>
      </c>
      <c r="D245" s="23">
        <f t="shared" si="89"/>
        <v>20</v>
      </c>
      <c r="E245" s="23">
        <v>0</v>
      </c>
      <c r="F245" s="53">
        <f t="shared" si="90"/>
        <v>20</v>
      </c>
      <c r="G245" s="21">
        <v>4</v>
      </c>
      <c r="H245" s="325" t="str">
        <f t="shared" si="91"/>
        <v>Sabtu</v>
      </c>
      <c r="I245" s="326">
        <f t="shared" si="95"/>
        <v>45857.666666666664</v>
      </c>
      <c r="J245" s="327">
        <f t="shared" si="96"/>
        <v>9.6666666666666679</v>
      </c>
      <c r="K245" s="325" t="str">
        <f t="shared" si="92"/>
        <v>Sabtu</v>
      </c>
      <c r="L245" s="326">
        <f t="shared" si="97"/>
        <v>45857.833333333328</v>
      </c>
      <c r="M245" s="327">
        <f t="shared" si="93"/>
        <v>9.8333333333333339</v>
      </c>
    </row>
    <row r="246" spans="1:13" x14ac:dyDescent="0.25">
      <c r="A246" s="325">
        <f t="shared" si="94"/>
        <v>8</v>
      </c>
      <c r="B246" s="54" t="s">
        <v>352</v>
      </c>
      <c r="C246" s="21">
        <v>197</v>
      </c>
      <c r="D246" s="23">
        <f t="shared" si="89"/>
        <v>18</v>
      </c>
      <c r="E246" s="23">
        <v>1</v>
      </c>
      <c r="F246" s="53">
        <f t="shared" si="90"/>
        <v>17</v>
      </c>
      <c r="G246" s="21">
        <v>2</v>
      </c>
      <c r="H246" s="325" t="str">
        <f t="shared" si="91"/>
        <v>Minggu</v>
      </c>
      <c r="I246" s="326">
        <f t="shared" si="95"/>
        <v>45858.666666666664</v>
      </c>
      <c r="J246" s="327">
        <f t="shared" si="96"/>
        <v>10.666666666666668</v>
      </c>
      <c r="K246" s="325" t="str">
        <f t="shared" si="92"/>
        <v>Minggu</v>
      </c>
      <c r="L246" s="326">
        <f t="shared" si="97"/>
        <v>45858.75</v>
      </c>
      <c r="M246" s="327">
        <f t="shared" si="93"/>
        <v>10.750000000000002</v>
      </c>
    </row>
    <row r="247" spans="1:13" x14ac:dyDescent="0.25">
      <c r="A247" s="325">
        <f t="shared" si="94"/>
        <v>9</v>
      </c>
      <c r="B247" s="54" t="s">
        <v>17</v>
      </c>
      <c r="C247" s="21"/>
      <c r="D247" s="23"/>
      <c r="E247" s="23"/>
      <c r="F247" s="23"/>
      <c r="G247" s="21"/>
      <c r="H247" s="325" t="str">
        <f t="shared" si="91"/>
        <v>Senin</v>
      </c>
      <c r="I247" s="326">
        <f t="shared" si="95"/>
        <v>45859.5</v>
      </c>
      <c r="J247" s="327">
        <f t="shared" si="96"/>
        <v>11.500000000000002</v>
      </c>
      <c r="K247" s="325"/>
      <c r="L247" s="326"/>
      <c r="M247" s="327"/>
    </row>
    <row r="248" spans="1:13" x14ac:dyDescent="0.25">
      <c r="A248" s="474" t="s">
        <v>31</v>
      </c>
      <c r="B248" s="474"/>
      <c r="C248" s="53">
        <f>SUM(C239:C247)</f>
        <v>2318</v>
      </c>
      <c r="D248" s="28">
        <f>SUM(D239:D247)</f>
        <v>214</v>
      </c>
      <c r="E248" s="28"/>
      <c r="F248" s="28"/>
      <c r="G248" s="28">
        <f>SUM(G239:G247)</f>
        <v>52</v>
      </c>
      <c r="H248" s="28">
        <f>D248+G248</f>
        <v>266</v>
      </c>
      <c r="I248" s="29"/>
      <c r="J248" s="349"/>
      <c r="K248" s="29"/>
      <c r="L248" s="29"/>
      <c r="M248" s="349"/>
    </row>
    <row r="249" spans="1:13" x14ac:dyDescent="0.25">
      <c r="A249" s="474" t="s">
        <v>32</v>
      </c>
      <c r="B249" s="474"/>
      <c r="C249" s="270"/>
      <c r="D249" s="32">
        <f>D248/24</f>
        <v>8.9166666666666661</v>
      </c>
      <c r="E249" s="32"/>
      <c r="F249" s="32"/>
      <c r="G249" s="32">
        <f>G248/24</f>
        <v>2.1666666666666665</v>
      </c>
      <c r="H249" s="32">
        <f>H248/24</f>
        <v>11.083333333333334</v>
      </c>
      <c r="I249" s="33"/>
      <c r="J249" s="350" t="s">
        <v>33</v>
      </c>
      <c r="K249" s="351"/>
      <c r="L249" s="351"/>
      <c r="M249" s="351"/>
    </row>
    <row r="250" spans="1:13" x14ac:dyDescent="0.25">
      <c r="A250" s="353"/>
      <c r="B250" s="353"/>
      <c r="C250" s="354"/>
      <c r="D250" s="161"/>
      <c r="E250" s="161"/>
      <c r="F250" s="161"/>
      <c r="G250" s="161"/>
      <c r="H250" s="351"/>
      <c r="I250" s="355"/>
      <c r="J250" s="349" t="s">
        <v>34</v>
      </c>
      <c r="K250" s="349"/>
      <c r="L250" s="356">
        <f>C248</f>
        <v>2318</v>
      </c>
      <c r="M250" s="351" t="s">
        <v>35</v>
      </c>
    </row>
    <row r="251" spans="1:13" x14ac:dyDescent="0.25">
      <c r="A251" s="161"/>
      <c r="B251" s="353"/>
      <c r="C251" s="354"/>
      <c r="D251" s="161"/>
      <c r="E251" s="161"/>
      <c r="F251" s="161"/>
      <c r="G251" s="358"/>
      <c r="H251" s="358"/>
      <c r="I251" s="355"/>
      <c r="J251" s="349" t="s">
        <v>36</v>
      </c>
      <c r="K251" s="349"/>
      <c r="L251" s="359">
        <f>D249</f>
        <v>8.9166666666666661</v>
      </c>
      <c r="M251" s="351" t="s">
        <v>14</v>
      </c>
    </row>
    <row r="252" spans="1:13" x14ac:dyDescent="0.25">
      <c r="A252" s="161"/>
      <c r="B252" s="161"/>
      <c r="C252" s="354"/>
      <c r="D252" s="161"/>
      <c r="E252" s="161"/>
      <c r="F252" s="161"/>
      <c r="G252" s="161"/>
      <c r="H252" s="358"/>
      <c r="I252" s="355"/>
      <c r="J252" s="349" t="s">
        <v>37</v>
      </c>
      <c r="K252" s="349"/>
      <c r="L252" s="41">
        <f>G249</f>
        <v>2.1666666666666665</v>
      </c>
      <c r="M252" s="351" t="s">
        <v>14</v>
      </c>
    </row>
    <row r="254" spans="1:13" x14ac:dyDescent="0.25">
      <c r="A254" s="473" t="s">
        <v>310</v>
      </c>
      <c r="B254" s="473"/>
      <c r="C254" s="473"/>
      <c r="D254" s="473"/>
      <c r="E254" s="473"/>
      <c r="F254" s="473"/>
      <c r="G254" s="473"/>
      <c r="H254" s="473"/>
      <c r="I254" s="473"/>
      <c r="J254" s="473"/>
      <c r="K254" s="473"/>
      <c r="L254" s="473"/>
      <c r="M254" s="473"/>
    </row>
    <row r="255" spans="1:13" x14ac:dyDescent="0.25">
      <c r="A255" s="473" t="s">
        <v>351</v>
      </c>
      <c r="B255" s="473"/>
      <c r="C255" s="473"/>
      <c r="D255" s="473"/>
      <c r="E255" s="473"/>
      <c r="F255" s="473"/>
      <c r="G255" s="473"/>
      <c r="H255" s="473"/>
      <c r="I255" s="473"/>
      <c r="J255" s="473"/>
      <c r="K255" s="473"/>
      <c r="L255" s="473"/>
      <c r="M255" s="473"/>
    </row>
    <row r="256" spans="1:13" x14ac:dyDescent="0.25">
      <c r="A256" s="439" t="s">
        <v>107</v>
      </c>
      <c r="B256" s="439"/>
      <c r="C256" s="439"/>
      <c r="D256" s="439"/>
      <c r="E256" s="439"/>
      <c r="F256" s="439"/>
      <c r="G256" s="439"/>
      <c r="H256" s="439"/>
      <c r="I256" s="348"/>
      <c r="J256" s="161"/>
      <c r="K256" s="348" t="s">
        <v>3</v>
      </c>
      <c r="L256" s="347">
        <v>11</v>
      </c>
      <c r="M256" s="348" t="s">
        <v>4</v>
      </c>
    </row>
    <row r="257" spans="1:13" ht="15.75" customHeight="1" x14ac:dyDescent="0.25">
      <c r="A257" s="13" t="s">
        <v>5</v>
      </c>
      <c r="B257" s="13" t="s">
        <v>6</v>
      </c>
      <c r="C257" s="12" t="s">
        <v>7</v>
      </c>
      <c r="D257" s="12" t="s">
        <v>8</v>
      </c>
      <c r="E257" s="11" t="s">
        <v>66</v>
      </c>
      <c r="F257" s="11" t="s">
        <v>10</v>
      </c>
      <c r="G257" s="12" t="s">
        <v>11</v>
      </c>
      <c r="H257" s="10" t="s">
        <v>12</v>
      </c>
      <c r="I257" s="10"/>
      <c r="J257" s="10"/>
      <c r="K257" s="9" t="s">
        <v>13</v>
      </c>
      <c r="L257" s="9"/>
      <c r="M257" s="9"/>
    </row>
    <row r="258" spans="1:13" x14ac:dyDescent="0.25">
      <c r="A258" s="13"/>
      <c r="B258" s="13"/>
      <c r="C258" s="12"/>
      <c r="D258" s="12"/>
      <c r="E258" s="11"/>
      <c r="F258" s="11"/>
      <c r="G258" s="12"/>
      <c r="H258" s="19" t="s">
        <v>14</v>
      </c>
      <c r="I258" s="19" t="s">
        <v>15</v>
      </c>
      <c r="J258" s="19" t="s">
        <v>16</v>
      </c>
      <c r="K258" s="20" t="s">
        <v>14</v>
      </c>
      <c r="L258" s="20" t="s">
        <v>15</v>
      </c>
      <c r="M258" s="20" t="s">
        <v>16</v>
      </c>
    </row>
    <row r="259" spans="1:13" x14ac:dyDescent="0.25">
      <c r="A259" s="325">
        <v>1</v>
      </c>
      <c r="B259" s="54" t="s">
        <v>17</v>
      </c>
      <c r="C259" s="21">
        <v>197</v>
      </c>
      <c r="D259" s="23">
        <f t="shared" ref="D259:D270" si="98">F259+E259</f>
        <v>18</v>
      </c>
      <c r="E259" s="23">
        <v>1</v>
      </c>
      <c r="F259" s="53">
        <f t="shared" ref="F259:F270" si="99">INT(C259/$L$20)</f>
        <v>17</v>
      </c>
      <c r="G259" s="27">
        <v>33</v>
      </c>
      <c r="H259" s="325" t="str">
        <f t="shared" ref="H259:H271" si="100">CHOOSE(WEEKDAY(I259),"Minggu","Senin","Selasa","Rabu","Kamis","Jum'at","Sabtu")</f>
        <v>Senin</v>
      </c>
      <c r="I259" s="326">
        <v>45859</v>
      </c>
      <c r="J259" s="327">
        <v>0.5</v>
      </c>
      <c r="K259" s="325" t="str">
        <f t="shared" ref="K259:K270" si="101">CHOOSE(WEEKDAY(L259),"Minggu","Senin","Selasa","Rabu","Kamis","Jum'at","Sabtu")</f>
        <v>Selasa</v>
      </c>
      <c r="L259" s="326">
        <f>(I259+J259)+G259/24</f>
        <v>45860.875</v>
      </c>
      <c r="M259" s="327">
        <f t="shared" ref="M259:M270" si="102">(J259+G259/24)</f>
        <v>1.875</v>
      </c>
    </row>
    <row r="260" spans="1:13" ht="15.75" customHeight="1" x14ac:dyDescent="0.25">
      <c r="A260" s="325">
        <f t="shared" ref="A260:A271" si="103">A259+1</f>
        <v>2</v>
      </c>
      <c r="B260" s="54" t="s">
        <v>352</v>
      </c>
      <c r="C260" s="21">
        <v>230</v>
      </c>
      <c r="D260" s="23">
        <f t="shared" si="98"/>
        <v>23</v>
      </c>
      <c r="E260" s="23">
        <v>3</v>
      </c>
      <c r="F260" s="53">
        <f t="shared" si="99"/>
        <v>20</v>
      </c>
      <c r="G260" s="21">
        <v>2</v>
      </c>
      <c r="H260" s="325" t="str">
        <f t="shared" si="100"/>
        <v>Rabu</v>
      </c>
      <c r="I260" s="326">
        <f t="shared" ref="I260:I271" si="104">$I$259+J260</f>
        <v>45861.625</v>
      </c>
      <c r="J260" s="327">
        <f t="shared" ref="J260:J271" si="105">M259+D259/24</f>
        <v>2.625</v>
      </c>
      <c r="K260" s="325" t="str">
        <f t="shared" si="101"/>
        <v>Rabu</v>
      </c>
      <c r="L260" s="326">
        <f t="shared" ref="L260:L270" si="106">($I$259+J260)+G260/24</f>
        <v>45861.708333333336</v>
      </c>
      <c r="M260" s="327">
        <f t="shared" si="102"/>
        <v>2.7083333333333335</v>
      </c>
    </row>
    <row r="261" spans="1:13" x14ac:dyDescent="0.25">
      <c r="A261" s="325">
        <f t="shared" si="103"/>
        <v>3</v>
      </c>
      <c r="B261" s="54" t="s">
        <v>330</v>
      </c>
      <c r="C261" s="21">
        <v>467</v>
      </c>
      <c r="D261" s="23">
        <f t="shared" si="98"/>
        <v>40</v>
      </c>
      <c r="E261" s="53">
        <v>-2</v>
      </c>
      <c r="F261" s="53">
        <f t="shared" si="99"/>
        <v>42</v>
      </c>
      <c r="G261" s="27">
        <v>3</v>
      </c>
      <c r="H261" s="325" t="str">
        <f t="shared" si="100"/>
        <v>Kamis</v>
      </c>
      <c r="I261" s="326">
        <f t="shared" si="104"/>
        <v>45862.666666666664</v>
      </c>
      <c r="J261" s="327">
        <f t="shared" si="105"/>
        <v>3.666666666666667</v>
      </c>
      <c r="K261" s="325" t="str">
        <f t="shared" si="101"/>
        <v>Kamis</v>
      </c>
      <c r="L261" s="326">
        <f t="shared" si="106"/>
        <v>45862.791666666664</v>
      </c>
      <c r="M261" s="327">
        <f t="shared" si="102"/>
        <v>3.791666666666667</v>
      </c>
    </row>
    <row r="262" spans="1:13" x14ac:dyDescent="0.25">
      <c r="A262" s="325">
        <f t="shared" si="103"/>
        <v>4</v>
      </c>
      <c r="B262" s="54" t="s">
        <v>292</v>
      </c>
      <c r="C262" s="21">
        <v>265</v>
      </c>
      <c r="D262" s="23">
        <f t="shared" si="98"/>
        <v>24</v>
      </c>
      <c r="E262" s="329">
        <v>0</v>
      </c>
      <c r="F262" s="53">
        <f t="shared" si="99"/>
        <v>24</v>
      </c>
      <c r="G262" s="27">
        <v>18</v>
      </c>
      <c r="H262" s="325" t="str">
        <f t="shared" si="100"/>
        <v>Sabtu</v>
      </c>
      <c r="I262" s="326">
        <f t="shared" si="104"/>
        <v>45864.458333333336</v>
      </c>
      <c r="J262" s="327">
        <f t="shared" si="105"/>
        <v>5.4583333333333339</v>
      </c>
      <c r="K262" s="325" t="str">
        <f t="shared" si="101"/>
        <v>Minggu</v>
      </c>
      <c r="L262" s="326">
        <f t="shared" si="106"/>
        <v>45865.208333333336</v>
      </c>
      <c r="M262" s="327">
        <f t="shared" si="102"/>
        <v>6.2083333333333339</v>
      </c>
    </row>
    <row r="263" spans="1:13" x14ac:dyDescent="0.25">
      <c r="A263" s="325">
        <f t="shared" si="103"/>
        <v>5</v>
      </c>
      <c r="B263" s="54" t="s">
        <v>287</v>
      </c>
      <c r="C263" s="21">
        <v>289</v>
      </c>
      <c r="D263" s="23">
        <f t="shared" si="98"/>
        <v>26</v>
      </c>
      <c r="E263" s="53">
        <v>0</v>
      </c>
      <c r="F263" s="53">
        <f t="shared" si="99"/>
        <v>26</v>
      </c>
      <c r="G263" s="27">
        <v>3</v>
      </c>
      <c r="H263" s="325" t="str">
        <f t="shared" si="100"/>
        <v>Senin</v>
      </c>
      <c r="I263" s="326">
        <f t="shared" si="104"/>
        <v>45866.208333333336</v>
      </c>
      <c r="J263" s="327">
        <f t="shared" si="105"/>
        <v>7.2083333333333339</v>
      </c>
      <c r="K263" s="325" t="str">
        <f t="shared" si="101"/>
        <v>Senin</v>
      </c>
      <c r="L263" s="326">
        <f t="shared" si="106"/>
        <v>45866.333333333336</v>
      </c>
      <c r="M263" s="327">
        <f t="shared" si="102"/>
        <v>7.3333333333333339</v>
      </c>
    </row>
    <row r="264" spans="1:13" x14ac:dyDescent="0.25">
      <c r="A264" s="325">
        <f t="shared" si="103"/>
        <v>6</v>
      </c>
      <c r="B264" s="54" t="s">
        <v>18</v>
      </c>
      <c r="C264" s="21">
        <v>333</v>
      </c>
      <c r="D264" s="23">
        <f t="shared" si="98"/>
        <v>31</v>
      </c>
      <c r="E264" s="53">
        <v>1</v>
      </c>
      <c r="F264" s="53">
        <f t="shared" si="99"/>
        <v>30</v>
      </c>
      <c r="G264" s="27">
        <v>4</v>
      </c>
      <c r="H264" s="325" t="str">
        <f t="shared" si="100"/>
        <v>Selasa</v>
      </c>
      <c r="I264" s="326">
        <f t="shared" si="104"/>
        <v>45867.416666666664</v>
      </c>
      <c r="J264" s="327">
        <f t="shared" si="105"/>
        <v>8.4166666666666679</v>
      </c>
      <c r="K264" s="325" t="str">
        <f t="shared" si="101"/>
        <v>Selasa</v>
      </c>
      <c r="L264" s="326">
        <f t="shared" si="106"/>
        <v>45867.583333333328</v>
      </c>
      <c r="M264" s="327">
        <f t="shared" si="102"/>
        <v>8.5833333333333339</v>
      </c>
    </row>
    <row r="265" spans="1:13" x14ac:dyDescent="0.25">
      <c r="A265" s="325">
        <f t="shared" si="103"/>
        <v>7</v>
      </c>
      <c r="B265" s="54" t="s">
        <v>301</v>
      </c>
      <c r="C265" s="21">
        <v>333</v>
      </c>
      <c r="D265" s="23">
        <f t="shared" si="98"/>
        <v>31</v>
      </c>
      <c r="E265" s="53">
        <v>1</v>
      </c>
      <c r="F265" s="53">
        <f t="shared" si="99"/>
        <v>30</v>
      </c>
      <c r="G265" s="27">
        <v>2</v>
      </c>
      <c r="H265" s="325" t="str">
        <f t="shared" si="100"/>
        <v>Rabu</v>
      </c>
      <c r="I265" s="326">
        <f t="shared" si="104"/>
        <v>45868.875</v>
      </c>
      <c r="J265" s="327">
        <f t="shared" si="105"/>
        <v>9.875</v>
      </c>
      <c r="K265" s="325" t="str">
        <f t="shared" si="101"/>
        <v>Rabu</v>
      </c>
      <c r="L265" s="326">
        <f t="shared" si="106"/>
        <v>45868.958333333336</v>
      </c>
      <c r="M265" s="327">
        <f t="shared" si="102"/>
        <v>9.9583333333333339</v>
      </c>
    </row>
    <row r="266" spans="1:13" x14ac:dyDescent="0.25">
      <c r="A266" s="325">
        <f t="shared" si="103"/>
        <v>8</v>
      </c>
      <c r="B266" s="54" t="s">
        <v>18</v>
      </c>
      <c r="C266" s="21">
        <v>289</v>
      </c>
      <c r="D266" s="23">
        <f t="shared" si="98"/>
        <v>26</v>
      </c>
      <c r="E266" s="53">
        <v>0</v>
      </c>
      <c r="F266" s="53">
        <f t="shared" si="99"/>
        <v>26</v>
      </c>
      <c r="G266" s="27">
        <v>3</v>
      </c>
      <c r="H266" s="325" t="str">
        <f t="shared" si="100"/>
        <v>Jum'at</v>
      </c>
      <c r="I266" s="326">
        <f t="shared" si="104"/>
        <v>45870.25</v>
      </c>
      <c r="J266" s="327">
        <f t="shared" si="105"/>
        <v>11.25</v>
      </c>
      <c r="K266" s="325" t="str">
        <f t="shared" si="101"/>
        <v>Jum'at</v>
      </c>
      <c r="L266" s="326">
        <f t="shared" si="106"/>
        <v>45870.375</v>
      </c>
      <c r="M266" s="327">
        <f t="shared" si="102"/>
        <v>11.375</v>
      </c>
    </row>
    <row r="267" spans="1:13" x14ac:dyDescent="0.25">
      <c r="A267" s="325">
        <f t="shared" si="103"/>
        <v>9</v>
      </c>
      <c r="B267" s="54" t="s">
        <v>287</v>
      </c>
      <c r="C267" s="21">
        <v>265</v>
      </c>
      <c r="D267" s="23">
        <f t="shared" si="98"/>
        <v>23</v>
      </c>
      <c r="E267" s="53">
        <v>-1</v>
      </c>
      <c r="F267" s="53">
        <f t="shared" si="99"/>
        <v>24</v>
      </c>
      <c r="G267" s="27">
        <v>2</v>
      </c>
      <c r="H267" s="325" t="str">
        <f t="shared" si="100"/>
        <v>Sabtu</v>
      </c>
      <c r="I267" s="326">
        <f t="shared" si="104"/>
        <v>45871.458333333336</v>
      </c>
      <c r="J267" s="327">
        <f t="shared" si="105"/>
        <v>12.458333333333334</v>
      </c>
      <c r="K267" s="325" t="str">
        <f t="shared" si="101"/>
        <v>Sabtu</v>
      </c>
      <c r="L267" s="326">
        <f t="shared" si="106"/>
        <v>45871.541666666672</v>
      </c>
      <c r="M267" s="327">
        <f t="shared" si="102"/>
        <v>12.541666666666668</v>
      </c>
    </row>
    <row r="268" spans="1:13" x14ac:dyDescent="0.25">
      <c r="A268" s="325">
        <f t="shared" si="103"/>
        <v>10</v>
      </c>
      <c r="B268" s="54" t="s">
        <v>292</v>
      </c>
      <c r="C268" s="21">
        <v>467</v>
      </c>
      <c r="D268" s="23">
        <f t="shared" si="98"/>
        <v>46</v>
      </c>
      <c r="E268" s="53">
        <v>4</v>
      </c>
      <c r="F268" s="53">
        <f t="shared" si="99"/>
        <v>42</v>
      </c>
      <c r="G268" s="27">
        <v>5</v>
      </c>
      <c r="H268" s="325" t="str">
        <f t="shared" si="100"/>
        <v>Minggu</v>
      </c>
      <c r="I268" s="326">
        <f t="shared" si="104"/>
        <v>45872.5</v>
      </c>
      <c r="J268" s="327">
        <f t="shared" si="105"/>
        <v>13.500000000000002</v>
      </c>
      <c r="K268" s="325" t="str">
        <f t="shared" si="101"/>
        <v>Minggu</v>
      </c>
      <c r="L268" s="326">
        <f t="shared" si="106"/>
        <v>45872.708333333336</v>
      </c>
      <c r="M268" s="327">
        <f t="shared" si="102"/>
        <v>13.708333333333336</v>
      </c>
    </row>
    <row r="269" spans="1:13" x14ac:dyDescent="0.25">
      <c r="A269" s="325">
        <f t="shared" si="103"/>
        <v>11</v>
      </c>
      <c r="B269" s="54" t="s">
        <v>330</v>
      </c>
      <c r="C269" s="21">
        <v>230</v>
      </c>
      <c r="D269" s="23">
        <f t="shared" si="98"/>
        <v>20</v>
      </c>
      <c r="E269" s="23">
        <v>0</v>
      </c>
      <c r="F269" s="53">
        <f t="shared" si="99"/>
        <v>20</v>
      </c>
      <c r="G269" s="21">
        <v>3</v>
      </c>
      <c r="H269" s="325" t="str">
        <f t="shared" si="100"/>
        <v>Selasa</v>
      </c>
      <c r="I269" s="326">
        <f t="shared" si="104"/>
        <v>45874.625</v>
      </c>
      <c r="J269" s="327">
        <f t="shared" si="105"/>
        <v>15.625000000000002</v>
      </c>
      <c r="K269" s="325" t="str">
        <f t="shared" si="101"/>
        <v>Selasa</v>
      </c>
      <c r="L269" s="326">
        <f t="shared" si="106"/>
        <v>45874.75</v>
      </c>
      <c r="M269" s="327">
        <f t="shared" si="102"/>
        <v>15.750000000000002</v>
      </c>
    </row>
    <row r="270" spans="1:13" x14ac:dyDescent="0.25">
      <c r="A270" s="325">
        <f t="shared" si="103"/>
        <v>12</v>
      </c>
      <c r="B270" s="54" t="s">
        <v>352</v>
      </c>
      <c r="C270" s="21">
        <v>197</v>
      </c>
      <c r="D270" s="23">
        <f t="shared" si="98"/>
        <v>18</v>
      </c>
      <c r="E270" s="23">
        <v>1</v>
      </c>
      <c r="F270" s="53">
        <f t="shared" si="99"/>
        <v>17</v>
      </c>
      <c r="G270" s="21">
        <v>2</v>
      </c>
      <c r="H270" s="325" t="str">
        <f t="shared" si="100"/>
        <v>Rabu</v>
      </c>
      <c r="I270" s="326">
        <f t="shared" si="104"/>
        <v>45875.583333333336</v>
      </c>
      <c r="J270" s="327">
        <f t="shared" si="105"/>
        <v>16.583333333333336</v>
      </c>
      <c r="K270" s="325" t="str">
        <f t="shared" si="101"/>
        <v>Rabu</v>
      </c>
      <c r="L270" s="326">
        <f t="shared" si="106"/>
        <v>45875.666666666672</v>
      </c>
      <c r="M270" s="327">
        <f t="shared" si="102"/>
        <v>16.666666666666668</v>
      </c>
    </row>
    <row r="271" spans="1:13" x14ac:dyDescent="0.25">
      <c r="A271" s="325">
        <f t="shared" si="103"/>
        <v>13</v>
      </c>
      <c r="B271" s="54" t="s">
        <v>17</v>
      </c>
      <c r="C271" s="21"/>
      <c r="D271" s="23"/>
      <c r="E271" s="23"/>
      <c r="F271" s="23"/>
      <c r="G271" s="21"/>
      <c r="H271" s="325" t="str">
        <f t="shared" si="100"/>
        <v>Kamis</v>
      </c>
      <c r="I271" s="326">
        <f t="shared" si="104"/>
        <v>45876.416666666664</v>
      </c>
      <c r="J271" s="327">
        <f t="shared" si="105"/>
        <v>17.416666666666668</v>
      </c>
      <c r="K271" s="325"/>
      <c r="L271" s="326"/>
      <c r="M271" s="327"/>
    </row>
    <row r="272" spans="1:13" x14ac:dyDescent="0.25">
      <c r="A272" s="474" t="s">
        <v>31</v>
      </c>
      <c r="B272" s="474"/>
      <c r="C272" s="53">
        <f>SUM(C259:C271)</f>
        <v>3562</v>
      </c>
      <c r="D272" s="28">
        <f>SUM(D259:D271)</f>
        <v>326</v>
      </c>
      <c r="E272" s="28"/>
      <c r="F272" s="28"/>
      <c r="G272" s="28">
        <f>SUM(G259:G271)</f>
        <v>80</v>
      </c>
      <c r="H272" s="28">
        <f>D272+G272</f>
        <v>406</v>
      </c>
      <c r="I272" s="29"/>
      <c r="J272" s="349"/>
      <c r="K272" s="29"/>
      <c r="L272" s="29"/>
      <c r="M272" s="349"/>
    </row>
    <row r="273" spans="1:13" x14ac:dyDescent="0.25">
      <c r="A273" s="474" t="s">
        <v>32</v>
      </c>
      <c r="B273" s="474"/>
      <c r="C273" s="270"/>
      <c r="D273" s="32">
        <f>D272/24</f>
        <v>13.583333333333334</v>
      </c>
      <c r="E273" s="32"/>
      <c r="F273" s="32"/>
      <c r="G273" s="32">
        <f>G272/24</f>
        <v>3.3333333333333335</v>
      </c>
      <c r="H273" s="32">
        <f>H272/24</f>
        <v>16.916666666666668</v>
      </c>
      <c r="I273" s="33"/>
      <c r="J273" s="350" t="s">
        <v>33</v>
      </c>
      <c r="K273" s="351"/>
      <c r="L273" s="351"/>
      <c r="M273" s="351"/>
    </row>
    <row r="274" spans="1:13" x14ac:dyDescent="0.25">
      <c r="A274" s="353"/>
      <c r="B274" s="353"/>
      <c r="C274" s="354"/>
      <c r="D274" s="161"/>
      <c r="E274" s="161"/>
      <c r="F274" s="161"/>
      <c r="G274" s="161"/>
      <c r="H274" s="351"/>
      <c r="I274" s="355"/>
      <c r="J274" s="349" t="s">
        <v>34</v>
      </c>
      <c r="K274" s="349"/>
      <c r="L274" s="356">
        <f>C272</f>
        <v>3562</v>
      </c>
      <c r="M274" s="351" t="s">
        <v>35</v>
      </c>
    </row>
    <row r="275" spans="1:13" x14ac:dyDescent="0.25">
      <c r="A275" s="161"/>
      <c r="B275" s="353"/>
      <c r="C275" s="354"/>
      <c r="D275" s="161"/>
      <c r="E275" s="161"/>
      <c r="F275" s="161"/>
      <c r="G275" s="358"/>
      <c r="H275" s="358"/>
      <c r="I275" s="355"/>
      <c r="J275" s="349" t="s">
        <v>36</v>
      </c>
      <c r="K275" s="349"/>
      <c r="L275" s="359">
        <f>D273</f>
        <v>13.583333333333334</v>
      </c>
      <c r="M275" s="351" t="s">
        <v>14</v>
      </c>
    </row>
    <row r="276" spans="1:13" x14ac:dyDescent="0.25">
      <c r="A276" s="161"/>
      <c r="B276" s="161"/>
      <c r="C276" s="354"/>
      <c r="D276" s="161"/>
      <c r="E276" s="161"/>
      <c r="F276" s="161"/>
      <c r="G276" s="161"/>
      <c r="H276" s="358"/>
      <c r="I276" s="355"/>
      <c r="J276" s="349" t="s">
        <v>37</v>
      </c>
      <c r="K276" s="349"/>
      <c r="L276" s="41">
        <f>G273</f>
        <v>3.3333333333333335</v>
      </c>
      <c r="M276" s="351" t="s">
        <v>14</v>
      </c>
    </row>
  </sheetData>
  <mergeCells count="182">
    <mergeCell ref="A272:B272"/>
    <mergeCell ref="A273:B273"/>
    <mergeCell ref="A248:B248"/>
    <mergeCell ref="A249:B249"/>
    <mergeCell ref="A254:M254"/>
    <mergeCell ref="A255:M255"/>
    <mergeCell ref="A256:H256"/>
    <mergeCell ref="A257:A258"/>
    <mergeCell ref="B257:B258"/>
    <mergeCell ref="C257:C258"/>
    <mergeCell ref="D257:D258"/>
    <mergeCell ref="E257:E258"/>
    <mergeCell ref="F257:F258"/>
    <mergeCell ref="G257:G258"/>
    <mergeCell ref="H257:J257"/>
    <mergeCell ref="K257:M257"/>
    <mergeCell ref="A228:B228"/>
    <mergeCell ref="A229:B229"/>
    <mergeCell ref="A234:M234"/>
    <mergeCell ref="A235:M235"/>
    <mergeCell ref="A236:H236"/>
    <mergeCell ref="A237:A238"/>
    <mergeCell ref="B237:B238"/>
    <mergeCell ref="C237:C238"/>
    <mergeCell ref="D237:D238"/>
    <mergeCell ref="E237:E238"/>
    <mergeCell ref="F237:F238"/>
    <mergeCell ref="G237:G238"/>
    <mergeCell ref="H237:J237"/>
    <mergeCell ref="K237:M237"/>
    <mergeCell ref="A204:B204"/>
    <mergeCell ref="A205:B205"/>
    <mergeCell ref="A210:M210"/>
    <mergeCell ref="A211:M211"/>
    <mergeCell ref="A212:H212"/>
    <mergeCell ref="A213:A214"/>
    <mergeCell ref="B213:B214"/>
    <mergeCell ref="C213:C214"/>
    <mergeCell ref="D213:D214"/>
    <mergeCell ref="E213:E214"/>
    <mergeCell ref="F213:F214"/>
    <mergeCell ref="G213:G214"/>
    <mergeCell ref="H213:J213"/>
    <mergeCell ref="K213:M213"/>
    <mergeCell ref="A184:B184"/>
    <mergeCell ref="A185:B185"/>
    <mergeCell ref="A190:M190"/>
    <mergeCell ref="A191:M191"/>
    <mergeCell ref="A192:H192"/>
    <mergeCell ref="A193:A194"/>
    <mergeCell ref="B193:B194"/>
    <mergeCell ref="C193:C194"/>
    <mergeCell ref="D193:D194"/>
    <mergeCell ref="E193:E194"/>
    <mergeCell ref="F193:F194"/>
    <mergeCell ref="G193:G194"/>
    <mergeCell ref="H193:J193"/>
    <mergeCell ref="K193:M193"/>
    <mergeCell ref="A160:B160"/>
    <mergeCell ref="A161:B161"/>
    <mergeCell ref="A166:M166"/>
    <mergeCell ref="A167:M167"/>
    <mergeCell ref="A168:H168"/>
    <mergeCell ref="A169:A170"/>
    <mergeCell ref="B169:B170"/>
    <mergeCell ref="C169:C170"/>
    <mergeCell ref="D169:D170"/>
    <mergeCell ref="E169:E170"/>
    <mergeCell ref="F169:F170"/>
    <mergeCell ref="G169:G170"/>
    <mergeCell ref="H169:J169"/>
    <mergeCell ref="K169:M169"/>
    <mergeCell ref="A136:B136"/>
    <mergeCell ref="A137:B137"/>
    <mergeCell ref="A142:M142"/>
    <mergeCell ref="A143:M143"/>
    <mergeCell ref="A144:H144"/>
    <mergeCell ref="A145:A146"/>
    <mergeCell ref="B145:B146"/>
    <mergeCell ref="C145:C146"/>
    <mergeCell ref="D145:D146"/>
    <mergeCell ref="E145:E146"/>
    <mergeCell ref="F145:F146"/>
    <mergeCell ref="G145:G146"/>
    <mergeCell ref="H145:J145"/>
    <mergeCell ref="K145:M145"/>
    <mergeCell ref="A112:B112"/>
    <mergeCell ref="A113:B113"/>
    <mergeCell ref="A118:M118"/>
    <mergeCell ref="A119:M119"/>
    <mergeCell ref="A120:H120"/>
    <mergeCell ref="A121:A122"/>
    <mergeCell ref="B121:B122"/>
    <mergeCell ref="C121:C122"/>
    <mergeCell ref="D121:D122"/>
    <mergeCell ref="E121:E122"/>
    <mergeCell ref="F121:F122"/>
    <mergeCell ref="G121:G122"/>
    <mergeCell ref="H121:J121"/>
    <mergeCell ref="K121:M121"/>
    <mergeCell ref="A92:B92"/>
    <mergeCell ref="A93:B93"/>
    <mergeCell ref="A98:M98"/>
    <mergeCell ref="A99:M99"/>
    <mergeCell ref="A100:H100"/>
    <mergeCell ref="A101:A102"/>
    <mergeCell ref="B101:B102"/>
    <mergeCell ref="C101:C102"/>
    <mergeCell ref="D101:D102"/>
    <mergeCell ref="E101:E102"/>
    <mergeCell ref="F101:F102"/>
    <mergeCell ref="G101:G102"/>
    <mergeCell ref="H101:J101"/>
    <mergeCell ref="K101:M101"/>
    <mergeCell ref="A73:B73"/>
    <mergeCell ref="A74:B74"/>
    <mergeCell ref="A79:M79"/>
    <mergeCell ref="A80:M80"/>
    <mergeCell ref="A81:H81"/>
    <mergeCell ref="A82:A83"/>
    <mergeCell ref="B82:B83"/>
    <mergeCell ref="C82:C83"/>
    <mergeCell ref="D82:D83"/>
    <mergeCell ref="E82:E83"/>
    <mergeCell ref="F82:F83"/>
    <mergeCell ref="G82:G83"/>
    <mergeCell ref="H82:J82"/>
    <mergeCell ref="K82:M82"/>
    <mergeCell ref="A54:B54"/>
    <mergeCell ref="A55:B55"/>
    <mergeCell ref="A60:M60"/>
    <mergeCell ref="A61:M61"/>
    <mergeCell ref="A62:H62"/>
    <mergeCell ref="A63:A64"/>
    <mergeCell ref="B63:B64"/>
    <mergeCell ref="C63:C64"/>
    <mergeCell ref="D63:D64"/>
    <mergeCell ref="E63:E64"/>
    <mergeCell ref="F63:F64"/>
    <mergeCell ref="G63:G64"/>
    <mergeCell ref="H63:J63"/>
    <mergeCell ref="K63:M63"/>
    <mergeCell ref="A32:B32"/>
    <mergeCell ref="A33:B33"/>
    <mergeCell ref="A38:M38"/>
    <mergeCell ref="A39:M39"/>
    <mergeCell ref="A40:H40"/>
    <mergeCell ref="A41:A42"/>
    <mergeCell ref="B41:B42"/>
    <mergeCell ref="C41:C42"/>
    <mergeCell ref="D41:D42"/>
    <mergeCell ref="E41:E42"/>
    <mergeCell ref="F41:F42"/>
    <mergeCell ref="G41:G42"/>
    <mergeCell ref="H41:J41"/>
    <mergeCell ref="K41:M41"/>
    <mergeCell ref="A12:B12"/>
    <mergeCell ref="A13:B13"/>
    <mergeCell ref="A18:M18"/>
    <mergeCell ref="A19:M19"/>
    <mergeCell ref="A20:H20"/>
    <mergeCell ref="A21:A22"/>
    <mergeCell ref="B21:B22"/>
    <mergeCell ref="C21:C22"/>
    <mergeCell ref="D21:D22"/>
    <mergeCell ref="E21:E22"/>
    <mergeCell ref="F21:F22"/>
    <mergeCell ref="G21:G22"/>
    <mergeCell ref="H21:J21"/>
    <mergeCell ref="K21:M21"/>
    <mergeCell ref="A1:M1"/>
    <mergeCell ref="A2:M2"/>
    <mergeCell ref="A3:H3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paperSize="9" scale="85"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M248"/>
  <sheetViews>
    <sheetView zoomScale="95" zoomScaleNormal="95" workbookViewId="0">
      <selection activeCell="A2" sqref="A2:M32"/>
    </sheetView>
  </sheetViews>
  <sheetFormatPr defaultColWidth="9.140625" defaultRowHeight="15.75" x14ac:dyDescent="0.25"/>
  <cols>
    <col min="1" max="1" width="5.140625" style="361" customWidth="1"/>
    <col min="2" max="2" width="20.5703125" style="361" customWidth="1"/>
    <col min="3" max="3" width="10.42578125" style="361" customWidth="1"/>
    <col min="4" max="4" width="9.140625" style="361"/>
    <col min="5" max="5" width="10" style="361" customWidth="1"/>
    <col min="6" max="6" width="11.140625" style="361" customWidth="1"/>
    <col min="7" max="7" width="10" style="361" customWidth="1"/>
    <col min="8" max="8" width="9.85546875" style="361" customWidth="1"/>
    <col min="9" max="9" width="14.140625" style="361" customWidth="1"/>
    <col min="10" max="10" width="10.85546875" style="361" customWidth="1"/>
    <col min="11" max="11" width="9.5703125" style="361" customWidth="1"/>
    <col min="12" max="12" width="13.85546875" style="361" customWidth="1"/>
    <col min="13" max="13" width="11.42578125" style="361" customWidth="1"/>
    <col min="14" max="14" width="9.140625" style="361"/>
    <col min="15" max="15" width="7" style="361" customWidth="1"/>
    <col min="16" max="16" width="17.85546875" style="361" customWidth="1"/>
    <col min="17" max="17" width="8" style="361" customWidth="1"/>
    <col min="18" max="18" width="7.5703125" style="361" customWidth="1"/>
    <col min="19" max="20" width="7.140625" style="361" customWidth="1"/>
    <col min="21" max="21" width="8" style="361" customWidth="1"/>
    <col min="22" max="22" width="9.140625" style="361"/>
    <col min="23" max="23" width="12.140625" style="361" customWidth="1"/>
    <col min="24" max="24" width="9.140625" style="361"/>
    <col min="25" max="25" width="10.140625" style="361" customWidth="1"/>
    <col min="26" max="26" width="13.140625" style="361" customWidth="1"/>
    <col min="27" max="29" width="9.140625" style="361"/>
    <col min="30" max="30" width="20.5703125" style="361" customWidth="1"/>
    <col min="31" max="31" width="9.140625" style="361"/>
    <col min="32" max="32" width="7.140625" style="361" customWidth="1"/>
    <col min="33" max="33" width="19.5703125" style="361" customWidth="1"/>
    <col min="34" max="36" width="9.140625" style="361"/>
    <col min="37" max="37" width="8.85546875" style="361" customWidth="1"/>
    <col min="38" max="38" width="9.5703125" style="361" customWidth="1"/>
    <col min="39" max="39" width="9.140625" style="361"/>
    <col min="40" max="40" width="12.140625" style="361" customWidth="1"/>
    <col min="41" max="41" width="8.85546875" style="361" customWidth="1"/>
    <col min="42" max="42" width="9.140625" style="361"/>
    <col min="43" max="43" width="12.85546875" style="361" customWidth="1"/>
    <col min="44" max="47" width="9.140625" style="361"/>
    <col min="48" max="48" width="12.140625" style="361" customWidth="1"/>
    <col min="49" max="49" width="9.140625" style="361"/>
    <col min="50" max="50" width="13" style="361" customWidth="1"/>
    <col min="51" max="51" width="11" style="361" customWidth="1"/>
    <col min="52" max="52" width="9.140625" style="361"/>
    <col min="53" max="53" width="11.42578125" style="361" customWidth="1"/>
    <col min="54" max="60" width="9.140625" style="361"/>
    <col min="61" max="61" width="18.5703125" style="361" customWidth="1"/>
    <col min="62" max="67" width="9.140625" style="361"/>
    <col min="68" max="68" width="12.140625" style="361" customWidth="1"/>
    <col min="69" max="70" width="9.140625" style="361"/>
    <col min="71" max="71" width="11.85546875" style="361" customWidth="1"/>
    <col min="72" max="75" width="9.140625" style="361"/>
    <col min="76" max="76" width="20.42578125" style="361" customWidth="1"/>
    <col min="77" max="82" width="9.140625" style="361"/>
    <col min="83" max="83" width="12.140625" style="361" customWidth="1"/>
    <col min="84" max="85" width="9.140625" style="361"/>
    <col min="86" max="86" width="11" style="361" customWidth="1"/>
    <col min="87" max="87" width="10.5703125" style="361" customWidth="1"/>
    <col min="88" max="92" width="9.140625" style="361"/>
    <col min="93" max="93" width="17.42578125" style="361" customWidth="1"/>
    <col min="94" max="99" width="9.140625" style="361"/>
    <col min="100" max="100" width="12.140625" style="361" customWidth="1"/>
    <col min="101" max="102" width="9.140625" style="361"/>
    <col min="103" max="103" width="11.5703125" style="361" customWidth="1"/>
    <col min="104" max="108" width="9.140625" style="361"/>
    <col min="109" max="109" width="22.140625" style="361" customWidth="1"/>
    <col min="110" max="115" width="9.140625" style="361"/>
    <col min="116" max="116" width="12.140625" style="361" customWidth="1"/>
    <col min="117" max="118" width="9.140625" style="361"/>
    <col min="119" max="119" width="11.5703125" style="361" customWidth="1"/>
    <col min="120" max="120" width="10.42578125" style="361" customWidth="1"/>
    <col min="121" max="126" width="9.140625" style="361"/>
    <col min="127" max="127" width="15.5703125" style="361" customWidth="1"/>
    <col min="128" max="133" width="9.140625" style="361"/>
    <col min="134" max="134" width="13" style="361" customWidth="1"/>
    <col min="135" max="136" width="9.140625" style="361"/>
    <col min="137" max="137" width="13" style="361" customWidth="1"/>
    <col min="138" max="144" width="9.140625" style="361"/>
    <col min="145" max="145" width="17.5703125" style="361" customWidth="1"/>
    <col min="146" max="151" width="9.140625" style="361"/>
    <col min="152" max="152" width="14.42578125" style="361" customWidth="1"/>
    <col min="153" max="154" width="9.140625" style="361"/>
    <col min="155" max="155" width="12.42578125" style="361" customWidth="1"/>
    <col min="156" max="163" width="9.140625" style="361"/>
    <col min="164" max="164" width="17.5703125" style="361" customWidth="1"/>
    <col min="165" max="170" width="9.140625" style="361"/>
    <col min="171" max="171" width="12.140625" style="361" customWidth="1"/>
    <col min="172" max="173" width="9.140625" style="361"/>
    <col min="174" max="174" width="11.42578125" style="361" customWidth="1"/>
    <col min="175" max="175" width="10.42578125" style="361" customWidth="1"/>
    <col min="176" max="183" width="9.140625" style="361"/>
    <col min="184" max="184" width="14.42578125" style="361" customWidth="1"/>
    <col min="185" max="16384" width="9.140625" style="361"/>
  </cols>
  <sheetData>
    <row r="1" spans="1:13" x14ac:dyDescent="0.25">
      <c r="A1" s="475" t="s">
        <v>310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</row>
    <row r="2" spans="1:13" x14ac:dyDescent="0.25">
      <c r="A2" s="2" t="s">
        <v>359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62" t="s">
        <v>2</v>
      </c>
      <c r="B3" s="363"/>
      <c r="C3" s="363"/>
      <c r="D3" s="363"/>
      <c r="E3" s="364"/>
      <c r="F3" s="364"/>
      <c r="G3" s="365"/>
      <c r="H3" s="365"/>
      <c r="I3" s="365"/>
      <c r="J3" s="365"/>
      <c r="K3" s="67" t="s">
        <v>3</v>
      </c>
      <c r="L3" s="66">
        <v>11</v>
      </c>
      <c r="M3" s="67" t="s">
        <v>4</v>
      </c>
    </row>
    <row r="4" spans="1:13" ht="15" customHeight="1" x14ac:dyDescent="0.25">
      <c r="A4" s="13" t="s">
        <v>5</v>
      </c>
      <c r="B4" s="13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1" t="s">
        <v>11</v>
      </c>
      <c r="H4" s="10" t="s">
        <v>12</v>
      </c>
      <c r="I4" s="10"/>
      <c r="J4" s="10"/>
      <c r="K4" s="9" t="s">
        <v>13</v>
      </c>
      <c r="L4" s="9"/>
      <c r="M4" s="9"/>
    </row>
    <row r="5" spans="1:13" x14ac:dyDescent="0.25">
      <c r="A5" s="13"/>
      <c r="B5" s="13"/>
      <c r="C5" s="11"/>
      <c r="D5" s="11"/>
      <c r="E5" s="11"/>
      <c r="F5" s="11"/>
      <c r="G5" s="11"/>
      <c r="H5" s="19" t="s">
        <v>14</v>
      </c>
      <c r="I5" s="19" t="s">
        <v>15</v>
      </c>
      <c r="J5" s="19" t="s">
        <v>16</v>
      </c>
      <c r="K5" s="20" t="s">
        <v>14</v>
      </c>
      <c r="L5" s="20" t="s">
        <v>15</v>
      </c>
      <c r="M5" s="20" t="s">
        <v>16</v>
      </c>
    </row>
    <row r="6" spans="1:13" x14ac:dyDescent="0.25">
      <c r="A6" s="21">
        <f t="shared" ref="A6:A32" si="0">A5+1</f>
        <v>1</v>
      </c>
      <c r="B6" s="22" t="s">
        <v>28</v>
      </c>
      <c r="C6" s="21">
        <v>345</v>
      </c>
      <c r="D6" s="281">
        <f t="shared" ref="D6:D31" si="1">F6+E6</f>
        <v>34</v>
      </c>
      <c r="E6" s="281">
        <v>3</v>
      </c>
      <c r="F6" s="281">
        <f t="shared" ref="F6:F31" si="2">INT(C6/$L$3)</f>
        <v>31</v>
      </c>
      <c r="G6" s="21">
        <v>6</v>
      </c>
      <c r="H6" s="21" t="str">
        <f t="shared" ref="H6:H32" si="3">CHOOSE(WEEKDAY(I6),"Minggu","Senin","Selasa","Rabu","Kamis","Jum'at","Sabtu")</f>
        <v>Sabtu</v>
      </c>
      <c r="I6" s="24">
        <v>45668</v>
      </c>
      <c r="J6" s="25">
        <v>0</v>
      </c>
      <c r="K6" s="21" t="str">
        <f t="shared" ref="K6:K31" si="4">CHOOSE(WEEKDAY(L6),"Minggu","Senin","Selasa","Rabu","Kamis","Jum'at","Sabtu")</f>
        <v>Sabtu</v>
      </c>
      <c r="L6" s="24">
        <f>(I6+J6)+G6/24</f>
        <v>45668.25</v>
      </c>
      <c r="M6" s="25">
        <f t="shared" ref="M6:M31" si="5">(J6+G6/24)</f>
        <v>0.25</v>
      </c>
    </row>
    <row r="7" spans="1:13" x14ac:dyDescent="0.25">
      <c r="A7" s="21">
        <f t="shared" si="0"/>
        <v>2</v>
      </c>
      <c r="B7" s="22" t="s">
        <v>360</v>
      </c>
      <c r="C7" s="21">
        <v>283</v>
      </c>
      <c r="D7" s="281">
        <f t="shared" si="1"/>
        <v>31</v>
      </c>
      <c r="E7" s="281">
        <v>6</v>
      </c>
      <c r="F7" s="281">
        <f t="shared" si="2"/>
        <v>25</v>
      </c>
      <c r="G7" s="21">
        <v>3</v>
      </c>
      <c r="H7" s="21" t="str">
        <f t="shared" si="3"/>
        <v>Minggu</v>
      </c>
      <c r="I7" s="24">
        <f t="shared" ref="I7:I32" si="6">$I$6+J7</f>
        <v>45669.666666666664</v>
      </c>
      <c r="J7" s="25">
        <f t="shared" ref="J7:J32" si="7">M6+D6/24</f>
        <v>1.6666666666666667</v>
      </c>
      <c r="K7" s="21" t="str">
        <f t="shared" si="4"/>
        <v>Minggu</v>
      </c>
      <c r="L7" s="24">
        <f t="shared" ref="L7:L31" si="8">($I$6+J7)+G7/24</f>
        <v>45669.791666666664</v>
      </c>
      <c r="M7" s="25">
        <f t="shared" si="5"/>
        <v>1.7916666666666667</v>
      </c>
    </row>
    <row r="8" spans="1:13" x14ac:dyDescent="0.25">
      <c r="A8" s="21">
        <f t="shared" si="0"/>
        <v>3</v>
      </c>
      <c r="B8" s="22" t="s">
        <v>361</v>
      </c>
      <c r="C8" s="21">
        <v>86</v>
      </c>
      <c r="D8" s="281">
        <f t="shared" si="1"/>
        <v>9</v>
      </c>
      <c r="E8" s="281">
        <v>2</v>
      </c>
      <c r="F8" s="281">
        <f t="shared" si="2"/>
        <v>7</v>
      </c>
      <c r="G8" s="21">
        <v>2</v>
      </c>
      <c r="H8" s="21" t="str">
        <f t="shared" si="3"/>
        <v>Selasa</v>
      </c>
      <c r="I8" s="24">
        <f t="shared" si="6"/>
        <v>45671.083333333336</v>
      </c>
      <c r="J8" s="25">
        <f t="shared" si="7"/>
        <v>3.0833333333333335</v>
      </c>
      <c r="K8" s="21" t="str">
        <f t="shared" si="4"/>
        <v>Selasa</v>
      </c>
      <c r="L8" s="24">
        <f t="shared" si="8"/>
        <v>45671.166666666672</v>
      </c>
      <c r="M8" s="25">
        <f t="shared" si="5"/>
        <v>3.166666666666667</v>
      </c>
    </row>
    <row r="9" spans="1:13" x14ac:dyDescent="0.25">
      <c r="A9" s="21">
        <f t="shared" si="0"/>
        <v>4</v>
      </c>
      <c r="B9" s="22" t="s">
        <v>20</v>
      </c>
      <c r="C9" s="21">
        <v>200</v>
      </c>
      <c r="D9" s="281">
        <f t="shared" si="1"/>
        <v>22</v>
      </c>
      <c r="E9" s="281">
        <v>4</v>
      </c>
      <c r="F9" s="281">
        <f t="shared" si="2"/>
        <v>18</v>
      </c>
      <c r="G9" s="21">
        <v>3</v>
      </c>
      <c r="H9" s="21" t="str">
        <f t="shared" si="3"/>
        <v>Selasa</v>
      </c>
      <c r="I9" s="24">
        <f t="shared" si="6"/>
        <v>45671.541666666664</v>
      </c>
      <c r="J9" s="25">
        <f t="shared" si="7"/>
        <v>3.541666666666667</v>
      </c>
      <c r="K9" s="21" t="str">
        <f t="shared" si="4"/>
        <v>Selasa</v>
      </c>
      <c r="L9" s="24">
        <f t="shared" si="8"/>
        <v>45671.666666666664</v>
      </c>
      <c r="M9" s="25">
        <f t="shared" si="5"/>
        <v>3.666666666666667</v>
      </c>
    </row>
    <row r="10" spans="1:13" x14ac:dyDescent="0.25">
      <c r="A10" s="21">
        <f t="shared" si="0"/>
        <v>5</v>
      </c>
      <c r="B10" s="22" t="s">
        <v>57</v>
      </c>
      <c r="C10" s="21">
        <v>97</v>
      </c>
      <c r="D10" s="281">
        <f t="shared" si="1"/>
        <v>10</v>
      </c>
      <c r="E10" s="281">
        <v>2</v>
      </c>
      <c r="F10" s="281">
        <f t="shared" si="2"/>
        <v>8</v>
      </c>
      <c r="G10" s="21">
        <v>2</v>
      </c>
      <c r="H10" s="21" t="str">
        <f t="shared" si="3"/>
        <v>Rabu</v>
      </c>
      <c r="I10" s="24">
        <f t="shared" si="6"/>
        <v>45672.583333333336</v>
      </c>
      <c r="J10" s="25">
        <f t="shared" si="7"/>
        <v>4.5833333333333339</v>
      </c>
      <c r="K10" s="21" t="str">
        <f t="shared" si="4"/>
        <v>Rabu</v>
      </c>
      <c r="L10" s="24">
        <f t="shared" si="8"/>
        <v>45672.666666666672</v>
      </c>
      <c r="M10" s="25">
        <f t="shared" si="5"/>
        <v>4.666666666666667</v>
      </c>
    </row>
    <row r="11" spans="1:13" x14ac:dyDescent="0.25">
      <c r="A11" s="21">
        <f t="shared" si="0"/>
        <v>6</v>
      </c>
      <c r="B11" s="22" t="s">
        <v>59</v>
      </c>
      <c r="C11" s="21">
        <v>120</v>
      </c>
      <c r="D11" s="281">
        <f t="shared" si="1"/>
        <v>13</v>
      </c>
      <c r="E11" s="281">
        <v>3</v>
      </c>
      <c r="F11" s="281">
        <f t="shared" si="2"/>
        <v>10</v>
      </c>
      <c r="G11" s="21">
        <v>2</v>
      </c>
      <c r="H11" s="21" t="str">
        <f t="shared" si="3"/>
        <v>Kamis</v>
      </c>
      <c r="I11" s="24">
        <f t="shared" si="6"/>
        <v>45673.083333333336</v>
      </c>
      <c r="J11" s="25">
        <f t="shared" si="7"/>
        <v>5.0833333333333339</v>
      </c>
      <c r="K11" s="21" t="str">
        <f t="shared" si="4"/>
        <v>Kamis</v>
      </c>
      <c r="L11" s="24">
        <f t="shared" si="8"/>
        <v>45673.166666666672</v>
      </c>
      <c r="M11" s="25">
        <f t="shared" si="5"/>
        <v>5.166666666666667</v>
      </c>
    </row>
    <row r="12" spans="1:13" x14ac:dyDescent="0.25">
      <c r="A12" s="21">
        <f t="shared" si="0"/>
        <v>7</v>
      </c>
      <c r="B12" s="22" t="s">
        <v>60</v>
      </c>
      <c r="C12" s="21">
        <v>137</v>
      </c>
      <c r="D12" s="281">
        <f t="shared" si="1"/>
        <v>15</v>
      </c>
      <c r="E12" s="281">
        <v>3</v>
      </c>
      <c r="F12" s="281">
        <f t="shared" si="2"/>
        <v>12</v>
      </c>
      <c r="G12" s="21">
        <v>6</v>
      </c>
      <c r="H12" s="21" t="str">
        <f t="shared" si="3"/>
        <v>Kamis</v>
      </c>
      <c r="I12" s="24">
        <f t="shared" si="6"/>
        <v>45673.708333333336</v>
      </c>
      <c r="J12" s="25">
        <f t="shared" si="7"/>
        <v>5.7083333333333339</v>
      </c>
      <c r="K12" s="21" t="str">
        <f t="shared" si="4"/>
        <v>Kamis</v>
      </c>
      <c r="L12" s="24">
        <f t="shared" si="8"/>
        <v>45673.958333333336</v>
      </c>
      <c r="M12" s="25">
        <f t="shared" si="5"/>
        <v>5.9583333333333339</v>
      </c>
    </row>
    <row r="13" spans="1:13" x14ac:dyDescent="0.25">
      <c r="A13" s="21">
        <f t="shared" si="0"/>
        <v>8</v>
      </c>
      <c r="B13" s="22" t="s">
        <v>362</v>
      </c>
      <c r="C13" s="21">
        <v>450</v>
      </c>
      <c r="D13" s="281">
        <f t="shared" si="1"/>
        <v>41</v>
      </c>
      <c r="E13" s="281">
        <v>1</v>
      </c>
      <c r="F13" s="281">
        <f t="shared" si="2"/>
        <v>40</v>
      </c>
      <c r="G13" s="21">
        <v>2</v>
      </c>
      <c r="H13" s="21" t="str">
        <f t="shared" si="3"/>
        <v>Jum'at</v>
      </c>
      <c r="I13" s="24">
        <f t="shared" si="6"/>
        <v>45674.583333333336</v>
      </c>
      <c r="J13" s="25">
        <f t="shared" si="7"/>
        <v>6.5833333333333339</v>
      </c>
      <c r="K13" s="21" t="str">
        <f t="shared" si="4"/>
        <v>Jum'at</v>
      </c>
      <c r="L13" s="24">
        <f t="shared" si="8"/>
        <v>45674.666666666672</v>
      </c>
      <c r="M13" s="25">
        <f t="shared" si="5"/>
        <v>6.666666666666667</v>
      </c>
    </row>
    <row r="14" spans="1:13" x14ac:dyDescent="0.25">
      <c r="A14" s="21">
        <f t="shared" si="0"/>
        <v>9</v>
      </c>
      <c r="B14" s="22" t="s">
        <v>363</v>
      </c>
      <c r="C14" s="21">
        <v>207</v>
      </c>
      <c r="D14" s="281">
        <f t="shared" si="1"/>
        <v>20</v>
      </c>
      <c r="E14" s="281">
        <v>2</v>
      </c>
      <c r="F14" s="281">
        <f t="shared" si="2"/>
        <v>18</v>
      </c>
      <c r="G14" s="21">
        <v>2</v>
      </c>
      <c r="H14" s="21" t="str">
        <f t="shared" si="3"/>
        <v>Minggu</v>
      </c>
      <c r="I14" s="24">
        <f t="shared" si="6"/>
        <v>45676.375</v>
      </c>
      <c r="J14" s="25">
        <f t="shared" si="7"/>
        <v>8.375</v>
      </c>
      <c r="K14" s="21" t="str">
        <f t="shared" si="4"/>
        <v>Minggu</v>
      </c>
      <c r="L14" s="24">
        <f t="shared" si="8"/>
        <v>45676.458333333336</v>
      </c>
      <c r="M14" s="25">
        <f t="shared" si="5"/>
        <v>8.4583333333333339</v>
      </c>
    </row>
    <row r="15" spans="1:13" x14ac:dyDescent="0.25">
      <c r="A15" s="21">
        <f t="shared" si="0"/>
        <v>10</v>
      </c>
      <c r="B15" s="22" t="s">
        <v>24</v>
      </c>
      <c r="C15" s="21">
        <v>109</v>
      </c>
      <c r="D15" s="281">
        <f t="shared" si="1"/>
        <v>11</v>
      </c>
      <c r="E15" s="281">
        <v>2</v>
      </c>
      <c r="F15" s="281">
        <f t="shared" si="2"/>
        <v>9</v>
      </c>
      <c r="G15" s="21">
        <v>5</v>
      </c>
      <c r="H15" s="21" t="str">
        <f t="shared" si="3"/>
        <v>Senin</v>
      </c>
      <c r="I15" s="24">
        <f t="shared" si="6"/>
        <v>45677.291666666664</v>
      </c>
      <c r="J15" s="25">
        <f t="shared" si="7"/>
        <v>9.2916666666666679</v>
      </c>
      <c r="K15" s="21" t="str">
        <f t="shared" si="4"/>
        <v>Senin</v>
      </c>
      <c r="L15" s="24">
        <f t="shared" si="8"/>
        <v>45677.5</v>
      </c>
      <c r="M15" s="25">
        <f t="shared" si="5"/>
        <v>9.5000000000000018</v>
      </c>
    </row>
    <row r="16" spans="1:13" x14ac:dyDescent="0.25">
      <c r="A16" s="21">
        <f t="shared" si="0"/>
        <v>11</v>
      </c>
      <c r="B16" s="22" t="s">
        <v>25</v>
      </c>
      <c r="C16" s="21">
        <v>182</v>
      </c>
      <c r="D16" s="281">
        <f t="shared" si="1"/>
        <v>18</v>
      </c>
      <c r="E16" s="281">
        <v>2</v>
      </c>
      <c r="F16" s="281">
        <f t="shared" si="2"/>
        <v>16</v>
      </c>
      <c r="G16" s="71">
        <v>2</v>
      </c>
      <c r="H16" s="21" t="str">
        <f t="shared" si="3"/>
        <v>Senin</v>
      </c>
      <c r="I16" s="24">
        <f t="shared" si="6"/>
        <v>45677.958333333336</v>
      </c>
      <c r="J16" s="25">
        <f t="shared" si="7"/>
        <v>9.9583333333333357</v>
      </c>
      <c r="K16" s="21" t="str">
        <f t="shared" si="4"/>
        <v>Selasa</v>
      </c>
      <c r="L16" s="24">
        <f t="shared" si="8"/>
        <v>45678.041666666672</v>
      </c>
      <c r="M16" s="25">
        <f t="shared" si="5"/>
        <v>10.04166666666667</v>
      </c>
    </row>
    <row r="17" spans="1:13" x14ac:dyDescent="0.25">
      <c r="A17" s="27">
        <f t="shared" si="0"/>
        <v>12</v>
      </c>
      <c r="B17" s="54" t="s">
        <v>364</v>
      </c>
      <c r="C17" s="27">
        <v>110</v>
      </c>
      <c r="D17" s="280">
        <f t="shared" si="1"/>
        <v>12</v>
      </c>
      <c r="E17" s="366">
        <v>2</v>
      </c>
      <c r="F17" s="280">
        <f t="shared" si="2"/>
        <v>10</v>
      </c>
      <c r="G17" s="159">
        <v>2</v>
      </c>
      <c r="H17" s="21" t="str">
        <f t="shared" si="3"/>
        <v>Selasa</v>
      </c>
      <c r="I17" s="24">
        <f t="shared" si="6"/>
        <v>45678.791666666664</v>
      </c>
      <c r="J17" s="25">
        <f t="shared" si="7"/>
        <v>10.79166666666667</v>
      </c>
      <c r="K17" s="21" t="str">
        <f t="shared" si="4"/>
        <v>Selasa</v>
      </c>
      <c r="L17" s="24">
        <f t="shared" si="8"/>
        <v>45678.875</v>
      </c>
      <c r="M17" s="25">
        <f t="shared" si="5"/>
        <v>10.875000000000004</v>
      </c>
    </row>
    <row r="18" spans="1:13" x14ac:dyDescent="0.25">
      <c r="A18" s="27">
        <f t="shared" si="0"/>
        <v>13</v>
      </c>
      <c r="B18" s="54" t="s">
        <v>315</v>
      </c>
      <c r="C18" s="27">
        <v>380</v>
      </c>
      <c r="D18" s="280">
        <f t="shared" si="1"/>
        <v>44</v>
      </c>
      <c r="E18" s="366">
        <v>10</v>
      </c>
      <c r="F18" s="280">
        <f t="shared" si="2"/>
        <v>34</v>
      </c>
      <c r="G18" s="27">
        <v>2</v>
      </c>
      <c r="H18" s="21" t="str">
        <f t="shared" si="3"/>
        <v>Rabu</v>
      </c>
      <c r="I18" s="24">
        <f t="shared" si="6"/>
        <v>45679.375</v>
      </c>
      <c r="J18" s="25">
        <f t="shared" si="7"/>
        <v>11.375000000000004</v>
      </c>
      <c r="K18" s="21" t="str">
        <f t="shared" si="4"/>
        <v>Rabu</v>
      </c>
      <c r="L18" s="24">
        <f t="shared" si="8"/>
        <v>45679.458333333336</v>
      </c>
      <c r="M18" s="25">
        <f t="shared" si="5"/>
        <v>11.458333333333337</v>
      </c>
    </row>
    <row r="19" spans="1:13" x14ac:dyDescent="0.25">
      <c r="A19" s="27">
        <f t="shared" si="0"/>
        <v>14</v>
      </c>
      <c r="B19" s="54" t="s">
        <v>316</v>
      </c>
      <c r="C19" s="27">
        <v>380</v>
      </c>
      <c r="D19" s="280">
        <f t="shared" si="1"/>
        <v>43</v>
      </c>
      <c r="E19" s="280">
        <v>9</v>
      </c>
      <c r="F19" s="280">
        <f t="shared" si="2"/>
        <v>34</v>
      </c>
      <c r="G19" s="27">
        <v>22</v>
      </c>
      <c r="H19" s="21" t="str">
        <f t="shared" si="3"/>
        <v>Jum'at</v>
      </c>
      <c r="I19" s="24">
        <f t="shared" si="6"/>
        <v>45681.291666666664</v>
      </c>
      <c r="J19" s="25">
        <f t="shared" si="7"/>
        <v>13.291666666666671</v>
      </c>
      <c r="K19" s="21" t="str">
        <f t="shared" si="4"/>
        <v>Sabtu</v>
      </c>
      <c r="L19" s="24">
        <f t="shared" si="8"/>
        <v>45682.208333333328</v>
      </c>
      <c r="M19" s="25">
        <f t="shared" si="5"/>
        <v>14.208333333333337</v>
      </c>
    </row>
    <row r="20" spans="1:13" x14ac:dyDescent="0.25">
      <c r="A20" s="27">
        <f t="shared" si="0"/>
        <v>15</v>
      </c>
      <c r="B20" s="54" t="s">
        <v>315</v>
      </c>
      <c r="C20" s="27">
        <v>110</v>
      </c>
      <c r="D20" s="280">
        <f t="shared" si="1"/>
        <v>18</v>
      </c>
      <c r="E20" s="280">
        <v>8</v>
      </c>
      <c r="F20" s="280">
        <f t="shared" si="2"/>
        <v>10</v>
      </c>
      <c r="G20" s="27">
        <v>3</v>
      </c>
      <c r="H20" s="21" t="str">
        <f t="shared" si="3"/>
        <v>Senin</v>
      </c>
      <c r="I20" s="24">
        <f t="shared" si="6"/>
        <v>45684</v>
      </c>
      <c r="J20" s="25">
        <f t="shared" si="7"/>
        <v>16.000000000000004</v>
      </c>
      <c r="K20" s="21" t="str">
        <f t="shared" si="4"/>
        <v>Senin</v>
      </c>
      <c r="L20" s="24">
        <f t="shared" si="8"/>
        <v>45684.125</v>
      </c>
      <c r="M20" s="25">
        <f t="shared" si="5"/>
        <v>16.125000000000004</v>
      </c>
    </row>
    <row r="21" spans="1:13" x14ac:dyDescent="0.25">
      <c r="A21" s="27">
        <f t="shared" si="0"/>
        <v>16</v>
      </c>
      <c r="B21" s="54" t="s">
        <v>364</v>
      </c>
      <c r="C21" s="27">
        <v>182</v>
      </c>
      <c r="D21" s="280">
        <f t="shared" si="1"/>
        <v>19</v>
      </c>
      <c r="E21" s="280">
        <v>3</v>
      </c>
      <c r="F21" s="280">
        <f t="shared" si="2"/>
        <v>16</v>
      </c>
      <c r="G21" s="27">
        <v>2</v>
      </c>
      <c r="H21" s="21" t="str">
        <f t="shared" si="3"/>
        <v>Senin</v>
      </c>
      <c r="I21" s="24">
        <f t="shared" si="6"/>
        <v>45684.875</v>
      </c>
      <c r="J21" s="25">
        <f t="shared" si="7"/>
        <v>16.875000000000004</v>
      </c>
      <c r="K21" s="21" t="str">
        <f t="shared" si="4"/>
        <v>Senin</v>
      </c>
      <c r="L21" s="24">
        <f t="shared" si="8"/>
        <v>45684.958333333336</v>
      </c>
      <c r="M21" s="25">
        <f t="shared" si="5"/>
        <v>16.958333333333336</v>
      </c>
    </row>
    <row r="22" spans="1:13" x14ac:dyDescent="0.25">
      <c r="A22" s="27">
        <f t="shared" si="0"/>
        <v>17</v>
      </c>
      <c r="B22" s="22" t="s">
        <v>25</v>
      </c>
      <c r="C22" s="21">
        <v>109</v>
      </c>
      <c r="D22" s="281">
        <f t="shared" si="1"/>
        <v>10</v>
      </c>
      <c r="E22" s="281">
        <v>1</v>
      </c>
      <c r="F22" s="281">
        <f t="shared" si="2"/>
        <v>9</v>
      </c>
      <c r="G22" s="21">
        <v>2</v>
      </c>
      <c r="H22" s="21" t="str">
        <f t="shared" si="3"/>
        <v>Selasa</v>
      </c>
      <c r="I22" s="24">
        <f t="shared" si="6"/>
        <v>45685.75</v>
      </c>
      <c r="J22" s="25">
        <f t="shared" si="7"/>
        <v>17.750000000000004</v>
      </c>
      <c r="K22" s="21" t="str">
        <f t="shared" si="4"/>
        <v>Selasa</v>
      </c>
      <c r="L22" s="24">
        <f t="shared" si="8"/>
        <v>45685.833333333336</v>
      </c>
      <c r="M22" s="25">
        <f t="shared" si="5"/>
        <v>17.833333333333336</v>
      </c>
    </row>
    <row r="23" spans="1:13" x14ac:dyDescent="0.25">
      <c r="A23" s="21">
        <f t="shared" si="0"/>
        <v>18</v>
      </c>
      <c r="B23" s="22" t="s">
        <v>24</v>
      </c>
      <c r="C23" s="21">
        <v>207</v>
      </c>
      <c r="D23" s="281">
        <f t="shared" si="1"/>
        <v>19</v>
      </c>
      <c r="E23" s="281">
        <v>1</v>
      </c>
      <c r="F23" s="281">
        <f t="shared" si="2"/>
        <v>18</v>
      </c>
      <c r="G23" s="21">
        <v>5</v>
      </c>
      <c r="H23" s="21" t="str">
        <f t="shared" si="3"/>
        <v>Rabu</v>
      </c>
      <c r="I23" s="24">
        <f t="shared" si="6"/>
        <v>45686.25</v>
      </c>
      <c r="J23" s="25">
        <f t="shared" si="7"/>
        <v>18.250000000000004</v>
      </c>
      <c r="K23" s="21" t="str">
        <f t="shared" si="4"/>
        <v>Rabu</v>
      </c>
      <c r="L23" s="24">
        <f t="shared" si="8"/>
        <v>45686.458333333336</v>
      </c>
      <c r="M23" s="25">
        <f t="shared" si="5"/>
        <v>18.458333333333336</v>
      </c>
    </row>
    <row r="24" spans="1:13" x14ac:dyDescent="0.25">
      <c r="A24" s="21">
        <f t="shared" si="0"/>
        <v>19</v>
      </c>
      <c r="B24" s="22" t="s">
        <v>363</v>
      </c>
      <c r="C24" s="21">
        <v>450</v>
      </c>
      <c r="D24" s="281">
        <f t="shared" si="1"/>
        <v>43</v>
      </c>
      <c r="E24" s="281">
        <v>3</v>
      </c>
      <c r="F24" s="281">
        <f t="shared" si="2"/>
        <v>40</v>
      </c>
      <c r="G24" s="21">
        <v>2</v>
      </c>
      <c r="H24" s="21" t="str">
        <f t="shared" si="3"/>
        <v>Kamis</v>
      </c>
      <c r="I24" s="24">
        <f t="shared" si="6"/>
        <v>45687.25</v>
      </c>
      <c r="J24" s="25">
        <f t="shared" si="7"/>
        <v>19.250000000000004</v>
      </c>
      <c r="K24" s="21" t="str">
        <f t="shared" si="4"/>
        <v>Kamis</v>
      </c>
      <c r="L24" s="24">
        <f t="shared" si="8"/>
        <v>45687.333333333336</v>
      </c>
      <c r="M24" s="25">
        <f t="shared" si="5"/>
        <v>19.333333333333336</v>
      </c>
    </row>
    <row r="25" spans="1:13" x14ac:dyDescent="0.25">
      <c r="A25" s="21">
        <f t="shared" si="0"/>
        <v>20</v>
      </c>
      <c r="B25" s="22" t="s">
        <v>362</v>
      </c>
      <c r="C25" s="21">
        <v>137</v>
      </c>
      <c r="D25" s="281">
        <f t="shared" si="1"/>
        <v>13</v>
      </c>
      <c r="E25" s="281">
        <v>1</v>
      </c>
      <c r="F25" s="281">
        <f t="shared" si="2"/>
        <v>12</v>
      </c>
      <c r="G25" s="21">
        <v>2</v>
      </c>
      <c r="H25" s="21" t="str">
        <f t="shared" si="3"/>
        <v>Sabtu</v>
      </c>
      <c r="I25" s="24">
        <f t="shared" si="6"/>
        <v>45689.125</v>
      </c>
      <c r="J25" s="25">
        <f t="shared" si="7"/>
        <v>21.125000000000004</v>
      </c>
      <c r="K25" s="21" t="str">
        <f t="shared" si="4"/>
        <v>Sabtu</v>
      </c>
      <c r="L25" s="24">
        <f t="shared" si="8"/>
        <v>45689.208333333336</v>
      </c>
      <c r="M25" s="25">
        <f t="shared" si="5"/>
        <v>21.208333333333336</v>
      </c>
    </row>
    <row r="26" spans="1:13" x14ac:dyDescent="0.25">
      <c r="A26" s="21">
        <f t="shared" si="0"/>
        <v>21</v>
      </c>
      <c r="B26" s="22" t="s">
        <v>60</v>
      </c>
      <c r="C26" s="21">
        <v>120</v>
      </c>
      <c r="D26" s="281">
        <f t="shared" si="1"/>
        <v>13</v>
      </c>
      <c r="E26" s="281">
        <v>3</v>
      </c>
      <c r="F26" s="281">
        <f t="shared" si="2"/>
        <v>10</v>
      </c>
      <c r="G26" s="21">
        <v>9</v>
      </c>
      <c r="H26" s="21" t="str">
        <f t="shared" si="3"/>
        <v>Sabtu</v>
      </c>
      <c r="I26" s="24">
        <f t="shared" si="6"/>
        <v>45689.75</v>
      </c>
      <c r="J26" s="25">
        <f t="shared" si="7"/>
        <v>21.750000000000004</v>
      </c>
      <c r="K26" s="21" t="str">
        <f t="shared" si="4"/>
        <v>Minggu</v>
      </c>
      <c r="L26" s="24">
        <f t="shared" si="8"/>
        <v>45690.125</v>
      </c>
      <c r="M26" s="25">
        <f t="shared" si="5"/>
        <v>22.125000000000004</v>
      </c>
    </row>
    <row r="27" spans="1:13" x14ac:dyDescent="0.25">
      <c r="A27" s="21">
        <f t="shared" si="0"/>
        <v>22</v>
      </c>
      <c r="B27" s="22" t="s">
        <v>59</v>
      </c>
      <c r="C27" s="21">
        <v>97</v>
      </c>
      <c r="D27" s="281">
        <f t="shared" si="1"/>
        <v>9</v>
      </c>
      <c r="E27" s="281">
        <v>1</v>
      </c>
      <c r="F27" s="281">
        <f t="shared" si="2"/>
        <v>8</v>
      </c>
      <c r="G27" s="21">
        <v>2</v>
      </c>
      <c r="H27" s="21" t="str">
        <f t="shared" si="3"/>
        <v>Minggu</v>
      </c>
      <c r="I27" s="24">
        <f t="shared" si="6"/>
        <v>45690.666666666664</v>
      </c>
      <c r="J27" s="25">
        <f t="shared" si="7"/>
        <v>22.666666666666671</v>
      </c>
      <c r="K27" s="21" t="str">
        <f t="shared" si="4"/>
        <v>Minggu</v>
      </c>
      <c r="L27" s="24">
        <f t="shared" si="8"/>
        <v>45690.75</v>
      </c>
      <c r="M27" s="25">
        <f t="shared" si="5"/>
        <v>22.750000000000004</v>
      </c>
    </row>
    <row r="28" spans="1:13" x14ac:dyDescent="0.25">
      <c r="A28" s="21">
        <f t="shared" si="0"/>
        <v>23</v>
      </c>
      <c r="B28" s="22" t="s">
        <v>57</v>
      </c>
      <c r="C28" s="21">
        <v>200</v>
      </c>
      <c r="D28" s="281">
        <f t="shared" si="1"/>
        <v>18</v>
      </c>
      <c r="E28" s="281">
        <v>0</v>
      </c>
      <c r="F28" s="281">
        <f t="shared" si="2"/>
        <v>18</v>
      </c>
      <c r="G28" s="21">
        <v>2</v>
      </c>
      <c r="H28" s="21" t="str">
        <f t="shared" si="3"/>
        <v>Senin</v>
      </c>
      <c r="I28" s="24">
        <f t="shared" si="6"/>
        <v>45691.125</v>
      </c>
      <c r="J28" s="25">
        <f t="shared" si="7"/>
        <v>23.125000000000004</v>
      </c>
      <c r="K28" s="21" t="str">
        <f t="shared" si="4"/>
        <v>Senin</v>
      </c>
      <c r="L28" s="24">
        <f t="shared" si="8"/>
        <v>45691.208333333336</v>
      </c>
      <c r="M28" s="25">
        <f t="shared" si="5"/>
        <v>23.208333333333336</v>
      </c>
    </row>
    <row r="29" spans="1:13" x14ac:dyDescent="0.25">
      <c r="A29" s="21">
        <f t="shared" si="0"/>
        <v>24</v>
      </c>
      <c r="B29" s="22" t="s">
        <v>20</v>
      </c>
      <c r="C29" s="27">
        <v>86</v>
      </c>
      <c r="D29" s="280">
        <f t="shared" si="1"/>
        <v>8</v>
      </c>
      <c r="E29" s="280">
        <v>1</v>
      </c>
      <c r="F29" s="280">
        <f t="shared" si="2"/>
        <v>7</v>
      </c>
      <c r="G29" s="21">
        <v>2</v>
      </c>
      <c r="H29" s="21" t="str">
        <f t="shared" si="3"/>
        <v>Senin</v>
      </c>
      <c r="I29" s="24">
        <f t="shared" si="6"/>
        <v>45691.958333333336</v>
      </c>
      <c r="J29" s="25">
        <f t="shared" si="7"/>
        <v>23.958333333333336</v>
      </c>
      <c r="K29" s="21" t="str">
        <f t="shared" si="4"/>
        <v>Selasa</v>
      </c>
      <c r="L29" s="24">
        <f t="shared" si="8"/>
        <v>45692.041666666672</v>
      </c>
      <c r="M29" s="25">
        <f t="shared" si="5"/>
        <v>24.041666666666668</v>
      </c>
    </row>
    <row r="30" spans="1:13" x14ac:dyDescent="0.25">
      <c r="A30" s="21">
        <f t="shared" si="0"/>
        <v>25</v>
      </c>
      <c r="B30" s="54" t="s">
        <v>361</v>
      </c>
      <c r="C30" s="27">
        <v>283</v>
      </c>
      <c r="D30" s="280">
        <f t="shared" si="1"/>
        <v>30</v>
      </c>
      <c r="E30" s="280">
        <v>5</v>
      </c>
      <c r="F30" s="280">
        <f t="shared" si="2"/>
        <v>25</v>
      </c>
      <c r="G30" s="27">
        <v>2</v>
      </c>
      <c r="H30" s="21" t="str">
        <f t="shared" si="3"/>
        <v>Selasa</v>
      </c>
      <c r="I30" s="24">
        <f t="shared" si="6"/>
        <v>45692.375</v>
      </c>
      <c r="J30" s="25">
        <f t="shared" si="7"/>
        <v>24.375</v>
      </c>
      <c r="K30" s="21" t="str">
        <f t="shared" si="4"/>
        <v>Selasa</v>
      </c>
      <c r="L30" s="24">
        <f t="shared" si="8"/>
        <v>45692.458333333336</v>
      </c>
      <c r="M30" s="25">
        <f t="shared" si="5"/>
        <v>24.458333333333332</v>
      </c>
    </row>
    <row r="31" spans="1:13" x14ac:dyDescent="0.25">
      <c r="A31" s="21">
        <f t="shared" si="0"/>
        <v>26</v>
      </c>
      <c r="B31" s="22" t="s">
        <v>360</v>
      </c>
      <c r="C31" s="27">
        <v>345</v>
      </c>
      <c r="D31" s="280">
        <f t="shared" si="1"/>
        <v>32</v>
      </c>
      <c r="E31" s="281">
        <v>1</v>
      </c>
      <c r="F31" s="280">
        <f t="shared" si="2"/>
        <v>31</v>
      </c>
      <c r="G31" s="21">
        <v>3</v>
      </c>
      <c r="H31" s="21" t="str">
        <f t="shared" si="3"/>
        <v>Rabu</v>
      </c>
      <c r="I31" s="24">
        <f t="shared" si="6"/>
        <v>45693.708333333336</v>
      </c>
      <c r="J31" s="25">
        <f t="shared" si="7"/>
        <v>25.708333333333332</v>
      </c>
      <c r="K31" s="21" t="str">
        <f t="shared" si="4"/>
        <v>Rabu</v>
      </c>
      <c r="L31" s="24">
        <f t="shared" si="8"/>
        <v>45693.833333333336</v>
      </c>
      <c r="M31" s="25">
        <f t="shared" si="5"/>
        <v>25.833333333333332</v>
      </c>
    </row>
    <row r="32" spans="1:13" x14ac:dyDescent="0.25">
      <c r="A32" s="21">
        <f t="shared" si="0"/>
        <v>27</v>
      </c>
      <c r="B32" s="22" t="s">
        <v>28</v>
      </c>
      <c r="C32" s="27"/>
      <c r="D32" s="280"/>
      <c r="E32" s="281"/>
      <c r="F32" s="280"/>
      <c r="G32" s="21"/>
      <c r="H32" s="21" t="str">
        <f t="shared" si="3"/>
        <v>Jum'at</v>
      </c>
      <c r="I32" s="24">
        <f t="shared" si="6"/>
        <v>45695.166666666664</v>
      </c>
      <c r="J32" s="25">
        <f t="shared" si="7"/>
        <v>27.166666666666664</v>
      </c>
      <c r="K32" s="21"/>
      <c r="L32" s="24"/>
      <c r="M32" s="25"/>
    </row>
    <row r="33" spans="1:13" x14ac:dyDescent="0.25">
      <c r="A33" s="476" t="s">
        <v>31</v>
      </c>
      <c r="B33" s="476"/>
      <c r="C33" s="367">
        <f>SUM(C6:C32)</f>
        <v>5412</v>
      </c>
      <c r="D33" s="367">
        <f>SUM(D6:D32)</f>
        <v>555</v>
      </c>
      <c r="E33" s="368"/>
      <c r="F33" s="367"/>
      <c r="G33" s="367">
        <f>SUM(G6:G32)</f>
        <v>97</v>
      </c>
      <c r="H33" s="367">
        <f>D33+G33</f>
        <v>652</v>
      </c>
      <c r="I33" s="369"/>
      <c r="J33" s="30"/>
      <c r="K33" s="369"/>
      <c r="L33" s="369"/>
      <c r="M33" s="30"/>
    </row>
    <row r="34" spans="1:13" x14ac:dyDescent="0.25">
      <c r="A34" s="476" t="s">
        <v>32</v>
      </c>
      <c r="B34" s="476"/>
      <c r="C34" s="370"/>
      <c r="D34" s="371">
        <f>D33/24</f>
        <v>23.125</v>
      </c>
      <c r="E34" s="372"/>
      <c r="F34" s="371"/>
      <c r="G34" s="371">
        <f>G33/24</f>
        <v>4.041666666666667</v>
      </c>
      <c r="H34" s="372">
        <f>SUM(G34+D34)</f>
        <v>27.166666666666668</v>
      </c>
      <c r="I34" s="373"/>
      <c r="J34" s="34" t="s">
        <v>33</v>
      </c>
      <c r="K34" s="35"/>
      <c r="L34" s="35"/>
      <c r="M34" s="35"/>
    </row>
    <row r="35" spans="1:13" x14ac:dyDescent="0.25">
      <c r="E35" s="374"/>
      <c r="H35" s="35"/>
      <c r="I35" s="35"/>
      <c r="J35" s="30" t="s">
        <v>34</v>
      </c>
      <c r="K35" s="30"/>
      <c r="L35" s="38">
        <f>C33</f>
        <v>5412</v>
      </c>
      <c r="M35" s="35" t="s">
        <v>35</v>
      </c>
    </row>
    <row r="36" spans="1:13" x14ac:dyDescent="0.25">
      <c r="B36" s="375"/>
      <c r="E36" s="374"/>
      <c r="I36" s="35"/>
      <c r="J36" s="30" t="s">
        <v>36</v>
      </c>
      <c r="K36" s="30"/>
      <c r="L36" s="40">
        <f>D34</f>
        <v>23.125</v>
      </c>
      <c r="M36" s="35" t="s">
        <v>14</v>
      </c>
    </row>
    <row r="37" spans="1:13" x14ac:dyDescent="0.25">
      <c r="D37" s="361">
        <f>603-577</f>
        <v>26</v>
      </c>
      <c r="E37" s="374"/>
      <c r="I37" s="35"/>
      <c r="J37" s="30" t="s">
        <v>37</v>
      </c>
      <c r="K37" s="30"/>
      <c r="L37" s="376">
        <f>G34</f>
        <v>4.041666666666667</v>
      </c>
      <c r="M37" s="35" t="s">
        <v>14</v>
      </c>
    </row>
    <row r="38" spans="1:13" x14ac:dyDescent="0.25">
      <c r="A38" s="377"/>
      <c r="B38" s="377"/>
      <c r="C38" s="377"/>
      <c r="D38" s="377"/>
      <c r="E38" s="378"/>
      <c r="F38" s="377"/>
      <c r="G38" s="377"/>
      <c r="H38" s="377"/>
      <c r="I38" s="379"/>
      <c r="J38" s="380" t="s">
        <v>63</v>
      </c>
      <c r="K38" s="379"/>
      <c r="L38" s="381">
        <f>SUM(L36:L37)</f>
        <v>27.166666666666668</v>
      </c>
      <c r="M38" s="379"/>
    </row>
    <row r="40" spans="1:13" x14ac:dyDescent="0.25">
      <c r="A40" s="475" t="s">
        <v>310</v>
      </c>
      <c r="B40" s="475"/>
      <c r="C40" s="475"/>
      <c r="D40" s="475"/>
      <c r="E40" s="475"/>
      <c r="F40" s="475"/>
      <c r="G40" s="475"/>
      <c r="H40" s="475"/>
      <c r="I40" s="475"/>
      <c r="J40" s="475"/>
      <c r="K40" s="475"/>
      <c r="L40" s="475"/>
      <c r="M40" s="475"/>
    </row>
    <row r="41" spans="1:13" x14ac:dyDescent="0.25">
      <c r="A41" s="2" t="s">
        <v>359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362" t="s">
        <v>38</v>
      </c>
      <c r="B42" s="363"/>
      <c r="C42" s="363"/>
      <c r="D42" s="363"/>
      <c r="E42" s="364"/>
      <c r="F42" s="364"/>
      <c r="G42" s="365"/>
      <c r="H42" s="365"/>
      <c r="I42" s="365"/>
      <c r="J42" s="365"/>
      <c r="K42" s="67" t="s">
        <v>3</v>
      </c>
      <c r="L42" s="66">
        <v>11</v>
      </c>
      <c r="M42" s="67" t="s">
        <v>4</v>
      </c>
    </row>
    <row r="43" spans="1:13" ht="15.75" customHeight="1" x14ac:dyDescent="0.25">
      <c r="A43" s="13" t="s">
        <v>5</v>
      </c>
      <c r="B43" s="13" t="s">
        <v>6</v>
      </c>
      <c r="C43" s="11" t="s">
        <v>7</v>
      </c>
      <c r="D43" s="11" t="s">
        <v>8</v>
      </c>
      <c r="E43" s="11" t="s">
        <v>9</v>
      </c>
      <c r="F43" s="11" t="s">
        <v>10</v>
      </c>
      <c r="G43" s="11" t="s">
        <v>11</v>
      </c>
      <c r="H43" s="10" t="s">
        <v>12</v>
      </c>
      <c r="I43" s="10"/>
      <c r="J43" s="10"/>
      <c r="K43" s="9" t="s">
        <v>13</v>
      </c>
      <c r="L43" s="9"/>
      <c r="M43" s="9"/>
    </row>
    <row r="44" spans="1:13" x14ac:dyDescent="0.25">
      <c r="A44" s="13"/>
      <c r="B44" s="13"/>
      <c r="C44" s="11"/>
      <c r="D44" s="11"/>
      <c r="E44" s="11"/>
      <c r="F44" s="11"/>
      <c r="G44" s="11"/>
      <c r="H44" s="19" t="s">
        <v>14</v>
      </c>
      <c r="I44" s="19" t="s">
        <v>15</v>
      </c>
      <c r="J44" s="19" t="s">
        <v>16</v>
      </c>
      <c r="K44" s="20" t="s">
        <v>14</v>
      </c>
      <c r="L44" s="20" t="s">
        <v>15</v>
      </c>
      <c r="M44" s="20" t="s">
        <v>16</v>
      </c>
    </row>
    <row r="45" spans="1:13" x14ac:dyDescent="0.25">
      <c r="A45" s="21">
        <f t="shared" ref="A45:A71" si="9">A44+1</f>
        <v>1</v>
      </c>
      <c r="B45" s="22" t="s">
        <v>28</v>
      </c>
      <c r="C45" s="21">
        <v>345</v>
      </c>
      <c r="D45" s="281">
        <f t="shared" ref="D45:D70" si="10">F45+E45</f>
        <v>34</v>
      </c>
      <c r="E45" s="281">
        <v>3</v>
      </c>
      <c r="F45" s="281">
        <f t="shared" ref="F45:F70" si="11">INT(C45/$L$3)</f>
        <v>31</v>
      </c>
      <c r="G45" s="21">
        <v>4</v>
      </c>
      <c r="H45" s="21" t="str">
        <f t="shared" ref="H45:H71" si="12">CHOOSE(WEEKDAY(I45),"Minggu","Senin","Selasa","Rabu","Kamis","Jum'at","Sabtu")</f>
        <v>Jum'at</v>
      </c>
      <c r="I45" s="24">
        <v>45695</v>
      </c>
      <c r="J45" s="25">
        <v>0.16666666666666699</v>
      </c>
      <c r="K45" s="21" t="str">
        <f t="shared" ref="K45:K70" si="13">CHOOSE(WEEKDAY(L45),"Minggu","Senin","Selasa","Rabu","Kamis","Jum'at","Sabtu")</f>
        <v>Jum'at</v>
      </c>
      <c r="L45" s="24">
        <f>(I45+J45)+G45/24</f>
        <v>45695.333333333328</v>
      </c>
      <c r="M45" s="25">
        <f t="shared" ref="M45:M70" si="14">(J45+G45/24)</f>
        <v>0.33333333333333365</v>
      </c>
    </row>
    <row r="46" spans="1:13" x14ac:dyDescent="0.25">
      <c r="A46" s="21">
        <f t="shared" si="9"/>
        <v>2</v>
      </c>
      <c r="B46" s="22" t="s">
        <v>360</v>
      </c>
      <c r="C46" s="21">
        <v>283</v>
      </c>
      <c r="D46" s="281">
        <f t="shared" si="10"/>
        <v>32</v>
      </c>
      <c r="E46" s="281">
        <v>7</v>
      </c>
      <c r="F46" s="281">
        <f t="shared" si="11"/>
        <v>25</v>
      </c>
      <c r="G46" s="21">
        <v>3</v>
      </c>
      <c r="H46" s="21" t="str">
        <f t="shared" si="12"/>
        <v>Sabtu</v>
      </c>
      <c r="I46" s="24">
        <f t="shared" ref="I46:I71" si="15">$I$45+J46</f>
        <v>45696.75</v>
      </c>
      <c r="J46" s="25">
        <f t="shared" ref="J46:J71" si="16">M45+D45/24</f>
        <v>1.7500000000000004</v>
      </c>
      <c r="K46" s="21" t="str">
        <f t="shared" si="13"/>
        <v>Sabtu</v>
      </c>
      <c r="L46" s="24">
        <f t="shared" ref="L46:L70" si="17">($I$45+J46)+G46/24</f>
        <v>45696.875</v>
      </c>
      <c r="M46" s="25">
        <f t="shared" si="14"/>
        <v>1.8750000000000004</v>
      </c>
    </row>
    <row r="47" spans="1:13" x14ac:dyDescent="0.25">
      <c r="A47" s="21">
        <f t="shared" si="9"/>
        <v>3</v>
      </c>
      <c r="B47" s="22" t="s">
        <v>361</v>
      </c>
      <c r="C47" s="21">
        <v>86</v>
      </c>
      <c r="D47" s="281">
        <f t="shared" si="10"/>
        <v>10</v>
      </c>
      <c r="E47" s="281">
        <v>3</v>
      </c>
      <c r="F47" s="281">
        <f t="shared" si="11"/>
        <v>7</v>
      </c>
      <c r="G47" s="21">
        <v>2</v>
      </c>
      <c r="H47" s="21" t="str">
        <f t="shared" si="12"/>
        <v>Senin</v>
      </c>
      <c r="I47" s="24">
        <f t="shared" si="15"/>
        <v>45698.208333333336</v>
      </c>
      <c r="J47" s="25">
        <f t="shared" si="16"/>
        <v>3.2083333333333339</v>
      </c>
      <c r="K47" s="21" t="str">
        <f t="shared" si="13"/>
        <v>Senin</v>
      </c>
      <c r="L47" s="24">
        <f t="shared" si="17"/>
        <v>45698.291666666672</v>
      </c>
      <c r="M47" s="25">
        <f t="shared" si="14"/>
        <v>3.2916666666666674</v>
      </c>
    </row>
    <row r="48" spans="1:13" x14ac:dyDescent="0.25">
      <c r="A48" s="21">
        <f t="shared" si="9"/>
        <v>4</v>
      </c>
      <c r="B48" s="22" t="s">
        <v>20</v>
      </c>
      <c r="C48" s="21">
        <v>200</v>
      </c>
      <c r="D48" s="281">
        <f t="shared" si="10"/>
        <v>21</v>
      </c>
      <c r="E48" s="281">
        <v>3</v>
      </c>
      <c r="F48" s="281">
        <f t="shared" si="11"/>
        <v>18</v>
      </c>
      <c r="G48" s="21">
        <v>4</v>
      </c>
      <c r="H48" s="21" t="str">
        <f t="shared" si="12"/>
        <v>Senin</v>
      </c>
      <c r="I48" s="24">
        <f t="shared" si="15"/>
        <v>45698.708333333336</v>
      </c>
      <c r="J48" s="25">
        <f t="shared" si="16"/>
        <v>3.7083333333333339</v>
      </c>
      <c r="K48" s="21" t="str">
        <f t="shared" si="13"/>
        <v>Senin</v>
      </c>
      <c r="L48" s="24">
        <f t="shared" si="17"/>
        <v>45698.875</v>
      </c>
      <c r="M48" s="25">
        <f t="shared" si="14"/>
        <v>3.8750000000000004</v>
      </c>
    </row>
    <row r="49" spans="1:13" x14ac:dyDescent="0.25">
      <c r="A49" s="21">
        <f t="shared" si="9"/>
        <v>5</v>
      </c>
      <c r="B49" s="22" t="s">
        <v>57</v>
      </c>
      <c r="C49" s="21">
        <v>97</v>
      </c>
      <c r="D49" s="281">
        <f t="shared" si="10"/>
        <v>10</v>
      </c>
      <c r="E49" s="281">
        <v>2</v>
      </c>
      <c r="F49" s="281">
        <f t="shared" si="11"/>
        <v>8</v>
      </c>
      <c r="G49" s="21">
        <v>2</v>
      </c>
      <c r="H49" s="21" t="str">
        <f t="shared" si="12"/>
        <v>Selasa</v>
      </c>
      <c r="I49" s="24">
        <f t="shared" si="15"/>
        <v>45699.75</v>
      </c>
      <c r="J49" s="25">
        <f t="shared" si="16"/>
        <v>4.75</v>
      </c>
      <c r="K49" s="21" t="str">
        <f t="shared" si="13"/>
        <v>Selasa</v>
      </c>
      <c r="L49" s="24">
        <f t="shared" si="17"/>
        <v>45699.833333333336</v>
      </c>
      <c r="M49" s="25">
        <f t="shared" si="14"/>
        <v>4.833333333333333</v>
      </c>
    </row>
    <row r="50" spans="1:13" x14ac:dyDescent="0.25">
      <c r="A50" s="21">
        <f t="shared" si="9"/>
        <v>6</v>
      </c>
      <c r="B50" s="22" t="s">
        <v>59</v>
      </c>
      <c r="C50" s="21">
        <v>120</v>
      </c>
      <c r="D50" s="281">
        <f t="shared" si="10"/>
        <v>13</v>
      </c>
      <c r="E50" s="281">
        <v>3</v>
      </c>
      <c r="F50" s="281">
        <f t="shared" si="11"/>
        <v>10</v>
      </c>
      <c r="G50" s="21">
        <v>2</v>
      </c>
      <c r="H50" s="21" t="str">
        <f t="shared" si="12"/>
        <v>Rabu</v>
      </c>
      <c r="I50" s="24">
        <f t="shared" si="15"/>
        <v>45700.25</v>
      </c>
      <c r="J50" s="25">
        <f t="shared" si="16"/>
        <v>5.25</v>
      </c>
      <c r="K50" s="21" t="str">
        <f t="shared" si="13"/>
        <v>Rabu</v>
      </c>
      <c r="L50" s="24">
        <f t="shared" si="17"/>
        <v>45700.333333333336</v>
      </c>
      <c r="M50" s="25">
        <f t="shared" si="14"/>
        <v>5.333333333333333</v>
      </c>
    </row>
    <row r="51" spans="1:13" x14ac:dyDescent="0.25">
      <c r="A51" s="21">
        <f t="shared" si="9"/>
        <v>7</v>
      </c>
      <c r="B51" s="22" t="s">
        <v>60</v>
      </c>
      <c r="C51" s="21">
        <v>137</v>
      </c>
      <c r="D51" s="281">
        <f t="shared" si="10"/>
        <v>15</v>
      </c>
      <c r="E51" s="281">
        <v>3</v>
      </c>
      <c r="F51" s="281">
        <f t="shared" si="11"/>
        <v>12</v>
      </c>
      <c r="G51" s="21">
        <v>6</v>
      </c>
      <c r="H51" s="21" t="str">
        <f t="shared" si="12"/>
        <v>Rabu</v>
      </c>
      <c r="I51" s="24">
        <f t="shared" si="15"/>
        <v>45700.875</v>
      </c>
      <c r="J51" s="25">
        <f t="shared" si="16"/>
        <v>5.875</v>
      </c>
      <c r="K51" s="21" t="str">
        <f t="shared" si="13"/>
        <v>Kamis</v>
      </c>
      <c r="L51" s="24">
        <f t="shared" si="17"/>
        <v>45701.125</v>
      </c>
      <c r="M51" s="25">
        <f t="shared" si="14"/>
        <v>6.125</v>
      </c>
    </row>
    <row r="52" spans="1:13" x14ac:dyDescent="0.25">
      <c r="A52" s="21">
        <f t="shared" si="9"/>
        <v>8</v>
      </c>
      <c r="B52" s="22" t="s">
        <v>362</v>
      </c>
      <c r="C52" s="21">
        <v>450</v>
      </c>
      <c r="D52" s="281">
        <f t="shared" si="10"/>
        <v>43</v>
      </c>
      <c r="E52" s="281">
        <v>3</v>
      </c>
      <c r="F52" s="281">
        <f t="shared" si="11"/>
        <v>40</v>
      </c>
      <c r="G52" s="21">
        <v>2</v>
      </c>
      <c r="H52" s="21" t="str">
        <f t="shared" si="12"/>
        <v>Kamis</v>
      </c>
      <c r="I52" s="24">
        <f t="shared" si="15"/>
        <v>45701.75</v>
      </c>
      <c r="J52" s="25">
        <f t="shared" si="16"/>
        <v>6.75</v>
      </c>
      <c r="K52" s="21" t="str">
        <f t="shared" si="13"/>
        <v>Kamis</v>
      </c>
      <c r="L52" s="24">
        <f t="shared" si="17"/>
        <v>45701.833333333336</v>
      </c>
      <c r="M52" s="25">
        <f t="shared" si="14"/>
        <v>6.833333333333333</v>
      </c>
    </row>
    <row r="53" spans="1:13" x14ac:dyDescent="0.25">
      <c r="A53" s="21">
        <f t="shared" si="9"/>
        <v>9</v>
      </c>
      <c r="B53" s="22" t="s">
        <v>363</v>
      </c>
      <c r="C53" s="21">
        <v>207</v>
      </c>
      <c r="D53" s="281">
        <f t="shared" si="10"/>
        <v>20</v>
      </c>
      <c r="E53" s="281">
        <v>2</v>
      </c>
      <c r="F53" s="281">
        <f t="shared" si="11"/>
        <v>18</v>
      </c>
      <c r="G53" s="21">
        <v>2</v>
      </c>
      <c r="H53" s="21" t="str">
        <f t="shared" si="12"/>
        <v>Sabtu</v>
      </c>
      <c r="I53" s="24">
        <f t="shared" si="15"/>
        <v>45703.625</v>
      </c>
      <c r="J53" s="25">
        <f t="shared" si="16"/>
        <v>8.625</v>
      </c>
      <c r="K53" s="21" t="str">
        <f t="shared" si="13"/>
        <v>Sabtu</v>
      </c>
      <c r="L53" s="24">
        <f t="shared" si="17"/>
        <v>45703.708333333336</v>
      </c>
      <c r="M53" s="25">
        <f t="shared" si="14"/>
        <v>8.7083333333333339</v>
      </c>
    </row>
    <row r="54" spans="1:13" x14ac:dyDescent="0.25">
      <c r="A54" s="21">
        <f t="shared" si="9"/>
        <v>10</v>
      </c>
      <c r="B54" s="22" t="s">
        <v>24</v>
      </c>
      <c r="C54" s="21">
        <v>109</v>
      </c>
      <c r="D54" s="281">
        <f t="shared" si="10"/>
        <v>11</v>
      </c>
      <c r="E54" s="281">
        <v>2</v>
      </c>
      <c r="F54" s="281">
        <f t="shared" si="11"/>
        <v>9</v>
      </c>
      <c r="G54" s="21">
        <v>6</v>
      </c>
      <c r="H54" s="21" t="str">
        <f t="shared" si="12"/>
        <v>Minggu</v>
      </c>
      <c r="I54" s="24">
        <f t="shared" si="15"/>
        <v>45704.541666666664</v>
      </c>
      <c r="J54" s="25">
        <f t="shared" si="16"/>
        <v>9.5416666666666679</v>
      </c>
      <c r="K54" s="21" t="str">
        <f t="shared" si="13"/>
        <v>Minggu</v>
      </c>
      <c r="L54" s="24">
        <f t="shared" si="17"/>
        <v>45704.791666666664</v>
      </c>
      <c r="M54" s="25">
        <f t="shared" si="14"/>
        <v>9.7916666666666679</v>
      </c>
    </row>
    <row r="55" spans="1:13" x14ac:dyDescent="0.25">
      <c r="A55" s="21">
        <f t="shared" si="9"/>
        <v>11</v>
      </c>
      <c r="B55" s="22" t="s">
        <v>25</v>
      </c>
      <c r="C55" s="21">
        <v>182</v>
      </c>
      <c r="D55" s="281">
        <f t="shared" si="10"/>
        <v>19</v>
      </c>
      <c r="E55" s="281">
        <v>3</v>
      </c>
      <c r="F55" s="281">
        <f t="shared" si="11"/>
        <v>16</v>
      </c>
      <c r="G55" s="71">
        <v>2</v>
      </c>
      <c r="H55" s="21" t="str">
        <f t="shared" si="12"/>
        <v>Senin</v>
      </c>
      <c r="I55" s="24">
        <f t="shared" si="15"/>
        <v>45705.25</v>
      </c>
      <c r="J55" s="25">
        <f t="shared" si="16"/>
        <v>10.250000000000002</v>
      </c>
      <c r="K55" s="21" t="str">
        <f t="shared" si="13"/>
        <v>Senin</v>
      </c>
      <c r="L55" s="24">
        <f t="shared" si="17"/>
        <v>45705.333333333336</v>
      </c>
      <c r="M55" s="25">
        <f t="shared" si="14"/>
        <v>10.333333333333336</v>
      </c>
    </row>
    <row r="56" spans="1:13" x14ac:dyDescent="0.25">
      <c r="A56" s="27">
        <f t="shared" si="9"/>
        <v>12</v>
      </c>
      <c r="B56" s="54" t="s">
        <v>364</v>
      </c>
      <c r="C56" s="27">
        <v>110</v>
      </c>
      <c r="D56" s="280">
        <f t="shared" si="10"/>
        <v>12</v>
      </c>
      <c r="E56" s="366">
        <v>2</v>
      </c>
      <c r="F56" s="280">
        <f t="shared" si="11"/>
        <v>10</v>
      </c>
      <c r="G56" s="159">
        <v>3</v>
      </c>
      <c r="H56" s="21" t="str">
        <f t="shared" si="12"/>
        <v>Selasa</v>
      </c>
      <c r="I56" s="24">
        <f t="shared" si="15"/>
        <v>45706.125</v>
      </c>
      <c r="J56" s="25">
        <f t="shared" si="16"/>
        <v>11.125000000000002</v>
      </c>
      <c r="K56" s="21" t="str">
        <f t="shared" si="13"/>
        <v>Selasa</v>
      </c>
      <c r="L56" s="24">
        <f t="shared" si="17"/>
        <v>45706.25</v>
      </c>
      <c r="M56" s="25">
        <f t="shared" si="14"/>
        <v>11.250000000000002</v>
      </c>
    </row>
    <row r="57" spans="1:13" x14ac:dyDescent="0.25">
      <c r="A57" s="27">
        <f t="shared" si="9"/>
        <v>13</v>
      </c>
      <c r="B57" s="54" t="s">
        <v>315</v>
      </c>
      <c r="C57" s="27">
        <v>380</v>
      </c>
      <c r="D57" s="280">
        <f t="shared" si="10"/>
        <v>47</v>
      </c>
      <c r="E57" s="366">
        <v>13</v>
      </c>
      <c r="F57" s="280">
        <f t="shared" si="11"/>
        <v>34</v>
      </c>
      <c r="G57" s="27">
        <v>2</v>
      </c>
      <c r="H57" s="21" t="str">
        <f t="shared" si="12"/>
        <v>Selasa</v>
      </c>
      <c r="I57" s="24">
        <f t="shared" si="15"/>
        <v>45706.75</v>
      </c>
      <c r="J57" s="25">
        <f t="shared" si="16"/>
        <v>11.750000000000002</v>
      </c>
      <c r="K57" s="21" t="str">
        <f t="shared" si="13"/>
        <v>Selasa</v>
      </c>
      <c r="L57" s="24">
        <f t="shared" si="17"/>
        <v>45706.833333333336</v>
      </c>
      <c r="M57" s="25">
        <f t="shared" si="14"/>
        <v>11.833333333333336</v>
      </c>
    </row>
    <row r="58" spans="1:13" x14ac:dyDescent="0.25">
      <c r="A58" s="27">
        <f t="shared" si="9"/>
        <v>14</v>
      </c>
      <c r="B58" s="54" t="s">
        <v>316</v>
      </c>
      <c r="C58" s="27">
        <v>380</v>
      </c>
      <c r="D58" s="280">
        <f t="shared" si="10"/>
        <v>47</v>
      </c>
      <c r="E58" s="280">
        <v>13</v>
      </c>
      <c r="F58" s="280">
        <f t="shared" si="11"/>
        <v>34</v>
      </c>
      <c r="G58" s="27">
        <v>9</v>
      </c>
      <c r="H58" s="21" t="str">
        <f t="shared" si="12"/>
        <v>Kamis</v>
      </c>
      <c r="I58" s="24">
        <f t="shared" si="15"/>
        <v>45708.791666666664</v>
      </c>
      <c r="J58" s="25">
        <f t="shared" si="16"/>
        <v>13.79166666666667</v>
      </c>
      <c r="K58" s="21" t="str">
        <f t="shared" si="13"/>
        <v>Jum'at</v>
      </c>
      <c r="L58" s="24">
        <f t="shared" si="17"/>
        <v>45709.166666666664</v>
      </c>
      <c r="M58" s="25">
        <f t="shared" si="14"/>
        <v>14.16666666666667</v>
      </c>
    </row>
    <row r="59" spans="1:13" x14ac:dyDescent="0.25">
      <c r="A59" s="27">
        <f t="shared" si="9"/>
        <v>15</v>
      </c>
      <c r="B59" s="54" t="s">
        <v>315</v>
      </c>
      <c r="C59" s="27">
        <v>110</v>
      </c>
      <c r="D59" s="280">
        <f t="shared" si="10"/>
        <v>14</v>
      </c>
      <c r="E59" s="280">
        <v>4</v>
      </c>
      <c r="F59" s="280">
        <f t="shared" si="11"/>
        <v>10</v>
      </c>
      <c r="G59" s="27">
        <v>2</v>
      </c>
      <c r="H59" s="21" t="str">
        <f t="shared" si="12"/>
        <v>Minggu</v>
      </c>
      <c r="I59" s="24">
        <f t="shared" si="15"/>
        <v>45711.125</v>
      </c>
      <c r="J59" s="25">
        <f t="shared" si="16"/>
        <v>16.125000000000004</v>
      </c>
      <c r="K59" s="21" t="str">
        <f t="shared" si="13"/>
        <v>Minggu</v>
      </c>
      <c r="L59" s="24">
        <f t="shared" si="17"/>
        <v>45711.208333333336</v>
      </c>
      <c r="M59" s="25">
        <f t="shared" si="14"/>
        <v>16.208333333333336</v>
      </c>
    </row>
    <row r="60" spans="1:13" x14ac:dyDescent="0.25">
      <c r="A60" s="27">
        <f t="shared" si="9"/>
        <v>16</v>
      </c>
      <c r="B60" s="54" t="s">
        <v>364</v>
      </c>
      <c r="C60" s="27">
        <v>182</v>
      </c>
      <c r="D60" s="280">
        <f t="shared" si="10"/>
        <v>18</v>
      </c>
      <c r="E60" s="280">
        <v>2</v>
      </c>
      <c r="F60" s="280">
        <f t="shared" si="11"/>
        <v>16</v>
      </c>
      <c r="G60" s="27">
        <v>2</v>
      </c>
      <c r="H60" s="21" t="str">
        <f t="shared" si="12"/>
        <v>Minggu</v>
      </c>
      <c r="I60" s="24">
        <f t="shared" si="15"/>
        <v>45711.791666666664</v>
      </c>
      <c r="J60" s="25">
        <f t="shared" si="16"/>
        <v>16.791666666666668</v>
      </c>
      <c r="K60" s="21" t="str">
        <f t="shared" si="13"/>
        <v>Minggu</v>
      </c>
      <c r="L60" s="24">
        <f t="shared" si="17"/>
        <v>45711.875</v>
      </c>
      <c r="M60" s="25">
        <f t="shared" si="14"/>
        <v>16.875</v>
      </c>
    </row>
    <row r="61" spans="1:13" x14ac:dyDescent="0.25">
      <c r="A61" s="27">
        <f t="shared" si="9"/>
        <v>17</v>
      </c>
      <c r="B61" s="22" t="s">
        <v>25</v>
      </c>
      <c r="C61" s="21">
        <v>109</v>
      </c>
      <c r="D61" s="281">
        <f t="shared" si="10"/>
        <v>12</v>
      </c>
      <c r="E61" s="281">
        <v>3</v>
      </c>
      <c r="F61" s="281">
        <f t="shared" si="11"/>
        <v>9</v>
      </c>
      <c r="G61" s="21">
        <v>2</v>
      </c>
      <c r="H61" s="21" t="str">
        <f t="shared" si="12"/>
        <v>Senin</v>
      </c>
      <c r="I61" s="24">
        <f t="shared" si="15"/>
        <v>45712.625</v>
      </c>
      <c r="J61" s="25">
        <f t="shared" si="16"/>
        <v>17.625</v>
      </c>
      <c r="K61" s="21" t="str">
        <f t="shared" si="13"/>
        <v>Senin</v>
      </c>
      <c r="L61" s="24">
        <f t="shared" si="17"/>
        <v>45712.708333333336</v>
      </c>
      <c r="M61" s="25">
        <f t="shared" si="14"/>
        <v>17.708333333333332</v>
      </c>
    </row>
    <row r="62" spans="1:13" x14ac:dyDescent="0.25">
      <c r="A62" s="21">
        <f t="shared" si="9"/>
        <v>18</v>
      </c>
      <c r="B62" s="22" t="s">
        <v>24</v>
      </c>
      <c r="C62" s="21">
        <v>207</v>
      </c>
      <c r="D62" s="281">
        <f t="shared" si="10"/>
        <v>20</v>
      </c>
      <c r="E62" s="281">
        <v>2</v>
      </c>
      <c r="F62" s="281">
        <f t="shared" si="11"/>
        <v>18</v>
      </c>
      <c r="G62" s="21">
        <v>5</v>
      </c>
      <c r="H62" s="21" t="str">
        <f t="shared" si="12"/>
        <v>Selasa</v>
      </c>
      <c r="I62" s="24">
        <f t="shared" si="15"/>
        <v>45713.208333333336</v>
      </c>
      <c r="J62" s="25">
        <f t="shared" si="16"/>
        <v>18.208333333333332</v>
      </c>
      <c r="K62" s="21" t="str">
        <f t="shared" si="13"/>
        <v>Selasa</v>
      </c>
      <c r="L62" s="24">
        <f t="shared" si="17"/>
        <v>45713.416666666672</v>
      </c>
      <c r="M62" s="25">
        <f t="shared" si="14"/>
        <v>18.416666666666664</v>
      </c>
    </row>
    <row r="63" spans="1:13" x14ac:dyDescent="0.25">
      <c r="A63" s="21">
        <f t="shared" si="9"/>
        <v>19</v>
      </c>
      <c r="B63" s="22" t="s">
        <v>363</v>
      </c>
      <c r="C63" s="21">
        <v>450</v>
      </c>
      <c r="D63" s="281">
        <f t="shared" si="10"/>
        <v>43</v>
      </c>
      <c r="E63" s="281">
        <v>3</v>
      </c>
      <c r="F63" s="281">
        <f t="shared" si="11"/>
        <v>40</v>
      </c>
      <c r="G63" s="21">
        <v>2</v>
      </c>
      <c r="H63" s="21" t="str">
        <f t="shared" si="12"/>
        <v>Rabu</v>
      </c>
      <c r="I63" s="24">
        <f t="shared" si="15"/>
        <v>45714.25</v>
      </c>
      <c r="J63" s="25">
        <f t="shared" si="16"/>
        <v>19.249999999999996</v>
      </c>
      <c r="K63" s="21" t="str">
        <f t="shared" si="13"/>
        <v>Rabu</v>
      </c>
      <c r="L63" s="24">
        <f t="shared" si="17"/>
        <v>45714.333333333336</v>
      </c>
      <c r="M63" s="25">
        <f t="shared" si="14"/>
        <v>19.333333333333329</v>
      </c>
    </row>
    <row r="64" spans="1:13" x14ac:dyDescent="0.25">
      <c r="A64" s="21">
        <f t="shared" si="9"/>
        <v>20</v>
      </c>
      <c r="B64" s="22" t="s">
        <v>362</v>
      </c>
      <c r="C64" s="21">
        <v>137</v>
      </c>
      <c r="D64" s="281">
        <f t="shared" si="10"/>
        <v>13</v>
      </c>
      <c r="E64" s="281">
        <v>1</v>
      </c>
      <c r="F64" s="281">
        <f t="shared" si="11"/>
        <v>12</v>
      </c>
      <c r="G64" s="21">
        <v>2</v>
      </c>
      <c r="H64" s="21" t="str">
        <f t="shared" si="12"/>
        <v>Jum'at</v>
      </c>
      <c r="I64" s="24">
        <f t="shared" si="15"/>
        <v>45716.125</v>
      </c>
      <c r="J64" s="25">
        <f t="shared" si="16"/>
        <v>21.124999999999996</v>
      </c>
      <c r="K64" s="21" t="str">
        <f t="shared" si="13"/>
        <v>Jum'at</v>
      </c>
      <c r="L64" s="24">
        <f t="shared" si="17"/>
        <v>45716.208333333336</v>
      </c>
      <c r="M64" s="25">
        <f t="shared" si="14"/>
        <v>21.208333333333329</v>
      </c>
    </row>
    <row r="65" spans="1:13" x14ac:dyDescent="0.25">
      <c r="A65" s="21">
        <f t="shared" si="9"/>
        <v>21</v>
      </c>
      <c r="B65" s="22" t="s">
        <v>60</v>
      </c>
      <c r="C65" s="21">
        <v>120</v>
      </c>
      <c r="D65" s="281">
        <f t="shared" si="10"/>
        <v>12</v>
      </c>
      <c r="E65" s="281">
        <v>2</v>
      </c>
      <c r="F65" s="281">
        <f t="shared" si="11"/>
        <v>10</v>
      </c>
      <c r="G65" s="21">
        <v>6</v>
      </c>
      <c r="H65" s="21" t="str">
        <f t="shared" si="12"/>
        <v>Jum'at</v>
      </c>
      <c r="I65" s="24">
        <f t="shared" si="15"/>
        <v>45716.75</v>
      </c>
      <c r="J65" s="25">
        <f t="shared" si="16"/>
        <v>21.749999999999996</v>
      </c>
      <c r="K65" s="21" t="str">
        <f t="shared" si="13"/>
        <v>Sabtu</v>
      </c>
      <c r="L65" s="24">
        <f t="shared" si="17"/>
        <v>45717</v>
      </c>
      <c r="M65" s="25">
        <f t="shared" si="14"/>
        <v>21.999999999999996</v>
      </c>
    </row>
    <row r="66" spans="1:13" x14ac:dyDescent="0.25">
      <c r="A66" s="21">
        <f t="shared" si="9"/>
        <v>22</v>
      </c>
      <c r="B66" s="22" t="s">
        <v>59</v>
      </c>
      <c r="C66" s="21">
        <v>97</v>
      </c>
      <c r="D66" s="281">
        <f t="shared" si="10"/>
        <v>10</v>
      </c>
      <c r="E66" s="281">
        <v>2</v>
      </c>
      <c r="F66" s="281">
        <f t="shared" si="11"/>
        <v>8</v>
      </c>
      <c r="G66" s="21">
        <v>2</v>
      </c>
      <c r="H66" s="21" t="str">
        <f t="shared" si="12"/>
        <v>Sabtu</v>
      </c>
      <c r="I66" s="24">
        <f t="shared" si="15"/>
        <v>45717.5</v>
      </c>
      <c r="J66" s="25">
        <f t="shared" si="16"/>
        <v>22.499999999999996</v>
      </c>
      <c r="K66" s="21" t="str">
        <f t="shared" si="13"/>
        <v>Sabtu</v>
      </c>
      <c r="L66" s="24">
        <f t="shared" si="17"/>
        <v>45717.583333333336</v>
      </c>
      <c r="M66" s="25">
        <f t="shared" si="14"/>
        <v>22.583333333333329</v>
      </c>
    </row>
    <row r="67" spans="1:13" x14ac:dyDescent="0.25">
      <c r="A67" s="21">
        <f t="shared" si="9"/>
        <v>23</v>
      </c>
      <c r="B67" s="22" t="s">
        <v>57</v>
      </c>
      <c r="C67" s="21">
        <v>200</v>
      </c>
      <c r="D67" s="281">
        <f t="shared" si="10"/>
        <v>20</v>
      </c>
      <c r="E67" s="281">
        <v>2</v>
      </c>
      <c r="F67" s="281">
        <f t="shared" si="11"/>
        <v>18</v>
      </c>
      <c r="G67" s="21">
        <v>2</v>
      </c>
      <c r="H67" s="21" t="str">
        <f t="shared" si="12"/>
        <v>Minggu</v>
      </c>
      <c r="I67" s="24">
        <f t="shared" si="15"/>
        <v>45718</v>
      </c>
      <c r="J67" s="25">
        <f t="shared" si="16"/>
        <v>22.999999999999996</v>
      </c>
      <c r="K67" s="21" t="str">
        <f t="shared" si="13"/>
        <v>Minggu</v>
      </c>
      <c r="L67" s="24">
        <f t="shared" si="17"/>
        <v>45718.083333333336</v>
      </c>
      <c r="M67" s="25">
        <f t="shared" si="14"/>
        <v>23.083333333333329</v>
      </c>
    </row>
    <row r="68" spans="1:13" x14ac:dyDescent="0.25">
      <c r="A68" s="21">
        <f t="shared" si="9"/>
        <v>24</v>
      </c>
      <c r="B68" s="22" t="s">
        <v>20</v>
      </c>
      <c r="C68" s="27">
        <v>86</v>
      </c>
      <c r="D68" s="280">
        <f t="shared" si="10"/>
        <v>8</v>
      </c>
      <c r="E68" s="280">
        <v>1</v>
      </c>
      <c r="F68" s="280">
        <f t="shared" si="11"/>
        <v>7</v>
      </c>
      <c r="G68" s="21">
        <v>2</v>
      </c>
      <c r="H68" s="21" t="str">
        <f t="shared" si="12"/>
        <v>Minggu</v>
      </c>
      <c r="I68" s="24">
        <f t="shared" si="15"/>
        <v>45718.916666666664</v>
      </c>
      <c r="J68" s="25">
        <f t="shared" si="16"/>
        <v>23.916666666666661</v>
      </c>
      <c r="K68" s="21" t="str">
        <f t="shared" si="13"/>
        <v>Senin</v>
      </c>
      <c r="L68" s="24">
        <f t="shared" si="17"/>
        <v>45719</v>
      </c>
      <c r="M68" s="25">
        <f t="shared" si="14"/>
        <v>23.999999999999993</v>
      </c>
    </row>
    <row r="69" spans="1:13" x14ac:dyDescent="0.25">
      <c r="A69" s="21">
        <f t="shared" si="9"/>
        <v>25</v>
      </c>
      <c r="B69" s="54" t="s">
        <v>361</v>
      </c>
      <c r="C69" s="27">
        <v>283</v>
      </c>
      <c r="D69" s="280">
        <f t="shared" si="10"/>
        <v>30</v>
      </c>
      <c r="E69" s="280">
        <v>5</v>
      </c>
      <c r="F69" s="280">
        <f t="shared" si="11"/>
        <v>25</v>
      </c>
      <c r="G69" s="27">
        <v>2</v>
      </c>
      <c r="H69" s="21" t="str">
        <f t="shared" si="12"/>
        <v>Senin</v>
      </c>
      <c r="I69" s="24">
        <f t="shared" si="15"/>
        <v>45719.333333333336</v>
      </c>
      <c r="J69" s="25">
        <f t="shared" si="16"/>
        <v>24.333333333333325</v>
      </c>
      <c r="K69" s="21" t="str">
        <f t="shared" si="13"/>
        <v>Senin</v>
      </c>
      <c r="L69" s="24">
        <f t="shared" si="17"/>
        <v>45719.416666666672</v>
      </c>
      <c r="M69" s="25">
        <f t="shared" si="14"/>
        <v>24.416666666666657</v>
      </c>
    </row>
    <row r="70" spans="1:13" x14ac:dyDescent="0.25">
      <c r="A70" s="21">
        <f t="shared" si="9"/>
        <v>26</v>
      </c>
      <c r="B70" s="22" t="s">
        <v>360</v>
      </c>
      <c r="C70" s="27">
        <v>345</v>
      </c>
      <c r="D70" s="280">
        <f t="shared" si="10"/>
        <v>31</v>
      </c>
      <c r="E70" s="281">
        <v>0</v>
      </c>
      <c r="F70" s="280">
        <f t="shared" si="11"/>
        <v>31</v>
      </c>
      <c r="G70" s="21">
        <v>3</v>
      </c>
      <c r="H70" s="21" t="str">
        <f t="shared" si="12"/>
        <v>Selasa</v>
      </c>
      <c r="I70" s="24">
        <f t="shared" si="15"/>
        <v>45720.666666666664</v>
      </c>
      <c r="J70" s="25">
        <f t="shared" si="16"/>
        <v>25.666666666666657</v>
      </c>
      <c r="K70" s="21" t="str">
        <f t="shared" si="13"/>
        <v>Selasa</v>
      </c>
      <c r="L70" s="24">
        <f t="shared" si="17"/>
        <v>45720.791666666664</v>
      </c>
      <c r="M70" s="25">
        <f t="shared" si="14"/>
        <v>25.791666666666657</v>
      </c>
    </row>
    <row r="71" spans="1:13" x14ac:dyDescent="0.25">
      <c r="A71" s="21">
        <f t="shared" si="9"/>
        <v>27</v>
      </c>
      <c r="B71" s="22" t="s">
        <v>28</v>
      </c>
      <c r="C71" s="27"/>
      <c r="D71" s="280"/>
      <c r="E71" s="281"/>
      <c r="F71" s="280"/>
      <c r="G71" s="21"/>
      <c r="H71" s="21" t="str">
        <f t="shared" si="12"/>
        <v>Kamis</v>
      </c>
      <c r="I71" s="24">
        <f t="shared" si="15"/>
        <v>45722.083333333336</v>
      </c>
      <c r="J71" s="25">
        <f t="shared" si="16"/>
        <v>27.083333333333325</v>
      </c>
      <c r="K71" s="21"/>
      <c r="L71" s="24"/>
      <c r="M71" s="25"/>
    </row>
    <row r="72" spans="1:13" x14ac:dyDescent="0.25">
      <c r="A72" s="476" t="s">
        <v>31</v>
      </c>
      <c r="B72" s="476"/>
      <c r="C72" s="367">
        <f>SUM(C45:C71)</f>
        <v>5412</v>
      </c>
      <c r="D72" s="367">
        <f>SUM(D45:D71)</f>
        <v>565</v>
      </c>
      <c r="E72" s="368"/>
      <c r="F72" s="367"/>
      <c r="G72" s="367">
        <f>SUM(G45:G71)</f>
        <v>81</v>
      </c>
      <c r="H72" s="367">
        <f>D72+G72</f>
        <v>646</v>
      </c>
      <c r="I72" s="369"/>
      <c r="J72" s="30"/>
      <c r="K72" s="369"/>
      <c r="L72" s="369"/>
      <c r="M72" s="30"/>
    </row>
    <row r="73" spans="1:13" x14ac:dyDescent="0.25">
      <c r="A73" s="476" t="s">
        <v>32</v>
      </c>
      <c r="B73" s="476"/>
      <c r="C73" s="370"/>
      <c r="D73" s="371">
        <f>D72/24</f>
        <v>23.541666666666668</v>
      </c>
      <c r="E73" s="372"/>
      <c r="F73" s="371"/>
      <c r="G73" s="371">
        <f>G72/24</f>
        <v>3.375</v>
      </c>
      <c r="H73" s="372">
        <f>SUM(G73+D73)</f>
        <v>26.916666666666668</v>
      </c>
      <c r="I73" s="373"/>
      <c r="J73" s="34" t="s">
        <v>33</v>
      </c>
      <c r="K73" s="35"/>
      <c r="L73" s="35"/>
      <c r="M73" s="35"/>
    </row>
    <row r="74" spans="1:13" x14ac:dyDescent="0.25">
      <c r="E74" s="374"/>
      <c r="H74" s="35"/>
      <c r="I74" s="35"/>
      <c r="J74" s="30" t="s">
        <v>34</v>
      </c>
      <c r="K74" s="30"/>
      <c r="L74" s="38">
        <f>C72</f>
        <v>5412</v>
      </c>
      <c r="M74" s="35" t="s">
        <v>35</v>
      </c>
    </row>
    <row r="75" spans="1:13" x14ac:dyDescent="0.25">
      <c r="B75" s="375"/>
      <c r="E75" s="374"/>
      <c r="I75" s="35"/>
      <c r="J75" s="30" t="s">
        <v>36</v>
      </c>
      <c r="K75" s="30"/>
      <c r="L75" s="40">
        <f>D73</f>
        <v>23.541666666666668</v>
      </c>
      <c r="M75" s="35" t="s">
        <v>14</v>
      </c>
    </row>
    <row r="76" spans="1:13" x14ac:dyDescent="0.25">
      <c r="D76" s="361">
        <f>603-577</f>
        <v>26</v>
      </c>
      <c r="E76" s="374"/>
      <c r="I76" s="35"/>
      <c r="J76" s="30" t="s">
        <v>37</v>
      </c>
      <c r="K76" s="30"/>
      <c r="L76" s="376">
        <f>G73</f>
        <v>3.375</v>
      </c>
      <c r="M76" s="35" t="s">
        <v>14</v>
      </c>
    </row>
    <row r="77" spans="1:13" x14ac:dyDescent="0.25">
      <c r="A77" s="377"/>
      <c r="B77" s="377"/>
      <c r="C77" s="377"/>
      <c r="D77" s="377"/>
      <c r="E77" s="378"/>
      <c r="F77" s="377"/>
      <c r="G77" s="377"/>
      <c r="H77" s="377"/>
      <c r="I77" s="379"/>
      <c r="J77" s="380" t="s">
        <v>63</v>
      </c>
      <c r="K77" s="379"/>
      <c r="L77" s="381">
        <f>SUM(L75:L76)</f>
        <v>26.916666666666668</v>
      </c>
      <c r="M77" s="379"/>
    </row>
    <row r="79" spans="1:13" x14ac:dyDescent="0.25">
      <c r="A79" s="475" t="s">
        <v>310</v>
      </c>
      <c r="B79" s="475"/>
      <c r="C79" s="475"/>
      <c r="D79" s="475"/>
      <c r="E79" s="475"/>
      <c r="F79" s="475"/>
      <c r="G79" s="475"/>
      <c r="H79" s="475"/>
      <c r="I79" s="475"/>
      <c r="J79" s="475"/>
      <c r="K79" s="475"/>
      <c r="L79" s="475"/>
      <c r="M79" s="475"/>
    </row>
    <row r="80" spans="1:13" x14ac:dyDescent="0.25">
      <c r="A80" s="2" t="s">
        <v>359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362" t="s">
        <v>39</v>
      </c>
      <c r="B81" s="363"/>
      <c r="C81" s="363"/>
      <c r="D81" s="363"/>
      <c r="E81" s="364"/>
      <c r="F81" s="364"/>
      <c r="G81" s="365"/>
      <c r="H81" s="365"/>
      <c r="I81" s="365"/>
      <c r="J81" s="365"/>
      <c r="K81" s="67" t="s">
        <v>3</v>
      </c>
      <c r="L81" s="66">
        <v>11</v>
      </c>
      <c r="M81" s="67" t="s">
        <v>4</v>
      </c>
    </row>
    <row r="82" spans="1:13" ht="15.75" customHeight="1" x14ac:dyDescent="0.25">
      <c r="A82" s="13" t="s">
        <v>5</v>
      </c>
      <c r="B82" s="13" t="s">
        <v>6</v>
      </c>
      <c r="C82" s="11" t="s">
        <v>7</v>
      </c>
      <c r="D82" s="11" t="s">
        <v>8</v>
      </c>
      <c r="E82" s="11" t="s">
        <v>9</v>
      </c>
      <c r="F82" s="11" t="s">
        <v>10</v>
      </c>
      <c r="G82" s="11" t="s">
        <v>11</v>
      </c>
      <c r="H82" s="10" t="s">
        <v>12</v>
      </c>
      <c r="I82" s="10"/>
      <c r="J82" s="10"/>
      <c r="K82" s="9" t="s">
        <v>13</v>
      </c>
      <c r="L82" s="9"/>
      <c r="M82" s="9"/>
    </row>
    <row r="83" spans="1:13" x14ac:dyDescent="0.25">
      <c r="A83" s="13"/>
      <c r="B83" s="13"/>
      <c r="C83" s="11"/>
      <c r="D83" s="11"/>
      <c r="E83" s="11"/>
      <c r="F83" s="11"/>
      <c r="G83" s="11"/>
      <c r="H83" s="19" t="s">
        <v>14</v>
      </c>
      <c r="I83" s="19" t="s">
        <v>15</v>
      </c>
      <c r="J83" s="19" t="s">
        <v>16</v>
      </c>
      <c r="K83" s="20" t="s">
        <v>14</v>
      </c>
      <c r="L83" s="20" t="s">
        <v>15</v>
      </c>
      <c r="M83" s="20" t="s">
        <v>16</v>
      </c>
    </row>
    <row r="84" spans="1:13" x14ac:dyDescent="0.25">
      <c r="A84" s="21">
        <f t="shared" ref="A84:A110" si="18">A83+1</f>
        <v>1</v>
      </c>
      <c r="B84" s="22" t="s">
        <v>28</v>
      </c>
      <c r="C84" s="21">
        <v>345</v>
      </c>
      <c r="D84" s="281">
        <f t="shared" ref="D84:D109" si="19">F84+E84</f>
        <v>34</v>
      </c>
      <c r="E84" s="281">
        <v>3</v>
      </c>
      <c r="F84" s="281">
        <f t="shared" ref="F84:F109" si="20">INT(C84/$L$3)</f>
        <v>31</v>
      </c>
      <c r="G84" s="21">
        <v>6</v>
      </c>
      <c r="H84" s="21" t="str">
        <f t="shared" ref="H84:H110" si="21">CHOOSE(WEEKDAY(I84),"Minggu","Senin","Selasa","Rabu","Kamis","Jum'at","Sabtu")</f>
        <v>Kamis</v>
      </c>
      <c r="I84" s="24">
        <v>45722</v>
      </c>
      <c r="J84" s="25">
        <v>8.3333333333333301E-2</v>
      </c>
      <c r="K84" s="21" t="str">
        <f t="shared" ref="K84:K109" si="22">CHOOSE(WEEKDAY(L84),"Minggu","Senin","Selasa","Rabu","Kamis","Jum'at","Sabtu")</f>
        <v>Kamis</v>
      </c>
      <c r="L84" s="24">
        <f>(I84+J84)+G84/24</f>
        <v>45722.333333333336</v>
      </c>
      <c r="M84" s="25">
        <f t="shared" ref="M84:M109" si="23">(J84+G84/24)</f>
        <v>0.33333333333333331</v>
      </c>
    </row>
    <row r="85" spans="1:13" x14ac:dyDescent="0.25">
      <c r="A85" s="21">
        <f t="shared" si="18"/>
        <v>2</v>
      </c>
      <c r="B85" s="22" t="s">
        <v>360</v>
      </c>
      <c r="C85" s="21">
        <v>283</v>
      </c>
      <c r="D85" s="281">
        <f t="shared" si="19"/>
        <v>32</v>
      </c>
      <c r="E85" s="281">
        <v>7</v>
      </c>
      <c r="F85" s="281">
        <f t="shared" si="20"/>
        <v>25</v>
      </c>
      <c r="G85" s="21">
        <v>3</v>
      </c>
      <c r="H85" s="21" t="str">
        <f t="shared" si="21"/>
        <v>Jum'at</v>
      </c>
      <c r="I85" s="24">
        <f t="shared" ref="I85:I110" si="24">$I$84+J85</f>
        <v>45723.75</v>
      </c>
      <c r="J85" s="25">
        <f t="shared" ref="J85:J110" si="25">M84+D84/24</f>
        <v>1.75</v>
      </c>
      <c r="K85" s="21" t="str">
        <f t="shared" si="22"/>
        <v>Jum'at</v>
      </c>
      <c r="L85" s="24">
        <f t="shared" ref="L85:L109" si="26">($I$84+J85)+G85/24</f>
        <v>45723.875</v>
      </c>
      <c r="M85" s="25">
        <f t="shared" si="23"/>
        <v>1.875</v>
      </c>
    </row>
    <row r="86" spans="1:13" x14ac:dyDescent="0.25">
      <c r="A86" s="21">
        <f t="shared" si="18"/>
        <v>3</v>
      </c>
      <c r="B86" s="22" t="s">
        <v>361</v>
      </c>
      <c r="C86" s="21">
        <v>86</v>
      </c>
      <c r="D86" s="281">
        <f t="shared" si="19"/>
        <v>10</v>
      </c>
      <c r="E86" s="281">
        <v>3</v>
      </c>
      <c r="F86" s="281">
        <f t="shared" si="20"/>
        <v>7</v>
      </c>
      <c r="G86" s="21">
        <v>2</v>
      </c>
      <c r="H86" s="21" t="str">
        <f t="shared" si="21"/>
        <v>Minggu</v>
      </c>
      <c r="I86" s="24">
        <f t="shared" si="24"/>
        <v>45725.208333333336</v>
      </c>
      <c r="J86" s="25">
        <f t="shared" si="25"/>
        <v>3.208333333333333</v>
      </c>
      <c r="K86" s="21" t="str">
        <f t="shared" si="22"/>
        <v>Minggu</v>
      </c>
      <c r="L86" s="24">
        <f t="shared" si="26"/>
        <v>45725.291666666672</v>
      </c>
      <c r="M86" s="25">
        <f t="shared" si="23"/>
        <v>3.2916666666666665</v>
      </c>
    </row>
    <row r="87" spans="1:13" x14ac:dyDescent="0.25">
      <c r="A87" s="21">
        <f t="shared" si="18"/>
        <v>4</v>
      </c>
      <c r="B87" s="22" t="s">
        <v>20</v>
      </c>
      <c r="C87" s="21">
        <v>200</v>
      </c>
      <c r="D87" s="281">
        <f t="shared" si="19"/>
        <v>21</v>
      </c>
      <c r="E87" s="281">
        <v>3</v>
      </c>
      <c r="F87" s="281">
        <f t="shared" si="20"/>
        <v>18</v>
      </c>
      <c r="G87" s="21">
        <v>4</v>
      </c>
      <c r="H87" s="21" t="str">
        <f t="shared" si="21"/>
        <v>Minggu</v>
      </c>
      <c r="I87" s="24">
        <f t="shared" si="24"/>
        <v>45725.708333333336</v>
      </c>
      <c r="J87" s="25">
        <f t="shared" si="25"/>
        <v>3.708333333333333</v>
      </c>
      <c r="K87" s="21" t="str">
        <f t="shared" si="22"/>
        <v>Minggu</v>
      </c>
      <c r="L87" s="24">
        <f t="shared" si="26"/>
        <v>45725.875</v>
      </c>
      <c r="M87" s="25">
        <f t="shared" si="23"/>
        <v>3.8749999999999996</v>
      </c>
    </row>
    <row r="88" spans="1:13" x14ac:dyDescent="0.25">
      <c r="A88" s="21">
        <f t="shared" si="18"/>
        <v>5</v>
      </c>
      <c r="B88" s="22" t="s">
        <v>57</v>
      </c>
      <c r="C88" s="21">
        <v>97</v>
      </c>
      <c r="D88" s="281">
        <f t="shared" si="19"/>
        <v>10</v>
      </c>
      <c r="E88" s="281">
        <v>2</v>
      </c>
      <c r="F88" s="281">
        <f t="shared" si="20"/>
        <v>8</v>
      </c>
      <c r="G88" s="21">
        <v>2</v>
      </c>
      <c r="H88" s="21" t="str">
        <f t="shared" si="21"/>
        <v>Senin</v>
      </c>
      <c r="I88" s="24">
        <f t="shared" si="24"/>
        <v>45726.75</v>
      </c>
      <c r="J88" s="25">
        <f t="shared" si="25"/>
        <v>4.75</v>
      </c>
      <c r="K88" s="21" t="str">
        <f t="shared" si="22"/>
        <v>Senin</v>
      </c>
      <c r="L88" s="24">
        <f t="shared" si="26"/>
        <v>45726.833333333336</v>
      </c>
      <c r="M88" s="25">
        <f t="shared" si="23"/>
        <v>4.833333333333333</v>
      </c>
    </row>
    <row r="89" spans="1:13" x14ac:dyDescent="0.25">
      <c r="A89" s="21">
        <f t="shared" si="18"/>
        <v>6</v>
      </c>
      <c r="B89" s="22" t="s">
        <v>59</v>
      </c>
      <c r="C89" s="21">
        <v>120</v>
      </c>
      <c r="D89" s="281">
        <f t="shared" si="19"/>
        <v>13</v>
      </c>
      <c r="E89" s="281">
        <v>3</v>
      </c>
      <c r="F89" s="281">
        <f t="shared" si="20"/>
        <v>10</v>
      </c>
      <c r="G89" s="21">
        <v>2</v>
      </c>
      <c r="H89" s="21" t="str">
        <f t="shared" si="21"/>
        <v>Selasa</v>
      </c>
      <c r="I89" s="24">
        <f t="shared" si="24"/>
        <v>45727.25</v>
      </c>
      <c r="J89" s="25">
        <f t="shared" si="25"/>
        <v>5.25</v>
      </c>
      <c r="K89" s="21" t="str">
        <f t="shared" si="22"/>
        <v>Selasa</v>
      </c>
      <c r="L89" s="24">
        <f t="shared" si="26"/>
        <v>45727.333333333336</v>
      </c>
      <c r="M89" s="25">
        <f t="shared" si="23"/>
        <v>5.333333333333333</v>
      </c>
    </row>
    <row r="90" spans="1:13" x14ac:dyDescent="0.25">
      <c r="A90" s="21">
        <f t="shared" si="18"/>
        <v>7</v>
      </c>
      <c r="B90" s="22" t="s">
        <v>60</v>
      </c>
      <c r="C90" s="21">
        <v>137</v>
      </c>
      <c r="D90" s="281">
        <f t="shared" si="19"/>
        <v>15</v>
      </c>
      <c r="E90" s="281">
        <v>3</v>
      </c>
      <c r="F90" s="281">
        <f t="shared" si="20"/>
        <v>12</v>
      </c>
      <c r="G90" s="21">
        <v>5</v>
      </c>
      <c r="H90" s="21" t="str">
        <f t="shared" si="21"/>
        <v>Selasa</v>
      </c>
      <c r="I90" s="24">
        <f t="shared" si="24"/>
        <v>45727.875</v>
      </c>
      <c r="J90" s="25">
        <f t="shared" si="25"/>
        <v>5.875</v>
      </c>
      <c r="K90" s="21" t="str">
        <f t="shared" si="22"/>
        <v>Rabu</v>
      </c>
      <c r="L90" s="24">
        <f t="shared" si="26"/>
        <v>45728.083333333336</v>
      </c>
      <c r="M90" s="25">
        <f t="shared" si="23"/>
        <v>6.083333333333333</v>
      </c>
    </row>
    <row r="91" spans="1:13" x14ac:dyDescent="0.25">
      <c r="A91" s="21">
        <f t="shared" si="18"/>
        <v>8</v>
      </c>
      <c r="B91" s="22" t="s">
        <v>362</v>
      </c>
      <c r="C91" s="21">
        <v>450</v>
      </c>
      <c r="D91" s="281">
        <f t="shared" si="19"/>
        <v>43</v>
      </c>
      <c r="E91" s="281">
        <v>3</v>
      </c>
      <c r="F91" s="281">
        <f t="shared" si="20"/>
        <v>40</v>
      </c>
      <c r="G91" s="21">
        <v>2</v>
      </c>
      <c r="H91" s="21" t="str">
        <f t="shared" si="21"/>
        <v>Rabu</v>
      </c>
      <c r="I91" s="24">
        <f t="shared" si="24"/>
        <v>45728.708333333336</v>
      </c>
      <c r="J91" s="25">
        <f t="shared" si="25"/>
        <v>6.708333333333333</v>
      </c>
      <c r="K91" s="21" t="str">
        <f t="shared" si="22"/>
        <v>Rabu</v>
      </c>
      <c r="L91" s="24">
        <f t="shared" si="26"/>
        <v>45728.791666666672</v>
      </c>
      <c r="M91" s="25">
        <f t="shared" si="23"/>
        <v>6.7916666666666661</v>
      </c>
    </row>
    <row r="92" spans="1:13" x14ac:dyDescent="0.25">
      <c r="A92" s="21">
        <f t="shared" si="18"/>
        <v>9</v>
      </c>
      <c r="B92" s="22" t="s">
        <v>363</v>
      </c>
      <c r="C92" s="21">
        <v>207</v>
      </c>
      <c r="D92" s="281">
        <f t="shared" si="19"/>
        <v>21</v>
      </c>
      <c r="E92" s="281">
        <v>3</v>
      </c>
      <c r="F92" s="281">
        <f t="shared" si="20"/>
        <v>18</v>
      </c>
      <c r="G92" s="21">
        <v>2</v>
      </c>
      <c r="H92" s="21" t="str">
        <f t="shared" si="21"/>
        <v>Jum'at</v>
      </c>
      <c r="I92" s="24">
        <f t="shared" si="24"/>
        <v>45730.583333333336</v>
      </c>
      <c r="J92" s="25">
        <f t="shared" si="25"/>
        <v>8.5833333333333321</v>
      </c>
      <c r="K92" s="21" t="str">
        <f t="shared" si="22"/>
        <v>Jum'at</v>
      </c>
      <c r="L92" s="24">
        <f t="shared" si="26"/>
        <v>45730.666666666672</v>
      </c>
      <c r="M92" s="25">
        <f t="shared" si="23"/>
        <v>8.6666666666666661</v>
      </c>
    </row>
    <row r="93" spans="1:13" x14ac:dyDescent="0.25">
      <c r="A93" s="21">
        <f t="shared" si="18"/>
        <v>10</v>
      </c>
      <c r="B93" s="22" t="s">
        <v>24</v>
      </c>
      <c r="C93" s="21">
        <v>109</v>
      </c>
      <c r="D93" s="281">
        <f t="shared" si="19"/>
        <v>13</v>
      </c>
      <c r="E93" s="281">
        <v>4</v>
      </c>
      <c r="F93" s="281">
        <f t="shared" si="20"/>
        <v>9</v>
      </c>
      <c r="G93" s="21">
        <v>4</v>
      </c>
      <c r="H93" s="21" t="str">
        <f t="shared" si="21"/>
        <v>Sabtu</v>
      </c>
      <c r="I93" s="24">
        <f t="shared" si="24"/>
        <v>45731.541666666664</v>
      </c>
      <c r="J93" s="25">
        <f t="shared" si="25"/>
        <v>9.5416666666666661</v>
      </c>
      <c r="K93" s="21" t="str">
        <f t="shared" si="22"/>
        <v>Sabtu</v>
      </c>
      <c r="L93" s="24">
        <f t="shared" si="26"/>
        <v>45731.708333333328</v>
      </c>
      <c r="M93" s="25">
        <f t="shared" si="23"/>
        <v>9.7083333333333321</v>
      </c>
    </row>
    <row r="94" spans="1:13" x14ac:dyDescent="0.25">
      <c r="A94" s="21">
        <f t="shared" si="18"/>
        <v>11</v>
      </c>
      <c r="B94" s="22" t="s">
        <v>25</v>
      </c>
      <c r="C94" s="21">
        <v>182</v>
      </c>
      <c r="D94" s="281">
        <f t="shared" si="19"/>
        <v>20</v>
      </c>
      <c r="E94" s="281">
        <v>4</v>
      </c>
      <c r="F94" s="281">
        <f t="shared" si="20"/>
        <v>16</v>
      </c>
      <c r="G94" s="71">
        <v>2</v>
      </c>
      <c r="H94" s="21" t="str">
        <f t="shared" si="21"/>
        <v>Minggu</v>
      </c>
      <c r="I94" s="24">
        <f t="shared" si="24"/>
        <v>45732.25</v>
      </c>
      <c r="J94" s="25">
        <f t="shared" si="25"/>
        <v>10.249999999999998</v>
      </c>
      <c r="K94" s="21" t="str">
        <f t="shared" si="22"/>
        <v>Minggu</v>
      </c>
      <c r="L94" s="24">
        <f t="shared" si="26"/>
        <v>45732.333333333336</v>
      </c>
      <c r="M94" s="25">
        <f t="shared" si="23"/>
        <v>10.333333333333332</v>
      </c>
    </row>
    <row r="95" spans="1:13" x14ac:dyDescent="0.25">
      <c r="A95" s="27">
        <f t="shared" si="18"/>
        <v>12</v>
      </c>
      <c r="B95" s="54" t="s">
        <v>364</v>
      </c>
      <c r="C95" s="27">
        <v>110</v>
      </c>
      <c r="D95" s="280">
        <f t="shared" si="19"/>
        <v>12</v>
      </c>
      <c r="E95" s="366">
        <v>2</v>
      </c>
      <c r="F95" s="280">
        <f t="shared" si="20"/>
        <v>10</v>
      </c>
      <c r="G95" s="159">
        <v>2</v>
      </c>
      <c r="H95" s="21" t="str">
        <f t="shared" si="21"/>
        <v>Senin</v>
      </c>
      <c r="I95" s="24">
        <f t="shared" si="24"/>
        <v>45733.166666666664</v>
      </c>
      <c r="J95" s="25">
        <f t="shared" si="25"/>
        <v>11.166666666666666</v>
      </c>
      <c r="K95" s="21" t="str">
        <f t="shared" si="22"/>
        <v>Senin</v>
      </c>
      <c r="L95" s="24">
        <f t="shared" si="26"/>
        <v>45733.25</v>
      </c>
      <c r="M95" s="25">
        <f t="shared" si="23"/>
        <v>11.25</v>
      </c>
    </row>
    <row r="96" spans="1:13" x14ac:dyDescent="0.25">
      <c r="A96" s="27">
        <f t="shared" si="18"/>
        <v>13</v>
      </c>
      <c r="B96" s="54" t="s">
        <v>315</v>
      </c>
      <c r="C96" s="27">
        <v>380</v>
      </c>
      <c r="D96" s="280">
        <f t="shared" si="19"/>
        <v>45</v>
      </c>
      <c r="E96" s="366">
        <v>11</v>
      </c>
      <c r="F96" s="280">
        <f t="shared" si="20"/>
        <v>34</v>
      </c>
      <c r="G96" s="27">
        <v>2</v>
      </c>
      <c r="H96" s="21" t="str">
        <f t="shared" si="21"/>
        <v>Senin</v>
      </c>
      <c r="I96" s="24">
        <f t="shared" si="24"/>
        <v>45733.75</v>
      </c>
      <c r="J96" s="25">
        <f t="shared" si="25"/>
        <v>11.75</v>
      </c>
      <c r="K96" s="21" t="str">
        <f t="shared" si="22"/>
        <v>Senin</v>
      </c>
      <c r="L96" s="24">
        <f t="shared" si="26"/>
        <v>45733.833333333336</v>
      </c>
      <c r="M96" s="25">
        <f t="shared" si="23"/>
        <v>11.833333333333334</v>
      </c>
    </row>
    <row r="97" spans="1:13" x14ac:dyDescent="0.25">
      <c r="A97" s="27">
        <f t="shared" si="18"/>
        <v>14</v>
      </c>
      <c r="B97" s="54" t="s">
        <v>316</v>
      </c>
      <c r="C97" s="27">
        <v>380</v>
      </c>
      <c r="D97" s="280">
        <f t="shared" si="19"/>
        <v>42</v>
      </c>
      <c r="E97" s="280">
        <v>8</v>
      </c>
      <c r="F97" s="280">
        <f t="shared" si="20"/>
        <v>34</v>
      </c>
      <c r="G97" s="27">
        <v>10</v>
      </c>
      <c r="H97" s="21" t="str">
        <f t="shared" si="21"/>
        <v>Rabu</v>
      </c>
      <c r="I97" s="24">
        <f t="shared" si="24"/>
        <v>45735.708333333336</v>
      </c>
      <c r="J97" s="25">
        <f t="shared" si="25"/>
        <v>13.708333333333334</v>
      </c>
      <c r="K97" s="21" t="str">
        <f t="shared" si="22"/>
        <v>Kamis</v>
      </c>
      <c r="L97" s="24">
        <f t="shared" si="26"/>
        <v>45736.125</v>
      </c>
      <c r="M97" s="25">
        <f t="shared" si="23"/>
        <v>14.125</v>
      </c>
    </row>
    <row r="98" spans="1:13" x14ac:dyDescent="0.25">
      <c r="A98" s="27">
        <f t="shared" si="18"/>
        <v>15</v>
      </c>
      <c r="B98" s="54" t="s">
        <v>315</v>
      </c>
      <c r="C98" s="27">
        <v>110</v>
      </c>
      <c r="D98" s="280">
        <f t="shared" si="19"/>
        <v>18</v>
      </c>
      <c r="E98" s="280">
        <v>8</v>
      </c>
      <c r="F98" s="280">
        <f t="shared" si="20"/>
        <v>10</v>
      </c>
      <c r="G98" s="27">
        <v>2</v>
      </c>
      <c r="H98" s="21" t="str">
        <f t="shared" si="21"/>
        <v>Jum'at</v>
      </c>
      <c r="I98" s="24">
        <f t="shared" si="24"/>
        <v>45737.875</v>
      </c>
      <c r="J98" s="25">
        <f t="shared" si="25"/>
        <v>15.875</v>
      </c>
      <c r="K98" s="21" t="str">
        <f t="shared" si="22"/>
        <v>Jum'at</v>
      </c>
      <c r="L98" s="24">
        <f t="shared" si="26"/>
        <v>45737.958333333336</v>
      </c>
      <c r="M98" s="25">
        <f t="shared" si="23"/>
        <v>15.958333333333334</v>
      </c>
    </row>
    <row r="99" spans="1:13" x14ac:dyDescent="0.25">
      <c r="A99" s="27">
        <f t="shared" si="18"/>
        <v>16</v>
      </c>
      <c r="B99" s="54" t="s">
        <v>364</v>
      </c>
      <c r="C99" s="27">
        <v>182</v>
      </c>
      <c r="D99" s="280">
        <f t="shared" si="19"/>
        <v>20</v>
      </c>
      <c r="E99" s="280">
        <v>4</v>
      </c>
      <c r="F99" s="280">
        <f t="shared" si="20"/>
        <v>16</v>
      </c>
      <c r="G99" s="27">
        <v>2</v>
      </c>
      <c r="H99" s="21" t="str">
        <f t="shared" si="21"/>
        <v>Sabtu</v>
      </c>
      <c r="I99" s="24">
        <f t="shared" si="24"/>
        <v>45738.708333333336</v>
      </c>
      <c r="J99" s="25">
        <f t="shared" si="25"/>
        <v>16.708333333333336</v>
      </c>
      <c r="K99" s="21" t="str">
        <f t="shared" si="22"/>
        <v>Sabtu</v>
      </c>
      <c r="L99" s="24">
        <f t="shared" si="26"/>
        <v>45738.791666666672</v>
      </c>
      <c r="M99" s="25">
        <f t="shared" si="23"/>
        <v>16.791666666666668</v>
      </c>
    </row>
    <row r="100" spans="1:13" x14ac:dyDescent="0.25">
      <c r="A100" s="27">
        <f t="shared" si="18"/>
        <v>17</v>
      </c>
      <c r="B100" s="22" t="s">
        <v>25</v>
      </c>
      <c r="C100" s="21">
        <v>109</v>
      </c>
      <c r="D100" s="281">
        <f t="shared" si="19"/>
        <v>12</v>
      </c>
      <c r="E100" s="281">
        <v>3</v>
      </c>
      <c r="F100" s="281">
        <f t="shared" si="20"/>
        <v>9</v>
      </c>
      <c r="G100" s="21">
        <v>2</v>
      </c>
      <c r="H100" s="21" t="str">
        <f t="shared" si="21"/>
        <v>Minggu</v>
      </c>
      <c r="I100" s="24">
        <f t="shared" si="24"/>
        <v>45739.625</v>
      </c>
      <c r="J100" s="25">
        <f t="shared" si="25"/>
        <v>17.625</v>
      </c>
      <c r="K100" s="21" t="str">
        <f t="shared" si="22"/>
        <v>Minggu</v>
      </c>
      <c r="L100" s="24">
        <f t="shared" si="26"/>
        <v>45739.708333333336</v>
      </c>
      <c r="M100" s="25">
        <f t="shared" si="23"/>
        <v>17.708333333333332</v>
      </c>
    </row>
    <row r="101" spans="1:13" x14ac:dyDescent="0.25">
      <c r="A101" s="21">
        <f t="shared" si="18"/>
        <v>18</v>
      </c>
      <c r="B101" s="22" t="s">
        <v>24</v>
      </c>
      <c r="C101" s="21">
        <v>207</v>
      </c>
      <c r="D101" s="281">
        <f t="shared" si="19"/>
        <v>21</v>
      </c>
      <c r="E101" s="281">
        <v>3</v>
      </c>
      <c r="F101" s="281">
        <f t="shared" si="20"/>
        <v>18</v>
      </c>
      <c r="G101" s="21">
        <v>5</v>
      </c>
      <c r="H101" s="21" t="str">
        <f t="shared" si="21"/>
        <v>Senin</v>
      </c>
      <c r="I101" s="24">
        <f t="shared" si="24"/>
        <v>45740.208333333336</v>
      </c>
      <c r="J101" s="25">
        <f t="shared" si="25"/>
        <v>18.208333333333332</v>
      </c>
      <c r="K101" s="21" t="str">
        <f t="shared" si="22"/>
        <v>Senin</v>
      </c>
      <c r="L101" s="24">
        <f t="shared" si="26"/>
        <v>45740.416666666672</v>
      </c>
      <c r="M101" s="25">
        <f t="shared" si="23"/>
        <v>18.416666666666664</v>
      </c>
    </row>
    <row r="102" spans="1:13" x14ac:dyDescent="0.25">
      <c r="A102" s="21">
        <f t="shared" si="18"/>
        <v>19</v>
      </c>
      <c r="B102" s="22" t="s">
        <v>363</v>
      </c>
      <c r="C102" s="21">
        <v>450</v>
      </c>
      <c r="D102" s="281">
        <f t="shared" si="19"/>
        <v>47</v>
      </c>
      <c r="E102" s="281">
        <v>7</v>
      </c>
      <c r="F102" s="281">
        <f t="shared" si="20"/>
        <v>40</v>
      </c>
      <c r="G102" s="21">
        <v>2</v>
      </c>
      <c r="H102" s="21" t="str">
        <f t="shared" si="21"/>
        <v>Selasa</v>
      </c>
      <c r="I102" s="24">
        <f t="shared" si="24"/>
        <v>45741.291666666664</v>
      </c>
      <c r="J102" s="25">
        <f t="shared" si="25"/>
        <v>19.291666666666664</v>
      </c>
      <c r="K102" s="21" t="str">
        <f t="shared" si="22"/>
        <v>Selasa</v>
      </c>
      <c r="L102" s="24">
        <f t="shared" si="26"/>
        <v>45741.375</v>
      </c>
      <c r="M102" s="25">
        <f t="shared" si="23"/>
        <v>19.374999999999996</v>
      </c>
    </row>
    <row r="103" spans="1:13" x14ac:dyDescent="0.25">
      <c r="A103" s="21">
        <f t="shared" si="18"/>
        <v>20</v>
      </c>
      <c r="B103" s="22" t="s">
        <v>362</v>
      </c>
      <c r="C103" s="21">
        <v>137</v>
      </c>
      <c r="D103" s="281">
        <f t="shared" si="19"/>
        <v>15</v>
      </c>
      <c r="E103" s="281">
        <v>3</v>
      </c>
      <c r="F103" s="281">
        <f t="shared" si="20"/>
        <v>12</v>
      </c>
      <c r="G103" s="21">
        <v>2</v>
      </c>
      <c r="H103" s="21" t="str">
        <f t="shared" si="21"/>
        <v>Kamis</v>
      </c>
      <c r="I103" s="24">
        <f t="shared" si="24"/>
        <v>45743.333333333336</v>
      </c>
      <c r="J103" s="25">
        <f t="shared" si="25"/>
        <v>21.333333333333329</v>
      </c>
      <c r="K103" s="21" t="str">
        <f t="shared" si="22"/>
        <v>Kamis</v>
      </c>
      <c r="L103" s="24">
        <f t="shared" si="26"/>
        <v>45743.416666666672</v>
      </c>
      <c r="M103" s="25">
        <f t="shared" si="23"/>
        <v>21.416666666666661</v>
      </c>
    </row>
    <row r="104" spans="1:13" x14ac:dyDescent="0.25">
      <c r="A104" s="21">
        <f t="shared" si="18"/>
        <v>21</v>
      </c>
      <c r="B104" s="22" t="s">
        <v>60</v>
      </c>
      <c r="C104" s="21">
        <v>120</v>
      </c>
      <c r="D104" s="281">
        <f t="shared" si="19"/>
        <v>13</v>
      </c>
      <c r="E104" s="281">
        <v>3</v>
      </c>
      <c r="F104" s="281">
        <f t="shared" si="20"/>
        <v>10</v>
      </c>
      <c r="G104" s="21">
        <v>7</v>
      </c>
      <c r="H104" s="21" t="str">
        <f t="shared" si="21"/>
        <v>Jum'at</v>
      </c>
      <c r="I104" s="24">
        <f t="shared" si="24"/>
        <v>45744.041666666664</v>
      </c>
      <c r="J104" s="25">
        <f t="shared" si="25"/>
        <v>22.041666666666661</v>
      </c>
      <c r="K104" s="21" t="str">
        <f t="shared" si="22"/>
        <v>Jum'at</v>
      </c>
      <c r="L104" s="24">
        <f t="shared" si="26"/>
        <v>45744.333333333328</v>
      </c>
      <c r="M104" s="25">
        <f t="shared" si="23"/>
        <v>22.333333333333329</v>
      </c>
    </row>
    <row r="105" spans="1:13" x14ac:dyDescent="0.25">
      <c r="A105" s="21">
        <f t="shared" si="18"/>
        <v>22</v>
      </c>
      <c r="B105" s="22" t="s">
        <v>59</v>
      </c>
      <c r="C105" s="21">
        <v>97</v>
      </c>
      <c r="D105" s="281">
        <f t="shared" si="19"/>
        <v>13</v>
      </c>
      <c r="E105" s="281">
        <v>5</v>
      </c>
      <c r="F105" s="281">
        <f t="shared" si="20"/>
        <v>8</v>
      </c>
      <c r="G105" s="21">
        <v>2</v>
      </c>
      <c r="H105" s="21" t="str">
        <f t="shared" si="21"/>
        <v>Jum'at</v>
      </c>
      <c r="I105" s="24">
        <f t="shared" si="24"/>
        <v>45744.875</v>
      </c>
      <c r="J105" s="25">
        <f t="shared" si="25"/>
        <v>22.874999999999996</v>
      </c>
      <c r="K105" s="21" t="str">
        <f t="shared" si="22"/>
        <v>Jum'at</v>
      </c>
      <c r="L105" s="24">
        <f t="shared" si="26"/>
        <v>45744.958333333336</v>
      </c>
      <c r="M105" s="25">
        <f t="shared" si="23"/>
        <v>22.958333333333329</v>
      </c>
    </row>
    <row r="106" spans="1:13" x14ac:dyDescent="0.25">
      <c r="A106" s="21">
        <f t="shared" si="18"/>
        <v>23</v>
      </c>
      <c r="B106" s="22" t="s">
        <v>57</v>
      </c>
      <c r="C106" s="21">
        <v>200</v>
      </c>
      <c r="D106" s="281">
        <f t="shared" si="19"/>
        <v>20</v>
      </c>
      <c r="E106" s="281">
        <v>2</v>
      </c>
      <c r="F106" s="281">
        <f t="shared" si="20"/>
        <v>18</v>
      </c>
      <c r="G106" s="21">
        <v>2</v>
      </c>
      <c r="H106" s="21" t="str">
        <f t="shared" si="21"/>
        <v>Sabtu</v>
      </c>
      <c r="I106" s="24">
        <f t="shared" si="24"/>
        <v>45745.5</v>
      </c>
      <c r="J106" s="25">
        <f t="shared" si="25"/>
        <v>23.499999999999996</v>
      </c>
      <c r="K106" s="21" t="str">
        <f t="shared" si="22"/>
        <v>Sabtu</v>
      </c>
      <c r="L106" s="24">
        <f t="shared" si="26"/>
        <v>45745.583333333336</v>
      </c>
      <c r="M106" s="25">
        <f t="shared" si="23"/>
        <v>23.583333333333329</v>
      </c>
    </row>
    <row r="107" spans="1:13" x14ac:dyDescent="0.25">
      <c r="A107" s="21">
        <f t="shared" si="18"/>
        <v>24</v>
      </c>
      <c r="B107" s="22" t="s">
        <v>20</v>
      </c>
      <c r="C107" s="27">
        <v>86</v>
      </c>
      <c r="D107" s="280">
        <f t="shared" si="19"/>
        <v>9</v>
      </c>
      <c r="E107" s="280">
        <v>2</v>
      </c>
      <c r="F107" s="280">
        <f t="shared" si="20"/>
        <v>7</v>
      </c>
      <c r="G107" s="21">
        <v>3</v>
      </c>
      <c r="H107" s="21" t="str">
        <f t="shared" si="21"/>
        <v>Minggu</v>
      </c>
      <c r="I107" s="24">
        <f t="shared" si="24"/>
        <v>45746.416666666664</v>
      </c>
      <c r="J107" s="25">
        <f t="shared" si="25"/>
        <v>24.416666666666661</v>
      </c>
      <c r="K107" s="21" t="str">
        <f t="shared" si="22"/>
        <v>Minggu</v>
      </c>
      <c r="L107" s="24">
        <f t="shared" si="26"/>
        <v>45746.541666666664</v>
      </c>
      <c r="M107" s="25">
        <f t="shared" si="23"/>
        <v>24.541666666666661</v>
      </c>
    </row>
    <row r="108" spans="1:13" x14ac:dyDescent="0.25">
      <c r="A108" s="21">
        <f t="shared" si="18"/>
        <v>25</v>
      </c>
      <c r="B108" s="54" t="s">
        <v>361</v>
      </c>
      <c r="C108" s="27">
        <v>283</v>
      </c>
      <c r="D108" s="280">
        <f t="shared" si="19"/>
        <v>30</v>
      </c>
      <c r="E108" s="280">
        <v>5</v>
      </c>
      <c r="F108" s="280">
        <f t="shared" si="20"/>
        <v>25</v>
      </c>
      <c r="G108" s="27">
        <v>2</v>
      </c>
      <c r="H108" s="21" t="str">
        <f t="shared" si="21"/>
        <v>Minggu</v>
      </c>
      <c r="I108" s="24">
        <f t="shared" si="24"/>
        <v>45746.916666666664</v>
      </c>
      <c r="J108" s="25">
        <f t="shared" si="25"/>
        <v>24.916666666666661</v>
      </c>
      <c r="K108" s="21" t="str">
        <f t="shared" si="22"/>
        <v>Senin</v>
      </c>
      <c r="L108" s="24">
        <f t="shared" si="26"/>
        <v>45747</v>
      </c>
      <c r="M108" s="25">
        <f t="shared" si="23"/>
        <v>24.999999999999993</v>
      </c>
    </row>
    <row r="109" spans="1:13" x14ac:dyDescent="0.25">
      <c r="A109" s="21">
        <f t="shared" si="18"/>
        <v>26</v>
      </c>
      <c r="B109" s="22" t="s">
        <v>360</v>
      </c>
      <c r="C109" s="27">
        <v>345</v>
      </c>
      <c r="D109" s="280">
        <f t="shared" si="19"/>
        <v>33</v>
      </c>
      <c r="E109" s="281">
        <v>2</v>
      </c>
      <c r="F109" s="280">
        <f t="shared" si="20"/>
        <v>31</v>
      </c>
      <c r="G109" s="21">
        <v>3</v>
      </c>
      <c r="H109" s="21" t="str">
        <f t="shared" si="21"/>
        <v>Selasa</v>
      </c>
      <c r="I109" s="24">
        <f t="shared" si="24"/>
        <v>45748.25</v>
      </c>
      <c r="J109" s="25">
        <f t="shared" si="25"/>
        <v>26.249999999999993</v>
      </c>
      <c r="K109" s="21" t="str">
        <f t="shared" si="22"/>
        <v>Selasa</v>
      </c>
      <c r="L109" s="24">
        <f t="shared" si="26"/>
        <v>45748.375</v>
      </c>
      <c r="M109" s="25">
        <f t="shared" si="23"/>
        <v>26.374999999999993</v>
      </c>
    </row>
    <row r="110" spans="1:13" x14ac:dyDescent="0.25">
      <c r="A110" s="21">
        <f t="shared" si="18"/>
        <v>27</v>
      </c>
      <c r="B110" s="22" t="s">
        <v>28</v>
      </c>
      <c r="C110" s="27"/>
      <c r="D110" s="280"/>
      <c r="E110" s="281"/>
      <c r="F110" s="280"/>
      <c r="G110" s="21"/>
      <c r="H110" s="21" t="str">
        <f t="shared" si="21"/>
        <v>Rabu</v>
      </c>
      <c r="I110" s="24">
        <f t="shared" si="24"/>
        <v>45749.75</v>
      </c>
      <c r="J110" s="25">
        <f t="shared" si="25"/>
        <v>27.749999999999993</v>
      </c>
      <c r="K110" s="21"/>
      <c r="L110" s="24"/>
      <c r="M110" s="25"/>
    </row>
    <row r="111" spans="1:13" x14ac:dyDescent="0.25">
      <c r="A111" s="476" t="s">
        <v>31</v>
      </c>
      <c r="B111" s="476"/>
      <c r="C111" s="367">
        <f>SUM(C84:C110)</f>
        <v>5412</v>
      </c>
      <c r="D111" s="367">
        <f>SUM(D84:D110)</f>
        <v>582</v>
      </c>
      <c r="E111" s="368"/>
      <c r="F111" s="367"/>
      <c r="G111" s="367">
        <f>SUM(G84:G110)</f>
        <v>82</v>
      </c>
      <c r="H111" s="367">
        <f>D111+G111</f>
        <v>664</v>
      </c>
      <c r="I111" s="369"/>
      <c r="J111" s="30"/>
      <c r="K111" s="369"/>
      <c r="L111" s="369"/>
      <c r="M111" s="30"/>
    </row>
    <row r="112" spans="1:13" x14ac:dyDescent="0.25">
      <c r="A112" s="476" t="s">
        <v>32</v>
      </c>
      <c r="B112" s="476"/>
      <c r="C112" s="370"/>
      <c r="D112" s="371">
        <f>D111/24</f>
        <v>24.25</v>
      </c>
      <c r="E112" s="372"/>
      <c r="F112" s="371"/>
      <c r="G112" s="371">
        <f>G111/24</f>
        <v>3.4166666666666665</v>
      </c>
      <c r="H112" s="372">
        <f>SUM(G112+D112)</f>
        <v>27.666666666666668</v>
      </c>
      <c r="I112" s="373"/>
      <c r="J112" s="34" t="s">
        <v>33</v>
      </c>
      <c r="K112" s="35"/>
      <c r="L112" s="35"/>
      <c r="M112" s="35"/>
    </row>
    <row r="113" spans="1:13" x14ac:dyDescent="0.25">
      <c r="E113" s="374"/>
      <c r="H113" s="35"/>
      <c r="I113" s="35"/>
      <c r="J113" s="30" t="s">
        <v>34</v>
      </c>
      <c r="K113" s="30"/>
      <c r="L113" s="38">
        <f>C111</f>
        <v>5412</v>
      </c>
      <c r="M113" s="35" t="s">
        <v>35</v>
      </c>
    </row>
    <row r="114" spans="1:13" x14ac:dyDescent="0.25">
      <c r="B114" s="375"/>
      <c r="E114" s="374"/>
      <c r="I114" s="35"/>
      <c r="J114" s="30" t="s">
        <v>36</v>
      </c>
      <c r="K114" s="30"/>
      <c r="L114" s="40">
        <f>D112</f>
        <v>24.25</v>
      </c>
      <c r="M114" s="35" t="s">
        <v>14</v>
      </c>
    </row>
    <row r="115" spans="1:13" x14ac:dyDescent="0.25">
      <c r="D115" s="361">
        <f>603-577</f>
        <v>26</v>
      </c>
      <c r="E115" s="374"/>
      <c r="I115" s="35"/>
      <c r="J115" s="30" t="s">
        <v>37</v>
      </c>
      <c r="K115" s="30"/>
      <c r="L115" s="376">
        <f>G112</f>
        <v>3.4166666666666665</v>
      </c>
      <c r="M115" s="35" t="s">
        <v>14</v>
      </c>
    </row>
    <row r="116" spans="1:13" x14ac:dyDescent="0.25">
      <c r="A116" s="377"/>
      <c r="B116" s="377"/>
      <c r="C116" s="377"/>
      <c r="D116" s="377"/>
      <c r="E116" s="378"/>
      <c r="F116" s="377"/>
      <c r="G116" s="377"/>
      <c r="H116" s="377"/>
      <c r="I116" s="379"/>
      <c r="J116" s="380" t="s">
        <v>63</v>
      </c>
      <c r="K116" s="379"/>
      <c r="L116" s="381">
        <f>SUM(L114:L115)</f>
        <v>27.666666666666668</v>
      </c>
      <c r="M116" s="379"/>
    </row>
    <row r="118" spans="1:13" x14ac:dyDescent="0.25">
      <c r="A118" s="475" t="s">
        <v>310</v>
      </c>
      <c r="B118" s="475"/>
      <c r="C118" s="475"/>
      <c r="D118" s="475"/>
      <c r="E118" s="475"/>
      <c r="F118" s="475"/>
      <c r="G118" s="475"/>
      <c r="H118" s="475"/>
      <c r="I118" s="475"/>
      <c r="J118" s="475"/>
      <c r="K118" s="475"/>
      <c r="L118" s="475"/>
      <c r="M118" s="475"/>
    </row>
    <row r="119" spans="1:13" x14ac:dyDescent="0.25">
      <c r="A119" s="2" t="s">
        <v>359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362" t="s">
        <v>40</v>
      </c>
      <c r="B120" s="363"/>
      <c r="C120" s="363"/>
      <c r="D120" s="363"/>
      <c r="E120" s="364"/>
      <c r="F120" s="364"/>
      <c r="G120" s="365"/>
      <c r="H120" s="365"/>
      <c r="I120" s="365"/>
      <c r="J120" s="365"/>
      <c r="K120" s="67" t="s">
        <v>3</v>
      </c>
      <c r="L120" s="66">
        <v>11</v>
      </c>
      <c r="M120" s="67" t="s">
        <v>4</v>
      </c>
    </row>
    <row r="121" spans="1:13" ht="15.75" customHeight="1" x14ac:dyDescent="0.25">
      <c r="A121" s="13" t="s">
        <v>5</v>
      </c>
      <c r="B121" s="13" t="s">
        <v>6</v>
      </c>
      <c r="C121" s="11" t="s">
        <v>7</v>
      </c>
      <c r="D121" s="11" t="s">
        <v>8</v>
      </c>
      <c r="E121" s="11" t="s">
        <v>9</v>
      </c>
      <c r="F121" s="11" t="s">
        <v>10</v>
      </c>
      <c r="G121" s="11" t="s">
        <v>11</v>
      </c>
      <c r="H121" s="10" t="s">
        <v>12</v>
      </c>
      <c r="I121" s="10"/>
      <c r="J121" s="10"/>
      <c r="K121" s="9" t="s">
        <v>13</v>
      </c>
      <c r="L121" s="9"/>
      <c r="M121" s="9"/>
    </row>
    <row r="122" spans="1:13" x14ac:dyDescent="0.25">
      <c r="A122" s="13"/>
      <c r="B122" s="13"/>
      <c r="C122" s="11"/>
      <c r="D122" s="11"/>
      <c r="E122" s="11"/>
      <c r="F122" s="11"/>
      <c r="G122" s="11"/>
      <c r="H122" s="19" t="s">
        <v>14</v>
      </c>
      <c r="I122" s="19" t="s">
        <v>15</v>
      </c>
      <c r="J122" s="19" t="s">
        <v>16</v>
      </c>
      <c r="K122" s="20" t="s">
        <v>14</v>
      </c>
      <c r="L122" s="20" t="s">
        <v>15</v>
      </c>
      <c r="M122" s="20" t="s">
        <v>16</v>
      </c>
    </row>
    <row r="123" spans="1:13" x14ac:dyDescent="0.25">
      <c r="A123" s="21">
        <f t="shared" ref="A123:A149" si="27">A122+1</f>
        <v>1</v>
      </c>
      <c r="B123" s="22" t="s">
        <v>28</v>
      </c>
      <c r="C123" s="21">
        <v>345</v>
      </c>
      <c r="D123" s="281">
        <f t="shared" ref="D123:D148" si="28">F123+E123</f>
        <v>34</v>
      </c>
      <c r="E123" s="281">
        <v>3</v>
      </c>
      <c r="F123" s="281">
        <f t="shared" ref="F123:F148" si="29">INT(C123/$L$3)</f>
        <v>31</v>
      </c>
      <c r="G123" s="21">
        <v>9</v>
      </c>
      <c r="H123" s="21" t="str">
        <f t="shared" ref="H123:H149" si="30">CHOOSE(WEEKDAY(I123),"Minggu","Senin","Selasa","Rabu","Kamis","Jum'at","Sabtu")</f>
        <v>Rabu</v>
      </c>
      <c r="I123" s="24">
        <v>45749</v>
      </c>
      <c r="J123" s="25">
        <v>0.75</v>
      </c>
      <c r="K123" s="21" t="str">
        <f t="shared" ref="K123:K148" si="31">CHOOSE(WEEKDAY(L123),"Minggu","Senin","Selasa","Rabu","Kamis","Jum'at","Sabtu")</f>
        <v>Kamis</v>
      </c>
      <c r="L123" s="24">
        <f>(I123+J123)+G123/24</f>
        <v>45750.125</v>
      </c>
      <c r="M123" s="25">
        <f t="shared" ref="M123:M148" si="32">(J123+G123/24)</f>
        <v>1.125</v>
      </c>
    </row>
    <row r="124" spans="1:13" x14ac:dyDescent="0.25">
      <c r="A124" s="21">
        <f t="shared" si="27"/>
        <v>2</v>
      </c>
      <c r="B124" s="22" t="s">
        <v>360</v>
      </c>
      <c r="C124" s="21">
        <v>283</v>
      </c>
      <c r="D124" s="281">
        <f t="shared" si="28"/>
        <v>32</v>
      </c>
      <c r="E124" s="281">
        <v>7</v>
      </c>
      <c r="F124" s="281">
        <f t="shared" si="29"/>
        <v>25</v>
      </c>
      <c r="G124" s="21">
        <v>4</v>
      </c>
      <c r="H124" s="21" t="str">
        <f t="shared" si="30"/>
        <v>Jum'at</v>
      </c>
      <c r="I124" s="24">
        <f t="shared" ref="I124:I149" si="33">$I$123+J124</f>
        <v>45751.541666666664</v>
      </c>
      <c r="J124" s="25">
        <f t="shared" ref="J124:J149" si="34">M123+D123/24</f>
        <v>2.541666666666667</v>
      </c>
      <c r="K124" s="21" t="str">
        <f t="shared" si="31"/>
        <v>Jum'at</v>
      </c>
      <c r="L124" s="24">
        <f t="shared" ref="L124:L148" si="35">($I$123+J124)+G124/24</f>
        <v>45751.708333333328</v>
      </c>
      <c r="M124" s="25">
        <f t="shared" si="32"/>
        <v>2.7083333333333335</v>
      </c>
    </row>
    <row r="125" spans="1:13" x14ac:dyDescent="0.25">
      <c r="A125" s="21">
        <f t="shared" si="27"/>
        <v>3</v>
      </c>
      <c r="B125" s="22" t="s">
        <v>361</v>
      </c>
      <c r="C125" s="21">
        <v>86</v>
      </c>
      <c r="D125" s="281">
        <f t="shared" si="28"/>
        <v>10</v>
      </c>
      <c r="E125" s="281">
        <v>3</v>
      </c>
      <c r="F125" s="281">
        <f t="shared" si="29"/>
        <v>7</v>
      </c>
      <c r="G125" s="21">
        <v>2</v>
      </c>
      <c r="H125" s="21" t="str">
        <f t="shared" si="30"/>
        <v>Minggu</v>
      </c>
      <c r="I125" s="24">
        <f t="shared" si="33"/>
        <v>45753.041666666664</v>
      </c>
      <c r="J125" s="25">
        <f t="shared" si="34"/>
        <v>4.041666666666667</v>
      </c>
      <c r="K125" s="21" t="str">
        <f t="shared" si="31"/>
        <v>Minggu</v>
      </c>
      <c r="L125" s="24">
        <f t="shared" si="35"/>
        <v>45753.125</v>
      </c>
      <c r="M125" s="25">
        <f t="shared" si="32"/>
        <v>4.125</v>
      </c>
    </row>
    <row r="126" spans="1:13" x14ac:dyDescent="0.25">
      <c r="A126" s="21">
        <f t="shared" si="27"/>
        <v>4</v>
      </c>
      <c r="B126" s="22" t="s">
        <v>20</v>
      </c>
      <c r="C126" s="21">
        <v>200</v>
      </c>
      <c r="D126" s="281">
        <f t="shared" si="28"/>
        <v>21</v>
      </c>
      <c r="E126" s="281">
        <v>3</v>
      </c>
      <c r="F126" s="281">
        <f t="shared" si="29"/>
        <v>18</v>
      </c>
      <c r="G126" s="21">
        <v>4</v>
      </c>
      <c r="H126" s="21" t="str">
        <f t="shared" si="30"/>
        <v>Minggu</v>
      </c>
      <c r="I126" s="24">
        <f t="shared" si="33"/>
        <v>45753.541666666664</v>
      </c>
      <c r="J126" s="25">
        <f t="shared" si="34"/>
        <v>4.541666666666667</v>
      </c>
      <c r="K126" s="21" t="str">
        <f t="shared" si="31"/>
        <v>Minggu</v>
      </c>
      <c r="L126" s="24">
        <f t="shared" si="35"/>
        <v>45753.708333333328</v>
      </c>
      <c r="M126" s="25">
        <f t="shared" si="32"/>
        <v>4.7083333333333339</v>
      </c>
    </row>
    <row r="127" spans="1:13" x14ac:dyDescent="0.25">
      <c r="A127" s="21">
        <f t="shared" si="27"/>
        <v>5</v>
      </c>
      <c r="B127" s="22" t="s">
        <v>57</v>
      </c>
      <c r="C127" s="21">
        <v>97</v>
      </c>
      <c r="D127" s="281">
        <f t="shared" si="28"/>
        <v>10</v>
      </c>
      <c r="E127" s="281">
        <v>2</v>
      </c>
      <c r="F127" s="281">
        <f t="shared" si="29"/>
        <v>8</v>
      </c>
      <c r="G127" s="21">
        <v>2</v>
      </c>
      <c r="H127" s="21" t="str">
        <f t="shared" si="30"/>
        <v>Senin</v>
      </c>
      <c r="I127" s="24">
        <f t="shared" si="33"/>
        <v>45754.583333333336</v>
      </c>
      <c r="J127" s="25">
        <f t="shared" si="34"/>
        <v>5.5833333333333339</v>
      </c>
      <c r="K127" s="21" t="str">
        <f t="shared" si="31"/>
        <v>Senin</v>
      </c>
      <c r="L127" s="24">
        <f t="shared" si="35"/>
        <v>45754.666666666672</v>
      </c>
      <c r="M127" s="25">
        <f t="shared" si="32"/>
        <v>5.666666666666667</v>
      </c>
    </row>
    <row r="128" spans="1:13" x14ac:dyDescent="0.25">
      <c r="A128" s="21">
        <f t="shared" si="27"/>
        <v>6</v>
      </c>
      <c r="B128" s="22" t="s">
        <v>59</v>
      </c>
      <c r="C128" s="21">
        <v>120</v>
      </c>
      <c r="D128" s="281">
        <f t="shared" si="28"/>
        <v>13</v>
      </c>
      <c r="E128" s="281">
        <v>3</v>
      </c>
      <c r="F128" s="281">
        <f t="shared" si="29"/>
        <v>10</v>
      </c>
      <c r="G128" s="21">
        <v>2</v>
      </c>
      <c r="H128" s="21" t="str">
        <f t="shared" si="30"/>
        <v>Selasa</v>
      </c>
      <c r="I128" s="24">
        <f t="shared" si="33"/>
        <v>45755.083333333336</v>
      </c>
      <c r="J128" s="25">
        <f t="shared" si="34"/>
        <v>6.0833333333333339</v>
      </c>
      <c r="K128" s="21" t="str">
        <f t="shared" si="31"/>
        <v>Selasa</v>
      </c>
      <c r="L128" s="24">
        <f t="shared" si="35"/>
        <v>45755.166666666672</v>
      </c>
      <c r="M128" s="25">
        <f t="shared" si="32"/>
        <v>6.166666666666667</v>
      </c>
    </row>
    <row r="129" spans="1:13" x14ac:dyDescent="0.25">
      <c r="A129" s="21">
        <f t="shared" si="27"/>
        <v>7</v>
      </c>
      <c r="B129" s="22" t="s">
        <v>60</v>
      </c>
      <c r="C129" s="21">
        <v>137</v>
      </c>
      <c r="D129" s="281">
        <f t="shared" si="28"/>
        <v>15</v>
      </c>
      <c r="E129" s="281">
        <v>3</v>
      </c>
      <c r="F129" s="281">
        <f t="shared" si="29"/>
        <v>12</v>
      </c>
      <c r="G129" s="21">
        <v>7</v>
      </c>
      <c r="H129" s="21" t="str">
        <f t="shared" si="30"/>
        <v>Selasa</v>
      </c>
      <c r="I129" s="24">
        <f t="shared" si="33"/>
        <v>45755.708333333336</v>
      </c>
      <c r="J129" s="25">
        <f t="shared" si="34"/>
        <v>6.7083333333333339</v>
      </c>
      <c r="K129" s="21" t="str">
        <f t="shared" si="31"/>
        <v>Rabu</v>
      </c>
      <c r="L129" s="24">
        <f t="shared" si="35"/>
        <v>45756</v>
      </c>
      <c r="M129" s="25">
        <f t="shared" si="32"/>
        <v>7.0000000000000009</v>
      </c>
    </row>
    <row r="130" spans="1:13" x14ac:dyDescent="0.25">
      <c r="A130" s="21">
        <f t="shared" si="27"/>
        <v>8</v>
      </c>
      <c r="B130" s="22" t="s">
        <v>362</v>
      </c>
      <c r="C130" s="21">
        <v>450</v>
      </c>
      <c r="D130" s="281">
        <f t="shared" si="28"/>
        <v>43</v>
      </c>
      <c r="E130" s="281">
        <v>3</v>
      </c>
      <c r="F130" s="281">
        <f t="shared" si="29"/>
        <v>40</v>
      </c>
      <c r="G130" s="21">
        <v>2</v>
      </c>
      <c r="H130" s="21" t="str">
        <f t="shared" si="30"/>
        <v>Rabu</v>
      </c>
      <c r="I130" s="24">
        <f t="shared" si="33"/>
        <v>45756.625</v>
      </c>
      <c r="J130" s="25">
        <f t="shared" si="34"/>
        <v>7.6250000000000009</v>
      </c>
      <c r="K130" s="21" t="str">
        <f t="shared" si="31"/>
        <v>Rabu</v>
      </c>
      <c r="L130" s="24">
        <f t="shared" si="35"/>
        <v>45756.708333333336</v>
      </c>
      <c r="M130" s="25">
        <f t="shared" si="32"/>
        <v>7.7083333333333339</v>
      </c>
    </row>
    <row r="131" spans="1:13" x14ac:dyDescent="0.25">
      <c r="A131" s="21">
        <f t="shared" si="27"/>
        <v>9</v>
      </c>
      <c r="B131" s="22" t="s">
        <v>363</v>
      </c>
      <c r="C131" s="21">
        <v>207</v>
      </c>
      <c r="D131" s="281">
        <f t="shared" si="28"/>
        <v>21</v>
      </c>
      <c r="E131" s="281">
        <v>3</v>
      </c>
      <c r="F131" s="281">
        <f t="shared" si="29"/>
        <v>18</v>
      </c>
      <c r="G131" s="21">
        <v>2</v>
      </c>
      <c r="H131" s="21" t="str">
        <f t="shared" si="30"/>
        <v>Jum'at</v>
      </c>
      <c r="I131" s="24">
        <f t="shared" si="33"/>
        <v>45758.5</v>
      </c>
      <c r="J131" s="25">
        <f t="shared" si="34"/>
        <v>9.5</v>
      </c>
      <c r="K131" s="21" t="str">
        <f t="shared" si="31"/>
        <v>Jum'at</v>
      </c>
      <c r="L131" s="24">
        <f t="shared" si="35"/>
        <v>45758.583333333336</v>
      </c>
      <c r="M131" s="25">
        <f t="shared" si="32"/>
        <v>9.5833333333333339</v>
      </c>
    </row>
    <row r="132" spans="1:13" x14ac:dyDescent="0.25">
      <c r="A132" s="21">
        <f t="shared" si="27"/>
        <v>10</v>
      </c>
      <c r="B132" s="22" t="s">
        <v>24</v>
      </c>
      <c r="C132" s="21">
        <v>109</v>
      </c>
      <c r="D132" s="281">
        <f t="shared" si="28"/>
        <v>13</v>
      </c>
      <c r="E132" s="281">
        <v>4</v>
      </c>
      <c r="F132" s="281">
        <f t="shared" si="29"/>
        <v>9</v>
      </c>
      <c r="G132" s="21">
        <v>4</v>
      </c>
      <c r="H132" s="21" t="str">
        <f t="shared" si="30"/>
        <v>Sabtu</v>
      </c>
      <c r="I132" s="24">
        <f t="shared" si="33"/>
        <v>45759.458333333336</v>
      </c>
      <c r="J132" s="25">
        <f t="shared" si="34"/>
        <v>10.458333333333334</v>
      </c>
      <c r="K132" s="21" t="str">
        <f t="shared" si="31"/>
        <v>Sabtu</v>
      </c>
      <c r="L132" s="24">
        <f t="shared" si="35"/>
        <v>45759.625</v>
      </c>
      <c r="M132" s="25">
        <f t="shared" si="32"/>
        <v>10.625</v>
      </c>
    </row>
    <row r="133" spans="1:13" x14ac:dyDescent="0.25">
      <c r="A133" s="21">
        <f t="shared" si="27"/>
        <v>11</v>
      </c>
      <c r="B133" s="22" t="s">
        <v>25</v>
      </c>
      <c r="C133" s="21">
        <v>182</v>
      </c>
      <c r="D133" s="281">
        <f t="shared" si="28"/>
        <v>21</v>
      </c>
      <c r="E133" s="281">
        <v>5</v>
      </c>
      <c r="F133" s="281">
        <f t="shared" si="29"/>
        <v>16</v>
      </c>
      <c r="G133" s="71">
        <v>2</v>
      </c>
      <c r="H133" s="21" t="str">
        <f t="shared" si="30"/>
        <v>Minggu</v>
      </c>
      <c r="I133" s="24">
        <f t="shared" si="33"/>
        <v>45760.166666666664</v>
      </c>
      <c r="J133" s="25">
        <f t="shared" si="34"/>
        <v>11.166666666666666</v>
      </c>
      <c r="K133" s="21" t="str">
        <f t="shared" si="31"/>
        <v>Minggu</v>
      </c>
      <c r="L133" s="24">
        <f t="shared" si="35"/>
        <v>45760.25</v>
      </c>
      <c r="M133" s="25">
        <f t="shared" si="32"/>
        <v>11.25</v>
      </c>
    </row>
    <row r="134" spans="1:13" x14ac:dyDescent="0.25">
      <c r="A134" s="27">
        <f t="shared" si="27"/>
        <v>12</v>
      </c>
      <c r="B134" s="54" t="s">
        <v>364</v>
      </c>
      <c r="C134" s="27">
        <v>110</v>
      </c>
      <c r="D134" s="280">
        <f t="shared" si="28"/>
        <v>12</v>
      </c>
      <c r="E134" s="366">
        <v>2</v>
      </c>
      <c r="F134" s="280">
        <f t="shared" si="29"/>
        <v>10</v>
      </c>
      <c r="G134" s="159">
        <v>2</v>
      </c>
      <c r="H134" s="21" t="str">
        <f t="shared" si="30"/>
        <v>Senin</v>
      </c>
      <c r="I134" s="24">
        <f t="shared" si="33"/>
        <v>45761.125</v>
      </c>
      <c r="J134" s="25">
        <f t="shared" si="34"/>
        <v>12.125</v>
      </c>
      <c r="K134" s="21" t="str">
        <f t="shared" si="31"/>
        <v>Senin</v>
      </c>
      <c r="L134" s="24">
        <f t="shared" si="35"/>
        <v>45761.208333333336</v>
      </c>
      <c r="M134" s="25">
        <f t="shared" si="32"/>
        <v>12.208333333333334</v>
      </c>
    </row>
    <row r="135" spans="1:13" x14ac:dyDescent="0.25">
      <c r="A135" s="27">
        <f t="shared" si="27"/>
        <v>13</v>
      </c>
      <c r="B135" s="54" t="s">
        <v>315</v>
      </c>
      <c r="C135" s="27">
        <v>380</v>
      </c>
      <c r="D135" s="280">
        <f t="shared" si="28"/>
        <v>45</v>
      </c>
      <c r="E135" s="366">
        <v>11</v>
      </c>
      <c r="F135" s="280">
        <f t="shared" si="29"/>
        <v>34</v>
      </c>
      <c r="G135" s="27">
        <v>2</v>
      </c>
      <c r="H135" s="21" t="str">
        <f t="shared" si="30"/>
        <v>Senin</v>
      </c>
      <c r="I135" s="24">
        <f t="shared" si="33"/>
        <v>45761.708333333336</v>
      </c>
      <c r="J135" s="25">
        <f t="shared" si="34"/>
        <v>12.708333333333334</v>
      </c>
      <c r="K135" s="21" t="str">
        <f t="shared" si="31"/>
        <v>Senin</v>
      </c>
      <c r="L135" s="24">
        <f t="shared" si="35"/>
        <v>45761.791666666672</v>
      </c>
      <c r="M135" s="25">
        <f t="shared" si="32"/>
        <v>12.791666666666668</v>
      </c>
    </row>
    <row r="136" spans="1:13" x14ac:dyDescent="0.25">
      <c r="A136" s="27">
        <f t="shared" si="27"/>
        <v>14</v>
      </c>
      <c r="B136" s="54" t="s">
        <v>316</v>
      </c>
      <c r="C136" s="27">
        <v>380</v>
      </c>
      <c r="D136" s="280">
        <f t="shared" si="28"/>
        <v>42</v>
      </c>
      <c r="E136" s="280">
        <v>8</v>
      </c>
      <c r="F136" s="280">
        <f t="shared" si="29"/>
        <v>34</v>
      </c>
      <c r="G136" s="27">
        <v>9</v>
      </c>
      <c r="H136" s="21" t="str">
        <f t="shared" si="30"/>
        <v>Rabu</v>
      </c>
      <c r="I136" s="24">
        <f t="shared" si="33"/>
        <v>45763.666666666664</v>
      </c>
      <c r="J136" s="25">
        <f t="shared" si="34"/>
        <v>14.666666666666668</v>
      </c>
      <c r="K136" s="21" t="str">
        <f t="shared" si="31"/>
        <v>Kamis</v>
      </c>
      <c r="L136" s="24">
        <f t="shared" si="35"/>
        <v>45764.041666666664</v>
      </c>
      <c r="M136" s="25">
        <f t="shared" si="32"/>
        <v>15.041666666666668</v>
      </c>
    </row>
    <row r="137" spans="1:13" x14ac:dyDescent="0.25">
      <c r="A137" s="27">
        <f t="shared" si="27"/>
        <v>15</v>
      </c>
      <c r="B137" s="54" t="s">
        <v>315</v>
      </c>
      <c r="C137" s="27">
        <v>110</v>
      </c>
      <c r="D137" s="280">
        <f t="shared" si="28"/>
        <v>18</v>
      </c>
      <c r="E137" s="280">
        <v>8</v>
      </c>
      <c r="F137" s="280">
        <f t="shared" si="29"/>
        <v>10</v>
      </c>
      <c r="G137" s="27">
        <v>2</v>
      </c>
      <c r="H137" s="21" t="str">
        <f t="shared" si="30"/>
        <v>Jum'at</v>
      </c>
      <c r="I137" s="24">
        <f t="shared" si="33"/>
        <v>45765.791666666664</v>
      </c>
      <c r="J137" s="25">
        <f t="shared" si="34"/>
        <v>16.791666666666668</v>
      </c>
      <c r="K137" s="21" t="str">
        <f t="shared" si="31"/>
        <v>Jum'at</v>
      </c>
      <c r="L137" s="24">
        <f t="shared" si="35"/>
        <v>45765.875</v>
      </c>
      <c r="M137" s="25">
        <f t="shared" si="32"/>
        <v>16.875</v>
      </c>
    </row>
    <row r="138" spans="1:13" x14ac:dyDescent="0.25">
      <c r="A138" s="27">
        <f t="shared" si="27"/>
        <v>16</v>
      </c>
      <c r="B138" s="54" t="s">
        <v>364</v>
      </c>
      <c r="C138" s="27">
        <v>182</v>
      </c>
      <c r="D138" s="280">
        <f t="shared" si="28"/>
        <v>20</v>
      </c>
      <c r="E138" s="280">
        <v>4</v>
      </c>
      <c r="F138" s="280">
        <f t="shared" si="29"/>
        <v>16</v>
      </c>
      <c r="G138" s="27">
        <v>2</v>
      </c>
      <c r="H138" s="21" t="str">
        <f t="shared" si="30"/>
        <v>Sabtu</v>
      </c>
      <c r="I138" s="24">
        <f t="shared" si="33"/>
        <v>45766.625</v>
      </c>
      <c r="J138" s="25">
        <f t="shared" si="34"/>
        <v>17.625</v>
      </c>
      <c r="K138" s="21" t="str">
        <f t="shared" si="31"/>
        <v>Sabtu</v>
      </c>
      <c r="L138" s="24">
        <f t="shared" si="35"/>
        <v>45766.708333333336</v>
      </c>
      <c r="M138" s="25">
        <f t="shared" si="32"/>
        <v>17.708333333333332</v>
      </c>
    </row>
    <row r="139" spans="1:13" x14ac:dyDescent="0.25">
      <c r="A139" s="27">
        <f t="shared" si="27"/>
        <v>17</v>
      </c>
      <c r="B139" s="22" t="s">
        <v>25</v>
      </c>
      <c r="C139" s="21">
        <v>109</v>
      </c>
      <c r="D139" s="281">
        <f t="shared" si="28"/>
        <v>12</v>
      </c>
      <c r="E139" s="281">
        <v>3</v>
      </c>
      <c r="F139" s="281">
        <f t="shared" si="29"/>
        <v>9</v>
      </c>
      <c r="G139" s="21">
        <v>2</v>
      </c>
      <c r="H139" s="21" t="str">
        <f t="shared" si="30"/>
        <v>Minggu</v>
      </c>
      <c r="I139" s="24">
        <f t="shared" si="33"/>
        <v>45767.541666666664</v>
      </c>
      <c r="J139" s="25">
        <f t="shared" si="34"/>
        <v>18.541666666666664</v>
      </c>
      <c r="K139" s="21" t="str">
        <f t="shared" si="31"/>
        <v>Minggu</v>
      </c>
      <c r="L139" s="24">
        <f t="shared" si="35"/>
        <v>45767.625</v>
      </c>
      <c r="M139" s="25">
        <f t="shared" si="32"/>
        <v>18.624999999999996</v>
      </c>
    </row>
    <row r="140" spans="1:13" x14ac:dyDescent="0.25">
      <c r="A140" s="21">
        <f t="shared" si="27"/>
        <v>18</v>
      </c>
      <c r="B140" s="22" t="s">
        <v>24</v>
      </c>
      <c r="C140" s="21">
        <v>207</v>
      </c>
      <c r="D140" s="281">
        <f t="shared" si="28"/>
        <v>21</v>
      </c>
      <c r="E140" s="281">
        <v>3</v>
      </c>
      <c r="F140" s="281">
        <f t="shared" si="29"/>
        <v>18</v>
      </c>
      <c r="G140" s="21">
        <v>5</v>
      </c>
      <c r="H140" s="21" t="str">
        <f t="shared" si="30"/>
        <v>Senin</v>
      </c>
      <c r="I140" s="24">
        <f t="shared" si="33"/>
        <v>45768.125</v>
      </c>
      <c r="J140" s="25">
        <f t="shared" si="34"/>
        <v>19.124999999999996</v>
      </c>
      <c r="K140" s="21" t="str">
        <f t="shared" si="31"/>
        <v>Senin</v>
      </c>
      <c r="L140" s="24">
        <f t="shared" si="35"/>
        <v>45768.333333333336</v>
      </c>
      <c r="M140" s="25">
        <f t="shared" si="32"/>
        <v>19.333333333333329</v>
      </c>
    </row>
    <row r="141" spans="1:13" x14ac:dyDescent="0.25">
      <c r="A141" s="21">
        <f t="shared" si="27"/>
        <v>19</v>
      </c>
      <c r="B141" s="22" t="s">
        <v>363</v>
      </c>
      <c r="C141" s="21">
        <v>450</v>
      </c>
      <c r="D141" s="281">
        <f t="shared" si="28"/>
        <v>47</v>
      </c>
      <c r="E141" s="281">
        <v>7</v>
      </c>
      <c r="F141" s="281">
        <f t="shared" si="29"/>
        <v>40</v>
      </c>
      <c r="G141" s="21">
        <v>2</v>
      </c>
      <c r="H141" s="21" t="str">
        <f t="shared" si="30"/>
        <v>Selasa</v>
      </c>
      <c r="I141" s="24">
        <f t="shared" si="33"/>
        <v>45769.208333333336</v>
      </c>
      <c r="J141" s="25">
        <f t="shared" si="34"/>
        <v>20.208333333333329</v>
      </c>
      <c r="K141" s="21" t="str">
        <f t="shared" si="31"/>
        <v>Selasa</v>
      </c>
      <c r="L141" s="24">
        <f t="shared" si="35"/>
        <v>45769.291666666672</v>
      </c>
      <c r="M141" s="25">
        <f t="shared" si="32"/>
        <v>20.291666666666661</v>
      </c>
    </row>
    <row r="142" spans="1:13" x14ac:dyDescent="0.25">
      <c r="A142" s="21">
        <f t="shared" si="27"/>
        <v>20</v>
      </c>
      <c r="B142" s="22" t="s">
        <v>362</v>
      </c>
      <c r="C142" s="21">
        <v>137</v>
      </c>
      <c r="D142" s="281">
        <f t="shared" si="28"/>
        <v>15</v>
      </c>
      <c r="E142" s="281">
        <v>3</v>
      </c>
      <c r="F142" s="281">
        <f t="shared" si="29"/>
        <v>12</v>
      </c>
      <c r="G142" s="21">
        <v>2</v>
      </c>
      <c r="H142" s="21" t="str">
        <f t="shared" si="30"/>
        <v>Kamis</v>
      </c>
      <c r="I142" s="24">
        <f t="shared" si="33"/>
        <v>45771.25</v>
      </c>
      <c r="J142" s="25">
        <f t="shared" si="34"/>
        <v>22.249999999999993</v>
      </c>
      <c r="K142" s="21" t="str">
        <f t="shared" si="31"/>
        <v>Kamis</v>
      </c>
      <c r="L142" s="24">
        <f t="shared" si="35"/>
        <v>45771.333333333336</v>
      </c>
      <c r="M142" s="25">
        <f t="shared" si="32"/>
        <v>22.333333333333325</v>
      </c>
    </row>
    <row r="143" spans="1:13" x14ac:dyDescent="0.25">
      <c r="A143" s="21">
        <f t="shared" si="27"/>
        <v>21</v>
      </c>
      <c r="B143" s="22" t="s">
        <v>60</v>
      </c>
      <c r="C143" s="21">
        <v>120</v>
      </c>
      <c r="D143" s="281">
        <f t="shared" si="28"/>
        <v>13</v>
      </c>
      <c r="E143" s="281">
        <v>3</v>
      </c>
      <c r="F143" s="281">
        <f t="shared" si="29"/>
        <v>10</v>
      </c>
      <c r="G143" s="21">
        <v>7</v>
      </c>
      <c r="H143" s="21" t="str">
        <f t="shared" si="30"/>
        <v>Kamis</v>
      </c>
      <c r="I143" s="24">
        <f t="shared" si="33"/>
        <v>45771.958333333336</v>
      </c>
      <c r="J143" s="25">
        <f t="shared" si="34"/>
        <v>22.958333333333325</v>
      </c>
      <c r="K143" s="21" t="str">
        <f t="shared" si="31"/>
        <v>Jum'at</v>
      </c>
      <c r="L143" s="24">
        <f t="shared" si="35"/>
        <v>45772.25</v>
      </c>
      <c r="M143" s="25">
        <f t="shared" si="32"/>
        <v>23.249999999999993</v>
      </c>
    </row>
    <row r="144" spans="1:13" x14ac:dyDescent="0.25">
      <c r="A144" s="21">
        <f t="shared" si="27"/>
        <v>22</v>
      </c>
      <c r="B144" s="22" t="s">
        <v>59</v>
      </c>
      <c r="C144" s="21">
        <v>97</v>
      </c>
      <c r="D144" s="281">
        <f t="shared" si="28"/>
        <v>13</v>
      </c>
      <c r="E144" s="281">
        <v>5</v>
      </c>
      <c r="F144" s="281">
        <f t="shared" si="29"/>
        <v>8</v>
      </c>
      <c r="G144" s="21">
        <v>2</v>
      </c>
      <c r="H144" s="21" t="str">
        <f t="shared" si="30"/>
        <v>Jum'at</v>
      </c>
      <c r="I144" s="24">
        <f t="shared" si="33"/>
        <v>45772.791666666664</v>
      </c>
      <c r="J144" s="25">
        <f t="shared" si="34"/>
        <v>23.791666666666661</v>
      </c>
      <c r="K144" s="21" t="str">
        <f t="shared" si="31"/>
        <v>Jum'at</v>
      </c>
      <c r="L144" s="24">
        <f t="shared" si="35"/>
        <v>45772.875</v>
      </c>
      <c r="M144" s="25">
        <f t="shared" si="32"/>
        <v>23.874999999999993</v>
      </c>
    </row>
    <row r="145" spans="1:13" x14ac:dyDescent="0.25">
      <c r="A145" s="21">
        <f t="shared" si="27"/>
        <v>23</v>
      </c>
      <c r="B145" s="22" t="s">
        <v>57</v>
      </c>
      <c r="C145" s="21">
        <v>200</v>
      </c>
      <c r="D145" s="281">
        <f t="shared" si="28"/>
        <v>20</v>
      </c>
      <c r="E145" s="281">
        <v>2</v>
      </c>
      <c r="F145" s="281">
        <f t="shared" si="29"/>
        <v>18</v>
      </c>
      <c r="G145" s="21">
        <v>2</v>
      </c>
      <c r="H145" s="21" t="str">
        <f t="shared" si="30"/>
        <v>Sabtu</v>
      </c>
      <c r="I145" s="24">
        <f t="shared" si="33"/>
        <v>45773.416666666664</v>
      </c>
      <c r="J145" s="25">
        <f t="shared" si="34"/>
        <v>24.416666666666661</v>
      </c>
      <c r="K145" s="21" t="str">
        <f t="shared" si="31"/>
        <v>Sabtu</v>
      </c>
      <c r="L145" s="24">
        <f t="shared" si="35"/>
        <v>45773.5</v>
      </c>
      <c r="M145" s="25">
        <f t="shared" si="32"/>
        <v>24.499999999999993</v>
      </c>
    </row>
    <row r="146" spans="1:13" x14ac:dyDescent="0.25">
      <c r="A146" s="21">
        <f t="shared" si="27"/>
        <v>24</v>
      </c>
      <c r="B146" s="22" t="s">
        <v>20</v>
      </c>
      <c r="C146" s="27">
        <v>86</v>
      </c>
      <c r="D146" s="280">
        <f t="shared" si="28"/>
        <v>9</v>
      </c>
      <c r="E146" s="280">
        <v>2</v>
      </c>
      <c r="F146" s="280">
        <f t="shared" si="29"/>
        <v>7</v>
      </c>
      <c r="G146" s="21">
        <v>3</v>
      </c>
      <c r="H146" s="21" t="str">
        <f t="shared" si="30"/>
        <v>Minggu</v>
      </c>
      <c r="I146" s="24">
        <f t="shared" si="33"/>
        <v>45774.333333333336</v>
      </c>
      <c r="J146" s="25">
        <f t="shared" si="34"/>
        <v>25.333333333333325</v>
      </c>
      <c r="K146" s="21" t="str">
        <f t="shared" si="31"/>
        <v>Minggu</v>
      </c>
      <c r="L146" s="24">
        <f t="shared" si="35"/>
        <v>45774.458333333336</v>
      </c>
      <c r="M146" s="25">
        <f t="shared" si="32"/>
        <v>25.458333333333325</v>
      </c>
    </row>
    <row r="147" spans="1:13" x14ac:dyDescent="0.25">
      <c r="A147" s="21">
        <f t="shared" si="27"/>
        <v>25</v>
      </c>
      <c r="B147" s="54" t="s">
        <v>361</v>
      </c>
      <c r="C147" s="27">
        <v>283</v>
      </c>
      <c r="D147" s="280">
        <f t="shared" si="28"/>
        <v>30</v>
      </c>
      <c r="E147" s="280">
        <v>5</v>
      </c>
      <c r="F147" s="280">
        <f t="shared" si="29"/>
        <v>25</v>
      </c>
      <c r="G147" s="27">
        <v>2</v>
      </c>
      <c r="H147" s="21" t="str">
        <f t="shared" si="30"/>
        <v>Minggu</v>
      </c>
      <c r="I147" s="24">
        <f t="shared" si="33"/>
        <v>45774.833333333336</v>
      </c>
      <c r="J147" s="25">
        <f t="shared" si="34"/>
        <v>25.833333333333325</v>
      </c>
      <c r="K147" s="21" t="str">
        <f t="shared" si="31"/>
        <v>Minggu</v>
      </c>
      <c r="L147" s="24">
        <f t="shared" si="35"/>
        <v>45774.916666666672</v>
      </c>
      <c r="M147" s="25">
        <f t="shared" si="32"/>
        <v>25.916666666666657</v>
      </c>
    </row>
    <row r="148" spans="1:13" x14ac:dyDescent="0.25">
      <c r="A148" s="21">
        <f t="shared" si="27"/>
        <v>26</v>
      </c>
      <c r="B148" s="22" t="s">
        <v>360</v>
      </c>
      <c r="C148" s="27">
        <v>345</v>
      </c>
      <c r="D148" s="280">
        <f t="shared" si="28"/>
        <v>33</v>
      </c>
      <c r="E148" s="281">
        <v>2</v>
      </c>
      <c r="F148" s="280">
        <f t="shared" si="29"/>
        <v>31</v>
      </c>
      <c r="G148" s="21">
        <v>3</v>
      </c>
      <c r="H148" s="21" t="str">
        <f t="shared" si="30"/>
        <v>Selasa</v>
      </c>
      <c r="I148" s="24">
        <f t="shared" si="33"/>
        <v>45776.166666666664</v>
      </c>
      <c r="J148" s="25">
        <f t="shared" si="34"/>
        <v>27.166666666666657</v>
      </c>
      <c r="K148" s="21" t="str">
        <f t="shared" si="31"/>
        <v>Selasa</v>
      </c>
      <c r="L148" s="24">
        <f t="shared" si="35"/>
        <v>45776.291666666664</v>
      </c>
      <c r="M148" s="25">
        <f t="shared" si="32"/>
        <v>27.291666666666657</v>
      </c>
    </row>
    <row r="149" spans="1:13" x14ac:dyDescent="0.25">
      <c r="A149" s="21">
        <f t="shared" si="27"/>
        <v>27</v>
      </c>
      <c r="B149" s="22" t="s">
        <v>28</v>
      </c>
      <c r="C149" s="27"/>
      <c r="D149" s="280"/>
      <c r="E149" s="281"/>
      <c r="F149" s="280"/>
      <c r="G149" s="21"/>
      <c r="H149" s="21" t="str">
        <f t="shared" si="30"/>
        <v>Rabu</v>
      </c>
      <c r="I149" s="24">
        <f t="shared" si="33"/>
        <v>45777.666666666664</v>
      </c>
      <c r="J149" s="25">
        <f t="shared" si="34"/>
        <v>28.666666666666657</v>
      </c>
      <c r="K149" s="21"/>
      <c r="L149" s="24"/>
      <c r="M149" s="25"/>
    </row>
    <row r="150" spans="1:13" x14ac:dyDescent="0.25">
      <c r="A150" s="476" t="s">
        <v>31</v>
      </c>
      <c r="B150" s="476"/>
      <c r="C150" s="367">
        <f>SUM(C123:C149)</f>
        <v>5412</v>
      </c>
      <c r="D150" s="367">
        <f>SUM(D123:D149)</f>
        <v>583</v>
      </c>
      <c r="E150" s="368"/>
      <c r="F150" s="367"/>
      <c r="G150" s="367">
        <f>SUM(G123:G149)</f>
        <v>87</v>
      </c>
      <c r="H150" s="367">
        <f>D150+G150</f>
        <v>670</v>
      </c>
      <c r="I150" s="369"/>
      <c r="J150" s="30"/>
      <c r="K150" s="369"/>
      <c r="L150" s="369"/>
      <c r="M150" s="30"/>
    </row>
    <row r="151" spans="1:13" x14ac:dyDescent="0.25">
      <c r="A151" s="476" t="s">
        <v>32</v>
      </c>
      <c r="B151" s="476"/>
      <c r="C151" s="370"/>
      <c r="D151" s="371">
        <f>D150/24</f>
        <v>24.291666666666668</v>
      </c>
      <c r="E151" s="372"/>
      <c r="F151" s="371"/>
      <c r="G151" s="371">
        <f>G150/24</f>
        <v>3.625</v>
      </c>
      <c r="H151" s="372">
        <f>SUM(G151+D151)</f>
        <v>27.916666666666668</v>
      </c>
      <c r="I151" s="373"/>
      <c r="J151" s="34" t="s">
        <v>33</v>
      </c>
      <c r="K151" s="35"/>
      <c r="L151" s="35"/>
      <c r="M151" s="35"/>
    </row>
    <row r="152" spans="1:13" x14ac:dyDescent="0.25">
      <c r="E152" s="374"/>
      <c r="H152" s="35"/>
      <c r="I152" s="35"/>
      <c r="J152" s="30" t="s">
        <v>34</v>
      </c>
      <c r="K152" s="30"/>
      <c r="L152" s="38">
        <f>C150</f>
        <v>5412</v>
      </c>
      <c r="M152" s="35" t="s">
        <v>35</v>
      </c>
    </row>
    <row r="153" spans="1:13" x14ac:dyDescent="0.25">
      <c r="B153" s="375"/>
      <c r="E153" s="374"/>
      <c r="I153" s="35"/>
      <c r="J153" s="30" t="s">
        <v>36</v>
      </c>
      <c r="K153" s="30"/>
      <c r="L153" s="40">
        <f>D151</f>
        <v>24.291666666666668</v>
      </c>
      <c r="M153" s="35" t="s">
        <v>14</v>
      </c>
    </row>
    <row r="154" spans="1:13" x14ac:dyDescent="0.25">
      <c r="D154" s="361">
        <f>603-577</f>
        <v>26</v>
      </c>
      <c r="E154" s="374"/>
      <c r="I154" s="35"/>
      <c r="J154" s="30" t="s">
        <v>37</v>
      </c>
      <c r="K154" s="30"/>
      <c r="L154" s="376">
        <f>G151</f>
        <v>3.625</v>
      </c>
      <c r="M154" s="35" t="s">
        <v>14</v>
      </c>
    </row>
    <row r="155" spans="1:13" x14ac:dyDescent="0.25">
      <c r="A155" s="377"/>
      <c r="B155" s="377"/>
      <c r="C155" s="377"/>
      <c r="D155" s="377"/>
      <c r="E155" s="378"/>
      <c r="F155" s="377"/>
      <c r="G155" s="377"/>
      <c r="H155" s="377"/>
      <c r="I155" s="379"/>
      <c r="J155" s="380" t="s">
        <v>63</v>
      </c>
      <c r="K155" s="379"/>
      <c r="L155" s="381">
        <f>SUM(L153:L154)</f>
        <v>27.916666666666668</v>
      </c>
      <c r="M155" s="379"/>
    </row>
    <row r="157" spans="1:13" x14ac:dyDescent="0.25">
      <c r="A157" s="475" t="s">
        <v>310</v>
      </c>
      <c r="B157" s="475"/>
      <c r="C157" s="475"/>
      <c r="D157" s="475"/>
      <c r="E157" s="475"/>
      <c r="F157" s="475"/>
      <c r="G157" s="475"/>
      <c r="H157" s="475"/>
      <c r="I157" s="475"/>
      <c r="J157" s="475"/>
      <c r="K157" s="475"/>
      <c r="L157" s="475"/>
      <c r="M157" s="475"/>
    </row>
    <row r="158" spans="1:13" x14ac:dyDescent="0.25">
      <c r="A158" s="2" t="s">
        <v>359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25">
      <c r="A159" s="362" t="s">
        <v>41</v>
      </c>
      <c r="B159" s="363"/>
      <c r="C159" s="363"/>
      <c r="D159" s="363"/>
      <c r="E159" s="364"/>
      <c r="F159" s="364"/>
      <c r="G159" s="365"/>
      <c r="H159" s="365"/>
      <c r="I159" s="365"/>
      <c r="J159" s="365"/>
      <c r="K159" s="67" t="s">
        <v>3</v>
      </c>
      <c r="L159" s="66">
        <v>11</v>
      </c>
      <c r="M159" s="67" t="s">
        <v>4</v>
      </c>
    </row>
    <row r="160" spans="1:13" ht="15.75" customHeight="1" x14ac:dyDescent="0.25">
      <c r="A160" s="13" t="s">
        <v>5</v>
      </c>
      <c r="B160" s="13" t="s">
        <v>6</v>
      </c>
      <c r="C160" s="11" t="s">
        <v>7</v>
      </c>
      <c r="D160" s="11" t="s">
        <v>8</v>
      </c>
      <c r="E160" s="11" t="s">
        <v>9</v>
      </c>
      <c r="F160" s="11" t="s">
        <v>10</v>
      </c>
      <c r="G160" s="11" t="s">
        <v>11</v>
      </c>
      <c r="H160" s="10" t="s">
        <v>12</v>
      </c>
      <c r="I160" s="10"/>
      <c r="J160" s="10"/>
      <c r="K160" s="9" t="s">
        <v>13</v>
      </c>
      <c r="L160" s="9"/>
      <c r="M160" s="9"/>
    </row>
    <row r="161" spans="1:13" x14ac:dyDescent="0.25">
      <c r="A161" s="13"/>
      <c r="B161" s="13"/>
      <c r="C161" s="11"/>
      <c r="D161" s="11"/>
      <c r="E161" s="11"/>
      <c r="F161" s="11"/>
      <c r="G161" s="11"/>
      <c r="H161" s="19" t="s">
        <v>14</v>
      </c>
      <c r="I161" s="19" t="s">
        <v>15</v>
      </c>
      <c r="J161" s="19" t="s">
        <v>16</v>
      </c>
      <c r="K161" s="20" t="s">
        <v>14</v>
      </c>
      <c r="L161" s="20" t="s">
        <v>15</v>
      </c>
      <c r="M161" s="20" t="s">
        <v>16</v>
      </c>
    </row>
    <row r="162" spans="1:13" x14ac:dyDescent="0.25">
      <c r="A162" s="21">
        <f t="shared" ref="A162:A176" si="36">A161+1</f>
        <v>1</v>
      </c>
      <c r="B162" s="22" t="s">
        <v>28</v>
      </c>
      <c r="C162" s="21">
        <v>345</v>
      </c>
      <c r="D162" s="281">
        <f t="shared" ref="D162:D175" si="37">F162+E162</f>
        <v>35</v>
      </c>
      <c r="E162" s="281">
        <v>4</v>
      </c>
      <c r="F162" s="281">
        <f t="shared" ref="F162:F175" si="38">INT(C162/$L$3)</f>
        <v>31</v>
      </c>
      <c r="G162" s="21">
        <v>12</v>
      </c>
      <c r="H162" s="21" t="str">
        <f t="shared" ref="H162:H176" si="39">CHOOSE(WEEKDAY(I162),"Minggu","Senin","Selasa","Rabu","Kamis","Jum'at","Sabtu")</f>
        <v>Rabu</v>
      </c>
      <c r="I162" s="24">
        <v>45777</v>
      </c>
      <c r="J162" s="25">
        <v>0.66666666666666696</v>
      </c>
      <c r="K162" s="21" t="str">
        <f t="shared" ref="K162:K175" si="40">CHOOSE(WEEKDAY(L162),"Minggu","Senin","Selasa","Rabu","Kamis","Jum'at","Sabtu")</f>
        <v>Kamis</v>
      </c>
      <c r="L162" s="24">
        <f>(I162+J162)+G162/24</f>
        <v>45778.166666666664</v>
      </c>
      <c r="M162" s="25">
        <f t="shared" ref="M162:M175" si="41">(J162+G162/24)</f>
        <v>1.166666666666667</v>
      </c>
    </row>
    <row r="163" spans="1:13" x14ac:dyDescent="0.25">
      <c r="A163" s="21">
        <f t="shared" si="36"/>
        <v>2</v>
      </c>
      <c r="B163" s="22" t="s">
        <v>360</v>
      </c>
      <c r="C163" s="21">
        <v>283</v>
      </c>
      <c r="D163" s="281">
        <f t="shared" si="37"/>
        <v>33</v>
      </c>
      <c r="E163" s="281">
        <v>8</v>
      </c>
      <c r="F163" s="281">
        <f t="shared" si="38"/>
        <v>25</v>
      </c>
      <c r="G163" s="21">
        <v>3</v>
      </c>
      <c r="H163" s="21" t="str">
        <f t="shared" si="39"/>
        <v>Jum'at</v>
      </c>
      <c r="I163" s="24">
        <f t="shared" ref="I163:I176" si="42">$I$162+J163</f>
        <v>45779.625</v>
      </c>
      <c r="J163" s="25">
        <f t="shared" ref="J163:J176" si="43">M162+D162/24</f>
        <v>2.625</v>
      </c>
      <c r="K163" s="21" t="str">
        <f t="shared" si="40"/>
        <v>Jum'at</v>
      </c>
      <c r="L163" s="24">
        <f t="shared" ref="L163:L175" si="44">($I$162+J163)+G163/24</f>
        <v>45779.75</v>
      </c>
      <c r="M163" s="25">
        <f t="shared" si="41"/>
        <v>2.75</v>
      </c>
    </row>
    <row r="164" spans="1:13" x14ac:dyDescent="0.25">
      <c r="A164" s="21">
        <f t="shared" si="36"/>
        <v>3</v>
      </c>
      <c r="B164" s="22" t="s">
        <v>361</v>
      </c>
      <c r="C164" s="21">
        <v>86</v>
      </c>
      <c r="D164" s="281">
        <f t="shared" si="37"/>
        <v>9</v>
      </c>
      <c r="E164" s="281">
        <v>2</v>
      </c>
      <c r="F164" s="281">
        <f t="shared" si="38"/>
        <v>7</v>
      </c>
      <c r="G164" s="21">
        <v>2</v>
      </c>
      <c r="H164" s="21" t="str">
        <f t="shared" si="39"/>
        <v>Minggu</v>
      </c>
      <c r="I164" s="24">
        <f t="shared" si="42"/>
        <v>45781.125</v>
      </c>
      <c r="J164" s="25">
        <f t="shared" si="43"/>
        <v>4.125</v>
      </c>
      <c r="K164" s="21" t="str">
        <f t="shared" si="40"/>
        <v>Minggu</v>
      </c>
      <c r="L164" s="24">
        <f t="shared" si="44"/>
        <v>45781.208333333336</v>
      </c>
      <c r="M164" s="25">
        <f t="shared" si="41"/>
        <v>4.208333333333333</v>
      </c>
    </row>
    <row r="165" spans="1:13" x14ac:dyDescent="0.25">
      <c r="A165" s="21">
        <f t="shared" si="36"/>
        <v>4</v>
      </c>
      <c r="B165" s="22" t="s">
        <v>20</v>
      </c>
      <c r="C165" s="21">
        <v>200</v>
      </c>
      <c r="D165" s="281">
        <f t="shared" si="37"/>
        <v>20</v>
      </c>
      <c r="E165" s="281">
        <v>2</v>
      </c>
      <c r="F165" s="281">
        <f t="shared" si="38"/>
        <v>18</v>
      </c>
      <c r="G165" s="21">
        <v>2</v>
      </c>
      <c r="H165" s="21" t="str">
        <f t="shared" si="39"/>
        <v>Minggu</v>
      </c>
      <c r="I165" s="24">
        <f t="shared" si="42"/>
        <v>45781.583333333336</v>
      </c>
      <c r="J165" s="25">
        <f t="shared" si="43"/>
        <v>4.583333333333333</v>
      </c>
      <c r="K165" s="21" t="str">
        <f t="shared" si="40"/>
        <v>Minggu</v>
      </c>
      <c r="L165" s="24">
        <f t="shared" si="44"/>
        <v>45781.666666666672</v>
      </c>
      <c r="M165" s="25">
        <f t="shared" si="41"/>
        <v>4.6666666666666661</v>
      </c>
    </row>
    <row r="166" spans="1:13" x14ac:dyDescent="0.25">
      <c r="A166" s="21">
        <f t="shared" si="36"/>
        <v>5</v>
      </c>
      <c r="B166" s="22" t="s">
        <v>57</v>
      </c>
      <c r="C166" s="21">
        <v>97</v>
      </c>
      <c r="D166" s="281">
        <f t="shared" si="37"/>
        <v>10</v>
      </c>
      <c r="E166" s="281">
        <v>2</v>
      </c>
      <c r="F166" s="281">
        <f t="shared" si="38"/>
        <v>8</v>
      </c>
      <c r="G166" s="21">
        <v>3</v>
      </c>
      <c r="H166" s="21" t="str">
        <f t="shared" si="39"/>
        <v>Senin</v>
      </c>
      <c r="I166" s="24">
        <f t="shared" si="42"/>
        <v>45782.5</v>
      </c>
      <c r="J166" s="25">
        <f t="shared" si="43"/>
        <v>5.4999999999999991</v>
      </c>
      <c r="K166" s="21" t="str">
        <f t="shared" si="40"/>
        <v>Senin</v>
      </c>
      <c r="L166" s="24">
        <f t="shared" si="44"/>
        <v>45782.625</v>
      </c>
      <c r="M166" s="25">
        <f t="shared" si="41"/>
        <v>5.6249999999999991</v>
      </c>
    </row>
    <row r="167" spans="1:13" x14ac:dyDescent="0.25">
      <c r="A167" s="21">
        <f t="shared" si="36"/>
        <v>6</v>
      </c>
      <c r="B167" s="22" t="s">
        <v>59</v>
      </c>
      <c r="C167" s="21">
        <v>120</v>
      </c>
      <c r="D167" s="281">
        <f t="shared" si="37"/>
        <v>12</v>
      </c>
      <c r="E167" s="281">
        <v>2</v>
      </c>
      <c r="F167" s="281">
        <f t="shared" si="38"/>
        <v>10</v>
      </c>
      <c r="G167" s="21">
        <v>2</v>
      </c>
      <c r="H167" s="21" t="str">
        <f t="shared" si="39"/>
        <v>Selasa</v>
      </c>
      <c r="I167" s="24">
        <f t="shared" si="42"/>
        <v>45783.041666666664</v>
      </c>
      <c r="J167" s="25">
        <f t="shared" si="43"/>
        <v>6.0416666666666661</v>
      </c>
      <c r="K167" s="21" t="str">
        <f t="shared" si="40"/>
        <v>Selasa</v>
      </c>
      <c r="L167" s="24">
        <f t="shared" si="44"/>
        <v>45783.125</v>
      </c>
      <c r="M167" s="25">
        <f t="shared" si="41"/>
        <v>6.1249999999999991</v>
      </c>
    </row>
    <row r="168" spans="1:13" x14ac:dyDescent="0.25">
      <c r="A168" s="21">
        <f t="shared" si="36"/>
        <v>7</v>
      </c>
      <c r="B168" s="22" t="s">
        <v>60</v>
      </c>
      <c r="C168" s="21">
        <v>137</v>
      </c>
      <c r="D168" s="281">
        <f t="shared" si="37"/>
        <v>14</v>
      </c>
      <c r="E168" s="281">
        <v>2</v>
      </c>
      <c r="F168" s="281">
        <f t="shared" si="38"/>
        <v>12</v>
      </c>
      <c r="G168" s="21">
        <v>6</v>
      </c>
      <c r="H168" s="21" t="str">
        <f t="shared" si="39"/>
        <v>Selasa</v>
      </c>
      <c r="I168" s="24">
        <f t="shared" si="42"/>
        <v>45783.625</v>
      </c>
      <c r="J168" s="25">
        <f t="shared" si="43"/>
        <v>6.6249999999999991</v>
      </c>
      <c r="K168" s="21" t="str">
        <f t="shared" si="40"/>
        <v>Selasa</v>
      </c>
      <c r="L168" s="24">
        <f t="shared" si="44"/>
        <v>45783.875</v>
      </c>
      <c r="M168" s="25">
        <f t="shared" si="41"/>
        <v>6.8749999999999991</v>
      </c>
    </row>
    <row r="169" spans="1:13" x14ac:dyDescent="0.25">
      <c r="A169" s="21">
        <f t="shared" si="36"/>
        <v>8</v>
      </c>
      <c r="B169" s="22" t="s">
        <v>362</v>
      </c>
      <c r="C169" s="21">
        <v>137</v>
      </c>
      <c r="D169" s="281">
        <f t="shared" si="37"/>
        <v>14</v>
      </c>
      <c r="E169" s="281">
        <v>2</v>
      </c>
      <c r="F169" s="281">
        <f t="shared" si="38"/>
        <v>12</v>
      </c>
      <c r="G169" s="21">
        <v>10</v>
      </c>
      <c r="H169" s="21" t="str">
        <f t="shared" si="39"/>
        <v>Rabu</v>
      </c>
      <c r="I169" s="24">
        <f t="shared" si="42"/>
        <v>45784.458333333336</v>
      </c>
      <c r="J169" s="25">
        <f t="shared" si="43"/>
        <v>7.4583333333333321</v>
      </c>
      <c r="K169" s="21" t="str">
        <f t="shared" si="40"/>
        <v>Rabu</v>
      </c>
      <c r="L169" s="24">
        <f t="shared" si="44"/>
        <v>45784.875</v>
      </c>
      <c r="M169" s="25">
        <f t="shared" si="41"/>
        <v>7.8749999999999991</v>
      </c>
    </row>
    <row r="170" spans="1:13" x14ac:dyDescent="0.25">
      <c r="A170" s="21">
        <f t="shared" si="36"/>
        <v>9</v>
      </c>
      <c r="B170" s="22" t="s">
        <v>60</v>
      </c>
      <c r="C170" s="21">
        <v>120</v>
      </c>
      <c r="D170" s="281">
        <f t="shared" si="37"/>
        <v>13</v>
      </c>
      <c r="E170" s="281">
        <v>3</v>
      </c>
      <c r="F170" s="281">
        <f t="shared" si="38"/>
        <v>10</v>
      </c>
      <c r="G170" s="21">
        <v>6</v>
      </c>
      <c r="H170" s="21" t="str">
        <f t="shared" si="39"/>
        <v>Kamis</v>
      </c>
      <c r="I170" s="24">
        <f t="shared" si="42"/>
        <v>45785.458333333336</v>
      </c>
      <c r="J170" s="25">
        <f t="shared" si="43"/>
        <v>8.4583333333333321</v>
      </c>
      <c r="K170" s="21" t="str">
        <f t="shared" si="40"/>
        <v>Kamis</v>
      </c>
      <c r="L170" s="24">
        <f t="shared" si="44"/>
        <v>45785.708333333336</v>
      </c>
      <c r="M170" s="25">
        <f t="shared" si="41"/>
        <v>8.7083333333333321</v>
      </c>
    </row>
    <row r="171" spans="1:13" x14ac:dyDescent="0.25">
      <c r="A171" s="21">
        <f t="shared" si="36"/>
        <v>10</v>
      </c>
      <c r="B171" s="22" t="s">
        <v>59</v>
      </c>
      <c r="C171" s="21">
        <v>97</v>
      </c>
      <c r="D171" s="281">
        <f t="shared" si="37"/>
        <v>15</v>
      </c>
      <c r="E171" s="281">
        <v>7</v>
      </c>
      <c r="F171" s="281">
        <f t="shared" si="38"/>
        <v>8</v>
      </c>
      <c r="G171" s="21">
        <v>2</v>
      </c>
      <c r="H171" s="21" t="str">
        <f t="shared" si="39"/>
        <v>Jum'at</v>
      </c>
      <c r="I171" s="24">
        <f t="shared" si="42"/>
        <v>45786.25</v>
      </c>
      <c r="J171" s="25">
        <f t="shared" si="43"/>
        <v>9.2499999999999982</v>
      </c>
      <c r="K171" s="21" t="str">
        <f t="shared" si="40"/>
        <v>Jum'at</v>
      </c>
      <c r="L171" s="24">
        <f t="shared" si="44"/>
        <v>45786.333333333336</v>
      </c>
      <c r="M171" s="25">
        <f t="shared" si="41"/>
        <v>9.3333333333333321</v>
      </c>
    </row>
    <row r="172" spans="1:13" x14ac:dyDescent="0.25">
      <c r="A172" s="21">
        <f t="shared" si="36"/>
        <v>11</v>
      </c>
      <c r="B172" s="22" t="s">
        <v>57</v>
      </c>
      <c r="C172" s="21">
        <v>200</v>
      </c>
      <c r="D172" s="281">
        <f t="shared" si="37"/>
        <v>20</v>
      </c>
      <c r="E172" s="281">
        <v>2</v>
      </c>
      <c r="F172" s="281">
        <f t="shared" si="38"/>
        <v>18</v>
      </c>
      <c r="G172" s="21">
        <v>3</v>
      </c>
      <c r="H172" s="21" t="str">
        <f t="shared" si="39"/>
        <v>Jum'at</v>
      </c>
      <c r="I172" s="24">
        <f t="shared" si="42"/>
        <v>45786.958333333336</v>
      </c>
      <c r="J172" s="25">
        <f t="shared" si="43"/>
        <v>9.9583333333333321</v>
      </c>
      <c r="K172" s="21" t="str">
        <f t="shared" si="40"/>
        <v>Sabtu</v>
      </c>
      <c r="L172" s="24">
        <f t="shared" si="44"/>
        <v>45787.083333333336</v>
      </c>
      <c r="M172" s="25">
        <f t="shared" si="41"/>
        <v>10.083333333333332</v>
      </c>
    </row>
    <row r="173" spans="1:13" x14ac:dyDescent="0.25">
      <c r="A173" s="21">
        <f t="shared" si="36"/>
        <v>12</v>
      </c>
      <c r="B173" s="22" t="s">
        <v>20</v>
      </c>
      <c r="C173" s="21">
        <v>243</v>
      </c>
      <c r="D173" s="280">
        <f t="shared" si="37"/>
        <v>23</v>
      </c>
      <c r="E173" s="280">
        <v>1</v>
      </c>
      <c r="F173" s="280">
        <f t="shared" si="38"/>
        <v>22</v>
      </c>
      <c r="G173" s="21">
        <v>4</v>
      </c>
      <c r="H173" s="21" t="str">
        <f t="shared" si="39"/>
        <v>Sabtu</v>
      </c>
      <c r="I173" s="24">
        <f t="shared" si="42"/>
        <v>45787.916666666664</v>
      </c>
      <c r="J173" s="25">
        <f t="shared" si="43"/>
        <v>10.916666666666666</v>
      </c>
      <c r="K173" s="21" t="str">
        <f t="shared" si="40"/>
        <v>Minggu</v>
      </c>
      <c r="L173" s="24">
        <f t="shared" si="44"/>
        <v>45788.083333333328</v>
      </c>
      <c r="M173" s="25">
        <f t="shared" si="41"/>
        <v>11.083333333333332</v>
      </c>
    </row>
    <row r="174" spans="1:13" x14ac:dyDescent="0.25">
      <c r="A174" s="21">
        <f t="shared" si="36"/>
        <v>13</v>
      </c>
      <c r="B174" s="134" t="s">
        <v>19</v>
      </c>
      <c r="C174" s="21">
        <v>458</v>
      </c>
      <c r="D174" s="280">
        <f t="shared" si="37"/>
        <v>46</v>
      </c>
      <c r="E174" s="280">
        <v>5</v>
      </c>
      <c r="F174" s="280">
        <f t="shared" si="38"/>
        <v>41</v>
      </c>
      <c r="G174" s="27">
        <v>3</v>
      </c>
      <c r="H174" s="21" t="str">
        <f t="shared" si="39"/>
        <v>Senin</v>
      </c>
      <c r="I174" s="24">
        <f t="shared" si="42"/>
        <v>45789.041666666664</v>
      </c>
      <c r="J174" s="25">
        <f t="shared" si="43"/>
        <v>12.041666666666666</v>
      </c>
      <c r="K174" s="21" t="str">
        <f t="shared" si="40"/>
        <v>Senin</v>
      </c>
      <c r="L174" s="24">
        <f t="shared" si="44"/>
        <v>45789.166666666664</v>
      </c>
      <c r="M174" s="25">
        <f t="shared" si="41"/>
        <v>12.166666666666666</v>
      </c>
    </row>
    <row r="175" spans="1:13" x14ac:dyDescent="0.25">
      <c r="A175" s="21">
        <f t="shared" si="36"/>
        <v>14</v>
      </c>
      <c r="B175" s="26" t="s">
        <v>18</v>
      </c>
      <c r="C175" s="21">
        <v>396</v>
      </c>
      <c r="D175" s="280">
        <f t="shared" si="37"/>
        <v>40</v>
      </c>
      <c r="E175" s="281">
        <v>4</v>
      </c>
      <c r="F175" s="280">
        <f t="shared" si="38"/>
        <v>36</v>
      </c>
      <c r="G175" s="21">
        <v>2</v>
      </c>
      <c r="H175" s="21" t="str">
        <f t="shared" si="39"/>
        <v>Rabu</v>
      </c>
      <c r="I175" s="24">
        <f t="shared" si="42"/>
        <v>45791.083333333336</v>
      </c>
      <c r="J175" s="25">
        <f t="shared" si="43"/>
        <v>14.083333333333332</v>
      </c>
      <c r="K175" s="21" t="str">
        <f t="shared" si="40"/>
        <v>Rabu</v>
      </c>
      <c r="L175" s="24">
        <f t="shared" si="44"/>
        <v>45791.166666666672</v>
      </c>
      <c r="M175" s="25">
        <f t="shared" si="41"/>
        <v>14.166666666666666</v>
      </c>
    </row>
    <row r="176" spans="1:13" x14ac:dyDescent="0.25">
      <c r="A176" s="21">
        <f t="shared" si="36"/>
        <v>15</v>
      </c>
      <c r="B176" s="26" t="s">
        <v>147</v>
      </c>
      <c r="C176" s="27"/>
      <c r="D176" s="280"/>
      <c r="E176" s="281"/>
      <c r="F176" s="280"/>
      <c r="G176" s="21"/>
      <c r="H176" s="21" t="str">
        <f t="shared" si="39"/>
        <v>Kamis</v>
      </c>
      <c r="I176" s="24">
        <f t="shared" si="42"/>
        <v>45792.833333333336</v>
      </c>
      <c r="J176" s="25">
        <f t="shared" si="43"/>
        <v>15.833333333333332</v>
      </c>
      <c r="K176" s="21"/>
      <c r="L176" s="24"/>
      <c r="M176" s="25"/>
    </row>
    <row r="177" spans="1:13" x14ac:dyDescent="0.25">
      <c r="A177" s="476" t="s">
        <v>31</v>
      </c>
      <c r="B177" s="476"/>
      <c r="C177" s="367">
        <f>SUM(C162:C176)</f>
        <v>2919</v>
      </c>
      <c r="D177" s="367">
        <f>SUM(D162:D176)</f>
        <v>304</v>
      </c>
      <c r="E177" s="368"/>
      <c r="F177" s="367"/>
      <c r="G177" s="367">
        <f>SUM(G162:G176)</f>
        <v>60</v>
      </c>
      <c r="H177" s="367">
        <f>D177+G177</f>
        <v>364</v>
      </c>
      <c r="I177" s="369"/>
      <c r="J177" s="30"/>
      <c r="K177" s="369"/>
      <c r="L177" s="369"/>
      <c r="M177" s="30"/>
    </row>
    <row r="178" spans="1:13" x14ac:dyDescent="0.25">
      <c r="A178" s="476" t="s">
        <v>32</v>
      </c>
      <c r="B178" s="476"/>
      <c r="C178" s="370"/>
      <c r="D178" s="371">
        <f>D177/24</f>
        <v>12.666666666666666</v>
      </c>
      <c r="E178" s="372"/>
      <c r="F178" s="371"/>
      <c r="G178" s="371">
        <f>G177/24</f>
        <v>2.5</v>
      </c>
      <c r="H178" s="372">
        <f>SUM(G178+D178)</f>
        <v>15.166666666666666</v>
      </c>
      <c r="I178" s="373"/>
      <c r="J178" s="34" t="s">
        <v>33</v>
      </c>
      <c r="K178" s="35"/>
      <c r="L178" s="35"/>
      <c r="M178" s="35"/>
    </row>
    <row r="179" spans="1:13" x14ac:dyDescent="0.25">
      <c r="E179" s="374"/>
      <c r="H179" s="35"/>
      <c r="I179" s="35"/>
      <c r="J179" s="30" t="s">
        <v>34</v>
      </c>
      <c r="K179" s="30"/>
      <c r="L179" s="38">
        <f>C177</f>
        <v>2919</v>
      </c>
      <c r="M179" s="35" t="s">
        <v>35</v>
      </c>
    </row>
    <row r="180" spans="1:13" x14ac:dyDescent="0.25">
      <c r="B180" s="375"/>
      <c r="E180" s="374"/>
      <c r="I180" s="35"/>
      <c r="J180" s="30" t="s">
        <v>36</v>
      </c>
      <c r="K180" s="30"/>
      <c r="L180" s="40">
        <f>D178</f>
        <v>12.666666666666666</v>
      </c>
      <c r="M180" s="35" t="s">
        <v>14</v>
      </c>
    </row>
    <row r="181" spans="1:13" x14ac:dyDescent="0.25">
      <c r="D181" s="361">
        <f>603-577</f>
        <v>26</v>
      </c>
      <c r="E181" s="374"/>
      <c r="I181" s="35"/>
      <c r="J181" s="30" t="s">
        <v>37</v>
      </c>
      <c r="K181" s="30"/>
      <c r="L181" s="376">
        <f>G178</f>
        <v>2.5</v>
      </c>
      <c r="M181" s="35" t="s">
        <v>14</v>
      </c>
    </row>
    <row r="182" spans="1:13" x14ac:dyDescent="0.25">
      <c r="A182" s="377"/>
      <c r="B182" s="377"/>
      <c r="C182" s="377"/>
      <c r="D182" s="377"/>
      <c r="E182" s="378"/>
      <c r="F182" s="377"/>
      <c r="G182" s="377"/>
      <c r="H182" s="377"/>
      <c r="I182" s="379"/>
      <c r="J182" s="380" t="s">
        <v>63</v>
      </c>
      <c r="K182" s="379"/>
      <c r="L182" s="381">
        <f>SUM(L180:L181)</f>
        <v>15.166666666666666</v>
      </c>
      <c r="M182" s="379"/>
    </row>
    <row r="184" spans="1:13" x14ac:dyDescent="0.25">
      <c r="A184" s="475" t="s">
        <v>310</v>
      </c>
      <c r="B184" s="475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5"/>
    </row>
    <row r="185" spans="1:13" x14ac:dyDescent="0.25">
      <c r="A185" s="2" t="s">
        <v>359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362" t="s">
        <v>42</v>
      </c>
      <c r="B186" s="363"/>
      <c r="C186" s="363"/>
      <c r="D186" s="363"/>
      <c r="E186" s="364"/>
      <c r="F186" s="364"/>
      <c r="G186" s="365"/>
      <c r="H186" s="365"/>
      <c r="I186" s="365"/>
      <c r="J186" s="365"/>
      <c r="K186" s="67" t="s">
        <v>3</v>
      </c>
      <c r="L186" s="66">
        <v>11</v>
      </c>
      <c r="M186" s="67" t="s">
        <v>4</v>
      </c>
    </row>
    <row r="187" spans="1:13" ht="15.75" customHeight="1" x14ac:dyDescent="0.25">
      <c r="A187" s="13" t="s">
        <v>5</v>
      </c>
      <c r="B187" s="13" t="s">
        <v>6</v>
      </c>
      <c r="C187" s="11" t="s">
        <v>7</v>
      </c>
      <c r="D187" s="11" t="s">
        <v>8</v>
      </c>
      <c r="E187" s="11" t="s">
        <v>9</v>
      </c>
      <c r="F187" s="11" t="s">
        <v>10</v>
      </c>
      <c r="G187" s="11" t="s">
        <v>11</v>
      </c>
      <c r="H187" s="10" t="s">
        <v>12</v>
      </c>
      <c r="I187" s="10"/>
      <c r="J187" s="10"/>
      <c r="K187" s="9" t="s">
        <v>13</v>
      </c>
      <c r="L187" s="9"/>
      <c r="M187" s="9"/>
    </row>
    <row r="188" spans="1:13" x14ac:dyDescent="0.25">
      <c r="A188" s="13"/>
      <c r="B188" s="13"/>
      <c r="C188" s="11"/>
      <c r="D188" s="11"/>
      <c r="E188" s="11"/>
      <c r="F188" s="11"/>
      <c r="G188" s="11"/>
      <c r="H188" s="19" t="s">
        <v>14</v>
      </c>
      <c r="I188" s="19" t="s">
        <v>15</v>
      </c>
      <c r="J188" s="19" t="s">
        <v>16</v>
      </c>
      <c r="K188" s="20" t="s">
        <v>14</v>
      </c>
      <c r="L188" s="20" t="s">
        <v>15</v>
      </c>
      <c r="M188" s="20" t="s">
        <v>16</v>
      </c>
    </row>
    <row r="189" spans="1:13" x14ac:dyDescent="0.25">
      <c r="A189" s="21">
        <f t="shared" ref="A189:A203" si="45">A188+1</f>
        <v>1</v>
      </c>
      <c r="B189" s="26" t="s">
        <v>147</v>
      </c>
      <c r="C189" s="21">
        <v>794</v>
      </c>
      <c r="D189" s="281">
        <f t="shared" ref="D189:D202" si="46">F189+E189</f>
        <v>72</v>
      </c>
      <c r="E189" s="281">
        <v>0</v>
      </c>
      <c r="F189" s="281">
        <f t="shared" ref="F189:F202" si="47">INT(C189/$L$3)</f>
        <v>72</v>
      </c>
      <c r="G189" s="21">
        <v>673</v>
      </c>
      <c r="H189" s="21" t="str">
        <f t="shared" ref="H189:H203" si="48">CHOOSE(WEEKDAY(I189),"Minggu","Senin","Selasa","Rabu","Kamis","Jum'at","Sabtu")</f>
        <v>Jum'at</v>
      </c>
      <c r="I189" s="24">
        <v>45793</v>
      </c>
      <c r="J189" s="25">
        <v>0.5</v>
      </c>
      <c r="K189" s="21" t="str">
        <f t="shared" ref="K189:K202" si="49">CHOOSE(WEEKDAY(L189),"Minggu","Senin","Selasa","Rabu","Kamis","Jum'at","Sabtu")</f>
        <v>Jum'at</v>
      </c>
      <c r="L189" s="24">
        <f>(I189+J189)+G189/24</f>
        <v>45821.541666666664</v>
      </c>
      <c r="M189" s="25">
        <f t="shared" ref="M189:M202" si="50">(J189+G189/24)</f>
        <v>28.541666666666668</v>
      </c>
    </row>
    <row r="190" spans="1:13" x14ac:dyDescent="0.25">
      <c r="A190" s="21">
        <f t="shared" si="45"/>
        <v>2</v>
      </c>
      <c r="B190" s="26" t="s">
        <v>19</v>
      </c>
      <c r="C190" s="21">
        <v>243</v>
      </c>
      <c r="D190" s="281">
        <f t="shared" si="46"/>
        <v>25</v>
      </c>
      <c r="E190" s="281">
        <v>3</v>
      </c>
      <c r="F190" s="281">
        <f t="shared" si="47"/>
        <v>22</v>
      </c>
      <c r="G190" s="21">
        <v>5</v>
      </c>
      <c r="H190" s="21" t="str">
        <f t="shared" si="48"/>
        <v>Senin</v>
      </c>
      <c r="I190" s="24">
        <f t="shared" ref="I190:I203" si="51">$I$189+J190</f>
        <v>45824.541666666664</v>
      </c>
      <c r="J190" s="25">
        <f t="shared" ref="J190:J203" si="52">M189+D189/24</f>
        <v>31.541666666666668</v>
      </c>
      <c r="K190" s="21" t="str">
        <f t="shared" si="49"/>
        <v>Senin</v>
      </c>
      <c r="L190" s="24">
        <f t="shared" ref="L190:L202" si="53">($I$189+J190)+G190/24</f>
        <v>45824.75</v>
      </c>
      <c r="M190" s="25">
        <f t="shared" si="50"/>
        <v>31.75</v>
      </c>
    </row>
    <row r="191" spans="1:13" x14ac:dyDescent="0.25">
      <c r="A191" s="21">
        <f t="shared" si="45"/>
        <v>3</v>
      </c>
      <c r="B191" s="22" t="s">
        <v>20</v>
      </c>
      <c r="C191" s="21">
        <v>200</v>
      </c>
      <c r="D191" s="281">
        <f t="shared" si="46"/>
        <v>19</v>
      </c>
      <c r="E191" s="281">
        <v>1</v>
      </c>
      <c r="F191" s="281">
        <f t="shared" si="47"/>
        <v>18</v>
      </c>
      <c r="G191" s="21">
        <v>3</v>
      </c>
      <c r="H191" s="21" t="str">
        <f t="shared" si="48"/>
        <v>Selasa</v>
      </c>
      <c r="I191" s="24">
        <f t="shared" si="51"/>
        <v>45825.791666666664</v>
      </c>
      <c r="J191" s="25">
        <f t="shared" si="52"/>
        <v>32.791666666666664</v>
      </c>
      <c r="K191" s="21" t="str">
        <f t="shared" si="49"/>
        <v>Selasa</v>
      </c>
      <c r="L191" s="24">
        <f t="shared" si="53"/>
        <v>45825.916666666664</v>
      </c>
      <c r="M191" s="25">
        <f t="shared" si="50"/>
        <v>32.916666666666664</v>
      </c>
    </row>
    <row r="192" spans="1:13" x14ac:dyDescent="0.25">
      <c r="A192" s="21">
        <f t="shared" si="45"/>
        <v>4</v>
      </c>
      <c r="B192" s="22" t="s">
        <v>57</v>
      </c>
      <c r="C192" s="21">
        <v>97</v>
      </c>
      <c r="D192" s="281">
        <f t="shared" si="46"/>
        <v>9</v>
      </c>
      <c r="E192" s="281">
        <v>1</v>
      </c>
      <c r="F192" s="281">
        <f t="shared" si="47"/>
        <v>8</v>
      </c>
      <c r="G192" s="21">
        <v>2</v>
      </c>
      <c r="H192" s="21" t="str">
        <f t="shared" si="48"/>
        <v>Rabu</v>
      </c>
      <c r="I192" s="24">
        <f t="shared" si="51"/>
        <v>45826.708333333336</v>
      </c>
      <c r="J192" s="25">
        <f t="shared" si="52"/>
        <v>33.708333333333329</v>
      </c>
      <c r="K192" s="21" t="str">
        <f t="shared" si="49"/>
        <v>Rabu</v>
      </c>
      <c r="L192" s="24">
        <f t="shared" si="53"/>
        <v>45826.791666666672</v>
      </c>
      <c r="M192" s="25">
        <f t="shared" si="50"/>
        <v>33.791666666666664</v>
      </c>
    </row>
    <row r="193" spans="1:13" x14ac:dyDescent="0.25">
      <c r="A193" s="21">
        <f t="shared" si="45"/>
        <v>5</v>
      </c>
      <c r="B193" s="22" t="s">
        <v>59</v>
      </c>
      <c r="C193" s="21">
        <v>120</v>
      </c>
      <c r="D193" s="281">
        <f t="shared" si="46"/>
        <v>11</v>
      </c>
      <c r="E193" s="281">
        <v>1</v>
      </c>
      <c r="F193" s="281">
        <f t="shared" si="47"/>
        <v>10</v>
      </c>
      <c r="G193" s="21">
        <v>2</v>
      </c>
      <c r="H193" s="21" t="str">
        <f t="shared" si="48"/>
        <v>Kamis</v>
      </c>
      <c r="I193" s="24">
        <f t="shared" si="51"/>
        <v>45827.166666666664</v>
      </c>
      <c r="J193" s="25">
        <f t="shared" si="52"/>
        <v>34.166666666666664</v>
      </c>
      <c r="K193" s="21" t="str">
        <f t="shared" si="49"/>
        <v>Kamis</v>
      </c>
      <c r="L193" s="24">
        <f t="shared" si="53"/>
        <v>45827.25</v>
      </c>
      <c r="M193" s="25">
        <f t="shared" si="50"/>
        <v>34.25</v>
      </c>
    </row>
    <row r="194" spans="1:13" x14ac:dyDescent="0.25">
      <c r="A194" s="21">
        <f t="shared" si="45"/>
        <v>6</v>
      </c>
      <c r="B194" s="22" t="s">
        <v>60</v>
      </c>
      <c r="C194" s="27">
        <v>520</v>
      </c>
      <c r="D194" s="281">
        <f t="shared" si="46"/>
        <v>48</v>
      </c>
      <c r="E194" s="281">
        <v>1</v>
      </c>
      <c r="F194" s="281">
        <f t="shared" si="47"/>
        <v>47</v>
      </c>
      <c r="G194" s="21">
        <v>3</v>
      </c>
      <c r="H194" s="21" t="str">
        <f t="shared" si="48"/>
        <v>Kamis</v>
      </c>
      <c r="I194" s="24">
        <f t="shared" si="51"/>
        <v>45827.708333333336</v>
      </c>
      <c r="J194" s="25">
        <f t="shared" si="52"/>
        <v>34.708333333333336</v>
      </c>
      <c r="K194" s="21" t="str">
        <f t="shared" si="49"/>
        <v>Kamis</v>
      </c>
      <c r="L194" s="24">
        <f t="shared" si="53"/>
        <v>45827.833333333336</v>
      </c>
      <c r="M194" s="25">
        <f t="shared" si="50"/>
        <v>34.833333333333336</v>
      </c>
    </row>
    <row r="195" spans="1:13" x14ac:dyDescent="0.25">
      <c r="A195" s="21">
        <f t="shared" si="45"/>
        <v>7</v>
      </c>
      <c r="B195" s="26" t="s">
        <v>138</v>
      </c>
      <c r="C195" s="21">
        <v>352</v>
      </c>
      <c r="D195" s="281">
        <f t="shared" si="46"/>
        <v>35</v>
      </c>
      <c r="E195" s="281">
        <v>3</v>
      </c>
      <c r="F195" s="281">
        <f t="shared" si="47"/>
        <v>32</v>
      </c>
      <c r="G195" s="21">
        <v>4</v>
      </c>
      <c r="H195" s="21" t="str">
        <f t="shared" si="48"/>
        <v>Sabtu</v>
      </c>
      <c r="I195" s="24">
        <f t="shared" si="51"/>
        <v>45829.833333333336</v>
      </c>
      <c r="J195" s="25">
        <f t="shared" si="52"/>
        <v>36.833333333333336</v>
      </c>
      <c r="K195" s="21" t="str">
        <f t="shared" si="49"/>
        <v>Minggu</v>
      </c>
      <c r="L195" s="24">
        <f t="shared" si="53"/>
        <v>45830</v>
      </c>
      <c r="M195" s="25">
        <f t="shared" si="50"/>
        <v>37</v>
      </c>
    </row>
    <row r="196" spans="1:13" x14ac:dyDescent="0.25">
      <c r="A196" s="21">
        <f t="shared" si="45"/>
        <v>8</v>
      </c>
      <c r="B196" s="26" t="s">
        <v>289</v>
      </c>
      <c r="C196" s="21">
        <v>202</v>
      </c>
      <c r="D196" s="281">
        <f t="shared" si="46"/>
        <v>20</v>
      </c>
      <c r="E196" s="281">
        <v>2</v>
      </c>
      <c r="F196" s="281">
        <f t="shared" si="47"/>
        <v>18</v>
      </c>
      <c r="G196" s="21">
        <v>2</v>
      </c>
      <c r="H196" s="21" t="str">
        <f t="shared" si="48"/>
        <v>Senin</v>
      </c>
      <c r="I196" s="24">
        <f t="shared" si="51"/>
        <v>45831.458333333336</v>
      </c>
      <c r="J196" s="25">
        <f t="shared" si="52"/>
        <v>38.458333333333336</v>
      </c>
      <c r="K196" s="21" t="str">
        <f t="shared" si="49"/>
        <v>Senin</v>
      </c>
      <c r="L196" s="24">
        <f t="shared" si="53"/>
        <v>45831.541666666672</v>
      </c>
      <c r="M196" s="25">
        <f t="shared" si="50"/>
        <v>38.541666666666671</v>
      </c>
    </row>
    <row r="197" spans="1:13" x14ac:dyDescent="0.25">
      <c r="A197" s="21">
        <f t="shared" si="45"/>
        <v>9</v>
      </c>
      <c r="B197" s="22" t="s">
        <v>60</v>
      </c>
      <c r="C197" s="21">
        <v>120</v>
      </c>
      <c r="D197" s="281">
        <f t="shared" si="46"/>
        <v>13</v>
      </c>
      <c r="E197" s="281">
        <v>3</v>
      </c>
      <c r="F197" s="281">
        <f t="shared" si="47"/>
        <v>10</v>
      </c>
      <c r="G197" s="21">
        <v>6</v>
      </c>
      <c r="H197" s="21" t="str">
        <f t="shared" si="48"/>
        <v>Selasa</v>
      </c>
      <c r="I197" s="24">
        <f t="shared" si="51"/>
        <v>45832.375</v>
      </c>
      <c r="J197" s="25">
        <f t="shared" si="52"/>
        <v>39.375000000000007</v>
      </c>
      <c r="K197" s="21" t="str">
        <f t="shared" si="49"/>
        <v>Selasa</v>
      </c>
      <c r="L197" s="24">
        <f t="shared" si="53"/>
        <v>45832.625</v>
      </c>
      <c r="M197" s="25">
        <f t="shared" si="50"/>
        <v>39.625000000000007</v>
      </c>
    </row>
    <row r="198" spans="1:13" x14ac:dyDescent="0.25">
      <c r="A198" s="21">
        <f t="shared" si="45"/>
        <v>10</v>
      </c>
      <c r="B198" s="22" t="s">
        <v>59</v>
      </c>
      <c r="C198" s="21">
        <v>97</v>
      </c>
      <c r="D198" s="281">
        <f t="shared" si="46"/>
        <v>10</v>
      </c>
      <c r="E198" s="281">
        <v>2</v>
      </c>
      <c r="F198" s="281">
        <f t="shared" si="47"/>
        <v>8</v>
      </c>
      <c r="G198" s="21">
        <v>2</v>
      </c>
      <c r="H198" s="21" t="str">
        <f t="shared" si="48"/>
        <v>Rabu</v>
      </c>
      <c r="I198" s="24">
        <f t="shared" si="51"/>
        <v>45833.166666666664</v>
      </c>
      <c r="J198" s="25">
        <f t="shared" si="52"/>
        <v>40.166666666666671</v>
      </c>
      <c r="K198" s="21" t="str">
        <f t="shared" si="49"/>
        <v>Rabu</v>
      </c>
      <c r="L198" s="24">
        <f t="shared" si="53"/>
        <v>45833.25</v>
      </c>
      <c r="M198" s="25">
        <f t="shared" si="50"/>
        <v>40.250000000000007</v>
      </c>
    </row>
    <row r="199" spans="1:13" x14ac:dyDescent="0.25">
      <c r="A199" s="21">
        <f t="shared" si="45"/>
        <v>11</v>
      </c>
      <c r="B199" s="22" t="s">
        <v>57</v>
      </c>
      <c r="C199" s="21">
        <v>200</v>
      </c>
      <c r="D199" s="281">
        <f t="shared" si="46"/>
        <v>19</v>
      </c>
      <c r="E199" s="281">
        <v>1</v>
      </c>
      <c r="F199" s="281">
        <f t="shared" si="47"/>
        <v>18</v>
      </c>
      <c r="G199" s="21">
        <v>2</v>
      </c>
      <c r="H199" s="21" t="str">
        <f t="shared" si="48"/>
        <v>Rabu</v>
      </c>
      <c r="I199" s="24">
        <f t="shared" si="51"/>
        <v>45833.666666666664</v>
      </c>
      <c r="J199" s="25">
        <f t="shared" si="52"/>
        <v>40.666666666666671</v>
      </c>
      <c r="K199" s="21" t="str">
        <f t="shared" si="49"/>
        <v>Rabu</v>
      </c>
      <c r="L199" s="24">
        <f t="shared" si="53"/>
        <v>45833.75</v>
      </c>
      <c r="M199" s="25">
        <f t="shared" si="50"/>
        <v>40.750000000000007</v>
      </c>
    </row>
    <row r="200" spans="1:13" x14ac:dyDescent="0.25">
      <c r="A200" s="21">
        <f t="shared" si="45"/>
        <v>12</v>
      </c>
      <c r="B200" s="22" t="s">
        <v>20</v>
      </c>
      <c r="C200" s="27">
        <v>86</v>
      </c>
      <c r="D200" s="281">
        <f t="shared" si="46"/>
        <v>9</v>
      </c>
      <c r="E200" s="280">
        <v>2</v>
      </c>
      <c r="F200" s="281">
        <f t="shared" si="47"/>
        <v>7</v>
      </c>
      <c r="G200" s="21">
        <v>3</v>
      </c>
      <c r="H200" s="21" t="str">
        <f t="shared" si="48"/>
        <v>Kamis</v>
      </c>
      <c r="I200" s="24">
        <f t="shared" si="51"/>
        <v>45834.541666666664</v>
      </c>
      <c r="J200" s="25">
        <f t="shared" si="52"/>
        <v>41.541666666666671</v>
      </c>
      <c r="K200" s="21" t="str">
        <f t="shared" si="49"/>
        <v>Kamis</v>
      </c>
      <c r="L200" s="24">
        <f t="shared" si="53"/>
        <v>45834.666666666664</v>
      </c>
      <c r="M200" s="25">
        <f t="shared" si="50"/>
        <v>41.666666666666671</v>
      </c>
    </row>
    <row r="201" spans="1:13" x14ac:dyDescent="0.25">
      <c r="A201" s="21">
        <f t="shared" si="45"/>
        <v>13</v>
      </c>
      <c r="B201" s="54" t="s">
        <v>361</v>
      </c>
      <c r="C201" s="27">
        <v>283</v>
      </c>
      <c r="D201" s="281">
        <f t="shared" si="46"/>
        <v>30</v>
      </c>
      <c r="E201" s="280">
        <v>5</v>
      </c>
      <c r="F201" s="281">
        <f t="shared" si="47"/>
        <v>25</v>
      </c>
      <c r="G201" s="27">
        <v>2</v>
      </c>
      <c r="H201" s="21" t="str">
        <f t="shared" si="48"/>
        <v>Jum'at</v>
      </c>
      <c r="I201" s="24">
        <f t="shared" si="51"/>
        <v>45835.041666666664</v>
      </c>
      <c r="J201" s="25">
        <f t="shared" si="52"/>
        <v>42.041666666666671</v>
      </c>
      <c r="K201" s="21" t="str">
        <f t="shared" si="49"/>
        <v>Jum'at</v>
      </c>
      <c r="L201" s="24">
        <f t="shared" si="53"/>
        <v>45835.125</v>
      </c>
      <c r="M201" s="25">
        <f t="shared" si="50"/>
        <v>42.125000000000007</v>
      </c>
    </row>
    <row r="202" spans="1:13" x14ac:dyDescent="0.25">
      <c r="A202" s="21">
        <f t="shared" si="45"/>
        <v>14</v>
      </c>
      <c r="B202" s="22" t="s">
        <v>360</v>
      </c>
      <c r="C202" s="27">
        <v>345</v>
      </c>
      <c r="D202" s="281">
        <f t="shared" si="46"/>
        <v>31</v>
      </c>
      <c r="E202" s="281">
        <v>0</v>
      </c>
      <c r="F202" s="281">
        <f t="shared" si="47"/>
        <v>31</v>
      </c>
      <c r="G202" s="21">
        <v>2</v>
      </c>
      <c r="H202" s="21" t="str">
        <f t="shared" si="48"/>
        <v>Sabtu</v>
      </c>
      <c r="I202" s="24">
        <f t="shared" si="51"/>
        <v>45836.375</v>
      </c>
      <c r="J202" s="25">
        <f t="shared" si="52"/>
        <v>43.375000000000007</v>
      </c>
      <c r="K202" s="21" t="str">
        <f t="shared" si="49"/>
        <v>Sabtu</v>
      </c>
      <c r="L202" s="24">
        <f t="shared" si="53"/>
        <v>45836.458333333336</v>
      </c>
      <c r="M202" s="25">
        <f t="shared" si="50"/>
        <v>43.458333333333343</v>
      </c>
    </row>
    <row r="203" spans="1:13" x14ac:dyDescent="0.25">
      <c r="A203" s="21">
        <f t="shared" si="45"/>
        <v>15</v>
      </c>
      <c r="B203" s="22" t="s">
        <v>28</v>
      </c>
      <c r="C203" s="27"/>
      <c r="D203" s="280"/>
      <c r="E203" s="281"/>
      <c r="F203" s="280"/>
      <c r="G203" s="21"/>
      <c r="H203" s="21" t="str">
        <f t="shared" si="48"/>
        <v>Minggu</v>
      </c>
      <c r="I203" s="24">
        <f t="shared" si="51"/>
        <v>45837.75</v>
      </c>
      <c r="J203" s="25">
        <f t="shared" si="52"/>
        <v>44.750000000000007</v>
      </c>
      <c r="K203" s="21"/>
      <c r="L203" s="24"/>
      <c r="M203" s="25"/>
    </row>
    <row r="204" spans="1:13" x14ac:dyDescent="0.25">
      <c r="A204" s="476" t="s">
        <v>31</v>
      </c>
      <c r="B204" s="476"/>
      <c r="C204" s="367">
        <f>SUM(C189:C203)</f>
        <v>3659</v>
      </c>
      <c r="D204" s="367">
        <f>SUM(D189:D203)</f>
        <v>351</v>
      </c>
      <c r="E204" s="368"/>
      <c r="F204" s="367"/>
      <c r="G204" s="367">
        <f>SUM(G189:G203)</f>
        <v>711</v>
      </c>
      <c r="H204" s="367">
        <f>D204+G204</f>
        <v>1062</v>
      </c>
      <c r="I204" s="369"/>
      <c r="J204" s="30"/>
      <c r="K204" s="369"/>
      <c r="L204" s="369"/>
      <c r="M204" s="30"/>
    </row>
    <row r="205" spans="1:13" x14ac:dyDescent="0.25">
      <c r="A205" s="476" t="s">
        <v>32</v>
      </c>
      <c r="B205" s="476"/>
      <c r="C205" s="370"/>
      <c r="D205" s="371">
        <f>D204/24</f>
        <v>14.625</v>
      </c>
      <c r="E205" s="372"/>
      <c r="F205" s="371"/>
      <c r="G205" s="371">
        <f>G204/24</f>
        <v>29.625</v>
      </c>
      <c r="H205" s="372">
        <f>SUM(G205+D205)</f>
        <v>44.25</v>
      </c>
      <c r="I205" s="373"/>
      <c r="J205" s="34" t="s">
        <v>33</v>
      </c>
      <c r="K205" s="35"/>
      <c r="L205" s="35"/>
      <c r="M205" s="35"/>
    </row>
    <row r="206" spans="1:13" x14ac:dyDescent="0.25">
      <c r="E206" s="374"/>
      <c r="H206" s="35"/>
      <c r="I206" s="35"/>
      <c r="J206" s="30" t="s">
        <v>34</v>
      </c>
      <c r="K206" s="30"/>
      <c r="L206" s="38">
        <f>C204</f>
        <v>3659</v>
      </c>
      <c r="M206" s="35" t="s">
        <v>35</v>
      </c>
    </row>
    <row r="207" spans="1:13" x14ac:dyDescent="0.25">
      <c r="B207" s="375"/>
      <c r="E207" s="374"/>
      <c r="I207" s="35"/>
      <c r="J207" s="30" t="s">
        <v>36</v>
      </c>
      <c r="K207" s="30"/>
      <c r="L207" s="40">
        <f>D205</f>
        <v>14.625</v>
      </c>
      <c r="M207" s="35" t="s">
        <v>14</v>
      </c>
    </row>
    <row r="208" spans="1:13" x14ac:dyDescent="0.25">
      <c r="D208" s="361">
        <f>603-577</f>
        <v>26</v>
      </c>
      <c r="E208" s="374"/>
      <c r="I208" s="35"/>
      <c r="J208" s="30" t="s">
        <v>37</v>
      </c>
      <c r="K208" s="30"/>
      <c r="L208" s="376">
        <f>G205</f>
        <v>29.625</v>
      </c>
      <c r="M208" s="35" t="s">
        <v>14</v>
      </c>
    </row>
    <row r="209" spans="1:13" x14ac:dyDescent="0.25">
      <c r="A209" s="377"/>
      <c r="B209" s="377"/>
      <c r="C209" s="377"/>
      <c r="D209" s="377"/>
      <c r="E209" s="378"/>
      <c r="F209" s="377"/>
      <c r="G209" s="377"/>
      <c r="H209" s="377"/>
      <c r="I209" s="379"/>
      <c r="J209" s="380" t="s">
        <v>63</v>
      </c>
      <c r="K209" s="379"/>
      <c r="L209" s="381">
        <f>SUM(L207:L208)</f>
        <v>44.25</v>
      </c>
      <c r="M209" s="379"/>
    </row>
    <row r="211" spans="1:13" x14ac:dyDescent="0.25">
      <c r="A211" s="475" t="s">
        <v>310</v>
      </c>
      <c r="B211" s="475"/>
      <c r="C211" s="475"/>
      <c r="D211" s="475"/>
      <c r="E211" s="475"/>
      <c r="F211" s="475"/>
      <c r="G211" s="475"/>
      <c r="H211" s="475"/>
      <c r="I211" s="475"/>
      <c r="J211" s="475"/>
      <c r="K211" s="475"/>
      <c r="L211" s="475"/>
      <c r="M211" s="475"/>
    </row>
    <row r="212" spans="1:13" x14ac:dyDescent="0.25">
      <c r="A212" s="2" t="s">
        <v>359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25">
      <c r="A213" s="362" t="s">
        <v>44</v>
      </c>
      <c r="B213" s="363"/>
      <c r="C213" s="363"/>
      <c r="D213" s="363"/>
      <c r="E213" s="364"/>
      <c r="F213" s="364"/>
      <c r="G213" s="365"/>
      <c r="H213" s="365"/>
      <c r="I213" s="365"/>
      <c r="J213" s="365"/>
      <c r="K213" s="67" t="s">
        <v>3</v>
      </c>
      <c r="L213" s="66">
        <v>11</v>
      </c>
      <c r="M213" s="67" t="s">
        <v>4</v>
      </c>
    </row>
    <row r="214" spans="1:13" ht="15.75" customHeight="1" x14ac:dyDescent="0.25">
      <c r="A214" s="13" t="s">
        <v>5</v>
      </c>
      <c r="B214" s="13" t="s">
        <v>6</v>
      </c>
      <c r="C214" s="11" t="s">
        <v>7</v>
      </c>
      <c r="D214" s="11" t="s">
        <v>8</v>
      </c>
      <c r="E214" s="11" t="s">
        <v>9</v>
      </c>
      <c r="F214" s="11" t="s">
        <v>10</v>
      </c>
      <c r="G214" s="11" t="s">
        <v>11</v>
      </c>
      <c r="H214" s="10" t="s">
        <v>12</v>
      </c>
      <c r="I214" s="10"/>
      <c r="J214" s="10"/>
      <c r="K214" s="9" t="s">
        <v>13</v>
      </c>
      <c r="L214" s="9"/>
      <c r="M214" s="9"/>
    </row>
    <row r="215" spans="1:13" x14ac:dyDescent="0.25">
      <c r="A215" s="13"/>
      <c r="B215" s="13"/>
      <c r="C215" s="11"/>
      <c r="D215" s="11"/>
      <c r="E215" s="11"/>
      <c r="F215" s="11"/>
      <c r="G215" s="11"/>
      <c r="H215" s="19" t="s">
        <v>14</v>
      </c>
      <c r="I215" s="19" t="s">
        <v>15</v>
      </c>
      <c r="J215" s="19" t="s">
        <v>16</v>
      </c>
      <c r="K215" s="20" t="s">
        <v>14</v>
      </c>
      <c r="L215" s="20" t="s">
        <v>15</v>
      </c>
      <c r="M215" s="20" t="s">
        <v>16</v>
      </c>
    </row>
    <row r="216" spans="1:13" x14ac:dyDescent="0.25">
      <c r="A216" s="21">
        <f t="shared" ref="A216:A242" si="54">A215+1</f>
        <v>1</v>
      </c>
      <c r="B216" s="22" t="s">
        <v>28</v>
      </c>
      <c r="C216" s="21">
        <v>345</v>
      </c>
      <c r="D216" s="281">
        <f t="shared" ref="D216:D241" si="55">F216+E216</f>
        <v>34</v>
      </c>
      <c r="E216" s="281">
        <v>3</v>
      </c>
      <c r="F216" s="281">
        <f t="shared" ref="F216:F241" si="56">INT(C216/$L$3)</f>
        <v>31</v>
      </c>
      <c r="G216" s="21">
        <v>4</v>
      </c>
      <c r="H216" s="21" t="str">
        <f t="shared" ref="H216:H242" si="57">CHOOSE(WEEKDAY(I216),"Minggu","Senin","Selasa","Rabu","Kamis","Jum'at","Sabtu")</f>
        <v>Senin</v>
      </c>
      <c r="I216" s="24">
        <v>45838</v>
      </c>
      <c r="J216" s="25">
        <v>8.3333333333333301E-2</v>
      </c>
      <c r="K216" s="21" t="str">
        <f t="shared" ref="K216:K241" si="58">CHOOSE(WEEKDAY(L216),"Minggu","Senin","Selasa","Rabu","Kamis","Jum'at","Sabtu")</f>
        <v>Senin</v>
      </c>
      <c r="L216" s="24">
        <f>(I216+J216)+G216/24</f>
        <v>45838.25</v>
      </c>
      <c r="M216" s="25">
        <f t="shared" ref="M216:M241" si="59">(J216+G216/24)</f>
        <v>0.24999999999999994</v>
      </c>
    </row>
    <row r="217" spans="1:13" x14ac:dyDescent="0.25">
      <c r="A217" s="21">
        <f t="shared" si="54"/>
        <v>2</v>
      </c>
      <c r="B217" s="22" t="s">
        <v>360</v>
      </c>
      <c r="C217" s="21">
        <v>283</v>
      </c>
      <c r="D217" s="281">
        <f t="shared" si="55"/>
        <v>29</v>
      </c>
      <c r="E217" s="281">
        <v>4</v>
      </c>
      <c r="F217" s="281">
        <f t="shared" si="56"/>
        <v>25</v>
      </c>
      <c r="G217" s="21">
        <v>3</v>
      </c>
      <c r="H217" s="21" t="str">
        <f t="shared" si="57"/>
        <v>Selasa</v>
      </c>
      <c r="I217" s="24">
        <f t="shared" ref="I217:I242" si="60">$I$216+J217</f>
        <v>45839.666666666664</v>
      </c>
      <c r="J217" s="25">
        <f t="shared" ref="J217:J242" si="61">M216+D216/24</f>
        <v>1.6666666666666667</v>
      </c>
      <c r="K217" s="21" t="str">
        <f t="shared" si="58"/>
        <v>Selasa</v>
      </c>
      <c r="L217" s="24">
        <f t="shared" ref="L217:L241" si="62">($I$216+J217)+G217/24</f>
        <v>45839.791666666664</v>
      </c>
      <c r="M217" s="25">
        <f t="shared" si="59"/>
        <v>1.7916666666666667</v>
      </c>
    </row>
    <row r="218" spans="1:13" x14ac:dyDescent="0.25">
      <c r="A218" s="21">
        <f t="shared" si="54"/>
        <v>3</v>
      </c>
      <c r="B218" s="22" t="s">
        <v>361</v>
      </c>
      <c r="C218" s="21">
        <v>86</v>
      </c>
      <c r="D218" s="281">
        <f t="shared" si="55"/>
        <v>9</v>
      </c>
      <c r="E218" s="281">
        <v>2</v>
      </c>
      <c r="F218" s="281">
        <f t="shared" si="56"/>
        <v>7</v>
      </c>
      <c r="G218" s="21">
        <v>2</v>
      </c>
      <c r="H218" s="21" t="str">
        <f t="shared" si="57"/>
        <v>Kamis</v>
      </c>
      <c r="I218" s="24">
        <f t="shared" si="60"/>
        <v>45841</v>
      </c>
      <c r="J218" s="25">
        <f t="shared" si="61"/>
        <v>3</v>
      </c>
      <c r="K218" s="21" t="str">
        <f t="shared" si="58"/>
        <v>Kamis</v>
      </c>
      <c r="L218" s="24">
        <f t="shared" si="62"/>
        <v>45841.083333333336</v>
      </c>
      <c r="M218" s="25">
        <f t="shared" si="59"/>
        <v>3.0833333333333335</v>
      </c>
    </row>
    <row r="219" spans="1:13" x14ac:dyDescent="0.25">
      <c r="A219" s="21">
        <f t="shared" si="54"/>
        <v>4</v>
      </c>
      <c r="B219" s="22" t="s">
        <v>20</v>
      </c>
      <c r="C219" s="21">
        <v>200</v>
      </c>
      <c r="D219" s="281">
        <f t="shared" si="55"/>
        <v>20</v>
      </c>
      <c r="E219" s="281">
        <v>2</v>
      </c>
      <c r="F219" s="281">
        <f t="shared" si="56"/>
        <v>18</v>
      </c>
      <c r="G219" s="21">
        <v>3</v>
      </c>
      <c r="H219" s="21" t="str">
        <f t="shared" si="57"/>
        <v>Kamis</v>
      </c>
      <c r="I219" s="24">
        <f t="shared" si="60"/>
        <v>45841.458333333336</v>
      </c>
      <c r="J219" s="25">
        <f t="shared" si="61"/>
        <v>3.4583333333333335</v>
      </c>
      <c r="K219" s="21" t="str">
        <f t="shared" si="58"/>
        <v>Kamis</v>
      </c>
      <c r="L219" s="24">
        <f t="shared" si="62"/>
        <v>45841.583333333336</v>
      </c>
      <c r="M219" s="25">
        <f t="shared" si="59"/>
        <v>3.5833333333333335</v>
      </c>
    </row>
    <row r="220" spans="1:13" x14ac:dyDescent="0.25">
      <c r="A220" s="21">
        <f t="shared" si="54"/>
        <v>5</v>
      </c>
      <c r="B220" s="22" t="s">
        <v>57</v>
      </c>
      <c r="C220" s="21">
        <v>97</v>
      </c>
      <c r="D220" s="281">
        <f t="shared" si="55"/>
        <v>10</v>
      </c>
      <c r="E220" s="281">
        <v>2</v>
      </c>
      <c r="F220" s="281">
        <f t="shared" si="56"/>
        <v>8</v>
      </c>
      <c r="G220" s="21">
        <v>2</v>
      </c>
      <c r="H220" s="21" t="str">
        <f t="shared" si="57"/>
        <v>Jum'at</v>
      </c>
      <c r="I220" s="24">
        <f t="shared" si="60"/>
        <v>45842.416666666664</v>
      </c>
      <c r="J220" s="25">
        <f t="shared" si="61"/>
        <v>4.416666666666667</v>
      </c>
      <c r="K220" s="21" t="str">
        <f t="shared" si="58"/>
        <v>Jum'at</v>
      </c>
      <c r="L220" s="24">
        <f t="shared" si="62"/>
        <v>45842.5</v>
      </c>
      <c r="M220" s="25">
        <f t="shared" si="59"/>
        <v>4.5</v>
      </c>
    </row>
    <row r="221" spans="1:13" x14ac:dyDescent="0.25">
      <c r="A221" s="21">
        <f t="shared" si="54"/>
        <v>6</v>
      </c>
      <c r="B221" s="22" t="s">
        <v>59</v>
      </c>
      <c r="C221" s="21">
        <v>120</v>
      </c>
      <c r="D221" s="281">
        <f t="shared" si="55"/>
        <v>12</v>
      </c>
      <c r="E221" s="281">
        <v>2</v>
      </c>
      <c r="F221" s="281">
        <f t="shared" si="56"/>
        <v>10</v>
      </c>
      <c r="G221" s="21">
        <v>2</v>
      </c>
      <c r="H221" s="21" t="str">
        <f t="shared" si="57"/>
        <v>Jum'at</v>
      </c>
      <c r="I221" s="24">
        <f t="shared" si="60"/>
        <v>45842.916666666664</v>
      </c>
      <c r="J221" s="25">
        <f t="shared" si="61"/>
        <v>4.916666666666667</v>
      </c>
      <c r="K221" s="21" t="str">
        <f t="shared" si="58"/>
        <v>Sabtu</v>
      </c>
      <c r="L221" s="24">
        <f t="shared" si="62"/>
        <v>45843</v>
      </c>
      <c r="M221" s="25">
        <f t="shared" si="59"/>
        <v>5</v>
      </c>
    </row>
    <row r="222" spans="1:13" x14ac:dyDescent="0.25">
      <c r="A222" s="21">
        <f t="shared" si="54"/>
        <v>7</v>
      </c>
      <c r="B222" s="22" t="s">
        <v>60</v>
      </c>
      <c r="C222" s="21">
        <v>137</v>
      </c>
      <c r="D222" s="281">
        <f t="shared" si="55"/>
        <v>14</v>
      </c>
      <c r="E222" s="281">
        <v>2</v>
      </c>
      <c r="F222" s="281">
        <f t="shared" si="56"/>
        <v>12</v>
      </c>
      <c r="G222" s="21">
        <v>7</v>
      </c>
      <c r="H222" s="21" t="str">
        <f t="shared" si="57"/>
        <v>Sabtu</v>
      </c>
      <c r="I222" s="24">
        <f t="shared" si="60"/>
        <v>45843.5</v>
      </c>
      <c r="J222" s="25">
        <f t="shared" si="61"/>
        <v>5.5</v>
      </c>
      <c r="K222" s="21" t="str">
        <f t="shared" si="58"/>
        <v>Sabtu</v>
      </c>
      <c r="L222" s="24">
        <f t="shared" si="62"/>
        <v>45843.791666666664</v>
      </c>
      <c r="M222" s="25">
        <f t="shared" si="59"/>
        <v>5.791666666666667</v>
      </c>
    </row>
    <row r="223" spans="1:13" x14ac:dyDescent="0.25">
      <c r="A223" s="21">
        <f t="shared" si="54"/>
        <v>8</v>
      </c>
      <c r="B223" s="22" t="s">
        <v>362</v>
      </c>
      <c r="C223" s="21">
        <v>450</v>
      </c>
      <c r="D223" s="281">
        <f t="shared" si="55"/>
        <v>44</v>
      </c>
      <c r="E223" s="281">
        <v>4</v>
      </c>
      <c r="F223" s="281">
        <f t="shared" si="56"/>
        <v>40</v>
      </c>
      <c r="G223" s="21">
        <v>2</v>
      </c>
      <c r="H223" s="21" t="str">
        <f t="shared" si="57"/>
        <v>Minggu</v>
      </c>
      <c r="I223" s="24">
        <f t="shared" si="60"/>
        <v>45844.375</v>
      </c>
      <c r="J223" s="25">
        <f t="shared" si="61"/>
        <v>6.375</v>
      </c>
      <c r="K223" s="21" t="str">
        <f t="shared" si="58"/>
        <v>Minggu</v>
      </c>
      <c r="L223" s="24">
        <f t="shared" si="62"/>
        <v>45844.458333333336</v>
      </c>
      <c r="M223" s="25">
        <f t="shared" si="59"/>
        <v>6.458333333333333</v>
      </c>
    </row>
    <row r="224" spans="1:13" x14ac:dyDescent="0.25">
      <c r="A224" s="21">
        <f t="shared" si="54"/>
        <v>9</v>
      </c>
      <c r="B224" s="22" t="s">
        <v>363</v>
      </c>
      <c r="C224" s="21">
        <v>207</v>
      </c>
      <c r="D224" s="281">
        <f t="shared" si="55"/>
        <v>20</v>
      </c>
      <c r="E224" s="281">
        <v>2</v>
      </c>
      <c r="F224" s="281">
        <f t="shared" si="56"/>
        <v>18</v>
      </c>
      <c r="G224" s="21">
        <v>2</v>
      </c>
      <c r="H224" s="21" t="str">
        <f t="shared" si="57"/>
        <v>Selasa</v>
      </c>
      <c r="I224" s="24">
        <f t="shared" si="60"/>
        <v>45846.291666666664</v>
      </c>
      <c r="J224" s="25">
        <f t="shared" si="61"/>
        <v>8.2916666666666661</v>
      </c>
      <c r="K224" s="21" t="str">
        <f t="shared" si="58"/>
        <v>Selasa</v>
      </c>
      <c r="L224" s="24">
        <f t="shared" si="62"/>
        <v>45846.375</v>
      </c>
      <c r="M224" s="25">
        <f t="shared" si="59"/>
        <v>8.375</v>
      </c>
    </row>
    <row r="225" spans="1:13" x14ac:dyDescent="0.25">
      <c r="A225" s="21">
        <f t="shared" si="54"/>
        <v>10</v>
      </c>
      <c r="B225" s="22" t="s">
        <v>24</v>
      </c>
      <c r="C225" s="21">
        <v>109</v>
      </c>
      <c r="D225" s="281">
        <f t="shared" si="55"/>
        <v>11</v>
      </c>
      <c r="E225" s="281">
        <v>2</v>
      </c>
      <c r="F225" s="281">
        <f t="shared" si="56"/>
        <v>9</v>
      </c>
      <c r="G225" s="21">
        <v>5</v>
      </c>
      <c r="H225" s="21" t="str">
        <f t="shared" si="57"/>
        <v>Rabu</v>
      </c>
      <c r="I225" s="24">
        <f t="shared" si="60"/>
        <v>45847.208333333336</v>
      </c>
      <c r="J225" s="25">
        <f t="shared" si="61"/>
        <v>9.2083333333333339</v>
      </c>
      <c r="K225" s="21" t="str">
        <f t="shared" si="58"/>
        <v>Rabu</v>
      </c>
      <c r="L225" s="24">
        <f t="shared" si="62"/>
        <v>45847.416666666672</v>
      </c>
      <c r="M225" s="25">
        <f t="shared" si="59"/>
        <v>9.4166666666666679</v>
      </c>
    </row>
    <row r="226" spans="1:13" x14ac:dyDescent="0.25">
      <c r="A226" s="21">
        <f t="shared" si="54"/>
        <v>11</v>
      </c>
      <c r="B226" s="22" t="s">
        <v>25</v>
      </c>
      <c r="C226" s="21">
        <v>182</v>
      </c>
      <c r="D226" s="281">
        <f t="shared" si="55"/>
        <v>17</v>
      </c>
      <c r="E226" s="281">
        <v>1</v>
      </c>
      <c r="F226" s="281">
        <f t="shared" si="56"/>
        <v>16</v>
      </c>
      <c r="G226" s="71">
        <v>2</v>
      </c>
      <c r="H226" s="21" t="str">
        <f t="shared" si="57"/>
        <v>Rabu</v>
      </c>
      <c r="I226" s="24">
        <f t="shared" si="60"/>
        <v>45847.875</v>
      </c>
      <c r="J226" s="25">
        <f t="shared" si="61"/>
        <v>9.8750000000000018</v>
      </c>
      <c r="K226" s="21" t="str">
        <f t="shared" si="58"/>
        <v>Rabu</v>
      </c>
      <c r="L226" s="24">
        <f t="shared" si="62"/>
        <v>45847.958333333336</v>
      </c>
      <c r="M226" s="25">
        <f t="shared" si="59"/>
        <v>9.9583333333333357</v>
      </c>
    </row>
    <row r="227" spans="1:13" x14ac:dyDescent="0.25">
      <c r="A227" s="27">
        <f t="shared" si="54"/>
        <v>12</v>
      </c>
      <c r="B227" s="54" t="s">
        <v>364</v>
      </c>
      <c r="C227" s="27">
        <v>110</v>
      </c>
      <c r="D227" s="280">
        <f t="shared" si="55"/>
        <v>17</v>
      </c>
      <c r="E227" s="366">
        <v>7</v>
      </c>
      <c r="F227" s="280">
        <f t="shared" si="56"/>
        <v>10</v>
      </c>
      <c r="G227" s="159">
        <v>2</v>
      </c>
      <c r="H227" s="21" t="str">
        <f t="shared" si="57"/>
        <v>Kamis</v>
      </c>
      <c r="I227" s="24">
        <f t="shared" si="60"/>
        <v>45848.666666666664</v>
      </c>
      <c r="J227" s="25">
        <f t="shared" si="61"/>
        <v>10.66666666666667</v>
      </c>
      <c r="K227" s="21" t="str">
        <f t="shared" si="58"/>
        <v>Kamis</v>
      </c>
      <c r="L227" s="24">
        <f t="shared" si="62"/>
        <v>45848.75</v>
      </c>
      <c r="M227" s="25">
        <f t="shared" si="59"/>
        <v>10.750000000000004</v>
      </c>
    </row>
    <row r="228" spans="1:13" x14ac:dyDescent="0.25">
      <c r="A228" s="27">
        <f t="shared" si="54"/>
        <v>13</v>
      </c>
      <c r="B228" s="54" t="s">
        <v>315</v>
      </c>
      <c r="C228" s="27">
        <v>380</v>
      </c>
      <c r="D228" s="280">
        <f t="shared" si="55"/>
        <v>49</v>
      </c>
      <c r="E228" s="366">
        <v>15</v>
      </c>
      <c r="F228" s="280">
        <f t="shared" si="56"/>
        <v>34</v>
      </c>
      <c r="G228" s="27">
        <v>4</v>
      </c>
      <c r="H228" s="21" t="str">
        <f t="shared" si="57"/>
        <v>Jum'at</v>
      </c>
      <c r="I228" s="24">
        <f t="shared" si="60"/>
        <v>45849.458333333336</v>
      </c>
      <c r="J228" s="25">
        <f t="shared" si="61"/>
        <v>11.458333333333337</v>
      </c>
      <c r="K228" s="21" t="str">
        <f t="shared" si="58"/>
        <v>Jum'at</v>
      </c>
      <c r="L228" s="24">
        <f t="shared" si="62"/>
        <v>45849.625</v>
      </c>
      <c r="M228" s="25">
        <f t="shared" si="59"/>
        <v>11.625000000000004</v>
      </c>
    </row>
    <row r="229" spans="1:13" x14ac:dyDescent="0.25">
      <c r="A229" s="27">
        <f t="shared" si="54"/>
        <v>14</v>
      </c>
      <c r="B229" s="54" t="s">
        <v>316</v>
      </c>
      <c r="C229" s="27">
        <v>380</v>
      </c>
      <c r="D229" s="280">
        <f t="shared" si="55"/>
        <v>38</v>
      </c>
      <c r="E229" s="280">
        <v>4</v>
      </c>
      <c r="F229" s="280">
        <f t="shared" si="56"/>
        <v>34</v>
      </c>
      <c r="G229" s="27">
        <v>8</v>
      </c>
      <c r="H229" s="21" t="str">
        <f t="shared" si="57"/>
        <v>Minggu</v>
      </c>
      <c r="I229" s="24">
        <f t="shared" si="60"/>
        <v>45851.666666666664</v>
      </c>
      <c r="J229" s="25">
        <f t="shared" si="61"/>
        <v>13.66666666666667</v>
      </c>
      <c r="K229" s="21" t="str">
        <f t="shared" si="58"/>
        <v>Senin</v>
      </c>
      <c r="L229" s="24">
        <f t="shared" si="62"/>
        <v>45852</v>
      </c>
      <c r="M229" s="25">
        <f t="shared" si="59"/>
        <v>14.000000000000004</v>
      </c>
    </row>
    <row r="230" spans="1:13" x14ac:dyDescent="0.25">
      <c r="A230" s="27">
        <f t="shared" si="54"/>
        <v>15</v>
      </c>
      <c r="B230" s="54" t="s">
        <v>315</v>
      </c>
      <c r="C230" s="27">
        <v>110</v>
      </c>
      <c r="D230" s="280">
        <f t="shared" si="55"/>
        <v>14</v>
      </c>
      <c r="E230" s="280">
        <v>4</v>
      </c>
      <c r="F230" s="280">
        <f t="shared" si="56"/>
        <v>10</v>
      </c>
      <c r="G230" s="27">
        <v>2</v>
      </c>
      <c r="H230" s="21" t="str">
        <f t="shared" si="57"/>
        <v>Selasa</v>
      </c>
      <c r="I230" s="24">
        <f t="shared" si="60"/>
        <v>45853.583333333336</v>
      </c>
      <c r="J230" s="25">
        <f t="shared" si="61"/>
        <v>15.583333333333337</v>
      </c>
      <c r="K230" s="21" t="str">
        <f t="shared" si="58"/>
        <v>Selasa</v>
      </c>
      <c r="L230" s="24">
        <f t="shared" si="62"/>
        <v>45853.666666666672</v>
      </c>
      <c r="M230" s="25">
        <f t="shared" si="59"/>
        <v>15.666666666666671</v>
      </c>
    </row>
    <row r="231" spans="1:13" x14ac:dyDescent="0.25">
      <c r="A231" s="27">
        <f t="shared" si="54"/>
        <v>16</v>
      </c>
      <c r="B231" s="54" t="s">
        <v>364</v>
      </c>
      <c r="C231" s="27">
        <v>182</v>
      </c>
      <c r="D231" s="280">
        <f t="shared" si="55"/>
        <v>17</v>
      </c>
      <c r="E231" s="280">
        <v>1</v>
      </c>
      <c r="F231" s="280">
        <f t="shared" si="56"/>
        <v>16</v>
      </c>
      <c r="G231" s="27">
        <v>2</v>
      </c>
      <c r="H231" s="21" t="str">
        <f t="shared" si="57"/>
        <v>Rabu</v>
      </c>
      <c r="I231" s="24">
        <f t="shared" si="60"/>
        <v>45854.25</v>
      </c>
      <c r="J231" s="25">
        <f t="shared" si="61"/>
        <v>16.250000000000004</v>
      </c>
      <c r="K231" s="21" t="str">
        <f t="shared" si="58"/>
        <v>Rabu</v>
      </c>
      <c r="L231" s="24">
        <f t="shared" si="62"/>
        <v>45854.333333333336</v>
      </c>
      <c r="M231" s="25">
        <f t="shared" si="59"/>
        <v>16.333333333333336</v>
      </c>
    </row>
    <row r="232" spans="1:13" x14ac:dyDescent="0.25">
      <c r="A232" s="27">
        <f t="shared" si="54"/>
        <v>17</v>
      </c>
      <c r="B232" s="22" t="s">
        <v>25</v>
      </c>
      <c r="C232" s="21">
        <v>109</v>
      </c>
      <c r="D232" s="281">
        <f t="shared" si="55"/>
        <v>10</v>
      </c>
      <c r="E232" s="281">
        <v>1</v>
      </c>
      <c r="F232" s="281">
        <f t="shared" si="56"/>
        <v>9</v>
      </c>
      <c r="G232" s="21">
        <v>2</v>
      </c>
      <c r="H232" s="21" t="str">
        <f t="shared" si="57"/>
        <v>Kamis</v>
      </c>
      <c r="I232" s="24">
        <f t="shared" si="60"/>
        <v>45855.041666666664</v>
      </c>
      <c r="J232" s="25">
        <f t="shared" si="61"/>
        <v>17.041666666666668</v>
      </c>
      <c r="K232" s="21" t="str">
        <f t="shared" si="58"/>
        <v>Kamis</v>
      </c>
      <c r="L232" s="24">
        <f t="shared" si="62"/>
        <v>45855.125</v>
      </c>
      <c r="M232" s="25">
        <f t="shared" si="59"/>
        <v>17.125</v>
      </c>
    </row>
    <row r="233" spans="1:13" x14ac:dyDescent="0.25">
      <c r="A233" s="21">
        <f t="shared" si="54"/>
        <v>18</v>
      </c>
      <c r="B233" s="22" t="s">
        <v>24</v>
      </c>
      <c r="C233" s="21">
        <v>207</v>
      </c>
      <c r="D233" s="281">
        <f t="shared" si="55"/>
        <v>19</v>
      </c>
      <c r="E233" s="281">
        <v>1</v>
      </c>
      <c r="F233" s="281">
        <f t="shared" si="56"/>
        <v>18</v>
      </c>
      <c r="G233" s="21">
        <v>5</v>
      </c>
      <c r="H233" s="21" t="str">
        <f t="shared" si="57"/>
        <v>Kamis</v>
      </c>
      <c r="I233" s="24">
        <f t="shared" si="60"/>
        <v>45855.541666666664</v>
      </c>
      <c r="J233" s="25">
        <f t="shared" si="61"/>
        <v>17.541666666666668</v>
      </c>
      <c r="K233" s="21" t="str">
        <f t="shared" si="58"/>
        <v>Kamis</v>
      </c>
      <c r="L233" s="24">
        <f t="shared" si="62"/>
        <v>45855.75</v>
      </c>
      <c r="M233" s="25">
        <f t="shared" si="59"/>
        <v>17.75</v>
      </c>
    </row>
    <row r="234" spans="1:13" x14ac:dyDescent="0.25">
      <c r="A234" s="21">
        <f t="shared" si="54"/>
        <v>19</v>
      </c>
      <c r="B234" s="22" t="s">
        <v>363</v>
      </c>
      <c r="C234" s="21">
        <v>450</v>
      </c>
      <c r="D234" s="281">
        <f t="shared" si="55"/>
        <v>42</v>
      </c>
      <c r="E234" s="281">
        <v>2</v>
      </c>
      <c r="F234" s="281">
        <f t="shared" si="56"/>
        <v>40</v>
      </c>
      <c r="G234" s="21">
        <v>2</v>
      </c>
      <c r="H234" s="21" t="str">
        <f t="shared" si="57"/>
        <v>Jum'at</v>
      </c>
      <c r="I234" s="24">
        <f t="shared" si="60"/>
        <v>45856.541666666664</v>
      </c>
      <c r="J234" s="25">
        <f t="shared" si="61"/>
        <v>18.541666666666668</v>
      </c>
      <c r="K234" s="21" t="str">
        <f t="shared" si="58"/>
        <v>Jum'at</v>
      </c>
      <c r="L234" s="24">
        <f t="shared" si="62"/>
        <v>45856.625</v>
      </c>
      <c r="M234" s="25">
        <f t="shared" si="59"/>
        <v>18.625</v>
      </c>
    </row>
    <row r="235" spans="1:13" x14ac:dyDescent="0.25">
      <c r="A235" s="21">
        <f t="shared" si="54"/>
        <v>20</v>
      </c>
      <c r="B235" s="22" t="s">
        <v>362</v>
      </c>
      <c r="C235" s="21">
        <v>137</v>
      </c>
      <c r="D235" s="281">
        <f t="shared" si="55"/>
        <v>13</v>
      </c>
      <c r="E235" s="281">
        <v>1</v>
      </c>
      <c r="F235" s="281">
        <f t="shared" si="56"/>
        <v>12</v>
      </c>
      <c r="G235" s="21">
        <v>2</v>
      </c>
      <c r="H235" s="21" t="str">
        <f t="shared" si="57"/>
        <v>Minggu</v>
      </c>
      <c r="I235" s="24">
        <f t="shared" si="60"/>
        <v>45858.375</v>
      </c>
      <c r="J235" s="25">
        <f t="shared" si="61"/>
        <v>20.375</v>
      </c>
      <c r="K235" s="21" t="str">
        <f t="shared" si="58"/>
        <v>Minggu</v>
      </c>
      <c r="L235" s="24">
        <f t="shared" si="62"/>
        <v>45858.458333333336</v>
      </c>
      <c r="M235" s="25">
        <f t="shared" si="59"/>
        <v>20.458333333333332</v>
      </c>
    </row>
    <row r="236" spans="1:13" x14ac:dyDescent="0.25">
      <c r="A236" s="21">
        <f t="shared" si="54"/>
        <v>21</v>
      </c>
      <c r="B236" s="22" t="s">
        <v>60</v>
      </c>
      <c r="C236" s="21">
        <v>120</v>
      </c>
      <c r="D236" s="281">
        <f t="shared" si="55"/>
        <v>11</v>
      </c>
      <c r="E236" s="281">
        <v>1</v>
      </c>
      <c r="F236" s="281">
        <f t="shared" si="56"/>
        <v>10</v>
      </c>
      <c r="G236" s="21">
        <v>6</v>
      </c>
      <c r="H236" s="21" t="str">
        <f t="shared" si="57"/>
        <v>Senin</v>
      </c>
      <c r="I236" s="24">
        <f t="shared" si="60"/>
        <v>45859</v>
      </c>
      <c r="J236" s="25">
        <f t="shared" si="61"/>
        <v>21</v>
      </c>
      <c r="K236" s="21" t="str">
        <f t="shared" si="58"/>
        <v>Senin</v>
      </c>
      <c r="L236" s="24">
        <f t="shared" si="62"/>
        <v>45859.25</v>
      </c>
      <c r="M236" s="25">
        <f t="shared" si="59"/>
        <v>21.25</v>
      </c>
    </row>
    <row r="237" spans="1:13" x14ac:dyDescent="0.25">
      <c r="A237" s="21">
        <f t="shared" si="54"/>
        <v>22</v>
      </c>
      <c r="B237" s="22" t="s">
        <v>59</v>
      </c>
      <c r="C237" s="21">
        <v>97</v>
      </c>
      <c r="D237" s="281">
        <f t="shared" si="55"/>
        <v>10</v>
      </c>
      <c r="E237" s="281">
        <v>2</v>
      </c>
      <c r="F237" s="281">
        <f t="shared" si="56"/>
        <v>8</v>
      </c>
      <c r="G237" s="21">
        <v>2</v>
      </c>
      <c r="H237" s="21" t="str">
        <f t="shared" si="57"/>
        <v>Senin</v>
      </c>
      <c r="I237" s="24">
        <f t="shared" si="60"/>
        <v>45859.708333333336</v>
      </c>
      <c r="J237" s="25">
        <f t="shared" si="61"/>
        <v>21.708333333333332</v>
      </c>
      <c r="K237" s="21" t="str">
        <f t="shared" si="58"/>
        <v>Senin</v>
      </c>
      <c r="L237" s="24">
        <f t="shared" si="62"/>
        <v>45859.791666666672</v>
      </c>
      <c r="M237" s="25">
        <f t="shared" si="59"/>
        <v>21.791666666666664</v>
      </c>
    </row>
    <row r="238" spans="1:13" x14ac:dyDescent="0.25">
      <c r="A238" s="21">
        <f t="shared" si="54"/>
        <v>23</v>
      </c>
      <c r="B238" s="22" t="s">
        <v>57</v>
      </c>
      <c r="C238" s="21">
        <v>200</v>
      </c>
      <c r="D238" s="281">
        <f t="shared" si="55"/>
        <v>19</v>
      </c>
      <c r="E238" s="281">
        <v>1</v>
      </c>
      <c r="F238" s="281">
        <f t="shared" si="56"/>
        <v>18</v>
      </c>
      <c r="G238" s="21">
        <v>2</v>
      </c>
      <c r="H238" s="21" t="str">
        <f t="shared" si="57"/>
        <v>Selasa</v>
      </c>
      <c r="I238" s="24">
        <f t="shared" si="60"/>
        <v>45860.208333333336</v>
      </c>
      <c r="J238" s="25">
        <f t="shared" si="61"/>
        <v>22.208333333333332</v>
      </c>
      <c r="K238" s="21" t="str">
        <f t="shared" si="58"/>
        <v>Selasa</v>
      </c>
      <c r="L238" s="24">
        <f t="shared" si="62"/>
        <v>45860.291666666672</v>
      </c>
      <c r="M238" s="25">
        <f t="shared" si="59"/>
        <v>22.291666666666664</v>
      </c>
    </row>
    <row r="239" spans="1:13" x14ac:dyDescent="0.25">
      <c r="A239" s="21">
        <f t="shared" si="54"/>
        <v>24</v>
      </c>
      <c r="B239" s="22" t="s">
        <v>20</v>
      </c>
      <c r="C239" s="27">
        <v>86</v>
      </c>
      <c r="D239" s="280">
        <f t="shared" si="55"/>
        <v>8</v>
      </c>
      <c r="E239" s="280">
        <v>1</v>
      </c>
      <c r="F239" s="280">
        <f t="shared" si="56"/>
        <v>7</v>
      </c>
      <c r="G239" s="21">
        <v>3</v>
      </c>
      <c r="H239" s="21" t="str">
        <f t="shared" si="57"/>
        <v>Rabu</v>
      </c>
      <c r="I239" s="24">
        <f t="shared" si="60"/>
        <v>45861.083333333336</v>
      </c>
      <c r="J239" s="25">
        <f t="shared" si="61"/>
        <v>23.083333333333332</v>
      </c>
      <c r="K239" s="21" t="str">
        <f t="shared" si="58"/>
        <v>Rabu</v>
      </c>
      <c r="L239" s="24">
        <f t="shared" si="62"/>
        <v>45861.208333333336</v>
      </c>
      <c r="M239" s="25">
        <f t="shared" si="59"/>
        <v>23.208333333333332</v>
      </c>
    </row>
    <row r="240" spans="1:13" x14ac:dyDescent="0.25">
      <c r="A240" s="21">
        <f t="shared" si="54"/>
        <v>25</v>
      </c>
      <c r="B240" s="54" t="s">
        <v>361</v>
      </c>
      <c r="C240" s="27">
        <v>283</v>
      </c>
      <c r="D240" s="280">
        <f t="shared" si="55"/>
        <v>28</v>
      </c>
      <c r="E240" s="280">
        <v>3</v>
      </c>
      <c r="F240" s="280">
        <f t="shared" si="56"/>
        <v>25</v>
      </c>
      <c r="G240" s="27">
        <v>2</v>
      </c>
      <c r="H240" s="21" t="str">
        <f t="shared" si="57"/>
        <v>Rabu</v>
      </c>
      <c r="I240" s="24">
        <f t="shared" si="60"/>
        <v>45861.541666666664</v>
      </c>
      <c r="J240" s="25">
        <f t="shared" si="61"/>
        <v>23.541666666666664</v>
      </c>
      <c r="K240" s="21" t="str">
        <f t="shared" si="58"/>
        <v>Rabu</v>
      </c>
      <c r="L240" s="24">
        <f t="shared" si="62"/>
        <v>45861.625</v>
      </c>
      <c r="M240" s="25">
        <f t="shared" si="59"/>
        <v>23.624999999999996</v>
      </c>
    </row>
    <row r="241" spans="1:13" x14ac:dyDescent="0.25">
      <c r="A241" s="21">
        <f t="shared" si="54"/>
        <v>26</v>
      </c>
      <c r="B241" s="22" t="s">
        <v>360</v>
      </c>
      <c r="C241" s="27">
        <v>345</v>
      </c>
      <c r="D241" s="280">
        <f t="shared" si="55"/>
        <v>32</v>
      </c>
      <c r="E241" s="281">
        <v>1</v>
      </c>
      <c r="F241" s="280">
        <f t="shared" si="56"/>
        <v>31</v>
      </c>
      <c r="G241" s="21">
        <v>3</v>
      </c>
      <c r="H241" s="21" t="str">
        <f t="shared" si="57"/>
        <v>Kamis</v>
      </c>
      <c r="I241" s="24">
        <f t="shared" si="60"/>
        <v>45862.791666666664</v>
      </c>
      <c r="J241" s="25">
        <f t="shared" si="61"/>
        <v>24.791666666666664</v>
      </c>
      <c r="K241" s="21" t="str">
        <f t="shared" si="58"/>
        <v>Kamis</v>
      </c>
      <c r="L241" s="24">
        <f t="shared" si="62"/>
        <v>45862.916666666664</v>
      </c>
      <c r="M241" s="25">
        <f t="shared" si="59"/>
        <v>24.916666666666664</v>
      </c>
    </row>
    <row r="242" spans="1:13" x14ac:dyDescent="0.25">
      <c r="A242" s="21">
        <f t="shared" si="54"/>
        <v>27</v>
      </c>
      <c r="B242" s="22" t="s">
        <v>28</v>
      </c>
      <c r="C242" s="27"/>
      <c r="D242" s="280"/>
      <c r="E242" s="281"/>
      <c r="F242" s="280"/>
      <c r="G242" s="21"/>
      <c r="H242" s="21" t="str">
        <f t="shared" si="57"/>
        <v>Sabtu</v>
      </c>
      <c r="I242" s="24">
        <f t="shared" si="60"/>
        <v>45864.25</v>
      </c>
      <c r="J242" s="25">
        <f t="shared" si="61"/>
        <v>26.249999999999996</v>
      </c>
      <c r="K242" s="21"/>
      <c r="L242" s="24"/>
      <c r="M242" s="25"/>
    </row>
    <row r="243" spans="1:13" x14ac:dyDescent="0.25">
      <c r="A243" s="476" t="s">
        <v>31</v>
      </c>
      <c r="B243" s="476"/>
      <c r="C243" s="367">
        <f>SUM(C216:C242)</f>
        <v>5412</v>
      </c>
      <c r="D243" s="367">
        <f>SUM(D216:D242)</f>
        <v>547</v>
      </c>
      <c r="E243" s="368"/>
      <c r="F243" s="367"/>
      <c r="G243" s="367">
        <f>SUM(G216:G242)</f>
        <v>81</v>
      </c>
      <c r="H243" s="367">
        <f>D243+G243</f>
        <v>628</v>
      </c>
      <c r="I243" s="369"/>
      <c r="J243" s="30"/>
      <c r="K243" s="369"/>
      <c r="L243" s="369"/>
      <c r="M243" s="30"/>
    </row>
    <row r="244" spans="1:13" x14ac:dyDescent="0.25">
      <c r="A244" s="476" t="s">
        <v>32</v>
      </c>
      <c r="B244" s="476"/>
      <c r="C244" s="370"/>
      <c r="D244" s="371">
        <f>D243/24</f>
        <v>22.791666666666668</v>
      </c>
      <c r="E244" s="372"/>
      <c r="F244" s="371"/>
      <c r="G244" s="371">
        <f>G243/24</f>
        <v>3.375</v>
      </c>
      <c r="H244" s="372">
        <f>SUM(G244+D244)</f>
        <v>26.166666666666668</v>
      </c>
      <c r="I244" s="373"/>
      <c r="J244" s="34" t="s">
        <v>33</v>
      </c>
      <c r="K244" s="35"/>
      <c r="L244" s="35"/>
      <c r="M244" s="35"/>
    </row>
    <row r="245" spans="1:13" x14ac:dyDescent="0.25">
      <c r="E245" s="374"/>
      <c r="H245" s="35"/>
      <c r="I245" s="35"/>
      <c r="J245" s="30" t="s">
        <v>34</v>
      </c>
      <c r="K245" s="30"/>
      <c r="L245" s="38">
        <f>C243</f>
        <v>5412</v>
      </c>
      <c r="M245" s="35" t="s">
        <v>35</v>
      </c>
    </row>
    <row r="246" spans="1:13" x14ac:dyDescent="0.25">
      <c r="B246" s="375"/>
      <c r="E246" s="374"/>
      <c r="I246" s="35"/>
      <c r="J246" s="30" t="s">
        <v>36</v>
      </c>
      <c r="K246" s="30"/>
      <c r="L246" s="40">
        <f>D244</f>
        <v>22.791666666666668</v>
      </c>
      <c r="M246" s="35" t="s">
        <v>14</v>
      </c>
    </row>
    <row r="247" spans="1:13" x14ac:dyDescent="0.25">
      <c r="D247" s="361">
        <f>603-577</f>
        <v>26</v>
      </c>
      <c r="E247" s="374"/>
      <c r="I247" s="35"/>
      <c r="J247" s="30" t="s">
        <v>37</v>
      </c>
      <c r="K247" s="30"/>
      <c r="L247" s="376">
        <f>G244</f>
        <v>3.375</v>
      </c>
      <c r="M247" s="35" t="s">
        <v>14</v>
      </c>
    </row>
    <row r="248" spans="1:13" x14ac:dyDescent="0.25">
      <c r="A248" s="377"/>
      <c r="B248" s="377"/>
      <c r="C248" s="377"/>
      <c r="D248" s="377"/>
      <c r="E248" s="378"/>
      <c r="F248" s="377"/>
      <c r="G248" s="377"/>
      <c r="H248" s="377"/>
      <c r="I248" s="379"/>
      <c r="J248" s="380" t="s">
        <v>63</v>
      </c>
      <c r="K248" s="379"/>
      <c r="L248" s="381">
        <f>SUM(L246:L247)</f>
        <v>26.166666666666668</v>
      </c>
      <c r="M248" s="379"/>
    </row>
  </sheetData>
  <mergeCells count="91">
    <mergeCell ref="A243:B243"/>
    <mergeCell ref="A244:B244"/>
    <mergeCell ref="A204:B204"/>
    <mergeCell ref="A205:B205"/>
    <mergeCell ref="A211:M211"/>
    <mergeCell ref="A212:M212"/>
    <mergeCell ref="A214:A215"/>
    <mergeCell ref="B214:B215"/>
    <mergeCell ref="C214:C215"/>
    <mergeCell ref="D214:D215"/>
    <mergeCell ref="E214:E215"/>
    <mergeCell ref="F214:F215"/>
    <mergeCell ref="G214:G215"/>
    <mergeCell ref="H214:J214"/>
    <mergeCell ref="K214:M214"/>
    <mergeCell ref="A177:B177"/>
    <mergeCell ref="A178:B178"/>
    <mergeCell ref="A184:M184"/>
    <mergeCell ref="A185:M185"/>
    <mergeCell ref="A187:A188"/>
    <mergeCell ref="B187:B188"/>
    <mergeCell ref="C187:C188"/>
    <mergeCell ref="D187:D188"/>
    <mergeCell ref="E187:E188"/>
    <mergeCell ref="F187:F188"/>
    <mergeCell ref="G187:G188"/>
    <mergeCell ref="H187:J187"/>
    <mergeCell ref="K187:M187"/>
    <mergeCell ref="A150:B150"/>
    <mergeCell ref="A151:B151"/>
    <mergeCell ref="A157:M157"/>
    <mergeCell ref="A158:M158"/>
    <mergeCell ref="A160:A161"/>
    <mergeCell ref="B160:B161"/>
    <mergeCell ref="C160:C161"/>
    <mergeCell ref="D160:D161"/>
    <mergeCell ref="E160:E161"/>
    <mergeCell ref="F160:F161"/>
    <mergeCell ref="G160:G161"/>
    <mergeCell ref="H160:J160"/>
    <mergeCell ref="K160:M160"/>
    <mergeCell ref="A111:B111"/>
    <mergeCell ref="A112:B112"/>
    <mergeCell ref="A118:M118"/>
    <mergeCell ref="A119:M119"/>
    <mergeCell ref="A121:A122"/>
    <mergeCell ref="B121:B122"/>
    <mergeCell ref="C121:C122"/>
    <mergeCell ref="D121:D122"/>
    <mergeCell ref="E121:E122"/>
    <mergeCell ref="F121:F122"/>
    <mergeCell ref="G121:G122"/>
    <mergeCell ref="H121:J121"/>
    <mergeCell ref="K121:M121"/>
    <mergeCell ref="A72:B72"/>
    <mergeCell ref="A73:B73"/>
    <mergeCell ref="A79:M79"/>
    <mergeCell ref="A80:M80"/>
    <mergeCell ref="A82:A83"/>
    <mergeCell ref="B82:B83"/>
    <mergeCell ref="C82:C83"/>
    <mergeCell ref="D82:D83"/>
    <mergeCell ref="E82:E83"/>
    <mergeCell ref="F82:F83"/>
    <mergeCell ref="G82:G83"/>
    <mergeCell ref="H82:J82"/>
    <mergeCell ref="K82:M82"/>
    <mergeCell ref="A33:B33"/>
    <mergeCell ref="A34:B34"/>
    <mergeCell ref="A40:M40"/>
    <mergeCell ref="A41:M41"/>
    <mergeCell ref="A43:A44"/>
    <mergeCell ref="B43:B44"/>
    <mergeCell ref="C43:C44"/>
    <mergeCell ref="D43:D44"/>
    <mergeCell ref="E43:E44"/>
    <mergeCell ref="F43:F44"/>
    <mergeCell ref="G43:G44"/>
    <mergeCell ref="H43:J43"/>
    <mergeCell ref="K43:M43"/>
    <mergeCell ref="A1:M1"/>
    <mergeCell ref="A2:M2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scale="67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M206"/>
  <sheetViews>
    <sheetView zoomScale="95" zoomScaleNormal="95" workbookViewId="0">
      <selection activeCell="A2" sqref="A2:M34"/>
    </sheetView>
  </sheetViews>
  <sheetFormatPr defaultColWidth="9.140625" defaultRowHeight="15.75" x14ac:dyDescent="0.25"/>
  <cols>
    <col min="1" max="1" width="6" style="15" customWidth="1"/>
    <col min="2" max="2" width="18" style="15" customWidth="1"/>
    <col min="3" max="3" width="9.140625" style="15"/>
    <col min="4" max="4" width="11.85546875" style="15" customWidth="1"/>
    <col min="5" max="5" width="11.5703125" style="15" customWidth="1"/>
    <col min="6" max="7" width="9.140625" style="15"/>
    <col min="8" max="8" width="10.85546875" style="15" customWidth="1"/>
    <col min="9" max="9" width="13.42578125" style="15" customWidth="1"/>
    <col min="10" max="10" width="9.42578125" style="15" customWidth="1"/>
    <col min="11" max="11" width="10.5703125" style="15" customWidth="1"/>
    <col min="12" max="12" width="13.140625" style="15" customWidth="1"/>
    <col min="13" max="13" width="10.42578125" style="15" customWidth="1"/>
    <col min="14" max="14" width="16.5703125" style="15" customWidth="1"/>
    <col min="15" max="15" width="23.140625" style="15" customWidth="1"/>
    <col min="16" max="16" width="21.85546875" style="15" customWidth="1"/>
    <col min="17" max="17" width="32.42578125" style="15" customWidth="1"/>
    <col min="18" max="18" width="9.140625" style="15"/>
    <col min="19" max="19" width="13" style="15" customWidth="1"/>
    <col min="20" max="20" width="9.42578125" style="15" customWidth="1"/>
    <col min="21" max="21" width="9.140625" style="15"/>
    <col min="22" max="22" width="12.85546875" style="15" customWidth="1"/>
    <col min="23" max="23" width="9.85546875" style="15" customWidth="1"/>
    <col min="24" max="24" width="42.42578125" style="15" customWidth="1"/>
    <col min="25" max="25" width="19.42578125" style="15" customWidth="1"/>
    <col min="26" max="26" width="6.42578125" style="15" customWidth="1"/>
    <col min="27" max="27" width="16.85546875" style="15" customWidth="1"/>
    <col min="28" max="28" width="9.42578125" style="15" customWidth="1"/>
    <col min="29" max="29" width="11.42578125" style="15" customWidth="1"/>
    <col min="30" max="30" width="11" style="15" customWidth="1"/>
    <col min="31" max="31" width="9.42578125" style="15" customWidth="1"/>
    <col min="32" max="32" width="9.140625" style="15"/>
    <col min="33" max="33" width="15.140625" style="15" customWidth="1"/>
    <col min="34" max="34" width="9.42578125" style="15" customWidth="1"/>
    <col min="35" max="35" width="9.140625" style="15"/>
    <col min="36" max="36" width="12.85546875" style="15" customWidth="1"/>
    <col min="37" max="39" width="9.140625" style="15"/>
    <col min="40" max="40" width="16.5703125" style="15" customWidth="1"/>
    <col min="41" max="42" width="9.140625" style="15"/>
    <col min="43" max="43" width="11.42578125" style="15" customWidth="1"/>
    <col min="44" max="46" width="9.140625" style="15"/>
    <col min="47" max="47" width="12.140625" style="15" customWidth="1"/>
    <col min="48" max="49" width="9.140625" style="15"/>
    <col min="50" max="50" width="12.140625" style="15" customWidth="1"/>
    <col min="51" max="53" width="9.140625" style="15"/>
    <col min="54" max="54" width="16.5703125" style="15" customWidth="1"/>
    <col min="55" max="60" width="9.140625" style="15"/>
    <col min="61" max="61" width="12.140625" style="15" customWidth="1"/>
    <col min="62" max="63" width="9.140625" style="15"/>
    <col min="64" max="64" width="12.140625" style="15" customWidth="1"/>
    <col min="65" max="69" width="9.140625" style="15"/>
    <col min="70" max="70" width="15.42578125" style="15" customWidth="1"/>
    <col min="71" max="76" width="9.140625" style="15"/>
    <col min="77" max="77" width="12.140625" style="15" customWidth="1"/>
    <col min="78" max="79" width="9.140625" style="15"/>
    <col min="80" max="80" width="12.140625" style="15" customWidth="1"/>
    <col min="81" max="85" width="9.140625" style="15"/>
    <col min="86" max="86" width="18.5703125" style="15" customWidth="1"/>
    <col min="87" max="92" width="9.140625" style="15"/>
    <col min="93" max="93" width="12.140625" style="15" customWidth="1"/>
    <col min="94" max="95" width="9.140625" style="15"/>
    <col min="96" max="96" width="12.140625" style="15" customWidth="1"/>
    <col min="97" max="16384" width="9.140625" style="15"/>
  </cols>
  <sheetData>
    <row r="1" spans="1:13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14" t="s">
        <v>365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5">
      <c r="A3" s="362" t="s">
        <v>2</v>
      </c>
      <c r="B3" s="382"/>
      <c r="C3" s="382"/>
      <c r="D3" s="382"/>
      <c r="E3" s="382"/>
      <c r="F3" s="382"/>
      <c r="G3" s="382"/>
      <c r="H3" s="382"/>
      <c r="I3" s="382"/>
      <c r="J3" s="382"/>
      <c r="K3" s="18" t="s">
        <v>3</v>
      </c>
      <c r="L3" s="16">
        <v>11</v>
      </c>
      <c r="M3" s="18" t="s">
        <v>4</v>
      </c>
    </row>
    <row r="4" spans="1:13" ht="15.75" customHeight="1" x14ac:dyDescent="0.25">
      <c r="A4" s="427" t="s">
        <v>5</v>
      </c>
      <c r="B4" s="427" t="s">
        <v>6</v>
      </c>
      <c r="C4" s="12" t="s">
        <v>7</v>
      </c>
      <c r="D4" s="12" t="s">
        <v>8</v>
      </c>
      <c r="E4" s="11" t="s">
        <v>9</v>
      </c>
      <c r="F4" s="11" t="s">
        <v>10</v>
      </c>
      <c r="G4" s="12" t="s">
        <v>11</v>
      </c>
      <c r="H4" s="10" t="s">
        <v>12</v>
      </c>
      <c r="I4" s="10"/>
      <c r="J4" s="10"/>
      <c r="K4" s="9" t="s">
        <v>13</v>
      </c>
      <c r="L4" s="9"/>
      <c r="M4" s="9"/>
    </row>
    <row r="5" spans="1:13" x14ac:dyDescent="0.25">
      <c r="A5" s="427"/>
      <c r="B5" s="427"/>
      <c r="C5" s="12"/>
      <c r="D5" s="12"/>
      <c r="E5" s="11"/>
      <c r="F5" s="11"/>
      <c r="G5" s="12"/>
      <c r="H5" s="19" t="s">
        <v>14</v>
      </c>
      <c r="I5" s="19" t="s">
        <v>15</v>
      </c>
      <c r="J5" s="19" t="s">
        <v>16</v>
      </c>
      <c r="K5" s="20" t="s">
        <v>14</v>
      </c>
      <c r="L5" s="20" t="s">
        <v>15</v>
      </c>
      <c r="M5" s="20" t="s">
        <v>16</v>
      </c>
    </row>
    <row r="6" spans="1:13" x14ac:dyDescent="0.25">
      <c r="A6" s="21">
        <v>1</v>
      </c>
      <c r="B6" s="22" t="s">
        <v>366</v>
      </c>
      <c r="C6" s="21">
        <v>295</v>
      </c>
      <c r="D6" s="23">
        <f t="shared" ref="D6:D33" si="0">F6+E6</f>
        <v>29</v>
      </c>
      <c r="E6" s="23">
        <v>3</v>
      </c>
      <c r="F6" s="23">
        <f t="shared" ref="F6:F33" si="1">INT(C6/$L$3)</f>
        <v>26</v>
      </c>
      <c r="G6" s="21">
        <v>28</v>
      </c>
      <c r="H6" s="21" t="str">
        <f t="shared" ref="H6:H34" si="2">CHOOSE(WEEKDAY(I6),"Minggu","Senin","Selasa","Rabu","Kamis","Jum'at","Sabtu")</f>
        <v>Minggu</v>
      </c>
      <c r="I6" s="24">
        <v>45669</v>
      </c>
      <c r="J6" s="25">
        <v>0.70833333333333304</v>
      </c>
      <c r="K6" s="21" t="str">
        <f t="shared" ref="K6:K33" si="3">CHOOSE(WEEKDAY(L6),"Minggu","Senin","Selasa","Rabu","Kamis","Jum'at","Sabtu")</f>
        <v>Senin</v>
      </c>
      <c r="L6" s="24">
        <f>(I6+J6)+G6/24</f>
        <v>45670.875</v>
      </c>
      <c r="M6" s="25">
        <f t="shared" ref="M6:M33" si="4">(J6+G6/24)</f>
        <v>1.8749999999999998</v>
      </c>
    </row>
    <row r="7" spans="1:13" x14ac:dyDescent="0.25">
      <c r="A7" s="21">
        <f t="shared" ref="A7:A34" si="5">A6+1</f>
        <v>2</v>
      </c>
      <c r="B7" s="22" t="s">
        <v>138</v>
      </c>
      <c r="C7" s="21">
        <v>250</v>
      </c>
      <c r="D7" s="23">
        <f t="shared" si="0"/>
        <v>23</v>
      </c>
      <c r="E7" s="23">
        <v>1</v>
      </c>
      <c r="F7" s="23">
        <f t="shared" si="1"/>
        <v>22</v>
      </c>
      <c r="G7" s="21">
        <v>2</v>
      </c>
      <c r="H7" s="21" t="str">
        <f t="shared" si="2"/>
        <v>Rabu</v>
      </c>
      <c r="I7" s="24">
        <f t="shared" ref="I7:I34" si="6">$I$6+J7</f>
        <v>45672.083333333336</v>
      </c>
      <c r="J7" s="25">
        <f t="shared" ref="J7:J34" si="7">M6+D6/24</f>
        <v>3.083333333333333</v>
      </c>
      <c r="K7" s="21" t="str">
        <f t="shared" si="3"/>
        <v>Rabu</v>
      </c>
      <c r="L7" s="24">
        <f t="shared" ref="L7:L33" si="8">($I$6+J7)+G7/24</f>
        <v>45672.166666666672</v>
      </c>
      <c r="M7" s="25">
        <f t="shared" si="4"/>
        <v>3.1666666666666665</v>
      </c>
    </row>
    <row r="8" spans="1:13" x14ac:dyDescent="0.25">
      <c r="A8" s="21">
        <f t="shared" si="5"/>
        <v>3</v>
      </c>
      <c r="B8" s="22" t="s">
        <v>288</v>
      </c>
      <c r="C8" s="21">
        <v>83</v>
      </c>
      <c r="D8" s="23">
        <f t="shared" si="0"/>
        <v>8</v>
      </c>
      <c r="E8" s="23">
        <v>1</v>
      </c>
      <c r="F8" s="23">
        <f t="shared" si="1"/>
        <v>7</v>
      </c>
      <c r="G8" s="21">
        <v>2</v>
      </c>
      <c r="H8" s="21" t="str">
        <f t="shared" si="2"/>
        <v>Kamis</v>
      </c>
      <c r="I8" s="24">
        <f t="shared" si="6"/>
        <v>45673.125</v>
      </c>
      <c r="J8" s="25">
        <f t="shared" si="7"/>
        <v>4.125</v>
      </c>
      <c r="K8" s="21" t="str">
        <f t="shared" si="3"/>
        <v>Kamis</v>
      </c>
      <c r="L8" s="24">
        <f t="shared" si="8"/>
        <v>45673.208333333336</v>
      </c>
      <c r="M8" s="25">
        <f t="shared" si="4"/>
        <v>4.208333333333333</v>
      </c>
    </row>
    <row r="9" spans="1:13" x14ac:dyDescent="0.25">
      <c r="A9" s="21">
        <f t="shared" si="5"/>
        <v>4</v>
      </c>
      <c r="B9" s="279" t="s">
        <v>295</v>
      </c>
      <c r="C9" s="21">
        <v>210</v>
      </c>
      <c r="D9" s="23">
        <f t="shared" si="0"/>
        <v>20</v>
      </c>
      <c r="E9" s="23">
        <v>1</v>
      </c>
      <c r="F9" s="23">
        <f t="shared" si="1"/>
        <v>19</v>
      </c>
      <c r="G9" s="21">
        <v>2</v>
      </c>
      <c r="H9" s="21" t="str">
        <f t="shared" si="2"/>
        <v>Kamis</v>
      </c>
      <c r="I9" s="24">
        <f t="shared" si="6"/>
        <v>45673.541666666664</v>
      </c>
      <c r="J9" s="25">
        <f t="shared" si="7"/>
        <v>4.5416666666666661</v>
      </c>
      <c r="K9" s="21" t="str">
        <f t="shared" si="3"/>
        <v>Kamis</v>
      </c>
      <c r="L9" s="24">
        <f t="shared" si="8"/>
        <v>45673.625</v>
      </c>
      <c r="M9" s="25">
        <f t="shared" si="4"/>
        <v>4.6249999999999991</v>
      </c>
    </row>
    <row r="10" spans="1:13" x14ac:dyDescent="0.25">
      <c r="A10" s="21">
        <f t="shared" si="5"/>
        <v>5</v>
      </c>
      <c r="B10" s="22" t="s">
        <v>19</v>
      </c>
      <c r="C10" s="21">
        <v>243</v>
      </c>
      <c r="D10" s="23">
        <f t="shared" si="0"/>
        <v>23</v>
      </c>
      <c r="E10" s="23">
        <v>1</v>
      </c>
      <c r="F10" s="23">
        <f t="shared" si="1"/>
        <v>22</v>
      </c>
      <c r="G10" s="21">
        <v>5</v>
      </c>
      <c r="H10" s="21" t="str">
        <f t="shared" si="2"/>
        <v>Jum'at</v>
      </c>
      <c r="I10" s="24">
        <f t="shared" si="6"/>
        <v>45674.458333333336</v>
      </c>
      <c r="J10" s="25">
        <f t="shared" si="7"/>
        <v>5.4583333333333321</v>
      </c>
      <c r="K10" s="21" t="str">
        <f t="shared" si="3"/>
        <v>Jum'at</v>
      </c>
      <c r="L10" s="24">
        <f t="shared" si="8"/>
        <v>45674.666666666672</v>
      </c>
      <c r="M10" s="25">
        <f t="shared" si="4"/>
        <v>5.6666666666666652</v>
      </c>
    </row>
    <row r="11" spans="1:13" x14ac:dyDescent="0.25">
      <c r="A11" s="21">
        <f t="shared" si="5"/>
        <v>6</v>
      </c>
      <c r="B11" s="22" t="s">
        <v>20</v>
      </c>
      <c r="C11" s="21">
        <v>86</v>
      </c>
      <c r="D11" s="23">
        <f t="shared" si="0"/>
        <v>9</v>
      </c>
      <c r="E11" s="23">
        <v>2</v>
      </c>
      <c r="F11" s="23">
        <f t="shared" si="1"/>
        <v>7</v>
      </c>
      <c r="G11" s="21">
        <v>2</v>
      </c>
      <c r="H11" s="21" t="str">
        <f t="shared" si="2"/>
        <v>Sabtu</v>
      </c>
      <c r="I11" s="24">
        <f t="shared" si="6"/>
        <v>45675.625</v>
      </c>
      <c r="J11" s="25">
        <f t="shared" si="7"/>
        <v>6.6249999999999982</v>
      </c>
      <c r="K11" s="21" t="str">
        <f t="shared" si="3"/>
        <v>Sabtu</v>
      </c>
      <c r="L11" s="24">
        <f t="shared" si="8"/>
        <v>45675.708333333336</v>
      </c>
      <c r="M11" s="25">
        <f t="shared" si="4"/>
        <v>6.7083333333333313</v>
      </c>
    </row>
    <row r="12" spans="1:13" x14ac:dyDescent="0.25">
      <c r="A12" s="21">
        <f t="shared" si="5"/>
        <v>7</v>
      </c>
      <c r="B12" s="22" t="s">
        <v>361</v>
      </c>
      <c r="C12" s="21">
        <v>217</v>
      </c>
      <c r="D12" s="23">
        <f t="shared" si="0"/>
        <v>24</v>
      </c>
      <c r="E12" s="23">
        <v>5</v>
      </c>
      <c r="F12" s="23">
        <f t="shared" si="1"/>
        <v>19</v>
      </c>
      <c r="G12" s="21">
        <v>2</v>
      </c>
      <c r="H12" s="21" t="str">
        <f t="shared" si="2"/>
        <v>Minggu</v>
      </c>
      <c r="I12" s="24">
        <f t="shared" si="6"/>
        <v>45676.083333333336</v>
      </c>
      <c r="J12" s="25">
        <f t="shared" si="7"/>
        <v>7.0833333333333313</v>
      </c>
      <c r="K12" s="21" t="str">
        <f t="shared" si="3"/>
        <v>Minggu</v>
      </c>
      <c r="L12" s="24">
        <f t="shared" si="8"/>
        <v>45676.166666666672</v>
      </c>
      <c r="M12" s="25">
        <f t="shared" si="4"/>
        <v>7.1666666666666643</v>
      </c>
    </row>
    <row r="13" spans="1:13" x14ac:dyDescent="0.25">
      <c r="A13" s="21">
        <f t="shared" si="5"/>
        <v>8</v>
      </c>
      <c r="B13" s="22" t="s">
        <v>367</v>
      </c>
      <c r="C13" s="21">
        <v>105</v>
      </c>
      <c r="D13" s="23">
        <f t="shared" si="0"/>
        <v>11</v>
      </c>
      <c r="E13" s="23">
        <v>2</v>
      </c>
      <c r="F13" s="23">
        <f t="shared" si="1"/>
        <v>9</v>
      </c>
      <c r="G13" s="21">
        <v>2</v>
      </c>
      <c r="H13" s="21" t="str">
        <f t="shared" si="2"/>
        <v>Senin</v>
      </c>
      <c r="I13" s="24">
        <f t="shared" si="6"/>
        <v>45677.166666666664</v>
      </c>
      <c r="J13" s="25">
        <f t="shared" si="7"/>
        <v>8.1666666666666643</v>
      </c>
      <c r="K13" s="21" t="str">
        <f t="shared" si="3"/>
        <v>Senin</v>
      </c>
      <c r="L13" s="24">
        <f t="shared" si="8"/>
        <v>45677.25</v>
      </c>
      <c r="M13" s="25">
        <f t="shared" si="4"/>
        <v>8.2499999999999982</v>
      </c>
    </row>
    <row r="14" spans="1:13" x14ac:dyDescent="0.25">
      <c r="A14" s="21">
        <f t="shared" si="5"/>
        <v>9</v>
      </c>
      <c r="B14" s="22" t="s">
        <v>22</v>
      </c>
      <c r="C14" s="21">
        <v>332</v>
      </c>
      <c r="D14" s="23">
        <f t="shared" si="0"/>
        <v>33</v>
      </c>
      <c r="E14" s="23">
        <v>3</v>
      </c>
      <c r="F14" s="23">
        <f t="shared" si="1"/>
        <v>30</v>
      </c>
      <c r="G14" s="21">
        <v>4</v>
      </c>
      <c r="H14" s="21" t="str">
        <f t="shared" si="2"/>
        <v>Senin</v>
      </c>
      <c r="I14" s="24">
        <f t="shared" si="6"/>
        <v>45677.708333333336</v>
      </c>
      <c r="J14" s="25">
        <f t="shared" si="7"/>
        <v>8.7083333333333321</v>
      </c>
      <c r="K14" s="21" t="str">
        <f t="shared" si="3"/>
        <v>Senin</v>
      </c>
      <c r="L14" s="24">
        <f t="shared" si="8"/>
        <v>45677.875</v>
      </c>
      <c r="M14" s="25">
        <f t="shared" si="4"/>
        <v>8.8749999999999982</v>
      </c>
    </row>
    <row r="15" spans="1:13" x14ac:dyDescent="0.25">
      <c r="A15" s="21">
        <f t="shared" si="5"/>
        <v>10</v>
      </c>
      <c r="B15" s="22" t="s">
        <v>363</v>
      </c>
      <c r="C15" s="21">
        <v>207</v>
      </c>
      <c r="D15" s="23">
        <f t="shared" si="0"/>
        <v>22</v>
      </c>
      <c r="E15" s="23">
        <v>4</v>
      </c>
      <c r="F15" s="23">
        <f t="shared" si="1"/>
        <v>18</v>
      </c>
      <c r="G15" s="21">
        <v>2</v>
      </c>
      <c r="H15" s="21" t="str">
        <f t="shared" si="2"/>
        <v>Rabu</v>
      </c>
      <c r="I15" s="24">
        <f t="shared" si="6"/>
        <v>45679.25</v>
      </c>
      <c r="J15" s="25">
        <f t="shared" si="7"/>
        <v>10.249999999999998</v>
      </c>
      <c r="K15" s="21" t="str">
        <f t="shared" si="3"/>
        <v>Rabu</v>
      </c>
      <c r="L15" s="24">
        <f t="shared" si="8"/>
        <v>45679.333333333336</v>
      </c>
      <c r="M15" s="25">
        <f t="shared" si="4"/>
        <v>10.333333333333332</v>
      </c>
    </row>
    <row r="16" spans="1:13" x14ac:dyDescent="0.25">
      <c r="A16" s="21">
        <f t="shared" si="5"/>
        <v>11</v>
      </c>
      <c r="B16" s="22" t="s">
        <v>24</v>
      </c>
      <c r="C16" s="21">
        <v>109</v>
      </c>
      <c r="D16" s="23">
        <f t="shared" si="0"/>
        <v>11</v>
      </c>
      <c r="E16" s="23">
        <v>2</v>
      </c>
      <c r="F16" s="23">
        <f t="shared" si="1"/>
        <v>9</v>
      </c>
      <c r="G16" s="21">
        <v>4</v>
      </c>
      <c r="H16" s="21" t="str">
        <f t="shared" si="2"/>
        <v>Kamis</v>
      </c>
      <c r="I16" s="24">
        <f t="shared" si="6"/>
        <v>45680.25</v>
      </c>
      <c r="J16" s="25">
        <f t="shared" si="7"/>
        <v>11.249999999999998</v>
      </c>
      <c r="K16" s="21" t="str">
        <f t="shared" si="3"/>
        <v>Kamis</v>
      </c>
      <c r="L16" s="24">
        <f t="shared" si="8"/>
        <v>45680.416666666664</v>
      </c>
      <c r="M16" s="25">
        <f t="shared" si="4"/>
        <v>11.416666666666664</v>
      </c>
    </row>
    <row r="17" spans="1:13" x14ac:dyDescent="0.25">
      <c r="A17" s="21">
        <f t="shared" si="5"/>
        <v>12</v>
      </c>
      <c r="B17" s="22" t="s">
        <v>25</v>
      </c>
      <c r="C17" s="21">
        <v>182</v>
      </c>
      <c r="D17" s="23">
        <f t="shared" si="0"/>
        <v>20</v>
      </c>
      <c r="E17" s="23">
        <v>4</v>
      </c>
      <c r="F17" s="23">
        <f t="shared" si="1"/>
        <v>16</v>
      </c>
      <c r="G17" s="21">
        <v>2</v>
      </c>
      <c r="H17" s="21" t="str">
        <f t="shared" si="2"/>
        <v>Kamis</v>
      </c>
      <c r="I17" s="24">
        <f t="shared" si="6"/>
        <v>45680.875</v>
      </c>
      <c r="J17" s="25">
        <f t="shared" si="7"/>
        <v>11.874999999999998</v>
      </c>
      <c r="K17" s="21" t="str">
        <f t="shared" si="3"/>
        <v>Kamis</v>
      </c>
      <c r="L17" s="24">
        <f t="shared" si="8"/>
        <v>45680.958333333336</v>
      </c>
      <c r="M17" s="25">
        <f t="shared" si="4"/>
        <v>11.958333333333332</v>
      </c>
    </row>
    <row r="18" spans="1:13" x14ac:dyDescent="0.25">
      <c r="A18" s="21">
        <f t="shared" si="5"/>
        <v>13</v>
      </c>
      <c r="B18" s="54" t="s">
        <v>364</v>
      </c>
      <c r="C18" s="27">
        <v>110</v>
      </c>
      <c r="D18" s="53">
        <f t="shared" si="0"/>
        <v>13</v>
      </c>
      <c r="E18" s="53">
        <v>3</v>
      </c>
      <c r="F18" s="53">
        <f t="shared" si="1"/>
        <v>10</v>
      </c>
      <c r="G18" s="27">
        <v>2</v>
      </c>
      <c r="H18" s="21" t="str">
        <f t="shared" si="2"/>
        <v>Jum'at</v>
      </c>
      <c r="I18" s="24">
        <f t="shared" si="6"/>
        <v>45681.791666666664</v>
      </c>
      <c r="J18" s="25">
        <f t="shared" si="7"/>
        <v>12.791666666666666</v>
      </c>
      <c r="K18" s="21" t="str">
        <f t="shared" si="3"/>
        <v>Jum'at</v>
      </c>
      <c r="L18" s="24">
        <f t="shared" si="8"/>
        <v>45681.875</v>
      </c>
      <c r="M18" s="25">
        <f t="shared" si="4"/>
        <v>12.875</v>
      </c>
    </row>
    <row r="19" spans="1:13" x14ac:dyDescent="0.25">
      <c r="A19" s="21">
        <f t="shared" si="5"/>
        <v>14</v>
      </c>
      <c r="B19" s="54" t="s">
        <v>315</v>
      </c>
      <c r="C19" s="27">
        <v>380</v>
      </c>
      <c r="D19" s="53">
        <f t="shared" si="0"/>
        <v>42</v>
      </c>
      <c r="E19" s="53">
        <v>8</v>
      </c>
      <c r="F19" s="53">
        <f t="shared" si="1"/>
        <v>34</v>
      </c>
      <c r="G19" s="27">
        <v>6</v>
      </c>
      <c r="H19" s="21" t="str">
        <f t="shared" si="2"/>
        <v>Sabtu</v>
      </c>
      <c r="I19" s="24">
        <f t="shared" si="6"/>
        <v>45682.416666666664</v>
      </c>
      <c r="J19" s="25">
        <f t="shared" si="7"/>
        <v>13.416666666666666</v>
      </c>
      <c r="K19" s="21" t="str">
        <f t="shared" si="3"/>
        <v>Sabtu</v>
      </c>
      <c r="L19" s="24">
        <f t="shared" si="8"/>
        <v>45682.666666666664</v>
      </c>
      <c r="M19" s="25">
        <f t="shared" si="4"/>
        <v>13.666666666666666</v>
      </c>
    </row>
    <row r="20" spans="1:13" x14ac:dyDescent="0.25">
      <c r="A20" s="21">
        <f t="shared" si="5"/>
        <v>15</v>
      </c>
      <c r="B20" s="54" t="s">
        <v>316</v>
      </c>
      <c r="C20" s="27">
        <v>380</v>
      </c>
      <c r="D20" s="53">
        <f t="shared" si="0"/>
        <v>40</v>
      </c>
      <c r="E20" s="53">
        <v>6</v>
      </c>
      <c r="F20" s="53">
        <f t="shared" si="1"/>
        <v>34</v>
      </c>
      <c r="G20" s="27">
        <v>23</v>
      </c>
      <c r="H20" s="21" t="str">
        <f t="shared" si="2"/>
        <v>Senin</v>
      </c>
      <c r="I20" s="24">
        <f t="shared" si="6"/>
        <v>45684.416666666664</v>
      </c>
      <c r="J20" s="25">
        <f t="shared" si="7"/>
        <v>15.416666666666666</v>
      </c>
      <c r="K20" s="21" t="str">
        <f t="shared" si="3"/>
        <v>Selasa</v>
      </c>
      <c r="L20" s="24">
        <f t="shared" si="8"/>
        <v>45685.375</v>
      </c>
      <c r="M20" s="25">
        <f t="shared" si="4"/>
        <v>16.375</v>
      </c>
    </row>
    <row r="21" spans="1:13" x14ac:dyDescent="0.25">
      <c r="A21" s="21">
        <f t="shared" si="5"/>
        <v>16</v>
      </c>
      <c r="B21" s="54" t="s">
        <v>315</v>
      </c>
      <c r="C21" s="27">
        <v>110</v>
      </c>
      <c r="D21" s="53">
        <f t="shared" si="0"/>
        <v>14</v>
      </c>
      <c r="E21" s="53">
        <v>4</v>
      </c>
      <c r="F21" s="53">
        <f t="shared" si="1"/>
        <v>10</v>
      </c>
      <c r="G21" s="27">
        <v>8</v>
      </c>
      <c r="H21" s="21" t="str">
        <f t="shared" si="2"/>
        <v>Kamis</v>
      </c>
      <c r="I21" s="24">
        <f t="shared" si="6"/>
        <v>45687.041666666664</v>
      </c>
      <c r="J21" s="25">
        <f t="shared" si="7"/>
        <v>18.041666666666668</v>
      </c>
      <c r="K21" s="21" t="str">
        <f t="shared" si="3"/>
        <v>Kamis</v>
      </c>
      <c r="L21" s="24">
        <f t="shared" si="8"/>
        <v>45687.375</v>
      </c>
      <c r="M21" s="25">
        <f t="shared" si="4"/>
        <v>18.375</v>
      </c>
    </row>
    <row r="22" spans="1:13" x14ac:dyDescent="0.25">
      <c r="A22" s="21">
        <f t="shared" si="5"/>
        <v>17</v>
      </c>
      <c r="B22" s="54" t="s">
        <v>364</v>
      </c>
      <c r="C22" s="27">
        <v>182</v>
      </c>
      <c r="D22" s="53">
        <f t="shared" si="0"/>
        <v>18</v>
      </c>
      <c r="E22" s="53">
        <v>2</v>
      </c>
      <c r="F22" s="53">
        <f t="shared" si="1"/>
        <v>16</v>
      </c>
      <c r="G22" s="27">
        <v>2</v>
      </c>
      <c r="H22" s="21" t="str">
        <f t="shared" si="2"/>
        <v>Kamis</v>
      </c>
      <c r="I22" s="24">
        <f t="shared" si="6"/>
        <v>45687.958333333336</v>
      </c>
      <c r="J22" s="25">
        <f t="shared" si="7"/>
        <v>18.958333333333332</v>
      </c>
      <c r="K22" s="21" t="str">
        <f t="shared" si="3"/>
        <v>Jum'at</v>
      </c>
      <c r="L22" s="24">
        <f t="shared" si="8"/>
        <v>45688.041666666672</v>
      </c>
      <c r="M22" s="25">
        <f t="shared" si="4"/>
        <v>19.041666666666664</v>
      </c>
    </row>
    <row r="23" spans="1:13" x14ac:dyDescent="0.25">
      <c r="A23" s="21">
        <f t="shared" si="5"/>
        <v>18</v>
      </c>
      <c r="B23" s="22" t="s">
        <v>25</v>
      </c>
      <c r="C23" s="21">
        <v>109</v>
      </c>
      <c r="D23" s="23">
        <f t="shared" si="0"/>
        <v>10</v>
      </c>
      <c r="E23" s="23">
        <v>1</v>
      </c>
      <c r="F23" s="23">
        <f t="shared" si="1"/>
        <v>9</v>
      </c>
      <c r="G23" s="21">
        <v>2</v>
      </c>
      <c r="H23" s="21" t="str">
        <f t="shared" si="2"/>
        <v>Jum'at</v>
      </c>
      <c r="I23" s="24">
        <f t="shared" si="6"/>
        <v>45688.791666666664</v>
      </c>
      <c r="J23" s="25">
        <f t="shared" si="7"/>
        <v>19.791666666666664</v>
      </c>
      <c r="K23" s="21" t="str">
        <f t="shared" si="3"/>
        <v>Jum'at</v>
      </c>
      <c r="L23" s="24">
        <f t="shared" si="8"/>
        <v>45688.875</v>
      </c>
      <c r="M23" s="25">
        <f t="shared" si="4"/>
        <v>19.874999999999996</v>
      </c>
    </row>
    <row r="24" spans="1:13" x14ac:dyDescent="0.25">
      <c r="A24" s="21">
        <f t="shared" si="5"/>
        <v>19</v>
      </c>
      <c r="B24" s="22" t="s">
        <v>24</v>
      </c>
      <c r="C24" s="21">
        <v>207</v>
      </c>
      <c r="D24" s="23">
        <f t="shared" si="0"/>
        <v>19</v>
      </c>
      <c r="E24" s="23">
        <v>1</v>
      </c>
      <c r="F24" s="23">
        <f t="shared" si="1"/>
        <v>18</v>
      </c>
      <c r="G24" s="21">
        <v>4</v>
      </c>
      <c r="H24" s="21" t="str">
        <f t="shared" si="2"/>
        <v>Sabtu</v>
      </c>
      <c r="I24" s="24">
        <f t="shared" si="6"/>
        <v>45689.291666666664</v>
      </c>
      <c r="J24" s="25">
        <f t="shared" si="7"/>
        <v>20.291666666666664</v>
      </c>
      <c r="K24" s="21" t="str">
        <f t="shared" si="3"/>
        <v>Sabtu</v>
      </c>
      <c r="L24" s="24">
        <f t="shared" si="8"/>
        <v>45689.458333333328</v>
      </c>
      <c r="M24" s="25">
        <f t="shared" si="4"/>
        <v>20.458333333333332</v>
      </c>
    </row>
    <row r="25" spans="1:13" x14ac:dyDescent="0.25">
      <c r="A25" s="21">
        <f t="shared" si="5"/>
        <v>20</v>
      </c>
      <c r="B25" s="22" t="s">
        <v>363</v>
      </c>
      <c r="C25" s="21">
        <v>332</v>
      </c>
      <c r="D25" s="23">
        <f t="shared" si="0"/>
        <v>32</v>
      </c>
      <c r="E25" s="23">
        <v>2</v>
      </c>
      <c r="F25" s="23">
        <f t="shared" si="1"/>
        <v>30</v>
      </c>
      <c r="G25" s="21">
        <v>2</v>
      </c>
      <c r="H25" s="21" t="str">
        <f t="shared" si="2"/>
        <v>Minggu</v>
      </c>
      <c r="I25" s="24">
        <f t="shared" si="6"/>
        <v>45690.25</v>
      </c>
      <c r="J25" s="25">
        <f t="shared" si="7"/>
        <v>21.25</v>
      </c>
      <c r="K25" s="21" t="str">
        <f t="shared" si="3"/>
        <v>Minggu</v>
      </c>
      <c r="L25" s="24">
        <f t="shared" si="8"/>
        <v>45690.333333333336</v>
      </c>
      <c r="M25" s="25">
        <f t="shared" si="4"/>
        <v>21.333333333333332</v>
      </c>
    </row>
    <row r="26" spans="1:13" x14ac:dyDescent="0.25">
      <c r="A26" s="21">
        <f t="shared" si="5"/>
        <v>21</v>
      </c>
      <c r="B26" s="22" t="s">
        <v>22</v>
      </c>
      <c r="C26" s="21">
        <v>105</v>
      </c>
      <c r="D26" s="23">
        <f t="shared" si="0"/>
        <v>10</v>
      </c>
      <c r="E26" s="23">
        <v>1</v>
      </c>
      <c r="F26" s="23">
        <f t="shared" si="1"/>
        <v>9</v>
      </c>
      <c r="G26" s="71">
        <v>3</v>
      </c>
      <c r="H26" s="21" t="str">
        <f t="shared" si="2"/>
        <v>Senin</v>
      </c>
      <c r="I26" s="24">
        <f t="shared" si="6"/>
        <v>45691.666666666664</v>
      </c>
      <c r="J26" s="25">
        <f t="shared" si="7"/>
        <v>22.666666666666664</v>
      </c>
      <c r="K26" s="21" t="str">
        <f t="shared" si="3"/>
        <v>Senin</v>
      </c>
      <c r="L26" s="24">
        <f t="shared" si="8"/>
        <v>45691.791666666664</v>
      </c>
      <c r="M26" s="25">
        <f t="shared" si="4"/>
        <v>22.791666666666664</v>
      </c>
    </row>
    <row r="27" spans="1:13" x14ac:dyDescent="0.25">
      <c r="A27" s="21">
        <f t="shared" si="5"/>
        <v>22</v>
      </c>
      <c r="B27" s="22" t="s">
        <v>367</v>
      </c>
      <c r="C27" s="21">
        <v>217</v>
      </c>
      <c r="D27" s="23">
        <f t="shared" si="0"/>
        <v>20</v>
      </c>
      <c r="E27" s="23">
        <v>1</v>
      </c>
      <c r="F27" s="23">
        <f t="shared" si="1"/>
        <v>19</v>
      </c>
      <c r="G27" s="21">
        <v>2</v>
      </c>
      <c r="H27" s="21" t="str">
        <f t="shared" si="2"/>
        <v>Selasa</v>
      </c>
      <c r="I27" s="24">
        <f t="shared" si="6"/>
        <v>45692.208333333336</v>
      </c>
      <c r="J27" s="25">
        <f t="shared" si="7"/>
        <v>23.208333333333332</v>
      </c>
      <c r="K27" s="21" t="str">
        <f t="shared" si="3"/>
        <v>Selasa</v>
      </c>
      <c r="L27" s="24">
        <f t="shared" si="8"/>
        <v>45692.291666666672</v>
      </c>
      <c r="M27" s="25">
        <f t="shared" si="4"/>
        <v>23.291666666666664</v>
      </c>
    </row>
    <row r="28" spans="1:13" x14ac:dyDescent="0.25">
      <c r="A28" s="21">
        <f t="shared" si="5"/>
        <v>23</v>
      </c>
      <c r="B28" s="22" t="s">
        <v>361</v>
      </c>
      <c r="C28" s="21">
        <v>86</v>
      </c>
      <c r="D28" s="23">
        <f t="shared" si="0"/>
        <v>8</v>
      </c>
      <c r="E28" s="23">
        <v>1</v>
      </c>
      <c r="F28" s="23">
        <f t="shared" si="1"/>
        <v>7</v>
      </c>
      <c r="G28" s="21">
        <v>1</v>
      </c>
      <c r="H28" s="21" t="str">
        <f t="shared" si="2"/>
        <v>Rabu</v>
      </c>
      <c r="I28" s="24">
        <f t="shared" si="6"/>
        <v>45693.125</v>
      </c>
      <c r="J28" s="25">
        <f t="shared" si="7"/>
        <v>24.124999999999996</v>
      </c>
      <c r="K28" s="21" t="str">
        <f t="shared" si="3"/>
        <v>Rabu</v>
      </c>
      <c r="L28" s="24">
        <f t="shared" si="8"/>
        <v>45693.166666666664</v>
      </c>
      <c r="M28" s="25">
        <f t="shared" si="4"/>
        <v>24.166666666666664</v>
      </c>
    </row>
    <row r="29" spans="1:13" x14ac:dyDescent="0.25">
      <c r="A29" s="21">
        <f t="shared" si="5"/>
        <v>24</v>
      </c>
      <c r="B29" s="22" t="s">
        <v>20</v>
      </c>
      <c r="C29" s="21">
        <v>243</v>
      </c>
      <c r="D29" s="23">
        <f t="shared" si="0"/>
        <v>22</v>
      </c>
      <c r="E29" s="23">
        <v>0</v>
      </c>
      <c r="F29" s="23">
        <f t="shared" si="1"/>
        <v>22</v>
      </c>
      <c r="G29" s="21">
        <v>2</v>
      </c>
      <c r="H29" s="21" t="str">
        <f t="shared" si="2"/>
        <v>Rabu</v>
      </c>
      <c r="I29" s="24">
        <f t="shared" si="6"/>
        <v>45693.5</v>
      </c>
      <c r="J29" s="25">
        <f t="shared" si="7"/>
        <v>24.499999999999996</v>
      </c>
      <c r="K29" s="21" t="str">
        <f t="shared" si="3"/>
        <v>Rabu</v>
      </c>
      <c r="L29" s="24">
        <f t="shared" si="8"/>
        <v>45693.583333333336</v>
      </c>
      <c r="M29" s="25">
        <f t="shared" si="4"/>
        <v>24.583333333333329</v>
      </c>
    </row>
    <row r="30" spans="1:13" x14ac:dyDescent="0.25">
      <c r="A30" s="21">
        <f t="shared" si="5"/>
        <v>25</v>
      </c>
      <c r="B30" s="22" t="s">
        <v>19</v>
      </c>
      <c r="C30" s="21">
        <v>210</v>
      </c>
      <c r="D30" s="23">
        <f t="shared" si="0"/>
        <v>20</v>
      </c>
      <c r="E30" s="23">
        <v>1</v>
      </c>
      <c r="F30" s="23">
        <f t="shared" si="1"/>
        <v>19</v>
      </c>
      <c r="G30" s="71">
        <v>4</v>
      </c>
      <c r="H30" s="21" t="str">
        <f t="shared" si="2"/>
        <v>Kamis</v>
      </c>
      <c r="I30" s="24">
        <f t="shared" si="6"/>
        <v>45694.5</v>
      </c>
      <c r="J30" s="25">
        <f t="shared" si="7"/>
        <v>25.499999999999996</v>
      </c>
      <c r="K30" s="21" t="str">
        <f t="shared" si="3"/>
        <v>Kamis</v>
      </c>
      <c r="L30" s="24">
        <f t="shared" si="8"/>
        <v>45694.666666666664</v>
      </c>
      <c r="M30" s="25">
        <f t="shared" si="4"/>
        <v>25.666666666666664</v>
      </c>
    </row>
    <row r="31" spans="1:13" x14ac:dyDescent="0.25">
      <c r="A31" s="21">
        <f t="shared" si="5"/>
        <v>26</v>
      </c>
      <c r="B31" s="279" t="s">
        <v>295</v>
      </c>
      <c r="C31" s="21">
        <v>83</v>
      </c>
      <c r="D31" s="23">
        <f t="shared" si="0"/>
        <v>8</v>
      </c>
      <c r="E31" s="23">
        <v>1</v>
      </c>
      <c r="F31" s="23">
        <f t="shared" si="1"/>
        <v>7</v>
      </c>
      <c r="G31" s="21">
        <v>1</v>
      </c>
      <c r="H31" s="21" t="str">
        <f t="shared" si="2"/>
        <v>Jum'at</v>
      </c>
      <c r="I31" s="24">
        <f t="shared" si="6"/>
        <v>45695.5</v>
      </c>
      <c r="J31" s="25">
        <f t="shared" si="7"/>
        <v>26.499999999999996</v>
      </c>
      <c r="K31" s="21" t="str">
        <f t="shared" si="3"/>
        <v>Jum'at</v>
      </c>
      <c r="L31" s="24">
        <f t="shared" si="8"/>
        <v>45695.541666666664</v>
      </c>
      <c r="M31" s="25">
        <f t="shared" si="4"/>
        <v>26.541666666666664</v>
      </c>
    </row>
    <row r="32" spans="1:13" x14ac:dyDescent="0.25">
      <c r="A32" s="21">
        <f t="shared" si="5"/>
        <v>27</v>
      </c>
      <c r="B32" s="22" t="s">
        <v>288</v>
      </c>
      <c r="C32" s="21">
        <v>250</v>
      </c>
      <c r="D32" s="23">
        <f t="shared" si="0"/>
        <v>24</v>
      </c>
      <c r="E32" s="23">
        <v>2</v>
      </c>
      <c r="F32" s="23">
        <f t="shared" si="1"/>
        <v>22</v>
      </c>
      <c r="G32" s="21">
        <v>1</v>
      </c>
      <c r="H32" s="21" t="str">
        <f t="shared" si="2"/>
        <v>Jum'at</v>
      </c>
      <c r="I32" s="24">
        <f t="shared" si="6"/>
        <v>45695.875</v>
      </c>
      <c r="J32" s="25">
        <f t="shared" si="7"/>
        <v>26.874999999999996</v>
      </c>
      <c r="K32" s="21" t="str">
        <f t="shared" si="3"/>
        <v>Jum'at</v>
      </c>
      <c r="L32" s="24">
        <f t="shared" si="8"/>
        <v>45695.916666666664</v>
      </c>
      <c r="M32" s="25">
        <f t="shared" si="4"/>
        <v>26.916666666666664</v>
      </c>
    </row>
    <row r="33" spans="1:13" x14ac:dyDescent="0.25">
      <c r="A33" s="21">
        <f t="shared" si="5"/>
        <v>28</v>
      </c>
      <c r="B33" s="22" t="s">
        <v>138</v>
      </c>
      <c r="C33" s="21">
        <v>295</v>
      </c>
      <c r="D33" s="23">
        <f t="shared" si="0"/>
        <v>30</v>
      </c>
      <c r="E33" s="23">
        <v>4</v>
      </c>
      <c r="F33" s="23">
        <f t="shared" si="1"/>
        <v>26</v>
      </c>
      <c r="G33" s="21">
        <v>2</v>
      </c>
      <c r="H33" s="21" t="str">
        <f t="shared" si="2"/>
        <v>Sabtu</v>
      </c>
      <c r="I33" s="24">
        <f t="shared" si="6"/>
        <v>45696.916666666664</v>
      </c>
      <c r="J33" s="25">
        <f t="shared" si="7"/>
        <v>27.916666666666664</v>
      </c>
      <c r="K33" s="21" t="str">
        <f t="shared" si="3"/>
        <v>Minggu</v>
      </c>
      <c r="L33" s="24">
        <f t="shared" si="8"/>
        <v>45697</v>
      </c>
      <c r="M33" s="25">
        <f t="shared" si="4"/>
        <v>27.999999999999996</v>
      </c>
    </row>
    <row r="34" spans="1:13" x14ac:dyDescent="0.25">
      <c r="A34" s="21">
        <f t="shared" si="5"/>
        <v>29</v>
      </c>
      <c r="B34" s="22" t="s">
        <v>366</v>
      </c>
      <c r="C34" s="27"/>
      <c r="D34" s="53"/>
      <c r="E34" s="53"/>
      <c r="F34" s="53"/>
      <c r="G34" s="27"/>
      <c r="H34" s="21" t="str">
        <f t="shared" si="2"/>
        <v>Senin</v>
      </c>
      <c r="I34" s="24">
        <f t="shared" si="6"/>
        <v>45698.25</v>
      </c>
      <c r="J34" s="25">
        <f t="shared" si="7"/>
        <v>29.249999999999996</v>
      </c>
      <c r="K34" s="21"/>
      <c r="L34" s="24"/>
      <c r="M34" s="25"/>
    </row>
    <row r="35" spans="1:13" x14ac:dyDescent="0.25">
      <c r="A35" s="8" t="s">
        <v>31</v>
      </c>
      <c r="B35" s="8"/>
      <c r="C35" s="28">
        <f>SUM(C4:C34)</f>
        <v>5618</v>
      </c>
      <c r="D35" s="28">
        <f>SUM(D4:D34)</f>
        <v>563</v>
      </c>
      <c r="E35" s="28"/>
      <c r="F35" s="28"/>
      <c r="G35" s="28">
        <f>SUM(G6:G34)</f>
        <v>122</v>
      </c>
      <c r="H35" s="28">
        <f>D35+G35</f>
        <v>685</v>
      </c>
      <c r="I35" s="29"/>
      <c r="J35" s="30"/>
      <c r="K35" s="29"/>
      <c r="L35" s="29"/>
      <c r="M35" s="30"/>
    </row>
    <row r="36" spans="1:13" x14ac:dyDescent="0.25">
      <c r="A36" s="8" t="s">
        <v>32</v>
      </c>
      <c r="B36" s="8"/>
      <c r="C36" s="31"/>
      <c r="D36" s="32">
        <f>D35/24</f>
        <v>23.458333333333332</v>
      </c>
      <c r="E36" s="32"/>
      <c r="F36" s="32"/>
      <c r="G36" s="32">
        <f>G35/24</f>
        <v>5.083333333333333</v>
      </c>
      <c r="H36" s="32">
        <f>H35/24</f>
        <v>28.541666666666668</v>
      </c>
      <c r="I36" s="33"/>
      <c r="J36" s="34" t="s">
        <v>33</v>
      </c>
      <c r="K36" s="35"/>
      <c r="L36" s="35"/>
      <c r="M36" s="35"/>
    </row>
    <row r="37" spans="1:13" x14ac:dyDescent="0.25">
      <c r="A37" s="36"/>
      <c r="B37" s="36"/>
      <c r="C37" s="36"/>
      <c r="D37" s="36"/>
      <c r="E37" s="36"/>
      <c r="F37" s="36"/>
      <c r="G37" s="36"/>
      <c r="H37" s="35"/>
      <c r="I37" s="35"/>
      <c r="J37" s="30" t="s">
        <v>34</v>
      </c>
      <c r="K37" s="30"/>
      <c r="L37" s="38">
        <f>C35</f>
        <v>5618</v>
      </c>
      <c r="M37" s="35" t="s">
        <v>35</v>
      </c>
    </row>
    <row r="38" spans="1:13" x14ac:dyDescent="0.25">
      <c r="A38" s="64"/>
      <c r="B38" s="64"/>
      <c r="C38" s="36"/>
      <c r="D38" s="36"/>
      <c r="E38" s="36"/>
      <c r="F38" s="36"/>
      <c r="G38" s="36"/>
      <c r="H38" s="383"/>
      <c r="I38" s="35"/>
      <c r="J38" s="30" t="s">
        <v>36</v>
      </c>
      <c r="K38" s="30"/>
      <c r="L38" s="40">
        <f>D36</f>
        <v>23.458333333333332</v>
      </c>
      <c r="M38" s="35" t="s">
        <v>14</v>
      </c>
    </row>
    <row r="39" spans="1:13" x14ac:dyDescent="0.25">
      <c r="A39" s="36"/>
      <c r="B39" s="36"/>
      <c r="C39" s="36"/>
      <c r="D39" s="36"/>
      <c r="E39" s="36"/>
      <c r="F39" s="36"/>
      <c r="G39" s="36"/>
      <c r="H39" s="36"/>
      <c r="I39" s="39"/>
      <c r="J39" s="30" t="s">
        <v>37</v>
      </c>
      <c r="K39" s="30"/>
      <c r="L39" s="41">
        <f>G36</f>
        <v>5.083333333333333</v>
      </c>
      <c r="M39" s="35" t="s">
        <v>14</v>
      </c>
    </row>
    <row r="40" spans="1:13" x14ac:dyDescent="0.25">
      <c r="J40" s="384" t="s">
        <v>368</v>
      </c>
      <c r="K40" s="384"/>
      <c r="L40" s="385">
        <f>SUM(L38:L39)</f>
        <v>28.541666666666664</v>
      </c>
    </row>
    <row r="42" spans="1:13" x14ac:dyDescent="0.25">
      <c r="A42" s="14" t="s"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5">
      <c r="A43" s="14" t="s">
        <v>365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x14ac:dyDescent="0.25">
      <c r="A44" s="362" t="s">
        <v>38</v>
      </c>
      <c r="B44" s="382"/>
      <c r="C44" s="382"/>
      <c r="D44" s="382"/>
      <c r="E44" s="382"/>
      <c r="F44" s="382"/>
      <c r="G44" s="382"/>
      <c r="H44" s="382"/>
      <c r="I44" s="382"/>
      <c r="J44" s="382"/>
      <c r="K44" s="18" t="s">
        <v>3</v>
      </c>
      <c r="L44" s="16">
        <v>11</v>
      </c>
      <c r="M44" s="18" t="s">
        <v>4</v>
      </c>
    </row>
    <row r="45" spans="1:13" ht="15.75" customHeight="1" x14ac:dyDescent="0.25">
      <c r="A45" s="427" t="s">
        <v>5</v>
      </c>
      <c r="B45" s="427" t="s">
        <v>6</v>
      </c>
      <c r="C45" s="12" t="s">
        <v>7</v>
      </c>
      <c r="D45" s="12" t="s">
        <v>8</v>
      </c>
      <c r="E45" s="11" t="s">
        <v>9</v>
      </c>
      <c r="F45" s="11" t="s">
        <v>10</v>
      </c>
      <c r="G45" s="12" t="s">
        <v>11</v>
      </c>
      <c r="H45" s="10" t="s">
        <v>12</v>
      </c>
      <c r="I45" s="10"/>
      <c r="J45" s="10"/>
      <c r="K45" s="9" t="s">
        <v>13</v>
      </c>
      <c r="L45" s="9"/>
      <c r="M45" s="9"/>
    </row>
    <row r="46" spans="1:13" x14ac:dyDescent="0.25">
      <c r="A46" s="427"/>
      <c r="B46" s="427"/>
      <c r="C46" s="12"/>
      <c r="D46" s="12"/>
      <c r="E46" s="11"/>
      <c r="F46" s="11"/>
      <c r="G46" s="12"/>
      <c r="H46" s="19" t="s">
        <v>14</v>
      </c>
      <c r="I46" s="19" t="s">
        <v>15</v>
      </c>
      <c r="J46" s="19" t="s">
        <v>16</v>
      </c>
      <c r="K46" s="20" t="s">
        <v>14</v>
      </c>
      <c r="L46" s="20" t="s">
        <v>15</v>
      </c>
      <c r="M46" s="20" t="s">
        <v>16</v>
      </c>
    </row>
    <row r="47" spans="1:13" x14ac:dyDescent="0.25">
      <c r="A47" s="21">
        <v>1</v>
      </c>
      <c r="B47" s="22" t="s">
        <v>366</v>
      </c>
      <c r="C47" s="21">
        <v>295</v>
      </c>
      <c r="D47" s="23">
        <f t="shared" ref="D47:D74" si="9">F47+E47</f>
        <v>28</v>
      </c>
      <c r="E47" s="23">
        <v>2</v>
      </c>
      <c r="F47" s="23">
        <f t="shared" ref="F47:F74" si="10">INT(C47/$L$3)</f>
        <v>26</v>
      </c>
      <c r="G47" s="21">
        <v>7</v>
      </c>
      <c r="H47" s="21" t="str">
        <f t="shared" ref="H47:H75" si="11">CHOOSE(WEEKDAY(I47),"Minggu","Senin","Selasa","Rabu","Kamis","Jum'at","Sabtu")</f>
        <v>Senin</v>
      </c>
      <c r="I47" s="24">
        <v>45698</v>
      </c>
      <c r="J47" s="25">
        <v>0.25</v>
      </c>
      <c r="K47" s="21" t="str">
        <f t="shared" ref="K47:K74" si="12">CHOOSE(WEEKDAY(L47),"Minggu","Senin","Selasa","Rabu","Kamis","Jum'at","Sabtu")</f>
        <v>Senin</v>
      </c>
      <c r="L47" s="24">
        <f>(I47+J47)+G47/24</f>
        <v>45698.541666666664</v>
      </c>
      <c r="M47" s="25">
        <f t="shared" ref="M47:M74" si="13">(J47+G47/24)</f>
        <v>0.54166666666666674</v>
      </c>
    </row>
    <row r="48" spans="1:13" x14ac:dyDescent="0.25">
      <c r="A48" s="21">
        <f t="shared" ref="A48:A75" si="14">A47+1</f>
        <v>2</v>
      </c>
      <c r="B48" s="22" t="s">
        <v>138</v>
      </c>
      <c r="C48" s="21">
        <v>250</v>
      </c>
      <c r="D48" s="23">
        <f t="shared" si="9"/>
        <v>22</v>
      </c>
      <c r="E48" s="23">
        <v>0</v>
      </c>
      <c r="F48" s="23">
        <f t="shared" si="10"/>
        <v>22</v>
      </c>
      <c r="G48" s="21">
        <v>2</v>
      </c>
      <c r="H48" s="21" t="str">
        <f t="shared" si="11"/>
        <v>Selasa</v>
      </c>
      <c r="I48" s="24">
        <f t="shared" ref="I48:I75" si="15">$I$47+J48</f>
        <v>45699.708333333336</v>
      </c>
      <c r="J48" s="25">
        <f t="shared" ref="J48:J75" si="16">M47+D47/24</f>
        <v>1.7083333333333335</v>
      </c>
      <c r="K48" s="21" t="str">
        <f t="shared" si="12"/>
        <v>Selasa</v>
      </c>
      <c r="L48" s="24">
        <f t="shared" ref="L48:L74" si="17">($I$47+J48)+G48/24</f>
        <v>45699.791666666672</v>
      </c>
      <c r="M48" s="25">
        <f t="shared" si="13"/>
        <v>1.7916666666666667</v>
      </c>
    </row>
    <row r="49" spans="1:13" x14ac:dyDescent="0.25">
      <c r="A49" s="21">
        <f t="shared" si="14"/>
        <v>3</v>
      </c>
      <c r="B49" s="22" t="s">
        <v>288</v>
      </c>
      <c r="C49" s="21">
        <v>83</v>
      </c>
      <c r="D49" s="23">
        <f t="shared" si="9"/>
        <v>8</v>
      </c>
      <c r="E49" s="23">
        <v>1</v>
      </c>
      <c r="F49" s="23">
        <f t="shared" si="10"/>
        <v>7</v>
      </c>
      <c r="G49" s="21">
        <v>2</v>
      </c>
      <c r="H49" s="21" t="str">
        <f t="shared" si="11"/>
        <v>Rabu</v>
      </c>
      <c r="I49" s="24">
        <f t="shared" si="15"/>
        <v>45700.708333333336</v>
      </c>
      <c r="J49" s="25">
        <f t="shared" si="16"/>
        <v>2.7083333333333335</v>
      </c>
      <c r="K49" s="21" t="str">
        <f t="shared" si="12"/>
        <v>Rabu</v>
      </c>
      <c r="L49" s="24">
        <f t="shared" si="17"/>
        <v>45700.791666666672</v>
      </c>
      <c r="M49" s="25">
        <f t="shared" si="13"/>
        <v>2.791666666666667</v>
      </c>
    </row>
    <row r="50" spans="1:13" x14ac:dyDescent="0.25">
      <c r="A50" s="21">
        <f t="shared" si="14"/>
        <v>4</v>
      </c>
      <c r="B50" s="279" t="s">
        <v>295</v>
      </c>
      <c r="C50" s="21">
        <v>210</v>
      </c>
      <c r="D50" s="23">
        <f t="shared" si="9"/>
        <v>21</v>
      </c>
      <c r="E50" s="23">
        <v>2</v>
      </c>
      <c r="F50" s="23">
        <f t="shared" si="10"/>
        <v>19</v>
      </c>
      <c r="G50" s="21">
        <v>2</v>
      </c>
      <c r="H50" s="21" t="str">
        <f t="shared" si="11"/>
        <v>Kamis</v>
      </c>
      <c r="I50" s="24">
        <f t="shared" si="15"/>
        <v>45701.125</v>
      </c>
      <c r="J50" s="25">
        <f t="shared" si="16"/>
        <v>3.1250000000000004</v>
      </c>
      <c r="K50" s="21" t="str">
        <f t="shared" si="12"/>
        <v>Kamis</v>
      </c>
      <c r="L50" s="24">
        <f t="shared" si="17"/>
        <v>45701.208333333336</v>
      </c>
      <c r="M50" s="25">
        <f t="shared" si="13"/>
        <v>3.2083333333333339</v>
      </c>
    </row>
    <row r="51" spans="1:13" x14ac:dyDescent="0.25">
      <c r="A51" s="21">
        <f t="shared" si="14"/>
        <v>5</v>
      </c>
      <c r="B51" s="22" t="s">
        <v>19</v>
      </c>
      <c r="C51" s="21">
        <v>243</v>
      </c>
      <c r="D51" s="23">
        <f t="shared" si="9"/>
        <v>22</v>
      </c>
      <c r="E51" s="23">
        <v>0</v>
      </c>
      <c r="F51" s="23">
        <f t="shared" si="10"/>
        <v>22</v>
      </c>
      <c r="G51" s="21">
        <v>3</v>
      </c>
      <c r="H51" s="21" t="str">
        <f t="shared" si="11"/>
        <v>Jum'at</v>
      </c>
      <c r="I51" s="24">
        <f t="shared" si="15"/>
        <v>45702.083333333336</v>
      </c>
      <c r="J51" s="25">
        <f t="shared" si="16"/>
        <v>4.0833333333333339</v>
      </c>
      <c r="K51" s="21" t="str">
        <f t="shared" si="12"/>
        <v>Jum'at</v>
      </c>
      <c r="L51" s="24">
        <f t="shared" si="17"/>
        <v>45702.208333333336</v>
      </c>
      <c r="M51" s="25">
        <f t="shared" si="13"/>
        <v>4.2083333333333339</v>
      </c>
    </row>
    <row r="52" spans="1:13" x14ac:dyDescent="0.25">
      <c r="A52" s="21">
        <f t="shared" si="14"/>
        <v>6</v>
      </c>
      <c r="B52" s="22" t="s">
        <v>20</v>
      </c>
      <c r="C52" s="21">
        <v>86</v>
      </c>
      <c r="D52" s="23">
        <f t="shared" si="9"/>
        <v>8</v>
      </c>
      <c r="E52" s="23">
        <v>1</v>
      </c>
      <c r="F52" s="23">
        <f t="shared" si="10"/>
        <v>7</v>
      </c>
      <c r="G52" s="21">
        <v>2</v>
      </c>
      <c r="H52" s="21" t="str">
        <f t="shared" si="11"/>
        <v>Sabtu</v>
      </c>
      <c r="I52" s="24">
        <f t="shared" si="15"/>
        <v>45703.125</v>
      </c>
      <c r="J52" s="25">
        <f t="shared" si="16"/>
        <v>5.1250000000000009</v>
      </c>
      <c r="K52" s="21" t="str">
        <f t="shared" si="12"/>
        <v>Sabtu</v>
      </c>
      <c r="L52" s="24">
        <f t="shared" si="17"/>
        <v>45703.208333333336</v>
      </c>
      <c r="M52" s="25">
        <f t="shared" si="13"/>
        <v>5.2083333333333339</v>
      </c>
    </row>
    <row r="53" spans="1:13" x14ac:dyDescent="0.25">
      <c r="A53" s="21">
        <f t="shared" si="14"/>
        <v>7</v>
      </c>
      <c r="B53" s="22" t="s">
        <v>361</v>
      </c>
      <c r="C53" s="21">
        <v>217</v>
      </c>
      <c r="D53" s="23">
        <f t="shared" si="9"/>
        <v>21</v>
      </c>
      <c r="E53" s="23">
        <v>2</v>
      </c>
      <c r="F53" s="23">
        <f t="shared" si="10"/>
        <v>19</v>
      </c>
      <c r="G53" s="21">
        <v>2</v>
      </c>
      <c r="H53" s="21" t="str">
        <f t="shared" si="11"/>
        <v>Sabtu</v>
      </c>
      <c r="I53" s="24">
        <f t="shared" si="15"/>
        <v>45703.541666666664</v>
      </c>
      <c r="J53" s="25">
        <f t="shared" si="16"/>
        <v>5.541666666666667</v>
      </c>
      <c r="K53" s="21" t="str">
        <f t="shared" si="12"/>
        <v>Sabtu</v>
      </c>
      <c r="L53" s="24">
        <f t="shared" si="17"/>
        <v>45703.625</v>
      </c>
      <c r="M53" s="25">
        <f t="shared" si="13"/>
        <v>5.625</v>
      </c>
    </row>
    <row r="54" spans="1:13" x14ac:dyDescent="0.25">
      <c r="A54" s="21">
        <f t="shared" si="14"/>
        <v>8</v>
      </c>
      <c r="B54" s="22" t="s">
        <v>367</v>
      </c>
      <c r="C54" s="21">
        <v>105</v>
      </c>
      <c r="D54" s="23">
        <f t="shared" si="9"/>
        <v>10</v>
      </c>
      <c r="E54" s="23">
        <v>1</v>
      </c>
      <c r="F54" s="23">
        <f t="shared" si="10"/>
        <v>9</v>
      </c>
      <c r="G54" s="21">
        <v>2</v>
      </c>
      <c r="H54" s="21" t="str">
        <f t="shared" si="11"/>
        <v>Minggu</v>
      </c>
      <c r="I54" s="24">
        <f t="shared" si="15"/>
        <v>45704.5</v>
      </c>
      <c r="J54" s="25">
        <f t="shared" si="16"/>
        <v>6.5</v>
      </c>
      <c r="K54" s="21" t="str">
        <f t="shared" si="12"/>
        <v>Minggu</v>
      </c>
      <c r="L54" s="24">
        <f t="shared" si="17"/>
        <v>45704.583333333336</v>
      </c>
      <c r="M54" s="25">
        <f t="shared" si="13"/>
        <v>6.583333333333333</v>
      </c>
    </row>
    <row r="55" spans="1:13" x14ac:dyDescent="0.25">
      <c r="A55" s="21">
        <f t="shared" si="14"/>
        <v>9</v>
      </c>
      <c r="B55" s="22" t="s">
        <v>22</v>
      </c>
      <c r="C55" s="21">
        <v>332</v>
      </c>
      <c r="D55" s="23">
        <f t="shared" si="9"/>
        <v>31</v>
      </c>
      <c r="E55" s="23">
        <v>1</v>
      </c>
      <c r="F55" s="23">
        <f t="shared" si="10"/>
        <v>30</v>
      </c>
      <c r="G55" s="21">
        <v>3</v>
      </c>
      <c r="H55" s="21" t="str">
        <f t="shared" si="11"/>
        <v>Senin</v>
      </c>
      <c r="I55" s="24">
        <f t="shared" si="15"/>
        <v>45705</v>
      </c>
      <c r="J55" s="25">
        <f t="shared" si="16"/>
        <v>7</v>
      </c>
      <c r="K55" s="21" t="str">
        <f t="shared" si="12"/>
        <v>Senin</v>
      </c>
      <c r="L55" s="24">
        <f t="shared" si="17"/>
        <v>45705.125</v>
      </c>
      <c r="M55" s="25">
        <f t="shared" si="13"/>
        <v>7.125</v>
      </c>
    </row>
    <row r="56" spans="1:13" x14ac:dyDescent="0.25">
      <c r="A56" s="21">
        <f t="shared" si="14"/>
        <v>10</v>
      </c>
      <c r="B56" s="22" t="s">
        <v>363</v>
      </c>
      <c r="C56" s="21">
        <v>207</v>
      </c>
      <c r="D56" s="23">
        <f t="shared" si="9"/>
        <v>19</v>
      </c>
      <c r="E56" s="23">
        <v>1</v>
      </c>
      <c r="F56" s="23">
        <f t="shared" si="10"/>
        <v>18</v>
      </c>
      <c r="G56" s="21">
        <v>2</v>
      </c>
      <c r="H56" s="21" t="str">
        <f t="shared" si="11"/>
        <v>Selasa</v>
      </c>
      <c r="I56" s="24">
        <f t="shared" si="15"/>
        <v>45706.416666666664</v>
      </c>
      <c r="J56" s="25">
        <f t="shared" si="16"/>
        <v>8.4166666666666661</v>
      </c>
      <c r="K56" s="21" t="str">
        <f t="shared" si="12"/>
        <v>Selasa</v>
      </c>
      <c r="L56" s="24">
        <f t="shared" si="17"/>
        <v>45706.5</v>
      </c>
      <c r="M56" s="25">
        <f t="shared" si="13"/>
        <v>8.5</v>
      </c>
    </row>
    <row r="57" spans="1:13" x14ac:dyDescent="0.25">
      <c r="A57" s="21">
        <f t="shared" si="14"/>
        <v>11</v>
      </c>
      <c r="B57" s="22" t="s">
        <v>24</v>
      </c>
      <c r="C57" s="21">
        <v>109</v>
      </c>
      <c r="D57" s="23">
        <f t="shared" si="9"/>
        <v>11</v>
      </c>
      <c r="E57" s="23">
        <v>2</v>
      </c>
      <c r="F57" s="23">
        <f t="shared" si="10"/>
        <v>9</v>
      </c>
      <c r="G57" s="21">
        <v>4</v>
      </c>
      <c r="H57" s="21" t="str">
        <f t="shared" si="11"/>
        <v>Rabu</v>
      </c>
      <c r="I57" s="24">
        <f t="shared" si="15"/>
        <v>45707.291666666664</v>
      </c>
      <c r="J57" s="25">
        <f t="shared" si="16"/>
        <v>9.2916666666666661</v>
      </c>
      <c r="K57" s="21" t="str">
        <f t="shared" si="12"/>
        <v>Rabu</v>
      </c>
      <c r="L57" s="24">
        <f t="shared" si="17"/>
        <v>45707.458333333328</v>
      </c>
      <c r="M57" s="25">
        <f t="shared" si="13"/>
        <v>9.4583333333333321</v>
      </c>
    </row>
    <row r="58" spans="1:13" x14ac:dyDescent="0.25">
      <c r="A58" s="21">
        <f t="shared" si="14"/>
        <v>12</v>
      </c>
      <c r="B58" s="22" t="s">
        <v>25</v>
      </c>
      <c r="C58" s="21">
        <v>182</v>
      </c>
      <c r="D58" s="23">
        <f t="shared" si="9"/>
        <v>19</v>
      </c>
      <c r="E58" s="23">
        <v>3</v>
      </c>
      <c r="F58" s="23">
        <f t="shared" si="10"/>
        <v>16</v>
      </c>
      <c r="G58" s="21">
        <v>2</v>
      </c>
      <c r="H58" s="21" t="str">
        <f t="shared" si="11"/>
        <v>Rabu</v>
      </c>
      <c r="I58" s="24">
        <f t="shared" si="15"/>
        <v>45707.916666666664</v>
      </c>
      <c r="J58" s="25">
        <f t="shared" si="16"/>
        <v>9.9166666666666661</v>
      </c>
      <c r="K58" s="21" t="str">
        <f t="shared" si="12"/>
        <v>Kamis</v>
      </c>
      <c r="L58" s="24">
        <f t="shared" si="17"/>
        <v>45708</v>
      </c>
      <c r="M58" s="25">
        <f t="shared" si="13"/>
        <v>10</v>
      </c>
    </row>
    <row r="59" spans="1:13" x14ac:dyDescent="0.25">
      <c r="A59" s="21">
        <f t="shared" si="14"/>
        <v>13</v>
      </c>
      <c r="B59" s="54" t="s">
        <v>364</v>
      </c>
      <c r="C59" s="27">
        <v>110</v>
      </c>
      <c r="D59" s="53">
        <f t="shared" si="9"/>
        <v>12</v>
      </c>
      <c r="E59" s="53">
        <v>2</v>
      </c>
      <c r="F59" s="53">
        <f t="shared" si="10"/>
        <v>10</v>
      </c>
      <c r="G59" s="27">
        <v>2</v>
      </c>
      <c r="H59" s="21" t="str">
        <f t="shared" si="11"/>
        <v>Kamis</v>
      </c>
      <c r="I59" s="24">
        <f t="shared" si="15"/>
        <v>45708.791666666664</v>
      </c>
      <c r="J59" s="25">
        <f t="shared" si="16"/>
        <v>10.791666666666666</v>
      </c>
      <c r="K59" s="21" t="str">
        <f t="shared" si="12"/>
        <v>Kamis</v>
      </c>
      <c r="L59" s="24">
        <f t="shared" si="17"/>
        <v>45708.875</v>
      </c>
      <c r="M59" s="25">
        <f t="shared" si="13"/>
        <v>10.875</v>
      </c>
    </row>
    <row r="60" spans="1:13" x14ac:dyDescent="0.25">
      <c r="A60" s="21">
        <f t="shared" si="14"/>
        <v>14</v>
      </c>
      <c r="B60" s="54" t="s">
        <v>315</v>
      </c>
      <c r="C60" s="27">
        <v>380</v>
      </c>
      <c r="D60" s="53">
        <f t="shared" si="9"/>
        <v>43</v>
      </c>
      <c r="E60" s="53">
        <v>9</v>
      </c>
      <c r="F60" s="53">
        <f t="shared" si="10"/>
        <v>34</v>
      </c>
      <c r="G60" s="27">
        <v>2</v>
      </c>
      <c r="H60" s="21" t="str">
        <f t="shared" si="11"/>
        <v>Jum'at</v>
      </c>
      <c r="I60" s="24">
        <f t="shared" si="15"/>
        <v>45709.375</v>
      </c>
      <c r="J60" s="25">
        <f t="shared" si="16"/>
        <v>11.375</v>
      </c>
      <c r="K60" s="21" t="str">
        <f t="shared" si="12"/>
        <v>Jum'at</v>
      </c>
      <c r="L60" s="24">
        <f t="shared" si="17"/>
        <v>45709.458333333336</v>
      </c>
      <c r="M60" s="25">
        <f t="shared" si="13"/>
        <v>11.458333333333334</v>
      </c>
    </row>
    <row r="61" spans="1:13" x14ac:dyDescent="0.25">
      <c r="A61" s="21">
        <f t="shared" si="14"/>
        <v>15</v>
      </c>
      <c r="B61" s="54" t="s">
        <v>316</v>
      </c>
      <c r="C61" s="27">
        <v>380</v>
      </c>
      <c r="D61" s="53">
        <f t="shared" si="9"/>
        <v>41</v>
      </c>
      <c r="E61" s="53">
        <v>7</v>
      </c>
      <c r="F61" s="53">
        <f t="shared" si="10"/>
        <v>34</v>
      </c>
      <c r="G61" s="27">
        <v>20</v>
      </c>
      <c r="H61" s="21" t="str">
        <f t="shared" si="11"/>
        <v>Minggu</v>
      </c>
      <c r="I61" s="24">
        <f t="shared" si="15"/>
        <v>45711.25</v>
      </c>
      <c r="J61" s="25">
        <f t="shared" si="16"/>
        <v>13.25</v>
      </c>
      <c r="K61" s="21" t="str">
        <f t="shared" si="12"/>
        <v>Senin</v>
      </c>
      <c r="L61" s="24">
        <f t="shared" si="17"/>
        <v>45712.083333333336</v>
      </c>
      <c r="M61" s="25">
        <f t="shared" si="13"/>
        <v>14.083333333333334</v>
      </c>
    </row>
    <row r="62" spans="1:13" x14ac:dyDescent="0.25">
      <c r="A62" s="21">
        <f t="shared" si="14"/>
        <v>16</v>
      </c>
      <c r="B62" s="54" t="s">
        <v>315</v>
      </c>
      <c r="C62" s="27">
        <v>110</v>
      </c>
      <c r="D62" s="53">
        <f t="shared" si="9"/>
        <v>13</v>
      </c>
      <c r="E62" s="53">
        <v>3</v>
      </c>
      <c r="F62" s="53">
        <f t="shared" si="10"/>
        <v>10</v>
      </c>
      <c r="G62" s="27">
        <v>1</v>
      </c>
      <c r="H62" s="21" t="str">
        <f t="shared" si="11"/>
        <v>Selasa</v>
      </c>
      <c r="I62" s="24">
        <f t="shared" si="15"/>
        <v>45713.791666666664</v>
      </c>
      <c r="J62" s="25">
        <f t="shared" si="16"/>
        <v>15.791666666666668</v>
      </c>
      <c r="K62" s="21" t="str">
        <f t="shared" si="12"/>
        <v>Selasa</v>
      </c>
      <c r="L62" s="24">
        <f t="shared" si="17"/>
        <v>45713.833333333328</v>
      </c>
      <c r="M62" s="25">
        <f t="shared" si="13"/>
        <v>15.833333333333334</v>
      </c>
    </row>
    <row r="63" spans="1:13" x14ac:dyDescent="0.25">
      <c r="A63" s="21">
        <f t="shared" si="14"/>
        <v>17</v>
      </c>
      <c r="B63" s="54" t="s">
        <v>364</v>
      </c>
      <c r="C63" s="27">
        <v>182</v>
      </c>
      <c r="D63" s="53">
        <f t="shared" si="9"/>
        <v>19</v>
      </c>
      <c r="E63" s="53">
        <v>3</v>
      </c>
      <c r="F63" s="53">
        <f t="shared" si="10"/>
        <v>16</v>
      </c>
      <c r="G63" s="27">
        <v>9</v>
      </c>
      <c r="H63" s="21" t="str">
        <f t="shared" si="11"/>
        <v>Rabu</v>
      </c>
      <c r="I63" s="24">
        <f t="shared" si="15"/>
        <v>45714.375</v>
      </c>
      <c r="J63" s="25">
        <f t="shared" si="16"/>
        <v>16.375</v>
      </c>
      <c r="K63" s="21" t="str">
        <f t="shared" si="12"/>
        <v>Rabu</v>
      </c>
      <c r="L63" s="24">
        <f t="shared" si="17"/>
        <v>45714.75</v>
      </c>
      <c r="M63" s="25">
        <f t="shared" si="13"/>
        <v>16.75</v>
      </c>
    </row>
    <row r="64" spans="1:13" x14ac:dyDescent="0.25">
      <c r="A64" s="21">
        <f t="shared" si="14"/>
        <v>18</v>
      </c>
      <c r="B64" s="22" t="s">
        <v>25</v>
      </c>
      <c r="C64" s="21">
        <v>109</v>
      </c>
      <c r="D64" s="23">
        <f t="shared" si="9"/>
        <v>10</v>
      </c>
      <c r="E64" s="23">
        <v>1</v>
      </c>
      <c r="F64" s="23">
        <f t="shared" si="10"/>
        <v>9</v>
      </c>
      <c r="G64" s="21">
        <v>2</v>
      </c>
      <c r="H64" s="21" t="str">
        <f t="shared" si="11"/>
        <v>Kamis</v>
      </c>
      <c r="I64" s="24">
        <f t="shared" si="15"/>
        <v>45715.541666666664</v>
      </c>
      <c r="J64" s="25">
        <f t="shared" si="16"/>
        <v>17.541666666666668</v>
      </c>
      <c r="K64" s="21" t="str">
        <f t="shared" si="12"/>
        <v>Kamis</v>
      </c>
      <c r="L64" s="24">
        <f t="shared" si="17"/>
        <v>45715.625</v>
      </c>
      <c r="M64" s="25">
        <f t="shared" si="13"/>
        <v>17.625</v>
      </c>
    </row>
    <row r="65" spans="1:13" x14ac:dyDescent="0.25">
      <c r="A65" s="21">
        <f t="shared" si="14"/>
        <v>19</v>
      </c>
      <c r="B65" s="22" t="s">
        <v>24</v>
      </c>
      <c r="C65" s="21">
        <v>207</v>
      </c>
      <c r="D65" s="23">
        <f t="shared" si="9"/>
        <v>18</v>
      </c>
      <c r="E65" s="23">
        <v>0</v>
      </c>
      <c r="F65" s="23">
        <f t="shared" si="10"/>
        <v>18</v>
      </c>
      <c r="G65" s="21">
        <v>4</v>
      </c>
      <c r="H65" s="21" t="str">
        <f t="shared" si="11"/>
        <v>Jum'at</v>
      </c>
      <c r="I65" s="24">
        <f t="shared" si="15"/>
        <v>45716.041666666664</v>
      </c>
      <c r="J65" s="25">
        <f t="shared" si="16"/>
        <v>18.041666666666668</v>
      </c>
      <c r="K65" s="21" t="str">
        <f t="shared" si="12"/>
        <v>Jum'at</v>
      </c>
      <c r="L65" s="24">
        <f t="shared" si="17"/>
        <v>45716.208333333328</v>
      </c>
      <c r="M65" s="25">
        <f t="shared" si="13"/>
        <v>18.208333333333336</v>
      </c>
    </row>
    <row r="66" spans="1:13" x14ac:dyDescent="0.25">
      <c r="A66" s="21">
        <f t="shared" si="14"/>
        <v>20</v>
      </c>
      <c r="B66" s="22" t="s">
        <v>363</v>
      </c>
      <c r="C66" s="21">
        <v>332</v>
      </c>
      <c r="D66" s="23">
        <f t="shared" si="9"/>
        <v>32</v>
      </c>
      <c r="E66" s="23">
        <v>2</v>
      </c>
      <c r="F66" s="23">
        <f t="shared" si="10"/>
        <v>30</v>
      </c>
      <c r="G66" s="21">
        <v>2</v>
      </c>
      <c r="H66" s="21" t="str">
        <f t="shared" si="11"/>
        <v>Jum'at</v>
      </c>
      <c r="I66" s="24">
        <f t="shared" si="15"/>
        <v>45716.958333333336</v>
      </c>
      <c r="J66" s="25">
        <f t="shared" si="16"/>
        <v>18.958333333333336</v>
      </c>
      <c r="K66" s="21" t="str">
        <f t="shared" si="12"/>
        <v>Sabtu</v>
      </c>
      <c r="L66" s="24">
        <f t="shared" si="17"/>
        <v>45717.041666666672</v>
      </c>
      <c r="M66" s="25">
        <f t="shared" si="13"/>
        <v>19.041666666666668</v>
      </c>
    </row>
    <row r="67" spans="1:13" x14ac:dyDescent="0.25">
      <c r="A67" s="21">
        <f t="shared" si="14"/>
        <v>21</v>
      </c>
      <c r="B67" s="22" t="s">
        <v>22</v>
      </c>
      <c r="C67" s="21">
        <v>105</v>
      </c>
      <c r="D67" s="23">
        <f t="shared" si="9"/>
        <v>9</v>
      </c>
      <c r="E67" s="23">
        <v>0</v>
      </c>
      <c r="F67" s="23">
        <f t="shared" si="10"/>
        <v>9</v>
      </c>
      <c r="G67" s="71">
        <v>3</v>
      </c>
      <c r="H67" s="21" t="str">
        <f t="shared" si="11"/>
        <v>Minggu</v>
      </c>
      <c r="I67" s="24">
        <f t="shared" si="15"/>
        <v>45718.375</v>
      </c>
      <c r="J67" s="25">
        <f t="shared" si="16"/>
        <v>20.375</v>
      </c>
      <c r="K67" s="21" t="str">
        <f t="shared" si="12"/>
        <v>Minggu</v>
      </c>
      <c r="L67" s="24">
        <f t="shared" si="17"/>
        <v>45718.5</v>
      </c>
      <c r="M67" s="25">
        <f t="shared" si="13"/>
        <v>20.5</v>
      </c>
    </row>
    <row r="68" spans="1:13" x14ac:dyDescent="0.25">
      <c r="A68" s="21">
        <f t="shared" si="14"/>
        <v>22</v>
      </c>
      <c r="B68" s="22" t="s">
        <v>367</v>
      </c>
      <c r="C68" s="21">
        <v>217</v>
      </c>
      <c r="D68" s="23">
        <f t="shared" si="9"/>
        <v>20</v>
      </c>
      <c r="E68" s="23">
        <v>1</v>
      </c>
      <c r="F68" s="23">
        <f t="shared" si="10"/>
        <v>19</v>
      </c>
      <c r="G68" s="21">
        <v>2</v>
      </c>
      <c r="H68" s="21" t="str">
        <f t="shared" si="11"/>
        <v>Minggu</v>
      </c>
      <c r="I68" s="24">
        <f t="shared" si="15"/>
        <v>45718.875</v>
      </c>
      <c r="J68" s="25">
        <f t="shared" si="16"/>
        <v>20.875</v>
      </c>
      <c r="K68" s="21" t="str">
        <f t="shared" si="12"/>
        <v>Minggu</v>
      </c>
      <c r="L68" s="24">
        <f t="shared" si="17"/>
        <v>45718.958333333336</v>
      </c>
      <c r="M68" s="25">
        <f t="shared" si="13"/>
        <v>20.958333333333332</v>
      </c>
    </row>
    <row r="69" spans="1:13" x14ac:dyDescent="0.25">
      <c r="A69" s="21">
        <f t="shared" si="14"/>
        <v>23</v>
      </c>
      <c r="B69" s="22" t="s">
        <v>361</v>
      </c>
      <c r="C69" s="21">
        <v>86</v>
      </c>
      <c r="D69" s="23">
        <f t="shared" si="9"/>
        <v>9</v>
      </c>
      <c r="E69" s="23">
        <v>2</v>
      </c>
      <c r="F69" s="23">
        <f t="shared" si="10"/>
        <v>7</v>
      </c>
      <c r="G69" s="21">
        <v>1</v>
      </c>
      <c r="H69" s="21" t="str">
        <f t="shared" si="11"/>
        <v>Senin</v>
      </c>
      <c r="I69" s="24">
        <f t="shared" si="15"/>
        <v>45719.791666666664</v>
      </c>
      <c r="J69" s="25">
        <f t="shared" si="16"/>
        <v>21.791666666666664</v>
      </c>
      <c r="K69" s="21" t="str">
        <f t="shared" si="12"/>
        <v>Senin</v>
      </c>
      <c r="L69" s="24">
        <f t="shared" si="17"/>
        <v>45719.833333333328</v>
      </c>
      <c r="M69" s="25">
        <f t="shared" si="13"/>
        <v>21.833333333333332</v>
      </c>
    </row>
    <row r="70" spans="1:13" x14ac:dyDescent="0.25">
      <c r="A70" s="21">
        <f t="shared" si="14"/>
        <v>24</v>
      </c>
      <c r="B70" s="22" t="s">
        <v>20</v>
      </c>
      <c r="C70" s="21">
        <v>243</v>
      </c>
      <c r="D70" s="23">
        <f t="shared" si="9"/>
        <v>21</v>
      </c>
      <c r="E70" s="23">
        <v>-1</v>
      </c>
      <c r="F70" s="23">
        <f t="shared" si="10"/>
        <v>22</v>
      </c>
      <c r="G70" s="21">
        <v>2</v>
      </c>
      <c r="H70" s="21" t="str">
        <f t="shared" si="11"/>
        <v>Selasa</v>
      </c>
      <c r="I70" s="24">
        <f t="shared" si="15"/>
        <v>45720.208333333336</v>
      </c>
      <c r="J70" s="25">
        <f t="shared" si="16"/>
        <v>22.208333333333332</v>
      </c>
      <c r="K70" s="21" t="str">
        <f t="shared" si="12"/>
        <v>Selasa</v>
      </c>
      <c r="L70" s="24">
        <f t="shared" si="17"/>
        <v>45720.291666666672</v>
      </c>
      <c r="M70" s="25">
        <f t="shared" si="13"/>
        <v>22.291666666666664</v>
      </c>
    </row>
    <row r="71" spans="1:13" x14ac:dyDescent="0.25">
      <c r="A71" s="21">
        <f t="shared" si="14"/>
        <v>25</v>
      </c>
      <c r="B71" s="22" t="s">
        <v>19</v>
      </c>
      <c r="C71" s="21">
        <v>210</v>
      </c>
      <c r="D71" s="23">
        <f t="shared" si="9"/>
        <v>19</v>
      </c>
      <c r="E71" s="23">
        <v>0</v>
      </c>
      <c r="F71" s="23">
        <f t="shared" si="10"/>
        <v>19</v>
      </c>
      <c r="G71" s="71">
        <v>4</v>
      </c>
      <c r="H71" s="21" t="str">
        <f t="shared" si="11"/>
        <v>Rabu</v>
      </c>
      <c r="I71" s="24">
        <f t="shared" si="15"/>
        <v>45721.166666666664</v>
      </c>
      <c r="J71" s="25">
        <f t="shared" si="16"/>
        <v>23.166666666666664</v>
      </c>
      <c r="K71" s="21" t="str">
        <f t="shared" si="12"/>
        <v>Rabu</v>
      </c>
      <c r="L71" s="24">
        <f t="shared" si="17"/>
        <v>45721.333333333328</v>
      </c>
      <c r="M71" s="25">
        <f t="shared" si="13"/>
        <v>23.333333333333332</v>
      </c>
    </row>
    <row r="72" spans="1:13" x14ac:dyDescent="0.25">
      <c r="A72" s="21">
        <f t="shared" si="14"/>
        <v>26</v>
      </c>
      <c r="B72" s="279" t="s">
        <v>295</v>
      </c>
      <c r="C72" s="21">
        <v>83</v>
      </c>
      <c r="D72" s="23">
        <f t="shared" si="9"/>
        <v>8</v>
      </c>
      <c r="E72" s="23">
        <v>1</v>
      </c>
      <c r="F72" s="23">
        <f t="shared" si="10"/>
        <v>7</v>
      </c>
      <c r="G72" s="21">
        <v>1</v>
      </c>
      <c r="H72" s="21" t="str">
        <f t="shared" si="11"/>
        <v>Kamis</v>
      </c>
      <c r="I72" s="24">
        <f t="shared" si="15"/>
        <v>45722.125</v>
      </c>
      <c r="J72" s="25">
        <f t="shared" si="16"/>
        <v>24.125</v>
      </c>
      <c r="K72" s="21" t="str">
        <f t="shared" si="12"/>
        <v>Kamis</v>
      </c>
      <c r="L72" s="24">
        <f t="shared" si="17"/>
        <v>45722.166666666664</v>
      </c>
      <c r="M72" s="25">
        <f t="shared" si="13"/>
        <v>24.166666666666668</v>
      </c>
    </row>
    <row r="73" spans="1:13" x14ac:dyDescent="0.25">
      <c r="A73" s="21">
        <f t="shared" si="14"/>
        <v>27</v>
      </c>
      <c r="B73" s="22" t="s">
        <v>288</v>
      </c>
      <c r="C73" s="21">
        <v>250</v>
      </c>
      <c r="D73" s="23">
        <f t="shared" si="9"/>
        <v>23</v>
      </c>
      <c r="E73" s="23">
        <v>1</v>
      </c>
      <c r="F73" s="23">
        <f t="shared" si="10"/>
        <v>22</v>
      </c>
      <c r="G73" s="21">
        <v>1</v>
      </c>
      <c r="H73" s="21" t="str">
        <f t="shared" si="11"/>
        <v>Kamis</v>
      </c>
      <c r="I73" s="24">
        <f t="shared" si="15"/>
        <v>45722.5</v>
      </c>
      <c r="J73" s="25">
        <f t="shared" si="16"/>
        <v>24.5</v>
      </c>
      <c r="K73" s="21" t="str">
        <f t="shared" si="12"/>
        <v>Kamis</v>
      </c>
      <c r="L73" s="24">
        <f t="shared" si="17"/>
        <v>45722.541666666664</v>
      </c>
      <c r="M73" s="25">
        <f t="shared" si="13"/>
        <v>24.541666666666668</v>
      </c>
    </row>
    <row r="74" spans="1:13" x14ac:dyDescent="0.25">
      <c r="A74" s="21">
        <f t="shared" si="14"/>
        <v>28</v>
      </c>
      <c r="B74" s="22" t="s">
        <v>138</v>
      </c>
      <c r="C74" s="21">
        <v>295</v>
      </c>
      <c r="D74" s="23">
        <f t="shared" si="9"/>
        <v>28</v>
      </c>
      <c r="E74" s="23">
        <v>2</v>
      </c>
      <c r="F74" s="23">
        <f t="shared" si="10"/>
        <v>26</v>
      </c>
      <c r="G74" s="21">
        <v>2</v>
      </c>
      <c r="H74" s="21" t="str">
        <f t="shared" si="11"/>
        <v>Jum'at</v>
      </c>
      <c r="I74" s="24">
        <f t="shared" si="15"/>
        <v>45723.5</v>
      </c>
      <c r="J74" s="25">
        <f t="shared" si="16"/>
        <v>25.5</v>
      </c>
      <c r="K74" s="21" t="str">
        <f t="shared" si="12"/>
        <v>Jum'at</v>
      </c>
      <c r="L74" s="24">
        <f t="shared" si="17"/>
        <v>45723.583333333336</v>
      </c>
      <c r="M74" s="25">
        <f t="shared" si="13"/>
        <v>25.583333333333332</v>
      </c>
    </row>
    <row r="75" spans="1:13" x14ac:dyDescent="0.25">
      <c r="A75" s="21">
        <f t="shared" si="14"/>
        <v>29</v>
      </c>
      <c r="B75" s="22" t="s">
        <v>366</v>
      </c>
      <c r="C75" s="27"/>
      <c r="D75" s="53"/>
      <c r="E75" s="53"/>
      <c r="F75" s="53"/>
      <c r="G75" s="27"/>
      <c r="H75" s="21" t="str">
        <f t="shared" si="11"/>
        <v>Sabtu</v>
      </c>
      <c r="I75" s="24">
        <f t="shared" si="15"/>
        <v>45724.75</v>
      </c>
      <c r="J75" s="25">
        <f t="shared" si="16"/>
        <v>26.75</v>
      </c>
      <c r="K75" s="21"/>
      <c r="L75" s="24"/>
      <c r="M75" s="25"/>
    </row>
    <row r="76" spans="1:13" x14ac:dyDescent="0.25">
      <c r="A76" s="8" t="s">
        <v>31</v>
      </c>
      <c r="B76" s="8"/>
      <c r="C76" s="28">
        <f>SUM(C45:C75)</f>
        <v>5618</v>
      </c>
      <c r="D76" s="28">
        <f>SUM(D45:D75)</f>
        <v>545</v>
      </c>
      <c r="E76" s="28"/>
      <c r="F76" s="28"/>
      <c r="G76" s="28">
        <f>SUM(G47:G75)</f>
        <v>91</v>
      </c>
      <c r="H76" s="28">
        <f>D76+G76</f>
        <v>636</v>
      </c>
      <c r="I76" s="29"/>
      <c r="J76" s="30"/>
      <c r="K76" s="29"/>
      <c r="L76" s="29"/>
      <c r="M76" s="30"/>
    </row>
    <row r="77" spans="1:13" x14ac:dyDescent="0.25">
      <c r="A77" s="8" t="s">
        <v>32</v>
      </c>
      <c r="B77" s="8"/>
      <c r="C77" s="31"/>
      <c r="D77" s="32">
        <f>D76/24</f>
        <v>22.708333333333332</v>
      </c>
      <c r="E77" s="32"/>
      <c r="F77" s="32"/>
      <c r="G77" s="32">
        <f>G76/24</f>
        <v>3.7916666666666665</v>
      </c>
      <c r="H77" s="32">
        <f>H76/24</f>
        <v>26.5</v>
      </c>
      <c r="I77" s="33"/>
      <c r="J77" s="34" t="s">
        <v>33</v>
      </c>
      <c r="K77" s="35"/>
      <c r="L77" s="35"/>
      <c r="M77" s="35"/>
    </row>
    <row r="78" spans="1:13" x14ac:dyDescent="0.25">
      <c r="A78" s="36"/>
      <c r="B78" s="36"/>
      <c r="C78" s="36"/>
      <c r="D78" s="36"/>
      <c r="E78" s="36"/>
      <c r="F78" s="36"/>
      <c r="G78" s="36"/>
      <c r="H78" s="35"/>
      <c r="I78" s="35"/>
      <c r="J78" s="30" t="s">
        <v>34</v>
      </c>
      <c r="K78" s="30"/>
      <c r="L78" s="38">
        <f>C76</f>
        <v>5618</v>
      </c>
      <c r="M78" s="35" t="s">
        <v>35</v>
      </c>
    </row>
    <row r="79" spans="1:13" x14ac:dyDescent="0.25">
      <c r="A79" s="64"/>
      <c r="B79" s="64"/>
      <c r="C79" s="36"/>
      <c r="D79" s="36"/>
      <c r="E79" s="36"/>
      <c r="F79" s="36"/>
      <c r="G79" s="36"/>
      <c r="H79" s="383"/>
      <c r="I79" s="35"/>
      <c r="J79" s="30" t="s">
        <v>36</v>
      </c>
      <c r="K79" s="30"/>
      <c r="L79" s="40">
        <f>D77</f>
        <v>22.708333333333332</v>
      </c>
      <c r="M79" s="35" t="s">
        <v>14</v>
      </c>
    </row>
    <row r="80" spans="1:13" x14ac:dyDescent="0.25">
      <c r="A80" s="36"/>
      <c r="B80" s="36"/>
      <c r="C80" s="36"/>
      <c r="D80" s="36"/>
      <c r="E80" s="36"/>
      <c r="F80" s="36"/>
      <c r="G80" s="36"/>
      <c r="H80" s="36"/>
      <c r="I80" s="39"/>
      <c r="J80" s="30" t="s">
        <v>37</v>
      </c>
      <c r="K80" s="30"/>
      <c r="L80" s="41">
        <f>G77</f>
        <v>3.7916666666666665</v>
      </c>
      <c r="M80" s="35" t="s">
        <v>14</v>
      </c>
    </row>
    <row r="81" spans="1:13" x14ac:dyDescent="0.25">
      <c r="J81" s="384" t="s">
        <v>368</v>
      </c>
      <c r="K81" s="384"/>
      <c r="L81" s="385">
        <f>SUM(L79:L80)</f>
        <v>26.5</v>
      </c>
    </row>
    <row r="83" spans="1:13" x14ac:dyDescent="0.25">
      <c r="A83" s="14" t="s"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4" t="s">
        <v>365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x14ac:dyDescent="0.25">
      <c r="A85" s="362" t="s">
        <v>39</v>
      </c>
      <c r="B85" s="382"/>
      <c r="C85" s="382"/>
      <c r="D85" s="382"/>
      <c r="E85" s="382"/>
      <c r="F85" s="382"/>
      <c r="G85" s="382"/>
      <c r="H85" s="382"/>
      <c r="I85" s="382"/>
      <c r="J85" s="382"/>
      <c r="K85" s="18" t="s">
        <v>3</v>
      </c>
      <c r="L85" s="16">
        <v>11</v>
      </c>
      <c r="M85" s="18" t="s">
        <v>4</v>
      </c>
    </row>
    <row r="86" spans="1:13" ht="15.75" customHeight="1" x14ac:dyDescent="0.25">
      <c r="A86" s="427" t="s">
        <v>5</v>
      </c>
      <c r="B86" s="427" t="s">
        <v>6</v>
      </c>
      <c r="C86" s="12" t="s">
        <v>7</v>
      </c>
      <c r="D86" s="12" t="s">
        <v>8</v>
      </c>
      <c r="E86" s="11" t="s">
        <v>9</v>
      </c>
      <c r="F86" s="11" t="s">
        <v>10</v>
      </c>
      <c r="G86" s="12" t="s">
        <v>11</v>
      </c>
      <c r="H86" s="10" t="s">
        <v>12</v>
      </c>
      <c r="I86" s="10"/>
      <c r="J86" s="10"/>
      <c r="K86" s="9" t="s">
        <v>13</v>
      </c>
      <c r="L86" s="9"/>
      <c r="M86" s="9"/>
    </row>
    <row r="87" spans="1:13" x14ac:dyDescent="0.25">
      <c r="A87" s="427"/>
      <c r="B87" s="427"/>
      <c r="C87" s="12"/>
      <c r="D87" s="12"/>
      <c r="E87" s="11"/>
      <c r="F87" s="11"/>
      <c r="G87" s="12"/>
      <c r="H87" s="19" t="s">
        <v>14</v>
      </c>
      <c r="I87" s="19" t="s">
        <v>15</v>
      </c>
      <c r="J87" s="19" t="s">
        <v>16</v>
      </c>
      <c r="K87" s="20" t="s">
        <v>14</v>
      </c>
      <c r="L87" s="20" t="s">
        <v>15</v>
      </c>
      <c r="M87" s="20" t="s">
        <v>16</v>
      </c>
    </row>
    <row r="88" spans="1:13" x14ac:dyDescent="0.25">
      <c r="A88" s="21">
        <v>1</v>
      </c>
      <c r="B88" s="22" t="s">
        <v>366</v>
      </c>
      <c r="C88" s="21">
        <v>289</v>
      </c>
      <c r="D88" s="23">
        <f t="shared" ref="D88:D99" si="18">F88+E88</f>
        <v>28</v>
      </c>
      <c r="E88" s="23">
        <v>2</v>
      </c>
      <c r="F88" s="23">
        <f t="shared" ref="F88:F99" si="19">INT(C88/$L$3)</f>
        <v>26</v>
      </c>
      <c r="G88" s="21">
        <v>23</v>
      </c>
      <c r="H88" s="21" t="str">
        <f t="shared" ref="H88:H100" si="20">CHOOSE(WEEKDAY(I88),"Minggu","Senin","Selasa","Rabu","Kamis","Jum'at","Sabtu")</f>
        <v>Rabu</v>
      </c>
      <c r="I88" s="24">
        <v>45728</v>
      </c>
      <c r="J88" s="25">
        <v>0.5</v>
      </c>
      <c r="K88" s="21" t="str">
        <f t="shared" ref="K88:K99" si="21">CHOOSE(WEEKDAY(L88),"Minggu","Senin","Selasa","Rabu","Kamis","Jum'at","Sabtu")</f>
        <v>Kamis</v>
      </c>
      <c r="L88" s="24">
        <f>(I88+J88)+G88/24</f>
        <v>45729.458333333336</v>
      </c>
      <c r="M88" s="25">
        <f t="shared" ref="M88:M99" si="22">(J88+G88/24)</f>
        <v>1.4583333333333335</v>
      </c>
    </row>
    <row r="89" spans="1:13" x14ac:dyDescent="0.25">
      <c r="A89" s="21">
        <v>2</v>
      </c>
      <c r="B89" s="26" t="s">
        <v>287</v>
      </c>
      <c r="C89" s="21">
        <v>265</v>
      </c>
      <c r="D89" s="23">
        <f t="shared" si="18"/>
        <v>25</v>
      </c>
      <c r="E89" s="23">
        <v>1</v>
      </c>
      <c r="F89" s="23">
        <f t="shared" si="19"/>
        <v>24</v>
      </c>
      <c r="G89" s="21">
        <v>3</v>
      </c>
      <c r="H89" s="21" t="str">
        <f t="shared" si="20"/>
        <v>Jum'at</v>
      </c>
      <c r="I89" s="24">
        <f t="shared" ref="I89:I100" si="23">$I$88+J89</f>
        <v>45730.625</v>
      </c>
      <c r="J89" s="25">
        <f t="shared" ref="J89:J100" si="24">M88+D88/24</f>
        <v>2.625</v>
      </c>
      <c r="K89" s="21" t="str">
        <f t="shared" si="21"/>
        <v>Jum'at</v>
      </c>
      <c r="L89" s="24">
        <f t="shared" ref="L89:L99" si="25">($I$88+J89)+G89/24</f>
        <v>45730.75</v>
      </c>
      <c r="M89" s="25">
        <f t="shared" si="22"/>
        <v>2.75</v>
      </c>
    </row>
    <row r="90" spans="1:13" x14ac:dyDescent="0.25">
      <c r="A90" s="21">
        <v>3</v>
      </c>
      <c r="B90" s="26" t="s">
        <v>292</v>
      </c>
      <c r="C90" s="21">
        <v>415</v>
      </c>
      <c r="D90" s="23">
        <f t="shared" si="18"/>
        <v>39</v>
      </c>
      <c r="E90" s="23">
        <v>2</v>
      </c>
      <c r="F90" s="23">
        <f t="shared" si="19"/>
        <v>37</v>
      </c>
      <c r="G90" s="21">
        <v>16</v>
      </c>
      <c r="H90" s="21" t="str">
        <f t="shared" si="20"/>
        <v>Sabtu</v>
      </c>
      <c r="I90" s="24">
        <f t="shared" si="23"/>
        <v>45731.791666666664</v>
      </c>
      <c r="J90" s="25">
        <f t="shared" si="24"/>
        <v>3.791666666666667</v>
      </c>
      <c r="K90" s="21" t="str">
        <f t="shared" si="21"/>
        <v>Minggu</v>
      </c>
      <c r="L90" s="24">
        <f t="shared" si="25"/>
        <v>45732.458333333328</v>
      </c>
      <c r="M90" s="25">
        <f t="shared" si="22"/>
        <v>4.4583333333333339</v>
      </c>
    </row>
    <row r="91" spans="1:13" x14ac:dyDescent="0.25">
      <c r="A91" s="21">
        <v>4</v>
      </c>
      <c r="B91" s="26" t="s">
        <v>301</v>
      </c>
      <c r="C91" s="21">
        <v>333</v>
      </c>
      <c r="D91" s="23">
        <f t="shared" si="18"/>
        <v>32</v>
      </c>
      <c r="E91" s="23">
        <v>2</v>
      </c>
      <c r="F91" s="23">
        <f t="shared" si="19"/>
        <v>30</v>
      </c>
      <c r="G91" s="21">
        <v>3</v>
      </c>
      <c r="H91" s="21" t="str">
        <f t="shared" si="20"/>
        <v>Selasa</v>
      </c>
      <c r="I91" s="24">
        <f t="shared" si="23"/>
        <v>45734.083333333336</v>
      </c>
      <c r="J91" s="25">
        <f t="shared" si="24"/>
        <v>6.0833333333333339</v>
      </c>
      <c r="K91" s="21" t="str">
        <f t="shared" si="21"/>
        <v>Selasa</v>
      </c>
      <c r="L91" s="24">
        <f t="shared" si="25"/>
        <v>45734.208333333336</v>
      </c>
      <c r="M91" s="25">
        <f t="shared" si="22"/>
        <v>6.2083333333333339</v>
      </c>
    </row>
    <row r="92" spans="1:13" x14ac:dyDescent="0.25">
      <c r="A92" s="21">
        <v>5</v>
      </c>
      <c r="B92" s="26" t="s">
        <v>366</v>
      </c>
      <c r="C92" s="21">
        <v>289</v>
      </c>
      <c r="D92" s="23">
        <f t="shared" si="18"/>
        <v>27</v>
      </c>
      <c r="E92" s="23">
        <v>1</v>
      </c>
      <c r="F92" s="23">
        <f t="shared" si="19"/>
        <v>26</v>
      </c>
      <c r="G92" s="21">
        <v>4</v>
      </c>
      <c r="H92" s="21" t="str">
        <f t="shared" si="20"/>
        <v>Rabu</v>
      </c>
      <c r="I92" s="24">
        <f t="shared" si="23"/>
        <v>45735.541666666664</v>
      </c>
      <c r="J92" s="25">
        <f t="shared" si="24"/>
        <v>7.541666666666667</v>
      </c>
      <c r="K92" s="21" t="str">
        <f t="shared" si="21"/>
        <v>Rabu</v>
      </c>
      <c r="L92" s="24">
        <f t="shared" si="25"/>
        <v>45735.708333333328</v>
      </c>
      <c r="M92" s="25">
        <f t="shared" si="22"/>
        <v>7.7083333333333339</v>
      </c>
    </row>
    <row r="93" spans="1:13" x14ac:dyDescent="0.25">
      <c r="A93" s="21">
        <v>6</v>
      </c>
      <c r="B93" s="26" t="s">
        <v>287</v>
      </c>
      <c r="C93" s="21">
        <v>265</v>
      </c>
      <c r="D93" s="23">
        <f t="shared" si="18"/>
        <v>25</v>
      </c>
      <c r="E93" s="23">
        <v>1</v>
      </c>
      <c r="F93" s="23">
        <f t="shared" si="19"/>
        <v>24</v>
      </c>
      <c r="G93" s="21">
        <v>3</v>
      </c>
      <c r="H93" s="21" t="str">
        <f t="shared" si="20"/>
        <v>Kamis</v>
      </c>
      <c r="I93" s="24">
        <f t="shared" si="23"/>
        <v>45736.833333333336</v>
      </c>
      <c r="J93" s="25">
        <f t="shared" si="24"/>
        <v>8.8333333333333339</v>
      </c>
      <c r="K93" s="21" t="str">
        <f t="shared" si="21"/>
        <v>Kamis</v>
      </c>
      <c r="L93" s="24">
        <f t="shared" si="25"/>
        <v>45736.958333333336</v>
      </c>
      <c r="M93" s="25">
        <f t="shared" si="22"/>
        <v>8.9583333333333339</v>
      </c>
    </row>
    <row r="94" spans="1:13" x14ac:dyDescent="0.25">
      <c r="A94" s="21">
        <v>7</v>
      </c>
      <c r="B94" s="26" t="s">
        <v>292</v>
      </c>
      <c r="C94" s="270">
        <v>326</v>
      </c>
      <c r="D94" s="23">
        <f t="shared" si="18"/>
        <v>34</v>
      </c>
      <c r="E94" s="23">
        <v>5</v>
      </c>
      <c r="F94" s="23">
        <f t="shared" si="19"/>
        <v>29</v>
      </c>
      <c r="G94" s="21">
        <v>4</v>
      </c>
      <c r="H94" s="21" t="str">
        <f t="shared" si="20"/>
        <v>Sabtu</v>
      </c>
      <c r="I94" s="24">
        <f t="shared" si="23"/>
        <v>45738</v>
      </c>
      <c r="J94" s="25">
        <f t="shared" si="24"/>
        <v>10</v>
      </c>
      <c r="K94" s="21" t="str">
        <f t="shared" si="21"/>
        <v>Sabtu</v>
      </c>
      <c r="L94" s="24">
        <f t="shared" si="25"/>
        <v>45738.166666666664</v>
      </c>
      <c r="M94" s="25">
        <f t="shared" si="22"/>
        <v>10.166666666666666</v>
      </c>
    </row>
    <row r="95" spans="1:13" x14ac:dyDescent="0.25">
      <c r="A95" s="21">
        <v>8</v>
      </c>
      <c r="B95" s="26" t="s">
        <v>347</v>
      </c>
      <c r="C95" s="270">
        <v>326</v>
      </c>
      <c r="D95" s="23">
        <f t="shared" si="18"/>
        <v>31</v>
      </c>
      <c r="E95" s="23">
        <v>2</v>
      </c>
      <c r="F95" s="23">
        <f t="shared" si="19"/>
        <v>29</v>
      </c>
      <c r="G95" s="21">
        <v>21</v>
      </c>
      <c r="H95" s="21" t="str">
        <f t="shared" si="20"/>
        <v>Minggu</v>
      </c>
      <c r="I95" s="24">
        <f t="shared" si="23"/>
        <v>45739.583333333336</v>
      </c>
      <c r="J95" s="25">
        <f t="shared" si="24"/>
        <v>11.583333333333332</v>
      </c>
      <c r="K95" s="21" t="str">
        <f t="shared" si="21"/>
        <v>Senin</v>
      </c>
      <c r="L95" s="24">
        <f t="shared" si="25"/>
        <v>45740.458333333336</v>
      </c>
      <c r="M95" s="25">
        <f t="shared" si="22"/>
        <v>12.458333333333332</v>
      </c>
    </row>
    <row r="96" spans="1:13" x14ac:dyDescent="0.25">
      <c r="A96" s="21">
        <v>9</v>
      </c>
      <c r="B96" s="26" t="s">
        <v>292</v>
      </c>
      <c r="C96" s="21">
        <v>265</v>
      </c>
      <c r="D96" s="23">
        <f t="shared" si="18"/>
        <v>25</v>
      </c>
      <c r="E96" s="23">
        <v>1</v>
      </c>
      <c r="F96" s="23">
        <f t="shared" si="19"/>
        <v>24</v>
      </c>
      <c r="G96" s="21">
        <v>3</v>
      </c>
      <c r="H96" s="21" t="str">
        <f t="shared" si="20"/>
        <v>Selasa</v>
      </c>
      <c r="I96" s="24">
        <f t="shared" si="23"/>
        <v>45741.75</v>
      </c>
      <c r="J96" s="25">
        <f t="shared" si="24"/>
        <v>13.749999999999998</v>
      </c>
      <c r="K96" s="21" t="str">
        <f t="shared" si="21"/>
        <v>Selasa</v>
      </c>
      <c r="L96" s="24">
        <f t="shared" si="25"/>
        <v>45741.875</v>
      </c>
      <c r="M96" s="25">
        <f t="shared" si="22"/>
        <v>13.874999999999998</v>
      </c>
    </row>
    <row r="97" spans="1:13" x14ac:dyDescent="0.25">
      <c r="A97" s="21">
        <v>10</v>
      </c>
      <c r="B97" s="26" t="s">
        <v>287</v>
      </c>
      <c r="C97" s="21">
        <v>265</v>
      </c>
      <c r="D97" s="23">
        <f t="shared" si="18"/>
        <v>24</v>
      </c>
      <c r="E97" s="23">
        <v>0</v>
      </c>
      <c r="F97" s="23">
        <f t="shared" si="19"/>
        <v>24</v>
      </c>
      <c r="G97" s="21">
        <v>2</v>
      </c>
      <c r="H97" s="21" t="str">
        <f t="shared" si="20"/>
        <v>Rabu</v>
      </c>
      <c r="I97" s="24">
        <f t="shared" si="23"/>
        <v>45742.916666666664</v>
      </c>
      <c r="J97" s="25">
        <f t="shared" si="24"/>
        <v>14.916666666666664</v>
      </c>
      <c r="K97" s="21" t="str">
        <f t="shared" si="21"/>
        <v>Kamis</v>
      </c>
      <c r="L97" s="24">
        <f t="shared" si="25"/>
        <v>45743</v>
      </c>
      <c r="M97" s="25">
        <f t="shared" si="22"/>
        <v>14.999999999999998</v>
      </c>
    </row>
    <row r="98" spans="1:13" x14ac:dyDescent="0.25">
      <c r="A98" s="21">
        <v>11</v>
      </c>
      <c r="B98" s="26" t="s">
        <v>292</v>
      </c>
      <c r="C98" s="21">
        <v>265</v>
      </c>
      <c r="D98" s="23">
        <f t="shared" si="18"/>
        <v>25</v>
      </c>
      <c r="E98" s="23">
        <v>1</v>
      </c>
      <c r="F98" s="23">
        <f t="shared" si="19"/>
        <v>24</v>
      </c>
      <c r="G98" s="21">
        <v>8</v>
      </c>
      <c r="H98" s="21" t="str">
        <f t="shared" si="20"/>
        <v>Jum'at</v>
      </c>
      <c r="I98" s="24">
        <f t="shared" si="23"/>
        <v>45744</v>
      </c>
      <c r="J98" s="25">
        <f t="shared" si="24"/>
        <v>15.999999999999998</v>
      </c>
      <c r="K98" s="21" t="str">
        <f t="shared" si="21"/>
        <v>Jum'at</v>
      </c>
      <c r="L98" s="24">
        <f t="shared" si="25"/>
        <v>45744.333333333336</v>
      </c>
      <c r="M98" s="25">
        <f t="shared" si="22"/>
        <v>16.333333333333332</v>
      </c>
    </row>
    <row r="99" spans="1:13" x14ac:dyDescent="0.25">
      <c r="A99" s="21">
        <v>12</v>
      </c>
      <c r="B99" s="26" t="s">
        <v>287</v>
      </c>
      <c r="C99" s="21">
        <v>289</v>
      </c>
      <c r="D99" s="23">
        <f t="shared" si="18"/>
        <v>27</v>
      </c>
      <c r="E99" s="23">
        <v>1</v>
      </c>
      <c r="F99" s="23">
        <f t="shared" si="19"/>
        <v>26</v>
      </c>
      <c r="G99" s="21">
        <v>2</v>
      </c>
      <c r="H99" s="21" t="str">
        <f t="shared" si="20"/>
        <v>Sabtu</v>
      </c>
      <c r="I99" s="24">
        <f t="shared" si="23"/>
        <v>45745.375</v>
      </c>
      <c r="J99" s="25">
        <f t="shared" si="24"/>
        <v>17.375</v>
      </c>
      <c r="K99" s="21" t="str">
        <f t="shared" si="21"/>
        <v>Sabtu</v>
      </c>
      <c r="L99" s="24">
        <f t="shared" si="25"/>
        <v>45745.458333333336</v>
      </c>
      <c r="M99" s="25">
        <f t="shared" si="22"/>
        <v>17.458333333333332</v>
      </c>
    </row>
    <row r="100" spans="1:13" x14ac:dyDescent="0.25">
      <c r="A100" s="21">
        <v>13</v>
      </c>
      <c r="B100" s="22" t="s">
        <v>366</v>
      </c>
      <c r="C100" s="27"/>
      <c r="D100" s="53"/>
      <c r="E100" s="53"/>
      <c r="F100" s="53"/>
      <c r="G100" s="27"/>
      <c r="H100" s="21" t="str">
        <f t="shared" si="20"/>
        <v>Minggu</v>
      </c>
      <c r="I100" s="24">
        <f t="shared" si="23"/>
        <v>45746.583333333336</v>
      </c>
      <c r="J100" s="25">
        <f t="shared" si="24"/>
        <v>18.583333333333332</v>
      </c>
      <c r="K100" s="21"/>
      <c r="L100" s="24"/>
      <c r="M100" s="25"/>
    </row>
    <row r="101" spans="1:13" x14ac:dyDescent="0.25">
      <c r="A101" s="8" t="s">
        <v>31</v>
      </c>
      <c r="B101" s="8"/>
      <c r="C101" s="28">
        <f>SUM(C86:C100)</f>
        <v>3592</v>
      </c>
      <c r="D101" s="28">
        <f>SUM(D86:D100)</f>
        <v>342</v>
      </c>
      <c r="E101" s="28"/>
      <c r="F101" s="28"/>
      <c r="G101" s="28">
        <f>SUM(G88:G100)</f>
        <v>92</v>
      </c>
      <c r="H101" s="28">
        <f>D101+G101</f>
        <v>434</v>
      </c>
      <c r="I101" s="29"/>
      <c r="J101" s="30"/>
      <c r="K101" s="29"/>
      <c r="L101" s="29"/>
      <c r="M101" s="30"/>
    </row>
    <row r="102" spans="1:13" x14ac:dyDescent="0.25">
      <c r="A102" s="8" t="s">
        <v>32</v>
      </c>
      <c r="B102" s="8"/>
      <c r="C102" s="31"/>
      <c r="D102" s="32">
        <f>D101/24</f>
        <v>14.25</v>
      </c>
      <c r="E102" s="32"/>
      <c r="F102" s="32"/>
      <c r="G102" s="32">
        <f>G101/24</f>
        <v>3.8333333333333335</v>
      </c>
      <c r="H102" s="32">
        <f>H101/24</f>
        <v>18.083333333333332</v>
      </c>
      <c r="I102" s="33"/>
      <c r="J102" s="34" t="s">
        <v>33</v>
      </c>
      <c r="K102" s="35"/>
      <c r="L102" s="35"/>
      <c r="M102" s="35"/>
    </row>
    <row r="103" spans="1:13" x14ac:dyDescent="0.25">
      <c r="A103" s="36"/>
      <c r="B103" s="36"/>
      <c r="C103" s="36"/>
      <c r="D103" s="36"/>
      <c r="E103" s="36"/>
      <c r="F103" s="36"/>
      <c r="G103" s="36"/>
      <c r="H103" s="35"/>
      <c r="I103" s="35"/>
      <c r="J103" s="30" t="s">
        <v>34</v>
      </c>
      <c r="K103" s="30"/>
      <c r="L103" s="38">
        <f>C101</f>
        <v>3592</v>
      </c>
      <c r="M103" s="35" t="s">
        <v>35</v>
      </c>
    </row>
    <row r="104" spans="1:13" x14ac:dyDescent="0.25">
      <c r="A104" s="64"/>
      <c r="B104" s="64"/>
      <c r="C104" s="36"/>
      <c r="D104" s="36"/>
      <c r="E104" s="36"/>
      <c r="F104" s="36"/>
      <c r="G104" s="36"/>
      <c r="H104" s="383"/>
      <c r="I104" s="35"/>
      <c r="J104" s="30" t="s">
        <v>36</v>
      </c>
      <c r="K104" s="30"/>
      <c r="L104" s="40">
        <f>D102</f>
        <v>14.25</v>
      </c>
      <c r="M104" s="35" t="s">
        <v>14</v>
      </c>
    </row>
    <row r="105" spans="1:13" x14ac:dyDescent="0.25">
      <c r="A105" s="36"/>
      <c r="B105" s="36"/>
      <c r="C105" s="36"/>
      <c r="D105" s="36"/>
      <c r="E105" s="36"/>
      <c r="F105" s="36"/>
      <c r="G105" s="36"/>
      <c r="H105" s="36"/>
      <c r="I105" s="39"/>
      <c r="J105" s="30" t="s">
        <v>37</v>
      </c>
      <c r="K105" s="30"/>
      <c r="L105" s="41">
        <f>G102</f>
        <v>3.8333333333333335</v>
      </c>
      <c r="M105" s="35" t="s">
        <v>14</v>
      </c>
    </row>
    <row r="106" spans="1:13" x14ac:dyDescent="0.25">
      <c r="J106" s="384" t="s">
        <v>368</v>
      </c>
      <c r="K106" s="384"/>
      <c r="L106" s="385">
        <f>SUM(L104:L105)</f>
        <v>18.083333333333332</v>
      </c>
    </row>
    <row r="108" spans="1:13" x14ac:dyDescent="0.25">
      <c r="A108" s="14" t="s"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x14ac:dyDescent="0.25">
      <c r="A109" s="14" t="s">
        <v>365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x14ac:dyDescent="0.25">
      <c r="A110" s="362" t="s">
        <v>40</v>
      </c>
      <c r="B110" s="382"/>
      <c r="C110" s="382"/>
      <c r="D110" s="382"/>
      <c r="E110" s="382"/>
      <c r="F110" s="382"/>
      <c r="G110" s="382"/>
      <c r="H110" s="382"/>
      <c r="I110" s="382"/>
      <c r="J110" s="382"/>
      <c r="K110" s="18" t="s">
        <v>3</v>
      </c>
      <c r="L110" s="16">
        <v>11</v>
      </c>
      <c r="M110" s="18" t="s">
        <v>4</v>
      </c>
    </row>
    <row r="111" spans="1:13" ht="15.75" customHeight="1" x14ac:dyDescent="0.25">
      <c r="A111" s="427" t="s">
        <v>5</v>
      </c>
      <c r="B111" s="427" t="s">
        <v>6</v>
      </c>
      <c r="C111" s="12" t="s">
        <v>7</v>
      </c>
      <c r="D111" s="12" t="s">
        <v>8</v>
      </c>
      <c r="E111" s="11" t="s">
        <v>9</v>
      </c>
      <c r="F111" s="11" t="s">
        <v>10</v>
      </c>
      <c r="G111" s="12" t="s">
        <v>11</v>
      </c>
      <c r="H111" s="10" t="s">
        <v>12</v>
      </c>
      <c r="I111" s="10"/>
      <c r="J111" s="10"/>
      <c r="K111" s="9" t="s">
        <v>13</v>
      </c>
      <c r="L111" s="9"/>
      <c r="M111" s="9"/>
    </row>
    <row r="112" spans="1:13" x14ac:dyDescent="0.25">
      <c r="A112" s="427"/>
      <c r="B112" s="427"/>
      <c r="C112" s="12"/>
      <c r="D112" s="12"/>
      <c r="E112" s="11"/>
      <c r="F112" s="11"/>
      <c r="G112" s="12"/>
      <c r="H112" s="19" t="s">
        <v>14</v>
      </c>
      <c r="I112" s="19" t="s">
        <v>15</v>
      </c>
      <c r="J112" s="19" t="s">
        <v>16</v>
      </c>
      <c r="K112" s="20" t="s">
        <v>14</v>
      </c>
      <c r="L112" s="20" t="s">
        <v>15</v>
      </c>
      <c r="M112" s="20" t="s">
        <v>16</v>
      </c>
    </row>
    <row r="113" spans="1:13" x14ac:dyDescent="0.25">
      <c r="A113" s="21">
        <v>1</v>
      </c>
      <c r="B113" s="22" t="s">
        <v>366</v>
      </c>
      <c r="C113" s="21">
        <v>289</v>
      </c>
      <c r="D113" s="23">
        <f t="shared" ref="D113:D130" si="26">F113+E113</f>
        <v>28</v>
      </c>
      <c r="E113" s="23">
        <v>2</v>
      </c>
      <c r="F113" s="23">
        <f t="shared" ref="F113:F130" si="27">INT(C113/$L$3)</f>
        <v>26</v>
      </c>
      <c r="G113" s="21">
        <v>58</v>
      </c>
      <c r="H113" s="21" t="str">
        <f t="shared" ref="H113:H131" si="28">CHOOSE(WEEKDAY(I113),"Minggu","Senin","Selasa","Rabu","Kamis","Jum'at","Sabtu")</f>
        <v>Minggu</v>
      </c>
      <c r="I113" s="24">
        <v>45746</v>
      </c>
      <c r="J113" s="25">
        <v>0.58333333333333304</v>
      </c>
      <c r="K113" s="21" t="str">
        <f t="shared" ref="K113:K130" si="29">CHOOSE(WEEKDAY(L113),"Minggu","Senin","Selasa","Rabu","Kamis","Jum'at","Sabtu")</f>
        <v>Rabu</v>
      </c>
      <c r="L113" s="24">
        <f>(I113+J113)+G113/24</f>
        <v>45749</v>
      </c>
      <c r="M113" s="25">
        <f t="shared" ref="M113:M130" si="30">(J113+G113/24)</f>
        <v>2.9999999999999996</v>
      </c>
    </row>
    <row r="114" spans="1:13" x14ac:dyDescent="0.25">
      <c r="A114" s="21">
        <v>2</v>
      </c>
      <c r="B114" s="26" t="s">
        <v>287</v>
      </c>
      <c r="C114" s="21">
        <v>265</v>
      </c>
      <c r="D114" s="23">
        <f t="shared" si="26"/>
        <v>25</v>
      </c>
      <c r="E114" s="23">
        <v>1</v>
      </c>
      <c r="F114" s="23">
        <f t="shared" si="27"/>
        <v>24</v>
      </c>
      <c r="G114" s="21">
        <v>3</v>
      </c>
      <c r="H114" s="21" t="str">
        <f t="shared" si="28"/>
        <v>Kamis</v>
      </c>
      <c r="I114" s="24">
        <f t="shared" ref="I114:I131" si="31">$I$113+J114</f>
        <v>45750.166666666664</v>
      </c>
      <c r="J114" s="25">
        <f t="shared" ref="J114:J131" si="32">M113+D113/24</f>
        <v>4.1666666666666661</v>
      </c>
      <c r="K114" s="21" t="str">
        <f t="shared" si="29"/>
        <v>Kamis</v>
      </c>
      <c r="L114" s="24">
        <f t="shared" ref="L114:L130" si="33">($I$113+J114)+G114/24</f>
        <v>45750.291666666664</v>
      </c>
      <c r="M114" s="25">
        <f t="shared" si="30"/>
        <v>4.2916666666666661</v>
      </c>
    </row>
    <row r="115" spans="1:13" x14ac:dyDescent="0.25">
      <c r="A115" s="21">
        <v>3</v>
      </c>
      <c r="B115" s="26" t="s">
        <v>292</v>
      </c>
      <c r="C115" s="21">
        <v>265</v>
      </c>
      <c r="D115" s="23">
        <f t="shared" si="26"/>
        <v>25</v>
      </c>
      <c r="E115" s="23">
        <v>1</v>
      </c>
      <c r="F115" s="23">
        <f t="shared" si="27"/>
        <v>24</v>
      </c>
      <c r="G115" s="21">
        <v>3</v>
      </c>
      <c r="H115" s="21" t="str">
        <f t="shared" si="28"/>
        <v>Jum'at</v>
      </c>
      <c r="I115" s="24">
        <f t="shared" si="31"/>
        <v>45751.333333333336</v>
      </c>
      <c r="J115" s="25">
        <f t="shared" si="32"/>
        <v>5.333333333333333</v>
      </c>
      <c r="K115" s="21" t="str">
        <f t="shared" si="29"/>
        <v>Jum'at</v>
      </c>
      <c r="L115" s="24">
        <f t="shared" si="33"/>
        <v>45751.458333333336</v>
      </c>
      <c r="M115" s="25">
        <f t="shared" si="30"/>
        <v>5.458333333333333</v>
      </c>
    </row>
    <row r="116" spans="1:13" x14ac:dyDescent="0.25">
      <c r="A116" s="21">
        <v>4</v>
      </c>
      <c r="B116" s="26" t="s">
        <v>287</v>
      </c>
      <c r="C116" s="21">
        <v>265</v>
      </c>
      <c r="D116" s="23">
        <f t="shared" si="26"/>
        <v>25</v>
      </c>
      <c r="E116" s="23">
        <v>1</v>
      </c>
      <c r="F116" s="23">
        <f t="shared" si="27"/>
        <v>24</v>
      </c>
      <c r="G116" s="21">
        <v>3</v>
      </c>
      <c r="H116" s="21" t="str">
        <f t="shared" si="28"/>
        <v>Sabtu</v>
      </c>
      <c r="I116" s="24">
        <f t="shared" si="31"/>
        <v>45752.5</v>
      </c>
      <c r="J116" s="25">
        <f t="shared" si="32"/>
        <v>6.5</v>
      </c>
      <c r="K116" s="21" t="str">
        <f t="shared" si="29"/>
        <v>Sabtu</v>
      </c>
      <c r="L116" s="24">
        <f t="shared" si="33"/>
        <v>45752.625</v>
      </c>
      <c r="M116" s="25">
        <f t="shared" si="30"/>
        <v>6.625</v>
      </c>
    </row>
    <row r="117" spans="1:13" x14ac:dyDescent="0.25">
      <c r="A117" s="21">
        <v>5</v>
      </c>
      <c r="B117" s="26" t="s">
        <v>292</v>
      </c>
      <c r="C117" s="270">
        <v>326</v>
      </c>
      <c r="D117" s="23">
        <f t="shared" si="26"/>
        <v>38</v>
      </c>
      <c r="E117" s="23">
        <v>9</v>
      </c>
      <c r="F117" s="23">
        <f t="shared" si="27"/>
        <v>29</v>
      </c>
      <c r="G117" s="21">
        <v>9</v>
      </c>
      <c r="H117" s="21" t="str">
        <f t="shared" si="28"/>
        <v>Minggu</v>
      </c>
      <c r="I117" s="24">
        <f t="shared" si="31"/>
        <v>45753.666666666664</v>
      </c>
      <c r="J117" s="25">
        <f t="shared" si="32"/>
        <v>7.666666666666667</v>
      </c>
      <c r="K117" s="21" t="str">
        <f t="shared" si="29"/>
        <v>Senin</v>
      </c>
      <c r="L117" s="24">
        <f t="shared" si="33"/>
        <v>45754.041666666664</v>
      </c>
      <c r="M117" s="25">
        <f t="shared" si="30"/>
        <v>8.0416666666666679</v>
      </c>
    </row>
    <row r="118" spans="1:13" x14ac:dyDescent="0.25">
      <c r="A118" s="21">
        <v>6</v>
      </c>
      <c r="B118" s="26" t="s">
        <v>347</v>
      </c>
      <c r="C118" s="270">
        <v>326</v>
      </c>
      <c r="D118" s="23">
        <f t="shared" si="26"/>
        <v>31</v>
      </c>
      <c r="E118" s="23">
        <v>2</v>
      </c>
      <c r="F118" s="23">
        <f t="shared" si="27"/>
        <v>29</v>
      </c>
      <c r="G118" s="21">
        <v>21</v>
      </c>
      <c r="H118" s="21" t="str">
        <f t="shared" si="28"/>
        <v>Selasa</v>
      </c>
      <c r="I118" s="24">
        <f t="shared" si="31"/>
        <v>45755.625</v>
      </c>
      <c r="J118" s="25">
        <f t="shared" si="32"/>
        <v>9.6250000000000018</v>
      </c>
      <c r="K118" s="21" t="str">
        <f t="shared" si="29"/>
        <v>Rabu</v>
      </c>
      <c r="L118" s="24">
        <f t="shared" si="33"/>
        <v>45756.5</v>
      </c>
      <c r="M118" s="25">
        <f t="shared" si="30"/>
        <v>10.500000000000002</v>
      </c>
    </row>
    <row r="119" spans="1:13" x14ac:dyDescent="0.25">
      <c r="A119" s="21">
        <v>7</v>
      </c>
      <c r="B119" s="26" t="s">
        <v>292</v>
      </c>
      <c r="C119" s="21">
        <v>265</v>
      </c>
      <c r="D119" s="23">
        <f t="shared" si="26"/>
        <v>28</v>
      </c>
      <c r="E119" s="23">
        <v>4</v>
      </c>
      <c r="F119" s="23">
        <f t="shared" si="27"/>
        <v>24</v>
      </c>
      <c r="G119" s="21">
        <v>5</v>
      </c>
      <c r="H119" s="21" t="str">
        <f t="shared" si="28"/>
        <v>Kamis</v>
      </c>
      <c r="I119" s="24">
        <f t="shared" si="31"/>
        <v>45757.791666666664</v>
      </c>
      <c r="J119" s="25">
        <f t="shared" si="32"/>
        <v>11.791666666666668</v>
      </c>
      <c r="K119" s="21" t="str">
        <f t="shared" si="29"/>
        <v>Jum'at</v>
      </c>
      <c r="L119" s="24">
        <f t="shared" si="33"/>
        <v>45758</v>
      </c>
      <c r="M119" s="25">
        <f t="shared" si="30"/>
        <v>12.000000000000002</v>
      </c>
    </row>
    <row r="120" spans="1:13" x14ac:dyDescent="0.25">
      <c r="A120" s="21">
        <v>8</v>
      </c>
      <c r="B120" s="26" t="s">
        <v>287</v>
      </c>
      <c r="C120" s="21">
        <v>289</v>
      </c>
      <c r="D120" s="23">
        <f t="shared" si="26"/>
        <v>27</v>
      </c>
      <c r="E120" s="23">
        <v>1</v>
      </c>
      <c r="F120" s="23">
        <f t="shared" si="27"/>
        <v>26</v>
      </c>
      <c r="G120" s="21">
        <v>4</v>
      </c>
      <c r="H120" s="21" t="str">
        <f t="shared" si="28"/>
        <v>Sabtu</v>
      </c>
      <c r="I120" s="24">
        <f t="shared" si="31"/>
        <v>45759.166666666664</v>
      </c>
      <c r="J120" s="25">
        <f t="shared" si="32"/>
        <v>13.166666666666668</v>
      </c>
      <c r="K120" s="21" t="str">
        <f t="shared" si="29"/>
        <v>Sabtu</v>
      </c>
      <c r="L120" s="24">
        <f t="shared" si="33"/>
        <v>45759.333333333328</v>
      </c>
      <c r="M120" s="25">
        <f t="shared" si="30"/>
        <v>13.333333333333334</v>
      </c>
    </row>
    <row r="121" spans="1:13" x14ac:dyDescent="0.25">
      <c r="A121" s="21">
        <v>9</v>
      </c>
      <c r="B121" s="26" t="s">
        <v>366</v>
      </c>
      <c r="C121" s="21">
        <v>289</v>
      </c>
      <c r="D121" s="23">
        <f t="shared" si="26"/>
        <v>28</v>
      </c>
      <c r="E121" s="23">
        <v>2</v>
      </c>
      <c r="F121" s="23">
        <f t="shared" si="27"/>
        <v>26</v>
      </c>
      <c r="G121" s="21">
        <v>4</v>
      </c>
      <c r="H121" s="21" t="str">
        <f t="shared" si="28"/>
        <v>Minggu</v>
      </c>
      <c r="I121" s="24">
        <f t="shared" si="31"/>
        <v>45760.458333333336</v>
      </c>
      <c r="J121" s="25">
        <f t="shared" si="32"/>
        <v>14.458333333333334</v>
      </c>
      <c r="K121" s="21" t="str">
        <f t="shared" si="29"/>
        <v>Minggu</v>
      </c>
      <c r="L121" s="24">
        <f t="shared" si="33"/>
        <v>45760.625</v>
      </c>
      <c r="M121" s="25">
        <f t="shared" si="30"/>
        <v>14.625</v>
      </c>
    </row>
    <row r="122" spans="1:13" x14ac:dyDescent="0.25">
      <c r="A122" s="21">
        <v>10</v>
      </c>
      <c r="B122" s="26" t="s">
        <v>287</v>
      </c>
      <c r="C122" s="21">
        <v>289</v>
      </c>
      <c r="D122" s="23">
        <f t="shared" si="26"/>
        <v>27</v>
      </c>
      <c r="E122" s="23">
        <v>1</v>
      </c>
      <c r="F122" s="23">
        <f t="shared" si="27"/>
        <v>26</v>
      </c>
      <c r="G122" s="21">
        <v>3</v>
      </c>
      <c r="H122" s="21" t="str">
        <f t="shared" si="28"/>
        <v>Senin</v>
      </c>
      <c r="I122" s="24">
        <f t="shared" si="31"/>
        <v>45761.791666666664</v>
      </c>
      <c r="J122" s="25">
        <f t="shared" si="32"/>
        <v>15.791666666666666</v>
      </c>
      <c r="K122" s="21" t="str">
        <f t="shared" si="29"/>
        <v>Senin</v>
      </c>
      <c r="L122" s="24">
        <f t="shared" si="33"/>
        <v>45761.916666666664</v>
      </c>
      <c r="M122" s="25">
        <f t="shared" si="30"/>
        <v>15.916666666666666</v>
      </c>
    </row>
    <row r="123" spans="1:13" x14ac:dyDescent="0.25">
      <c r="A123" s="21">
        <v>11</v>
      </c>
      <c r="B123" s="26" t="s">
        <v>366</v>
      </c>
      <c r="C123" s="270">
        <v>293</v>
      </c>
      <c r="D123" s="23">
        <f t="shared" si="26"/>
        <v>30</v>
      </c>
      <c r="E123" s="23">
        <v>4</v>
      </c>
      <c r="F123" s="23">
        <f t="shared" si="27"/>
        <v>26</v>
      </c>
      <c r="G123" s="21">
        <v>4</v>
      </c>
      <c r="H123" s="21" t="str">
        <f t="shared" si="28"/>
        <v>Rabu</v>
      </c>
      <c r="I123" s="24">
        <f t="shared" si="31"/>
        <v>45763.041666666664</v>
      </c>
      <c r="J123" s="25">
        <f t="shared" si="32"/>
        <v>17.041666666666664</v>
      </c>
      <c r="K123" s="21" t="str">
        <f t="shared" si="29"/>
        <v>Rabu</v>
      </c>
      <c r="L123" s="24">
        <f t="shared" si="33"/>
        <v>45763.208333333328</v>
      </c>
      <c r="M123" s="25">
        <f t="shared" si="30"/>
        <v>17.208333333333332</v>
      </c>
    </row>
    <row r="124" spans="1:13" x14ac:dyDescent="0.25">
      <c r="A124" s="21">
        <v>12</v>
      </c>
      <c r="B124" s="26" t="s">
        <v>347</v>
      </c>
      <c r="C124" s="270">
        <v>293</v>
      </c>
      <c r="D124" s="23">
        <f t="shared" si="26"/>
        <v>28</v>
      </c>
      <c r="E124" s="23">
        <v>2</v>
      </c>
      <c r="F124" s="23">
        <f t="shared" si="27"/>
        <v>26</v>
      </c>
      <c r="G124" s="21">
        <v>20</v>
      </c>
      <c r="H124" s="21" t="str">
        <f t="shared" si="28"/>
        <v>Kamis</v>
      </c>
      <c r="I124" s="24">
        <f t="shared" si="31"/>
        <v>45764.458333333336</v>
      </c>
      <c r="J124" s="25">
        <f t="shared" si="32"/>
        <v>18.458333333333332</v>
      </c>
      <c r="K124" s="21" t="str">
        <f t="shared" si="29"/>
        <v>Jum'at</v>
      </c>
      <c r="L124" s="24">
        <f t="shared" si="33"/>
        <v>45765.291666666672</v>
      </c>
      <c r="M124" s="25">
        <f t="shared" si="30"/>
        <v>19.291666666666664</v>
      </c>
    </row>
    <row r="125" spans="1:13" x14ac:dyDescent="0.25">
      <c r="A125" s="21">
        <v>13</v>
      </c>
      <c r="B125" s="26" t="s">
        <v>366</v>
      </c>
      <c r="C125" s="21">
        <v>289</v>
      </c>
      <c r="D125" s="23">
        <f t="shared" si="26"/>
        <v>28</v>
      </c>
      <c r="E125" s="23">
        <v>2</v>
      </c>
      <c r="F125" s="23">
        <f t="shared" si="27"/>
        <v>26</v>
      </c>
      <c r="G125" s="21">
        <v>3</v>
      </c>
      <c r="H125" s="21" t="str">
        <f t="shared" si="28"/>
        <v>Sabtu</v>
      </c>
      <c r="I125" s="24">
        <f t="shared" si="31"/>
        <v>45766.458333333336</v>
      </c>
      <c r="J125" s="25">
        <f t="shared" si="32"/>
        <v>20.458333333333332</v>
      </c>
      <c r="K125" s="21" t="str">
        <f t="shared" si="29"/>
        <v>Sabtu</v>
      </c>
      <c r="L125" s="24">
        <f t="shared" si="33"/>
        <v>45766.583333333336</v>
      </c>
      <c r="M125" s="25">
        <f t="shared" si="30"/>
        <v>20.583333333333332</v>
      </c>
    </row>
    <row r="126" spans="1:13" x14ac:dyDescent="0.25">
      <c r="A126" s="21">
        <v>14</v>
      </c>
      <c r="B126" s="26" t="s">
        <v>287</v>
      </c>
      <c r="C126" s="21">
        <v>265</v>
      </c>
      <c r="D126" s="23">
        <f t="shared" si="26"/>
        <v>25</v>
      </c>
      <c r="E126" s="23">
        <v>1</v>
      </c>
      <c r="F126" s="23">
        <f t="shared" si="27"/>
        <v>24</v>
      </c>
      <c r="G126" s="21">
        <v>12</v>
      </c>
      <c r="H126" s="21" t="str">
        <f t="shared" si="28"/>
        <v>Minggu</v>
      </c>
      <c r="I126" s="24">
        <f t="shared" si="31"/>
        <v>45767.75</v>
      </c>
      <c r="J126" s="25">
        <f t="shared" si="32"/>
        <v>21.75</v>
      </c>
      <c r="K126" s="21" t="str">
        <f t="shared" si="29"/>
        <v>Senin</v>
      </c>
      <c r="L126" s="24">
        <f t="shared" si="33"/>
        <v>45768.25</v>
      </c>
      <c r="M126" s="25">
        <f t="shared" si="30"/>
        <v>22.25</v>
      </c>
    </row>
    <row r="127" spans="1:13" x14ac:dyDescent="0.25">
      <c r="A127" s="21">
        <v>15</v>
      </c>
      <c r="B127" s="26" t="s">
        <v>292</v>
      </c>
      <c r="C127" s="21">
        <v>265</v>
      </c>
      <c r="D127" s="23">
        <f t="shared" si="26"/>
        <v>25</v>
      </c>
      <c r="E127" s="23">
        <v>1</v>
      </c>
      <c r="F127" s="23">
        <f t="shared" si="27"/>
        <v>24</v>
      </c>
      <c r="G127" s="21">
        <v>5</v>
      </c>
      <c r="H127" s="21" t="str">
        <f t="shared" si="28"/>
        <v>Selasa</v>
      </c>
      <c r="I127" s="24">
        <f t="shared" si="31"/>
        <v>45769.291666666664</v>
      </c>
      <c r="J127" s="25">
        <f t="shared" si="32"/>
        <v>23.291666666666668</v>
      </c>
      <c r="K127" s="21" t="str">
        <f t="shared" si="29"/>
        <v>Selasa</v>
      </c>
      <c r="L127" s="24">
        <f t="shared" si="33"/>
        <v>45769.5</v>
      </c>
      <c r="M127" s="25">
        <f t="shared" si="30"/>
        <v>23.5</v>
      </c>
    </row>
    <row r="128" spans="1:13" x14ac:dyDescent="0.25">
      <c r="A128" s="21">
        <v>16</v>
      </c>
      <c r="B128" s="26" t="s">
        <v>287</v>
      </c>
      <c r="C128" s="21">
        <v>289</v>
      </c>
      <c r="D128" s="23">
        <f t="shared" si="26"/>
        <v>27</v>
      </c>
      <c r="E128" s="23">
        <v>1</v>
      </c>
      <c r="F128" s="23">
        <f t="shared" si="27"/>
        <v>26</v>
      </c>
      <c r="G128" s="21">
        <v>3</v>
      </c>
      <c r="H128" s="21" t="str">
        <f t="shared" si="28"/>
        <v>Rabu</v>
      </c>
      <c r="I128" s="24">
        <f t="shared" si="31"/>
        <v>45770.541666666664</v>
      </c>
      <c r="J128" s="25">
        <f t="shared" si="32"/>
        <v>24.541666666666668</v>
      </c>
      <c r="K128" s="21" t="str">
        <f t="shared" si="29"/>
        <v>Rabu</v>
      </c>
      <c r="L128" s="24">
        <f t="shared" si="33"/>
        <v>45770.666666666664</v>
      </c>
      <c r="M128" s="25">
        <f t="shared" si="30"/>
        <v>24.666666666666668</v>
      </c>
    </row>
    <row r="129" spans="1:13" x14ac:dyDescent="0.25">
      <c r="A129" s="21">
        <v>17</v>
      </c>
      <c r="B129" s="26" t="s">
        <v>366</v>
      </c>
      <c r="C129" s="21">
        <v>289</v>
      </c>
      <c r="D129" s="23">
        <f t="shared" si="26"/>
        <v>28</v>
      </c>
      <c r="E129" s="23">
        <v>2</v>
      </c>
      <c r="F129" s="23">
        <f t="shared" si="27"/>
        <v>26</v>
      </c>
      <c r="G129" s="21">
        <v>4</v>
      </c>
      <c r="H129" s="21" t="str">
        <f t="shared" si="28"/>
        <v>Kamis</v>
      </c>
      <c r="I129" s="24">
        <f t="shared" si="31"/>
        <v>45771.791666666664</v>
      </c>
      <c r="J129" s="25">
        <f t="shared" si="32"/>
        <v>25.791666666666668</v>
      </c>
      <c r="K129" s="21" t="str">
        <f t="shared" si="29"/>
        <v>Kamis</v>
      </c>
      <c r="L129" s="24">
        <f t="shared" si="33"/>
        <v>45771.958333333328</v>
      </c>
      <c r="M129" s="25">
        <f t="shared" si="30"/>
        <v>25.958333333333336</v>
      </c>
    </row>
    <row r="130" spans="1:13" x14ac:dyDescent="0.25">
      <c r="A130" s="21">
        <v>18</v>
      </c>
      <c r="B130" s="26" t="s">
        <v>287</v>
      </c>
      <c r="C130" s="21">
        <v>289</v>
      </c>
      <c r="D130" s="23">
        <f t="shared" si="26"/>
        <v>27</v>
      </c>
      <c r="E130" s="23">
        <v>1</v>
      </c>
      <c r="F130" s="23">
        <f t="shared" si="27"/>
        <v>26</v>
      </c>
      <c r="G130" s="21">
        <v>3</v>
      </c>
      <c r="H130" s="21" t="str">
        <f t="shared" si="28"/>
        <v>Sabtu</v>
      </c>
      <c r="I130" s="24">
        <f t="shared" si="31"/>
        <v>45773.125</v>
      </c>
      <c r="J130" s="25">
        <f t="shared" si="32"/>
        <v>27.125000000000004</v>
      </c>
      <c r="K130" s="21" t="str">
        <f t="shared" si="29"/>
        <v>Sabtu</v>
      </c>
      <c r="L130" s="24">
        <f t="shared" si="33"/>
        <v>45773.25</v>
      </c>
      <c r="M130" s="25">
        <f t="shared" si="30"/>
        <v>27.250000000000004</v>
      </c>
    </row>
    <row r="131" spans="1:13" x14ac:dyDescent="0.25">
      <c r="A131" s="21">
        <v>19</v>
      </c>
      <c r="B131" s="22" t="s">
        <v>366</v>
      </c>
      <c r="C131" s="27"/>
      <c r="D131" s="53"/>
      <c r="E131" s="53"/>
      <c r="F131" s="53"/>
      <c r="G131" s="27"/>
      <c r="H131" s="21" t="str">
        <f t="shared" si="28"/>
        <v>Minggu</v>
      </c>
      <c r="I131" s="24">
        <f t="shared" si="31"/>
        <v>45774.375</v>
      </c>
      <c r="J131" s="25">
        <f t="shared" si="32"/>
        <v>28.375000000000004</v>
      </c>
      <c r="K131" s="21"/>
      <c r="L131" s="24"/>
      <c r="M131" s="25"/>
    </row>
    <row r="132" spans="1:13" x14ac:dyDescent="0.25">
      <c r="A132" s="8" t="s">
        <v>31</v>
      </c>
      <c r="B132" s="8"/>
      <c r="C132" s="28">
        <f>SUM(C111:C131)</f>
        <v>5140</v>
      </c>
      <c r="D132" s="28">
        <f>SUM(D111:D131)</f>
        <v>500</v>
      </c>
      <c r="E132" s="28"/>
      <c r="F132" s="28"/>
      <c r="G132" s="28">
        <f>SUM(G113:G131)</f>
        <v>167</v>
      </c>
      <c r="H132" s="28">
        <f>D132+G132</f>
        <v>667</v>
      </c>
      <c r="I132" s="29"/>
      <c r="J132" s="30"/>
      <c r="K132" s="29"/>
      <c r="L132" s="29"/>
      <c r="M132" s="30"/>
    </row>
    <row r="133" spans="1:13" x14ac:dyDescent="0.25">
      <c r="A133" s="8" t="s">
        <v>32</v>
      </c>
      <c r="B133" s="8"/>
      <c r="C133" s="31"/>
      <c r="D133" s="32">
        <f>D132/24</f>
        <v>20.833333333333332</v>
      </c>
      <c r="E133" s="32"/>
      <c r="F133" s="32"/>
      <c r="G133" s="32">
        <f>G132/24</f>
        <v>6.958333333333333</v>
      </c>
      <c r="H133" s="32">
        <f>H132/24</f>
        <v>27.791666666666668</v>
      </c>
      <c r="I133" s="33"/>
      <c r="J133" s="34" t="s">
        <v>33</v>
      </c>
      <c r="K133" s="35"/>
      <c r="L133" s="35"/>
      <c r="M133" s="35"/>
    </row>
    <row r="134" spans="1:13" x14ac:dyDescent="0.25">
      <c r="A134" s="36"/>
      <c r="B134" s="36"/>
      <c r="C134" s="36"/>
      <c r="D134" s="36"/>
      <c r="E134" s="36"/>
      <c r="F134" s="36"/>
      <c r="G134" s="36"/>
      <c r="H134" s="35"/>
      <c r="I134" s="35"/>
      <c r="J134" s="30" t="s">
        <v>34</v>
      </c>
      <c r="K134" s="30"/>
      <c r="L134" s="38">
        <f>C132</f>
        <v>5140</v>
      </c>
      <c r="M134" s="35" t="s">
        <v>35</v>
      </c>
    </row>
    <row r="135" spans="1:13" x14ac:dyDescent="0.25">
      <c r="A135" s="64"/>
      <c r="B135" s="64"/>
      <c r="C135" s="36"/>
      <c r="D135" s="36"/>
      <c r="E135" s="36"/>
      <c r="F135" s="36"/>
      <c r="G135" s="36"/>
      <c r="H135" s="383"/>
      <c r="I135" s="35"/>
      <c r="J135" s="30" t="s">
        <v>36</v>
      </c>
      <c r="K135" s="30"/>
      <c r="L135" s="40">
        <f>D133</f>
        <v>20.833333333333332</v>
      </c>
      <c r="M135" s="35" t="s">
        <v>14</v>
      </c>
    </row>
    <row r="136" spans="1:13" x14ac:dyDescent="0.25">
      <c r="A136" s="36"/>
      <c r="B136" s="36"/>
      <c r="C136" s="36"/>
      <c r="D136" s="36"/>
      <c r="E136" s="36"/>
      <c r="F136" s="36"/>
      <c r="G136" s="36"/>
      <c r="H136" s="36"/>
      <c r="I136" s="39"/>
      <c r="J136" s="30" t="s">
        <v>37</v>
      </c>
      <c r="K136" s="30"/>
      <c r="L136" s="41">
        <f>G133</f>
        <v>6.958333333333333</v>
      </c>
      <c r="M136" s="35" t="s">
        <v>14</v>
      </c>
    </row>
    <row r="137" spans="1:13" x14ac:dyDescent="0.25">
      <c r="J137" s="384" t="s">
        <v>368</v>
      </c>
      <c r="K137" s="384"/>
      <c r="L137" s="385">
        <f>SUM(L135:L136)</f>
        <v>27.791666666666664</v>
      </c>
    </row>
    <row r="139" spans="1:13" x14ac:dyDescent="0.25">
      <c r="A139" s="14" t="s">
        <v>0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spans="1:13" x14ac:dyDescent="0.25">
      <c r="A140" s="14" t="s">
        <v>365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spans="1:13" x14ac:dyDescent="0.25">
      <c r="A141" s="362" t="s">
        <v>41</v>
      </c>
      <c r="B141" s="382"/>
      <c r="C141" s="382"/>
      <c r="D141" s="382"/>
      <c r="E141" s="382"/>
      <c r="F141" s="382"/>
      <c r="G141" s="382"/>
      <c r="H141" s="382"/>
      <c r="I141" s="382"/>
      <c r="J141" s="382"/>
      <c r="K141" s="18" t="s">
        <v>3</v>
      </c>
      <c r="L141" s="16">
        <v>11</v>
      </c>
      <c r="M141" s="18" t="s">
        <v>4</v>
      </c>
    </row>
    <row r="142" spans="1:13" ht="15.75" customHeight="1" x14ac:dyDescent="0.25">
      <c r="A142" s="427" t="s">
        <v>5</v>
      </c>
      <c r="B142" s="427" t="s">
        <v>6</v>
      </c>
      <c r="C142" s="12" t="s">
        <v>7</v>
      </c>
      <c r="D142" s="12" t="s">
        <v>8</v>
      </c>
      <c r="E142" s="11" t="s">
        <v>9</v>
      </c>
      <c r="F142" s="11" t="s">
        <v>10</v>
      </c>
      <c r="G142" s="12" t="s">
        <v>11</v>
      </c>
      <c r="H142" s="10" t="s">
        <v>12</v>
      </c>
      <c r="I142" s="10"/>
      <c r="J142" s="10"/>
      <c r="K142" s="9" t="s">
        <v>13</v>
      </c>
      <c r="L142" s="9"/>
      <c r="M142" s="9"/>
    </row>
    <row r="143" spans="1:13" x14ac:dyDescent="0.25">
      <c r="A143" s="427"/>
      <c r="B143" s="427"/>
      <c r="C143" s="12"/>
      <c r="D143" s="12"/>
      <c r="E143" s="11"/>
      <c r="F143" s="11"/>
      <c r="G143" s="12"/>
      <c r="H143" s="19" t="s">
        <v>14</v>
      </c>
      <c r="I143" s="19" t="s">
        <v>15</v>
      </c>
      <c r="J143" s="19" t="s">
        <v>16</v>
      </c>
      <c r="K143" s="20" t="s">
        <v>14</v>
      </c>
      <c r="L143" s="20" t="s">
        <v>15</v>
      </c>
      <c r="M143" s="20" t="s">
        <v>16</v>
      </c>
    </row>
    <row r="144" spans="1:13" x14ac:dyDescent="0.25">
      <c r="A144" s="21">
        <v>1</v>
      </c>
      <c r="B144" s="22" t="s">
        <v>366</v>
      </c>
      <c r="C144" s="21">
        <v>295</v>
      </c>
      <c r="D144" s="23">
        <f t="shared" ref="D144:D171" si="34">F144+E144</f>
        <v>32</v>
      </c>
      <c r="E144" s="23">
        <v>6</v>
      </c>
      <c r="F144" s="23">
        <f t="shared" ref="F144:F171" si="35">INT(C144/$L$3)</f>
        <v>26</v>
      </c>
      <c r="G144" s="21">
        <v>7</v>
      </c>
      <c r="H144" s="21" t="str">
        <f t="shared" ref="H144:H172" si="36">CHOOSE(WEEKDAY(I144),"Minggu","Senin","Selasa","Rabu","Kamis","Jum'at","Sabtu")</f>
        <v>Minggu</v>
      </c>
      <c r="I144" s="24">
        <v>45774</v>
      </c>
      <c r="J144" s="25">
        <v>0.25</v>
      </c>
      <c r="K144" s="21" t="str">
        <f t="shared" ref="K144:K171" si="37">CHOOSE(WEEKDAY(L144),"Minggu","Senin","Selasa","Rabu","Kamis","Jum'at","Sabtu")</f>
        <v>Minggu</v>
      </c>
      <c r="L144" s="24">
        <f>(I144+J144)+G144/24</f>
        <v>45774.541666666664</v>
      </c>
      <c r="M144" s="25">
        <f t="shared" ref="M144:M171" si="38">(J144+G144/24)</f>
        <v>0.54166666666666674</v>
      </c>
    </row>
    <row r="145" spans="1:13" x14ac:dyDescent="0.25">
      <c r="A145" s="21">
        <f t="shared" ref="A145:A172" si="39">A144+1</f>
        <v>2</v>
      </c>
      <c r="B145" s="22" t="s">
        <v>138</v>
      </c>
      <c r="C145" s="21">
        <v>250</v>
      </c>
      <c r="D145" s="23">
        <f t="shared" si="34"/>
        <v>23</v>
      </c>
      <c r="E145" s="23">
        <v>1</v>
      </c>
      <c r="F145" s="23">
        <f t="shared" si="35"/>
        <v>22</v>
      </c>
      <c r="G145" s="21">
        <v>4</v>
      </c>
      <c r="H145" s="21" t="str">
        <f t="shared" si="36"/>
        <v>Senin</v>
      </c>
      <c r="I145" s="24">
        <f t="shared" ref="I145:I172" si="40">$I$144+J145</f>
        <v>45775.875</v>
      </c>
      <c r="J145" s="25">
        <f t="shared" ref="J145:J172" si="41">M144+D144/24</f>
        <v>1.875</v>
      </c>
      <c r="K145" s="21" t="str">
        <f t="shared" si="37"/>
        <v>Selasa</v>
      </c>
      <c r="L145" s="24">
        <f t="shared" ref="L145:L171" si="42">($I$144+J145)+G145/24</f>
        <v>45776.041666666664</v>
      </c>
      <c r="M145" s="25">
        <f t="shared" si="38"/>
        <v>2.0416666666666665</v>
      </c>
    </row>
    <row r="146" spans="1:13" x14ac:dyDescent="0.25">
      <c r="A146" s="21">
        <f t="shared" si="39"/>
        <v>3</v>
      </c>
      <c r="B146" s="22" t="s">
        <v>288</v>
      </c>
      <c r="C146" s="21">
        <v>83</v>
      </c>
      <c r="D146" s="23">
        <f t="shared" si="34"/>
        <v>8</v>
      </c>
      <c r="E146" s="23">
        <v>1</v>
      </c>
      <c r="F146" s="23">
        <f t="shared" si="35"/>
        <v>7</v>
      </c>
      <c r="G146" s="21">
        <v>2</v>
      </c>
      <c r="H146" s="21" t="str">
        <f t="shared" si="36"/>
        <v>Rabu</v>
      </c>
      <c r="I146" s="24">
        <f t="shared" si="40"/>
        <v>45777</v>
      </c>
      <c r="J146" s="25">
        <f t="shared" si="41"/>
        <v>3</v>
      </c>
      <c r="K146" s="21" t="str">
        <f t="shared" si="37"/>
        <v>Rabu</v>
      </c>
      <c r="L146" s="24">
        <f t="shared" si="42"/>
        <v>45777.083333333336</v>
      </c>
      <c r="M146" s="25">
        <f t="shared" si="38"/>
        <v>3.0833333333333335</v>
      </c>
    </row>
    <row r="147" spans="1:13" x14ac:dyDescent="0.25">
      <c r="A147" s="21">
        <f t="shared" si="39"/>
        <v>4</v>
      </c>
      <c r="B147" s="279" t="s">
        <v>295</v>
      </c>
      <c r="C147" s="21">
        <v>210</v>
      </c>
      <c r="D147" s="23">
        <f t="shared" si="34"/>
        <v>21</v>
      </c>
      <c r="E147" s="23">
        <v>2</v>
      </c>
      <c r="F147" s="23">
        <f t="shared" si="35"/>
        <v>19</v>
      </c>
      <c r="G147" s="21">
        <v>2</v>
      </c>
      <c r="H147" s="21" t="str">
        <f t="shared" si="36"/>
        <v>Rabu</v>
      </c>
      <c r="I147" s="24">
        <f t="shared" si="40"/>
        <v>45777.416666666664</v>
      </c>
      <c r="J147" s="25">
        <f t="shared" si="41"/>
        <v>3.416666666666667</v>
      </c>
      <c r="K147" s="21" t="str">
        <f t="shared" si="37"/>
        <v>Rabu</v>
      </c>
      <c r="L147" s="24">
        <f t="shared" si="42"/>
        <v>45777.5</v>
      </c>
      <c r="M147" s="25">
        <f t="shared" si="38"/>
        <v>3.5000000000000004</v>
      </c>
    </row>
    <row r="148" spans="1:13" x14ac:dyDescent="0.25">
      <c r="A148" s="21">
        <f t="shared" si="39"/>
        <v>5</v>
      </c>
      <c r="B148" s="22" t="s">
        <v>19</v>
      </c>
      <c r="C148" s="21">
        <v>243</v>
      </c>
      <c r="D148" s="23">
        <f t="shared" si="34"/>
        <v>23</v>
      </c>
      <c r="E148" s="23">
        <v>1</v>
      </c>
      <c r="F148" s="23">
        <f t="shared" si="35"/>
        <v>22</v>
      </c>
      <c r="G148" s="21">
        <v>5</v>
      </c>
      <c r="H148" s="21" t="str">
        <f t="shared" si="36"/>
        <v>Kamis</v>
      </c>
      <c r="I148" s="24">
        <f t="shared" si="40"/>
        <v>45778.375</v>
      </c>
      <c r="J148" s="25">
        <f t="shared" si="41"/>
        <v>4.375</v>
      </c>
      <c r="K148" s="21" t="str">
        <f t="shared" si="37"/>
        <v>Kamis</v>
      </c>
      <c r="L148" s="24">
        <f t="shared" si="42"/>
        <v>45778.583333333336</v>
      </c>
      <c r="M148" s="25">
        <f t="shared" si="38"/>
        <v>4.583333333333333</v>
      </c>
    </row>
    <row r="149" spans="1:13" x14ac:dyDescent="0.25">
      <c r="A149" s="21">
        <f t="shared" si="39"/>
        <v>6</v>
      </c>
      <c r="B149" s="22" t="s">
        <v>20</v>
      </c>
      <c r="C149" s="21">
        <v>86</v>
      </c>
      <c r="D149" s="23">
        <f t="shared" si="34"/>
        <v>8</v>
      </c>
      <c r="E149" s="23">
        <v>1</v>
      </c>
      <c r="F149" s="23">
        <f t="shared" si="35"/>
        <v>7</v>
      </c>
      <c r="G149" s="21">
        <v>4</v>
      </c>
      <c r="H149" s="21" t="str">
        <f t="shared" si="36"/>
        <v>Jum'at</v>
      </c>
      <c r="I149" s="24">
        <f t="shared" si="40"/>
        <v>45779.541666666664</v>
      </c>
      <c r="J149" s="25">
        <f t="shared" si="41"/>
        <v>5.5416666666666661</v>
      </c>
      <c r="K149" s="21" t="str">
        <f t="shared" si="37"/>
        <v>Jum'at</v>
      </c>
      <c r="L149" s="24">
        <f t="shared" si="42"/>
        <v>45779.708333333328</v>
      </c>
      <c r="M149" s="25">
        <f t="shared" si="38"/>
        <v>5.708333333333333</v>
      </c>
    </row>
    <row r="150" spans="1:13" x14ac:dyDescent="0.25">
      <c r="A150" s="21">
        <f t="shared" si="39"/>
        <v>7</v>
      </c>
      <c r="B150" s="22" t="s">
        <v>361</v>
      </c>
      <c r="C150" s="21">
        <v>217</v>
      </c>
      <c r="D150" s="23">
        <f t="shared" si="34"/>
        <v>21</v>
      </c>
      <c r="E150" s="23">
        <v>2</v>
      </c>
      <c r="F150" s="23">
        <f t="shared" si="35"/>
        <v>19</v>
      </c>
      <c r="G150" s="21">
        <v>2</v>
      </c>
      <c r="H150" s="21" t="str">
        <f t="shared" si="36"/>
        <v>Sabtu</v>
      </c>
      <c r="I150" s="24">
        <f t="shared" si="40"/>
        <v>45780.041666666664</v>
      </c>
      <c r="J150" s="25">
        <f t="shared" si="41"/>
        <v>6.0416666666666661</v>
      </c>
      <c r="K150" s="21" t="str">
        <f t="shared" si="37"/>
        <v>Sabtu</v>
      </c>
      <c r="L150" s="24">
        <f t="shared" si="42"/>
        <v>45780.125</v>
      </c>
      <c r="M150" s="25">
        <f t="shared" si="38"/>
        <v>6.1249999999999991</v>
      </c>
    </row>
    <row r="151" spans="1:13" x14ac:dyDescent="0.25">
      <c r="A151" s="21">
        <f t="shared" si="39"/>
        <v>8</v>
      </c>
      <c r="B151" s="22" t="s">
        <v>367</v>
      </c>
      <c r="C151" s="21">
        <v>105</v>
      </c>
      <c r="D151" s="23">
        <f t="shared" si="34"/>
        <v>10</v>
      </c>
      <c r="E151" s="23">
        <v>1</v>
      </c>
      <c r="F151" s="23">
        <f t="shared" si="35"/>
        <v>9</v>
      </c>
      <c r="G151" s="21">
        <v>2</v>
      </c>
      <c r="H151" s="21" t="str">
        <f t="shared" si="36"/>
        <v>Minggu</v>
      </c>
      <c r="I151" s="24">
        <f t="shared" si="40"/>
        <v>45781</v>
      </c>
      <c r="J151" s="25">
        <f t="shared" si="41"/>
        <v>6.9999999999999991</v>
      </c>
      <c r="K151" s="21" t="str">
        <f t="shared" si="37"/>
        <v>Minggu</v>
      </c>
      <c r="L151" s="24">
        <f t="shared" si="42"/>
        <v>45781.083333333336</v>
      </c>
      <c r="M151" s="25">
        <f t="shared" si="38"/>
        <v>7.0833333333333321</v>
      </c>
    </row>
    <row r="152" spans="1:13" x14ac:dyDescent="0.25">
      <c r="A152" s="21">
        <f t="shared" si="39"/>
        <v>9</v>
      </c>
      <c r="B152" s="22" t="s">
        <v>22</v>
      </c>
      <c r="C152" s="21">
        <v>332</v>
      </c>
      <c r="D152" s="23">
        <f t="shared" si="34"/>
        <v>31</v>
      </c>
      <c r="E152" s="23">
        <v>1</v>
      </c>
      <c r="F152" s="23">
        <f t="shared" si="35"/>
        <v>30</v>
      </c>
      <c r="G152" s="21">
        <v>4</v>
      </c>
      <c r="H152" s="21" t="str">
        <f t="shared" si="36"/>
        <v>Minggu</v>
      </c>
      <c r="I152" s="24">
        <f t="shared" si="40"/>
        <v>45781.5</v>
      </c>
      <c r="J152" s="25">
        <f t="shared" si="41"/>
        <v>7.4999999999999991</v>
      </c>
      <c r="K152" s="21" t="str">
        <f t="shared" si="37"/>
        <v>Minggu</v>
      </c>
      <c r="L152" s="24">
        <f t="shared" si="42"/>
        <v>45781.666666666664</v>
      </c>
      <c r="M152" s="25">
        <f t="shared" si="38"/>
        <v>7.6666666666666661</v>
      </c>
    </row>
    <row r="153" spans="1:13" x14ac:dyDescent="0.25">
      <c r="A153" s="21">
        <f t="shared" si="39"/>
        <v>10</v>
      </c>
      <c r="B153" s="22" t="s">
        <v>363</v>
      </c>
      <c r="C153" s="21">
        <v>207</v>
      </c>
      <c r="D153" s="23">
        <f t="shared" si="34"/>
        <v>19</v>
      </c>
      <c r="E153" s="23">
        <v>1</v>
      </c>
      <c r="F153" s="23">
        <f t="shared" si="35"/>
        <v>18</v>
      </c>
      <c r="G153" s="21">
        <v>2</v>
      </c>
      <c r="H153" s="21" t="str">
        <f t="shared" si="36"/>
        <v>Senin</v>
      </c>
      <c r="I153" s="24">
        <f t="shared" si="40"/>
        <v>45782.958333333336</v>
      </c>
      <c r="J153" s="25">
        <f t="shared" si="41"/>
        <v>8.9583333333333321</v>
      </c>
      <c r="K153" s="21" t="str">
        <f t="shared" si="37"/>
        <v>Selasa</v>
      </c>
      <c r="L153" s="24">
        <f t="shared" si="42"/>
        <v>45783.041666666672</v>
      </c>
      <c r="M153" s="25">
        <f t="shared" si="38"/>
        <v>9.0416666666666661</v>
      </c>
    </row>
    <row r="154" spans="1:13" x14ac:dyDescent="0.25">
      <c r="A154" s="21">
        <f t="shared" si="39"/>
        <v>11</v>
      </c>
      <c r="B154" s="22" t="s">
        <v>24</v>
      </c>
      <c r="C154" s="21">
        <v>109</v>
      </c>
      <c r="D154" s="23">
        <f t="shared" si="34"/>
        <v>11</v>
      </c>
      <c r="E154" s="23">
        <v>2</v>
      </c>
      <c r="F154" s="23">
        <f t="shared" si="35"/>
        <v>9</v>
      </c>
      <c r="G154" s="21">
        <v>5</v>
      </c>
      <c r="H154" s="21" t="str">
        <f t="shared" si="36"/>
        <v>Selasa</v>
      </c>
      <c r="I154" s="24">
        <f t="shared" si="40"/>
        <v>45783.833333333336</v>
      </c>
      <c r="J154" s="25">
        <f t="shared" si="41"/>
        <v>9.8333333333333321</v>
      </c>
      <c r="K154" s="21" t="str">
        <f t="shared" si="37"/>
        <v>Rabu</v>
      </c>
      <c r="L154" s="24">
        <f t="shared" si="42"/>
        <v>45784.041666666672</v>
      </c>
      <c r="M154" s="25">
        <f t="shared" si="38"/>
        <v>10.041666666666666</v>
      </c>
    </row>
    <row r="155" spans="1:13" x14ac:dyDescent="0.25">
      <c r="A155" s="21">
        <f t="shared" si="39"/>
        <v>12</v>
      </c>
      <c r="B155" s="22" t="s">
        <v>25</v>
      </c>
      <c r="C155" s="21">
        <v>182</v>
      </c>
      <c r="D155" s="23">
        <f t="shared" si="34"/>
        <v>21</v>
      </c>
      <c r="E155" s="23">
        <v>5</v>
      </c>
      <c r="F155" s="23">
        <f t="shared" si="35"/>
        <v>16</v>
      </c>
      <c r="G155" s="21">
        <v>4</v>
      </c>
      <c r="H155" s="21" t="str">
        <f t="shared" si="36"/>
        <v>Rabu</v>
      </c>
      <c r="I155" s="24">
        <f t="shared" si="40"/>
        <v>45784.5</v>
      </c>
      <c r="J155" s="25">
        <f t="shared" si="41"/>
        <v>10.5</v>
      </c>
      <c r="K155" s="21" t="str">
        <f t="shared" si="37"/>
        <v>Rabu</v>
      </c>
      <c r="L155" s="24">
        <f t="shared" si="42"/>
        <v>45784.666666666664</v>
      </c>
      <c r="M155" s="25">
        <f t="shared" si="38"/>
        <v>10.666666666666666</v>
      </c>
    </row>
    <row r="156" spans="1:13" x14ac:dyDescent="0.25">
      <c r="A156" s="21">
        <f t="shared" si="39"/>
        <v>13</v>
      </c>
      <c r="B156" s="54" t="s">
        <v>364</v>
      </c>
      <c r="C156" s="27">
        <v>110</v>
      </c>
      <c r="D156" s="53">
        <f t="shared" si="34"/>
        <v>12</v>
      </c>
      <c r="E156" s="53">
        <v>2</v>
      </c>
      <c r="F156" s="53">
        <f t="shared" si="35"/>
        <v>10</v>
      </c>
      <c r="G156" s="27">
        <v>2</v>
      </c>
      <c r="H156" s="21" t="str">
        <f t="shared" si="36"/>
        <v>Kamis</v>
      </c>
      <c r="I156" s="24">
        <f t="shared" si="40"/>
        <v>45785.541666666664</v>
      </c>
      <c r="J156" s="25">
        <f t="shared" si="41"/>
        <v>11.541666666666666</v>
      </c>
      <c r="K156" s="21" t="str">
        <f t="shared" si="37"/>
        <v>Kamis</v>
      </c>
      <c r="L156" s="24">
        <f t="shared" si="42"/>
        <v>45785.625</v>
      </c>
      <c r="M156" s="25">
        <f t="shared" si="38"/>
        <v>11.625</v>
      </c>
    </row>
    <row r="157" spans="1:13" x14ac:dyDescent="0.25">
      <c r="A157" s="21">
        <f t="shared" si="39"/>
        <v>14</v>
      </c>
      <c r="B157" s="54" t="s">
        <v>315</v>
      </c>
      <c r="C157" s="27">
        <v>380</v>
      </c>
      <c r="D157" s="53">
        <f t="shared" si="34"/>
        <v>44</v>
      </c>
      <c r="E157" s="53">
        <v>10</v>
      </c>
      <c r="F157" s="53">
        <f t="shared" si="35"/>
        <v>34</v>
      </c>
      <c r="G157" s="27">
        <v>2</v>
      </c>
      <c r="H157" s="21" t="str">
        <f t="shared" si="36"/>
        <v>Jum'at</v>
      </c>
      <c r="I157" s="24">
        <f t="shared" si="40"/>
        <v>45786.125</v>
      </c>
      <c r="J157" s="25">
        <f t="shared" si="41"/>
        <v>12.125</v>
      </c>
      <c r="K157" s="21" t="str">
        <f t="shared" si="37"/>
        <v>Jum'at</v>
      </c>
      <c r="L157" s="24">
        <f t="shared" si="42"/>
        <v>45786.208333333336</v>
      </c>
      <c r="M157" s="25">
        <f t="shared" si="38"/>
        <v>12.208333333333334</v>
      </c>
    </row>
    <row r="158" spans="1:13" x14ac:dyDescent="0.25">
      <c r="A158" s="21">
        <f t="shared" si="39"/>
        <v>15</v>
      </c>
      <c r="B158" s="54" t="s">
        <v>316</v>
      </c>
      <c r="C158" s="27">
        <v>380</v>
      </c>
      <c r="D158" s="53">
        <f t="shared" si="34"/>
        <v>41</v>
      </c>
      <c r="E158" s="53">
        <v>7</v>
      </c>
      <c r="F158" s="53">
        <f t="shared" si="35"/>
        <v>34</v>
      </c>
      <c r="G158" s="27">
        <v>23</v>
      </c>
      <c r="H158" s="21" t="str">
        <f t="shared" si="36"/>
        <v>Minggu</v>
      </c>
      <c r="I158" s="24">
        <f t="shared" si="40"/>
        <v>45788.041666666664</v>
      </c>
      <c r="J158" s="25">
        <f t="shared" si="41"/>
        <v>14.041666666666668</v>
      </c>
      <c r="K158" s="21" t="str">
        <f t="shared" si="37"/>
        <v>Senin</v>
      </c>
      <c r="L158" s="24">
        <f t="shared" si="42"/>
        <v>45789</v>
      </c>
      <c r="M158" s="25">
        <f t="shared" si="38"/>
        <v>15.000000000000002</v>
      </c>
    </row>
    <row r="159" spans="1:13" x14ac:dyDescent="0.25">
      <c r="A159" s="21">
        <f t="shared" si="39"/>
        <v>16</v>
      </c>
      <c r="B159" s="54" t="s">
        <v>315</v>
      </c>
      <c r="C159" s="27">
        <v>110</v>
      </c>
      <c r="D159" s="53">
        <f t="shared" si="34"/>
        <v>15</v>
      </c>
      <c r="E159" s="53">
        <v>5</v>
      </c>
      <c r="F159" s="53">
        <f t="shared" si="35"/>
        <v>10</v>
      </c>
      <c r="G159" s="27">
        <v>3</v>
      </c>
      <c r="H159" s="21" t="str">
        <f t="shared" si="36"/>
        <v>Selasa</v>
      </c>
      <c r="I159" s="24">
        <f t="shared" si="40"/>
        <v>45790.708333333336</v>
      </c>
      <c r="J159" s="25">
        <f t="shared" si="41"/>
        <v>16.708333333333336</v>
      </c>
      <c r="K159" s="21" t="str">
        <f t="shared" si="37"/>
        <v>Selasa</v>
      </c>
      <c r="L159" s="24">
        <f t="shared" si="42"/>
        <v>45790.833333333336</v>
      </c>
      <c r="M159" s="25">
        <f t="shared" si="38"/>
        <v>16.833333333333336</v>
      </c>
    </row>
    <row r="160" spans="1:13" x14ac:dyDescent="0.25">
      <c r="A160" s="21">
        <f t="shared" si="39"/>
        <v>17</v>
      </c>
      <c r="B160" s="54" t="s">
        <v>364</v>
      </c>
      <c r="C160" s="27">
        <v>182</v>
      </c>
      <c r="D160" s="53">
        <f t="shared" si="34"/>
        <v>19</v>
      </c>
      <c r="E160" s="53">
        <v>3</v>
      </c>
      <c r="F160" s="53">
        <f t="shared" si="35"/>
        <v>16</v>
      </c>
      <c r="G160" s="27">
        <v>2</v>
      </c>
      <c r="H160" s="21" t="str">
        <f t="shared" si="36"/>
        <v>Rabu</v>
      </c>
      <c r="I160" s="24">
        <f t="shared" si="40"/>
        <v>45791.458333333336</v>
      </c>
      <c r="J160" s="25">
        <f t="shared" si="41"/>
        <v>17.458333333333336</v>
      </c>
      <c r="K160" s="21" t="str">
        <f t="shared" si="37"/>
        <v>Rabu</v>
      </c>
      <c r="L160" s="24">
        <f t="shared" si="42"/>
        <v>45791.541666666672</v>
      </c>
      <c r="M160" s="25">
        <f t="shared" si="38"/>
        <v>17.541666666666668</v>
      </c>
    </row>
    <row r="161" spans="1:13" x14ac:dyDescent="0.25">
      <c r="A161" s="21">
        <f t="shared" si="39"/>
        <v>18</v>
      </c>
      <c r="B161" s="22" t="s">
        <v>25</v>
      </c>
      <c r="C161" s="21">
        <v>109</v>
      </c>
      <c r="D161" s="23">
        <f t="shared" si="34"/>
        <v>10</v>
      </c>
      <c r="E161" s="23">
        <v>1</v>
      </c>
      <c r="F161" s="23">
        <f t="shared" si="35"/>
        <v>9</v>
      </c>
      <c r="G161" s="21">
        <v>2</v>
      </c>
      <c r="H161" s="21" t="str">
        <f t="shared" si="36"/>
        <v>Kamis</v>
      </c>
      <c r="I161" s="24">
        <f t="shared" si="40"/>
        <v>45792.333333333336</v>
      </c>
      <c r="J161" s="25">
        <f t="shared" si="41"/>
        <v>18.333333333333336</v>
      </c>
      <c r="K161" s="21" t="str">
        <f t="shared" si="37"/>
        <v>Kamis</v>
      </c>
      <c r="L161" s="24">
        <f t="shared" si="42"/>
        <v>45792.416666666672</v>
      </c>
      <c r="M161" s="25">
        <f t="shared" si="38"/>
        <v>18.416666666666668</v>
      </c>
    </row>
    <row r="162" spans="1:13" x14ac:dyDescent="0.25">
      <c r="A162" s="21">
        <f t="shared" si="39"/>
        <v>19</v>
      </c>
      <c r="B162" s="22" t="s">
        <v>24</v>
      </c>
      <c r="C162" s="21">
        <v>207</v>
      </c>
      <c r="D162" s="23">
        <f t="shared" si="34"/>
        <v>18</v>
      </c>
      <c r="E162" s="23">
        <v>0</v>
      </c>
      <c r="F162" s="23">
        <f t="shared" si="35"/>
        <v>18</v>
      </c>
      <c r="G162" s="21">
        <v>4</v>
      </c>
      <c r="H162" s="21" t="str">
        <f t="shared" si="36"/>
        <v>Kamis</v>
      </c>
      <c r="I162" s="24">
        <f t="shared" si="40"/>
        <v>45792.833333333336</v>
      </c>
      <c r="J162" s="25">
        <f t="shared" si="41"/>
        <v>18.833333333333336</v>
      </c>
      <c r="K162" s="21" t="str">
        <f t="shared" si="37"/>
        <v>Jum'at</v>
      </c>
      <c r="L162" s="24">
        <f t="shared" si="42"/>
        <v>45793</v>
      </c>
      <c r="M162" s="25">
        <f t="shared" si="38"/>
        <v>19.000000000000004</v>
      </c>
    </row>
    <row r="163" spans="1:13" x14ac:dyDescent="0.25">
      <c r="A163" s="21">
        <f t="shared" si="39"/>
        <v>20</v>
      </c>
      <c r="B163" s="22" t="s">
        <v>363</v>
      </c>
      <c r="C163" s="21">
        <v>332</v>
      </c>
      <c r="D163" s="23">
        <f t="shared" si="34"/>
        <v>32</v>
      </c>
      <c r="E163" s="23">
        <v>2</v>
      </c>
      <c r="F163" s="23">
        <f t="shared" si="35"/>
        <v>30</v>
      </c>
      <c r="G163" s="21">
        <v>2</v>
      </c>
      <c r="H163" s="21" t="str">
        <f t="shared" si="36"/>
        <v>Jum'at</v>
      </c>
      <c r="I163" s="24">
        <f t="shared" si="40"/>
        <v>45793.75</v>
      </c>
      <c r="J163" s="25">
        <f t="shared" si="41"/>
        <v>19.750000000000004</v>
      </c>
      <c r="K163" s="21" t="str">
        <f t="shared" si="37"/>
        <v>Jum'at</v>
      </c>
      <c r="L163" s="24">
        <f t="shared" si="42"/>
        <v>45793.833333333336</v>
      </c>
      <c r="M163" s="25">
        <f t="shared" si="38"/>
        <v>19.833333333333336</v>
      </c>
    </row>
    <row r="164" spans="1:13" x14ac:dyDescent="0.25">
      <c r="A164" s="21">
        <f t="shared" si="39"/>
        <v>21</v>
      </c>
      <c r="B164" s="22" t="s">
        <v>22</v>
      </c>
      <c r="C164" s="21">
        <v>105</v>
      </c>
      <c r="D164" s="23">
        <f t="shared" si="34"/>
        <v>9</v>
      </c>
      <c r="E164" s="23">
        <v>0</v>
      </c>
      <c r="F164" s="23">
        <f t="shared" si="35"/>
        <v>9</v>
      </c>
      <c r="G164" s="71">
        <v>3</v>
      </c>
      <c r="H164" s="21" t="str">
        <f t="shared" si="36"/>
        <v>Minggu</v>
      </c>
      <c r="I164" s="24">
        <f t="shared" si="40"/>
        <v>45795.166666666664</v>
      </c>
      <c r="J164" s="25">
        <f t="shared" si="41"/>
        <v>21.166666666666668</v>
      </c>
      <c r="K164" s="21" t="str">
        <f t="shared" si="37"/>
        <v>Minggu</v>
      </c>
      <c r="L164" s="24">
        <f t="shared" si="42"/>
        <v>45795.291666666664</v>
      </c>
      <c r="M164" s="25">
        <f t="shared" si="38"/>
        <v>21.291666666666668</v>
      </c>
    </row>
    <row r="165" spans="1:13" x14ac:dyDescent="0.25">
      <c r="A165" s="21">
        <f t="shared" si="39"/>
        <v>22</v>
      </c>
      <c r="B165" s="22" t="s">
        <v>367</v>
      </c>
      <c r="C165" s="21">
        <v>217</v>
      </c>
      <c r="D165" s="23">
        <f t="shared" si="34"/>
        <v>20</v>
      </c>
      <c r="E165" s="23">
        <v>1</v>
      </c>
      <c r="F165" s="23">
        <f t="shared" si="35"/>
        <v>19</v>
      </c>
      <c r="G165" s="21">
        <v>2</v>
      </c>
      <c r="H165" s="21" t="str">
        <f t="shared" si="36"/>
        <v>Minggu</v>
      </c>
      <c r="I165" s="24">
        <f t="shared" si="40"/>
        <v>45795.666666666664</v>
      </c>
      <c r="J165" s="25">
        <f t="shared" si="41"/>
        <v>21.666666666666668</v>
      </c>
      <c r="K165" s="21" t="str">
        <f t="shared" si="37"/>
        <v>Minggu</v>
      </c>
      <c r="L165" s="24">
        <f t="shared" si="42"/>
        <v>45795.75</v>
      </c>
      <c r="M165" s="25">
        <f t="shared" si="38"/>
        <v>21.75</v>
      </c>
    </row>
    <row r="166" spans="1:13" x14ac:dyDescent="0.25">
      <c r="A166" s="21">
        <f t="shared" si="39"/>
        <v>23</v>
      </c>
      <c r="B166" s="22" t="s">
        <v>361</v>
      </c>
      <c r="C166" s="21">
        <v>86</v>
      </c>
      <c r="D166" s="23">
        <f t="shared" si="34"/>
        <v>9</v>
      </c>
      <c r="E166" s="23">
        <v>2</v>
      </c>
      <c r="F166" s="23">
        <f t="shared" si="35"/>
        <v>7</v>
      </c>
      <c r="G166" s="21">
        <v>1</v>
      </c>
      <c r="H166" s="21" t="str">
        <f t="shared" si="36"/>
        <v>Senin</v>
      </c>
      <c r="I166" s="24">
        <f t="shared" si="40"/>
        <v>45796.583333333336</v>
      </c>
      <c r="J166" s="25">
        <f t="shared" si="41"/>
        <v>22.583333333333332</v>
      </c>
      <c r="K166" s="21" t="str">
        <f t="shared" si="37"/>
        <v>Senin</v>
      </c>
      <c r="L166" s="24">
        <f t="shared" si="42"/>
        <v>45796.625</v>
      </c>
      <c r="M166" s="25">
        <f t="shared" si="38"/>
        <v>22.625</v>
      </c>
    </row>
    <row r="167" spans="1:13" x14ac:dyDescent="0.25">
      <c r="A167" s="21">
        <f t="shared" si="39"/>
        <v>24</v>
      </c>
      <c r="B167" s="22" t="s">
        <v>20</v>
      </c>
      <c r="C167" s="21">
        <v>243</v>
      </c>
      <c r="D167" s="23">
        <f t="shared" si="34"/>
        <v>21</v>
      </c>
      <c r="E167" s="23">
        <v>-1</v>
      </c>
      <c r="F167" s="23">
        <f t="shared" si="35"/>
        <v>22</v>
      </c>
      <c r="G167" s="21">
        <v>2</v>
      </c>
      <c r="H167" s="21" t="str">
        <f t="shared" si="36"/>
        <v>Selasa</v>
      </c>
      <c r="I167" s="24">
        <f t="shared" si="40"/>
        <v>45797</v>
      </c>
      <c r="J167" s="25">
        <f t="shared" si="41"/>
        <v>23</v>
      </c>
      <c r="K167" s="21" t="str">
        <f t="shared" si="37"/>
        <v>Selasa</v>
      </c>
      <c r="L167" s="24">
        <f t="shared" si="42"/>
        <v>45797.083333333336</v>
      </c>
      <c r="M167" s="25">
        <f t="shared" si="38"/>
        <v>23.083333333333332</v>
      </c>
    </row>
    <row r="168" spans="1:13" x14ac:dyDescent="0.25">
      <c r="A168" s="21">
        <f t="shared" si="39"/>
        <v>25</v>
      </c>
      <c r="B168" s="22" t="s">
        <v>19</v>
      </c>
      <c r="C168" s="21">
        <v>210</v>
      </c>
      <c r="D168" s="23">
        <f t="shared" si="34"/>
        <v>19</v>
      </c>
      <c r="E168" s="23">
        <v>0</v>
      </c>
      <c r="F168" s="23">
        <f t="shared" si="35"/>
        <v>19</v>
      </c>
      <c r="G168" s="71">
        <v>4</v>
      </c>
      <c r="H168" s="21" t="str">
        <f t="shared" si="36"/>
        <v>Selasa</v>
      </c>
      <c r="I168" s="24">
        <f t="shared" si="40"/>
        <v>45797.958333333336</v>
      </c>
      <c r="J168" s="25">
        <f t="shared" si="41"/>
        <v>23.958333333333332</v>
      </c>
      <c r="K168" s="21" t="str">
        <f t="shared" si="37"/>
        <v>Rabu</v>
      </c>
      <c r="L168" s="24">
        <f t="shared" si="42"/>
        <v>45798.125</v>
      </c>
      <c r="M168" s="25">
        <f t="shared" si="38"/>
        <v>24.125</v>
      </c>
    </row>
    <row r="169" spans="1:13" x14ac:dyDescent="0.25">
      <c r="A169" s="21">
        <f t="shared" si="39"/>
        <v>26</v>
      </c>
      <c r="B169" s="279" t="s">
        <v>295</v>
      </c>
      <c r="C169" s="21">
        <v>83</v>
      </c>
      <c r="D169" s="23">
        <f t="shared" si="34"/>
        <v>8</v>
      </c>
      <c r="E169" s="23">
        <v>1</v>
      </c>
      <c r="F169" s="23">
        <f t="shared" si="35"/>
        <v>7</v>
      </c>
      <c r="G169" s="21">
        <v>1</v>
      </c>
      <c r="H169" s="21" t="str">
        <f t="shared" si="36"/>
        <v>Rabu</v>
      </c>
      <c r="I169" s="24">
        <f t="shared" si="40"/>
        <v>45798.916666666664</v>
      </c>
      <c r="J169" s="25">
        <f t="shared" si="41"/>
        <v>24.916666666666668</v>
      </c>
      <c r="K169" s="21" t="str">
        <f t="shared" si="37"/>
        <v>Rabu</v>
      </c>
      <c r="L169" s="24">
        <f t="shared" si="42"/>
        <v>45798.958333333328</v>
      </c>
      <c r="M169" s="25">
        <f t="shared" si="38"/>
        <v>24.958333333333336</v>
      </c>
    </row>
    <row r="170" spans="1:13" x14ac:dyDescent="0.25">
      <c r="A170" s="21">
        <f t="shared" si="39"/>
        <v>27</v>
      </c>
      <c r="B170" s="22" t="s">
        <v>288</v>
      </c>
      <c r="C170" s="21">
        <v>250</v>
      </c>
      <c r="D170" s="23">
        <f t="shared" si="34"/>
        <v>23</v>
      </c>
      <c r="E170" s="23">
        <v>1</v>
      </c>
      <c r="F170" s="23">
        <f t="shared" si="35"/>
        <v>22</v>
      </c>
      <c r="G170" s="21">
        <v>1</v>
      </c>
      <c r="H170" s="21" t="str">
        <f t="shared" si="36"/>
        <v>Kamis</v>
      </c>
      <c r="I170" s="24">
        <f t="shared" si="40"/>
        <v>45799.291666666664</v>
      </c>
      <c r="J170" s="25">
        <f t="shared" si="41"/>
        <v>25.291666666666668</v>
      </c>
      <c r="K170" s="21" t="str">
        <f t="shared" si="37"/>
        <v>Kamis</v>
      </c>
      <c r="L170" s="24">
        <f t="shared" si="42"/>
        <v>45799.333333333328</v>
      </c>
      <c r="M170" s="25">
        <f t="shared" si="38"/>
        <v>25.333333333333336</v>
      </c>
    </row>
    <row r="171" spans="1:13" x14ac:dyDescent="0.25">
      <c r="A171" s="21">
        <f t="shared" si="39"/>
        <v>28</v>
      </c>
      <c r="B171" s="22" t="s">
        <v>138</v>
      </c>
      <c r="C171" s="21">
        <v>295</v>
      </c>
      <c r="D171" s="23">
        <f t="shared" si="34"/>
        <v>28</v>
      </c>
      <c r="E171" s="23">
        <v>2</v>
      </c>
      <c r="F171" s="23">
        <f t="shared" si="35"/>
        <v>26</v>
      </c>
      <c r="G171" s="21">
        <v>2</v>
      </c>
      <c r="H171" s="21" t="str">
        <f t="shared" si="36"/>
        <v>Jum'at</v>
      </c>
      <c r="I171" s="24">
        <f t="shared" si="40"/>
        <v>45800.291666666664</v>
      </c>
      <c r="J171" s="25">
        <f t="shared" si="41"/>
        <v>26.291666666666668</v>
      </c>
      <c r="K171" s="21" t="str">
        <f t="shared" si="37"/>
        <v>Jum'at</v>
      </c>
      <c r="L171" s="24">
        <f t="shared" si="42"/>
        <v>45800.375</v>
      </c>
      <c r="M171" s="25">
        <f t="shared" si="38"/>
        <v>26.375</v>
      </c>
    </row>
    <row r="172" spans="1:13" x14ac:dyDescent="0.25">
      <c r="A172" s="21">
        <f t="shared" si="39"/>
        <v>29</v>
      </c>
      <c r="B172" s="22" t="s">
        <v>366</v>
      </c>
      <c r="C172" s="27"/>
      <c r="D172" s="53"/>
      <c r="E172" s="53"/>
      <c r="F172" s="53"/>
      <c r="G172" s="27"/>
      <c r="H172" s="21" t="str">
        <f t="shared" si="36"/>
        <v>Sabtu</v>
      </c>
      <c r="I172" s="24">
        <f t="shared" si="40"/>
        <v>45801.541666666664</v>
      </c>
      <c r="J172" s="25">
        <f t="shared" si="41"/>
        <v>27.541666666666668</v>
      </c>
      <c r="K172" s="21"/>
      <c r="L172" s="24"/>
      <c r="M172" s="25"/>
    </row>
    <row r="173" spans="1:13" x14ac:dyDescent="0.25">
      <c r="A173" s="8" t="s">
        <v>31</v>
      </c>
      <c r="B173" s="8"/>
      <c r="C173" s="28">
        <f>SUM(C142:C172)</f>
        <v>5618</v>
      </c>
      <c r="D173" s="28">
        <f>SUM(D142:D172)</f>
        <v>556</v>
      </c>
      <c r="E173" s="28"/>
      <c r="F173" s="28"/>
      <c r="G173" s="28">
        <f>SUM(G144:G172)</f>
        <v>99</v>
      </c>
      <c r="H173" s="28">
        <f>D173+G173</f>
        <v>655</v>
      </c>
      <c r="I173" s="29"/>
      <c r="J173" s="30"/>
      <c r="K173" s="29"/>
      <c r="L173" s="29"/>
      <c r="M173" s="30"/>
    </row>
    <row r="174" spans="1:13" x14ac:dyDescent="0.25">
      <c r="A174" s="8" t="s">
        <v>32</v>
      </c>
      <c r="B174" s="8"/>
      <c r="C174" s="31"/>
      <c r="D174" s="32">
        <f>D173/24</f>
        <v>23.166666666666668</v>
      </c>
      <c r="E174" s="32"/>
      <c r="F174" s="32"/>
      <c r="G174" s="32">
        <f>G173/24</f>
        <v>4.125</v>
      </c>
      <c r="H174" s="32">
        <f>H173/24</f>
        <v>27.291666666666668</v>
      </c>
      <c r="I174" s="33"/>
      <c r="J174" s="34" t="s">
        <v>33</v>
      </c>
      <c r="K174" s="35"/>
      <c r="L174" s="35"/>
      <c r="M174" s="35"/>
    </row>
    <row r="175" spans="1:13" x14ac:dyDescent="0.25">
      <c r="A175" s="36"/>
      <c r="B175" s="36"/>
      <c r="C175" s="36"/>
      <c r="D175" s="36"/>
      <c r="E175" s="36"/>
      <c r="F175" s="36"/>
      <c r="G175" s="36"/>
      <c r="H175" s="35"/>
      <c r="I175" s="35"/>
      <c r="J175" s="30" t="s">
        <v>34</v>
      </c>
      <c r="K175" s="30"/>
      <c r="L175" s="38">
        <f>C173</f>
        <v>5618</v>
      </c>
      <c r="M175" s="35" t="s">
        <v>35</v>
      </c>
    </row>
    <row r="176" spans="1:13" x14ac:dyDescent="0.25">
      <c r="A176" s="64"/>
      <c r="B176" s="64"/>
      <c r="C176" s="36"/>
      <c r="D176" s="36"/>
      <c r="E176" s="36"/>
      <c r="F176" s="36"/>
      <c r="G176" s="36"/>
      <c r="H176" s="383"/>
      <c r="I176" s="35"/>
      <c r="J176" s="30" t="s">
        <v>36</v>
      </c>
      <c r="K176" s="30"/>
      <c r="L176" s="40">
        <f>D174</f>
        <v>23.166666666666668</v>
      </c>
      <c r="M176" s="35" t="s">
        <v>14</v>
      </c>
    </row>
    <row r="177" spans="1:13" x14ac:dyDescent="0.25">
      <c r="A177" s="36"/>
      <c r="B177" s="36"/>
      <c r="C177" s="36"/>
      <c r="D177" s="36"/>
      <c r="E177" s="36"/>
      <c r="F177" s="36"/>
      <c r="G177" s="36"/>
      <c r="H177" s="36"/>
      <c r="I177" s="39"/>
      <c r="J177" s="30" t="s">
        <v>37</v>
      </c>
      <c r="K177" s="30"/>
      <c r="L177" s="41">
        <f>G174</f>
        <v>4.125</v>
      </c>
      <c r="M177" s="35" t="s">
        <v>14</v>
      </c>
    </row>
    <row r="178" spans="1:13" x14ac:dyDescent="0.25">
      <c r="J178" s="384" t="s">
        <v>368</v>
      </c>
      <c r="K178" s="384"/>
      <c r="L178" s="385">
        <f>SUM(L176:L177)</f>
        <v>27.291666666666668</v>
      </c>
    </row>
    <row r="180" spans="1:13" x14ac:dyDescent="0.25">
      <c r="A180" s="14" t="s">
        <v>0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spans="1:13" x14ac:dyDescent="0.25">
      <c r="A181" s="14" t="s">
        <v>365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 spans="1:13" x14ac:dyDescent="0.25">
      <c r="A182" s="362" t="s">
        <v>42</v>
      </c>
      <c r="B182" s="382"/>
      <c r="C182" s="382"/>
      <c r="D182" s="382"/>
      <c r="E182" s="382"/>
      <c r="F182" s="382"/>
      <c r="G182" s="382"/>
      <c r="H182" s="382"/>
      <c r="I182" s="382"/>
      <c r="J182" s="382"/>
      <c r="K182" s="18" t="s">
        <v>3</v>
      </c>
      <c r="L182" s="16">
        <v>11</v>
      </c>
      <c r="M182" s="18" t="s">
        <v>4</v>
      </c>
    </row>
    <row r="183" spans="1:13" ht="15.75" customHeight="1" x14ac:dyDescent="0.25">
      <c r="A183" s="427" t="s">
        <v>5</v>
      </c>
      <c r="B183" s="427" t="s">
        <v>6</v>
      </c>
      <c r="C183" s="12" t="s">
        <v>7</v>
      </c>
      <c r="D183" s="12" t="s">
        <v>8</v>
      </c>
      <c r="E183" s="11" t="s">
        <v>9</v>
      </c>
      <c r="F183" s="11" t="s">
        <v>10</v>
      </c>
      <c r="G183" s="12" t="s">
        <v>11</v>
      </c>
      <c r="H183" s="10" t="s">
        <v>12</v>
      </c>
      <c r="I183" s="10"/>
      <c r="J183" s="10"/>
      <c r="K183" s="9" t="s">
        <v>13</v>
      </c>
      <c r="L183" s="9"/>
      <c r="M183" s="9"/>
    </row>
    <row r="184" spans="1:13" x14ac:dyDescent="0.25">
      <c r="A184" s="427"/>
      <c r="B184" s="427"/>
      <c r="C184" s="12"/>
      <c r="D184" s="12"/>
      <c r="E184" s="11"/>
      <c r="F184" s="11"/>
      <c r="G184" s="12"/>
      <c r="H184" s="19" t="s">
        <v>14</v>
      </c>
      <c r="I184" s="19" t="s">
        <v>15</v>
      </c>
      <c r="J184" s="19" t="s">
        <v>16</v>
      </c>
      <c r="K184" s="20" t="s">
        <v>14</v>
      </c>
      <c r="L184" s="20" t="s">
        <v>15</v>
      </c>
      <c r="M184" s="20" t="s">
        <v>16</v>
      </c>
    </row>
    <row r="185" spans="1:13" x14ac:dyDescent="0.25">
      <c r="A185" s="21">
        <v>1</v>
      </c>
      <c r="B185" s="22" t="s">
        <v>366</v>
      </c>
      <c r="C185" s="21">
        <v>295</v>
      </c>
      <c r="D185" s="23">
        <f t="shared" ref="D185:D199" si="43">F185+E185</f>
        <v>29</v>
      </c>
      <c r="E185" s="23">
        <v>3</v>
      </c>
      <c r="F185" s="23">
        <f t="shared" ref="F185:F199" si="44">INT(C185/$L$3)</f>
        <v>26</v>
      </c>
      <c r="G185" s="21">
        <v>11</v>
      </c>
      <c r="H185" s="21" t="str">
        <f t="shared" ref="H185:H200" si="45">CHOOSE(WEEKDAY(I185),"Minggu","Senin","Selasa","Rabu","Kamis","Jum'at","Sabtu")</f>
        <v>Sabtu</v>
      </c>
      <c r="I185" s="24">
        <v>45801</v>
      </c>
      <c r="J185" s="25">
        <v>0.54166666666666696</v>
      </c>
      <c r="K185" s="21" t="str">
        <f t="shared" ref="K185:K199" si="46">CHOOSE(WEEKDAY(L185),"Minggu","Senin","Selasa","Rabu","Kamis","Jum'at","Sabtu")</f>
        <v>Minggu</v>
      </c>
      <c r="L185" s="24">
        <f>(I185+J185)+G185/24</f>
        <v>45802</v>
      </c>
      <c r="M185" s="25">
        <f t="shared" ref="M185:M199" si="47">(J185+G185/24)</f>
        <v>1.0000000000000002</v>
      </c>
    </row>
    <row r="186" spans="1:13" x14ac:dyDescent="0.25">
      <c r="A186" s="21">
        <f t="shared" ref="A186:A200" si="48">A185+1</f>
        <v>2</v>
      </c>
      <c r="B186" s="22" t="s">
        <v>138</v>
      </c>
      <c r="C186" s="21">
        <v>250</v>
      </c>
      <c r="D186" s="23">
        <f t="shared" si="43"/>
        <v>23</v>
      </c>
      <c r="E186" s="23">
        <v>1</v>
      </c>
      <c r="F186" s="23">
        <f t="shared" si="44"/>
        <v>22</v>
      </c>
      <c r="G186" s="21">
        <v>4</v>
      </c>
      <c r="H186" s="21" t="str">
        <f t="shared" si="45"/>
        <v>Senin</v>
      </c>
      <c r="I186" s="24">
        <f t="shared" ref="I186:I200" si="49">$I$185+J186</f>
        <v>45803.208333333336</v>
      </c>
      <c r="J186" s="25">
        <f t="shared" ref="J186:J200" si="50">M185+D185/24</f>
        <v>2.2083333333333335</v>
      </c>
      <c r="K186" s="21" t="str">
        <f t="shared" si="46"/>
        <v>Senin</v>
      </c>
      <c r="L186" s="24">
        <f t="shared" ref="L186:L199" si="51">($I$185+J186)+G186/24</f>
        <v>45803.375</v>
      </c>
      <c r="M186" s="25">
        <f t="shared" si="47"/>
        <v>2.375</v>
      </c>
    </row>
    <row r="187" spans="1:13" x14ac:dyDescent="0.25">
      <c r="A187" s="21">
        <f t="shared" si="48"/>
        <v>3</v>
      </c>
      <c r="B187" s="22" t="s">
        <v>288</v>
      </c>
      <c r="C187" s="21">
        <v>83</v>
      </c>
      <c r="D187" s="23">
        <f t="shared" si="43"/>
        <v>8</v>
      </c>
      <c r="E187" s="23">
        <v>1</v>
      </c>
      <c r="F187" s="23">
        <f t="shared" si="44"/>
        <v>7</v>
      </c>
      <c r="G187" s="21">
        <v>2</v>
      </c>
      <c r="H187" s="21" t="str">
        <f t="shared" si="45"/>
        <v>Selasa</v>
      </c>
      <c r="I187" s="24">
        <f t="shared" si="49"/>
        <v>45804.333333333336</v>
      </c>
      <c r="J187" s="25">
        <f t="shared" si="50"/>
        <v>3.3333333333333335</v>
      </c>
      <c r="K187" s="21" t="str">
        <f t="shared" si="46"/>
        <v>Selasa</v>
      </c>
      <c r="L187" s="24">
        <f t="shared" si="51"/>
        <v>45804.416666666672</v>
      </c>
      <c r="M187" s="25">
        <f t="shared" si="47"/>
        <v>3.416666666666667</v>
      </c>
    </row>
    <row r="188" spans="1:13" x14ac:dyDescent="0.25">
      <c r="A188" s="21">
        <f t="shared" si="48"/>
        <v>4</v>
      </c>
      <c r="B188" s="279" t="s">
        <v>295</v>
      </c>
      <c r="C188" s="21">
        <v>210</v>
      </c>
      <c r="D188" s="23">
        <f t="shared" si="43"/>
        <v>21</v>
      </c>
      <c r="E188" s="23">
        <v>2</v>
      </c>
      <c r="F188" s="23">
        <f t="shared" si="44"/>
        <v>19</v>
      </c>
      <c r="G188" s="21">
        <v>2</v>
      </c>
      <c r="H188" s="21" t="str">
        <f t="shared" si="45"/>
        <v>Selasa</v>
      </c>
      <c r="I188" s="24">
        <f t="shared" si="49"/>
        <v>45804.75</v>
      </c>
      <c r="J188" s="25">
        <f t="shared" si="50"/>
        <v>3.7500000000000004</v>
      </c>
      <c r="K188" s="21" t="str">
        <f t="shared" si="46"/>
        <v>Selasa</v>
      </c>
      <c r="L188" s="24">
        <f t="shared" si="51"/>
        <v>45804.833333333336</v>
      </c>
      <c r="M188" s="25">
        <f t="shared" si="47"/>
        <v>3.8333333333333339</v>
      </c>
    </row>
    <row r="189" spans="1:13" x14ac:dyDescent="0.25">
      <c r="A189" s="21">
        <f t="shared" si="48"/>
        <v>5</v>
      </c>
      <c r="B189" s="22" t="s">
        <v>19</v>
      </c>
      <c r="C189" s="21">
        <v>243</v>
      </c>
      <c r="D189" s="23">
        <f t="shared" si="43"/>
        <v>23</v>
      </c>
      <c r="E189" s="23">
        <v>1</v>
      </c>
      <c r="F189" s="23">
        <f t="shared" si="44"/>
        <v>22</v>
      </c>
      <c r="G189" s="21">
        <v>5</v>
      </c>
      <c r="H189" s="21" t="str">
        <f t="shared" si="45"/>
        <v>Rabu</v>
      </c>
      <c r="I189" s="24">
        <f t="shared" si="49"/>
        <v>45805.708333333336</v>
      </c>
      <c r="J189" s="25">
        <f t="shared" si="50"/>
        <v>4.7083333333333339</v>
      </c>
      <c r="K189" s="21" t="str">
        <f t="shared" si="46"/>
        <v>Rabu</v>
      </c>
      <c r="L189" s="24">
        <f t="shared" si="51"/>
        <v>45805.916666666672</v>
      </c>
      <c r="M189" s="25">
        <f t="shared" si="47"/>
        <v>4.916666666666667</v>
      </c>
    </row>
    <row r="190" spans="1:13" x14ac:dyDescent="0.25">
      <c r="A190" s="21">
        <f t="shared" si="48"/>
        <v>6</v>
      </c>
      <c r="B190" s="22" t="s">
        <v>20</v>
      </c>
      <c r="C190" s="21">
        <v>86</v>
      </c>
      <c r="D190" s="23">
        <f t="shared" si="43"/>
        <v>8</v>
      </c>
      <c r="E190" s="23">
        <v>1</v>
      </c>
      <c r="F190" s="23">
        <f t="shared" si="44"/>
        <v>7</v>
      </c>
      <c r="G190" s="21">
        <v>4</v>
      </c>
      <c r="H190" s="21" t="str">
        <f t="shared" si="45"/>
        <v>Kamis</v>
      </c>
      <c r="I190" s="24">
        <f t="shared" si="49"/>
        <v>45806.875</v>
      </c>
      <c r="J190" s="25">
        <f t="shared" si="50"/>
        <v>5.875</v>
      </c>
      <c r="K190" s="21" t="str">
        <f t="shared" si="46"/>
        <v>Jum'at</v>
      </c>
      <c r="L190" s="24">
        <f t="shared" si="51"/>
        <v>45807.041666666664</v>
      </c>
      <c r="M190" s="25">
        <f t="shared" si="47"/>
        <v>6.041666666666667</v>
      </c>
    </row>
    <row r="191" spans="1:13" x14ac:dyDescent="0.25">
      <c r="A191" s="21">
        <f t="shared" si="48"/>
        <v>7</v>
      </c>
      <c r="B191" s="22" t="s">
        <v>361</v>
      </c>
      <c r="C191" s="21">
        <v>217</v>
      </c>
      <c r="D191" s="23">
        <f t="shared" si="43"/>
        <v>21</v>
      </c>
      <c r="E191" s="23">
        <v>2</v>
      </c>
      <c r="F191" s="23">
        <f t="shared" si="44"/>
        <v>19</v>
      </c>
      <c r="G191" s="21">
        <v>1</v>
      </c>
      <c r="H191" s="21" t="str">
        <f t="shared" si="45"/>
        <v>Jum'at</v>
      </c>
      <c r="I191" s="24">
        <f t="shared" si="49"/>
        <v>45807.375</v>
      </c>
      <c r="J191" s="25">
        <f t="shared" si="50"/>
        <v>6.375</v>
      </c>
      <c r="K191" s="21" t="str">
        <f t="shared" si="46"/>
        <v>Jum'at</v>
      </c>
      <c r="L191" s="24">
        <f t="shared" si="51"/>
        <v>45807.416666666664</v>
      </c>
      <c r="M191" s="25">
        <f t="shared" si="47"/>
        <v>6.416666666666667</v>
      </c>
    </row>
    <row r="192" spans="1:13" x14ac:dyDescent="0.25">
      <c r="A192" s="21">
        <f t="shared" si="48"/>
        <v>8</v>
      </c>
      <c r="B192" s="22" t="s">
        <v>367</v>
      </c>
      <c r="C192" s="21">
        <v>217</v>
      </c>
      <c r="D192" s="23">
        <f t="shared" si="43"/>
        <v>20</v>
      </c>
      <c r="E192" s="23">
        <v>1</v>
      </c>
      <c r="F192" s="23">
        <f t="shared" si="44"/>
        <v>19</v>
      </c>
      <c r="G192" s="21">
        <v>2</v>
      </c>
      <c r="H192" s="21" t="str">
        <f t="shared" si="45"/>
        <v>Sabtu</v>
      </c>
      <c r="I192" s="24">
        <f t="shared" si="49"/>
        <v>45808.291666666664</v>
      </c>
      <c r="J192" s="25">
        <f t="shared" si="50"/>
        <v>7.291666666666667</v>
      </c>
      <c r="K192" s="21" t="str">
        <f t="shared" si="46"/>
        <v>Sabtu</v>
      </c>
      <c r="L192" s="24">
        <f t="shared" si="51"/>
        <v>45808.375</v>
      </c>
      <c r="M192" s="25">
        <f t="shared" si="47"/>
        <v>7.375</v>
      </c>
    </row>
    <row r="193" spans="1:13" x14ac:dyDescent="0.25">
      <c r="A193" s="21">
        <f t="shared" si="48"/>
        <v>9</v>
      </c>
      <c r="B193" s="22" t="s">
        <v>361</v>
      </c>
      <c r="C193" s="21">
        <v>86</v>
      </c>
      <c r="D193" s="23">
        <f t="shared" si="43"/>
        <v>9</v>
      </c>
      <c r="E193" s="23">
        <v>2</v>
      </c>
      <c r="F193" s="23">
        <f t="shared" si="44"/>
        <v>7</v>
      </c>
      <c r="G193" s="21">
        <v>1</v>
      </c>
      <c r="H193" s="21" t="str">
        <f t="shared" si="45"/>
        <v>Minggu</v>
      </c>
      <c r="I193" s="24">
        <f t="shared" si="49"/>
        <v>45809.208333333336</v>
      </c>
      <c r="J193" s="25">
        <f t="shared" si="50"/>
        <v>8.2083333333333339</v>
      </c>
      <c r="K193" s="21" t="str">
        <f t="shared" si="46"/>
        <v>Minggu</v>
      </c>
      <c r="L193" s="24">
        <f t="shared" si="51"/>
        <v>45809.25</v>
      </c>
      <c r="M193" s="25">
        <f t="shared" si="47"/>
        <v>8.25</v>
      </c>
    </row>
    <row r="194" spans="1:13" x14ac:dyDescent="0.25">
      <c r="A194" s="21">
        <f t="shared" si="48"/>
        <v>10</v>
      </c>
      <c r="B194" s="22" t="s">
        <v>20</v>
      </c>
      <c r="C194" s="21">
        <v>243</v>
      </c>
      <c r="D194" s="23">
        <f t="shared" si="43"/>
        <v>21</v>
      </c>
      <c r="E194" s="23">
        <v>-1</v>
      </c>
      <c r="F194" s="23">
        <f t="shared" si="44"/>
        <v>22</v>
      </c>
      <c r="G194" s="21">
        <v>2</v>
      </c>
      <c r="H194" s="21" t="str">
        <f t="shared" si="45"/>
        <v>Minggu</v>
      </c>
      <c r="I194" s="24">
        <f t="shared" si="49"/>
        <v>45809.625</v>
      </c>
      <c r="J194" s="25">
        <f t="shared" si="50"/>
        <v>8.625</v>
      </c>
      <c r="K194" s="21" t="str">
        <f t="shared" si="46"/>
        <v>Minggu</v>
      </c>
      <c r="L194" s="24">
        <f t="shared" si="51"/>
        <v>45809.708333333336</v>
      </c>
      <c r="M194" s="25">
        <f t="shared" si="47"/>
        <v>8.7083333333333339</v>
      </c>
    </row>
    <row r="195" spans="1:13" x14ac:dyDescent="0.25">
      <c r="A195" s="21">
        <f t="shared" si="48"/>
        <v>11</v>
      </c>
      <c r="B195" s="22" t="s">
        <v>19</v>
      </c>
      <c r="C195" s="21">
        <v>210</v>
      </c>
      <c r="D195" s="23">
        <f t="shared" si="43"/>
        <v>19</v>
      </c>
      <c r="E195" s="23">
        <v>0</v>
      </c>
      <c r="F195" s="23">
        <f t="shared" si="44"/>
        <v>19</v>
      </c>
      <c r="G195" s="71">
        <v>4</v>
      </c>
      <c r="H195" s="21" t="str">
        <f t="shared" si="45"/>
        <v>Senin</v>
      </c>
      <c r="I195" s="24">
        <f t="shared" si="49"/>
        <v>45810.583333333336</v>
      </c>
      <c r="J195" s="25">
        <f t="shared" si="50"/>
        <v>9.5833333333333339</v>
      </c>
      <c r="K195" s="21" t="str">
        <f t="shared" si="46"/>
        <v>Senin</v>
      </c>
      <c r="L195" s="24">
        <f t="shared" si="51"/>
        <v>45810.75</v>
      </c>
      <c r="M195" s="25">
        <f t="shared" si="47"/>
        <v>9.75</v>
      </c>
    </row>
    <row r="196" spans="1:13" x14ac:dyDescent="0.25">
      <c r="A196" s="21">
        <f t="shared" si="48"/>
        <v>12</v>
      </c>
      <c r="B196" s="279" t="s">
        <v>295</v>
      </c>
      <c r="C196" s="21">
        <v>83</v>
      </c>
      <c r="D196" s="23">
        <f t="shared" si="43"/>
        <v>8</v>
      </c>
      <c r="E196" s="23">
        <v>1</v>
      </c>
      <c r="F196" s="23">
        <f t="shared" si="44"/>
        <v>7</v>
      </c>
      <c r="G196" s="21">
        <v>1</v>
      </c>
      <c r="H196" s="21" t="str">
        <f t="shared" si="45"/>
        <v>Selasa</v>
      </c>
      <c r="I196" s="24">
        <f t="shared" si="49"/>
        <v>45811.541666666664</v>
      </c>
      <c r="J196" s="25">
        <f t="shared" si="50"/>
        <v>10.541666666666666</v>
      </c>
      <c r="K196" s="21" t="str">
        <f t="shared" si="46"/>
        <v>Selasa</v>
      </c>
      <c r="L196" s="24">
        <f t="shared" si="51"/>
        <v>45811.583333333328</v>
      </c>
      <c r="M196" s="25">
        <f t="shared" si="47"/>
        <v>10.583333333333332</v>
      </c>
    </row>
    <row r="197" spans="1:13" x14ac:dyDescent="0.25">
      <c r="A197" s="21">
        <f t="shared" si="48"/>
        <v>13</v>
      </c>
      <c r="B197" s="22" t="s">
        <v>288</v>
      </c>
      <c r="C197" s="21">
        <v>250</v>
      </c>
      <c r="D197" s="23">
        <f t="shared" si="43"/>
        <v>23</v>
      </c>
      <c r="E197" s="23">
        <v>1</v>
      </c>
      <c r="F197" s="23">
        <f t="shared" si="44"/>
        <v>22</v>
      </c>
      <c r="G197" s="21">
        <v>1</v>
      </c>
      <c r="H197" s="21" t="str">
        <f t="shared" si="45"/>
        <v>Selasa</v>
      </c>
      <c r="I197" s="24">
        <f t="shared" si="49"/>
        <v>45811.916666666664</v>
      </c>
      <c r="J197" s="25">
        <f t="shared" si="50"/>
        <v>10.916666666666666</v>
      </c>
      <c r="K197" s="21" t="str">
        <f t="shared" si="46"/>
        <v>Selasa</v>
      </c>
      <c r="L197" s="24">
        <f t="shared" si="51"/>
        <v>45811.958333333328</v>
      </c>
      <c r="M197" s="25">
        <f t="shared" si="47"/>
        <v>10.958333333333332</v>
      </c>
    </row>
    <row r="198" spans="1:13" x14ac:dyDescent="0.25">
      <c r="A198" s="21">
        <f t="shared" si="48"/>
        <v>14</v>
      </c>
      <c r="B198" s="22" t="s">
        <v>138</v>
      </c>
      <c r="C198" s="21">
        <v>295</v>
      </c>
      <c r="D198" s="23">
        <f t="shared" si="43"/>
        <v>28</v>
      </c>
      <c r="E198" s="23">
        <v>2</v>
      </c>
      <c r="F198" s="23">
        <f t="shared" si="44"/>
        <v>26</v>
      </c>
      <c r="G198" s="21">
        <v>2</v>
      </c>
      <c r="H198" s="21" t="str">
        <f t="shared" si="45"/>
        <v>Rabu</v>
      </c>
      <c r="I198" s="24">
        <f t="shared" si="49"/>
        <v>45812.916666666664</v>
      </c>
      <c r="J198" s="25">
        <f t="shared" si="50"/>
        <v>11.916666666666666</v>
      </c>
      <c r="K198" s="21" t="str">
        <f t="shared" si="46"/>
        <v>Kamis</v>
      </c>
      <c r="L198" s="24">
        <f t="shared" si="51"/>
        <v>45813</v>
      </c>
      <c r="M198" s="25">
        <f t="shared" si="47"/>
        <v>12</v>
      </c>
    </row>
    <row r="199" spans="1:13" x14ac:dyDescent="0.25">
      <c r="A199" s="21">
        <f t="shared" si="48"/>
        <v>15</v>
      </c>
      <c r="B199" s="22" t="s">
        <v>366</v>
      </c>
      <c r="C199" s="21">
        <v>137</v>
      </c>
      <c r="D199" s="23">
        <f t="shared" si="43"/>
        <v>17</v>
      </c>
      <c r="E199" s="23">
        <v>5</v>
      </c>
      <c r="F199" s="23">
        <f t="shared" si="44"/>
        <v>12</v>
      </c>
      <c r="G199" s="21">
        <v>2</v>
      </c>
      <c r="H199" s="21" t="str">
        <f t="shared" si="45"/>
        <v>Jum'at</v>
      </c>
      <c r="I199" s="24">
        <f t="shared" si="49"/>
        <v>45814.166666666664</v>
      </c>
      <c r="J199" s="25">
        <f t="shared" si="50"/>
        <v>13.166666666666666</v>
      </c>
      <c r="K199" s="21" t="str">
        <f t="shared" si="46"/>
        <v>Jum'at</v>
      </c>
      <c r="L199" s="24">
        <f t="shared" si="51"/>
        <v>45814.25</v>
      </c>
      <c r="M199" s="25">
        <f t="shared" si="47"/>
        <v>13.25</v>
      </c>
    </row>
    <row r="200" spans="1:13" x14ac:dyDescent="0.25">
      <c r="A200" s="21">
        <f t="shared" si="48"/>
        <v>16</v>
      </c>
      <c r="B200" s="26" t="s">
        <v>292</v>
      </c>
      <c r="C200" s="27"/>
      <c r="D200" s="53"/>
      <c r="E200" s="53"/>
      <c r="F200" s="53"/>
      <c r="G200" s="27"/>
      <c r="H200" s="21" t="str">
        <f t="shared" si="45"/>
        <v>Jum'at</v>
      </c>
      <c r="I200" s="24">
        <f t="shared" si="49"/>
        <v>45814.958333333336</v>
      </c>
      <c r="J200" s="25">
        <f t="shared" si="50"/>
        <v>13.958333333333334</v>
      </c>
      <c r="K200" s="21"/>
      <c r="L200" s="24"/>
      <c r="M200" s="25"/>
    </row>
    <row r="201" spans="1:13" x14ac:dyDescent="0.25">
      <c r="A201" s="8" t="s">
        <v>31</v>
      </c>
      <c r="B201" s="8"/>
      <c r="C201" s="28">
        <f>SUM(C183:C200)</f>
        <v>2905</v>
      </c>
      <c r="D201" s="28">
        <f>SUM(D183:D200)</f>
        <v>278</v>
      </c>
      <c r="E201" s="28"/>
      <c r="F201" s="28"/>
      <c r="G201" s="28">
        <f>SUM(G185:G200)</f>
        <v>44</v>
      </c>
      <c r="H201" s="28">
        <f>D201+G201</f>
        <v>322</v>
      </c>
      <c r="I201" s="29"/>
      <c r="J201" s="30"/>
      <c r="K201" s="29"/>
      <c r="L201" s="29"/>
      <c r="M201" s="30"/>
    </row>
    <row r="202" spans="1:13" x14ac:dyDescent="0.25">
      <c r="A202" s="8" t="s">
        <v>32</v>
      </c>
      <c r="B202" s="8"/>
      <c r="C202" s="31"/>
      <c r="D202" s="32">
        <f>D201/24</f>
        <v>11.583333333333334</v>
      </c>
      <c r="E202" s="32"/>
      <c r="F202" s="32"/>
      <c r="G202" s="32">
        <f>G201/24</f>
        <v>1.8333333333333333</v>
      </c>
      <c r="H202" s="32">
        <f>H201/24</f>
        <v>13.416666666666666</v>
      </c>
      <c r="I202" s="33"/>
      <c r="J202" s="34" t="s">
        <v>33</v>
      </c>
      <c r="K202" s="35"/>
      <c r="L202" s="35"/>
      <c r="M202" s="35"/>
    </row>
    <row r="203" spans="1:13" x14ac:dyDescent="0.25">
      <c r="A203" s="36"/>
      <c r="B203" s="36"/>
      <c r="C203" s="36"/>
      <c r="D203" s="36"/>
      <c r="E203" s="36"/>
      <c r="F203" s="36"/>
      <c r="G203" s="36"/>
      <c r="H203" s="35"/>
      <c r="I203" s="35"/>
      <c r="J203" s="30" t="s">
        <v>34</v>
      </c>
      <c r="K203" s="30"/>
      <c r="L203" s="38">
        <f>C201</f>
        <v>2905</v>
      </c>
      <c r="M203" s="35" t="s">
        <v>35</v>
      </c>
    </row>
    <row r="204" spans="1:13" x14ac:dyDescent="0.25">
      <c r="A204" s="64"/>
      <c r="B204" s="64"/>
      <c r="C204" s="36"/>
      <c r="D204" s="36"/>
      <c r="E204" s="36"/>
      <c r="F204" s="36"/>
      <c r="G204" s="36"/>
      <c r="H204" s="383"/>
      <c r="I204" s="35"/>
      <c r="J204" s="30" t="s">
        <v>36</v>
      </c>
      <c r="K204" s="30"/>
      <c r="L204" s="40">
        <f>D202</f>
        <v>11.583333333333334</v>
      </c>
      <c r="M204" s="35" t="s">
        <v>14</v>
      </c>
    </row>
    <row r="205" spans="1:13" x14ac:dyDescent="0.25">
      <c r="A205" s="36"/>
      <c r="B205" s="36"/>
      <c r="C205" s="36"/>
      <c r="D205" s="36"/>
      <c r="E205" s="36"/>
      <c r="F205" s="36"/>
      <c r="G205" s="36"/>
      <c r="H205" s="36"/>
      <c r="I205" s="39"/>
      <c r="J205" s="30" t="s">
        <v>37</v>
      </c>
      <c r="K205" s="30"/>
      <c r="L205" s="41">
        <f>G202</f>
        <v>1.8333333333333333</v>
      </c>
      <c r="M205" s="35" t="s">
        <v>14</v>
      </c>
    </row>
    <row r="206" spans="1:13" x14ac:dyDescent="0.25">
      <c r="J206" s="384" t="s">
        <v>368</v>
      </c>
      <c r="K206" s="384"/>
      <c r="L206" s="385">
        <f>SUM(L204:L205)</f>
        <v>13.416666666666668</v>
      </c>
    </row>
  </sheetData>
  <mergeCells count="78">
    <mergeCell ref="A201:B201"/>
    <mergeCell ref="A202:B202"/>
    <mergeCell ref="A173:B173"/>
    <mergeCell ref="A174:B174"/>
    <mergeCell ref="A180:M180"/>
    <mergeCell ref="A181:M181"/>
    <mergeCell ref="A183:A184"/>
    <mergeCell ref="B183:B184"/>
    <mergeCell ref="C183:C184"/>
    <mergeCell ref="D183:D184"/>
    <mergeCell ref="E183:E184"/>
    <mergeCell ref="F183:F184"/>
    <mergeCell ref="G183:G184"/>
    <mergeCell ref="H183:J183"/>
    <mergeCell ref="K183:M183"/>
    <mergeCell ref="A132:B132"/>
    <mergeCell ref="A133:B133"/>
    <mergeCell ref="A139:M139"/>
    <mergeCell ref="A140:M140"/>
    <mergeCell ref="A142:A143"/>
    <mergeCell ref="B142:B143"/>
    <mergeCell ref="C142:C143"/>
    <mergeCell ref="D142:D143"/>
    <mergeCell ref="E142:E143"/>
    <mergeCell ref="F142:F143"/>
    <mergeCell ref="G142:G143"/>
    <mergeCell ref="H142:J142"/>
    <mergeCell ref="K142:M142"/>
    <mergeCell ref="A101:B101"/>
    <mergeCell ref="A102:B102"/>
    <mergeCell ref="A108:M108"/>
    <mergeCell ref="A109:M109"/>
    <mergeCell ref="A111:A112"/>
    <mergeCell ref="B111:B112"/>
    <mergeCell ref="C111:C112"/>
    <mergeCell ref="D111:D112"/>
    <mergeCell ref="E111:E112"/>
    <mergeCell ref="F111:F112"/>
    <mergeCell ref="G111:G112"/>
    <mergeCell ref="H111:J111"/>
    <mergeCell ref="K111:M111"/>
    <mergeCell ref="A76:B76"/>
    <mergeCell ref="A77:B77"/>
    <mergeCell ref="A83:M83"/>
    <mergeCell ref="A84:M84"/>
    <mergeCell ref="A86:A87"/>
    <mergeCell ref="B86:B87"/>
    <mergeCell ref="C86:C87"/>
    <mergeCell ref="D86:D87"/>
    <mergeCell ref="E86:E87"/>
    <mergeCell ref="F86:F87"/>
    <mergeCell ref="G86:G87"/>
    <mergeCell ref="H86:J86"/>
    <mergeCell ref="K86:M86"/>
    <mergeCell ref="A35:B35"/>
    <mergeCell ref="A36:B36"/>
    <mergeCell ref="A42:M42"/>
    <mergeCell ref="A43:M43"/>
    <mergeCell ref="A45:A46"/>
    <mergeCell ref="B45:B46"/>
    <mergeCell ref="C45:C46"/>
    <mergeCell ref="D45:D46"/>
    <mergeCell ref="E45:E46"/>
    <mergeCell ref="F45:F46"/>
    <mergeCell ref="G45:G46"/>
    <mergeCell ref="H45:J45"/>
    <mergeCell ref="K45:M45"/>
    <mergeCell ref="A1:M1"/>
    <mergeCell ref="A2:M2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paperSize="9" scale="81"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A5A5A5"/>
  </sheetPr>
  <dimension ref="A1:M349"/>
  <sheetViews>
    <sheetView zoomScale="95" zoomScaleNormal="95" workbookViewId="0">
      <selection activeCell="A2" sqref="A2:M22"/>
    </sheetView>
  </sheetViews>
  <sheetFormatPr defaultColWidth="9.140625" defaultRowHeight="15.75" x14ac:dyDescent="0.25"/>
  <cols>
    <col min="1" max="1" width="5.85546875" style="386" customWidth="1"/>
    <col min="2" max="2" width="15.5703125" style="386" customWidth="1"/>
    <col min="3" max="3" width="8.5703125" style="386" customWidth="1"/>
    <col min="4" max="4" width="9.140625" style="386"/>
    <col min="5" max="5" width="9.42578125" style="386" customWidth="1"/>
    <col min="6" max="6" width="10.5703125" style="386" customWidth="1"/>
    <col min="7" max="8" width="9.140625" style="386"/>
    <col min="9" max="9" width="12.140625" style="386" customWidth="1"/>
    <col min="10" max="10" width="8.5703125" style="386" customWidth="1"/>
    <col min="11" max="11" width="9.42578125" style="386" customWidth="1"/>
    <col min="12" max="12" width="12.140625" style="386" customWidth="1"/>
    <col min="13" max="13" width="10.5703125" style="386" customWidth="1"/>
    <col min="14" max="14" width="16.140625" style="386" customWidth="1"/>
    <col min="15" max="15" width="21.85546875" style="386" customWidth="1"/>
    <col min="16" max="16" width="9.140625" style="386"/>
    <col min="17" max="17" width="6.5703125" style="386" customWidth="1"/>
    <col min="18" max="18" width="16.5703125" style="386" customWidth="1"/>
    <col min="19" max="19" width="9.5703125" style="386" customWidth="1"/>
    <col min="20" max="20" width="11.42578125" style="386" customWidth="1"/>
    <col min="21" max="21" width="8.140625" style="386" customWidth="1"/>
    <col min="22" max="22" width="8" style="386" customWidth="1"/>
    <col min="23" max="23" width="9.85546875" style="386" customWidth="1"/>
    <col min="24" max="24" width="9.140625" style="386"/>
    <col min="25" max="25" width="12.85546875" style="386" customWidth="1"/>
    <col min="26" max="26" width="9.5703125" style="386" customWidth="1"/>
    <col min="27" max="27" width="10.85546875" style="386" customWidth="1"/>
    <col min="28" max="28" width="12.42578125" style="386" customWidth="1"/>
    <col min="29" max="30" width="9.140625" style="386"/>
    <col min="31" max="31" width="12" style="386" customWidth="1"/>
    <col min="32" max="32" width="9.140625" style="386"/>
    <col min="33" max="33" width="7" style="386" customWidth="1"/>
    <col min="34" max="34" width="15.42578125" style="386" customWidth="1"/>
    <col min="35" max="36" width="9.140625" style="386"/>
    <col min="37" max="37" width="9" style="386" customWidth="1"/>
    <col min="38" max="40" width="9.140625" style="386"/>
    <col min="41" max="41" width="11.5703125" style="386" customWidth="1"/>
    <col min="42" max="43" width="9.140625" style="386"/>
    <col min="44" max="44" width="11.5703125" style="386" customWidth="1"/>
    <col min="45" max="48" width="9.140625" style="386"/>
    <col min="49" max="49" width="12.5703125" style="386" customWidth="1"/>
    <col min="50" max="16384" width="9.140625" style="386"/>
  </cols>
  <sheetData>
    <row r="1" spans="1:13" x14ac:dyDescent="0.25">
      <c r="A1" s="438" t="s">
        <v>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</row>
    <row r="2" spans="1:13" x14ac:dyDescent="0.25">
      <c r="A2" s="438" t="s">
        <v>369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</row>
    <row r="3" spans="1:13" x14ac:dyDescent="0.25">
      <c r="A3" s="429" t="s">
        <v>2</v>
      </c>
      <c r="B3" s="429"/>
      <c r="C3" s="429"/>
      <c r="D3" s="429"/>
      <c r="E3" s="429"/>
      <c r="F3" s="429"/>
      <c r="G3" s="429"/>
      <c r="H3" s="429"/>
      <c r="I3" s="429"/>
      <c r="J3" s="387"/>
      <c r="K3" s="18" t="s">
        <v>370</v>
      </c>
      <c r="L3" s="16">
        <v>8</v>
      </c>
      <c r="M3" s="18" t="s">
        <v>4</v>
      </c>
    </row>
    <row r="4" spans="1:13" x14ac:dyDescent="0.25">
      <c r="A4" s="13" t="s">
        <v>5</v>
      </c>
      <c r="B4" s="13" t="s">
        <v>6</v>
      </c>
      <c r="C4" s="12" t="s">
        <v>7</v>
      </c>
      <c r="D4" s="12" t="s">
        <v>8</v>
      </c>
      <c r="E4" s="12" t="s">
        <v>89</v>
      </c>
      <c r="F4" s="12" t="s">
        <v>10</v>
      </c>
      <c r="G4" s="12" t="s">
        <v>11</v>
      </c>
      <c r="H4" s="477" t="s">
        <v>12</v>
      </c>
      <c r="I4" s="477"/>
      <c r="J4" s="477"/>
      <c r="K4" s="9" t="s">
        <v>13</v>
      </c>
      <c r="L4" s="9"/>
      <c r="M4" s="9"/>
    </row>
    <row r="5" spans="1:13" x14ac:dyDescent="0.25">
      <c r="A5" s="13"/>
      <c r="B5" s="13"/>
      <c r="C5" s="12"/>
      <c r="D5" s="12"/>
      <c r="E5" s="12"/>
      <c r="F5" s="12"/>
      <c r="G5" s="12"/>
      <c r="H5" s="388" t="s">
        <v>14</v>
      </c>
      <c r="I5" s="388" t="s">
        <v>15</v>
      </c>
      <c r="J5" s="388" t="s">
        <v>16</v>
      </c>
      <c r="K5" s="20" t="s">
        <v>14</v>
      </c>
      <c r="L5" s="20" t="s">
        <v>15</v>
      </c>
      <c r="M5" s="20" t="s">
        <v>16</v>
      </c>
    </row>
    <row r="6" spans="1:13" x14ac:dyDescent="0.25">
      <c r="A6" s="27">
        <v>1</v>
      </c>
      <c r="B6" s="54" t="s">
        <v>92</v>
      </c>
      <c r="C6" s="27">
        <v>146</v>
      </c>
      <c r="D6" s="53">
        <f t="shared" ref="D6:D21" si="0">F6+E6</f>
        <v>21</v>
      </c>
      <c r="E6" s="23">
        <v>3</v>
      </c>
      <c r="F6" s="23">
        <f t="shared" ref="F6:F21" si="1">INT(C6/$L$3)</f>
        <v>18</v>
      </c>
      <c r="G6" s="21">
        <v>45</v>
      </c>
      <c r="H6" s="27" t="str">
        <f t="shared" ref="H6:H22" si="2">CHOOSE(WEEKDAY(I6),"Minggu","Senin","Selasa","Rabu","Kamis","Jum'at","Sabtu")</f>
        <v>Selasa</v>
      </c>
      <c r="I6" s="72">
        <v>45664</v>
      </c>
      <c r="J6" s="73">
        <v>0.70833333333333304</v>
      </c>
      <c r="K6" s="27" t="str">
        <f t="shared" ref="K6:K21" si="3">CHOOSE(WEEKDAY(L6),"Minggu","Senin","Selasa","Rabu","Kamis","Jum'at","Sabtu")</f>
        <v>Kamis</v>
      </c>
      <c r="L6" s="72">
        <f>(I6+J6)+G6/24</f>
        <v>45666.583333333336</v>
      </c>
      <c r="M6" s="73">
        <f t="shared" ref="M6:M21" si="4">(J6+G6/24)</f>
        <v>2.583333333333333</v>
      </c>
    </row>
    <row r="7" spans="1:13" x14ac:dyDescent="0.25">
      <c r="A7" s="27">
        <f t="shared" ref="A7:A22" si="5">A6+1</f>
        <v>2</v>
      </c>
      <c r="B7" s="389" t="s">
        <v>371</v>
      </c>
      <c r="C7" s="27">
        <v>153</v>
      </c>
      <c r="D7" s="53">
        <f t="shared" si="0"/>
        <v>15</v>
      </c>
      <c r="E7" s="23">
        <v>-4</v>
      </c>
      <c r="F7" s="23">
        <f t="shared" si="1"/>
        <v>19</v>
      </c>
      <c r="G7" s="21">
        <v>3</v>
      </c>
      <c r="H7" s="27" t="str">
        <f t="shared" si="2"/>
        <v>Jum'at</v>
      </c>
      <c r="I7" s="72">
        <f t="shared" ref="I7:I22" si="6">$I$6+J7</f>
        <v>45667.458333333336</v>
      </c>
      <c r="J7" s="73">
        <f t="shared" ref="J7:J22" si="7">M6+D6/24</f>
        <v>3.458333333333333</v>
      </c>
      <c r="K7" s="27" t="str">
        <f t="shared" si="3"/>
        <v>Jum'at</v>
      </c>
      <c r="L7" s="72">
        <f t="shared" ref="L7:L21" si="8">($I$6+J7)+G7/24</f>
        <v>45667.583333333336</v>
      </c>
      <c r="M7" s="73">
        <f t="shared" si="4"/>
        <v>3.583333333333333</v>
      </c>
    </row>
    <row r="8" spans="1:13" x14ac:dyDescent="0.25">
      <c r="A8" s="27">
        <f t="shared" si="5"/>
        <v>3</v>
      </c>
      <c r="B8" s="389" t="s">
        <v>129</v>
      </c>
      <c r="C8" s="27">
        <v>131</v>
      </c>
      <c r="D8" s="53">
        <f t="shared" si="0"/>
        <v>22</v>
      </c>
      <c r="E8" s="53">
        <v>6</v>
      </c>
      <c r="F8" s="23">
        <f t="shared" si="1"/>
        <v>16</v>
      </c>
      <c r="G8" s="21">
        <v>3</v>
      </c>
      <c r="H8" s="27" t="str">
        <f t="shared" si="2"/>
        <v>Sabtu</v>
      </c>
      <c r="I8" s="72">
        <f t="shared" si="6"/>
        <v>45668.208333333336</v>
      </c>
      <c r="J8" s="73">
        <f t="shared" si="7"/>
        <v>4.208333333333333</v>
      </c>
      <c r="K8" s="27" t="str">
        <f t="shared" si="3"/>
        <v>Sabtu</v>
      </c>
      <c r="L8" s="72">
        <f t="shared" si="8"/>
        <v>45668.333333333336</v>
      </c>
      <c r="M8" s="73">
        <f t="shared" si="4"/>
        <v>4.333333333333333</v>
      </c>
    </row>
    <row r="9" spans="1:13" x14ac:dyDescent="0.25">
      <c r="A9" s="27">
        <f t="shared" si="5"/>
        <v>4</v>
      </c>
      <c r="B9" s="22" t="s">
        <v>372</v>
      </c>
      <c r="C9" s="21">
        <v>110</v>
      </c>
      <c r="D9" s="53">
        <f t="shared" si="0"/>
        <v>14</v>
      </c>
      <c r="E9" s="53">
        <v>1</v>
      </c>
      <c r="F9" s="23">
        <f t="shared" si="1"/>
        <v>13</v>
      </c>
      <c r="G9" s="21">
        <v>2</v>
      </c>
      <c r="H9" s="27" t="str">
        <f t="shared" si="2"/>
        <v>Minggu</v>
      </c>
      <c r="I9" s="72">
        <f t="shared" si="6"/>
        <v>45669.25</v>
      </c>
      <c r="J9" s="73">
        <f t="shared" si="7"/>
        <v>5.25</v>
      </c>
      <c r="K9" s="27" t="str">
        <f t="shared" si="3"/>
        <v>Minggu</v>
      </c>
      <c r="L9" s="72">
        <f t="shared" si="8"/>
        <v>45669.333333333336</v>
      </c>
      <c r="M9" s="73">
        <f t="shared" si="4"/>
        <v>5.333333333333333</v>
      </c>
    </row>
    <row r="10" spans="1:13" x14ac:dyDescent="0.25">
      <c r="A10" s="27">
        <f t="shared" si="5"/>
        <v>5</v>
      </c>
      <c r="B10" s="22" t="s">
        <v>21</v>
      </c>
      <c r="C10" s="21">
        <v>82</v>
      </c>
      <c r="D10" s="53">
        <f t="shared" si="0"/>
        <v>11</v>
      </c>
      <c r="E10" s="53">
        <v>1</v>
      </c>
      <c r="F10" s="23">
        <f t="shared" si="1"/>
        <v>10</v>
      </c>
      <c r="G10" s="21">
        <v>1</v>
      </c>
      <c r="H10" s="27" t="str">
        <f t="shared" si="2"/>
        <v>Minggu</v>
      </c>
      <c r="I10" s="72">
        <f t="shared" si="6"/>
        <v>45669.916666666664</v>
      </c>
      <c r="J10" s="73">
        <f t="shared" si="7"/>
        <v>5.9166666666666661</v>
      </c>
      <c r="K10" s="27" t="str">
        <f t="shared" si="3"/>
        <v>Minggu</v>
      </c>
      <c r="L10" s="72">
        <f t="shared" si="8"/>
        <v>45669.958333333328</v>
      </c>
      <c r="M10" s="73">
        <f t="shared" si="4"/>
        <v>5.958333333333333</v>
      </c>
    </row>
    <row r="11" spans="1:13" x14ac:dyDescent="0.25">
      <c r="A11" s="27">
        <f t="shared" si="5"/>
        <v>6</v>
      </c>
      <c r="B11" s="390" t="s">
        <v>22</v>
      </c>
      <c r="C11" s="21">
        <v>132</v>
      </c>
      <c r="D11" s="53">
        <f t="shared" si="0"/>
        <v>16</v>
      </c>
      <c r="E11" s="53">
        <v>0</v>
      </c>
      <c r="F11" s="23">
        <f t="shared" si="1"/>
        <v>16</v>
      </c>
      <c r="G11" s="21">
        <v>4</v>
      </c>
      <c r="H11" s="27" t="str">
        <f t="shared" si="2"/>
        <v>Senin</v>
      </c>
      <c r="I11" s="72">
        <f t="shared" si="6"/>
        <v>45670.416666666664</v>
      </c>
      <c r="J11" s="73">
        <f t="shared" si="7"/>
        <v>6.4166666666666661</v>
      </c>
      <c r="K11" s="27" t="str">
        <f t="shared" si="3"/>
        <v>Senin</v>
      </c>
      <c r="L11" s="72">
        <f t="shared" si="8"/>
        <v>45670.583333333328</v>
      </c>
      <c r="M11" s="73">
        <f t="shared" si="4"/>
        <v>6.583333333333333</v>
      </c>
    </row>
    <row r="12" spans="1:13" x14ac:dyDescent="0.25">
      <c r="A12" s="27">
        <f t="shared" si="5"/>
        <v>7</v>
      </c>
      <c r="B12" s="390" t="s">
        <v>23</v>
      </c>
      <c r="C12" s="21">
        <v>73</v>
      </c>
      <c r="D12" s="53">
        <f t="shared" si="0"/>
        <v>10</v>
      </c>
      <c r="E12" s="53">
        <v>1</v>
      </c>
      <c r="F12" s="23">
        <f t="shared" si="1"/>
        <v>9</v>
      </c>
      <c r="G12" s="21">
        <v>2</v>
      </c>
      <c r="H12" s="27" t="str">
        <f t="shared" si="2"/>
        <v>Selasa</v>
      </c>
      <c r="I12" s="72">
        <f t="shared" si="6"/>
        <v>45671.25</v>
      </c>
      <c r="J12" s="73">
        <f t="shared" si="7"/>
        <v>7.25</v>
      </c>
      <c r="K12" s="27" t="str">
        <f t="shared" si="3"/>
        <v>Selasa</v>
      </c>
      <c r="L12" s="72">
        <f t="shared" si="8"/>
        <v>45671.333333333336</v>
      </c>
      <c r="M12" s="73">
        <f t="shared" si="4"/>
        <v>7.333333333333333</v>
      </c>
    </row>
    <row r="13" spans="1:13" x14ac:dyDescent="0.25">
      <c r="A13" s="27">
        <f t="shared" si="5"/>
        <v>8</v>
      </c>
      <c r="B13" s="390" t="s">
        <v>373</v>
      </c>
      <c r="C13" s="21">
        <v>105</v>
      </c>
      <c r="D13" s="53">
        <f t="shared" si="0"/>
        <v>13</v>
      </c>
      <c r="E13" s="53">
        <v>0</v>
      </c>
      <c r="F13" s="23">
        <f t="shared" si="1"/>
        <v>13</v>
      </c>
      <c r="G13" s="21">
        <v>1</v>
      </c>
      <c r="H13" s="27" t="str">
        <f t="shared" si="2"/>
        <v>Selasa</v>
      </c>
      <c r="I13" s="72">
        <f t="shared" si="6"/>
        <v>45671.75</v>
      </c>
      <c r="J13" s="73">
        <f t="shared" si="7"/>
        <v>7.75</v>
      </c>
      <c r="K13" s="27" t="str">
        <f t="shared" si="3"/>
        <v>Selasa</v>
      </c>
      <c r="L13" s="72">
        <f t="shared" si="8"/>
        <v>45671.791666666664</v>
      </c>
      <c r="M13" s="73">
        <f t="shared" si="4"/>
        <v>7.791666666666667</v>
      </c>
    </row>
    <row r="14" spans="1:13" x14ac:dyDescent="0.25">
      <c r="A14" s="27">
        <f t="shared" si="5"/>
        <v>9</v>
      </c>
      <c r="B14" s="389" t="s">
        <v>27</v>
      </c>
      <c r="C14" s="27">
        <v>105</v>
      </c>
      <c r="D14" s="53">
        <f t="shared" si="0"/>
        <v>14</v>
      </c>
      <c r="E14" s="23">
        <v>1</v>
      </c>
      <c r="F14" s="23">
        <f t="shared" si="1"/>
        <v>13</v>
      </c>
      <c r="G14" s="21">
        <v>9</v>
      </c>
      <c r="H14" s="27" t="str">
        <f t="shared" si="2"/>
        <v>Rabu</v>
      </c>
      <c r="I14" s="72">
        <f t="shared" si="6"/>
        <v>45672.333333333336</v>
      </c>
      <c r="J14" s="73">
        <f t="shared" si="7"/>
        <v>8.3333333333333339</v>
      </c>
      <c r="K14" s="27" t="str">
        <f t="shared" si="3"/>
        <v>Rabu</v>
      </c>
      <c r="L14" s="72">
        <f t="shared" si="8"/>
        <v>45672.708333333336</v>
      </c>
      <c r="M14" s="73">
        <f t="shared" si="4"/>
        <v>8.7083333333333339</v>
      </c>
    </row>
    <row r="15" spans="1:13" x14ac:dyDescent="0.25">
      <c r="A15" s="27">
        <f t="shared" si="5"/>
        <v>10</v>
      </c>
      <c r="B15" s="389" t="s">
        <v>373</v>
      </c>
      <c r="C15" s="27">
        <v>73</v>
      </c>
      <c r="D15" s="53">
        <f t="shared" si="0"/>
        <v>10</v>
      </c>
      <c r="E15" s="23">
        <v>1</v>
      </c>
      <c r="F15" s="23">
        <f t="shared" si="1"/>
        <v>9</v>
      </c>
      <c r="G15" s="21">
        <v>2</v>
      </c>
      <c r="H15" s="27" t="str">
        <f t="shared" si="2"/>
        <v>Kamis</v>
      </c>
      <c r="I15" s="72">
        <f t="shared" si="6"/>
        <v>45673.291666666664</v>
      </c>
      <c r="J15" s="73">
        <f t="shared" si="7"/>
        <v>9.2916666666666679</v>
      </c>
      <c r="K15" s="27" t="str">
        <f t="shared" si="3"/>
        <v>Kamis</v>
      </c>
      <c r="L15" s="72">
        <f t="shared" si="8"/>
        <v>45673.375</v>
      </c>
      <c r="M15" s="73">
        <f t="shared" si="4"/>
        <v>9.3750000000000018</v>
      </c>
    </row>
    <row r="16" spans="1:13" x14ac:dyDescent="0.25">
      <c r="A16" s="27">
        <f t="shared" si="5"/>
        <v>11</v>
      </c>
      <c r="B16" s="389" t="s">
        <v>23</v>
      </c>
      <c r="C16" s="27">
        <v>132</v>
      </c>
      <c r="D16" s="53">
        <f t="shared" si="0"/>
        <v>18</v>
      </c>
      <c r="E16" s="23">
        <v>2</v>
      </c>
      <c r="F16" s="23">
        <f t="shared" si="1"/>
        <v>16</v>
      </c>
      <c r="G16" s="21">
        <v>2</v>
      </c>
      <c r="H16" s="27" t="str">
        <f t="shared" si="2"/>
        <v>Kamis</v>
      </c>
      <c r="I16" s="72">
        <f t="shared" si="6"/>
        <v>45673.791666666664</v>
      </c>
      <c r="J16" s="73">
        <f t="shared" si="7"/>
        <v>9.7916666666666679</v>
      </c>
      <c r="K16" s="27" t="str">
        <f t="shared" si="3"/>
        <v>Kamis</v>
      </c>
      <c r="L16" s="72">
        <f t="shared" si="8"/>
        <v>45673.875</v>
      </c>
      <c r="M16" s="73">
        <f t="shared" si="4"/>
        <v>9.8750000000000018</v>
      </c>
    </row>
    <row r="17" spans="1:13" x14ac:dyDescent="0.25">
      <c r="A17" s="27">
        <f t="shared" si="5"/>
        <v>12</v>
      </c>
      <c r="B17" s="389" t="s">
        <v>22</v>
      </c>
      <c r="C17" s="27">
        <v>82</v>
      </c>
      <c r="D17" s="53">
        <f t="shared" si="0"/>
        <v>12</v>
      </c>
      <c r="E17" s="23">
        <v>2</v>
      </c>
      <c r="F17" s="23">
        <f t="shared" si="1"/>
        <v>10</v>
      </c>
      <c r="G17" s="21">
        <v>9</v>
      </c>
      <c r="H17" s="27" t="str">
        <f t="shared" si="2"/>
        <v>Jum'at</v>
      </c>
      <c r="I17" s="72">
        <f t="shared" si="6"/>
        <v>45674.625</v>
      </c>
      <c r="J17" s="73">
        <f t="shared" si="7"/>
        <v>10.625000000000002</v>
      </c>
      <c r="K17" s="27" t="str">
        <f t="shared" si="3"/>
        <v>Sabtu</v>
      </c>
      <c r="L17" s="72">
        <f t="shared" si="8"/>
        <v>45675</v>
      </c>
      <c r="M17" s="73">
        <f t="shared" si="4"/>
        <v>11.000000000000002</v>
      </c>
    </row>
    <row r="18" spans="1:13" x14ac:dyDescent="0.25">
      <c r="A18" s="27">
        <f t="shared" si="5"/>
        <v>13</v>
      </c>
      <c r="B18" s="389" t="s">
        <v>21</v>
      </c>
      <c r="C18" s="27">
        <v>110</v>
      </c>
      <c r="D18" s="53">
        <f t="shared" si="0"/>
        <v>15</v>
      </c>
      <c r="E18" s="23">
        <v>2</v>
      </c>
      <c r="F18" s="23">
        <f t="shared" si="1"/>
        <v>13</v>
      </c>
      <c r="G18" s="21">
        <v>3</v>
      </c>
      <c r="H18" s="27" t="str">
        <f t="shared" si="2"/>
        <v>Sabtu</v>
      </c>
      <c r="I18" s="72">
        <f t="shared" si="6"/>
        <v>45675.5</v>
      </c>
      <c r="J18" s="73">
        <f t="shared" si="7"/>
        <v>11.500000000000002</v>
      </c>
      <c r="K18" s="27" t="str">
        <f t="shared" si="3"/>
        <v>Sabtu</v>
      </c>
      <c r="L18" s="72">
        <f t="shared" si="8"/>
        <v>45675.625</v>
      </c>
      <c r="M18" s="73">
        <f t="shared" si="4"/>
        <v>11.625000000000002</v>
      </c>
    </row>
    <row r="19" spans="1:13" x14ac:dyDescent="0.25">
      <c r="A19" s="27">
        <f t="shared" si="5"/>
        <v>14</v>
      </c>
      <c r="B19" s="389" t="s">
        <v>372</v>
      </c>
      <c r="C19" s="27">
        <v>131</v>
      </c>
      <c r="D19" s="53">
        <f t="shared" si="0"/>
        <v>22</v>
      </c>
      <c r="E19" s="23">
        <v>6</v>
      </c>
      <c r="F19" s="53">
        <f t="shared" si="1"/>
        <v>16</v>
      </c>
      <c r="G19" s="21">
        <v>2</v>
      </c>
      <c r="H19" s="27" t="str">
        <f t="shared" si="2"/>
        <v>Minggu</v>
      </c>
      <c r="I19" s="72">
        <f t="shared" si="6"/>
        <v>45676.25</v>
      </c>
      <c r="J19" s="73">
        <f t="shared" si="7"/>
        <v>12.250000000000002</v>
      </c>
      <c r="K19" s="27" t="str">
        <f t="shared" si="3"/>
        <v>Minggu</v>
      </c>
      <c r="L19" s="72">
        <f t="shared" si="8"/>
        <v>45676.333333333336</v>
      </c>
      <c r="M19" s="73">
        <f t="shared" si="4"/>
        <v>12.333333333333336</v>
      </c>
    </row>
    <row r="20" spans="1:13" x14ac:dyDescent="0.25">
      <c r="A20" s="27">
        <f t="shared" si="5"/>
        <v>15</v>
      </c>
      <c r="B20" s="389" t="s">
        <v>129</v>
      </c>
      <c r="C20" s="27">
        <v>153</v>
      </c>
      <c r="D20" s="53">
        <f t="shared" si="0"/>
        <v>12</v>
      </c>
      <c r="E20" s="23">
        <v>-7</v>
      </c>
      <c r="F20" s="53">
        <f t="shared" si="1"/>
        <v>19</v>
      </c>
      <c r="G20" s="21">
        <v>2</v>
      </c>
      <c r="H20" s="27" t="str">
        <f t="shared" si="2"/>
        <v>Senin</v>
      </c>
      <c r="I20" s="72">
        <f t="shared" si="6"/>
        <v>45677.25</v>
      </c>
      <c r="J20" s="73">
        <f t="shared" si="7"/>
        <v>13.250000000000002</v>
      </c>
      <c r="K20" s="27" t="str">
        <f t="shared" si="3"/>
        <v>Senin</v>
      </c>
      <c r="L20" s="72">
        <f t="shared" si="8"/>
        <v>45677.333333333336</v>
      </c>
      <c r="M20" s="73">
        <f t="shared" si="4"/>
        <v>13.333333333333336</v>
      </c>
    </row>
    <row r="21" spans="1:13" x14ac:dyDescent="0.25">
      <c r="A21" s="27">
        <f t="shared" si="5"/>
        <v>16</v>
      </c>
      <c r="B21" s="390" t="s">
        <v>371</v>
      </c>
      <c r="C21" s="27">
        <v>146</v>
      </c>
      <c r="D21" s="53">
        <f t="shared" si="0"/>
        <v>19</v>
      </c>
      <c r="E21" s="23">
        <v>1</v>
      </c>
      <c r="F21" s="53">
        <f t="shared" si="1"/>
        <v>18</v>
      </c>
      <c r="G21" s="21">
        <v>2</v>
      </c>
      <c r="H21" s="27" t="str">
        <f t="shared" si="2"/>
        <v>Senin</v>
      </c>
      <c r="I21" s="72">
        <f t="shared" si="6"/>
        <v>45677.833333333336</v>
      </c>
      <c r="J21" s="73">
        <f t="shared" si="7"/>
        <v>13.833333333333336</v>
      </c>
      <c r="K21" s="27" t="str">
        <f t="shared" si="3"/>
        <v>Senin</v>
      </c>
      <c r="L21" s="72">
        <f t="shared" si="8"/>
        <v>45677.916666666672</v>
      </c>
      <c r="M21" s="73">
        <f t="shared" si="4"/>
        <v>13.91666666666667</v>
      </c>
    </row>
    <row r="22" spans="1:13" x14ac:dyDescent="0.25">
      <c r="A22" s="27">
        <f t="shared" si="5"/>
        <v>17</v>
      </c>
      <c r="B22" s="22" t="s">
        <v>92</v>
      </c>
      <c r="C22" s="21"/>
      <c r="D22" s="23"/>
      <c r="E22" s="23"/>
      <c r="F22" s="53"/>
      <c r="G22" s="21"/>
      <c r="H22" s="27" t="str">
        <f t="shared" si="2"/>
        <v>Selasa</v>
      </c>
      <c r="I22" s="391">
        <f t="shared" si="6"/>
        <v>45678.708333333336</v>
      </c>
      <c r="J22" s="73">
        <f t="shared" si="7"/>
        <v>14.708333333333336</v>
      </c>
      <c r="K22" s="27"/>
      <c r="L22" s="72"/>
      <c r="M22" s="73"/>
    </row>
    <row r="23" spans="1:13" x14ac:dyDescent="0.25">
      <c r="A23" s="8" t="s">
        <v>31</v>
      </c>
      <c r="B23" s="8"/>
      <c r="C23" s="28">
        <f>SUM(C6:C22)</f>
        <v>1864</v>
      </c>
      <c r="D23" s="28">
        <f>SUM(D2:D22)</f>
        <v>244</v>
      </c>
      <c r="E23" s="28"/>
      <c r="F23" s="28"/>
      <c r="G23" s="28">
        <f>SUM(G2:G22)</f>
        <v>92</v>
      </c>
      <c r="H23" s="28">
        <f>D23+G23</f>
        <v>336</v>
      </c>
      <c r="I23" s="29"/>
      <c r="J23" s="30"/>
      <c r="K23" s="29"/>
      <c r="L23" s="29"/>
      <c r="M23" s="30"/>
    </row>
    <row r="24" spans="1:13" x14ac:dyDescent="0.25">
      <c r="A24" s="8" t="s">
        <v>32</v>
      </c>
      <c r="B24" s="8"/>
      <c r="C24" s="31"/>
      <c r="D24" s="32">
        <f>D23/24</f>
        <v>10.166666666666666</v>
      </c>
      <c r="E24" s="32"/>
      <c r="F24" s="32"/>
      <c r="G24" s="32">
        <f>G23/24</f>
        <v>3.8333333333333335</v>
      </c>
      <c r="H24" s="32">
        <f>H23/24</f>
        <v>14</v>
      </c>
      <c r="J24" s="34" t="s">
        <v>33</v>
      </c>
      <c r="K24" s="35"/>
      <c r="L24" s="35"/>
    </row>
    <row r="25" spans="1:13" x14ac:dyDescent="0.25">
      <c r="B25" s="387"/>
      <c r="C25" s="387"/>
      <c r="D25" s="387"/>
      <c r="E25" s="387"/>
      <c r="F25" s="387"/>
      <c r="G25" s="387"/>
      <c r="H25" s="387"/>
      <c r="I25" s="387"/>
      <c r="J25" s="30" t="s">
        <v>34</v>
      </c>
      <c r="K25" s="30"/>
      <c r="L25" s="38">
        <f>C23</f>
        <v>1864</v>
      </c>
      <c r="M25" s="35" t="s">
        <v>35</v>
      </c>
    </row>
    <row r="26" spans="1:13" x14ac:dyDescent="0.25">
      <c r="B26" s="387"/>
      <c r="C26" s="387"/>
      <c r="D26" s="387"/>
      <c r="E26" s="387"/>
      <c r="F26" s="387"/>
      <c r="G26" s="387"/>
      <c r="H26" s="387"/>
      <c r="I26" s="387"/>
      <c r="J26" s="30" t="s">
        <v>36</v>
      </c>
      <c r="K26" s="30"/>
      <c r="L26" s="40">
        <f>D24</f>
        <v>10.166666666666666</v>
      </c>
      <c r="M26" s="35" t="s">
        <v>14</v>
      </c>
    </row>
    <row r="27" spans="1:13" x14ac:dyDescent="0.25">
      <c r="B27" s="387"/>
      <c r="C27" s="387"/>
      <c r="D27" s="387"/>
      <c r="E27" s="387"/>
      <c r="F27" s="387"/>
      <c r="G27" s="387"/>
      <c r="H27" s="387"/>
      <c r="I27" s="387"/>
      <c r="J27" s="30" t="s">
        <v>37</v>
      </c>
      <c r="K27" s="30"/>
      <c r="L27" s="41">
        <f>G24</f>
        <v>3.8333333333333335</v>
      </c>
      <c r="M27" s="35" t="s">
        <v>14</v>
      </c>
    </row>
    <row r="29" spans="1:13" x14ac:dyDescent="0.25">
      <c r="A29" s="438" t="s">
        <v>0</v>
      </c>
      <c r="B29" s="438"/>
      <c r="C29" s="438"/>
      <c r="D29" s="438"/>
      <c r="E29" s="438"/>
      <c r="F29" s="438"/>
      <c r="G29" s="438"/>
      <c r="H29" s="438"/>
      <c r="I29" s="438"/>
      <c r="J29" s="438"/>
      <c r="K29" s="438"/>
      <c r="L29" s="438"/>
      <c r="M29" s="438"/>
    </row>
    <row r="30" spans="1:13" x14ac:dyDescent="0.25">
      <c r="A30" s="438" t="s">
        <v>369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</row>
    <row r="31" spans="1:13" x14ac:dyDescent="0.25">
      <c r="A31" s="429" t="s">
        <v>38</v>
      </c>
      <c r="B31" s="429"/>
      <c r="C31" s="429"/>
      <c r="D31" s="429"/>
      <c r="E31" s="429"/>
      <c r="F31" s="429"/>
      <c r="G31" s="429"/>
      <c r="H31" s="429"/>
      <c r="I31" s="429"/>
      <c r="J31" s="387"/>
      <c r="K31" s="18" t="s">
        <v>370</v>
      </c>
      <c r="L31" s="16">
        <v>8</v>
      </c>
      <c r="M31" s="18" t="s">
        <v>4</v>
      </c>
    </row>
    <row r="32" spans="1:13" x14ac:dyDescent="0.25">
      <c r="A32" s="13" t="s">
        <v>5</v>
      </c>
      <c r="B32" s="13" t="s">
        <v>6</v>
      </c>
      <c r="C32" s="12" t="s">
        <v>7</v>
      </c>
      <c r="D32" s="12" t="s">
        <v>8</v>
      </c>
      <c r="E32" s="12" t="s">
        <v>89</v>
      </c>
      <c r="F32" s="12" t="s">
        <v>10</v>
      </c>
      <c r="G32" s="12" t="s">
        <v>11</v>
      </c>
      <c r="H32" s="477" t="s">
        <v>12</v>
      </c>
      <c r="I32" s="477"/>
      <c r="J32" s="477"/>
      <c r="K32" s="9" t="s">
        <v>13</v>
      </c>
      <c r="L32" s="9"/>
      <c r="M32" s="9"/>
    </row>
    <row r="33" spans="1:13" x14ac:dyDescent="0.25">
      <c r="A33" s="13"/>
      <c r="B33" s="13"/>
      <c r="C33" s="12"/>
      <c r="D33" s="12"/>
      <c r="E33" s="12"/>
      <c r="F33" s="12"/>
      <c r="G33" s="12"/>
      <c r="H33" s="388" t="s">
        <v>14</v>
      </c>
      <c r="I33" s="388" t="s">
        <v>15</v>
      </c>
      <c r="J33" s="388" t="s">
        <v>16</v>
      </c>
      <c r="K33" s="20" t="s">
        <v>14</v>
      </c>
      <c r="L33" s="20" t="s">
        <v>15</v>
      </c>
      <c r="M33" s="20" t="s">
        <v>16</v>
      </c>
    </row>
    <row r="34" spans="1:13" x14ac:dyDescent="0.25">
      <c r="A34" s="27">
        <v>1</v>
      </c>
      <c r="B34" s="54" t="s">
        <v>92</v>
      </c>
      <c r="C34" s="27">
        <v>146</v>
      </c>
      <c r="D34" s="53">
        <f t="shared" ref="D34:D49" si="9">F34+E34</f>
        <v>21</v>
      </c>
      <c r="E34" s="23">
        <v>3</v>
      </c>
      <c r="F34" s="23">
        <f t="shared" ref="F34:F49" si="10">INT(C34/$L$3)</f>
        <v>18</v>
      </c>
      <c r="G34" s="21">
        <v>47</v>
      </c>
      <c r="H34" s="27" t="str">
        <f t="shared" ref="H34:H50" si="11">CHOOSE(WEEKDAY(I34),"Minggu","Senin","Selasa","Rabu","Kamis","Jum'at","Sabtu")</f>
        <v>Selasa</v>
      </c>
      <c r="I34" s="72">
        <v>45678</v>
      </c>
      <c r="J34" s="73">
        <v>0.70833333333333304</v>
      </c>
      <c r="K34" s="27" t="str">
        <f t="shared" ref="K34:K49" si="12">CHOOSE(WEEKDAY(L34),"Minggu","Senin","Selasa","Rabu","Kamis","Jum'at","Sabtu")</f>
        <v>Kamis</v>
      </c>
      <c r="L34" s="72">
        <f>(I34+J34)+G34/24</f>
        <v>45680.666666666672</v>
      </c>
      <c r="M34" s="73">
        <f t="shared" ref="M34:M49" si="13">(J34+G34/24)</f>
        <v>2.6666666666666661</v>
      </c>
    </row>
    <row r="35" spans="1:13" x14ac:dyDescent="0.25">
      <c r="A35" s="27">
        <f t="shared" ref="A35:A50" si="14">A34+1</f>
        <v>2</v>
      </c>
      <c r="B35" s="389" t="s">
        <v>371</v>
      </c>
      <c r="C35" s="27">
        <v>153</v>
      </c>
      <c r="D35" s="53">
        <f t="shared" si="9"/>
        <v>13</v>
      </c>
      <c r="E35" s="23">
        <v>-6</v>
      </c>
      <c r="F35" s="23">
        <f t="shared" si="10"/>
        <v>19</v>
      </c>
      <c r="G35" s="21">
        <v>3</v>
      </c>
      <c r="H35" s="27" t="str">
        <f t="shared" si="11"/>
        <v>Jum'at</v>
      </c>
      <c r="I35" s="72">
        <f t="shared" ref="I35:I50" si="15">$I$34+J35</f>
        <v>45681.541666666664</v>
      </c>
      <c r="J35" s="73">
        <f t="shared" ref="J35:J50" si="16">M34+D34/24</f>
        <v>3.5416666666666661</v>
      </c>
      <c r="K35" s="27" t="str">
        <f t="shared" si="12"/>
        <v>Jum'at</v>
      </c>
      <c r="L35" s="72">
        <f t="shared" ref="L35:L49" si="17">($I$34+J35)+G35/24</f>
        <v>45681.666666666664</v>
      </c>
      <c r="M35" s="73">
        <f t="shared" si="13"/>
        <v>3.6666666666666661</v>
      </c>
    </row>
    <row r="36" spans="1:13" x14ac:dyDescent="0.25">
      <c r="A36" s="27">
        <f t="shared" si="14"/>
        <v>3</v>
      </c>
      <c r="B36" s="389" t="s">
        <v>129</v>
      </c>
      <c r="C36" s="27">
        <v>131</v>
      </c>
      <c r="D36" s="53">
        <f t="shared" si="9"/>
        <v>23</v>
      </c>
      <c r="E36" s="53">
        <v>7</v>
      </c>
      <c r="F36" s="23">
        <f t="shared" si="10"/>
        <v>16</v>
      </c>
      <c r="G36" s="21">
        <v>2</v>
      </c>
      <c r="H36" s="27" t="str">
        <f t="shared" si="11"/>
        <v>Sabtu</v>
      </c>
      <c r="I36" s="72">
        <f t="shared" si="15"/>
        <v>45682.208333333336</v>
      </c>
      <c r="J36" s="73">
        <f t="shared" si="16"/>
        <v>4.208333333333333</v>
      </c>
      <c r="K36" s="27" t="str">
        <f t="shared" si="12"/>
        <v>Sabtu</v>
      </c>
      <c r="L36" s="72">
        <f t="shared" si="17"/>
        <v>45682.291666666672</v>
      </c>
      <c r="M36" s="73">
        <f t="shared" si="13"/>
        <v>4.2916666666666661</v>
      </c>
    </row>
    <row r="37" spans="1:13" x14ac:dyDescent="0.25">
      <c r="A37" s="27">
        <f t="shared" si="14"/>
        <v>4</v>
      </c>
      <c r="B37" s="22" t="s">
        <v>372</v>
      </c>
      <c r="C37" s="21">
        <v>110</v>
      </c>
      <c r="D37" s="53">
        <f t="shared" si="9"/>
        <v>14</v>
      </c>
      <c r="E37" s="53">
        <v>1</v>
      </c>
      <c r="F37" s="23">
        <f t="shared" si="10"/>
        <v>13</v>
      </c>
      <c r="G37" s="21">
        <v>2</v>
      </c>
      <c r="H37" s="27" t="str">
        <f t="shared" si="11"/>
        <v>Minggu</v>
      </c>
      <c r="I37" s="72">
        <f t="shared" si="15"/>
        <v>45683.25</v>
      </c>
      <c r="J37" s="73">
        <f t="shared" si="16"/>
        <v>5.2499999999999991</v>
      </c>
      <c r="K37" s="27" t="str">
        <f t="shared" si="12"/>
        <v>Minggu</v>
      </c>
      <c r="L37" s="72">
        <f t="shared" si="17"/>
        <v>45683.333333333336</v>
      </c>
      <c r="M37" s="73">
        <f t="shared" si="13"/>
        <v>5.3333333333333321</v>
      </c>
    </row>
    <row r="38" spans="1:13" x14ac:dyDescent="0.25">
      <c r="A38" s="27">
        <f t="shared" si="14"/>
        <v>5</v>
      </c>
      <c r="B38" s="22" t="s">
        <v>21</v>
      </c>
      <c r="C38" s="21">
        <v>82</v>
      </c>
      <c r="D38" s="53">
        <f t="shared" si="9"/>
        <v>10</v>
      </c>
      <c r="E38" s="53">
        <v>0</v>
      </c>
      <c r="F38" s="23">
        <f t="shared" si="10"/>
        <v>10</v>
      </c>
      <c r="G38" s="21">
        <v>1</v>
      </c>
      <c r="H38" s="27" t="str">
        <f t="shared" si="11"/>
        <v>Minggu</v>
      </c>
      <c r="I38" s="72">
        <f t="shared" si="15"/>
        <v>45683.916666666664</v>
      </c>
      <c r="J38" s="73">
        <f t="shared" si="16"/>
        <v>5.9166666666666652</v>
      </c>
      <c r="K38" s="27" t="str">
        <f t="shared" si="12"/>
        <v>Minggu</v>
      </c>
      <c r="L38" s="72">
        <f t="shared" si="17"/>
        <v>45683.958333333328</v>
      </c>
      <c r="M38" s="73">
        <f t="shared" si="13"/>
        <v>5.9583333333333321</v>
      </c>
    </row>
    <row r="39" spans="1:13" x14ac:dyDescent="0.25">
      <c r="A39" s="27">
        <f t="shared" si="14"/>
        <v>6</v>
      </c>
      <c r="B39" s="390" t="s">
        <v>22</v>
      </c>
      <c r="C39" s="21">
        <v>132</v>
      </c>
      <c r="D39" s="53">
        <f t="shared" si="9"/>
        <v>16</v>
      </c>
      <c r="E39" s="53">
        <v>0</v>
      </c>
      <c r="F39" s="23">
        <f t="shared" si="10"/>
        <v>16</v>
      </c>
      <c r="G39" s="21">
        <v>4</v>
      </c>
      <c r="H39" s="27" t="str">
        <f t="shared" si="11"/>
        <v>Senin</v>
      </c>
      <c r="I39" s="72">
        <f t="shared" si="15"/>
        <v>45684.375</v>
      </c>
      <c r="J39" s="73">
        <f t="shared" si="16"/>
        <v>6.3749999999999991</v>
      </c>
      <c r="K39" s="27" t="str">
        <f t="shared" si="12"/>
        <v>Senin</v>
      </c>
      <c r="L39" s="72">
        <f t="shared" si="17"/>
        <v>45684.541666666664</v>
      </c>
      <c r="M39" s="73">
        <f t="shared" si="13"/>
        <v>6.5416666666666661</v>
      </c>
    </row>
    <row r="40" spans="1:13" x14ac:dyDescent="0.25">
      <c r="A40" s="27">
        <f t="shared" si="14"/>
        <v>7</v>
      </c>
      <c r="B40" s="390" t="s">
        <v>23</v>
      </c>
      <c r="C40" s="21">
        <v>73</v>
      </c>
      <c r="D40" s="53">
        <f t="shared" si="9"/>
        <v>10</v>
      </c>
      <c r="E40" s="53">
        <v>1</v>
      </c>
      <c r="F40" s="23">
        <f t="shared" si="10"/>
        <v>9</v>
      </c>
      <c r="G40" s="21">
        <v>2</v>
      </c>
      <c r="H40" s="27" t="str">
        <f t="shared" si="11"/>
        <v>Selasa</v>
      </c>
      <c r="I40" s="72">
        <f t="shared" si="15"/>
        <v>45685.208333333336</v>
      </c>
      <c r="J40" s="73">
        <f t="shared" si="16"/>
        <v>7.208333333333333</v>
      </c>
      <c r="K40" s="27" t="str">
        <f t="shared" si="12"/>
        <v>Selasa</v>
      </c>
      <c r="L40" s="72">
        <f t="shared" si="17"/>
        <v>45685.291666666672</v>
      </c>
      <c r="M40" s="73">
        <f t="shared" si="13"/>
        <v>7.2916666666666661</v>
      </c>
    </row>
    <row r="41" spans="1:13" x14ac:dyDescent="0.25">
      <c r="A41" s="27">
        <f t="shared" si="14"/>
        <v>8</v>
      </c>
      <c r="B41" s="390" t="s">
        <v>373</v>
      </c>
      <c r="C41" s="21">
        <v>105</v>
      </c>
      <c r="D41" s="53">
        <f t="shared" si="9"/>
        <v>12</v>
      </c>
      <c r="E41" s="53">
        <v>-1</v>
      </c>
      <c r="F41" s="23">
        <f t="shared" si="10"/>
        <v>13</v>
      </c>
      <c r="G41" s="21">
        <v>2</v>
      </c>
      <c r="H41" s="27" t="str">
        <f t="shared" si="11"/>
        <v>Selasa</v>
      </c>
      <c r="I41" s="72">
        <f t="shared" si="15"/>
        <v>45685.708333333336</v>
      </c>
      <c r="J41" s="73">
        <f t="shared" si="16"/>
        <v>7.708333333333333</v>
      </c>
      <c r="K41" s="27" t="str">
        <f t="shared" si="12"/>
        <v>Selasa</v>
      </c>
      <c r="L41" s="72">
        <f t="shared" si="17"/>
        <v>45685.791666666672</v>
      </c>
      <c r="M41" s="73">
        <f t="shared" si="13"/>
        <v>7.7916666666666661</v>
      </c>
    </row>
    <row r="42" spans="1:13" x14ac:dyDescent="0.25">
      <c r="A42" s="27">
        <f t="shared" si="14"/>
        <v>9</v>
      </c>
      <c r="B42" s="389" t="s">
        <v>27</v>
      </c>
      <c r="C42" s="27">
        <v>105</v>
      </c>
      <c r="D42" s="53">
        <f t="shared" si="9"/>
        <v>13</v>
      </c>
      <c r="E42" s="23">
        <v>0</v>
      </c>
      <c r="F42" s="23">
        <f t="shared" si="10"/>
        <v>13</v>
      </c>
      <c r="G42" s="21">
        <v>9</v>
      </c>
      <c r="H42" s="27" t="str">
        <f t="shared" si="11"/>
        <v>Rabu</v>
      </c>
      <c r="I42" s="72">
        <f t="shared" si="15"/>
        <v>45686.291666666664</v>
      </c>
      <c r="J42" s="73">
        <f t="shared" si="16"/>
        <v>8.2916666666666661</v>
      </c>
      <c r="K42" s="27" t="str">
        <f t="shared" si="12"/>
        <v>Rabu</v>
      </c>
      <c r="L42" s="72">
        <f t="shared" si="17"/>
        <v>45686.666666666664</v>
      </c>
      <c r="M42" s="73">
        <f t="shared" si="13"/>
        <v>8.6666666666666661</v>
      </c>
    </row>
    <row r="43" spans="1:13" x14ac:dyDescent="0.25">
      <c r="A43" s="27">
        <f t="shared" si="14"/>
        <v>10</v>
      </c>
      <c r="B43" s="389" t="s">
        <v>373</v>
      </c>
      <c r="C43" s="27">
        <v>73</v>
      </c>
      <c r="D43" s="53">
        <f t="shared" si="9"/>
        <v>10</v>
      </c>
      <c r="E43" s="23">
        <v>1</v>
      </c>
      <c r="F43" s="23">
        <f t="shared" si="10"/>
        <v>9</v>
      </c>
      <c r="G43" s="21">
        <v>2</v>
      </c>
      <c r="H43" s="27" t="str">
        <f t="shared" si="11"/>
        <v>Kamis</v>
      </c>
      <c r="I43" s="72">
        <f t="shared" si="15"/>
        <v>45687.208333333336</v>
      </c>
      <c r="J43" s="73">
        <f t="shared" si="16"/>
        <v>9.2083333333333321</v>
      </c>
      <c r="K43" s="27" t="str">
        <f t="shared" si="12"/>
        <v>Kamis</v>
      </c>
      <c r="L43" s="72">
        <f t="shared" si="17"/>
        <v>45687.291666666672</v>
      </c>
      <c r="M43" s="73">
        <f t="shared" si="13"/>
        <v>9.2916666666666661</v>
      </c>
    </row>
    <row r="44" spans="1:13" x14ac:dyDescent="0.25">
      <c r="A44" s="27">
        <f t="shared" si="14"/>
        <v>11</v>
      </c>
      <c r="B44" s="389" t="s">
        <v>23</v>
      </c>
      <c r="C44" s="27">
        <v>132</v>
      </c>
      <c r="D44" s="53">
        <f t="shared" si="9"/>
        <v>18</v>
      </c>
      <c r="E44" s="23">
        <v>2</v>
      </c>
      <c r="F44" s="23">
        <f t="shared" si="10"/>
        <v>16</v>
      </c>
      <c r="G44" s="21">
        <v>2</v>
      </c>
      <c r="H44" s="27" t="str">
        <f t="shared" si="11"/>
        <v>Kamis</v>
      </c>
      <c r="I44" s="72">
        <f t="shared" si="15"/>
        <v>45687.708333333336</v>
      </c>
      <c r="J44" s="73">
        <f t="shared" si="16"/>
        <v>9.7083333333333321</v>
      </c>
      <c r="K44" s="27" t="str">
        <f t="shared" si="12"/>
        <v>Kamis</v>
      </c>
      <c r="L44" s="72">
        <f t="shared" si="17"/>
        <v>45687.791666666672</v>
      </c>
      <c r="M44" s="73">
        <f t="shared" si="13"/>
        <v>9.7916666666666661</v>
      </c>
    </row>
    <row r="45" spans="1:13" x14ac:dyDescent="0.25">
      <c r="A45" s="27">
        <f t="shared" si="14"/>
        <v>12</v>
      </c>
      <c r="B45" s="389" t="s">
        <v>22</v>
      </c>
      <c r="C45" s="27">
        <v>82</v>
      </c>
      <c r="D45" s="53">
        <f t="shared" si="9"/>
        <v>11</v>
      </c>
      <c r="E45" s="23">
        <v>1</v>
      </c>
      <c r="F45" s="23">
        <f t="shared" si="10"/>
        <v>10</v>
      </c>
      <c r="G45" s="21">
        <v>11</v>
      </c>
      <c r="H45" s="27" t="str">
        <f t="shared" si="11"/>
        <v>Jum'at</v>
      </c>
      <c r="I45" s="72">
        <f t="shared" si="15"/>
        <v>45688.541666666664</v>
      </c>
      <c r="J45" s="73">
        <f t="shared" si="16"/>
        <v>10.541666666666666</v>
      </c>
      <c r="K45" s="27" t="str">
        <f t="shared" si="12"/>
        <v>Sabtu</v>
      </c>
      <c r="L45" s="72">
        <f t="shared" si="17"/>
        <v>45689</v>
      </c>
      <c r="M45" s="73">
        <f t="shared" si="13"/>
        <v>11</v>
      </c>
    </row>
    <row r="46" spans="1:13" x14ac:dyDescent="0.25">
      <c r="A46" s="27">
        <f t="shared" si="14"/>
        <v>13</v>
      </c>
      <c r="B46" s="389" t="s">
        <v>21</v>
      </c>
      <c r="C46" s="27">
        <v>110</v>
      </c>
      <c r="D46" s="53">
        <f t="shared" si="9"/>
        <v>14</v>
      </c>
      <c r="E46" s="23">
        <v>1</v>
      </c>
      <c r="F46" s="23">
        <f t="shared" si="10"/>
        <v>13</v>
      </c>
      <c r="G46" s="21">
        <v>5</v>
      </c>
      <c r="H46" s="27" t="str">
        <f t="shared" si="11"/>
        <v>Sabtu</v>
      </c>
      <c r="I46" s="72">
        <f t="shared" si="15"/>
        <v>45689.458333333336</v>
      </c>
      <c r="J46" s="73">
        <f t="shared" si="16"/>
        <v>11.458333333333334</v>
      </c>
      <c r="K46" s="27" t="str">
        <f t="shared" si="12"/>
        <v>Sabtu</v>
      </c>
      <c r="L46" s="72">
        <f t="shared" si="17"/>
        <v>45689.666666666672</v>
      </c>
      <c r="M46" s="73">
        <f t="shared" si="13"/>
        <v>11.666666666666668</v>
      </c>
    </row>
    <row r="47" spans="1:13" x14ac:dyDescent="0.25">
      <c r="A47" s="27">
        <f t="shared" si="14"/>
        <v>14</v>
      </c>
      <c r="B47" s="389" t="s">
        <v>372</v>
      </c>
      <c r="C47" s="27">
        <v>131</v>
      </c>
      <c r="D47" s="53">
        <f t="shared" si="9"/>
        <v>21</v>
      </c>
      <c r="E47" s="23">
        <v>5</v>
      </c>
      <c r="F47" s="53">
        <f t="shared" si="10"/>
        <v>16</v>
      </c>
      <c r="G47" s="21">
        <v>2</v>
      </c>
      <c r="H47" s="27" t="str">
        <f t="shared" si="11"/>
        <v>Minggu</v>
      </c>
      <c r="I47" s="72">
        <f t="shared" si="15"/>
        <v>45690.25</v>
      </c>
      <c r="J47" s="73">
        <f t="shared" si="16"/>
        <v>12.250000000000002</v>
      </c>
      <c r="K47" s="27" t="str">
        <f t="shared" si="12"/>
        <v>Minggu</v>
      </c>
      <c r="L47" s="72">
        <f t="shared" si="17"/>
        <v>45690.333333333336</v>
      </c>
      <c r="M47" s="73">
        <f t="shared" si="13"/>
        <v>12.333333333333336</v>
      </c>
    </row>
    <row r="48" spans="1:13" x14ac:dyDescent="0.25">
      <c r="A48" s="27">
        <f t="shared" si="14"/>
        <v>15</v>
      </c>
      <c r="B48" s="389" t="s">
        <v>129</v>
      </c>
      <c r="C48" s="27">
        <v>153</v>
      </c>
      <c r="D48" s="53">
        <f t="shared" si="9"/>
        <v>12</v>
      </c>
      <c r="E48" s="23">
        <v>-7</v>
      </c>
      <c r="F48" s="53">
        <f t="shared" si="10"/>
        <v>19</v>
      </c>
      <c r="G48" s="21">
        <v>2</v>
      </c>
      <c r="H48" s="27" t="str">
        <f t="shared" si="11"/>
        <v>Senin</v>
      </c>
      <c r="I48" s="72">
        <f t="shared" si="15"/>
        <v>45691.208333333336</v>
      </c>
      <c r="J48" s="73">
        <f t="shared" si="16"/>
        <v>13.208333333333336</v>
      </c>
      <c r="K48" s="27" t="str">
        <f t="shared" si="12"/>
        <v>Senin</v>
      </c>
      <c r="L48" s="72">
        <f t="shared" si="17"/>
        <v>45691.291666666672</v>
      </c>
      <c r="M48" s="73">
        <f t="shared" si="13"/>
        <v>13.29166666666667</v>
      </c>
    </row>
    <row r="49" spans="1:13" x14ac:dyDescent="0.25">
      <c r="A49" s="27">
        <f t="shared" si="14"/>
        <v>16</v>
      </c>
      <c r="B49" s="390" t="s">
        <v>371</v>
      </c>
      <c r="C49" s="27">
        <v>146</v>
      </c>
      <c r="D49" s="53">
        <f t="shared" si="9"/>
        <v>20</v>
      </c>
      <c r="E49" s="23">
        <v>2</v>
      </c>
      <c r="F49" s="53">
        <f t="shared" si="10"/>
        <v>18</v>
      </c>
      <c r="G49" s="21">
        <v>2</v>
      </c>
      <c r="H49" s="27" t="str">
        <f t="shared" si="11"/>
        <v>Senin</v>
      </c>
      <c r="I49" s="72">
        <f t="shared" si="15"/>
        <v>45691.791666666664</v>
      </c>
      <c r="J49" s="73">
        <f t="shared" si="16"/>
        <v>13.79166666666667</v>
      </c>
      <c r="K49" s="27" t="str">
        <f t="shared" si="12"/>
        <v>Senin</v>
      </c>
      <c r="L49" s="72">
        <f t="shared" si="17"/>
        <v>45691.875</v>
      </c>
      <c r="M49" s="73">
        <f t="shared" si="13"/>
        <v>13.875000000000004</v>
      </c>
    </row>
    <row r="50" spans="1:13" x14ac:dyDescent="0.25">
      <c r="A50" s="27">
        <f t="shared" si="14"/>
        <v>17</v>
      </c>
      <c r="B50" s="22" t="s">
        <v>92</v>
      </c>
      <c r="C50" s="21"/>
      <c r="D50" s="23"/>
      <c r="E50" s="23"/>
      <c r="F50" s="53"/>
      <c r="G50" s="21"/>
      <c r="H50" s="27" t="str">
        <f t="shared" si="11"/>
        <v>Selasa</v>
      </c>
      <c r="I50" s="72">
        <f t="shared" si="15"/>
        <v>45692.708333333336</v>
      </c>
      <c r="J50" s="73">
        <f t="shared" si="16"/>
        <v>14.708333333333337</v>
      </c>
      <c r="K50" s="27"/>
      <c r="L50" s="72"/>
      <c r="M50" s="73"/>
    </row>
    <row r="51" spans="1:13" x14ac:dyDescent="0.25">
      <c r="A51" s="8" t="s">
        <v>31</v>
      </c>
      <c r="B51" s="8"/>
      <c r="C51" s="28">
        <f>SUM(C34:C50)</f>
        <v>1864</v>
      </c>
      <c r="D51" s="28">
        <f>SUM(D30:D50)</f>
        <v>238</v>
      </c>
      <c r="E51" s="28"/>
      <c r="F51" s="28"/>
      <c r="G51" s="28">
        <f>SUM(G30:G50)</f>
        <v>98</v>
      </c>
      <c r="H51" s="28">
        <f>D51+G51</f>
        <v>336</v>
      </c>
      <c r="I51" s="29"/>
      <c r="J51" s="30"/>
      <c r="K51" s="29"/>
      <c r="L51" s="29"/>
      <c r="M51" s="30"/>
    </row>
    <row r="52" spans="1:13" x14ac:dyDescent="0.25">
      <c r="A52" s="8" t="s">
        <v>32</v>
      </c>
      <c r="B52" s="8"/>
      <c r="C52" s="31"/>
      <c r="D52" s="32">
        <f>D51/24</f>
        <v>9.9166666666666661</v>
      </c>
      <c r="E52" s="32"/>
      <c r="F52" s="32"/>
      <c r="G52" s="32">
        <f>G51/24</f>
        <v>4.083333333333333</v>
      </c>
      <c r="H52" s="32">
        <f>H51/24</f>
        <v>14</v>
      </c>
      <c r="J52" s="34" t="s">
        <v>33</v>
      </c>
      <c r="K52" s="35"/>
      <c r="L52" s="35"/>
    </row>
    <row r="53" spans="1:13" x14ac:dyDescent="0.25">
      <c r="B53" s="387"/>
      <c r="C53" s="387"/>
      <c r="D53" s="387"/>
      <c r="E53" s="387"/>
      <c r="F53" s="387"/>
      <c r="G53" s="387"/>
      <c r="H53" s="387"/>
      <c r="I53" s="387"/>
      <c r="J53" s="30" t="s">
        <v>34</v>
      </c>
      <c r="K53" s="30"/>
      <c r="L53" s="38">
        <f>C51</f>
        <v>1864</v>
      </c>
      <c r="M53" s="35" t="s">
        <v>35</v>
      </c>
    </row>
    <row r="54" spans="1:13" x14ac:dyDescent="0.25">
      <c r="B54" s="387"/>
      <c r="C54" s="387"/>
      <c r="D54" s="387"/>
      <c r="E54" s="387"/>
      <c r="F54" s="387"/>
      <c r="G54" s="387"/>
      <c r="H54" s="387"/>
      <c r="I54" s="387"/>
      <c r="J54" s="30" t="s">
        <v>36</v>
      </c>
      <c r="K54" s="30"/>
      <c r="L54" s="40">
        <f>D52</f>
        <v>9.9166666666666661</v>
      </c>
      <c r="M54" s="35" t="s">
        <v>14</v>
      </c>
    </row>
    <row r="55" spans="1:13" x14ac:dyDescent="0.25">
      <c r="B55" s="387"/>
      <c r="C55" s="387"/>
      <c r="D55" s="387"/>
      <c r="E55" s="387"/>
      <c r="F55" s="387"/>
      <c r="G55" s="387"/>
      <c r="H55" s="387"/>
      <c r="I55" s="387"/>
      <c r="J55" s="30" t="s">
        <v>37</v>
      </c>
      <c r="K55" s="30"/>
      <c r="L55" s="41">
        <f>G52</f>
        <v>4.083333333333333</v>
      </c>
      <c r="M55" s="35" t="s">
        <v>14</v>
      </c>
    </row>
    <row r="57" spans="1:13" x14ac:dyDescent="0.25">
      <c r="A57" s="438" t="s">
        <v>0</v>
      </c>
      <c r="B57" s="438"/>
      <c r="C57" s="438"/>
      <c r="D57" s="438"/>
      <c r="E57" s="438"/>
      <c r="F57" s="438"/>
      <c r="G57" s="438"/>
      <c r="H57" s="438"/>
      <c r="I57" s="438"/>
      <c r="J57" s="438"/>
      <c r="K57" s="438"/>
      <c r="L57" s="438"/>
      <c r="M57" s="438"/>
    </row>
    <row r="58" spans="1:13" x14ac:dyDescent="0.25">
      <c r="A58" s="438" t="s">
        <v>369</v>
      </c>
      <c r="B58" s="438"/>
      <c r="C58" s="438"/>
      <c r="D58" s="438"/>
      <c r="E58" s="438"/>
      <c r="F58" s="438"/>
      <c r="G58" s="438"/>
      <c r="H58" s="438"/>
      <c r="I58" s="438"/>
      <c r="J58" s="438"/>
      <c r="K58" s="438"/>
      <c r="L58" s="438"/>
      <c r="M58" s="438"/>
    </row>
    <row r="59" spans="1:13" x14ac:dyDescent="0.25">
      <c r="A59" s="429" t="s">
        <v>39</v>
      </c>
      <c r="B59" s="429"/>
      <c r="C59" s="429"/>
      <c r="D59" s="429"/>
      <c r="E59" s="429"/>
      <c r="F59" s="429"/>
      <c r="G59" s="429"/>
      <c r="H59" s="429"/>
      <c r="I59" s="429"/>
      <c r="J59" s="387"/>
      <c r="K59" s="18" t="s">
        <v>370</v>
      </c>
      <c r="L59" s="16">
        <v>8</v>
      </c>
      <c r="M59" s="18" t="s">
        <v>4</v>
      </c>
    </row>
    <row r="60" spans="1:13" x14ac:dyDescent="0.25">
      <c r="A60" s="13" t="s">
        <v>5</v>
      </c>
      <c r="B60" s="13" t="s">
        <v>6</v>
      </c>
      <c r="C60" s="12" t="s">
        <v>7</v>
      </c>
      <c r="D60" s="12" t="s">
        <v>8</v>
      </c>
      <c r="E60" s="12" t="s">
        <v>89</v>
      </c>
      <c r="F60" s="12" t="s">
        <v>10</v>
      </c>
      <c r="G60" s="12" t="s">
        <v>11</v>
      </c>
      <c r="H60" s="477" t="s">
        <v>12</v>
      </c>
      <c r="I60" s="477"/>
      <c r="J60" s="477"/>
      <c r="K60" s="9" t="s">
        <v>13</v>
      </c>
      <c r="L60" s="9"/>
      <c r="M60" s="9"/>
    </row>
    <row r="61" spans="1:13" x14ac:dyDescent="0.25">
      <c r="A61" s="13"/>
      <c r="B61" s="13"/>
      <c r="C61" s="12"/>
      <c r="D61" s="12"/>
      <c r="E61" s="12"/>
      <c r="F61" s="12"/>
      <c r="G61" s="12"/>
      <c r="H61" s="388" t="s">
        <v>14</v>
      </c>
      <c r="I61" s="388" t="s">
        <v>15</v>
      </c>
      <c r="J61" s="388" t="s">
        <v>16</v>
      </c>
      <c r="K61" s="20" t="s">
        <v>14</v>
      </c>
      <c r="L61" s="20" t="s">
        <v>15</v>
      </c>
      <c r="M61" s="20" t="s">
        <v>16</v>
      </c>
    </row>
    <row r="62" spans="1:13" x14ac:dyDescent="0.25">
      <c r="A62" s="27">
        <v>1</v>
      </c>
      <c r="B62" s="54" t="s">
        <v>92</v>
      </c>
      <c r="C62" s="27">
        <v>146</v>
      </c>
      <c r="D62" s="53">
        <f t="shared" ref="D62:D77" si="18">F62+E62</f>
        <v>21</v>
      </c>
      <c r="E62" s="23">
        <v>3</v>
      </c>
      <c r="F62" s="23">
        <f t="shared" ref="F62:F77" si="19">INT(C62/$L$3)</f>
        <v>18</v>
      </c>
      <c r="G62" s="21">
        <v>47</v>
      </c>
      <c r="H62" s="27" t="str">
        <f t="shared" ref="H62:H78" si="20">CHOOSE(WEEKDAY(I62),"Minggu","Senin","Selasa","Rabu","Kamis","Jum'at","Sabtu")</f>
        <v>Selasa</v>
      </c>
      <c r="I62" s="72">
        <v>45692</v>
      </c>
      <c r="J62" s="73">
        <v>0.70833333333333304</v>
      </c>
      <c r="K62" s="27" t="str">
        <f t="shared" ref="K62:K77" si="21">CHOOSE(WEEKDAY(L62),"Minggu","Senin","Selasa","Rabu","Kamis","Jum'at","Sabtu")</f>
        <v>Kamis</v>
      </c>
      <c r="L62" s="72">
        <f>(I62+J62)+G62/24</f>
        <v>45694.666666666672</v>
      </c>
      <c r="M62" s="73">
        <f t="shared" ref="M62:M77" si="22">(J62+G62/24)</f>
        <v>2.6666666666666661</v>
      </c>
    </row>
    <row r="63" spans="1:13" x14ac:dyDescent="0.25">
      <c r="A63" s="27">
        <f t="shared" ref="A63:A78" si="23">A62+1</f>
        <v>2</v>
      </c>
      <c r="B63" s="389" t="s">
        <v>371</v>
      </c>
      <c r="C63" s="27">
        <v>153</v>
      </c>
      <c r="D63" s="53">
        <f t="shared" si="18"/>
        <v>13</v>
      </c>
      <c r="E63" s="23">
        <v>-6</v>
      </c>
      <c r="F63" s="23">
        <f t="shared" si="19"/>
        <v>19</v>
      </c>
      <c r="G63" s="21">
        <v>3</v>
      </c>
      <c r="H63" s="27" t="str">
        <f t="shared" si="20"/>
        <v>Jum'at</v>
      </c>
      <c r="I63" s="72">
        <f t="shared" ref="I63:I78" si="24">$I$62+J63</f>
        <v>45695.541666666664</v>
      </c>
      <c r="J63" s="73">
        <f t="shared" ref="J63:J78" si="25">M62+D62/24</f>
        <v>3.5416666666666661</v>
      </c>
      <c r="K63" s="27" t="str">
        <f t="shared" si="21"/>
        <v>Jum'at</v>
      </c>
      <c r="L63" s="72">
        <f t="shared" ref="L63:L77" si="26">($I$62+J63)+G63/24</f>
        <v>45695.666666666664</v>
      </c>
      <c r="M63" s="73">
        <f t="shared" si="22"/>
        <v>3.6666666666666661</v>
      </c>
    </row>
    <row r="64" spans="1:13" x14ac:dyDescent="0.25">
      <c r="A64" s="27">
        <f t="shared" si="23"/>
        <v>3</v>
      </c>
      <c r="B64" s="389" t="s">
        <v>129</v>
      </c>
      <c r="C64" s="27">
        <v>131</v>
      </c>
      <c r="D64" s="53">
        <f t="shared" si="18"/>
        <v>23</v>
      </c>
      <c r="E64" s="53">
        <v>7</v>
      </c>
      <c r="F64" s="23">
        <f t="shared" si="19"/>
        <v>16</v>
      </c>
      <c r="G64" s="21">
        <v>2</v>
      </c>
      <c r="H64" s="27" t="str">
        <f t="shared" si="20"/>
        <v>Sabtu</v>
      </c>
      <c r="I64" s="72">
        <f t="shared" si="24"/>
        <v>45696.208333333336</v>
      </c>
      <c r="J64" s="73">
        <f t="shared" si="25"/>
        <v>4.208333333333333</v>
      </c>
      <c r="K64" s="27" t="str">
        <f t="shared" si="21"/>
        <v>Sabtu</v>
      </c>
      <c r="L64" s="72">
        <f t="shared" si="26"/>
        <v>45696.291666666672</v>
      </c>
      <c r="M64" s="73">
        <f t="shared" si="22"/>
        <v>4.2916666666666661</v>
      </c>
    </row>
    <row r="65" spans="1:13" x14ac:dyDescent="0.25">
      <c r="A65" s="27">
        <f t="shared" si="23"/>
        <v>4</v>
      </c>
      <c r="B65" s="22" t="s">
        <v>372</v>
      </c>
      <c r="C65" s="21">
        <v>110</v>
      </c>
      <c r="D65" s="53">
        <f t="shared" si="18"/>
        <v>14</v>
      </c>
      <c r="E65" s="53">
        <v>1</v>
      </c>
      <c r="F65" s="23">
        <f t="shared" si="19"/>
        <v>13</v>
      </c>
      <c r="G65" s="21">
        <v>2</v>
      </c>
      <c r="H65" s="27" t="str">
        <f t="shared" si="20"/>
        <v>Minggu</v>
      </c>
      <c r="I65" s="72">
        <f t="shared" si="24"/>
        <v>45697.25</v>
      </c>
      <c r="J65" s="73">
        <f t="shared" si="25"/>
        <v>5.2499999999999991</v>
      </c>
      <c r="K65" s="27" t="str">
        <f t="shared" si="21"/>
        <v>Minggu</v>
      </c>
      <c r="L65" s="72">
        <f t="shared" si="26"/>
        <v>45697.333333333336</v>
      </c>
      <c r="M65" s="73">
        <f t="shared" si="22"/>
        <v>5.3333333333333321</v>
      </c>
    </row>
    <row r="66" spans="1:13" x14ac:dyDescent="0.25">
      <c r="A66" s="27">
        <f t="shared" si="23"/>
        <v>5</v>
      </c>
      <c r="B66" s="22" t="s">
        <v>21</v>
      </c>
      <c r="C66" s="21">
        <v>82</v>
      </c>
      <c r="D66" s="53">
        <f t="shared" si="18"/>
        <v>10</v>
      </c>
      <c r="E66" s="53">
        <v>0</v>
      </c>
      <c r="F66" s="23">
        <f t="shared" si="19"/>
        <v>10</v>
      </c>
      <c r="G66" s="21">
        <v>1</v>
      </c>
      <c r="H66" s="27" t="str">
        <f t="shared" si="20"/>
        <v>Minggu</v>
      </c>
      <c r="I66" s="72">
        <f t="shared" si="24"/>
        <v>45697.916666666664</v>
      </c>
      <c r="J66" s="73">
        <f t="shared" si="25"/>
        <v>5.9166666666666652</v>
      </c>
      <c r="K66" s="27" t="str">
        <f t="shared" si="21"/>
        <v>Minggu</v>
      </c>
      <c r="L66" s="72">
        <f t="shared" si="26"/>
        <v>45697.958333333328</v>
      </c>
      <c r="M66" s="73">
        <f t="shared" si="22"/>
        <v>5.9583333333333321</v>
      </c>
    </row>
    <row r="67" spans="1:13" x14ac:dyDescent="0.25">
      <c r="A67" s="27">
        <f t="shared" si="23"/>
        <v>6</v>
      </c>
      <c r="B67" s="390" t="s">
        <v>22</v>
      </c>
      <c r="C67" s="21">
        <v>132</v>
      </c>
      <c r="D67" s="53">
        <f t="shared" si="18"/>
        <v>16</v>
      </c>
      <c r="E67" s="53">
        <v>0</v>
      </c>
      <c r="F67" s="23">
        <f t="shared" si="19"/>
        <v>16</v>
      </c>
      <c r="G67" s="21">
        <v>4</v>
      </c>
      <c r="H67" s="27" t="str">
        <f t="shared" si="20"/>
        <v>Senin</v>
      </c>
      <c r="I67" s="72">
        <f t="shared" si="24"/>
        <v>45698.375</v>
      </c>
      <c r="J67" s="73">
        <f t="shared" si="25"/>
        <v>6.3749999999999991</v>
      </c>
      <c r="K67" s="27" t="str">
        <f t="shared" si="21"/>
        <v>Senin</v>
      </c>
      <c r="L67" s="72">
        <f t="shared" si="26"/>
        <v>45698.541666666664</v>
      </c>
      <c r="M67" s="73">
        <f t="shared" si="22"/>
        <v>6.5416666666666661</v>
      </c>
    </row>
    <row r="68" spans="1:13" x14ac:dyDescent="0.25">
      <c r="A68" s="27">
        <f t="shared" si="23"/>
        <v>7</v>
      </c>
      <c r="B68" s="390" t="s">
        <v>23</v>
      </c>
      <c r="C68" s="21">
        <v>73</v>
      </c>
      <c r="D68" s="53">
        <f t="shared" si="18"/>
        <v>10</v>
      </c>
      <c r="E68" s="53">
        <v>1</v>
      </c>
      <c r="F68" s="23">
        <f t="shared" si="19"/>
        <v>9</v>
      </c>
      <c r="G68" s="21">
        <v>2</v>
      </c>
      <c r="H68" s="27" t="str">
        <f t="shared" si="20"/>
        <v>Selasa</v>
      </c>
      <c r="I68" s="72">
        <f t="shared" si="24"/>
        <v>45699.208333333336</v>
      </c>
      <c r="J68" s="73">
        <f t="shared" si="25"/>
        <v>7.208333333333333</v>
      </c>
      <c r="K68" s="27" t="str">
        <f t="shared" si="21"/>
        <v>Selasa</v>
      </c>
      <c r="L68" s="72">
        <f t="shared" si="26"/>
        <v>45699.291666666672</v>
      </c>
      <c r="M68" s="73">
        <f t="shared" si="22"/>
        <v>7.2916666666666661</v>
      </c>
    </row>
    <row r="69" spans="1:13" x14ac:dyDescent="0.25">
      <c r="A69" s="27">
        <f t="shared" si="23"/>
        <v>8</v>
      </c>
      <c r="B69" s="390" t="s">
        <v>373</v>
      </c>
      <c r="C69" s="21">
        <v>105</v>
      </c>
      <c r="D69" s="53">
        <f t="shared" si="18"/>
        <v>12</v>
      </c>
      <c r="E69" s="53">
        <v>-1</v>
      </c>
      <c r="F69" s="23">
        <f t="shared" si="19"/>
        <v>13</v>
      </c>
      <c r="G69" s="21">
        <v>2</v>
      </c>
      <c r="H69" s="27" t="str">
        <f t="shared" si="20"/>
        <v>Selasa</v>
      </c>
      <c r="I69" s="72">
        <f t="shared" si="24"/>
        <v>45699.708333333336</v>
      </c>
      <c r="J69" s="73">
        <f t="shared" si="25"/>
        <v>7.708333333333333</v>
      </c>
      <c r="K69" s="27" t="str">
        <f t="shared" si="21"/>
        <v>Selasa</v>
      </c>
      <c r="L69" s="72">
        <f t="shared" si="26"/>
        <v>45699.791666666672</v>
      </c>
      <c r="M69" s="73">
        <f t="shared" si="22"/>
        <v>7.7916666666666661</v>
      </c>
    </row>
    <row r="70" spans="1:13" x14ac:dyDescent="0.25">
      <c r="A70" s="27">
        <f t="shared" si="23"/>
        <v>9</v>
      </c>
      <c r="B70" s="389" t="s">
        <v>27</v>
      </c>
      <c r="C70" s="27">
        <v>105</v>
      </c>
      <c r="D70" s="53">
        <f t="shared" si="18"/>
        <v>13</v>
      </c>
      <c r="E70" s="23">
        <v>0</v>
      </c>
      <c r="F70" s="23">
        <f t="shared" si="19"/>
        <v>13</v>
      </c>
      <c r="G70" s="21">
        <v>9</v>
      </c>
      <c r="H70" s="27" t="str">
        <f t="shared" si="20"/>
        <v>Rabu</v>
      </c>
      <c r="I70" s="72">
        <f t="shared" si="24"/>
        <v>45700.291666666664</v>
      </c>
      <c r="J70" s="73">
        <f t="shared" si="25"/>
        <v>8.2916666666666661</v>
      </c>
      <c r="K70" s="27" t="str">
        <f t="shared" si="21"/>
        <v>Rabu</v>
      </c>
      <c r="L70" s="72">
        <f t="shared" si="26"/>
        <v>45700.666666666664</v>
      </c>
      <c r="M70" s="73">
        <f t="shared" si="22"/>
        <v>8.6666666666666661</v>
      </c>
    </row>
    <row r="71" spans="1:13" x14ac:dyDescent="0.25">
      <c r="A71" s="27">
        <f t="shared" si="23"/>
        <v>10</v>
      </c>
      <c r="B71" s="389" t="s">
        <v>373</v>
      </c>
      <c r="C71" s="27">
        <v>73</v>
      </c>
      <c r="D71" s="53">
        <f t="shared" si="18"/>
        <v>10</v>
      </c>
      <c r="E71" s="23">
        <v>1</v>
      </c>
      <c r="F71" s="23">
        <f t="shared" si="19"/>
        <v>9</v>
      </c>
      <c r="G71" s="21">
        <v>2</v>
      </c>
      <c r="H71" s="27" t="str">
        <f t="shared" si="20"/>
        <v>Kamis</v>
      </c>
      <c r="I71" s="72">
        <f t="shared" si="24"/>
        <v>45701.208333333336</v>
      </c>
      <c r="J71" s="73">
        <f t="shared" si="25"/>
        <v>9.2083333333333321</v>
      </c>
      <c r="K71" s="27" t="str">
        <f t="shared" si="21"/>
        <v>Kamis</v>
      </c>
      <c r="L71" s="72">
        <f t="shared" si="26"/>
        <v>45701.291666666672</v>
      </c>
      <c r="M71" s="73">
        <f t="shared" si="22"/>
        <v>9.2916666666666661</v>
      </c>
    </row>
    <row r="72" spans="1:13" x14ac:dyDescent="0.25">
      <c r="A72" s="27">
        <f t="shared" si="23"/>
        <v>11</v>
      </c>
      <c r="B72" s="389" t="s">
        <v>23</v>
      </c>
      <c r="C72" s="27">
        <v>132</v>
      </c>
      <c r="D72" s="53">
        <f t="shared" si="18"/>
        <v>18</v>
      </c>
      <c r="E72" s="23">
        <v>2</v>
      </c>
      <c r="F72" s="23">
        <f t="shared" si="19"/>
        <v>16</v>
      </c>
      <c r="G72" s="21">
        <v>2</v>
      </c>
      <c r="H72" s="27" t="str">
        <f t="shared" si="20"/>
        <v>Kamis</v>
      </c>
      <c r="I72" s="72">
        <f t="shared" si="24"/>
        <v>45701.708333333336</v>
      </c>
      <c r="J72" s="73">
        <f t="shared" si="25"/>
        <v>9.7083333333333321</v>
      </c>
      <c r="K72" s="27" t="str">
        <f t="shared" si="21"/>
        <v>Kamis</v>
      </c>
      <c r="L72" s="72">
        <f t="shared" si="26"/>
        <v>45701.791666666672</v>
      </c>
      <c r="M72" s="73">
        <f t="shared" si="22"/>
        <v>9.7916666666666661</v>
      </c>
    </row>
    <row r="73" spans="1:13" x14ac:dyDescent="0.25">
      <c r="A73" s="27">
        <f t="shared" si="23"/>
        <v>12</v>
      </c>
      <c r="B73" s="389" t="s">
        <v>22</v>
      </c>
      <c r="C73" s="27">
        <v>82</v>
      </c>
      <c r="D73" s="53">
        <f t="shared" si="18"/>
        <v>11</v>
      </c>
      <c r="E73" s="23">
        <v>1</v>
      </c>
      <c r="F73" s="23">
        <f t="shared" si="19"/>
        <v>10</v>
      </c>
      <c r="G73" s="21">
        <v>11</v>
      </c>
      <c r="H73" s="27" t="str">
        <f t="shared" si="20"/>
        <v>Jum'at</v>
      </c>
      <c r="I73" s="72">
        <f t="shared" si="24"/>
        <v>45702.541666666664</v>
      </c>
      <c r="J73" s="73">
        <f t="shared" si="25"/>
        <v>10.541666666666666</v>
      </c>
      <c r="K73" s="27" t="str">
        <f t="shared" si="21"/>
        <v>Sabtu</v>
      </c>
      <c r="L73" s="72">
        <f t="shared" si="26"/>
        <v>45703</v>
      </c>
      <c r="M73" s="73">
        <f t="shared" si="22"/>
        <v>11</v>
      </c>
    </row>
    <row r="74" spans="1:13" x14ac:dyDescent="0.25">
      <c r="A74" s="27">
        <f t="shared" si="23"/>
        <v>13</v>
      </c>
      <c r="B74" s="389" t="s">
        <v>21</v>
      </c>
      <c r="C74" s="27">
        <v>110</v>
      </c>
      <c r="D74" s="53">
        <f t="shared" si="18"/>
        <v>14</v>
      </c>
      <c r="E74" s="23">
        <v>1</v>
      </c>
      <c r="F74" s="23">
        <f t="shared" si="19"/>
        <v>13</v>
      </c>
      <c r="G74" s="21">
        <v>5</v>
      </c>
      <c r="H74" s="27" t="str">
        <f t="shared" si="20"/>
        <v>Sabtu</v>
      </c>
      <c r="I74" s="72">
        <f t="shared" si="24"/>
        <v>45703.458333333336</v>
      </c>
      <c r="J74" s="73">
        <f t="shared" si="25"/>
        <v>11.458333333333334</v>
      </c>
      <c r="K74" s="27" t="str">
        <f t="shared" si="21"/>
        <v>Sabtu</v>
      </c>
      <c r="L74" s="72">
        <f t="shared" si="26"/>
        <v>45703.666666666672</v>
      </c>
      <c r="M74" s="73">
        <f t="shared" si="22"/>
        <v>11.666666666666668</v>
      </c>
    </row>
    <row r="75" spans="1:13" x14ac:dyDescent="0.25">
      <c r="A75" s="27">
        <f t="shared" si="23"/>
        <v>14</v>
      </c>
      <c r="B75" s="389" t="s">
        <v>372</v>
      </c>
      <c r="C75" s="27">
        <v>131</v>
      </c>
      <c r="D75" s="53">
        <f t="shared" si="18"/>
        <v>21</v>
      </c>
      <c r="E75" s="23">
        <v>5</v>
      </c>
      <c r="F75" s="53">
        <f t="shared" si="19"/>
        <v>16</v>
      </c>
      <c r="G75" s="21">
        <v>2</v>
      </c>
      <c r="H75" s="27" t="str">
        <f t="shared" si="20"/>
        <v>Minggu</v>
      </c>
      <c r="I75" s="72">
        <f t="shared" si="24"/>
        <v>45704.25</v>
      </c>
      <c r="J75" s="73">
        <f t="shared" si="25"/>
        <v>12.250000000000002</v>
      </c>
      <c r="K75" s="27" t="str">
        <f t="shared" si="21"/>
        <v>Minggu</v>
      </c>
      <c r="L75" s="72">
        <f t="shared" si="26"/>
        <v>45704.333333333336</v>
      </c>
      <c r="M75" s="73">
        <f t="shared" si="22"/>
        <v>12.333333333333336</v>
      </c>
    </row>
    <row r="76" spans="1:13" x14ac:dyDescent="0.25">
      <c r="A76" s="27">
        <f t="shared" si="23"/>
        <v>15</v>
      </c>
      <c r="B76" s="389" t="s">
        <v>129</v>
      </c>
      <c r="C76" s="27">
        <v>153</v>
      </c>
      <c r="D76" s="53">
        <f t="shared" si="18"/>
        <v>12</v>
      </c>
      <c r="E76" s="23">
        <v>-7</v>
      </c>
      <c r="F76" s="53">
        <f t="shared" si="19"/>
        <v>19</v>
      </c>
      <c r="G76" s="21">
        <v>2</v>
      </c>
      <c r="H76" s="27" t="str">
        <f t="shared" si="20"/>
        <v>Senin</v>
      </c>
      <c r="I76" s="72">
        <f t="shared" si="24"/>
        <v>45705.208333333336</v>
      </c>
      <c r="J76" s="73">
        <f t="shared" si="25"/>
        <v>13.208333333333336</v>
      </c>
      <c r="K76" s="27" t="str">
        <f t="shared" si="21"/>
        <v>Senin</v>
      </c>
      <c r="L76" s="72">
        <f t="shared" si="26"/>
        <v>45705.291666666672</v>
      </c>
      <c r="M76" s="73">
        <f t="shared" si="22"/>
        <v>13.29166666666667</v>
      </c>
    </row>
    <row r="77" spans="1:13" x14ac:dyDescent="0.25">
      <c r="A77" s="27">
        <f t="shared" si="23"/>
        <v>16</v>
      </c>
      <c r="B77" s="390" t="s">
        <v>371</v>
      </c>
      <c r="C77" s="27">
        <v>146</v>
      </c>
      <c r="D77" s="53">
        <f t="shared" si="18"/>
        <v>20</v>
      </c>
      <c r="E77" s="23">
        <v>2</v>
      </c>
      <c r="F77" s="53">
        <f t="shared" si="19"/>
        <v>18</v>
      </c>
      <c r="G77" s="21">
        <v>2</v>
      </c>
      <c r="H77" s="27" t="str">
        <f t="shared" si="20"/>
        <v>Senin</v>
      </c>
      <c r="I77" s="72">
        <f t="shared" si="24"/>
        <v>45705.791666666664</v>
      </c>
      <c r="J77" s="73">
        <f t="shared" si="25"/>
        <v>13.79166666666667</v>
      </c>
      <c r="K77" s="27" t="str">
        <f t="shared" si="21"/>
        <v>Senin</v>
      </c>
      <c r="L77" s="72">
        <f t="shared" si="26"/>
        <v>45705.875</v>
      </c>
      <c r="M77" s="73">
        <f t="shared" si="22"/>
        <v>13.875000000000004</v>
      </c>
    </row>
    <row r="78" spans="1:13" x14ac:dyDescent="0.25">
      <c r="A78" s="27">
        <f t="shared" si="23"/>
        <v>17</v>
      </c>
      <c r="B78" s="22" t="s">
        <v>92</v>
      </c>
      <c r="C78" s="21"/>
      <c r="D78" s="23"/>
      <c r="E78" s="23"/>
      <c r="F78" s="53"/>
      <c r="G78" s="21"/>
      <c r="H78" s="27" t="str">
        <f t="shared" si="20"/>
        <v>Selasa</v>
      </c>
      <c r="I78" s="72">
        <f t="shared" si="24"/>
        <v>45706.708333333336</v>
      </c>
      <c r="J78" s="73">
        <f t="shared" si="25"/>
        <v>14.708333333333337</v>
      </c>
      <c r="K78" s="27"/>
      <c r="L78" s="72"/>
      <c r="M78" s="73"/>
    </row>
    <row r="79" spans="1:13" x14ac:dyDescent="0.25">
      <c r="A79" s="8" t="s">
        <v>31</v>
      </c>
      <c r="B79" s="8"/>
      <c r="C79" s="28">
        <f>SUM(C62:C78)</f>
        <v>1864</v>
      </c>
      <c r="D79" s="28">
        <f>SUM(D58:D78)</f>
        <v>238</v>
      </c>
      <c r="E79" s="28"/>
      <c r="F79" s="28"/>
      <c r="G79" s="28">
        <f>SUM(G58:G78)</f>
        <v>98</v>
      </c>
      <c r="H79" s="28">
        <f>D79+G79</f>
        <v>336</v>
      </c>
      <c r="I79" s="29"/>
      <c r="J79" s="30"/>
      <c r="K79" s="29"/>
      <c r="L79" s="29"/>
      <c r="M79" s="30"/>
    </row>
    <row r="80" spans="1:13" x14ac:dyDescent="0.25">
      <c r="A80" s="8" t="s">
        <v>32</v>
      </c>
      <c r="B80" s="8"/>
      <c r="C80" s="31"/>
      <c r="D80" s="32">
        <f>D79/24</f>
        <v>9.9166666666666661</v>
      </c>
      <c r="E80" s="32"/>
      <c r="F80" s="32"/>
      <c r="G80" s="32">
        <f>G79/24</f>
        <v>4.083333333333333</v>
      </c>
      <c r="H80" s="32">
        <f>H79/24</f>
        <v>14</v>
      </c>
      <c r="J80" s="34" t="s">
        <v>33</v>
      </c>
      <c r="K80" s="35"/>
      <c r="L80" s="35"/>
    </row>
    <row r="81" spans="1:13" x14ac:dyDescent="0.25">
      <c r="B81" s="387"/>
      <c r="C81" s="387"/>
      <c r="D81" s="387"/>
      <c r="E81" s="387"/>
      <c r="F81" s="387"/>
      <c r="G81" s="387"/>
      <c r="H81" s="387"/>
      <c r="I81" s="387"/>
      <c r="J81" s="30" t="s">
        <v>34</v>
      </c>
      <c r="K81" s="30"/>
      <c r="L81" s="38">
        <f>C79</f>
        <v>1864</v>
      </c>
      <c r="M81" s="35" t="s">
        <v>35</v>
      </c>
    </row>
    <row r="82" spans="1:13" x14ac:dyDescent="0.25">
      <c r="B82" s="387"/>
      <c r="C82" s="387"/>
      <c r="D82" s="387"/>
      <c r="E82" s="387"/>
      <c r="F82" s="387"/>
      <c r="G82" s="387"/>
      <c r="H82" s="387"/>
      <c r="I82" s="387"/>
      <c r="J82" s="30" t="s">
        <v>36</v>
      </c>
      <c r="K82" s="30"/>
      <c r="L82" s="40">
        <f>D80</f>
        <v>9.9166666666666661</v>
      </c>
      <c r="M82" s="35" t="s">
        <v>14</v>
      </c>
    </row>
    <row r="83" spans="1:13" x14ac:dyDescent="0.25">
      <c r="B83" s="387"/>
      <c r="C83" s="387"/>
      <c r="D83" s="387"/>
      <c r="E83" s="387"/>
      <c r="F83" s="387"/>
      <c r="G83" s="387"/>
      <c r="H83" s="387"/>
      <c r="I83" s="387"/>
      <c r="J83" s="30" t="s">
        <v>37</v>
      </c>
      <c r="K83" s="30"/>
      <c r="L83" s="41">
        <f>G80</f>
        <v>4.083333333333333</v>
      </c>
      <c r="M83" s="35" t="s">
        <v>14</v>
      </c>
    </row>
    <row r="85" spans="1:13" x14ac:dyDescent="0.25">
      <c r="A85" s="438" t="s">
        <v>0</v>
      </c>
      <c r="B85" s="438"/>
      <c r="C85" s="438"/>
      <c r="D85" s="438"/>
      <c r="E85" s="438"/>
      <c r="F85" s="438"/>
      <c r="G85" s="438"/>
      <c r="H85" s="438"/>
      <c r="I85" s="438"/>
      <c r="J85" s="438"/>
      <c r="K85" s="438"/>
      <c r="L85" s="438"/>
      <c r="M85" s="438"/>
    </row>
    <row r="86" spans="1:13" x14ac:dyDescent="0.25">
      <c r="A86" s="438" t="s">
        <v>369</v>
      </c>
      <c r="B86" s="438"/>
      <c r="C86" s="438"/>
      <c r="D86" s="438"/>
      <c r="E86" s="438"/>
      <c r="F86" s="438"/>
      <c r="G86" s="438"/>
      <c r="H86" s="438"/>
      <c r="I86" s="438"/>
      <c r="J86" s="438"/>
      <c r="K86" s="438"/>
      <c r="L86" s="438"/>
      <c r="M86" s="438"/>
    </row>
    <row r="87" spans="1:13" x14ac:dyDescent="0.25">
      <c r="A87" s="429" t="s">
        <v>40</v>
      </c>
      <c r="B87" s="429"/>
      <c r="C87" s="429"/>
      <c r="D87" s="429"/>
      <c r="E87" s="429"/>
      <c r="F87" s="429"/>
      <c r="G87" s="429"/>
      <c r="H87" s="429"/>
      <c r="I87" s="429"/>
      <c r="J87" s="387"/>
      <c r="K87" s="18" t="s">
        <v>370</v>
      </c>
      <c r="L87" s="16">
        <v>8</v>
      </c>
      <c r="M87" s="18" t="s">
        <v>4</v>
      </c>
    </row>
    <row r="88" spans="1:13" x14ac:dyDescent="0.25">
      <c r="A88" s="13" t="s">
        <v>5</v>
      </c>
      <c r="B88" s="13" t="s">
        <v>6</v>
      </c>
      <c r="C88" s="12" t="s">
        <v>7</v>
      </c>
      <c r="D88" s="12" t="s">
        <v>8</v>
      </c>
      <c r="E88" s="12" t="s">
        <v>89</v>
      </c>
      <c r="F88" s="12" t="s">
        <v>10</v>
      </c>
      <c r="G88" s="12" t="s">
        <v>11</v>
      </c>
      <c r="H88" s="477" t="s">
        <v>12</v>
      </c>
      <c r="I88" s="477"/>
      <c r="J88" s="477"/>
      <c r="K88" s="9" t="s">
        <v>13</v>
      </c>
      <c r="L88" s="9"/>
      <c r="M88" s="9"/>
    </row>
    <row r="89" spans="1:13" x14ac:dyDescent="0.25">
      <c r="A89" s="13"/>
      <c r="B89" s="13"/>
      <c r="C89" s="12"/>
      <c r="D89" s="12"/>
      <c r="E89" s="12"/>
      <c r="F89" s="12"/>
      <c r="G89" s="12"/>
      <c r="H89" s="388" t="s">
        <v>14</v>
      </c>
      <c r="I89" s="388" t="s">
        <v>15</v>
      </c>
      <c r="J89" s="388" t="s">
        <v>16</v>
      </c>
      <c r="K89" s="20" t="s">
        <v>14</v>
      </c>
      <c r="L89" s="20" t="s">
        <v>15</v>
      </c>
      <c r="M89" s="20" t="s">
        <v>16</v>
      </c>
    </row>
    <row r="90" spans="1:13" x14ac:dyDescent="0.25">
      <c r="A90" s="27">
        <v>1</v>
      </c>
      <c r="B90" s="54" t="s">
        <v>92</v>
      </c>
      <c r="C90" s="27">
        <v>146</v>
      </c>
      <c r="D90" s="53">
        <f t="shared" ref="D90:D105" si="27">F90+E90</f>
        <v>21</v>
      </c>
      <c r="E90" s="23">
        <v>3</v>
      </c>
      <c r="F90" s="23">
        <f t="shared" ref="F90:F105" si="28">INT(C90/$L$3)</f>
        <v>18</v>
      </c>
      <c r="G90" s="21">
        <v>47</v>
      </c>
      <c r="H90" s="27" t="str">
        <f t="shared" ref="H90:H106" si="29">CHOOSE(WEEKDAY(I90),"Minggu","Senin","Selasa","Rabu","Kamis","Jum'at","Sabtu")</f>
        <v>Selasa</v>
      </c>
      <c r="I90" s="72">
        <v>45706</v>
      </c>
      <c r="J90" s="73">
        <v>0.70833333333333304</v>
      </c>
      <c r="K90" s="27" t="str">
        <f t="shared" ref="K90:K105" si="30">CHOOSE(WEEKDAY(L90),"Minggu","Senin","Selasa","Rabu","Kamis","Jum'at","Sabtu")</f>
        <v>Kamis</v>
      </c>
      <c r="L90" s="72">
        <f>(I90+J90)+G90/24</f>
        <v>45708.666666666672</v>
      </c>
      <c r="M90" s="73">
        <f t="shared" ref="M90:M105" si="31">(J90+G90/24)</f>
        <v>2.6666666666666661</v>
      </c>
    </row>
    <row r="91" spans="1:13" x14ac:dyDescent="0.25">
      <c r="A91" s="27">
        <f t="shared" ref="A91:A106" si="32">A90+1</f>
        <v>2</v>
      </c>
      <c r="B91" s="389" t="s">
        <v>371</v>
      </c>
      <c r="C91" s="27">
        <v>153</v>
      </c>
      <c r="D91" s="53">
        <f t="shared" si="27"/>
        <v>13</v>
      </c>
      <c r="E91" s="23">
        <v>-6</v>
      </c>
      <c r="F91" s="23">
        <f t="shared" si="28"/>
        <v>19</v>
      </c>
      <c r="G91" s="21">
        <v>3</v>
      </c>
      <c r="H91" s="27" t="str">
        <f t="shared" si="29"/>
        <v>Jum'at</v>
      </c>
      <c r="I91" s="72">
        <f t="shared" ref="I91:I106" si="33">$I$90+J91</f>
        <v>45709.541666666664</v>
      </c>
      <c r="J91" s="73">
        <f t="shared" ref="J91:J106" si="34">M90+D90/24</f>
        <v>3.5416666666666661</v>
      </c>
      <c r="K91" s="27" t="str">
        <f t="shared" si="30"/>
        <v>Jum'at</v>
      </c>
      <c r="L91" s="72">
        <f t="shared" ref="L91:L105" si="35">($I$90+J91)+G91/24</f>
        <v>45709.666666666664</v>
      </c>
      <c r="M91" s="73">
        <f t="shared" si="31"/>
        <v>3.6666666666666661</v>
      </c>
    </row>
    <row r="92" spans="1:13" x14ac:dyDescent="0.25">
      <c r="A92" s="27">
        <f t="shared" si="32"/>
        <v>3</v>
      </c>
      <c r="B92" s="389" t="s">
        <v>129</v>
      </c>
      <c r="C92" s="27">
        <v>131</v>
      </c>
      <c r="D92" s="53">
        <f t="shared" si="27"/>
        <v>23</v>
      </c>
      <c r="E92" s="53">
        <v>7</v>
      </c>
      <c r="F92" s="23">
        <f t="shared" si="28"/>
        <v>16</v>
      </c>
      <c r="G92" s="21">
        <v>2</v>
      </c>
      <c r="H92" s="27" t="str">
        <f t="shared" si="29"/>
        <v>Sabtu</v>
      </c>
      <c r="I92" s="72">
        <f t="shared" si="33"/>
        <v>45710.208333333336</v>
      </c>
      <c r="J92" s="73">
        <f t="shared" si="34"/>
        <v>4.208333333333333</v>
      </c>
      <c r="K92" s="27" t="str">
        <f t="shared" si="30"/>
        <v>Sabtu</v>
      </c>
      <c r="L92" s="72">
        <f t="shared" si="35"/>
        <v>45710.291666666672</v>
      </c>
      <c r="M92" s="73">
        <f t="shared" si="31"/>
        <v>4.2916666666666661</v>
      </c>
    </row>
    <row r="93" spans="1:13" x14ac:dyDescent="0.25">
      <c r="A93" s="27">
        <f t="shared" si="32"/>
        <v>4</v>
      </c>
      <c r="B93" s="22" t="s">
        <v>372</v>
      </c>
      <c r="C93" s="21">
        <v>110</v>
      </c>
      <c r="D93" s="53">
        <f t="shared" si="27"/>
        <v>14</v>
      </c>
      <c r="E93" s="53">
        <v>1</v>
      </c>
      <c r="F93" s="23">
        <f t="shared" si="28"/>
        <v>13</v>
      </c>
      <c r="G93" s="21">
        <v>2</v>
      </c>
      <c r="H93" s="27" t="str">
        <f t="shared" si="29"/>
        <v>Minggu</v>
      </c>
      <c r="I93" s="72">
        <f t="shared" si="33"/>
        <v>45711.25</v>
      </c>
      <c r="J93" s="73">
        <f t="shared" si="34"/>
        <v>5.2499999999999991</v>
      </c>
      <c r="K93" s="27" t="str">
        <f t="shared" si="30"/>
        <v>Minggu</v>
      </c>
      <c r="L93" s="72">
        <f t="shared" si="35"/>
        <v>45711.333333333336</v>
      </c>
      <c r="M93" s="73">
        <f t="shared" si="31"/>
        <v>5.3333333333333321</v>
      </c>
    </row>
    <row r="94" spans="1:13" x14ac:dyDescent="0.25">
      <c r="A94" s="27">
        <f t="shared" si="32"/>
        <v>5</v>
      </c>
      <c r="B94" s="22" t="s">
        <v>21</v>
      </c>
      <c r="C94" s="21">
        <v>82</v>
      </c>
      <c r="D94" s="53">
        <f t="shared" si="27"/>
        <v>10</v>
      </c>
      <c r="E94" s="53">
        <v>0</v>
      </c>
      <c r="F94" s="23">
        <f t="shared" si="28"/>
        <v>10</v>
      </c>
      <c r="G94" s="21">
        <v>1</v>
      </c>
      <c r="H94" s="27" t="str">
        <f t="shared" si="29"/>
        <v>Minggu</v>
      </c>
      <c r="I94" s="72">
        <f t="shared" si="33"/>
        <v>45711.916666666664</v>
      </c>
      <c r="J94" s="73">
        <f t="shared" si="34"/>
        <v>5.9166666666666652</v>
      </c>
      <c r="K94" s="27" t="str">
        <f t="shared" si="30"/>
        <v>Minggu</v>
      </c>
      <c r="L94" s="72">
        <f t="shared" si="35"/>
        <v>45711.958333333328</v>
      </c>
      <c r="M94" s="73">
        <f t="shared" si="31"/>
        <v>5.9583333333333321</v>
      </c>
    </row>
    <row r="95" spans="1:13" x14ac:dyDescent="0.25">
      <c r="A95" s="27">
        <f t="shared" si="32"/>
        <v>6</v>
      </c>
      <c r="B95" s="390" t="s">
        <v>22</v>
      </c>
      <c r="C95" s="21">
        <v>132</v>
      </c>
      <c r="D95" s="53">
        <f t="shared" si="27"/>
        <v>16</v>
      </c>
      <c r="E95" s="53">
        <v>0</v>
      </c>
      <c r="F95" s="23">
        <f t="shared" si="28"/>
        <v>16</v>
      </c>
      <c r="G95" s="21">
        <v>4</v>
      </c>
      <c r="H95" s="27" t="str">
        <f t="shared" si="29"/>
        <v>Senin</v>
      </c>
      <c r="I95" s="72">
        <f t="shared" si="33"/>
        <v>45712.375</v>
      </c>
      <c r="J95" s="73">
        <f t="shared" si="34"/>
        <v>6.3749999999999991</v>
      </c>
      <c r="K95" s="27" t="str">
        <f t="shared" si="30"/>
        <v>Senin</v>
      </c>
      <c r="L95" s="72">
        <f t="shared" si="35"/>
        <v>45712.541666666664</v>
      </c>
      <c r="M95" s="73">
        <f t="shared" si="31"/>
        <v>6.5416666666666661</v>
      </c>
    </row>
    <row r="96" spans="1:13" x14ac:dyDescent="0.25">
      <c r="A96" s="27">
        <f t="shared" si="32"/>
        <v>7</v>
      </c>
      <c r="B96" s="390" t="s">
        <v>23</v>
      </c>
      <c r="C96" s="21">
        <v>73</v>
      </c>
      <c r="D96" s="53">
        <f t="shared" si="27"/>
        <v>10</v>
      </c>
      <c r="E96" s="53">
        <v>1</v>
      </c>
      <c r="F96" s="23">
        <f t="shared" si="28"/>
        <v>9</v>
      </c>
      <c r="G96" s="21">
        <v>2</v>
      </c>
      <c r="H96" s="27" t="str">
        <f t="shared" si="29"/>
        <v>Selasa</v>
      </c>
      <c r="I96" s="72">
        <f t="shared" si="33"/>
        <v>45713.208333333336</v>
      </c>
      <c r="J96" s="73">
        <f t="shared" si="34"/>
        <v>7.208333333333333</v>
      </c>
      <c r="K96" s="27" t="str">
        <f t="shared" si="30"/>
        <v>Selasa</v>
      </c>
      <c r="L96" s="72">
        <f t="shared" si="35"/>
        <v>45713.291666666672</v>
      </c>
      <c r="M96" s="73">
        <f t="shared" si="31"/>
        <v>7.2916666666666661</v>
      </c>
    </row>
    <row r="97" spans="1:13" x14ac:dyDescent="0.25">
      <c r="A97" s="27">
        <f t="shared" si="32"/>
        <v>8</v>
      </c>
      <c r="B97" s="390" t="s">
        <v>373</v>
      </c>
      <c r="C97" s="21">
        <v>105</v>
      </c>
      <c r="D97" s="53">
        <f t="shared" si="27"/>
        <v>12</v>
      </c>
      <c r="E97" s="53">
        <v>-1</v>
      </c>
      <c r="F97" s="23">
        <f t="shared" si="28"/>
        <v>13</v>
      </c>
      <c r="G97" s="21">
        <v>2</v>
      </c>
      <c r="H97" s="27" t="str">
        <f t="shared" si="29"/>
        <v>Selasa</v>
      </c>
      <c r="I97" s="72">
        <f t="shared" si="33"/>
        <v>45713.708333333336</v>
      </c>
      <c r="J97" s="73">
        <f t="shared" si="34"/>
        <v>7.708333333333333</v>
      </c>
      <c r="K97" s="27" t="str">
        <f t="shared" si="30"/>
        <v>Selasa</v>
      </c>
      <c r="L97" s="72">
        <f t="shared" si="35"/>
        <v>45713.791666666672</v>
      </c>
      <c r="M97" s="73">
        <f t="shared" si="31"/>
        <v>7.7916666666666661</v>
      </c>
    </row>
    <row r="98" spans="1:13" x14ac:dyDescent="0.25">
      <c r="A98" s="27">
        <f t="shared" si="32"/>
        <v>9</v>
      </c>
      <c r="B98" s="389" t="s">
        <v>27</v>
      </c>
      <c r="C98" s="27">
        <v>105</v>
      </c>
      <c r="D98" s="53">
        <f t="shared" si="27"/>
        <v>13</v>
      </c>
      <c r="E98" s="23">
        <v>0</v>
      </c>
      <c r="F98" s="23">
        <f t="shared" si="28"/>
        <v>13</v>
      </c>
      <c r="G98" s="21">
        <v>9</v>
      </c>
      <c r="H98" s="27" t="str">
        <f t="shared" si="29"/>
        <v>Rabu</v>
      </c>
      <c r="I98" s="72">
        <f t="shared" si="33"/>
        <v>45714.291666666664</v>
      </c>
      <c r="J98" s="73">
        <f t="shared" si="34"/>
        <v>8.2916666666666661</v>
      </c>
      <c r="K98" s="27" t="str">
        <f t="shared" si="30"/>
        <v>Rabu</v>
      </c>
      <c r="L98" s="72">
        <f t="shared" si="35"/>
        <v>45714.666666666664</v>
      </c>
      <c r="M98" s="73">
        <f t="shared" si="31"/>
        <v>8.6666666666666661</v>
      </c>
    </row>
    <row r="99" spans="1:13" x14ac:dyDescent="0.25">
      <c r="A99" s="27">
        <f t="shared" si="32"/>
        <v>10</v>
      </c>
      <c r="B99" s="389" t="s">
        <v>373</v>
      </c>
      <c r="C99" s="27">
        <v>73</v>
      </c>
      <c r="D99" s="53">
        <f t="shared" si="27"/>
        <v>10</v>
      </c>
      <c r="E99" s="23">
        <v>1</v>
      </c>
      <c r="F99" s="23">
        <f t="shared" si="28"/>
        <v>9</v>
      </c>
      <c r="G99" s="21">
        <v>2</v>
      </c>
      <c r="H99" s="27" t="str">
        <f t="shared" si="29"/>
        <v>Kamis</v>
      </c>
      <c r="I99" s="72">
        <f t="shared" si="33"/>
        <v>45715.208333333336</v>
      </c>
      <c r="J99" s="73">
        <f t="shared" si="34"/>
        <v>9.2083333333333321</v>
      </c>
      <c r="K99" s="27" t="str">
        <f t="shared" si="30"/>
        <v>Kamis</v>
      </c>
      <c r="L99" s="72">
        <f t="shared" si="35"/>
        <v>45715.291666666672</v>
      </c>
      <c r="M99" s="73">
        <f t="shared" si="31"/>
        <v>9.2916666666666661</v>
      </c>
    </row>
    <row r="100" spans="1:13" x14ac:dyDescent="0.25">
      <c r="A100" s="27">
        <f t="shared" si="32"/>
        <v>11</v>
      </c>
      <c r="B100" s="389" t="s">
        <v>23</v>
      </c>
      <c r="C100" s="27">
        <v>132</v>
      </c>
      <c r="D100" s="53">
        <f t="shared" si="27"/>
        <v>18</v>
      </c>
      <c r="E100" s="23">
        <v>2</v>
      </c>
      <c r="F100" s="23">
        <f t="shared" si="28"/>
        <v>16</v>
      </c>
      <c r="G100" s="21">
        <v>2</v>
      </c>
      <c r="H100" s="27" t="str">
        <f t="shared" si="29"/>
        <v>Kamis</v>
      </c>
      <c r="I100" s="72">
        <f t="shared" si="33"/>
        <v>45715.708333333336</v>
      </c>
      <c r="J100" s="73">
        <f t="shared" si="34"/>
        <v>9.7083333333333321</v>
      </c>
      <c r="K100" s="27" t="str">
        <f t="shared" si="30"/>
        <v>Kamis</v>
      </c>
      <c r="L100" s="72">
        <f t="shared" si="35"/>
        <v>45715.791666666672</v>
      </c>
      <c r="M100" s="73">
        <f t="shared" si="31"/>
        <v>9.7916666666666661</v>
      </c>
    </row>
    <row r="101" spans="1:13" x14ac:dyDescent="0.25">
      <c r="A101" s="27">
        <f t="shared" si="32"/>
        <v>12</v>
      </c>
      <c r="B101" s="389" t="s">
        <v>22</v>
      </c>
      <c r="C101" s="27">
        <v>82</v>
      </c>
      <c r="D101" s="53">
        <f t="shared" si="27"/>
        <v>11</v>
      </c>
      <c r="E101" s="23">
        <v>1</v>
      </c>
      <c r="F101" s="23">
        <f t="shared" si="28"/>
        <v>10</v>
      </c>
      <c r="G101" s="21">
        <v>11</v>
      </c>
      <c r="H101" s="27" t="str">
        <f t="shared" si="29"/>
        <v>Jum'at</v>
      </c>
      <c r="I101" s="72">
        <f t="shared" si="33"/>
        <v>45716.541666666664</v>
      </c>
      <c r="J101" s="73">
        <f t="shared" si="34"/>
        <v>10.541666666666666</v>
      </c>
      <c r="K101" s="27" t="str">
        <f t="shared" si="30"/>
        <v>Sabtu</v>
      </c>
      <c r="L101" s="72">
        <f t="shared" si="35"/>
        <v>45717</v>
      </c>
      <c r="M101" s="73">
        <f t="shared" si="31"/>
        <v>11</v>
      </c>
    </row>
    <row r="102" spans="1:13" x14ac:dyDescent="0.25">
      <c r="A102" s="27">
        <f t="shared" si="32"/>
        <v>13</v>
      </c>
      <c r="B102" s="389" t="s">
        <v>21</v>
      </c>
      <c r="C102" s="27">
        <v>110</v>
      </c>
      <c r="D102" s="53">
        <f t="shared" si="27"/>
        <v>14</v>
      </c>
      <c r="E102" s="23">
        <v>1</v>
      </c>
      <c r="F102" s="23">
        <f t="shared" si="28"/>
        <v>13</v>
      </c>
      <c r="G102" s="21">
        <v>5</v>
      </c>
      <c r="H102" s="27" t="str">
        <f t="shared" si="29"/>
        <v>Sabtu</v>
      </c>
      <c r="I102" s="72">
        <f t="shared" si="33"/>
        <v>45717.458333333336</v>
      </c>
      <c r="J102" s="73">
        <f t="shared" si="34"/>
        <v>11.458333333333334</v>
      </c>
      <c r="K102" s="27" t="str">
        <f t="shared" si="30"/>
        <v>Sabtu</v>
      </c>
      <c r="L102" s="72">
        <f t="shared" si="35"/>
        <v>45717.666666666672</v>
      </c>
      <c r="M102" s="73">
        <f t="shared" si="31"/>
        <v>11.666666666666668</v>
      </c>
    </row>
    <row r="103" spans="1:13" x14ac:dyDescent="0.25">
      <c r="A103" s="27">
        <f t="shared" si="32"/>
        <v>14</v>
      </c>
      <c r="B103" s="389" t="s">
        <v>372</v>
      </c>
      <c r="C103" s="27">
        <v>131</v>
      </c>
      <c r="D103" s="53">
        <f t="shared" si="27"/>
        <v>21</v>
      </c>
      <c r="E103" s="23">
        <v>5</v>
      </c>
      <c r="F103" s="53">
        <f t="shared" si="28"/>
        <v>16</v>
      </c>
      <c r="G103" s="21">
        <v>2</v>
      </c>
      <c r="H103" s="27" t="str">
        <f t="shared" si="29"/>
        <v>Minggu</v>
      </c>
      <c r="I103" s="72">
        <f t="shared" si="33"/>
        <v>45718.25</v>
      </c>
      <c r="J103" s="73">
        <f t="shared" si="34"/>
        <v>12.250000000000002</v>
      </c>
      <c r="K103" s="27" t="str">
        <f t="shared" si="30"/>
        <v>Minggu</v>
      </c>
      <c r="L103" s="72">
        <f t="shared" si="35"/>
        <v>45718.333333333336</v>
      </c>
      <c r="M103" s="73">
        <f t="shared" si="31"/>
        <v>12.333333333333336</v>
      </c>
    </row>
    <row r="104" spans="1:13" x14ac:dyDescent="0.25">
      <c r="A104" s="27">
        <f t="shared" si="32"/>
        <v>15</v>
      </c>
      <c r="B104" s="389" t="s">
        <v>129</v>
      </c>
      <c r="C104" s="27">
        <v>153</v>
      </c>
      <c r="D104" s="53">
        <f t="shared" si="27"/>
        <v>12</v>
      </c>
      <c r="E104" s="23">
        <v>-7</v>
      </c>
      <c r="F104" s="53">
        <f t="shared" si="28"/>
        <v>19</v>
      </c>
      <c r="G104" s="21">
        <v>2</v>
      </c>
      <c r="H104" s="27" t="str">
        <f t="shared" si="29"/>
        <v>Senin</v>
      </c>
      <c r="I104" s="72">
        <f t="shared" si="33"/>
        <v>45719.208333333336</v>
      </c>
      <c r="J104" s="73">
        <f t="shared" si="34"/>
        <v>13.208333333333336</v>
      </c>
      <c r="K104" s="27" t="str">
        <f t="shared" si="30"/>
        <v>Senin</v>
      </c>
      <c r="L104" s="72">
        <f t="shared" si="35"/>
        <v>45719.291666666672</v>
      </c>
      <c r="M104" s="73">
        <f t="shared" si="31"/>
        <v>13.29166666666667</v>
      </c>
    </row>
    <row r="105" spans="1:13" x14ac:dyDescent="0.25">
      <c r="A105" s="27">
        <f t="shared" si="32"/>
        <v>16</v>
      </c>
      <c r="B105" s="390" t="s">
        <v>371</v>
      </c>
      <c r="C105" s="27">
        <v>146</v>
      </c>
      <c r="D105" s="53">
        <f t="shared" si="27"/>
        <v>20</v>
      </c>
      <c r="E105" s="23">
        <v>2</v>
      </c>
      <c r="F105" s="53">
        <f t="shared" si="28"/>
        <v>18</v>
      </c>
      <c r="G105" s="21">
        <v>2</v>
      </c>
      <c r="H105" s="27" t="str">
        <f t="shared" si="29"/>
        <v>Senin</v>
      </c>
      <c r="I105" s="72">
        <f t="shared" si="33"/>
        <v>45719.791666666664</v>
      </c>
      <c r="J105" s="73">
        <f t="shared" si="34"/>
        <v>13.79166666666667</v>
      </c>
      <c r="K105" s="27" t="str">
        <f t="shared" si="30"/>
        <v>Senin</v>
      </c>
      <c r="L105" s="72">
        <f t="shared" si="35"/>
        <v>45719.875</v>
      </c>
      <c r="M105" s="73">
        <f t="shared" si="31"/>
        <v>13.875000000000004</v>
      </c>
    </row>
    <row r="106" spans="1:13" x14ac:dyDescent="0.25">
      <c r="A106" s="27">
        <f t="shared" si="32"/>
        <v>17</v>
      </c>
      <c r="B106" s="22" t="s">
        <v>92</v>
      </c>
      <c r="C106" s="21"/>
      <c r="D106" s="23"/>
      <c r="E106" s="23"/>
      <c r="F106" s="53"/>
      <c r="G106" s="21"/>
      <c r="H106" s="27" t="str">
        <f t="shared" si="29"/>
        <v>Selasa</v>
      </c>
      <c r="I106" s="72">
        <f t="shared" si="33"/>
        <v>45720.708333333336</v>
      </c>
      <c r="J106" s="73">
        <f t="shared" si="34"/>
        <v>14.708333333333337</v>
      </c>
      <c r="K106" s="27"/>
      <c r="L106" s="72"/>
      <c r="M106" s="73"/>
    </row>
    <row r="107" spans="1:13" x14ac:dyDescent="0.25">
      <c r="A107" s="8" t="s">
        <v>31</v>
      </c>
      <c r="B107" s="8"/>
      <c r="C107" s="28">
        <f>SUM(C90:C106)</f>
        <v>1864</v>
      </c>
      <c r="D107" s="28">
        <f>SUM(D86:D106)</f>
        <v>238</v>
      </c>
      <c r="E107" s="28"/>
      <c r="F107" s="28"/>
      <c r="G107" s="28">
        <f>SUM(G86:G106)</f>
        <v>98</v>
      </c>
      <c r="H107" s="28">
        <f>D107+G107</f>
        <v>336</v>
      </c>
      <c r="I107" s="29"/>
      <c r="J107" s="30"/>
      <c r="K107" s="29"/>
      <c r="L107" s="29"/>
      <c r="M107" s="30"/>
    </row>
    <row r="108" spans="1:13" x14ac:dyDescent="0.25">
      <c r="A108" s="8" t="s">
        <v>32</v>
      </c>
      <c r="B108" s="8"/>
      <c r="C108" s="31"/>
      <c r="D108" s="32">
        <f>D107/24</f>
        <v>9.9166666666666661</v>
      </c>
      <c r="E108" s="32"/>
      <c r="F108" s="32"/>
      <c r="G108" s="32">
        <f>G107/24</f>
        <v>4.083333333333333</v>
      </c>
      <c r="H108" s="32">
        <f>H107/24</f>
        <v>14</v>
      </c>
      <c r="J108" s="34" t="s">
        <v>33</v>
      </c>
      <c r="K108" s="35"/>
      <c r="L108" s="35"/>
    </row>
    <row r="109" spans="1:13" x14ac:dyDescent="0.25">
      <c r="B109" s="387"/>
      <c r="C109" s="387"/>
      <c r="D109" s="387"/>
      <c r="E109" s="387"/>
      <c r="F109" s="387"/>
      <c r="G109" s="387"/>
      <c r="H109" s="387"/>
      <c r="I109" s="387"/>
      <c r="J109" s="30" t="s">
        <v>34</v>
      </c>
      <c r="K109" s="30"/>
      <c r="L109" s="38">
        <f>C107</f>
        <v>1864</v>
      </c>
      <c r="M109" s="35" t="s">
        <v>35</v>
      </c>
    </row>
    <row r="110" spans="1:13" x14ac:dyDescent="0.25">
      <c r="B110" s="387"/>
      <c r="C110" s="387"/>
      <c r="D110" s="387"/>
      <c r="E110" s="387"/>
      <c r="F110" s="387"/>
      <c r="G110" s="387"/>
      <c r="H110" s="387"/>
      <c r="I110" s="387"/>
      <c r="J110" s="30" t="s">
        <v>36</v>
      </c>
      <c r="K110" s="30"/>
      <c r="L110" s="40">
        <f>D108</f>
        <v>9.9166666666666661</v>
      </c>
      <c r="M110" s="35" t="s">
        <v>14</v>
      </c>
    </row>
    <row r="111" spans="1:13" x14ac:dyDescent="0.25">
      <c r="B111" s="387"/>
      <c r="C111" s="387"/>
      <c r="D111" s="387"/>
      <c r="E111" s="387"/>
      <c r="F111" s="387"/>
      <c r="G111" s="387"/>
      <c r="H111" s="387"/>
      <c r="I111" s="387"/>
      <c r="J111" s="30" t="s">
        <v>37</v>
      </c>
      <c r="K111" s="30"/>
      <c r="L111" s="41">
        <f>G108</f>
        <v>4.083333333333333</v>
      </c>
      <c r="M111" s="35" t="s">
        <v>14</v>
      </c>
    </row>
    <row r="113" spans="1:13" x14ac:dyDescent="0.25">
      <c r="A113" s="438" t="s">
        <v>0</v>
      </c>
      <c r="B113" s="438"/>
      <c r="C113" s="438"/>
      <c r="D113" s="438"/>
      <c r="E113" s="438"/>
      <c r="F113" s="438"/>
      <c r="G113" s="438"/>
      <c r="H113" s="438"/>
      <c r="I113" s="438"/>
      <c r="J113" s="438"/>
      <c r="K113" s="438"/>
      <c r="L113" s="438"/>
      <c r="M113" s="438"/>
    </row>
    <row r="114" spans="1:13" x14ac:dyDescent="0.25">
      <c r="A114" s="438" t="s">
        <v>369</v>
      </c>
      <c r="B114" s="438"/>
      <c r="C114" s="438"/>
      <c r="D114" s="438"/>
      <c r="E114" s="438"/>
      <c r="F114" s="438"/>
      <c r="G114" s="438"/>
      <c r="H114" s="438"/>
      <c r="I114" s="438"/>
      <c r="J114" s="438"/>
      <c r="K114" s="438"/>
      <c r="L114" s="438"/>
      <c r="M114" s="438"/>
    </row>
    <row r="115" spans="1:13" x14ac:dyDescent="0.25">
      <c r="A115" s="429" t="s">
        <v>41</v>
      </c>
      <c r="B115" s="429"/>
      <c r="C115" s="429"/>
      <c r="D115" s="429"/>
      <c r="E115" s="429"/>
      <c r="F115" s="429"/>
      <c r="G115" s="429"/>
      <c r="H115" s="429"/>
      <c r="I115" s="429"/>
      <c r="J115" s="387"/>
      <c r="K115" s="18" t="s">
        <v>370</v>
      </c>
      <c r="L115" s="16">
        <v>8</v>
      </c>
      <c r="M115" s="18" t="s">
        <v>4</v>
      </c>
    </row>
    <row r="116" spans="1:13" x14ac:dyDescent="0.25">
      <c r="A116" s="13" t="s">
        <v>5</v>
      </c>
      <c r="B116" s="13" t="s">
        <v>6</v>
      </c>
      <c r="C116" s="12" t="s">
        <v>7</v>
      </c>
      <c r="D116" s="12" t="s">
        <v>8</v>
      </c>
      <c r="E116" s="12" t="s">
        <v>89</v>
      </c>
      <c r="F116" s="12" t="s">
        <v>10</v>
      </c>
      <c r="G116" s="12" t="s">
        <v>11</v>
      </c>
      <c r="H116" s="477" t="s">
        <v>12</v>
      </c>
      <c r="I116" s="477"/>
      <c r="J116" s="477"/>
      <c r="K116" s="9" t="s">
        <v>13</v>
      </c>
      <c r="L116" s="9"/>
      <c r="M116" s="9"/>
    </row>
    <row r="117" spans="1:13" x14ac:dyDescent="0.25">
      <c r="A117" s="13"/>
      <c r="B117" s="13"/>
      <c r="C117" s="12"/>
      <c r="D117" s="12"/>
      <c r="E117" s="12"/>
      <c r="F117" s="12"/>
      <c r="G117" s="12"/>
      <c r="H117" s="388" t="s">
        <v>14</v>
      </c>
      <c r="I117" s="388" t="s">
        <v>15</v>
      </c>
      <c r="J117" s="388" t="s">
        <v>16</v>
      </c>
      <c r="K117" s="20" t="s">
        <v>14</v>
      </c>
      <c r="L117" s="20" t="s">
        <v>15</v>
      </c>
      <c r="M117" s="20" t="s">
        <v>16</v>
      </c>
    </row>
    <row r="118" spans="1:13" x14ac:dyDescent="0.25">
      <c r="A118" s="27">
        <v>1</v>
      </c>
      <c r="B118" s="54" t="s">
        <v>92</v>
      </c>
      <c r="C118" s="27">
        <v>146</v>
      </c>
      <c r="D118" s="53">
        <f t="shared" ref="D118:D129" si="36">F118+E118</f>
        <v>22</v>
      </c>
      <c r="E118" s="23">
        <v>4</v>
      </c>
      <c r="F118" s="23">
        <f t="shared" ref="F118:F129" si="37">INT(C118/$L$3)</f>
        <v>18</v>
      </c>
      <c r="G118" s="21">
        <v>21</v>
      </c>
      <c r="H118" s="27" t="str">
        <f t="shared" ref="H118:H130" si="38">CHOOSE(WEEKDAY(I118),"Minggu","Senin","Selasa","Rabu","Kamis","Jum'at","Sabtu")</f>
        <v>Selasa</v>
      </c>
      <c r="I118" s="72">
        <v>45720</v>
      </c>
      <c r="J118" s="73">
        <v>0.70833333333333304</v>
      </c>
      <c r="K118" s="27" t="str">
        <f t="shared" ref="K118:K129" si="39">CHOOSE(WEEKDAY(L118),"Minggu","Senin","Selasa","Rabu","Kamis","Jum'at","Sabtu")</f>
        <v>Rabu</v>
      </c>
      <c r="L118" s="72">
        <f>(I118+J118)+G118/24</f>
        <v>45721.583333333336</v>
      </c>
      <c r="M118" s="73">
        <f t="shared" ref="M118:M129" si="40">(J118+G118/24)</f>
        <v>1.583333333333333</v>
      </c>
    </row>
    <row r="119" spans="1:13" x14ac:dyDescent="0.25">
      <c r="A119" s="27">
        <f t="shared" ref="A119:A130" si="41">A118+1</f>
        <v>2</v>
      </c>
      <c r="B119" s="389" t="s">
        <v>371</v>
      </c>
      <c r="C119" s="27">
        <v>153</v>
      </c>
      <c r="D119" s="53">
        <f t="shared" si="36"/>
        <v>13</v>
      </c>
      <c r="E119" s="23">
        <v>-6</v>
      </c>
      <c r="F119" s="23">
        <f t="shared" si="37"/>
        <v>19</v>
      </c>
      <c r="G119" s="21">
        <v>4</v>
      </c>
      <c r="H119" s="27" t="str">
        <f t="shared" si="38"/>
        <v>Kamis</v>
      </c>
      <c r="I119" s="72">
        <f t="shared" ref="I119:I130" si="42">$I$118+J119</f>
        <v>45722.5</v>
      </c>
      <c r="J119" s="73">
        <f t="shared" ref="J119:J130" si="43">M118+D118/24</f>
        <v>2.4999999999999996</v>
      </c>
      <c r="K119" s="27" t="str">
        <f t="shared" si="39"/>
        <v>Kamis</v>
      </c>
      <c r="L119" s="72">
        <f t="shared" ref="L119:L129" si="44">($I$118+J119)+G119/24</f>
        <v>45722.666666666664</v>
      </c>
      <c r="M119" s="73">
        <f t="shared" si="40"/>
        <v>2.6666666666666661</v>
      </c>
    </row>
    <row r="120" spans="1:13" x14ac:dyDescent="0.25">
      <c r="A120" s="27">
        <f t="shared" si="41"/>
        <v>3</v>
      </c>
      <c r="B120" s="389" t="s">
        <v>129</v>
      </c>
      <c r="C120" s="27">
        <v>131</v>
      </c>
      <c r="D120" s="53">
        <f t="shared" si="36"/>
        <v>23</v>
      </c>
      <c r="E120" s="53">
        <v>7</v>
      </c>
      <c r="F120" s="23">
        <f t="shared" si="37"/>
        <v>16</v>
      </c>
      <c r="G120" s="21">
        <v>2</v>
      </c>
      <c r="H120" s="27" t="str">
        <f t="shared" si="38"/>
        <v>Jum'at</v>
      </c>
      <c r="I120" s="72">
        <f t="shared" si="42"/>
        <v>45723.208333333336</v>
      </c>
      <c r="J120" s="73">
        <f t="shared" si="43"/>
        <v>3.2083333333333326</v>
      </c>
      <c r="K120" s="27" t="str">
        <f t="shared" si="39"/>
        <v>Jum'at</v>
      </c>
      <c r="L120" s="72">
        <f t="shared" si="44"/>
        <v>45723.291666666672</v>
      </c>
      <c r="M120" s="73">
        <f t="shared" si="40"/>
        <v>3.2916666666666661</v>
      </c>
    </row>
    <row r="121" spans="1:13" x14ac:dyDescent="0.25">
      <c r="A121" s="27">
        <f t="shared" si="41"/>
        <v>4</v>
      </c>
      <c r="B121" s="22" t="s">
        <v>372</v>
      </c>
      <c r="C121" s="21">
        <v>110</v>
      </c>
      <c r="D121" s="53">
        <f t="shared" si="36"/>
        <v>15</v>
      </c>
      <c r="E121" s="53">
        <v>2</v>
      </c>
      <c r="F121" s="23">
        <f t="shared" si="37"/>
        <v>13</v>
      </c>
      <c r="G121" s="21">
        <v>2</v>
      </c>
      <c r="H121" s="27" t="str">
        <f t="shared" si="38"/>
        <v>Sabtu</v>
      </c>
      <c r="I121" s="72">
        <f t="shared" si="42"/>
        <v>45724.25</v>
      </c>
      <c r="J121" s="73">
        <f t="shared" si="43"/>
        <v>4.2499999999999991</v>
      </c>
      <c r="K121" s="27" t="str">
        <f t="shared" si="39"/>
        <v>Sabtu</v>
      </c>
      <c r="L121" s="72">
        <f t="shared" si="44"/>
        <v>45724.333333333336</v>
      </c>
      <c r="M121" s="73">
        <f t="shared" si="40"/>
        <v>4.3333333333333321</v>
      </c>
    </row>
    <row r="122" spans="1:13" x14ac:dyDescent="0.25">
      <c r="A122" s="27">
        <f t="shared" si="41"/>
        <v>5</v>
      </c>
      <c r="B122" s="22" t="s">
        <v>21</v>
      </c>
      <c r="C122" s="21">
        <v>82</v>
      </c>
      <c r="D122" s="53">
        <f t="shared" si="36"/>
        <v>10</v>
      </c>
      <c r="E122" s="53">
        <v>0</v>
      </c>
      <c r="F122" s="23">
        <f t="shared" si="37"/>
        <v>10</v>
      </c>
      <c r="G122" s="21">
        <v>2</v>
      </c>
      <c r="H122" s="27" t="str">
        <f t="shared" si="38"/>
        <v>Sabtu</v>
      </c>
      <c r="I122" s="72">
        <f t="shared" si="42"/>
        <v>45724.958333333336</v>
      </c>
      <c r="J122" s="73">
        <f t="shared" si="43"/>
        <v>4.9583333333333321</v>
      </c>
      <c r="K122" s="27" t="str">
        <f t="shared" si="39"/>
        <v>Minggu</v>
      </c>
      <c r="L122" s="72">
        <f t="shared" si="44"/>
        <v>45725.041666666672</v>
      </c>
      <c r="M122" s="73">
        <f t="shared" si="40"/>
        <v>5.0416666666666652</v>
      </c>
    </row>
    <row r="123" spans="1:13" x14ac:dyDescent="0.25">
      <c r="A123" s="27">
        <f t="shared" si="41"/>
        <v>6</v>
      </c>
      <c r="B123" s="390" t="s">
        <v>22</v>
      </c>
      <c r="C123" s="21">
        <v>132</v>
      </c>
      <c r="D123" s="53">
        <f t="shared" si="36"/>
        <v>16</v>
      </c>
      <c r="E123" s="53">
        <v>0</v>
      </c>
      <c r="F123" s="23">
        <f t="shared" si="37"/>
        <v>16</v>
      </c>
      <c r="G123" s="21">
        <v>4</v>
      </c>
      <c r="H123" s="27" t="str">
        <f t="shared" si="38"/>
        <v>Minggu</v>
      </c>
      <c r="I123" s="72">
        <f t="shared" si="42"/>
        <v>45725.458333333336</v>
      </c>
      <c r="J123" s="73">
        <f t="shared" si="43"/>
        <v>5.4583333333333321</v>
      </c>
      <c r="K123" s="27" t="str">
        <f t="shared" si="39"/>
        <v>Minggu</v>
      </c>
      <c r="L123" s="72">
        <f t="shared" si="44"/>
        <v>45725.625</v>
      </c>
      <c r="M123" s="73">
        <f t="shared" si="40"/>
        <v>5.6249999999999991</v>
      </c>
    </row>
    <row r="124" spans="1:13" x14ac:dyDescent="0.25">
      <c r="A124" s="27">
        <f t="shared" si="41"/>
        <v>7</v>
      </c>
      <c r="B124" s="390" t="s">
        <v>23</v>
      </c>
      <c r="C124" s="21">
        <v>132</v>
      </c>
      <c r="D124" s="53">
        <f t="shared" si="36"/>
        <v>18</v>
      </c>
      <c r="E124" s="53">
        <v>2</v>
      </c>
      <c r="F124" s="23">
        <f t="shared" si="37"/>
        <v>16</v>
      </c>
      <c r="G124" s="21">
        <v>12</v>
      </c>
      <c r="H124" s="27" t="str">
        <f t="shared" si="38"/>
        <v>Senin</v>
      </c>
      <c r="I124" s="72">
        <f t="shared" si="42"/>
        <v>45726.291666666664</v>
      </c>
      <c r="J124" s="73">
        <f t="shared" si="43"/>
        <v>6.2916666666666661</v>
      </c>
      <c r="K124" s="27" t="str">
        <f t="shared" si="39"/>
        <v>Senin</v>
      </c>
      <c r="L124" s="72">
        <f t="shared" si="44"/>
        <v>45726.791666666664</v>
      </c>
      <c r="M124" s="73">
        <f t="shared" si="40"/>
        <v>6.7916666666666661</v>
      </c>
    </row>
    <row r="125" spans="1:13" x14ac:dyDescent="0.25">
      <c r="A125" s="27">
        <f t="shared" si="41"/>
        <v>8</v>
      </c>
      <c r="B125" s="389" t="s">
        <v>22</v>
      </c>
      <c r="C125" s="27">
        <v>82</v>
      </c>
      <c r="D125" s="53">
        <f t="shared" si="36"/>
        <v>11</v>
      </c>
      <c r="E125" s="23">
        <v>1</v>
      </c>
      <c r="F125" s="23">
        <f t="shared" si="37"/>
        <v>10</v>
      </c>
      <c r="G125" s="21">
        <v>11</v>
      </c>
      <c r="H125" s="27" t="str">
        <f t="shared" si="38"/>
        <v>Selasa</v>
      </c>
      <c r="I125" s="72">
        <f t="shared" si="42"/>
        <v>45727.541666666664</v>
      </c>
      <c r="J125" s="73">
        <f t="shared" si="43"/>
        <v>7.5416666666666661</v>
      </c>
      <c r="K125" s="27" t="str">
        <f t="shared" si="39"/>
        <v>Rabu</v>
      </c>
      <c r="L125" s="72">
        <f t="shared" si="44"/>
        <v>45728</v>
      </c>
      <c r="M125" s="73">
        <f t="shared" si="40"/>
        <v>7.9999999999999991</v>
      </c>
    </row>
    <row r="126" spans="1:13" x14ac:dyDescent="0.25">
      <c r="A126" s="27">
        <f t="shared" si="41"/>
        <v>9</v>
      </c>
      <c r="B126" s="389" t="s">
        <v>21</v>
      </c>
      <c r="C126" s="27">
        <v>110</v>
      </c>
      <c r="D126" s="53">
        <f t="shared" si="36"/>
        <v>14</v>
      </c>
      <c r="E126" s="23">
        <v>1</v>
      </c>
      <c r="F126" s="23">
        <f t="shared" si="37"/>
        <v>13</v>
      </c>
      <c r="G126" s="21">
        <v>5</v>
      </c>
      <c r="H126" s="27" t="str">
        <f t="shared" si="38"/>
        <v>Rabu</v>
      </c>
      <c r="I126" s="72">
        <f t="shared" si="42"/>
        <v>45728.458333333336</v>
      </c>
      <c r="J126" s="73">
        <f t="shared" si="43"/>
        <v>8.4583333333333321</v>
      </c>
      <c r="K126" s="27" t="str">
        <f t="shared" si="39"/>
        <v>Rabu</v>
      </c>
      <c r="L126" s="72">
        <f t="shared" si="44"/>
        <v>45728.666666666672</v>
      </c>
      <c r="M126" s="73">
        <f t="shared" si="40"/>
        <v>8.6666666666666661</v>
      </c>
    </row>
    <row r="127" spans="1:13" x14ac:dyDescent="0.25">
      <c r="A127" s="27">
        <f t="shared" si="41"/>
        <v>10</v>
      </c>
      <c r="B127" s="389" t="s">
        <v>372</v>
      </c>
      <c r="C127" s="27">
        <v>131</v>
      </c>
      <c r="D127" s="53">
        <f t="shared" si="36"/>
        <v>21</v>
      </c>
      <c r="E127" s="23">
        <v>5</v>
      </c>
      <c r="F127" s="53">
        <f t="shared" si="37"/>
        <v>16</v>
      </c>
      <c r="G127" s="21">
        <v>2</v>
      </c>
      <c r="H127" s="27" t="str">
        <f t="shared" si="38"/>
        <v>Kamis</v>
      </c>
      <c r="I127" s="72">
        <f t="shared" si="42"/>
        <v>45729.25</v>
      </c>
      <c r="J127" s="73">
        <f t="shared" si="43"/>
        <v>9.25</v>
      </c>
      <c r="K127" s="27" t="str">
        <f t="shared" si="39"/>
        <v>Kamis</v>
      </c>
      <c r="L127" s="72">
        <f t="shared" si="44"/>
        <v>45729.333333333336</v>
      </c>
      <c r="M127" s="73">
        <f t="shared" si="40"/>
        <v>9.3333333333333339</v>
      </c>
    </row>
    <row r="128" spans="1:13" x14ac:dyDescent="0.25">
      <c r="A128" s="27">
        <f t="shared" si="41"/>
        <v>11</v>
      </c>
      <c r="B128" s="389" t="s">
        <v>129</v>
      </c>
      <c r="C128" s="27">
        <v>153</v>
      </c>
      <c r="D128" s="53">
        <f t="shared" si="36"/>
        <v>12</v>
      </c>
      <c r="E128" s="23">
        <v>-7</v>
      </c>
      <c r="F128" s="53">
        <f t="shared" si="37"/>
        <v>19</v>
      </c>
      <c r="G128" s="21">
        <v>2</v>
      </c>
      <c r="H128" s="27" t="str">
        <f t="shared" si="38"/>
        <v>Jum'at</v>
      </c>
      <c r="I128" s="72">
        <f t="shared" si="42"/>
        <v>45730.208333333336</v>
      </c>
      <c r="J128" s="73">
        <f t="shared" si="43"/>
        <v>10.208333333333334</v>
      </c>
      <c r="K128" s="27" t="str">
        <f t="shared" si="39"/>
        <v>Jum'at</v>
      </c>
      <c r="L128" s="72">
        <f t="shared" si="44"/>
        <v>45730.291666666672</v>
      </c>
      <c r="M128" s="73">
        <f t="shared" si="40"/>
        <v>10.291666666666668</v>
      </c>
    </row>
    <row r="129" spans="1:13" x14ac:dyDescent="0.25">
      <c r="A129" s="27">
        <f t="shared" si="41"/>
        <v>12</v>
      </c>
      <c r="B129" s="390" t="s">
        <v>371</v>
      </c>
      <c r="C129" s="27">
        <v>146</v>
      </c>
      <c r="D129" s="53">
        <f t="shared" si="36"/>
        <v>20</v>
      </c>
      <c r="E129" s="23">
        <v>2</v>
      </c>
      <c r="F129" s="53">
        <f t="shared" si="37"/>
        <v>18</v>
      </c>
      <c r="G129" s="21">
        <v>2</v>
      </c>
      <c r="H129" s="27" t="str">
        <f t="shared" si="38"/>
        <v>Jum'at</v>
      </c>
      <c r="I129" s="72">
        <f t="shared" si="42"/>
        <v>45730.791666666664</v>
      </c>
      <c r="J129" s="73">
        <f t="shared" si="43"/>
        <v>10.791666666666668</v>
      </c>
      <c r="K129" s="27" t="str">
        <f t="shared" si="39"/>
        <v>Jum'at</v>
      </c>
      <c r="L129" s="72">
        <f t="shared" si="44"/>
        <v>45730.875</v>
      </c>
      <c r="M129" s="73">
        <f t="shared" si="40"/>
        <v>10.875000000000002</v>
      </c>
    </row>
    <row r="130" spans="1:13" x14ac:dyDescent="0.25">
      <c r="A130" s="27">
        <f t="shared" si="41"/>
        <v>13</v>
      </c>
      <c r="B130" s="22" t="s">
        <v>92</v>
      </c>
      <c r="C130" s="21"/>
      <c r="D130" s="23"/>
      <c r="E130" s="23"/>
      <c r="F130" s="53"/>
      <c r="G130" s="21"/>
      <c r="H130" s="27" t="str">
        <f t="shared" si="38"/>
        <v>Sabtu</v>
      </c>
      <c r="I130" s="72">
        <f t="shared" si="42"/>
        <v>45731.708333333336</v>
      </c>
      <c r="J130" s="73">
        <f t="shared" si="43"/>
        <v>11.708333333333336</v>
      </c>
      <c r="K130" s="27"/>
      <c r="L130" s="72"/>
      <c r="M130" s="73"/>
    </row>
    <row r="131" spans="1:13" x14ac:dyDescent="0.25">
      <c r="A131" s="8" t="s">
        <v>31</v>
      </c>
      <c r="B131" s="8"/>
      <c r="C131" s="28">
        <f>SUM(C118:C130)</f>
        <v>1508</v>
      </c>
      <c r="D131" s="28">
        <f>SUM(D114:D130)</f>
        <v>195</v>
      </c>
      <c r="E131" s="28"/>
      <c r="F131" s="28"/>
      <c r="G131" s="28">
        <f>SUM(G114:G130)</f>
        <v>69</v>
      </c>
      <c r="H131" s="28">
        <f>D131+G131</f>
        <v>264</v>
      </c>
      <c r="I131" s="29"/>
      <c r="J131" s="30"/>
      <c r="K131" s="29"/>
      <c r="L131" s="29"/>
      <c r="M131" s="30"/>
    </row>
    <row r="132" spans="1:13" x14ac:dyDescent="0.25">
      <c r="A132" s="8" t="s">
        <v>32</v>
      </c>
      <c r="B132" s="8"/>
      <c r="C132" s="31"/>
      <c r="D132" s="32">
        <f>D131/24</f>
        <v>8.125</v>
      </c>
      <c r="E132" s="32"/>
      <c r="F132" s="32"/>
      <c r="G132" s="32">
        <f>G131/24</f>
        <v>2.875</v>
      </c>
      <c r="H132" s="32">
        <f>H131/24</f>
        <v>11</v>
      </c>
      <c r="J132" s="34" t="s">
        <v>33</v>
      </c>
      <c r="K132" s="35"/>
      <c r="L132" s="35"/>
    </row>
    <row r="133" spans="1:13" x14ac:dyDescent="0.25">
      <c r="B133" s="387"/>
      <c r="C133" s="387"/>
      <c r="D133" s="387"/>
      <c r="E133" s="387"/>
      <c r="F133" s="387"/>
      <c r="G133" s="387"/>
      <c r="H133" s="387"/>
      <c r="I133" s="387"/>
      <c r="J133" s="30" t="s">
        <v>34</v>
      </c>
      <c r="K133" s="30"/>
      <c r="L133" s="38">
        <f>C131</f>
        <v>1508</v>
      </c>
      <c r="M133" s="35" t="s">
        <v>35</v>
      </c>
    </row>
    <row r="134" spans="1:13" x14ac:dyDescent="0.25">
      <c r="B134" s="387"/>
      <c r="C134" s="387"/>
      <c r="D134" s="387"/>
      <c r="E134" s="387"/>
      <c r="F134" s="387"/>
      <c r="G134" s="387"/>
      <c r="H134" s="387"/>
      <c r="I134" s="387"/>
      <c r="J134" s="30" t="s">
        <v>36</v>
      </c>
      <c r="K134" s="30"/>
      <c r="L134" s="40">
        <f>D132</f>
        <v>8.125</v>
      </c>
      <c r="M134" s="35" t="s">
        <v>14</v>
      </c>
    </row>
    <row r="135" spans="1:13" x14ac:dyDescent="0.25">
      <c r="B135" s="387"/>
      <c r="C135" s="387"/>
      <c r="D135" s="387"/>
      <c r="E135" s="387"/>
      <c r="F135" s="387"/>
      <c r="G135" s="387"/>
      <c r="H135" s="387"/>
      <c r="I135" s="387"/>
      <c r="J135" s="30" t="s">
        <v>37</v>
      </c>
      <c r="K135" s="30"/>
      <c r="L135" s="41">
        <f>G132</f>
        <v>2.875</v>
      </c>
      <c r="M135" s="35" t="s">
        <v>14</v>
      </c>
    </row>
    <row r="137" spans="1:13" x14ac:dyDescent="0.25">
      <c r="A137" s="438" t="s">
        <v>0</v>
      </c>
      <c r="B137" s="438"/>
      <c r="C137" s="438"/>
      <c r="D137" s="438"/>
      <c r="E137" s="438"/>
      <c r="F137" s="438"/>
      <c r="G137" s="438"/>
      <c r="H137" s="438"/>
      <c r="I137" s="438"/>
      <c r="J137" s="438"/>
      <c r="K137" s="438"/>
      <c r="L137" s="438"/>
      <c r="M137" s="438"/>
    </row>
    <row r="138" spans="1:13" x14ac:dyDescent="0.25">
      <c r="A138" s="438" t="s">
        <v>369</v>
      </c>
      <c r="B138" s="438"/>
      <c r="C138" s="438"/>
      <c r="D138" s="438"/>
      <c r="E138" s="438"/>
      <c r="F138" s="438"/>
      <c r="G138" s="438"/>
      <c r="H138" s="438"/>
      <c r="I138" s="438"/>
      <c r="J138" s="438"/>
      <c r="K138" s="438"/>
      <c r="L138" s="438"/>
      <c r="M138" s="438"/>
    </row>
    <row r="139" spans="1:13" x14ac:dyDescent="0.25">
      <c r="A139" s="429" t="s">
        <v>42</v>
      </c>
      <c r="B139" s="429"/>
      <c r="C139" s="429"/>
      <c r="D139" s="429"/>
      <c r="E139" s="429"/>
      <c r="F139" s="429"/>
      <c r="G139" s="429"/>
      <c r="H139" s="429"/>
      <c r="I139" s="429"/>
      <c r="J139" s="387"/>
      <c r="K139" s="18" t="s">
        <v>370</v>
      </c>
      <c r="L139" s="16">
        <v>8</v>
      </c>
      <c r="M139" s="18" t="s">
        <v>4</v>
      </c>
    </row>
    <row r="140" spans="1:13" x14ac:dyDescent="0.25">
      <c r="A140" s="13" t="s">
        <v>5</v>
      </c>
      <c r="B140" s="13" t="s">
        <v>6</v>
      </c>
      <c r="C140" s="12" t="s">
        <v>7</v>
      </c>
      <c r="D140" s="12" t="s">
        <v>8</v>
      </c>
      <c r="E140" s="12" t="s">
        <v>89</v>
      </c>
      <c r="F140" s="12" t="s">
        <v>10</v>
      </c>
      <c r="G140" s="12" t="s">
        <v>11</v>
      </c>
      <c r="H140" s="477" t="s">
        <v>12</v>
      </c>
      <c r="I140" s="477"/>
      <c r="J140" s="477"/>
      <c r="K140" s="9" t="s">
        <v>13</v>
      </c>
      <c r="L140" s="9"/>
      <c r="M140" s="9"/>
    </row>
    <row r="141" spans="1:13" x14ac:dyDescent="0.25">
      <c r="A141" s="13"/>
      <c r="B141" s="13"/>
      <c r="C141" s="12"/>
      <c r="D141" s="12"/>
      <c r="E141" s="12"/>
      <c r="F141" s="12"/>
      <c r="G141" s="12"/>
      <c r="H141" s="388" t="s">
        <v>14</v>
      </c>
      <c r="I141" s="388" t="s">
        <v>15</v>
      </c>
      <c r="J141" s="388" t="s">
        <v>16</v>
      </c>
      <c r="K141" s="20" t="s">
        <v>14</v>
      </c>
      <c r="L141" s="20" t="s">
        <v>15</v>
      </c>
      <c r="M141" s="20" t="s">
        <v>16</v>
      </c>
    </row>
    <row r="142" spans="1:13" x14ac:dyDescent="0.25">
      <c r="A142" s="27">
        <v>1</v>
      </c>
      <c r="B142" s="54" t="s">
        <v>92</v>
      </c>
      <c r="C142" s="27">
        <v>146</v>
      </c>
      <c r="D142" s="53">
        <f t="shared" ref="D142:D159" si="45">F142+E142</f>
        <v>21</v>
      </c>
      <c r="E142" s="23">
        <v>3</v>
      </c>
      <c r="F142" s="23">
        <f t="shared" ref="F142:F159" si="46">INT(C142/$L$3)</f>
        <v>18</v>
      </c>
      <c r="G142" s="21">
        <v>22</v>
      </c>
      <c r="H142" s="27" t="str">
        <f t="shared" ref="H142:H160" si="47">CHOOSE(WEEKDAY(I142),"Minggu","Senin","Selasa","Rabu","Kamis","Jum'at","Sabtu")</f>
        <v>Sabtu</v>
      </c>
      <c r="I142" s="72">
        <v>45731</v>
      </c>
      <c r="J142" s="73">
        <v>0.70833333333333304</v>
      </c>
      <c r="K142" s="27" t="str">
        <f t="shared" ref="K142:K159" si="48">CHOOSE(WEEKDAY(L142),"Minggu","Senin","Selasa","Rabu","Kamis","Jum'at","Sabtu")</f>
        <v>Minggu</v>
      </c>
      <c r="L142" s="72">
        <f>(I142+J142)+G142/24</f>
        <v>45732.625</v>
      </c>
      <c r="M142" s="73">
        <f t="shared" ref="M142:M159" si="49">(J142+G142/24)</f>
        <v>1.6249999999999996</v>
      </c>
    </row>
    <row r="143" spans="1:13" x14ac:dyDescent="0.25">
      <c r="A143" s="27">
        <f t="shared" ref="A143:A160" si="50">A142+1</f>
        <v>2</v>
      </c>
      <c r="B143" s="389" t="s">
        <v>371</v>
      </c>
      <c r="C143" s="27">
        <v>153</v>
      </c>
      <c r="D143" s="53">
        <f t="shared" si="45"/>
        <v>13</v>
      </c>
      <c r="E143" s="23">
        <v>-6</v>
      </c>
      <c r="F143" s="23">
        <f t="shared" si="46"/>
        <v>19</v>
      </c>
      <c r="G143" s="21">
        <v>4</v>
      </c>
      <c r="H143" s="27" t="str">
        <f t="shared" si="47"/>
        <v>Senin</v>
      </c>
      <c r="I143" s="72">
        <f t="shared" ref="I143:I160" si="51">$I$142+J143</f>
        <v>45733.5</v>
      </c>
      <c r="J143" s="73">
        <f t="shared" ref="J143:J160" si="52">M142+D142/24</f>
        <v>2.4999999999999996</v>
      </c>
      <c r="K143" s="27" t="str">
        <f t="shared" si="48"/>
        <v>Senin</v>
      </c>
      <c r="L143" s="72">
        <f t="shared" ref="L143:L159" si="53">($I$142+J143)+G143/24</f>
        <v>45733.666666666664</v>
      </c>
      <c r="M143" s="73">
        <f t="shared" si="49"/>
        <v>2.6666666666666661</v>
      </c>
    </row>
    <row r="144" spans="1:13" x14ac:dyDescent="0.25">
      <c r="A144" s="27">
        <f t="shared" si="50"/>
        <v>3</v>
      </c>
      <c r="B144" s="389" t="s">
        <v>129</v>
      </c>
      <c r="C144" s="27">
        <v>131</v>
      </c>
      <c r="D144" s="53">
        <f t="shared" si="45"/>
        <v>23</v>
      </c>
      <c r="E144" s="53">
        <v>7</v>
      </c>
      <c r="F144" s="23">
        <f t="shared" si="46"/>
        <v>16</v>
      </c>
      <c r="G144" s="21">
        <v>2</v>
      </c>
      <c r="H144" s="27" t="str">
        <f t="shared" si="47"/>
        <v>Selasa</v>
      </c>
      <c r="I144" s="72">
        <f t="shared" si="51"/>
        <v>45734.208333333336</v>
      </c>
      <c r="J144" s="73">
        <f t="shared" si="52"/>
        <v>3.2083333333333326</v>
      </c>
      <c r="K144" s="27" t="str">
        <f t="shared" si="48"/>
        <v>Selasa</v>
      </c>
      <c r="L144" s="72">
        <f t="shared" si="53"/>
        <v>45734.291666666672</v>
      </c>
      <c r="M144" s="73">
        <f t="shared" si="49"/>
        <v>3.2916666666666661</v>
      </c>
    </row>
    <row r="145" spans="1:13" x14ac:dyDescent="0.25">
      <c r="A145" s="27">
        <f t="shared" si="50"/>
        <v>4</v>
      </c>
      <c r="B145" s="22" t="s">
        <v>372</v>
      </c>
      <c r="C145" s="21">
        <v>110</v>
      </c>
      <c r="D145" s="53">
        <f t="shared" si="45"/>
        <v>14</v>
      </c>
      <c r="E145" s="53">
        <v>1</v>
      </c>
      <c r="F145" s="23">
        <f t="shared" si="46"/>
        <v>13</v>
      </c>
      <c r="G145" s="21">
        <v>2</v>
      </c>
      <c r="H145" s="27" t="str">
        <f t="shared" si="47"/>
        <v>Rabu</v>
      </c>
      <c r="I145" s="72">
        <f t="shared" si="51"/>
        <v>45735.25</v>
      </c>
      <c r="J145" s="73">
        <f t="shared" si="52"/>
        <v>4.2499999999999991</v>
      </c>
      <c r="K145" s="27" t="str">
        <f t="shared" si="48"/>
        <v>Rabu</v>
      </c>
      <c r="L145" s="72">
        <f t="shared" si="53"/>
        <v>45735.333333333336</v>
      </c>
      <c r="M145" s="73">
        <f t="shared" si="49"/>
        <v>4.3333333333333321</v>
      </c>
    </row>
    <row r="146" spans="1:13" x14ac:dyDescent="0.25">
      <c r="A146" s="27">
        <f t="shared" si="50"/>
        <v>5</v>
      </c>
      <c r="B146" s="22" t="s">
        <v>21</v>
      </c>
      <c r="C146" s="21">
        <v>82</v>
      </c>
      <c r="D146" s="53">
        <f t="shared" si="45"/>
        <v>10</v>
      </c>
      <c r="E146" s="53">
        <v>0</v>
      </c>
      <c r="F146" s="23">
        <f t="shared" si="46"/>
        <v>10</v>
      </c>
      <c r="G146" s="21">
        <v>1</v>
      </c>
      <c r="H146" s="27" t="str">
        <f t="shared" si="47"/>
        <v>Rabu</v>
      </c>
      <c r="I146" s="72">
        <f t="shared" si="51"/>
        <v>45735.916666666664</v>
      </c>
      <c r="J146" s="73">
        <f t="shared" si="52"/>
        <v>4.9166666666666652</v>
      </c>
      <c r="K146" s="27" t="str">
        <f t="shared" si="48"/>
        <v>Rabu</v>
      </c>
      <c r="L146" s="72">
        <f t="shared" si="53"/>
        <v>45735.958333333328</v>
      </c>
      <c r="M146" s="73">
        <f t="shared" si="49"/>
        <v>4.9583333333333321</v>
      </c>
    </row>
    <row r="147" spans="1:13" x14ac:dyDescent="0.25">
      <c r="A147" s="27">
        <f t="shared" si="50"/>
        <v>6</v>
      </c>
      <c r="B147" s="390" t="s">
        <v>22</v>
      </c>
      <c r="C147" s="21">
        <v>132</v>
      </c>
      <c r="D147" s="53">
        <f t="shared" si="45"/>
        <v>16</v>
      </c>
      <c r="E147" s="53">
        <v>0</v>
      </c>
      <c r="F147" s="23">
        <f t="shared" si="46"/>
        <v>16</v>
      </c>
      <c r="G147" s="21">
        <v>4</v>
      </c>
      <c r="H147" s="27" t="str">
        <f t="shared" si="47"/>
        <v>Kamis</v>
      </c>
      <c r="I147" s="72">
        <f t="shared" si="51"/>
        <v>45736.375</v>
      </c>
      <c r="J147" s="73">
        <f t="shared" si="52"/>
        <v>5.3749999999999991</v>
      </c>
      <c r="K147" s="27" t="str">
        <f t="shared" si="48"/>
        <v>Kamis</v>
      </c>
      <c r="L147" s="72">
        <f t="shared" si="53"/>
        <v>45736.541666666664</v>
      </c>
      <c r="M147" s="73">
        <f t="shared" si="49"/>
        <v>5.5416666666666661</v>
      </c>
    </row>
    <row r="148" spans="1:13" x14ac:dyDescent="0.25">
      <c r="A148" s="27">
        <f t="shared" si="50"/>
        <v>7</v>
      </c>
      <c r="B148" s="390" t="s">
        <v>23</v>
      </c>
      <c r="C148" s="21">
        <v>73</v>
      </c>
      <c r="D148" s="53">
        <f t="shared" si="45"/>
        <v>10</v>
      </c>
      <c r="E148" s="53">
        <v>1</v>
      </c>
      <c r="F148" s="23">
        <f t="shared" si="46"/>
        <v>9</v>
      </c>
      <c r="G148" s="21">
        <v>2</v>
      </c>
      <c r="H148" s="27" t="str">
        <f t="shared" si="47"/>
        <v>Jum'at</v>
      </c>
      <c r="I148" s="72">
        <f t="shared" si="51"/>
        <v>45737.208333333336</v>
      </c>
      <c r="J148" s="73">
        <f t="shared" si="52"/>
        <v>6.208333333333333</v>
      </c>
      <c r="K148" s="27" t="str">
        <f t="shared" si="48"/>
        <v>Jum'at</v>
      </c>
      <c r="L148" s="72">
        <f t="shared" si="53"/>
        <v>45737.291666666672</v>
      </c>
      <c r="M148" s="73">
        <f t="shared" si="49"/>
        <v>6.2916666666666661</v>
      </c>
    </row>
    <row r="149" spans="1:13" x14ac:dyDescent="0.25">
      <c r="A149" s="27">
        <f t="shared" si="50"/>
        <v>8</v>
      </c>
      <c r="B149" s="390" t="s">
        <v>373</v>
      </c>
      <c r="C149" s="21">
        <v>105</v>
      </c>
      <c r="D149" s="53">
        <f t="shared" si="45"/>
        <v>12</v>
      </c>
      <c r="E149" s="53">
        <v>-1</v>
      </c>
      <c r="F149" s="23">
        <f t="shared" si="46"/>
        <v>13</v>
      </c>
      <c r="G149" s="21">
        <v>1</v>
      </c>
      <c r="H149" s="27" t="str">
        <f t="shared" si="47"/>
        <v>Jum'at</v>
      </c>
      <c r="I149" s="72">
        <f t="shared" si="51"/>
        <v>45737.708333333336</v>
      </c>
      <c r="J149" s="73">
        <f t="shared" si="52"/>
        <v>6.708333333333333</v>
      </c>
      <c r="K149" s="27" t="str">
        <f t="shared" si="48"/>
        <v>Jum'at</v>
      </c>
      <c r="L149" s="72">
        <f t="shared" si="53"/>
        <v>45737.75</v>
      </c>
      <c r="M149" s="73">
        <f t="shared" si="49"/>
        <v>6.75</v>
      </c>
    </row>
    <row r="150" spans="1:13" x14ac:dyDescent="0.25">
      <c r="A150" s="27">
        <f t="shared" si="50"/>
        <v>9</v>
      </c>
      <c r="B150" s="389" t="s">
        <v>27</v>
      </c>
      <c r="C150" s="21">
        <v>224</v>
      </c>
      <c r="D150" s="53">
        <f t="shared" si="45"/>
        <v>28</v>
      </c>
      <c r="E150" s="23">
        <v>0</v>
      </c>
      <c r="F150" s="23">
        <f t="shared" si="46"/>
        <v>28</v>
      </c>
      <c r="G150" s="21">
        <v>3</v>
      </c>
      <c r="H150" s="27" t="str">
        <f t="shared" si="47"/>
        <v>Sabtu</v>
      </c>
      <c r="I150" s="72">
        <f t="shared" si="51"/>
        <v>45738.25</v>
      </c>
      <c r="J150" s="73">
        <f t="shared" si="52"/>
        <v>7.25</v>
      </c>
      <c r="K150" s="27" t="str">
        <f t="shared" si="48"/>
        <v>Sabtu</v>
      </c>
      <c r="L150" s="72">
        <f t="shared" si="53"/>
        <v>45738.375</v>
      </c>
      <c r="M150" s="73">
        <f t="shared" si="49"/>
        <v>7.375</v>
      </c>
    </row>
    <row r="151" spans="1:13" x14ac:dyDescent="0.25">
      <c r="A151" s="27">
        <f t="shared" si="50"/>
        <v>10</v>
      </c>
      <c r="B151" s="392" t="s">
        <v>28</v>
      </c>
      <c r="C151" s="21">
        <v>224</v>
      </c>
      <c r="D151" s="53">
        <f t="shared" si="45"/>
        <v>28</v>
      </c>
      <c r="E151" s="23">
        <v>0</v>
      </c>
      <c r="F151" s="23">
        <f t="shared" si="46"/>
        <v>28</v>
      </c>
      <c r="G151" s="21">
        <v>3</v>
      </c>
      <c r="H151" s="27" t="str">
        <f t="shared" si="47"/>
        <v>Minggu</v>
      </c>
      <c r="I151" s="72">
        <f t="shared" si="51"/>
        <v>45739.541666666664</v>
      </c>
      <c r="J151" s="73">
        <f t="shared" si="52"/>
        <v>8.5416666666666661</v>
      </c>
      <c r="K151" s="27" t="str">
        <f t="shared" si="48"/>
        <v>Minggu</v>
      </c>
      <c r="L151" s="72">
        <f t="shared" si="53"/>
        <v>45739.666666666664</v>
      </c>
      <c r="M151" s="73">
        <f t="shared" si="49"/>
        <v>8.6666666666666661</v>
      </c>
    </row>
    <row r="152" spans="1:13" x14ac:dyDescent="0.25">
      <c r="A152" s="27">
        <f t="shared" si="50"/>
        <v>11</v>
      </c>
      <c r="B152" s="392" t="s">
        <v>27</v>
      </c>
      <c r="C152" s="27">
        <v>105</v>
      </c>
      <c r="D152" s="53">
        <f t="shared" si="45"/>
        <v>13</v>
      </c>
      <c r="E152" s="23">
        <v>0</v>
      </c>
      <c r="F152" s="23">
        <f t="shared" si="46"/>
        <v>13</v>
      </c>
      <c r="G152" s="21">
        <v>2</v>
      </c>
      <c r="H152" s="27" t="str">
        <f t="shared" si="47"/>
        <v>Senin</v>
      </c>
      <c r="I152" s="72">
        <f t="shared" si="51"/>
        <v>45740.833333333336</v>
      </c>
      <c r="J152" s="73">
        <f t="shared" si="52"/>
        <v>9.8333333333333321</v>
      </c>
      <c r="K152" s="27" t="str">
        <f t="shared" si="48"/>
        <v>Senin</v>
      </c>
      <c r="L152" s="72">
        <f t="shared" si="53"/>
        <v>45740.916666666672</v>
      </c>
      <c r="M152" s="73">
        <f t="shared" si="49"/>
        <v>9.9166666666666661</v>
      </c>
    </row>
    <row r="153" spans="1:13" x14ac:dyDescent="0.25">
      <c r="A153" s="27">
        <f t="shared" si="50"/>
        <v>12</v>
      </c>
      <c r="B153" s="389" t="s">
        <v>373</v>
      </c>
      <c r="C153" s="27">
        <v>73</v>
      </c>
      <c r="D153" s="53">
        <f t="shared" si="45"/>
        <v>10</v>
      </c>
      <c r="E153" s="23">
        <v>1</v>
      </c>
      <c r="F153" s="23">
        <f t="shared" si="46"/>
        <v>9</v>
      </c>
      <c r="G153" s="21">
        <v>2</v>
      </c>
      <c r="H153" s="27" t="str">
        <f t="shared" si="47"/>
        <v>Selasa</v>
      </c>
      <c r="I153" s="72">
        <f t="shared" si="51"/>
        <v>45741.458333333336</v>
      </c>
      <c r="J153" s="73">
        <f t="shared" si="52"/>
        <v>10.458333333333332</v>
      </c>
      <c r="K153" s="27" t="str">
        <f t="shared" si="48"/>
        <v>Selasa</v>
      </c>
      <c r="L153" s="72">
        <f t="shared" si="53"/>
        <v>45741.541666666672</v>
      </c>
      <c r="M153" s="73">
        <f t="shared" si="49"/>
        <v>10.541666666666666</v>
      </c>
    </row>
    <row r="154" spans="1:13" x14ac:dyDescent="0.25">
      <c r="A154" s="27">
        <f t="shared" si="50"/>
        <v>13</v>
      </c>
      <c r="B154" s="389" t="s">
        <v>23</v>
      </c>
      <c r="C154" s="27">
        <v>132</v>
      </c>
      <c r="D154" s="53">
        <f t="shared" si="45"/>
        <v>18</v>
      </c>
      <c r="E154" s="23">
        <v>2</v>
      </c>
      <c r="F154" s="23">
        <f t="shared" si="46"/>
        <v>16</v>
      </c>
      <c r="G154" s="21">
        <v>2</v>
      </c>
      <c r="H154" s="27" t="str">
        <f t="shared" si="47"/>
        <v>Selasa</v>
      </c>
      <c r="I154" s="72">
        <f t="shared" si="51"/>
        <v>45741.958333333336</v>
      </c>
      <c r="J154" s="73">
        <f t="shared" si="52"/>
        <v>10.958333333333332</v>
      </c>
      <c r="K154" s="27" t="str">
        <f t="shared" si="48"/>
        <v>Rabu</v>
      </c>
      <c r="L154" s="72">
        <f t="shared" si="53"/>
        <v>45742.041666666672</v>
      </c>
      <c r="M154" s="73">
        <f t="shared" si="49"/>
        <v>11.041666666666666</v>
      </c>
    </row>
    <row r="155" spans="1:13" x14ac:dyDescent="0.25">
      <c r="A155" s="27">
        <f t="shared" si="50"/>
        <v>14</v>
      </c>
      <c r="B155" s="389" t="s">
        <v>22</v>
      </c>
      <c r="C155" s="27">
        <v>82</v>
      </c>
      <c r="D155" s="53">
        <f t="shared" si="45"/>
        <v>11</v>
      </c>
      <c r="E155" s="23">
        <v>1</v>
      </c>
      <c r="F155" s="23">
        <f t="shared" si="46"/>
        <v>10</v>
      </c>
      <c r="G155" s="21">
        <v>7</v>
      </c>
      <c r="H155" s="27" t="str">
        <f t="shared" si="47"/>
        <v>Rabu</v>
      </c>
      <c r="I155" s="72">
        <f t="shared" si="51"/>
        <v>45742.791666666664</v>
      </c>
      <c r="J155" s="73">
        <f t="shared" si="52"/>
        <v>11.791666666666666</v>
      </c>
      <c r="K155" s="27" t="str">
        <f t="shared" si="48"/>
        <v>Kamis</v>
      </c>
      <c r="L155" s="72">
        <f t="shared" si="53"/>
        <v>45743.083333333328</v>
      </c>
      <c r="M155" s="73">
        <f t="shared" si="49"/>
        <v>12.083333333333332</v>
      </c>
    </row>
    <row r="156" spans="1:13" x14ac:dyDescent="0.25">
      <c r="A156" s="27">
        <f t="shared" si="50"/>
        <v>15</v>
      </c>
      <c r="B156" s="389" t="s">
        <v>21</v>
      </c>
      <c r="C156" s="27">
        <v>110</v>
      </c>
      <c r="D156" s="53">
        <f t="shared" si="45"/>
        <v>14</v>
      </c>
      <c r="E156" s="23">
        <v>1</v>
      </c>
      <c r="F156" s="23">
        <f t="shared" si="46"/>
        <v>13</v>
      </c>
      <c r="G156" s="21">
        <v>3</v>
      </c>
      <c r="H156" s="27" t="str">
        <f t="shared" si="47"/>
        <v>Kamis</v>
      </c>
      <c r="I156" s="72">
        <f t="shared" si="51"/>
        <v>45743.541666666664</v>
      </c>
      <c r="J156" s="73">
        <f t="shared" si="52"/>
        <v>12.541666666666666</v>
      </c>
      <c r="K156" s="27" t="str">
        <f t="shared" si="48"/>
        <v>Kamis</v>
      </c>
      <c r="L156" s="72">
        <f t="shared" si="53"/>
        <v>45743.666666666664</v>
      </c>
      <c r="M156" s="73">
        <f t="shared" si="49"/>
        <v>12.666666666666666</v>
      </c>
    </row>
    <row r="157" spans="1:13" x14ac:dyDescent="0.25">
      <c r="A157" s="27">
        <f t="shared" si="50"/>
        <v>16</v>
      </c>
      <c r="B157" s="389" t="s">
        <v>372</v>
      </c>
      <c r="C157" s="27">
        <v>131</v>
      </c>
      <c r="D157" s="53">
        <f t="shared" si="45"/>
        <v>21</v>
      </c>
      <c r="E157" s="23">
        <v>5</v>
      </c>
      <c r="F157" s="23">
        <f t="shared" si="46"/>
        <v>16</v>
      </c>
      <c r="G157" s="21">
        <v>2</v>
      </c>
      <c r="H157" s="27" t="str">
        <f t="shared" si="47"/>
        <v>Jum'at</v>
      </c>
      <c r="I157" s="72">
        <f t="shared" si="51"/>
        <v>45744.25</v>
      </c>
      <c r="J157" s="73">
        <f t="shared" si="52"/>
        <v>13.25</v>
      </c>
      <c r="K157" s="27" t="str">
        <f t="shared" si="48"/>
        <v>Jum'at</v>
      </c>
      <c r="L157" s="72">
        <f t="shared" si="53"/>
        <v>45744.333333333336</v>
      </c>
      <c r="M157" s="73">
        <f t="shared" si="49"/>
        <v>13.333333333333334</v>
      </c>
    </row>
    <row r="158" spans="1:13" x14ac:dyDescent="0.25">
      <c r="A158" s="27">
        <f t="shared" si="50"/>
        <v>17</v>
      </c>
      <c r="B158" s="389" t="s">
        <v>129</v>
      </c>
      <c r="C158" s="27">
        <v>153</v>
      </c>
      <c r="D158" s="53">
        <f t="shared" si="45"/>
        <v>12</v>
      </c>
      <c r="E158" s="23">
        <v>-7</v>
      </c>
      <c r="F158" s="23">
        <f t="shared" si="46"/>
        <v>19</v>
      </c>
      <c r="G158" s="21">
        <v>2</v>
      </c>
      <c r="H158" s="27" t="str">
        <f t="shared" si="47"/>
        <v>Sabtu</v>
      </c>
      <c r="I158" s="72">
        <f t="shared" si="51"/>
        <v>45745.208333333336</v>
      </c>
      <c r="J158" s="73">
        <f t="shared" si="52"/>
        <v>14.208333333333334</v>
      </c>
      <c r="K158" s="27" t="str">
        <f t="shared" si="48"/>
        <v>Sabtu</v>
      </c>
      <c r="L158" s="72">
        <f t="shared" si="53"/>
        <v>45745.291666666672</v>
      </c>
      <c r="M158" s="73">
        <f t="shared" si="49"/>
        <v>14.291666666666668</v>
      </c>
    </row>
    <row r="159" spans="1:13" x14ac:dyDescent="0.25">
      <c r="A159" s="27">
        <f t="shared" si="50"/>
        <v>18</v>
      </c>
      <c r="B159" s="390" t="s">
        <v>371</v>
      </c>
      <c r="C159" s="27">
        <v>146</v>
      </c>
      <c r="D159" s="53">
        <f t="shared" si="45"/>
        <v>19</v>
      </c>
      <c r="E159" s="23">
        <v>1</v>
      </c>
      <c r="F159" s="23">
        <f t="shared" si="46"/>
        <v>18</v>
      </c>
      <c r="G159" s="21">
        <v>3</v>
      </c>
      <c r="H159" s="27" t="str">
        <f t="shared" si="47"/>
        <v>Sabtu</v>
      </c>
      <c r="I159" s="72">
        <f t="shared" si="51"/>
        <v>45745.791666666664</v>
      </c>
      <c r="J159" s="73">
        <f t="shared" si="52"/>
        <v>14.791666666666668</v>
      </c>
      <c r="K159" s="27" t="str">
        <f t="shared" si="48"/>
        <v>Sabtu</v>
      </c>
      <c r="L159" s="72">
        <f t="shared" si="53"/>
        <v>45745.916666666664</v>
      </c>
      <c r="M159" s="73">
        <f t="shared" si="49"/>
        <v>14.916666666666668</v>
      </c>
    </row>
    <row r="160" spans="1:13" x14ac:dyDescent="0.25">
      <c r="A160" s="27">
        <f t="shared" si="50"/>
        <v>19</v>
      </c>
      <c r="B160" s="22" t="s">
        <v>92</v>
      </c>
      <c r="C160" s="21"/>
      <c r="D160" s="23"/>
      <c r="E160" s="23"/>
      <c r="F160" s="53"/>
      <c r="G160" s="21"/>
      <c r="H160" s="27" t="str">
        <f t="shared" si="47"/>
        <v>Minggu</v>
      </c>
      <c r="I160" s="72">
        <f t="shared" si="51"/>
        <v>45746.708333333336</v>
      </c>
      <c r="J160" s="73">
        <f t="shared" si="52"/>
        <v>15.708333333333334</v>
      </c>
      <c r="K160" s="27"/>
      <c r="L160" s="72"/>
      <c r="M160" s="73"/>
    </row>
    <row r="161" spans="1:13" x14ac:dyDescent="0.25">
      <c r="A161" s="8" t="s">
        <v>31</v>
      </c>
      <c r="B161" s="8"/>
      <c r="C161" s="28">
        <f>SUM(C142:C160)</f>
        <v>2312</v>
      </c>
      <c r="D161" s="28">
        <f>SUM(D138:D160)</f>
        <v>293</v>
      </c>
      <c r="E161" s="28"/>
      <c r="F161" s="28"/>
      <c r="G161" s="28">
        <f>SUM(G138:G160)</f>
        <v>67</v>
      </c>
      <c r="H161" s="28">
        <f>D161+G161</f>
        <v>360</v>
      </c>
      <c r="I161" s="29"/>
      <c r="J161" s="30"/>
      <c r="K161" s="29"/>
      <c r="L161" s="29"/>
      <c r="M161" s="30"/>
    </row>
    <row r="162" spans="1:13" x14ac:dyDescent="0.25">
      <c r="A162" s="8" t="s">
        <v>32</v>
      </c>
      <c r="B162" s="8"/>
      <c r="C162" s="31"/>
      <c r="D162" s="32">
        <f>D161/24</f>
        <v>12.208333333333334</v>
      </c>
      <c r="E162" s="32"/>
      <c r="F162" s="32"/>
      <c r="G162" s="32">
        <f>G161/24</f>
        <v>2.7916666666666665</v>
      </c>
      <c r="H162" s="32">
        <f>H161/24</f>
        <v>15</v>
      </c>
      <c r="J162" s="34" t="s">
        <v>33</v>
      </c>
      <c r="K162" s="35"/>
      <c r="L162" s="35"/>
    </row>
    <row r="163" spans="1:13" x14ac:dyDescent="0.25">
      <c r="B163" s="387"/>
      <c r="C163" s="387"/>
      <c r="D163" s="387"/>
      <c r="E163" s="387"/>
      <c r="F163" s="387"/>
      <c r="G163" s="387"/>
      <c r="H163" s="387"/>
      <c r="I163" s="387"/>
      <c r="J163" s="30" t="s">
        <v>34</v>
      </c>
      <c r="K163" s="30"/>
      <c r="L163" s="38">
        <f>C161</f>
        <v>2312</v>
      </c>
      <c r="M163" s="35" t="s">
        <v>35</v>
      </c>
    </row>
    <row r="164" spans="1:13" x14ac:dyDescent="0.25">
      <c r="B164" s="387"/>
      <c r="C164" s="387"/>
      <c r="D164" s="387"/>
      <c r="E164" s="387"/>
      <c r="F164" s="387"/>
      <c r="G164" s="387"/>
      <c r="H164" s="387"/>
      <c r="I164" s="387"/>
      <c r="J164" s="30" t="s">
        <v>36</v>
      </c>
      <c r="K164" s="30"/>
      <c r="L164" s="40">
        <f>D162</f>
        <v>12.208333333333334</v>
      </c>
      <c r="M164" s="35" t="s">
        <v>14</v>
      </c>
    </row>
    <row r="165" spans="1:13" x14ac:dyDescent="0.25">
      <c r="B165" s="387"/>
      <c r="C165" s="387"/>
      <c r="D165" s="387"/>
      <c r="E165" s="387"/>
      <c r="F165" s="387"/>
      <c r="G165" s="387"/>
      <c r="H165" s="387"/>
      <c r="I165" s="387"/>
      <c r="J165" s="30" t="s">
        <v>37</v>
      </c>
      <c r="K165" s="30"/>
      <c r="L165" s="41">
        <f>G162</f>
        <v>2.7916666666666665</v>
      </c>
      <c r="M165" s="35" t="s">
        <v>14</v>
      </c>
    </row>
    <row r="167" spans="1:13" x14ac:dyDescent="0.25">
      <c r="A167" s="438" t="s">
        <v>0</v>
      </c>
      <c r="B167" s="438"/>
      <c r="C167" s="438"/>
      <c r="D167" s="438"/>
      <c r="E167" s="438"/>
      <c r="F167" s="438"/>
      <c r="G167" s="438"/>
      <c r="H167" s="438"/>
      <c r="I167" s="438"/>
      <c r="J167" s="438"/>
      <c r="K167" s="438"/>
      <c r="L167" s="438"/>
      <c r="M167" s="438"/>
    </row>
    <row r="168" spans="1:13" x14ac:dyDescent="0.25">
      <c r="A168" s="438" t="s">
        <v>369</v>
      </c>
      <c r="B168" s="438"/>
      <c r="C168" s="438"/>
      <c r="D168" s="438"/>
      <c r="E168" s="438"/>
      <c r="F168" s="438"/>
      <c r="G168" s="438"/>
      <c r="H168" s="438"/>
      <c r="I168" s="438"/>
      <c r="J168" s="438"/>
      <c r="K168" s="438"/>
      <c r="L168" s="438"/>
      <c r="M168" s="438"/>
    </row>
    <row r="169" spans="1:13" x14ac:dyDescent="0.25">
      <c r="A169" s="429" t="s">
        <v>44</v>
      </c>
      <c r="B169" s="429"/>
      <c r="C169" s="429"/>
      <c r="D169" s="429"/>
      <c r="E169" s="429"/>
      <c r="F169" s="429"/>
      <c r="G169" s="429"/>
      <c r="H169" s="429"/>
      <c r="I169" s="429"/>
      <c r="J169" s="387"/>
      <c r="K169" s="18" t="s">
        <v>370</v>
      </c>
      <c r="L169" s="16">
        <v>8</v>
      </c>
      <c r="M169" s="18" t="s">
        <v>4</v>
      </c>
    </row>
    <row r="170" spans="1:13" x14ac:dyDescent="0.25">
      <c r="A170" s="13" t="s">
        <v>5</v>
      </c>
      <c r="B170" s="13" t="s">
        <v>6</v>
      </c>
      <c r="C170" s="12" t="s">
        <v>7</v>
      </c>
      <c r="D170" s="12" t="s">
        <v>8</v>
      </c>
      <c r="E170" s="12" t="s">
        <v>89</v>
      </c>
      <c r="F170" s="12" t="s">
        <v>10</v>
      </c>
      <c r="G170" s="12" t="s">
        <v>11</v>
      </c>
      <c r="H170" s="477" t="s">
        <v>12</v>
      </c>
      <c r="I170" s="477"/>
      <c r="J170" s="477"/>
      <c r="K170" s="9" t="s">
        <v>13</v>
      </c>
      <c r="L170" s="9"/>
      <c r="M170" s="9"/>
    </row>
    <row r="171" spans="1:13" x14ac:dyDescent="0.25">
      <c r="A171" s="13"/>
      <c r="B171" s="13"/>
      <c r="C171" s="12"/>
      <c r="D171" s="12"/>
      <c r="E171" s="12"/>
      <c r="F171" s="12"/>
      <c r="G171" s="12"/>
      <c r="H171" s="388" t="s">
        <v>14</v>
      </c>
      <c r="I171" s="388" t="s">
        <v>15</v>
      </c>
      <c r="J171" s="388" t="s">
        <v>16</v>
      </c>
      <c r="K171" s="20" t="s">
        <v>14</v>
      </c>
      <c r="L171" s="20" t="s">
        <v>15</v>
      </c>
      <c r="M171" s="20" t="s">
        <v>16</v>
      </c>
    </row>
    <row r="172" spans="1:13" x14ac:dyDescent="0.25">
      <c r="A172" s="27">
        <v>1</v>
      </c>
      <c r="B172" s="54" t="s">
        <v>92</v>
      </c>
      <c r="C172" s="27">
        <v>146</v>
      </c>
      <c r="D172" s="53">
        <f t="shared" ref="D172:D187" si="54">F172+E172</f>
        <v>21</v>
      </c>
      <c r="E172" s="23">
        <v>3</v>
      </c>
      <c r="F172" s="23">
        <f t="shared" ref="F172:F187" si="55">INT(C172/$L$3)</f>
        <v>18</v>
      </c>
      <c r="G172" s="21">
        <v>47</v>
      </c>
      <c r="H172" s="27" t="str">
        <f t="shared" ref="H172:H188" si="56">CHOOSE(WEEKDAY(I172),"Minggu","Senin","Selasa","Rabu","Kamis","Jum'at","Sabtu")</f>
        <v>Minggu</v>
      </c>
      <c r="I172" s="72">
        <v>45746</v>
      </c>
      <c r="J172" s="73">
        <v>0.70833333333333304</v>
      </c>
      <c r="K172" s="27" t="str">
        <f t="shared" ref="K172:K187" si="57">CHOOSE(WEEKDAY(L172),"Minggu","Senin","Selasa","Rabu","Kamis","Jum'at","Sabtu")</f>
        <v>Selasa</v>
      </c>
      <c r="L172" s="72">
        <f>(I172+J172)+G172/24</f>
        <v>45748.666666666672</v>
      </c>
      <c r="M172" s="73">
        <f t="shared" ref="M172:M187" si="58">(J172+G172/24)</f>
        <v>2.6666666666666661</v>
      </c>
    </row>
    <row r="173" spans="1:13" x14ac:dyDescent="0.25">
      <c r="A173" s="27">
        <f t="shared" ref="A173:A188" si="59">A172+1</f>
        <v>2</v>
      </c>
      <c r="B173" s="389" t="s">
        <v>371</v>
      </c>
      <c r="C173" s="27">
        <v>153</v>
      </c>
      <c r="D173" s="53">
        <f t="shared" si="54"/>
        <v>13</v>
      </c>
      <c r="E173" s="23">
        <v>-6</v>
      </c>
      <c r="F173" s="23">
        <f t="shared" si="55"/>
        <v>19</v>
      </c>
      <c r="G173" s="21">
        <v>3</v>
      </c>
      <c r="H173" s="27" t="str">
        <f t="shared" si="56"/>
        <v>Rabu</v>
      </c>
      <c r="I173" s="72">
        <f t="shared" ref="I173:I188" si="60">$I$172+J173</f>
        <v>45749.541666666664</v>
      </c>
      <c r="J173" s="73">
        <f t="shared" ref="J173:J188" si="61">M172+D172/24</f>
        <v>3.5416666666666661</v>
      </c>
      <c r="K173" s="27" t="str">
        <f t="shared" si="57"/>
        <v>Rabu</v>
      </c>
      <c r="L173" s="72">
        <f t="shared" ref="L173:L187" si="62">($I$172+J173)+G173/24</f>
        <v>45749.666666666664</v>
      </c>
      <c r="M173" s="73">
        <f t="shared" si="58"/>
        <v>3.6666666666666661</v>
      </c>
    </row>
    <row r="174" spans="1:13" x14ac:dyDescent="0.25">
      <c r="A174" s="27">
        <f t="shared" si="59"/>
        <v>3</v>
      </c>
      <c r="B174" s="389" t="s">
        <v>129</v>
      </c>
      <c r="C174" s="27">
        <v>131</v>
      </c>
      <c r="D174" s="53">
        <f t="shared" si="54"/>
        <v>23</v>
      </c>
      <c r="E174" s="53">
        <v>7</v>
      </c>
      <c r="F174" s="23">
        <f t="shared" si="55"/>
        <v>16</v>
      </c>
      <c r="G174" s="21">
        <v>2</v>
      </c>
      <c r="H174" s="27" t="str">
        <f t="shared" si="56"/>
        <v>Kamis</v>
      </c>
      <c r="I174" s="72">
        <f t="shared" si="60"/>
        <v>45750.208333333336</v>
      </c>
      <c r="J174" s="73">
        <f t="shared" si="61"/>
        <v>4.208333333333333</v>
      </c>
      <c r="K174" s="27" t="str">
        <f t="shared" si="57"/>
        <v>Kamis</v>
      </c>
      <c r="L174" s="72">
        <f t="shared" si="62"/>
        <v>45750.291666666672</v>
      </c>
      <c r="M174" s="73">
        <f t="shared" si="58"/>
        <v>4.2916666666666661</v>
      </c>
    </row>
    <row r="175" spans="1:13" x14ac:dyDescent="0.25">
      <c r="A175" s="27">
        <f t="shared" si="59"/>
        <v>4</v>
      </c>
      <c r="B175" s="22" t="s">
        <v>372</v>
      </c>
      <c r="C175" s="21">
        <v>110</v>
      </c>
      <c r="D175" s="53">
        <f t="shared" si="54"/>
        <v>14</v>
      </c>
      <c r="E175" s="53">
        <v>1</v>
      </c>
      <c r="F175" s="23">
        <f t="shared" si="55"/>
        <v>13</v>
      </c>
      <c r="G175" s="21">
        <v>2</v>
      </c>
      <c r="H175" s="27" t="str">
        <f t="shared" si="56"/>
        <v>Jum'at</v>
      </c>
      <c r="I175" s="72">
        <f t="shared" si="60"/>
        <v>45751.25</v>
      </c>
      <c r="J175" s="73">
        <f t="shared" si="61"/>
        <v>5.2499999999999991</v>
      </c>
      <c r="K175" s="27" t="str">
        <f t="shared" si="57"/>
        <v>Jum'at</v>
      </c>
      <c r="L175" s="72">
        <f t="shared" si="62"/>
        <v>45751.333333333336</v>
      </c>
      <c r="M175" s="73">
        <f t="shared" si="58"/>
        <v>5.3333333333333321</v>
      </c>
    </row>
    <row r="176" spans="1:13" x14ac:dyDescent="0.25">
      <c r="A176" s="27">
        <f t="shared" si="59"/>
        <v>5</v>
      </c>
      <c r="B176" s="22" t="s">
        <v>21</v>
      </c>
      <c r="C176" s="21">
        <v>82</v>
      </c>
      <c r="D176" s="53">
        <f t="shared" si="54"/>
        <v>10</v>
      </c>
      <c r="E176" s="53">
        <v>0</v>
      </c>
      <c r="F176" s="23">
        <f t="shared" si="55"/>
        <v>10</v>
      </c>
      <c r="G176" s="21">
        <v>1</v>
      </c>
      <c r="H176" s="27" t="str">
        <f t="shared" si="56"/>
        <v>Jum'at</v>
      </c>
      <c r="I176" s="72">
        <f t="shared" si="60"/>
        <v>45751.916666666664</v>
      </c>
      <c r="J176" s="73">
        <f t="shared" si="61"/>
        <v>5.9166666666666652</v>
      </c>
      <c r="K176" s="27" t="str">
        <f t="shared" si="57"/>
        <v>Jum'at</v>
      </c>
      <c r="L176" s="72">
        <f t="shared" si="62"/>
        <v>45751.958333333328</v>
      </c>
      <c r="M176" s="73">
        <f t="shared" si="58"/>
        <v>5.9583333333333321</v>
      </c>
    </row>
    <row r="177" spans="1:13" x14ac:dyDescent="0.25">
      <c r="A177" s="27">
        <f t="shared" si="59"/>
        <v>6</v>
      </c>
      <c r="B177" s="390" t="s">
        <v>22</v>
      </c>
      <c r="C177" s="21">
        <v>132</v>
      </c>
      <c r="D177" s="53">
        <f t="shared" si="54"/>
        <v>16</v>
      </c>
      <c r="E177" s="53">
        <v>0</v>
      </c>
      <c r="F177" s="23">
        <f t="shared" si="55"/>
        <v>16</v>
      </c>
      <c r="G177" s="21">
        <v>4</v>
      </c>
      <c r="H177" s="27" t="str">
        <f t="shared" si="56"/>
        <v>Sabtu</v>
      </c>
      <c r="I177" s="72">
        <f t="shared" si="60"/>
        <v>45752.375</v>
      </c>
      <c r="J177" s="73">
        <f t="shared" si="61"/>
        <v>6.3749999999999991</v>
      </c>
      <c r="K177" s="27" t="str">
        <f t="shared" si="57"/>
        <v>Sabtu</v>
      </c>
      <c r="L177" s="72">
        <f t="shared" si="62"/>
        <v>45752.541666666664</v>
      </c>
      <c r="M177" s="73">
        <f t="shared" si="58"/>
        <v>6.5416666666666661</v>
      </c>
    </row>
    <row r="178" spans="1:13" x14ac:dyDescent="0.25">
      <c r="A178" s="27">
        <f t="shared" si="59"/>
        <v>7</v>
      </c>
      <c r="B178" s="390" t="s">
        <v>23</v>
      </c>
      <c r="C178" s="21">
        <v>73</v>
      </c>
      <c r="D178" s="53">
        <f t="shared" si="54"/>
        <v>10</v>
      </c>
      <c r="E178" s="53">
        <v>1</v>
      </c>
      <c r="F178" s="23">
        <f t="shared" si="55"/>
        <v>9</v>
      </c>
      <c r="G178" s="21">
        <v>2</v>
      </c>
      <c r="H178" s="27" t="str">
        <f t="shared" si="56"/>
        <v>Minggu</v>
      </c>
      <c r="I178" s="72">
        <f t="shared" si="60"/>
        <v>45753.208333333336</v>
      </c>
      <c r="J178" s="73">
        <f t="shared" si="61"/>
        <v>7.208333333333333</v>
      </c>
      <c r="K178" s="27" t="str">
        <f t="shared" si="57"/>
        <v>Minggu</v>
      </c>
      <c r="L178" s="72">
        <f t="shared" si="62"/>
        <v>45753.291666666672</v>
      </c>
      <c r="M178" s="73">
        <f t="shared" si="58"/>
        <v>7.2916666666666661</v>
      </c>
    </row>
    <row r="179" spans="1:13" x14ac:dyDescent="0.25">
      <c r="A179" s="27">
        <f t="shared" si="59"/>
        <v>8</v>
      </c>
      <c r="B179" s="390" t="s">
        <v>373</v>
      </c>
      <c r="C179" s="21">
        <v>105</v>
      </c>
      <c r="D179" s="53">
        <f t="shared" si="54"/>
        <v>12</v>
      </c>
      <c r="E179" s="53">
        <v>-1</v>
      </c>
      <c r="F179" s="23">
        <f t="shared" si="55"/>
        <v>13</v>
      </c>
      <c r="G179" s="21">
        <v>2</v>
      </c>
      <c r="H179" s="27" t="str">
        <f t="shared" si="56"/>
        <v>Minggu</v>
      </c>
      <c r="I179" s="72">
        <f t="shared" si="60"/>
        <v>45753.708333333336</v>
      </c>
      <c r="J179" s="73">
        <f t="shared" si="61"/>
        <v>7.708333333333333</v>
      </c>
      <c r="K179" s="27" t="str">
        <f t="shared" si="57"/>
        <v>Minggu</v>
      </c>
      <c r="L179" s="72">
        <f t="shared" si="62"/>
        <v>45753.791666666672</v>
      </c>
      <c r="M179" s="73">
        <f t="shared" si="58"/>
        <v>7.7916666666666661</v>
      </c>
    </row>
    <row r="180" spans="1:13" x14ac:dyDescent="0.25">
      <c r="A180" s="27">
        <f t="shared" si="59"/>
        <v>9</v>
      </c>
      <c r="B180" s="389" t="s">
        <v>27</v>
      </c>
      <c r="C180" s="27">
        <v>105</v>
      </c>
      <c r="D180" s="53">
        <f t="shared" si="54"/>
        <v>13</v>
      </c>
      <c r="E180" s="23">
        <v>0</v>
      </c>
      <c r="F180" s="23">
        <f t="shared" si="55"/>
        <v>13</v>
      </c>
      <c r="G180" s="21">
        <v>9</v>
      </c>
      <c r="H180" s="27" t="str">
        <f t="shared" si="56"/>
        <v>Senin</v>
      </c>
      <c r="I180" s="72">
        <f t="shared" si="60"/>
        <v>45754.291666666664</v>
      </c>
      <c r="J180" s="73">
        <f t="shared" si="61"/>
        <v>8.2916666666666661</v>
      </c>
      <c r="K180" s="27" t="str">
        <f t="shared" si="57"/>
        <v>Senin</v>
      </c>
      <c r="L180" s="72">
        <f t="shared" si="62"/>
        <v>45754.666666666664</v>
      </c>
      <c r="M180" s="73">
        <f t="shared" si="58"/>
        <v>8.6666666666666661</v>
      </c>
    </row>
    <row r="181" spans="1:13" x14ac:dyDescent="0.25">
      <c r="A181" s="27">
        <f t="shared" si="59"/>
        <v>10</v>
      </c>
      <c r="B181" s="389" t="s">
        <v>373</v>
      </c>
      <c r="C181" s="27">
        <v>73</v>
      </c>
      <c r="D181" s="53">
        <f t="shared" si="54"/>
        <v>10</v>
      </c>
      <c r="E181" s="23">
        <v>1</v>
      </c>
      <c r="F181" s="23">
        <f t="shared" si="55"/>
        <v>9</v>
      </c>
      <c r="G181" s="21">
        <v>2</v>
      </c>
      <c r="H181" s="27" t="str">
        <f t="shared" si="56"/>
        <v>Selasa</v>
      </c>
      <c r="I181" s="72">
        <f t="shared" si="60"/>
        <v>45755.208333333336</v>
      </c>
      <c r="J181" s="73">
        <f t="shared" si="61"/>
        <v>9.2083333333333321</v>
      </c>
      <c r="K181" s="27" t="str">
        <f t="shared" si="57"/>
        <v>Selasa</v>
      </c>
      <c r="L181" s="72">
        <f t="shared" si="62"/>
        <v>45755.291666666672</v>
      </c>
      <c r="M181" s="73">
        <f t="shared" si="58"/>
        <v>9.2916666666666661</v>
      </c>
    </row>
    <row r="182" spans="1:13" x14ac:dyDescent="0.25">
      <c r="A182" s="27">
        <f t="shared" si="59"/>
        <v>11</v>
      </c>
      <c r="B182" s="389" t="s">
        <v>23</v>
      </c>
      <c r="C182" s="27">
        <v>132</v>
      </c>
      <c r="D182" s="53">
        <f t="shared" si="54"/>
        <v>18</v>
      </c>
      <c r="E182" s="23">
        <v>2</v>
      </c>
      <c r="F182" s="23">
        <f t="shared" si="55"/>
        <v>16</v>
      </c>
      <c r="G182" s="21">
        <v>2</v>
      </c>
      <c r="H182" s="27" t="str">
        <f t="shared" si="56"/>
        <v>Selasa</v>
      </c>
      <c r="I182" s="72">
        <f t="shared" si="60"/>
        <v>45755.708333333336</v>
      </c>
      <c r="J182" s="73">
        <f t="shared" si="61"/>
        <v>9.7083333333333321</v>
      </c>
      <c r="K182" s="27" t="str">
        <f t="shared" si="57"/>
        <v>Selasa</v>
      </c>
      <c r="L182" s="72">
        <f t="shared" si="62"/>
        <v>45755.791666666672</v>
      </c>
      <c r="M182" s="73">
        <f t="shared" si="58"/>
        <v>9.7916666666666661</v>
      </c>
    </row>
    <row r="183" spans="1:13" x14ac:dyDescent="0.25">
      <c r="A183" s="27">
        <f t="shared" si="59"/>
        <v>12</v>
      </c>
      <c r="B183" s="389" t="s">
        <v>22</v>
      </c>
      <c r="C183" s="27">
        <v>82</v>
      </c>
      <c r="D183" s="53">
        <f t="shared" si="54"/>
        <v>11</v>
      </c>
      <c r="E183" s="23">
        <v>1</v>
      </c>
      <c r="F183" s="23">
        <f t="shared" si="55"/>
        <v>10</v>
      </c>
      <c r="G183" s="21">
        <v>11</v>
      </c>
      <c r="H183" s="27" t="str">
        <f t="shared" si="56"/>
        <v>Rabu</v>
      </c>
      <c r="I183" s="72">
        <f t="shared" si="60"/>
        <v>45756.541666666664</v>
      </c>
      <c r="J183" s="73">
        <f t="shared" si="61"/>
        <v>10.541666666666666</v>
      </c>
      <c r="K183" s="27" t="str">
        <f t="shared" si="57"/>
        <v>Kamis</v>
      </c>
      <c r="L183" s="72">
        <f t="shared" si="62"/>
        <v>45757</v>
      </c>
      <c r="M183" s="73">
        <f t="shared" si="58"/>
        <v>11</v>
      </c>
    </row>
    <row r="184" spans="1:13" x14ac:dyDescent="0.25">
      <c r="A184" s="27">
        <f t="shared" si="59"/>
        <v>13</v>
      </c>
      <c r="B184" s="389" t="s">
        <v>21</v>
      </c>
      <c r="C184" s="27">
        <v>110</v>
      </c>
      <c r="D184" s="53">
        <f t="shared" si="54"/>
        <v>14</v>
      </c>
      <c r="E184" s="23">
        <v>1</v>
      </c>
      <c r="F184" s="23">
        <f t="shared" si="55"/>
        <v>13</v>
      </c>
      <c r="G184" s="21">
        <v>5</v>
      </c>
      <c r="H184" s="27" t="str">
        <f t="shared" si="56"/>
        <v>Kamis</v>
      </c>
      <c r="I184" s="72">
        <f t="shared" si="60"/>
        <v>45757.458333333336</v>
      </c>
      <c r="J184" s="73">
        <f t="shared" si="61"/>
        <v>11.458333333333334</v>
      </c>
      <c r="K184" s="27" t="str">
        <f t="shared" si="57"/>
        <v>Kamis</v>
      </c>
      <c r="L184" s="72">
        <f t="shared" si="62"/>
        <v>45757.666666666672</v>
      </c>
      <c r="M184" s="73">
        <f t="shared" si="58"/>
        <v>11.666666666666668</v>
      </c>
    </row>
    <row r="185" spans="1:13" x14ac:dyDescent="0.25">
      <c r="A185" s="27">
        <f t="shared" si="59"/>
        <v>14</v>
      </c>
      <c r="B185" s="389" t="s">
        <v>372</v>
      </c>
      <c r="C185" s="27">
        <v>131</v>
      </c>
      <c r="D185" s="53">
        <f t="shared" si="54"/>
        <v>21</v>
      </c>
      <c r="E185" s="23">
        <v>5</v>
      </c>
      <c r="F185" s="53">
        <f t="shared" si="55"/>
        <v>16</v>
      </c>
      <c r="G185" s="21">
        <v>2</v>
      </c>
      <c r="H185" s="27" t="str">
        <f t="shared" si="56"/>
        <v>Jum'at</v>
      </c>
      <c r="I185" s="72">
        <f t="shared" si="60"/>
        <v>45758.25</v>
      </c>
      <c r="J185" s="73">
        <f t="shared" si="61"/>
        <v>12.250000000000002</v>
      </c>
      <c r="K185" s="27" t="str">
        <f t="shared" si="57"/>
        <v>Jum'at</v>
      </c>
      <c r="L185" s="72">
        <f t="shared" si="62"/>
        <v>45758.333333333336</v>
      </c>
      <c r="M185" s="73">
        <f t="shared" si="58"/>
        <v>12.333333333333336</v>
      </c>
    </row>
    <row r="186" spans="1:13" x14ac:dyDescent="0.25">
      <c r="A186" s="27">
        <f t="shared" si="59"/>
        <v>15</v>
      </c>
      <c r="B186" s="389" t="s">
        <v>129</v>
      </c>
      <c r="C186" s="27">
        <v>153</v>
      </c>
      <c r="D186" s="53">
        <f t="shared" si="54"/>
        <v>12</v>
      </c>
      <c r="E186" s="23">
        <v>-7</v>
      </c>
      <c r="F186" s="53">
        <f t="shared" si="55"/>
        <v>19</v>
      </c>
      <c r="G186" s="21">
        <v>2</v>
      </c>
      <c r="H186" s="27" t="str">
        <f t="shared" si="56"/>
        <v>Sabtu</v>
      </c>
      <c r="I186" s="72">
        <f t="shared" si="60"/>
        <v>45759.208333333336</v>
      </c>
      <c r="J186" s="73">
        <f t="shared" si="61"/>
        <v>13.208333333333336</v>
      </c>
      <c r="K186" s="27" t="str">
        <f t="shared" si="57"/>
        <v>Sabtu</v>
      </c>
      <c r="L186" s="72">
        <f t="shared" si="62"/>
        <v>45759.291666666672</v>
      </c>
      <c r="M186" s="73">
        <f t="shared" si="58"/>
        <v>13.29166666666667</v>
      </c>
    </row>
    <row r="187" spans="1:13" x14ac:dyDescent="0.25">
      <c r="A187" s="27">
        <f t="shared" si="59"/>
        <v>16</v>
      </c>
      <c r="B187" s="390" t="s">
        <v>371</v>
      </c>
      <c r="C187" s="27">
        <v>146</v>
      </c>
      <c r="D187" s="53">
        <f t="shared" si="54"/>
        <v>20</v>
      </c>
      <c r="E187" s="23">
        <v>2</v>
      </c>
      <c r="F187" s="53">
        <f t="shared" si="55"/>
        <v>18</v>
      </c>
      <c r="G187" s="21">
        <v>2</v>
      </c>
      <c r="H187" s="27" t="str">
        <f t="shared" si="56"/>
        <v>Sabtu</v>
      </c>
      <c r="I187" s="72">
        <f t="shared" si="60"/>
        <v>45759.791666666664</v>
      </c>
      <c r="J187" s="73">
        <f t="shared" si="61"/>
        <v>13.79166666666667</v>
      </c>
      <c r="K187" s="27" t="str">
        <f t="shared" si="57"/>
        <v>Sabtu</v>
      </c>
      <c r="L187" s="72">
        <f t="shared" si="62"/>
        <v>45759.875</v>
      </c>
      <c r="M187" s="73">
        <f t="shared" si="58"/>
        <v>13.875000000000004</v>
      </c>
    </row>
    <row r="188" spans="1:13" x14ac:dyDescent="0.25">
      <c r="A188" s="27">
        <f t="shared" si="59"/>
        <v>17</v>
      </c>
      <c r="B188" s="22" t="s">
        <v>92</v>
      </c>
      <c r="C188" s="21"/>
      <c r="D188" s="23"/>
      <c r="E188" s="23"/>
      <c r="F188" s="53"/>
      <c r="G188" s="21"/>
      <c r="H188" s="27" t="str">
        <f t="shared" si="56"/>
        <v>Minggu</v>
      </c>
      <c r="I188" s="72">
        <f t="shared" si="60"/>
        <v>45760.708333333336</v>
      </c>
      <c r="J188" s="73">
        <f t="shared" si="61"/>
        <v>14.708333333333337</v>
      </c>
      <c r="K188" s="27"/>
      <c r="L188" s="72"/>
      <c r="M188" s="73"/>
    </row>
    <row r="189" spans="1:13" x14ac:dyDescent="0.25">
      <c r="A189" s="8" t="s">
        <v>31</v>
      </c>
      <c r="B189" s="8"/>
      <c r="C189" s="28">
        <f>SUM(C172:C188)</f>
        <v>1864</v>
      </c>
      <c r="D189" s="28">
        <f>SUM(D168:D188)</f>
        <v>238</v>
      </c>
      <c r="E189" s="28"/>
      <c r="F189" s="28"/>
      <c r="G189" s="28">
        <f>SUM(G168:G188)</f>
        <v>98</v>
      </c>
      <c r="H189" s="28">
        <f>D189+G189</f>
        <v>336</v>
      </c>
      <c r="I189" s="29"/>
      <c r="J189" s="30"/>
      <c r="K189" s="29"/>
      <c r="L189" s="29"/>
      <c r="M189" s="30"/>
    </row>
    <row r="190" spans="1:13" x14ac:dyDescent="0.25">
      <c r="A190" s="8" t="s">
        <v>32</v>
      </c>
      <c r="B190" s="8"/>
      <c r="C190" s="31"/>
      <c r="D190" s="32">
        <f>D189/24</f>
        <v>9.9166666666666661</v>
      </c>
      <c r="E190" s="32"/>
      <c r="F190" s="32"/>
      <c r="G190" s="32">
        <f>G189/24</f>
        <v>4.083333333333333</v>
      </c>
      <c r="H190" s="32">
        <f>H189/24</f>
        <v>14</v>
      </c>
      <c r="J190" s="34" t="s">
        <v>33</v>
      </c>
      <c r="K190" s="35"/>
      <c r="L190" s="35"/>
    </row>
    <row r="191" spans="1:13" x14ac:dyDescent="0.25">
      <c r="B191" s="387"/>
      <c r="C191" s="387"/>
      <c r="D191" s="387"/>
      <c r="E191" s="387"/>
      <c r="F191" s="387"/>
      <c r="G191" s="387"/>
      <c r="H191" s="387"/>
      <c r="I191" s="387"/>
      <c r="J191" s="30" t="s">
        <v>34</v>
      </c>
      <c r="K191" s="30"/>
      <c r="L191" s="38">
        <f>C189</f>
        <v>1864</v>
      </c>
      <c r="M191" s="35" t="s">
        <v>35</v>
      </c>
    </row>
    <row r="192" spans="1:13" x14ac:dyDescent="0.25">
      <c r="B192" s="387"/>
      <c r="C192" s="387"/>
      <c r="D192" s="387"/>
      <c r="E192" s="387"/>
      <c r="F192" s="387"/>
      <c r="G192" s="387"/>
      <c r="H192" s="387"/>
      <c r="I192" s="387"/>
      <c r="J192" s="30" t="s">
        <v>36</v>
      </c>
      <c r="K192" s="30"/>
      <c r="L192" s="40">
        <f>D190</f>
        <v>9.9166666666666661</v>
      </c>
      <c r="M192" s="35" t="s">
        <v>14</v>
      </c>
    </row>
    <row r="193" spans="1:13" x14ac:dyDescent="0.25">
      <c r="B193" s="387"/>
      <c r="C193" s="387"/>
      <c r="D193" s="387"/>
      <c r="E193" s="387"/>
      <c r="F193" s="387"/>
      <c r="G193" s="387"/>
      <c r="H193" s="387"/>
      <c r="I193" s="387"/>
      <c r="J193" s="30" t="s">
        <v>37</v>
      </c>
      <c r="K193" s="30"/>
      <c r="L193" s="41">
        <f>G190</f>
        <v>4.083333333333333</v>
      </c>
      <c r="M193" s="35" t="s">
        <v>14</v>
      </c>
    </row>
    <row r="195" spans="1:13" x14ac:dyDescent="0.25">
      <c r="A195" s="438" t="s">
        <v>0</v>
      </c>
      <c r="B195" s="438"/>
      <c r="C195" s="438"/>
      <c r="D195" s="438"/>
      <c r="E195" s="438"/>
      <c r="F195" s="438"/>
      <c r="G195" s="438"/>
      <c r="H195" s="438"/>
      <c r="I195" s="438"/>
      <c r="J195" s="438"/>
      <c r="K195" s="438"/>
      <c r="L195" s="438"/>
      <c r="M195" s="438"/>
    </row>
    <row r="196" spans="1:13" x14ac:dyDescent="0.25">
      <c r="A196" s="438" t="s">
        <v>369</v>
      </c>
      <c r="B196" s="438"/>
      <c r="C196" s="438"/>
      <c r="D196" s="438"/>
      <c r="E196" s="438"/>
      <c r="F196" s="438"/>
      <c r="G196" s="438"/>
      <c r="H196" s="438"/>
      <c r="I196" s="438"/>
      <c r="J196" s="438"/>
      <c r="K196" s="438"/>
      <c r="L196" s="438"/>
      <c r="M196" s="438"/>
    </row>
    <row r="197" spans="1:13" x14ac:dyDescent="0.25">
      <c r="A197" s="429" t="s">
        <v>45</v>
      </c>
      <c r="B197" s="429"/>
      <c r="C197" s="429"/>
      <c r="D197" s="429"/>
      <c r="E197" s="429"/>
      <c r="F197" s="429"/>
      <c r="G197" s="429"/>
      <c r="H197" s="429"/>
      <c r="I197" s="429"/>
      <c r="J197" s="387"/>
      <c r="K197" s="18" t="s">
        <v>370</v>
      </c>
      <c r="L197" s="16">
        <v>8</v>
      </c>
      <c r="M197" s="18" t="s">
        <v>4</v>
      </c>
    </row>
    <row r="198" spans="1:13" x14ac:dyDescent="0.25">
      <c r="A198" s="13" t="s">
        <v>5</v>
      </c>
      <c r="B198" s="13" t="s">
        <v>6</v>
      </c>
      <c r="C198" s="12" t="s">
        <v>7</v>
      </c>
      <c r="D198" s="12" t="s">
        <v>8</v>
      </c>
      <c r="E198" s="12" t="s">
        <v>89</v>
      </c>
      <c r="F198" s="12" t="s">
        <v>10</v>
      </c>
      <c r="G198" s="12" t="s">
        <v>11</v>
      </c>
      <c r="H198" s="477" t="s">
        <v>12</v>
      </c>
      <c r="I198" s="477"/>
      <c r="J198" s="477"/>
      <c r="K198" s="9" t="s">
        <v>13</v>
      </c>
      <c r="L198" s="9"/>
      <c r="M198" s="9"/>
    </row>
    <row r="199" spans="1:13" x14ac:dyDescent="0.25">
      <c r="A199" s="13"/>
      <c r="B199" s="13"/>
      <c r="C199" s="12"/>
      <c r="D199" s="12"/>
      <c r="E199" s="12"/>
      <c r="F199" s="12"/>
      <c r="G199" s="12"/>
      <c r="H199" s="388" t="s">
        <v>14</v>
      </c>
      <c r="I199" s="388" t="s">
        <v>15</v>
      </c>
      <c r="J199" s="388" t="s">
        <v>16</v>
      </c>
      <c r="K199" s="20" t="s">
        <v>14</v>
      </c>
      <c r="L199" s="20" t="s">
        <v>15</v>
      </c>
      <c r="M199" s="20" t="s">
        <v>16</v>
      </c>
    </row>
    <row r="200" spans="1:13" x14ac:dyDescent="0.25">
      <c r="A200" s="27">
        <v>1</v>
      </c>
      <c r="B200" s="54" t="s">
        <v>92</v>
      </c>
      <c r="C200" s="27">
        <v>146</v>
      </c>
      <c r="D200" s="53">
        <f t="shared" ref="D200:D215" si="63">F200+E200</f>
        <v>21</v>
      </c>
      <c r="E200" s="23">
        <v>3</v>
      </c>
      <c r="F200" s="23">
        <f t="shared" ref="F200:F215" si="64">INT(C200/$L$3)</f>
        <v>18</v>
      </c>
      <c r="G200" s="21">
        <v>23</v>
      </c>
      <c r="H200" s="27" t="str">
        <f t="shared" ref="H200:H216" si="65">CHOOSE(WEEKDAY(I200),"Minggu","Senin","Selasa","Rabu","Kamis","Jum'at","Sabtu")</f>
        <v>Minggu</v>
      </c>
      <c r="I200" s="72">
        <v>45760</v>
      </c>
      <c r="J200" s="73">
        <v>0.70833333333333304</v>
      </c>
      <c r="K200" s="27" t="str">
        <f t="shared" ref="K200:K215" si="66">CHOOSE(WEEKDAY(L200),"Minggu","Senin","Selasa","Rabu","Kamis","Jum'at","Sabtu")</f>
        <v>Senin</v>
      </c>
      <c r="L200" s="72">
        <f>(I200+J200)+G200/24</f>
        <v>45761.666666666672</v>
      </c>
      <c r="M200" s="73">
        <f t="shared" ref="M200:M215" si="67">(J200+G200/24)</f>
        <v>1.6666666666666665</v>
      </c>
    </row>
    <row r="201" spans="1:13" x14ac:dyDescent="0.25">
      <c r="A201" s="27">
        <f t="shared" ref="A201:A216" si="68">A200+1</f>
        <v>2</v>
      </c>
      <c r="B201" s="389" t="s">
        <v>371</v>
      </c>
      <c r="C201" s="27">
        <v>153</v>
      </c>
      <c r="D201" s="53">
        <f t="shared" si="63"/>
        <v>13</v>
      </c>
      <c r="E201" s="23">
        <v>-6</v>
      </c>
      <c r="F201" s="23">
        <f t="shared" si="64"/>
        <v>19</v>
      </c>
      <c r="G201" s="21">
        <v>3</v>
      </c>
      <c r="H201" s="27" t="str">
        <f t="shared" si="65"/>
        <v>Selasa</v>
      </c>
      <c r="I201" s="72">
        <f t="shared" ref="I201:I216" si="69">$I$200+J201</f>
        <v>45762.541666666664</v>
      </c>
      <c r="J201" s="73">
        <f t="shared" ref="J201:J216" si="70">M200+D200/24</f>
        <v>2.5416666666666665</v>
      </c>
      <c r="K201" s="27" t="str">
        <f t="shared" si="66"/>
        <v>Selasa</v>
      </c>
      <c r="L201" s="72">
        <f t="shared" ref="L201:L215" si="71">($I$200+J201)+G201/24</f>
        <v>45762.666666666664</v>
      </c>
      <c r="M201" s="73">
        <f t="shared" si="67"/>
        <v>2.6666666666666665</v>
      </c>
    </row>
    <row r="202" spans="1:13" x14ac:dyDescent="0.25">
      <c r="A202" s="27">
        <f t="shared" si="68"/>
        <v>3</v>
      </c>
      <c r="B202" s="389" t="s">
        <v>129</v>
      </c>
      <c r="C202" s="27">
        <v>131</v>
      </c>
      <c r="D202" s="53">
        <f t="shared" si="63"/>
        <v>23</v>
      </c>
      <c r="E202" s="53">
        <v>7</v>
      </c>
      <c r="F202" s="23">
        <f t="shared" si="64"/>
        <v>16</v>
      </c>
      <c r="G202" s="21">
        <v>2</v>
      </c>
      <c r="H202" s="27" t="str">
        <f t="shared" si="65"/>
        <v>Rabu</v>
      </c>
      <c r="I202" s="72">
        <f t="shared" si="69"/>
        <v>45763.208333333336</v>
      </c>
      <c r="J202" s="73">
        <f t="shared" si="70"/>
        <v>3.208333333333333</v>
      </c>
      <c r="K202" s="27" t="str">
        <f t="shared" si="66"/>
        <v>Rabu</v>
      </c>
      <c r="L202" s="72">
        <f t="shared" si="71"/>
        <v>45763.291666666672</v>
      </c>
      <c r="M202" s="73">
        <f t="shared" si="67"/>
        <v>3.2916666666666665</v>
      </c>
    </row>
    <row r="203" spans="1:13" x14ac:dyDescent="0.25">
      <c r="A203" s="27">
        <f t="shared" si="68"/>
        <v>4</v>
      </c>
      <c r="B203" s="22" t="s">
        <v>372</v>
      </c>
      <c r="C203" s="21">
        <v>110</v>
      </c>
      <c r="D203" s="53">
        <f t="shared" si="63"/>
        <v>14</v>
      </c>
      <c r="E203" s="53">
        <v>1</v>
      </c>
      <c r="F203" s="23">
        <f t="shared" si="64"/>
        <v>13</v>
      </c>
      <c r="G203" s="21">
        <v>2</v>
      </c>
      <c r="H203" s="27" t="str">
        <f t="shared" si="65"/>
        <v>Kamis</v>
      </c>
      <c r="I203" s="72">
        <f t="shared" si="69"/>
        <v>45764.25</v>
      </c>
      <c r="J203" s="73">
        <f t="shared" si="70"/>
        <v>4.25</v>
      </c>
      <c r="K203" s="27" t="str">
        <f t="shared" si="66"/>
        <v>Kamis</v>
      </c>
      <c r="L203" s="72">
        <f t="shared" si="71"/>
        <v>45764.333333333336</v>
      </c>
      <c r="M203" s="73">
        <f t="shared" si="67"/>
        <v>4.333333333333333</v>
      </c>
    </row>
    <row r="204" spans="1:13" x14ac:dyDescent="0.25">
      <c r="A204" s="27">
        <f t="shared" si="68"/>
        <v>5</v>
      </c>
      <c r="B204" s="22" t="s">
        <v>21</v>
      </c>
      <c r="C204" s="21">
        <v>82</v>
      </c>
      <c r="D204" s="53">
        <f t="shared" si="63"/>
        <v>10</v>
      </c>
      <c r="E204" s="53">
        <v>0</v>
      </c>
      <c r="F204" s="23">
        <f t="shared" si="64"/>
        <v>10</v>
      </c>
      <c r="G204" s="21">
        <v>1</v>
      </c>
      <c r="H204" s="27" t="str">
        <f t="shared" si="65"/>
        <v>Kamis</v>
      </c>
      <c r="I204" s="72">
        <f t="shared" si="69"/>
        <v>45764.916666666664</v>
      </c>
      <c r="J204" s="73">
        <f t="shared" si="70"/>
        <v>4.9166666666666661</v>
      </c>
      <c r="K204" s="27" t="str">
        <f t="shared" si="66"/>
        <v>Kamis</v>
      </c>
      <c r="L204" s="72">
        <f t="shared" si="71"/>
        <v>45764.958333333328</v>
      </c>
      <c r="M204" s="73">
        <f t="shared" si="67"/>
        <v>4.958333333333333</v>
      </c>
    </row>
    <row r="205" spans="1:13" x14ac:dyDescent="0.25">
      <c r="A205" s="27">
        <f t="shared" si="68"/>
        <v>6</v>
      </c>
      <c r="B205" s="390" t="s">
        <v>22</v>
      </c>
      <c r="C205" s="21">
        <v>132</v>
      </c>
      <c r="D205" s="53">
        <f t="shared" si="63"/>
        <v>16</v>
      </c>
      <c r="E205" s="53">
        <v>0</v>
      </c>
      <c r="F205" s="23">
        <f t="shared" si="64"/>
        <v>16</v>
      </c>
      <c r="G205" s="21">
        <v>6</v>
      </c>
      <c r="H205" s="27" t="str">
        <f t="shared" si="65"/>
        <v>Jum'at</v>
      </c>
      <c r="I205" s="72">
        <f t="shared" si="69"/>
        <v>45765.375</v>
      </c>
      <c r="J205" s="73">
        <f t="shared" si="70"/>
        <v>5.375</v>
      </c>
      <c r="K205" s="27" t="str">
        <f t="shared" si="66"/>
        <v>Jum'at</v>
      </c>
      <c r="L205" s="72">
        <f t="shared" si="71"/>
        <v>45765.625</v>
      </c>
      <c r="M205" s="73">
        <f t="shared" si="67"/>
        <v>5.625</v>
      </c>
    </row>
    <row r="206" spans="1:13" x14ac:dyDescent="0.25">
      <c r="A206" s="27">
        <f t="shared" si="68"/>
        <v>7</v>
      </c>
      <c r="B206" s="390" t="s">
        <v>23</v>
      </c>
      <c r="C206" s="21">
        <v>73</v>
      </c>
      <c r="D206" s="53">
        <f t="shared" si="63"/>
        <v>10</v>
      </c>
      <c r="E206" s="53">
        <v>1</v>
      </c>
      <c r="F206" s="23">
        <f t="shared" si="64"/>
        <v>9</v>
      </c>
      <c r="G206" s="21">
        <v>2</v>
      </c>
      <c r="H206" s="27" t="str">
        <f t="shared" si="65"/>
        <v>Sabtu</v>
      </c>
      <c r="I206" s="72">
        <f t="shared" si="69"/>
        <v>45766.291666666664</v>
      </c>
      <c r="J206" s="73">
        <f t="shared" si="70"/>
        <v>6.291666666666667</v>
      </c>
      <c r="K206" s="27" t="str">
        <f t="shared" si="66"/>
        <v>Sabtu</v>
      </c>
      <c r="L206" s="72">
        <f t="shared" si="71"/>
        <v>45766.375</v>
      </c>
      <c r="M206" s="73">
        <f t="shared" si="67"/>
        <v>6.375</v>
      </c>
    </row>
    <row r="207" spans="1:13" x14ac:dyDescent="0.25">
      <c r="A207" s="27">
        <f t="shared" si="68"/>
        <v>8</v>
      </c>
      <c r="B207" s="390" t="s">
        <v>373</v>
      </c>
      <c r="C207" s="21">
        <v>105</v>
      </c>
      <c r="D207" s="53">
        <f t="shared" si="63"/>
        <v>12</v>
      </c>
      <c r="E207" s="53">
        <v>-1</v>
      </c>
      <c r="F207" s="23">
        <f t="shared" si="64"/>
        <v>13</v>
      </c>
      <c r="G207" s="21">
        <v>2</v>
      </c>
      <c r="H207" s="27" t="str">
        <f t="shared" si="65"/>
        <v>Sabtu</v>
      </c>
      <c r="I207" s="72">
        <f t="shared" si="69"/>
        <v>45766.791666666664</v>
      </c>
      <c r="J207" s="73">
        <f t="shared" si="70"/>
        <v>6.791666666666667</v>
      </c>
      <c r="K207" s="27" t="str">
        <f t="shared" si="66"/>
        <v>Sabtu</v>
      </c>
      <c r="L207" s="72">
        <f t="shared" si="71"/>
        <v>45766.875</v>
      </c>
      <c r="M207" s="73">
        <f t="shared" si="67"/>
        <v>6.875</v>
      </c>
    </row>
    <row r="208" spans="1:13" x14ac:dyDescent="0.25">
      <c r="A208" s="27">
        <f t="shared" si="68"/>
        <v>9</v>
      </c>
      <c r="B208" s="389" t="s">
        <v>27</v>
      </c>
      <c r="C208" s="27">
        <v>105</v>
      </c>
      <c r="D208" s="53">
        <f t="shared" si="63"/>
        <v>13</v>
      </c>
      <c r="E208" s="23">
        <v>0</v>
      </c>
      <c r="F208" s="23">
        <f t="shared" si="64"/>
        <v>13</v>
      </c>
      <c r="G208" s="21">
        <v>31</v>
      </c>
      <c r="H208" s="27" t="str">
        <f t="shared" si="65"/>
        <v>Minggu</v>
      </c>
      <c r="I208" s="72">
        <f t="shared" si="69"/>
        <v>45767.375</v>
      </c>
      <c r="J208" s="73">
        <f t="shared" si="70"/>
        <v>7.375</v>
      </c>
      <c r="K208" s="27" t="str">
        <f t="shared" si="66"/>
        <v>Senin</v>
      </c>
      <c r="L208" s="72">
        <f t="shared" si="71"/>
        <v>45768.666666666664</v>
      </c>
      <c r="M208" s="73">
        <f t="shared" si="67"/>
        <v>8.6666666666666661</v>
      </c>
    </row>
    <row r="209" spans="1:13" x14ac:dyDescent="0.25">
      <c r="A209" s="27">
        <f t="shared" si="68"/>
        <v>10</v>
      </c>
      <c r="B209" s="389" t="s">
        <v>373</v>
      </c>
      <c r="C209" s="27">
        <v>73</v>
      </c>
      <c r="D209" s="53">
        <f t="shared" si="63"/>
        <v>10</v>
      </c>
      <c r="E209" s="23">
        <v>1</v>
      </c>
      <c r="F209" s="23">
        <f t="shared" si="64"/>
        <v>9</v>
      </c>
      <c r="G209" s="21">
        <v>2</v>
      </c>
      <c r="H209" s="27" t="str">
        <f t="shared" si="65"/>
        <v>Selasa</v>
      </c>
      <c r="I209" s="72">
        <f t="shared" si="69"/>
        <v>45769.208333333336</v>
      </c>
      <c r="J209" s="73">
        <f t="shared" si="70"/>
        <v>9.2083333333333321</v>
      </c>
      <c r="K209" s="27" t="str">
        <f t="shared" si="66"/>
        <v>Selasa</v>
      </c>
      <c r="L209" s="72">
        <f t="shared" si="71"/>
        <v>45769.291666666672</v>
      </c>
      <c r="M209" s="73">
        <f t="shared" si="67"/>
        <v>9.2916666666666661</v>
      </c>
    </row>
    <row r="210" spans="1:13" x14ac:dyDescent="0.25">
      <c r="A210" s="27">
        <f t="shared" si="68"/>
        <v>11</v>
      </c>
      <c r="B210" s="389" t="s">
        <v>23</v>
      </c>
      <c r="C210" s="27">
        <v>132</v>
      </c>
      <c r="D210" s="53">
        <f t="shared" si="63"/>
        <v>18</v>
      </c>
      <c r="E210" s="23">
        <v>2</v>
      </c>
      <c r="F210" s="23">
        <f t="shared" si="64"/>
        <v>16</v>
      </c>
      <c r="G210" s="21">
        <v>2</v>
      </c>
      <c r="H210" s="27" t="str">
        <f t="shared" si="65"/>
        <v>Selasa</v>
      </c>
      <c r="I210" s="72">
        <f t="shared" si="69"/>
        <v>45769.708333333336</v>
      </c>
      <c r="J210" s="73">
        <f t="shared" si="70"/>
        <v>9.7083333333333321</v>
      </c>
      <c r="K210" s="27" t="str">
        <f t="shared" si="66"/>
        <v>Selasa</v>
      </c>
      <c r="L210" s="72">
        <f t="shared" si="71"/>
        <v>45769.791666666672</v>
      </c>
      <c r="M210" s="73">
        <f t="shared" si="67"/>
        <v>9.7916666666666661</v>
      </c>
    </row>
    <row r="211" spans="1:13" x14ac:dyDescent="0.25">
      <c r="A211" s="27">
        <f t="shared" si="68"/>
        <v>12</v>
      </c>
      <c r="B211" s="389" t="s">
        <v>22</v>
      </c>
      <c r="C211" s="27">
        <v>82</v>
      </c>
      <c r="D211" s="53">
        <f t="shared" si="63"/>
        <v>11</v>
      </c>
      <c r="E211" s="23">
        <v>1</v>
      </c>
      <c r="F211" s="23">
        <f t="shared" si="64"/>
        <v>10</v>
      </c>
      <c r="G211" s="21">
        <v>11</v>
      </c>
      <c r="H211" s="27" t="str">
        <f t="shared" si="65"/>
        <v>Rabu</v>
      </c>
      <c r="I211" s="72">
        <f t="shared" si="69"/>
        <v>45770.541666666664</v>
      </c>
      <c r="J211" s="73">
        <f t="shared" si="70"/>
        <v>10.541666666666666</v>
      </c>
      <c r="K211" s="27" t="str">
        <f t="shared" si="66"/>
        <v>Kamis</v>
      </c>
      <c r="L211" s="72">
        <f t="shared" si="71"/>
        <v>45771</v>
      </c>
      <c r="M211" s="73">
        <f t="shared" si="67"/>
        <v>11</v>
      </c>
    </row>
    <row r="212" spans="1:13" x14ac:dyDescent="0.25">
      <c r="A212" s="27">
        <f t="shared" si="68"/>
        <v>13</v>
      </c>
      <c r="B212" s="389" t="s">
        <v>21</v>
      </c>
      <c r="C212" s="27">
        <v>110</v>
      </c>
      <c r="D212" s="53">
        <f t="shared" si="63"/>
        <v>14</v>
      </c>
      <c r="E212" s="23">
        <v>1</v>
      </c>
      <c r="F212" s="23">
        <f t="shared" si="64"/>
        <v>13</v>
      </c>
      <c r="G212" s="21">
        <v>5</v>
      </c>
      <c r="H212" s="27" t="str">
        <f t="shared" si="65"/>
        <v>Kamis</v>
      </c>
      <c r="I212" s="72">
        <f t="shared" si="69"/>
        <v>45771.458333333336</v>
      </c>
      <c r="J212" s="73">
        <f t="shared" si="70"/>
        <v>11.458333333333334</v>
      </c>
      <c r="K212" s="27" t="str">
        <f t="shared" si="66"/>
        <v>Kamis</v>
      </c>
      <c r="L212" s="72">
        <f t="shared" si="71"/>
        <v>45771.666666666672</v>
      </c>
      <c r="M212" s="73">
        <f t="shared" si="67"/>
        <v>11.666666666666668</v>
      </c>
    </row>
    <row r="213" spans="1:13" x14ac:dyDescent="0.25">
      <c r="A213" s="27">
        <f t="shared" si="68"/>
        <v>14</v>
      </c>
      <c r="B213" s="389" t="s">
        <v>372</v>
      </c>
      <c r="C213" s="27">
        <v>131</v>
      </c>
      <c r="D213" s="53">
        <f t="shared" si="63"/>
        <v>21</v>
      </c>
      <c r="E213" s="23">
        <v>5</v>
      </c>
      <c r="F213" s="53">
        <f t="shared" si="64"/>
        <v>16</v>
      </c>
      <c r="G213" s="21">
        <v>2</v>
      </c>
      <c r="H213" s="27" t="str">
        <f t="shared" si="65"/>
        <v>Jum'at</v>
      </c>
      <c r="I213" s="72">
        <f t="shared" si="69"/>
        <v>45772.25</v>
      </c>
      <c r="J213" s="73">
        <f t="shared" si="70"/>
        <v>12.250000000000002</v>
      </c>
      <c r="K213" s="27" t="str">
        <f t="shared" si="66"/>
        <v>Jum'at</v>
      </c>
      <c r="L213" s="72">
        <f t="shared" si="71"/>
        <v>45772.333333333336</v>
      </c>
      <c r="M213" s="73">
        <f t="shared" si="67"/>
        <v>12.333333333333336</v>
      </c>
    </row>
    <row r="214" spans="1:13" x14ac:dyDescent="0.25">
      <c r="A214" s="27">
        <f t="shared" si="68"/>
        <v>15</v>
      </c>
      <c r="B214" s="389" t="s">
        <v>129</v>
      </c>
      <c r="C214" s="27">
        <v>153</v>
      </c>
      <c r="D214" s="53">
        <f t="shared" si="63"/>
        <v>12</v>
      </c>
      <c r="E214" s="23">
        <v>-7</v>
      </c>
      <c r="F214" s="53">
        <f t="shared" si="64"/>
        <v>19</v>
      </c>
      <c r="G214" s="21">
        <v>2</v>
      </c>
      <c r="H214" s="27" t="str">
        <f t="shared" si="65"/>
        <v>Sabtu</v>
      </c>
      <c r="I214" s="72">
        <f t="shared" si="69"/>
        <v>45773.208333333336</v>
      </c>
      <c r="J214" s="73">
        <f t="shared" si="70"/>
        <v>13.208333333333336</v>
      </c>
      <c r="K214" s="27" t="str">
        <f t="shared" si="66"/>
        <v>Sabtu</v>
      </c>
      <c r="L214" s="72">
        <f t="shared" si="71"/>
        <v>45773.291666666672</v>
      </c>
      <c r="M214" s="73">
        <f t="shared" si="67"/>
        <v>13.29166666666667</v>
      </c>
    </row>
    <row r="215" spans="1:13" x14ac:dyDescent="0.25">
      <c r="A215" s="27">
        <f t="shared" si="68"/>
        <v>16</v>
      </c>
      <c r="B215" s="390" t="s">
        <v>371</v>
      </c>
      <c r="C215" s="27">
        <v>146</v>
      </c>
      <c r="D215" s="53">
        <f t="shared" si="63"/>
        <v>20</v>
      </c>
      <c r="E215" s="23">
        <v>2</v>
      </c>
      <c r="F215" s="53">
        <f t="shared" si="64"/>
        <v>18</v>
      </c>
      <c r="G215" s="21">
        <v>2</v>
      </c>
      <c r="H215" s="27" t="str">
        <f t="shared" si="65"/>
        <v>Sabtu</v>
      </c>
      <c r="I215" s="72">
        <f t="shared" si="69"/>
        <v>45773.791666666664</v>
      </c>
      <c r="J215" s="73">
        <f t="shared" si="70"/>
        <v>13.79166666666667</v>
      </c>
      <c r="K215" s="27" t="str">
        <f t="shared" si="66"/>
        <v>Sabtu</v>
      </c>
      <c r="L215" s="72">
        <f t="shared" si="71"/>
        <v>45773.875</v>
      </c>
      <c r="M215" s="73">
        <f t="shared" si="67"/>
        <v>13.875000000000004</v>
      </c>
    </row>
    <row r="216" spans="1:13" x14ac:dyDescent="0.25">
      <c r="A216" s="27">
        <f t="shared" si="68"/>
        <v>17</v>
      </c>
      <c r="B216" s="22" t="s">
        <v>92</v>
      </c>
      <c r="C216" s="21"/>
      <c r="D216" s="23"/>
      <c r="E216" s="23"/>
      <c r="F216" s="53"/>
      <c r="G216" s="21"/>
      <c r="H216" s="27" t="str">
        <f t="shared" si="65"/>
        <v>Minggu</v>
      </c>
      <c r="I216" s="72">
        <f t="shared" si="69"/>
        <v>45774.708333333336</v>
      </c>
      <c r="J216" s="73">
        <f t="shared" si="70"/>
        <v>14.708333333333337</v>
      </c>
      <c r="K216" s="27"/>
      <c r="L216" s="72"/>
      <c r="M216" s="73"/>
    </row>
    <row r="217" spans="1:13" x14ac:dyDescent="0.25">
      <c r="A217" s="8" t="s">
        <v>31</v>
      </c>
      <c r="B217" s="8"/>
      <c r="C217" s="28">
        <f>SUM(C200:C216)</f>
        <v>1864</v>
      </c>
      <c r="D217" s="28">
        <f>SUM(D196:D216)</f>
        <v>238</v>
      </c>
      <c r="E217" s="28"/>
      <c r="F217" s="28"/>
      <c r="G217" s="28">
        <f>SUM(G196:G216)</f>
        <v>98</v>
      </c>
      <c r="H217" s="28">
        <f>D217+G217</f>
        <v>336</v>
      </c>
      <c r="I217" s="29"/>
      <c r="J217" s="30"/>
      <c r="K217" s="29"/>
      <c r="L217" s="29"/>
      <c r="M217" s="30"/>
    </row>
    <row r="218" spans="1:13" x14ac:dyDescent="0.25">
      <c r="A218" s="8" t="s">
        <v>32</v>
      </c>
      <c r="B218" s="8"/>
      <c r="C218" s="31"/>
      <c r="D218" s="32">
        <f>D217/24</f>
        <v>9.9166666666666661</v>
      </c>
      <c r="E218" s="32"/>
      <c r="F218" s="32"/>
      <c r="G218" s="32">
        <f>G217/24</f>
        <v>4.083333333333333</v>
      </c>
      <c r="H218" s="32">
        <f>H217/24</f>
        <v>14</v>
      </c>
      <c r="J218" s="34" t="s">
        <v>33</v>
      </c>
      <c r="K218" s="35"/>
      <c r="L218" s="35"/>
    </row>
    <row r="219" spans="1:13" x14ac:dyDescent="0.25">
      <c r="B219" s="387"/>
      <c r="C219" s="387"/>
      <c r="D219" s="387"/>
      <c r="E219" s="387"/>
      <c r="F219" s="387"/>
      <c r="G219" s="387"/>
      <c r="H219" s="387"/>
      <c r="I219" s="387"/>
      <c r="J219" s="30" t="s">
        <v>34</v>
      </c>
      <c r="K219" s="30"/>
      <c r="L219" s="38">
        <f>C217</f>
        <v>1864</v>
      </c>
      <c r="M219" s="35" t="s">
        <v>35</v>
      </c>
    </row>
    <row r="220" spans="1:13" x14ac:dyDescent="0.25">
      <c r="B220" s="387"/>
      <c r="C220" s="387"/>
      <c r="D220" s="387"/>
      <c r="E220" s="387"/>
      <c r="F220" s="387"/>
      <c r="G220" s="387"/>
      <c r="H220" s="387"/>
      <c r="I220" s="387"/>
      <c r="J220" s="30" t="s">
        <v>36</v>
      </c>
      <c r="K220" s="30"/>
      <c r="L220" s="40">
        <f>D218</f>
        <v>9.9166666666666661</v>
      </c>
      <c r="M220" s="35" t="s">
        <v>14</v>
      </c>
    </row>
    <row r="221" spans="1:13" x14ac:dyDescent="0.25">
      <c r="B221" s="387"/>
      <c r="C221" s="387"/>
      <c r="D221" s="387"/>
      <c r="E221" s="387"/>
      <c r="F221" s="387"/>
      <c r="G221" s="387"/>
      <c r="H221" s="387"/>
      <c r="I221" s="387"/>
      <c r="J221" s="30" t="s">
        <v>37</v>
      </c>
      <c r="K221" s="30"/>
      <c r="L221" s="41">
        <f>G218</f>
        <v>4.083333333333333</v>
      </c>
      <c r="M221" s="35" t="s">
        <v>14</v>
      </c>
    </row>
    <row r="223" spans="1:13" x14ac:dyDescent="0.25">
      <c r="A223" s="438" t="s">
        <v>0</v>
      </c>
      <c r="B223" s="438"/>
      <c r="C223" s="438"/>
      <c r="D223" s="438"/>
      <c r="E223" s="438"/>
      <c r="F223" s="438"/>
      <c r="G223" s="438"/>
      <c r="H223" s="438"/>
      <c r="I223" s="438"/>
      <c r="J223" s="438"/>
      <c r="K223" s="438"/>
      <c r="L223" s="438"/>
      <c r="M223" s="438"/>
    </row>
    <row r="224" spans="1:13" x14ac:dyDescent="0.25">
      <c r="A224" s="438" t="s">
        <v>369</v>
      </c>
      <c r="B224" s="438"/>
      <c r="C224" s="438"/>
      <c r="D224" s="438"/>
      <c r="E224" s="438"/>
      <c r="F224" s="438"/>
      <c r="G224" s="438"/>
      <c r="H224" s="438"/>
      <c r="I224" s="438"/>
      <c r="J224" s="438"/>
      <c r="K224" s="438"/>
      <c r="L224" s="438"/>
      <c r="M224" s="438"/>
    </row>
    <row r="225" spans="1:13" x14ac:dyDescent="0.25">
      <c r="A225" s="429" t="s">
        <v>46</v>
      </c>
      <c r="B225" s="429"/>
      <c r="C225" s="429"/>
      <c r="D225" s="429"/>
      <c r="E225" s="429"/>
      <c r="F225" s="429"/>
      <c r="G225" s="429"/>
      <c r="H225" s="429"/>
      <c r="I225" s="429"/>
      <c r="J225" s="387"/>
      <c r="K225" s="18" t="s">
        <v>370</v>
      </c>
      <c r="L225" s="16">
        <v>8</v>
      </c>
      <c r="M225" s="18" t="s">
        <v>4</v>
      </c>
    </row>
    <row r="226" spans="1:13" x14ac:dyDescent="0.25">
      <c r="A226" s="13" t="s">
        <v>5</v>
      </c>
      <c r="B226" s="13" t="s">
        <v>6</v>
      </c>
      <c r="C226" s="12" t="s">
        <v>7</v>
      </c>
      <c r="D226" s="12" t="s">
        <v>8</v>
      </c>
      <c r="E226" s="12" t="s">
        <v>89</v>
      </c>
      <c r="F226" s="12" t="s">
        <v>10</v>
      </c>
      <c r="G226" s="12" t="s">
        <v>11</v>
      </c>
      <c r="H226" s="477" t="s">
        <v>12</v>
      </c>
      <c r="I226" s="477"/>
      <c r="J226" s="477"/>
      <c r="K226" s="9" t="s">
        <v>13</v>
      </c>
      <c r="L226" s="9"/>
      <c r="M226" s="9"/>
    </row>
    <row r="227" spans="1:13" x14ac:dyDescent="0.25">
      <c r="A227" s="13"/>
      <c r="B227" s="13"/>
      <c r="C227" s="12"/>
      <c r="D227" s="12"/>
      <c r="E227" s="12"/>
      <c r="F227" s="12"/>
      <c r="G227" s="12"/>
      <c r="H227" s="388" t="s">
        <v>14</v>
      </c>
      <c r="I227" s="388" t="s">
        <v>15</v>
      </c>
      <c r="J227" s="388" t="s">
        <v>16</v>
      </c>
      <c r="K227" s="20" t="s">
        <v>14</v>
      </c>
      <c r="L227" s="20" t="s">
        <v>15</v>
      </c>
      <c r="M227" s="20" t="s">
        <v>16</v>
      </c>
    </row>
    <row r="228" spans="1:13" x14ac:dyDescent="0.25">
      <c r="A228" s="27">
        <v>1</v>
      </c>
      <c r="B228" s="54" t="s">
        <v>92</v>
      </c>
      <c r="C228" s="27">
        <v>146</v>
      </c>
      <c r="D228" s="53">
        <f t="shared" ref="D228:D243" si="72">F228+E228</f>
        <v>21</v>
      </c>
      <c r="E228" s="23">
        <v>3</v>
      </c>
      <c r="F228" s="23">
        <f t="shared" ref="F228:F243" si="73">INT(C228/$L$3)</f>
        <v>18</v>
      </c>
      <c r="G228" s="21">
        <v>23</v>
      </c>
      <c r="H228" s="27" t="str">
        <f t="shared" ref="H228:H244" si="74">CHOOSE(WEEKDAY(I228),"Minggu","Senin","Selasa","Rabu","Kamis","Jum'at","Sabtu")</f>
        <v>Minggu</v>
      </c>
      <c r="I228" s="72">
        <v>45774</v>
      </c>
      <c r="J228" s="73">
        <v>0.70833333333333304</v>
      </c>
      <c r="K228" s="27" t="str">
        <f t="shared" ref="K228:K243" si="75">CHOOSE(WEEKDAY(L228),"Minggu","Senin","Selasa","Rabu","Kamis","Jum'at","Sabtu")</f>
        <v>Senin</v>
      </c>
      <c r="L228" s="72">
        <f>(I228+J228)+G228/24</f>
        <v>45775.666666666672</v>
      </c>
      <c r="M228" s="73">
        <f t="shared" ref="M228:M243" si="76">(J228+G228/24)</f>
        <v>1.6666666666666665</v>
      </c>
    </row>
    <row r="229" spans="1:13" x14ac:dyDescent="0.25">
      <c r="A229" s="27">
        <f t="shared" ref="A229:A244" si="77">A228+1</f>
        <v>2</v>
      </c>
      <c r="B229" s="389" t="s">
        <v>371</v>
      </c>
      <c r="C229" s="27">
        <v>153</v>
      </c>
      <c r="D229" s="53">
        <f t="shared" si="72"/>
        <v>13</v>
      </c>
      <c r="E229" s="23">
        <v>-6</v>
      </c>
      <c r="F229" s="23">
        <f t="shared" si="73"/>
        <v>19</v>
      </c>
      <c r="G229" s="21">
        <v>3</v>
      </c>
      <c r="H229" s="27" t="str">
        <f t="shared" si="74"/>
        <v>Selasa</v>
      </c>
      <c r="I229" s="72">
        <f t="shared" ref="I229:I244" si="78">$I$228+J229</f>
        <v>45776.541666666664</v>
      </c>
      <c r="J229" s="73">
        <f t="shared" ref="J229:J244" si="79">M228+D228/24</f>
        <v>2.5416666666666665</v>
      </c>
      <c r="K229" s="27" t="str">
        <f t="shared" si="75"/>
        <v>Selasa</v>
      </c>
      <c r="L229" s="72">
        <f t="shared" ref="L229:L243" si="80">($I$228+J229)+G229/24</f>
        <v>45776.666666666664</v>
      </c>
      <c r="M229" s="73">
        <f t="shared" si="76"/>
        <v>2.6666666666666665</v>
      </c>
    </row>
    <row r="230" spans="1:13" x14ac:dyDescent="0.25">
      <c r="A230" s="27">
        <f t="shared" si="77"/>
        <v>3</v>
      </c>
      <c r="B230" s="389" t="s">
        <v>129</v>
      </c>
      <c r="C230" s="27">
        <v>131</v>
      </c>
      <c r="D230" s="53">
        <f t="shared" si="72"/>
        <v>23</v>
      </c>
      <c r="E230" s="53">
        <v>7</v>
      </c>
      <c r="F230" s="23">
        <f t="shared" si="73"/>
        <v>16</v>
      </c>
      <c r="G230" s="21">
        <v>2</v>
      </c>
      <c r="H230" s="27" t="str">
        <f t="shared" si="74"/>
        <v>Rabu</v>
      </c>
      <c r="I230" s="72">
        <f t="shared" si="78"/>
        <v>45777.208333333336</v>
      </c>
      <c r="J230" s="73">
        <f t="shared" si="79"/>
        <v>3.208333333333333</v>
      </c>
      <c r="K230" s="27" t="str">
        <f t="shared" si="75"/>
        <v>Rabu</v>
      </c>
      <c r="L230" s="72">
        <f t="shared" si="80"/>
        <v>45777.291666666672</v>
      </c>
      <c r="M230" s="73">
        <f t="shared" si="76"/>
        <v>3.2916666666666665</v>
      </c>
    </row>
    <row r="231" spans="1:13" x14ac:dyDescent="0.25">
      <c r="A231" s="27">
        <f t="shared" si="77"/>
        <v>4</v>
      </c>
      <c r="B231" s="22" t="s">
        <v>372</v>
      </c>
      <c r="C231" s="21">
        <v>110</v>
      </c>
      <c r="D231" s="53">
        <f t="shared" si="72"/>
        <v>14</v>
      </c>
      <c r="E231" s="53">
        <v>1</v>
      </c>
      <c r="F231" s="23">
        <f t="shared" si="73"/>
        <v>13</v>
      </c>
      <c r="G231" s="21">
        <v>2</v>
      </c>
      <c r="H231" s="27" t="str">
        <f t="shared" si="74"/>
        <v>Kamis</v>
      </c>
      <c r="I231" s="72">
        <f t="shared" si="78"/>
        <v>45778.25</v>
      </c>
      <c r="J231" s="73">
        <f t="shared" si="79"/>
        <v>4.25</v>
      </c>
      <c r="K231" s="27" t="str">
        <f t="shared" si="75"/>
        <v>Kamis</v>
      </c>
      <c r="L231" s="72">
        <f t="shared" si="80"/>
        <v>45778.333333333336</v>
      </c>
      <c r="M231" s="73">
        <f t="shared" si="76"/>
        <v>4.333333333333333</v>
      </c>
    </row>
    <row r="232" spans="1:13" x14ac:dyDescent="0.25">
      <c r="A232" s="27">
        <f t="shared" si="77"/>
        <v>5</v>
      </c>
      <c r="B232" s="22" t="s">
        <v>21</v>
      </c>
      <c r="C232" s="21">
        <v>82</v>
      </c>
      <c r="D232" s="53">
        <f t="shared" si="72"/>
        <v>10</v>
      </c>
      <c r="E232" s="53">
        <v>0</v>
      </c>
      <c r="F232" s="23">
        <f t="shared" si="73"/>
        <v>10</v>
      </c>
      <c r="G232" s="21">
        <v>1</v>
      </c>
      <c r="H232" s="27" t="str">
        <f t="shared" si="74"/>
        <v>Kamis</v>
      </c>
      <c r="I232" s="72">
        <f t="shared" si="78"/>
        <v>45778.916666666664</v>
      </c>
      <c r="J232" s="73">
        <f t="shared" si="79"/>
        <v>4.9166666666666661</v>
      </c>
      <c r="K232" s="27" t="str">
        <f t="shared" si="75"/>
        <v>Kamis</v>
      </c>
      <c r="L232" s="72">
        <f t="shared" si="80"/>
        <v>45778.958333333328</v>
      </c>
      <c r="M232" s="73">
        <f t="shared" si="76"/>
        <v>4.958333333333333</v>
      </c>
    </row>
    <row r="233" spans="1:13" x14ac:dyDescent="0.25">
      <c r="A233" s="27">
        <f t="shared" si="77"/>
        <v>6</v>
      </c>
      <c r="B233" s="390" t="s">
        <v>22</v>
      </c>
      <c r="C233" s="21">
        <v>132</v>
      </c>
      <c r="D233" s="53">
        <f t="shared" si="72"/>
        <v>16</v>
      </c>
      <c r="E233" s="53">
        <v>0</v>
      </c>
      <c r="F233" s="23">
        <f t="shared" si="73"/>
        <v>16</v>
      </c>
      <c r="G233" s="21">
        <v>6</v>
      </c>
      <c r="H233" s="27" t="str">
        <f t="shared" si="74"/>
        <v>Jum'at</v>
      </c>
      <c r="I233" s="72">
        <f t="shared" si="78"/>
        <v>45779.375</v>
      </c>
      <c r="J233" s="73">
        <f t="shared" si="79"/>
        <v>5.375</v>
      </c>
      <c r="K233" s="27" t="str">
        <f t="shared" si="75"/>
        <v>Jum'at</v>
      </c>
      <c r="L233" s="72">
        <f t="shared" si="80"/>
        <v>45779.625</v>
      </c>
      <c r="M233" s="73">
        <f t="shared" si="76"/>
        <v>5.625</v>
      </c>
    </row>
    <row r="234" spans="1:13" x14ac:dyDescent="0.25">
      <c r="A234" s="27">
        <f t="shared" si="77"/>
        <v>7</v>
      </c>
      <c r="B234" s="390" t="s">
        <v>23</v>
      </c>
      <c r="C234" s="21">
        <v>73</v>
      </c>
      <c r="D234" s="53">
        <f t="shared" si="72"/>
        <v>10</v>
      </c>
      <c r="E234" s="53">
        <v>1</v>
      </c>
      <c r="F234" s="23">
        <f t="shared" si="73"/>
        <v>9</v>
      </c>
      <c r="G234" s="21">
        <v>2</v>
      </c>
      <c r="H234" s="27" t="str">
        <f t="shared" si="74"/>
        <v>Sabtu</v>
      </c>
      <c r="I234" s="72">
        <f t="shared" si="78"/>
        <v>45780.291666666664</v>
      </c>
      <c r="J234" s="73">
        <f t="shared" si="79"/>
        <v>6.291666666666667</v>
      </c>
      <c r="K234" s="27" t="str">
        <f t="shared" si="75"/>
        <v>Sabtu</v>
      </c>
      <c r="L234" s="72">
        <f t="shared" si="80"/>
        <v>45780.375</v>
      </c>
      <c r="M234" s="73">
        <f t="shared" si="76"/>
        <v>6.375</v>
      </c>
    </row>
    <row r="235" spans="1:13" x14ac:dyDescent="0.25">
      <c r="A235" s="27">
        <f t="shared" si="77"/>
        <v>8</v>
      </c>
      <c r="B235" s="390" t="s">
        <v>373</v>
      </c>
      <c r="C235" s="21">
        <v>105</v>
      </c>
      <c r="D235" s="53">
        <f t="shared" si="72"/>
        <v>12</v>
      </c>
      <c r="E235" s="53">
        <v>-1</v>
      </c>
      <c r="F235" s="23">
        <f t="shared" si="73"/>
        <v>13</v>
      </c>
      <c r="G235" s="21">
        <v>2</v>
      </c>
      <c r="H235" s="27" t="str">
        <f t="shared" si="74"/>
        <v>Sabtu</v>
      </c>
      <c r="I235" s="72">
        <f t="shared" si="78"/>
        <v>45780.791666666664</v>
      </c>
      <c r="J235" s="73">
        <f t="shared" si="79"/>
        <v>6.791666666666667</v>
      </c>
      <c r="K235" s="27" t="str">
        <f t="shared" si="75"/>
        <v>Sabtu</v>
      </c>
      <c r="L235" s="72">
        <f t="shared" si="80"/>
        <v>45780.875</v>
      </c>
      <c r="M235" s="73">
        <f t="shared" si="76"/>
        <v>6.875</v>
      </c>
    </row>
    <row r="236" spans="1:13" x14ac:dyDescent="0.25">
      <c r="A236" s="27">
        <f t="shared" si="77"/>
        <v>9</v>
      </c>
      <c r="B236" s="389" t="s">
        <v>27</v>
      </c>
      <c r="C236" s="27">
        <v>105</v>
      </c>
      <c r="D236" s="53">
        <f t="shared" si="72"/>
        <v>13</v>
      </c>
      <c r="E236" s="23">
        <v>0</v>
      </c>
      <c r="F236" s="23">
        <f t="shared" si="73"/>
        <v>13</v>
      </c>
      <c r="G236" s="21">
        <v>7</v>
      </c>
      <c r="H236" s="27" t="str">
        <f t="shared" si="74"/>
        <v>Minggu</v>
      </c>
      <c r="I236" s="72">
        <f t="shared" si="78"/>
        <v>45781.375</v>
      </c>
      <c r="J236" s="73">
        <f t="shared" si="79"/>
        <v>7.375</v>
      </c>
      <c r="K236" s="27" t="str">
        <f t="shared" si="75"/>
        <v>Minggu</v>
      </c>
      <c r="L236" s="72">
        <f t="shared" si="80"/>
        <v>45781.666666666664</v>
      </c>
      <c r="M236" s="73">
        <f t="shared" si="76"/>
        <v>7.666666666666667</v>
      </c>
    </row>
    <row r="237" spans="1:13" x14ac:dyDescent="0.25">
      <c r="A237" s="27">
        <f t="shared" si="77"/>
        <v>10</v>
      </c>
      <c r="B237" s="389" t="s">
        <v>373</v>
      </c>
      <c r="C237" s="27">
        <v>73</v>
      </c>
      <c r="D237" s="53">
        <f t="shared" si="72"/>
        <v>10</v>
      </c>
      <c r="E237" s="23">
        <v>1</v>
      </c>
      <c r="F237" s="23">
        <f t="shared" si="73"/>
        <v>9</v>
      </c>
      <c r="G237" s="21">
        <v>2</v>
      </c>
      <c r="H237" s="27" t="str">
        <f t="shared" si="74"/>
        <v>Senin</v>
      </c>
      <c r="I237" s="72">
        <f t="shared" si="78"/>
        <v>45782.208333333336</v>
      </c>
      <c r="J237" s="73">
        <f t="shared" si="79"/>
        <v>8.2083333333333339</v>
      </c>
      <c r="K237" s="27" t="str">
        <f t="shared" si="75"/>
        <v>Senin</v>
      </c>
      <c r="L237" s="72">
        <f t="shared" si="80"/>
        <v>45782.291666666672</v>
      </c>
      <c r="M237" s="73">
        <f t="shared" si="76"/>
        <v>8.2916666666666679</v>
      </c>
    </row>
    <row r="238" spans="1:13" x14ac:dyDescent="0.25">
      <c r="A238" s="27">
        <f t="shared" si="77"/>
        <v>11</v>
      </c>
      <c r="B238" s="389" t="s">
        <v>23</v>
      </c>
      <c r="C238" s="27">
        <v>132</v>
      </c>
      <c r="D238" s="53">
        <f t="shared" si="72"/>
        <v>18</v>
      </c>
      <c r="E238" s="23">
        <v>2</v>
      </c>
      <c r="F238" s="23">
        <f t="shared" si="73"/>
        <v>16</v>
      </c>
      <c r="G238" s="21">
        <v>2</v>
      </c>
      <c r="H238" s="27" t="str">
        <f t="shared" si="74"/>
        <v>Senin</v>
      </c>
      <c r="I238" s="72">
        <f t="shared" si="78"/>
        <v>45782.708333333336</v>
      </c>
      <c r="J238" s="73">
        <f t="shared" si="79"/>
        <v>8.7083333333333339</v>
      </c>
      <c r="K238" s="27" t="str">
        <f t="shared" si="75"/>
        <v>Senin</v>
      </c>
      <c r="L238" s="72">
        <f t="shared" si="80"/>
        <v>45782.791666666672</v>
      </c>
      <c r="M238" s="73">
        <f t="shared" si="76"/>
        <v>8.7916666666666679</v>
      </c>
    </row>
    <row r="239" spans="1:13" x14ac:dyDescent="0.25">
      <c r="A239" s="27">
        <f t="shared" si="77"/>
        <v>12</v>
      </c>
      <c r="B239" s="389" t="s">
        <v>22</v>
      </c>
      <c r="C239" s="27">
        <v>82</v>
      </c>
      <c r="D239" s="53">
        <f t="shared" si="72"/>
        <v>11</v>
      </c>
      <c r="E239" s="23">
        <v>1</v>
      </c>
      <c r="F239" s="23">
        <f t="shared" si="73"/>
        <v>10</v>
      </c>
      <c r="G239" s="21">
        <v>11</v>
      </c>
      <c r="H239" s="27" t="str">
        <f t="shared" si="74"/>
        <v>Selasa</v>
      </c>
      <c r="I239" s="72">
        <f t="shared" si="78"/>
        <v>45783.541666666664</v>
      </c>
      <c r="J239" s="73">
        <f t="shared" si="79"/>
        <v>9.5416666666666679</v>
      </c>
      <c r="K239" s="27" t="str">
        <f t="shared" si="75"/>
        <v>Rabu</v>
      </c>
      <c r="L239" s="72">
        <f t="shared" si="80"/>
        <v>45784</v>
      </c>
      <c r="M239" s="73">
        <f t="shared" si="76"/>
        <v>10.000000000000002</v>
      </c>
    </row>
    <row r="240" spans="1:13" x14ac:dyDescent="0.25">
      <c r="A240" s="27">
        <f t="shared" si="77"/>
        <v>13</v>
      </c>
      <c r="B240" s="389" t="s">
        <v>21</v>
      </c>
      <c r="C240" s="27">
        <v>110</v>
      </c>
      <c r="D240" s="53">
        <f t="shared" si="72"/>
        <v>14</v>
      </c>
      <c r="E240" s="23">
        <v>1</v>
      </c>
      <c r="F240" s="23">
        <f t="shared" si="73"/>
        <v>13</v>
      </c>
      <c r="G240" s="21">
        <v>5</v>
      </c>
      <c r="H240" s="27" t="str">
        <f t="shared" si="74"/>
        <v>Rabu</v>
      </c>
      <c r="I240" s="72">
        <f t="shared" si="78"/>
        <v>45784.458333333336</v>
      </c>
      <c r="J240" s="73">
        <f t="shared" si="79"/>
        <v>10.458333333333336</v>
      </c>
      <c r="K240" s="27" t="str">
        <f t="shared" si="75"/>
        <v>Rabu</v>
      </c>
      <c r="L240" s="72">
        <f t="shared" si="80"/>
        <v>45784.666666666672</v>
      </c>
      <c r="M240" s="73">
        <f t="shared" si="76"/>
        <v>10.66666666666667</v>
      </c>
    </row>
    <row r="241" spans="1:13" x14ac:dyDescent="0.25">
      <c r="A241" s="27">
        <f t="shared" si="77"/>
        <v>14</v>
      </c>
      <c r="B241" s="389" t="s">
        <v>372</v>
      </c>
      <c r="C241" s="27">
        <v>131</v>
      </c>
      <c r="D241" s="53">
        <f t="shared" si="72"/>
        <v>21</v>
      </c>
      <c r="E241" s="23">
        <v>5</v>
      </c>
      <c r="F241" s="53">
        <f t="shared" si="73"/>
        <v>16</v>
      </c>
      <c r="G241" s="21">
        <v>2</v>
      </c>
      <c r="H241" s="27" t="str">
        <f t="shared" si="74"/>
        <v>Kamis</v>
      </c>
      <c r="I241" s="72">
        <f t="shared" si="78"/>
        <v>45785.25</v>
      </c>
      <c r="J241" s="73">
        <f t="shared" si="79"/>
        <v>11.250000000000004</v>
      </c>
      <c r="K241" s="27" t="str">
        <f t="shared" si="75"/>
        <v>Kamis</v>
      </c>
      <c r="L241" s="72">
        <f t="shared" si="80"/>
        <v>45785.333333333336</v>
      </c>
      <c r="M241" s="73">
        <f t="shared" si="76"/>
        <v>11.333333333333337</v>
      </c>
    </row>
    <row r="242" spans="1:13" x14ac:dyDescent="0.25">
      <c r="A242" s="27">
        <f t="shared" si="77"/>
        <v>15</v>
      </c>
      <c r="B242" s="389" t="s">
        <v>129</v>
      </c>
      <c r="C242" s="27">
        <v>153</v>
      </c>
      <c r="D242" s="53">
        <f t="shared" si="72"/>
        <v>12</v>
      </c>
      <c r="E242" s="23">
        <v>-7</v>
      </c>
      <c r="F242" s="53">
        <f t="shared" si="73"/>
        <v>19</v>
      </c>
      <c r="G242" s="21">
        <v>2</v>
      </c>
      <c r="H242" s="27" t="str">
        <f t="shared" si="74"/>
        <v>Jum'at</v>
      </c>
      <c r="I242" s="72">
        <f t="shared" si="78"/>
        <v>45786.208333333336</v>
      </c>
      <c r="J242" s="73">
        <f t="shared" si="79"/>
        <v>12.208333333333337</v>
      </c>
      <c r="K242" s="27" t="str">
        <f t="shared" si="75"/>
        <v>Jum'at</v>
      </c>
      <c r="L242" s="72">
        <f t="shared" si="80"/>
        <v>45786.291666666672</v>
      </c>
      <c r="M242" s="73">
        <f t="shared" si="76"/>
        <v>12.291666666666671</v>
      </c>
    </row>
    <row r="243" spans="1:13" x14ac:dyDescent="0.25">
      <c r="A243" s="27">
        <f t="shared" si="77"/>
        <v>16</v>
      </c>
      <c r="B243" s="390" t="s">
        <v>371</v>
      </c>
      <c r="C243" s="27">
        <v>146</v>
      </c>
      <c r="D243" s="53">
        <f t="shared" si="72"/>
        <v>20</v>
      </c>
      <c r="E243" s="23">
        <v>2</v>
      </c>
      <c r="F243" s="53">
        <f t="shared" si="73"/>
        <v>18</v>
      </c>
      <c r="G243" s="21">
        <v>2</v>
      </c>
      <c r="H243" s="27" t="str">
        <f t="shared" si="74"/>
        <v>Jum'at</v>
      </c>
      <c r="I243" s="72">
        <f t="shared" si="78"/>
        <v>45786.791666666664</v>
      </c>
      <c r="J243" s="73">
        <f t="shared" si="79"/>
        <v>12.791666666666671</v>
      </c>
      <c r="K243" s="27" t="str">
        <f t="shared" si="75"/>
        <v>Jum'at</v>
      </c>
      <c r="L243" s="72">
        <f t="shared" si="80"/>
        <v>45786.875</v>
      </c>
      <c r="M243" s="73">
        <f t="shared" si="76"/>
        <v>12.875000000000005</v>
      </c>
    </row>
    <row r="244" spans="1:13" x14ac:dyDescent="0.25">
      <c r="A244" s="27">
        <f t="shared" si="77"/>
        <v>17</v>
      </c>
      <c r="B244" s="22" t="s">
        <v>92</v>
      </c>
      <c r="C244" s="21"/>
      <c r="D244" s="23"/>
      <c r="E244" s="23"/>
      <c r="F244" s="53"/>
      <c r="G244" s="21"/>
      <c r="H244" s="27" t="str">
        <f t="shared" si="74"/>
        <v>Sabtu</v>
      </c>
      <c r="I244" s="72">
        <f t="shared" si="78"/>
        <v>45787.708333333336</v>
      </c>
      <c r="J244" s="73">
        <f t="shared" si="79"/>
        <v>13.708333333333339</v>
      </c>
      <c r="K244" s="27"/>
      <c r="L244" s="72"/>
      <c r="M244" s="73"/>
    </row>
    <row r="245" spans="1:13" x14ac:dyDescent="0.25">
      <c r="A245" s="8" t="s">
        <v>31</v>
      </c>
      <c r="B245" s="8"/>
      <c r="C245" s="28">
        <f>SUM(C228:C244)</f>
        <v>1864</v>
      </c>
      <c r="D245" s="28">
        <f>SUM(D224:D244)</f>
        <v>238</v>
      </c>
      <c r="E245" s="28"/>
      <c r="F245" s="28"/>
      <c r="G245" s="28">
        <f>SUM(G224:G244)</f>
        <v>74</v>
      </c>
      <c r="H245" s="28">
        <f>D245+G245</f>
        <v>312</v>
      </c>
      <c r="I245" s="29"/>
      <c r="J245" s="30"/>
      <c r="K245" s="29"/>
      <c r="L245" s="29"/>
      <c r="M245" s="30"/>
    </row>
    <row r="246" spans="1:13" x14ac:dyDescent="0.25">
      <c r="A246" s="8" t="s">
        <v>32</v>
      </c>
      <c r="B246" s="8"/>
      <c r="C246" s="31"/>
      <c r="D246" s="32">
        <f>D245/24</f>
        <v>9.9166666666666661</v>
      </c>
      <c r="E246" s="32"/>
      <c r="F246" s="32"/>
      <c r="G246" s="32">
        <f>G245/24</f>
        <v>3.0833333333333335</v>
      </c>
      <c r="H246" s="32">
        <f>H245/24</f>
        <v>13</v>
      </c>
      <c r="J246" s="34" t="s">
        <v>33</v>
      </c>
      <c r="K246" s="35"/>
      <c r="L246" s="35"/>
    </row>
    <row r="247" spans="1:13" x14ac:dyDescent="0.25">
      <c r="B247" s="387"/>
      <c r="C247" s="387"/>
      <c r="D247" s="387"/>
      <c r="E247" s="387"/>
      <c r="F247" s="387"/>
      <c r="G247" s="387"/>
      <c r="H247" s="387"/>
      <c r="I247" s="387"/>
      <c r="J247" s="30" t="s">
        <v>34</v>
      </c>
      <c r="K247" s="30"/>
      <c r="L247" s="38">
        <f>C245</f>
        <v>1864</v>
      </c>
      <c r="M247" s="35" t="s">
        <v>35</v>
      </c>
    </row>
    <row r="248" spans="1:13" x14ac:dyDescent="0.25">
      <c r="B248" s="387"/>
      <c r="C248" s="387"/>
      <c r="D248" s="387"/>
      <c r="E248" s="387"/>
      <c r="F248" s="387"/>
      <c r="G248" s="387"/>
      <c r="H248" s="387"/>
      <c r="I248" s="387"/>
      <c r="J248" s="30" t="s">
        <v>36</v>
      </c>
      <c r="K248" s="30"/>
      <c r="L248" s="40">
        <f>D246</f>
        <v>9.9166666666666661</v>
      </c>
      <c r="M248" s="35" t="s">
        <v>14</v>
      </c>
    </row>
    <row r="249" spans="1:13" x14ac:dyDescent="0.25">
      <c r="B249" s="387"/>
      <c r="C249" s="387"/>
      <c r="D249" s="387"/>
      <c r="E249" s="387"/>
      <c r="F249" s="387"/>
      <c r="G249" s="387"/>
      <c r="H249" s="387"/>
      <c r="I249" s="387"/>
      <c r="J249" s="30" t="s">
        <v>37</v>
      </c>
      <c r="K249" s="30"/>
      <c r="L249" s="41">
        <f>G246</f>
        <v>3.0833333333333335</v>
      </c>
      <c r="M249" s="35" t="s">
        <v>14</v>
      </c>
    </row>
    <row r="251" spans="1:13" x14ac:dyDescent="0.25">
      <c r="A251" s="438" t="s">
        <v>0</v>
      </c>
      <c r="B251" s="438"/>
      <c r="C251" s="438"/>
      <c r="D251" s="438"/>
      <c r="E251" s="438"/>
      <c r="F251" s="438"/>
      <c r="G251" s="438"/>
      <c r="H251" s="438"/>
      <c r="I251" s="438"/>
      <c r="J251" s="438"/>
      <c r="K251" s="438"/>
      <c r="L251" s="438"/>
      <c r="M251" s="438"/>
    </row>
    <row r="252" spans="1:13" x14ac:dyDescent="0.25">
      <c r="A252" s="438" t="s">
        <v>369</v>
      </c>
      <c r="B252" s="438"/>
      <c r="C252" s="438"/>
      <c r="D252" s="438"/>
      <c r="E252" s="438"/>
      <c r="F252" s="438"/>
      <c r="G252" s="438"/>
      <c r="H252" s="438"/>
      <c r="I252" s="438"/>
      <c r="J252" s="438"/>
      <c r="K252" s="438"/>
      <c r="L252" s="438"/>
      <c r="M252" s="438"/>
    </row>
    <row r="253" spans="1:13" x14ac:dyDescent="0.25">
      <c r="A253" s="429" t="s">
        <v>47</v>
      </c>
      <c r="B253" s="429"/>
      <c r="C253" s="429"/>
      <c r="D253" s="429"/>
      <c r="E253" s="429"/>
      <c r="F253" s="429"/>
      <c r="G253" s="429"/>
      <c r="H253" s="429"/>
      <c r="I253" s="429"/>
      <c r="J253" s="387"/>
      <c r="K253" s="18" t="s">
        <v>370</v>
      </c>
      <c r="L253" s="16">
        <v>8</v>
      </c>
      <c r="M253" s="18" t="s">
        <v>4</v>
      </c>
    </row>
    <row r="254" spans="1:13" x14ac:dyDescent="0.25">
      <c r="A254" s="13" t="s">
        <v>5</v>
      </c>
      <c r="B254" s="13" t="s">
        <v>6</v>
      </c>
      <c r="C254" s="12" t="s">
        <v>7</v>
      </c>
      <c r="D254" s="12" t="s">
        <v>8</v>
      </c>
      <c r="E254" s="12" t="s">
        <v>89</v>
      </c>
      <c r="F254" s="12" t="s">
        <v>10</v>
      </c>
      <c r="G254" s="12" t="s">
        <v>11</v>
      </c>
      <c r="H254" s="477" t="s">
        <v>12</v>
      </c>
      <c r="I254" s="477"/>
      <c r="J254" s="477"/>
      <c r="K254" s="9" t="s">
        <v>13</v>
      </c>
      <c r="L254" s="9"/>
      <c r="M254" s="9"/>
    </row>
    <row r="255" spans="1:13" x14ac:dyDescent="0.25">
      <c r="A255" s="13"/>
      <c r="B255" s="13"/>
      <c r="C255" s="12"/>
      <c r="D255" s="12"/>
      <c r="E255" s="12"/>
      <c r="F255" s="12"/>
      <c r="G255" s="12"/>
      <c r="H255" s="388" t="s">
        <v>14</v>
      </c>
      <c r="I255" s="388" t="s">
        <v>15</v>
      </c>
      <c r="J255" s="388" t="s">
        <v>16</v>
      </c>
      <c r="K255" s="20" t="s">
        <v>14</v>
      </c>
      <c r="L255" s="20" t="s">
        <v>15</v>
      </c>
      <c r="M255" s="20" t="s">
        <v>16</v>
      </c>
    </row>
    <row r="256" spans="1:13" x14ac:dyDescent="0.25">
      <c r="A256" s="27">
        <v>1</v>
      </c>
      <c r="B256" s="54" t="s">
        <v>92</v>
      </c>
      <c r="C256" s="27">
        <v>146</v>
      </c>
      <c r="D256" s="53">
        <f t="shared" ref="D256:D269" si="81">F256+E256</f>
        <v>22</v>
      </c>
      <c r="E256" s="23">
        <v>4</v>
      </c>
      <c r="F256" s="23">
        <f t="shared" ref="F256:F269" si="82">INT(C256/$L$3)</f>
        <v>18</v>
      </c>
      <c r="G256" s="21">
        <v>5</v>
      </c>
      <c r="H256" s="27" t="str">
        <f t="shared" ref="H256:H270" si="83">CHOOSE(WEEKDAY(I256),"Minggu","Senin","Selasa","Rabu","Kamis","Jum'at","Sabtu")</f>
        <v>Sabtu</v>
      </c>
      <c r="I256" s="72">
        <v>45787</v>
      </c>
      <c r="J256" s="73">
        <v>0.70833333333333304</v>
      </c>
      <c r="K256" s="27" t="str">
        <f t="shared" ref="K256:K269" si="84">CHOOSE(WEEKDAY(L256),"Minggu","Senin","Selasa","Rabu","Kamis","Jum'at","Sabtu")</f>
        <v>Sabtu</v>
      </c>
      <c r="L256" s="72">
        <f>(I256+J256)+G256/24</f>
        <v>45787.916666666672</v>
      </c>
      <c r="M256" s="73">
        <f t="shared" ref="M256:M269" si="85">(J256+G256/24)</f>
        <v>0.91666666666666641</v>
      </c>
    </row>
    <row r="257" spans="1:13" x14ac:dyDescent="0.25">
      <c r="A257" s="27">
        <f t="shared" ref="A257:A270" si="86">A256+1</f>
        <v>2</v>
      </c>
      <c r="B257" s="389" t="s">
        <v>371</v>
      </c>
      <c r="C257" s="27">
        <v>153</v>
      </c>
      <c r="D257" s="53">
        <f t="shared" si="81"/>
        <v>14</v>
      </c>
      <c r="E257" s="23">
        <v>-5</v>
      </c>
      <c r="F257" s="23">
        <f t="shared" si="82"/>
        <v>19</v>
      </c>
      <c r="G257" s="21">
        <v>2</v>
      </c>
      <c r="H257" s="27" t="str">
        <f t="shared" si="83"/>
        <v>Minggu</v>
      </c>
      <c r="I257" s="72">
        <f t="shared" ref="I257:I270" si="87">$I$256+J257</f>
        <v>45788.833333333336</v>
      </c>
      <c r="J257" s="73">
        <f t="shared" ref="J257:J270" si="88">M256+D256/24</f>
        <v>1.833333333333333</v>
      </c>
      <c r="K257" s="27" t="str">
        <f t="shared" si="84"/>
        <v>Minggu</v>
      </c>
      <c r="L257" s="72">
        <f t="shared" ref="L257:L269" si="89">($I$256+J257)+G257/24</f>
        <v>45788.916666666672</v>
      </c>
      <c r="M257" s="73">
        <f t="shared" si="85"/>
        <v>1.9166666666666663</v>
      </c>
    </row>
    <row r="258" spans="1:13" x14ac:dyDescent="0.25">
      <c r="A258" s="27">
        <f t="shared" si="86"/>
        <v>3</v>
      </c>
      <c r="B258" s="389" t="s">
        <v>129</v>
      </c>
      <c r="C258" s="27">
        <v>131</v>
      </c>
      <c r="D258" s="53">
        <f t="shared" si="81"/>
        <v>24</v>
      </c>
      <c r="E258" s="53">
        <v>8</v>
      </c>
      <c r="F258" s="23">
        <f t="shared" si="82"/>
        <v>16</v>
      </c>
      <c r="G258" s="21">
        <v>2</v>
      </c>
      <c r="H258" s="27" t="str">
        <f t="shared" si="83"/>
        <v>Senin</v>
      </c>
      <c r="I258" s="72">
        <f t="shared" si="87"/>
        <v>45789.5</v>
      </c>
      <c r="J258" s="73">
        <f t="shared" si="88"/>
        <v>2.4999999999999996</v>
      </c>
      <c r="K258" s="27" t="str">
        <f t="shared" si="84"/>
        <v>Senin</v>
      </c>
      <c r="L258" s="72">
        <f t="shared" si="89"/>
        <v>45789.583333333336</v>
      </c>
      <c r="M258" s="73">
        <f t="shared" si="85"/>
        <v>2.583333333333333</v>
      </c>
    </row>
    <row r="259" spans="1:13" x14ac:dyDescent="0.25">
      <c r="A259" s="27">
        <f t="shared" si="86"/>
        <v>4</v>
      </c>
      <c r="B259" s="22" t="s">
        <v>372</v>
      </c>
      <c r="C259" s="21">
        <v>110</v>
      </c>
      <c r="D259" s="53">
        <f t="shared" si="81"/>
        <v>15</v>
      </c>
      <c r="E259" s="53">
        <v>2</v>
      </c>
      <c r="F259" s="23">
        <f t="shared" si="82"/>
        <v>13</v>
      </c>
      <c r="G259" s="21">
        <v>2</v>
      </c>
      <c r="H259" s="27" t="str">
        <f t="shared" si="83"/>
        <v>Selasa</v>
      </c>
      <c r="I259" s="72">
        <f t="shared" si="87"/>
        <v>45790.583333333336</v>
      </c>
      <c r="J259" s="73">
        <f t="shared" si="88"/>
        <v>3.583333333333333</v>
      </c>
      <c r="K259" s="27" t="str">
        <f t="shared" si="84"/>
        <v>Selasa</v>
      </c>
      <c r="L259" s="72">
        <f t="shared" si="89"/>
        <v>45790.666666666672</v>
      </c>
      <c r="M259" s="73">
        <f t="shared" si="85"/>
        <v>3.6666666666666665</v>
      </c>
    </row>
    <row r="260" spans="1:13" x14ac:dyDescent="0.25">
      <c r="A260" s="27">
        <f t="shared" si="86"/>
        <v>5</v>
      </c>
      <c r="B260" s="22" t="s">
        <v>21</v>
      </c>
      <c r="C260" s="21">
        <v>82</v>
      </c>
      <c r="D260" s="53">
        <f t="shared" si="81"/>
        <v>11</v>
      </c>
      <c r="E260" s="53">
        <v>1</v>
      </c>
      <c r="F260" s="23">
        <f t="shared" si="82"/>
        <v>10</v>
      </c>
      <c r="G260" s="21">
        <v>2</v>
      </c>
      <c r="H260" s="27" t="str">
        <f t="shared" si="83"/>
        <v>Rabu</v>
      </c>
      <c r="I260" s="72">
        <f t="shared" si="87"/>
        <v>45791.291666666664</v>
      </c>
      <c r="J260" s="73">
        <f t="shared" si="88"/>
        <v>4.2916666666666661</v>
      </c>
      <c r="K260" s="27" t="str">
        <f t="shared" si="84"/>
        <v>Rabu</v>
      </c>
      <c r="L260" s="72">
        <f t="shared" si="89"/>
        <v>45791.375</v>
      </c>
      <c r="M260" s="73">
        <f t="shared" si="85"/>
        <v>4.3749999999999991</v>
      </c>
    </row>
    <row r="261" spans="1:13" x14ac:dyDescent="0.25">
      <c r="A261" s="27">
        <f t="shared" si="86"/>
        <v>6</v>
      </c>
      <c r="B261" s="390" t="s">
        <v>22</v>
      </c>
      <c r="C261" s="21">
        <v>132</v>
      </c>
      <c r="D261" s="53">
        <f t="shared" si="81"/>
        <v>17</v>
      </c>
      <c r="E261" s="53">
        <v>1</v>
      </c>
      <c r="F261" s="23">
        <f t="shared" si="82"/>
        <v>16</v>
      </c>
      <c r="G261" s="21">
        <v>4</v>
      </c>
      <c r="H261" s="27" t="str">
        <f t="shared" si="83"/>
        <v>Rabu</v>
      </c>
      <c r="I261" s="72">
        <f t="shared" si="87"/>
        <v>45791.833333333336</v>
      </c>
      <c r="J261" s="73">
        <f t="shared" si="88"/>
        <v>4.8333333333333321</v>
      </c>
      <c r="K261" s="27" t="str">
        <f t="shared" si="84"/>
        <v>Kamis</v>
      </c>
      <c r="L261" s="72">
        <f t="shared" si="89"/>
        <v>45792</v>
      </c>
      <c r="M261" s="73">
        <f t="shared" si="85"/>
        <v>4.9999999999999991</v>
      </c>
    </row>
    <row r="262" spans="1:13" x14ac:dyDescent="0.25">
      <c r="A262" s="27">
        <f t="shared" si="86"/>
        <v>7</v>
      </c>
      <c r="B262" s="390" t="s">
        <v>23</v>
      </c>
      <c r="C262" s="21">
        <v>73</v>
      </c>
      <c r="D262" s="53">
        <f t="shared" si="81"/>
        <v>10</v>
      </c>
      <c r="E262" s="53">
        <v>1</v>
      </c>
      <c r="F262" s="23">
        <f t="shared" si="82"/>
        <v>9</v>
      </c>
      <c r="G262" s="21">
        <v>2</v>
      </c>
      <c r="H262" s="27" t="str">
        <f t="shared" si="83"/>
        <v>Kamis</v>
      </c>
      <c r="I262" s="72">
        <f t="shared" si="87"/>
        <v>45792.708333333336</v>
      </c>
      <c r="J262" s="73">
        <f t="shared" si="88"/>
        <v>5.7083333333333321</v>
      </c>
      <c r="K262" s="27" t="str">
        <f t="shared" si="84"/>
        <v>Kamis</v>
      </c>
      <c r="L262" s="72">
        <f t="shared" si="89"/>
        <v>45792.791666666672</v>
      </c>
      <c r="M262" s="73">
        <f t="shared" si="85"/>
        <v>5.7916666666666652</v>
      </c>
    </row>
    <row r="263" spans="1:13" x14ac:dyDescent="0.25">
      <c r="A263" s="27">
        <f t="shared" si="86"/>
        <v>8</v>
      </c>
      <c r="B263" s="390" t="s">
        <v>373</v>
      </c>
      <c r="C263" s="21">
        <v>105</v>
      </c>
      <c r="D263" s="53">
        <f t="shared" si="81"/>
        <v>12</v>
      </c>
      <c r="E263" s="53">
        <v>-1</v>
      </c>
      <c r="F263" s="23">
        <f t="shared" si="82"/>
        <v>13</v>
      </c>
      <c r="G263" s="21">
        <v>1</v>
      </c>
      <c r="H263" s="27" t="str">
        <f t="shared" si="83"/>
        <v>Jum'at</v>
      </c>
      <c r="I263" s="72">
        <f t="shared" si="87"/>
        <v>45793.208333333336</v>
      </c>
      <c r="J263" s="73">
        <f t="shared" si="88"/>
        <v>6.2083333333333321</v>
      </c>
      <c r="K263" s="27" t="str">
        <f t="shared" si="84"/>
        <v>Jum'at</v>
      </c>
      <c r="L263" s="72">
        <f t="shared" si="89"/>
        <v>45793.25</v>
      </c>
      <c r="M263" s="73">
        <f t="shared" si="85"/>
        <v>6.2499999999999991</v>
      </c>
    </row>
    <row r="264" spans="1:13" x14ac:dyDescent="0.25">
      <c r="A264" s="27">
        <f t="shared" si="86"/>
        <v>9</v>
      </c>
      <c r="B264" s="389" t="s">
        <v>27</v>
      </c>
      <c r="C264" s="27">
        <v>105</v>
      </c>
      <c r="D264" s="53">
        <f t="shared" si="81"/>
        <v>13</v>
      </c>
      <c r="E264" s="23">
        <v>0</v>
      </c>
      <c r="F264" s="23">
        <f t="shared" si="82"/>
        <v>13</v>
      </c>
      <c r="G264" s="21">
        <v>3</v>
      </c>
      <c r="H264" s="27" t="str">
        <f t="shared" si="83"/>
        <v>Jum'at</v>
      </c>
      <c r="I264" s="72">
        <f t="shared" si="87"/>
        <v>45793.75</v>
      </c>
      <c r="J264" s="73">
        <f t="shared" si="88"/>
        <v>6.7499999999999991</v>
      </c>
      <c r="K264" s="27" t="str">
        <f t="shared" si="84"/>
        <v>Jum'at</v>
      </c>
      <c r="L264" s="72">
        <f t="shared" si="89"/>
        <v>45793.875</v>
      </c>
      <c r="M264" s="73">
        <f t="shared" si="85"/>
        <v>6.8749999999999991</v>
      </c>
    </row>
    <row r="265" spans="1:13" x14ac:dyDescent="0.25">
      <c r="A265" s="27">
        <f t="shared" si="86"/>
        <v>10</v>
      </c>
      <c r="B265" s="389" t="s">
        <v>373</v>
      </c>
      <c r="C265" s="27">
        <v>73</v>
      </c>
      <c r="D265" s="53">
        <f t="shared" si="81"/>
        <v>10</v>
      </c>
      <c r="E265" s="23">
        <v>1</v>
      </c>
      <c r="F265" s="23">
        <f t="shared" si="82"/>
        <v>9</v>
      </c>
      <c r="G265" s="21">
        <v>1</v>
      </c>
      <c r="H265" s="27" t="str">
        <f t="shared" si="83"/>
        <v>Sabtu</v>
      </c>
      <c r="I265" s="72">
        <f t="shared" si="87"/>
        <v>45794.416666666664</v>
      </c>
      <c r="J265" s="73">
        <f t="shared" si="88"/>
        <v>7.4166666666666661</v>
      </c>
      <c r="K265" s="27" t="str">
        <f t="shared" si="84"/>
        <v>Sabtu</v>
      </c>
      <c r="L265" s="72">
        <f t="shared" si="89"/>
        <v>45794.458333333328</v>
      </c>
      <c r="M265" s="73">
        <f t="shared" si="85"/>
        <v>7.458333333333333</v>
      </c>
    </row>
    <row r="266" spans="1:13" x14ac:dyDescent="0.25">
      <c r="A266" s="27">
        <f t="shared" si="86"/>
        <v>11</v>
      </c>
      <c r="B266" s="389" t="s">
        <v>23</v>
      </c>
      <c r="C266" s="27">
        <v>132</v>
      </c>
      <c r="D266" s="53">
        <f t="shared" si="81"/>
        <v>18</v>
      </c>
      <c r="E266" s="23">
        <v>2</v>
      </c>
      <c r="F266" s="23">
        <f t="shared" si="82"/>
        <v>16</v>
      </c>
      <c r="G266" s="21">
        <v>2</v>
      </c>
      <c r="H266" s="27" t="str">
        <f t="shared" si="83"/>
        <v>Sabtu</v>
      </c>
      <c r="I266" s="72">
        <f t="shared" si="87"/>
        <v>45794.875</v>
      </c>
      <c r="J266" s="73">
        <f t="shared" si="88"/>
        <v>7.875</v>
      </c>
      <c r="K266" s="27" t="str">
        <f t="shared" si="84"/>
        <v>Sabtu</v>
      </c>
      <c r="L266" s="72">
        <f t="shared" si="89"/>
        <v>45794.958333333336</v>
      </c>
      <c r="M266" s="73">
        <f t="shared" si="85"/>
        <v>7.958333333333333</v>
      </c>
    </row>
    <row r="267" spans="1:13" x14ac:dyDescent="0.25">
      <c r="A267" s="27">
        <f t="shared" si="86"/>
        <v>12</v>
      </c>
      <c r="B267" s="389" t="s">
        <v>22</v>
      </c>
      <c r="C267" s="27">
        <v>82</v>
      </c>
      <c r="D267" s="53">
        <f t="shared" si="81"/>
        <v>12</v>
      </c>
      <c r="E267" s="23">
        <v>2</v>
      </c>
      <c r="F267" s="23">
        <f t="shared" si="82"/>
        <v>10</v>
      </c>
      <c r="G267" s="21">
        <v>3</v>
      </c>
      <c r="H267" s="27" t="str">
        <f t="shared" si="83"/>
        <v>Minggu</v>
      </c>
      <c r="I267" s="72">
        <f t="shared" si="87"/>
        <v>45795.708333333336</v>
      </c>
      <c r="J267" s="73">
        <f t="shared" si="88"/>
        <v>8.7083333333333321</v>
      </c>
      <c r="K267" s="27" t="str">
        <f t="shared" si="84"/>
        <v>Minggu</v>
      </c>
      <c r="L267" s="72">
        <f t="shared" si="89"/>
        <v>45795.833333333336</v>
      </c>
      <c r="M267" s="73">
        <f t="shared" si="85"/>
        <v>8.8333333333333321</v>
      </c>
    </row>
    <row r="268" spans="1:13" x14ac:dyDescent="0.25">
      <c r="A268" s="27">
        <f t="shared" si="86"/>
        <v>13</v>
      </c>
      <c r="B268" s="389" t="s">
        <v>21</v>
      </c>
      <c r="C268" s="27">
        <v>393</v>
      </c>
      <c r="D268" s="53">
        <f t="shared" si="81"/>
        <v>52</v>
      </c>
      <c r="E268" s="23">
        <v>3</v>
      </c>
      <c r="F268" s="23">
        <f t="shared" si="82"/>
        <v>49</v>
      </c>
      <c r="G268" s="21">
        <v>2</v>
      </c>
      <c r="H268" s="27" t="str">
        <f t="shared" si="83"/>
        <v>Senin</v>
      </c>
      <c r="I268" s="72">
        <f t="shared" si="87"/>
        <v>45796.333333333336</v>
      </c>
      <c r="J268" s="73">
        <f t="shared" si="88"/>
        <v>9.3333333333333321</v>
      </c>
      <c r="K268" s="27" t="str">
        <f t="shared" si="84"/>
        <v>Senin</v>
      </c>
      <c r="L268" s="72">
        <f t="shared" si="89"/>
        <v>45796.416666666672</v>
      </c>
      <c r="M268" s="73">
        <f t="shared" si="85"/>
        <v>9.4166666666666661</v>
      </c>
    </row>
    <row r="269" spans="1:13" x14ac:dyDescent="0.25">
      <c r="A269" s="27">
        <f t="shared" si="86"/>
        <v>14</v>
      </c>
      <c r="B269" s="392" t="s">
        <v>20</v>
      </c>
      <c r="C269" s="27">
        <v>756</v>
      </c>
      <c r="D269" s="53">
        <f t="shared" si="81"/>
        <v>97</v>
      </c>
      <c r="E269" s="23">
        <v>3</v>
      </c>
      <c r="F269" s="23">
        <f t="shared" si="82"/>
        <v>94</v>
      </c>
      <c r="G269" s="21">
        <v>2</v>
      </c>
      <c r="H269" s="27" t="str">
        <f t="shared" si="83"/>
        <v>Rabu</v>
      </c>
      <c r="I269" s="72">
        <f t="shared" si="87"/>
        <v>45798.583333333336</v>
      </c>
      <c r="J269" s="73">
        <f t="shared" si="88"/>
        <v>11.583333333333332</v>
      </c>
      <c r="K269" s="27" t="str">
        <f t="shared" si="84"/>
        <v>Rabu</v>
      </c>
      <c r="L269" s="72">
        <f t="shared" si="89"/>
        <v>45798.666666666672</v>
      </c>
      <c r="M269" s="73">
        <f t="shared" si="85"/>
        <v>11.666666666666666</v>
      </c>
    </row>
    <row r="270" spans="1:13" x14ac:dyDescent="0.25">
      <c r="A270" s="27">
        <f t="shared" si="86"/>
        <v>15</v>
      </c>
      <c r="B270" s="392" t="s">
        <v>292</v>
      </c>
      <c r="C270" s="27"/>
      <c r="D270" s="53"/>
      <c r="E270" s="23"/>
      <c r="F270" s="23"/>
      <c r="G270" s="21"/>
      <c r="H270" s="27" t="str">
        <f t="shared" si="83"/>
        <v>Minggu</v>
      </c>
      <c r="I270" s="72">
        <f t="shared" si="87"/>
        <v>45802.708333333336</v>
      </c>
      <c r="J270" s="73">
        <f t="shared" si="88"/>
        <v>15.708333333333332</v>
      </c>
      <c r="K270" s="27"/>
      <c r="L270" s="72"/>
      <c r="M270" s="73"/>
    </row>
    <row r="271" spans="1:13" x14ac:dyDescent="0.25">
      <c r="A271" s="8" t="s">
        <v>31</v>
      </c>
      <c r="B271" s="8"/>
      <c r="C271" s="28">
        <f>SUM(C256:C270)</f>
        <v>2473</v>
      </c>
      <c r="D271" s="28">
        <f>SUM(D252:D270)</f>
        <v>327</v>
      </c>
      <c r="E271" s="28"/>
      <c r="F271" s="28"/>
      <c r="G271" s="28">
        <f>SUM(G252:G270)</f>
        <v>33</v>
      </c>
      <c r="H271" s="28">
        <f>D271+G271</f>
        <v>360</v>
      </c>
      <c r="I271" s="29"/>
      <c r="J271" s="30"/>
      <c r="K271" s="29"/>
      <c r="L271" s="29"/>
      <c r="M271" s="30"/>
    </row>
    <row r="272" spans="1:13" x14ac:dyDescent="0.25">
      <c r="A272" s="8" t="s">
        <v>32</v>
      </c>
      <c r="B272" s="8"/>
      <c r="C272" s="31"/>
      <c r="D272" s="32">
        <f>D271/24</f>
        <v>13.625</v>
      </c>
      <c r="E272" s="32"/>
      <c r="F272" s="32"/>
      <c r="G272" s="32">
        <f>G271/24</f>
        <v>1.375</v>
      </c>
      <c r="H272" s="32">
        <f>H271/24</f>
        <v>15</v>
      </c>
      <c r="J272" s="34" t="s">
        <v>33</v>
      </c>
      <c r="K272" s="35"/>
      <c r="L272" s="35"/>
    </row>
    <row r="273" spans="1:13" x14ac:dyDescent="0.25">
      <c r="B273" s="387"/>
      <c r="C273" s="387"/>
      <c r="D273" s="387"/>
      <c r="E273" s="387"/>
      <c r="F273" s="387"/>
      <c r="G273" s="387"/>
      <c r="H273" s="387"/>
      <c r="I273" s="387"/>
      <c r="J273" s="30" t="s">
        <v>34</v>
      </c>
      <c r="K273" s="30"/>
      <c r="L273" s="38">
        <f>C271</f>
        <v>2473</v>
      </c>
      <c r="M273" s="35" t="s">
        <v>35</v>
      </c>
    </row>
    <row r="274" spans="1:13" x14ac:dyDescent="0.25">
      <c r="B274" s="387"/>
      <c r="C274" s="387"/>
      <c r="D274" s="387"/>
      <c r="E274" s="387"/>
      <c r="F274" s="387"/>
      <c r="G274" s="387"/>
      <c r="H274" s="387"/>
      <c r="I274" s="387"/>
      <c r="J274" s="30" t="s">
        <v>36</v>
      </c>
      <c r="K274" s="30"/>
      <c r="L274" s="40">
        <f>D272</f>
        <v>13.625</v>
      </c>
      <c r="M274" s="35" t="s">
        <v>14</v>
      </c>
    </row>
    <row r="275" spans="1:13" x14ac:dyDescent="0.25">
      <c r="B275" s="387"/>
      <c r="C275" s="387"/>
      <c r="D275" s="387"/>
      <c r="E275" s="387"/>
      <c r="F275" s="387"/>
      <c r="G275" s="387"/>
      <c r="H275" s="387"/>
      <c r="I275" s="387"/>
      <c r="J275" s="30" t="s">
        <v>37</v>
      </c>
      <c r="K275" s="30"/>
      <c r="L275" s="41">
        <f>G272</f>
        <v>1.375</v>
      </c>
      <c r="M275" s="35" t="s">
        <v>14</v>
      </c>
    </row>
    <row r="277" spans="1:13" x14ac:dyDescent="0.25">
      <c r="A277" s="438" t="s">
        <v>0</v>
      </c>
      <c r="B277" s="438"/>
      <c r="C277" s="438"/>
      <c r="D277" s="438"/>
      <c r="E277" s="438"/>
      <c r="F277" s="438"/>
      <c r="G277" s="438"/>
      <c r="H277" s="438"/>
      <c r="I277" s="438"/>
      <c r="J277" s="438"/>
      <c r="K277" s="438"/>
      <c r="L277" s="438"/>
      <c r="M277" s="438"/>
    </row>
    <row r="278" spans="1:13" x14ac:dyDescent="0.25">
      <c r="A278" s="438" t="s">
        <v>369</v>
      </c>
      <c r="B278" s="438"/>
      <c r="C278" s="438"/>
      <c r="D278" s="438"/>
      <c r="E278" s="438"/>
      <c r="F278" s="438"/>
      <c r="G278" s="438"/>
      <c r="H278" s="438"/>
      <c r="I278" s="438"/>
      <c r="J278" s="438"/>
      <c r="K278" s="438"/>
      <c r="L278" s="438"/>
      <c r="M278" s="438"/>
    </row>
    <row r="279" spans="1:13" x14ac:dyDescent="0.25">
      <c r="A279" s="429" t="s">
        <v>48</v>
      </c>
      <c r="B279" s="429"/>
      <c r="C279" s="429"/>
      <c r="D279" s="429"/>
      <c r="E279" s="429"/>
      <c r="F279" s="429"/>
      <c r="G279" s="429"/>
      <c r="H279" s="429"/>
      <c r="I279" s="429"/>
      <c r="J279" s="387"/>
      <c r="K279" s="18" t="s">
        <v>370</v>
      </c>
      <c r="L279" s="16">
        <v>8</v>
      </c>
      <c r="M279" s="18" t="s">
        <v>4</v>
      </c>
    </row>
    <row r="280" spans="1:13" x14ac:dyDescent="0.25">
      <c r="A280" s="13" t="s">
        <v>5</v>
      </c>
      <c r="B280" s="13" t="s">
        <v>6</v>
      </c>
      <c r="C280" s="12" t="s">
        <v>7</v>
      </c>
      <c r="D280" s="12" t="s">
        <v>8</v>
      </c>
      <c r="E280" s="12" t="s">
        <v>89</v>
      </c>
      <c r="F280" s="12" t="s">
        <v>10</v>
      </c>
      <c r="G280" s="12" t="s">
        <v>11</v>
      </c>
      <c r="H280" s="477" t="s">
        <v>12</v>
      </c>
      <c r="I280" s="477"/>
      <c r="J280" s="477"/>
      <c r="K280" s="9" t="s">
        <v>13</v>
      </c>
      <c r="L280" s="9"/>
      <c r="M280" s="9"/>
    </row>
    <row r="281" spans="1:13" x14ac:dyDescent="0.25">
      <c r="A281" s="13"/>
      <c r="B281" s="13"/>
      <c r="C281" s="12"/>
      <c r="D281" s="12"/>
      <c r="E281" s="12"/>
      <c r="F281" s="12"/>
      <c r="G281" s="12"/>
      <c r="H281" s="388" t="s">
        <v>14</v>
      </c>
      <c r="I281" s="388" t="s">
        <v>15</v>
      </c>
      <c r="J281" s="388" t="s">
        <v>16</v>
      </c>
      <c r="K281" s="20" t="s">
        <v>14</v>
      </c>
      <c r="L281" s="20" t="s">
        <v>15</v>
      </c>
      <c r="M281" s="20" t="s">
        <v>16</v>
      </c>
    </row>
    <row r="282" spans="1:13" x14ac:dyDescent="0.25">
      <c r="A282" s="27">
        <v>1</v>
      </c>
      <c r="B282" s="392" t="s">
        <v>292</v>
      </c>
      <c r="C282" s="27">
        <v>1131</v>
      </c>
      <c r="D282" s="53">
        <f t="shared" ref="D282:D287" si="90">F282+E282</f>
        <v>137</v>
      </c>
      <c r="E282" s="23">
        <v>-4</v>
      </c>
      <c r="F282" s="23">
        <f t="shared" ref="F282:F287" si="91">INT(C282/$L$3)</f>
        <v>141</v>
      </c>
      <c r="G282" s="21">
        <v>614</v>
      </c>
      <c r="H282" s="27" t="str">
        <f t="shared" ref="H282:H288" si="92">CHOOSE(WEEKDAY(I282),"Minggu","Senin","Selasa","Rabu","Kamis","Jum'at","Sabtu")</f>
        <v>Senin</v>
      </c>
      <c r="I282" s="72">
        <v>45803</v>
      </c>
      <c r="J282" s="73">
        <v>0.33333333333333298</v>
      </c>
      <c r="K282" s="27" t="str">
        <f t="shared" ref="K282:K287" si="93">CHOOSE(WEEKDAY(L282),"Minggu","Senin","Selasa","Rabu","Kamis","Jum'at","Sabtu")</f>
        <v>Jum'at</v>
      </c>
      <c r="L282" s="72">
        <f>(I282+J282)+G282/24</f>
        <v>45828.916666666672</v>
      </c>
      <c r="M282" s="73">
        <f t="shared" ref="M282:M287" si="94">(J282+G282/24)</f>
        <v>25.916666666666664</v>
      </c>
    </row>
    <row r="283" spans="1:13" x14ac:dyDescent="0.25">
      <c r="A283" s="27">
        <v>2</v>
      </c>
      <c r="B283" s="389" t="s">
        <v>22</v>
      </c>
      <c r="C283" s="27">
        <v>82</v>
      </c>
      <c r="D283" s="53">
        <f t="shared" si="90"/>
        <v>11</v>
      </c>
      <c r="E283" s="23">
        <v>1</v>
      </c>
      <c r="F283" s="23">
        <f t="shared" si="91"/>
        <v>10</v>
      </c>
      <c r="G283" s="21">
        <v>12</v>
      </c>
      <c r="H283" s="27" t="str">
        <f t="shared" si="92"/>
        <v>Kamis</v>
      </c>
      <c r="I283" s="72">
        <f t="shared" ref="I283:I288" si="95">$I$282+J283</f>
        <v>45834.625</v>
      </c>
      <c r="J283" s="73">
        <f t="shared" ref="J283:J288" si="96">M282+D282/24</f>
        <v>31.624999999999996</v>
      </c>
      <c r="K283" s="27" t="str">
        <f t="shared" si="93"/>
        <v>Jum'at</v>
      </c>
      <c r="L283" s="72">
        <f>($I$282+J283)+G283/24</f>
        <v>45835.125</v>
      </c>
      <c r="M283" s="73">
        <f t="shared" si="94"/>
        <v>32.125</v>
      </c>
    </row>
    <row r="284" spans="1:13" x14ac:dyDescent="0.25">
      <c r="A284" s="27">
        <v>3</v>
      </c>
      <c r="B284" s="389" t="s">
        <v>21</v>
      </c>
      <c r="C284" s="27">
        <v>110</v>
      </c>
      <c r="D284" s="53">
        <f t="shared" si="90"/>
        <v>13</v>
      </c>
      <c r="E284" s="23">
        <v>0</v>
      </c>
      <c r="F284" s="23">
        <f t="shared" si="91"/>
        <v>13</v>
      </c>
      <c r="G284" s="21">
        <v>3</v>
      </c>
      <c r="H284" s="27" t="str">
        <f t="shared" si="92"/>
        <v>Jum'at</v>
      </c>
      <c r="I284" s="72">
        <f t="shared" si="95"/>
        <v>45835.583333333336</v>
      </c>
      <c r="J284" s="73">
        <f t="shared" si="96"/>
        <v>32.583333333333336</v>
      </c>
      <c r="K284" s="27" t="str">
        <f t="shared" si="93"/>
        <v>Jum'at</v>
      </c>
      <c r="L284" s="72">
        <f>($I$282+J284)+G284/24</f>
        <v>45835.708333333336</v>
      </c>
      <c r="M284" s="73">
        <f t="shared" si="94"/>
        <v>32.708333333333336</v>
      </c>
    </row>
    <row r="285" spans="1:13" x14ac:dyDescent="0.25">
      <c r="A285" s="27">
        <v>4</v>
      </c>
      <c r="B285" s="389" t="s">
        <v>372</v>
      </c>
      <c r="C285" s="27">
        <v>131</v>
      </c>
      <c r="D285" s="53">
        <f t="shared" si="90"/>
        <v>18</v>
      </c>
      <c r="E285" s="23">
        <v>2</v>
      </c>
      <c r="F285" s="53">
        <f t="shared" si="91"/>
        <v>16</v>
      </c>
      <c r="G285" s="21">
        <v>2</v>
      </c>
      <c r="H285" s="27" t="str">
        <f t="shared" si="92"/>
        <v>Sabtu</v>
      </c>
      <c r="I285" s="72">
        <f t="shared" si="95"/>
        <v>45836.25</v>
      </c>
      <c r="J285" s="73">
        <f t="shared" si="96"/>
        <v>33.25</v>
      </c>
      <c r="K285" s="27" t="str">
        <f t="shared" si="93"/>
        <v>Sabtu</v>
      </c>
      <c r="L285" s="72">
        <f>($I$282+J285)+G285/24</f>
        <v>45836.333333333336</v>
      </c>
      <c r="M285" s="73">
        <f t="shared" si="94"/>
        <v>33.333333333333336</v>
      </c>
    </row>
    <row r="286" spans="1:13" x14ac:dyDescent="0.25">
      <c r="A286" s="27">
        <v>5</v>
      </c>
      <c r="B286" s="389" t="s">
        <v>129</v>
      </c>
      <c r="C286" s="27">
        <v>153</v>
      </c>
      <c r="D286" s="53">
        <f t="shared" si="90"/>
        <v>10</v>
      </c>
      <c r="E286" s="23">
        <v>-9</v>
      </c>
      <c r="F286" s="53">
        <f t="shared" si="91"/>
        <v>19</v>
      </c>
      <c r="G286" s="21">
        <v>2</v>
      </c>
      <c r="H286" s="27" t="str">
        <f t="shared" si="92"/>
        <v>Minggu</v>
      </c>
      <c r="I286" s="72">
        <f t="shared" si="95"/>
        <v>45837.083333333336</v>
      </c>
      <c r="J286" s="73">
        <f t="shared" si="96"/>
        <v>34.083333333333336</v>
      </c>
      <c r="K286" s="27" t="str">
        <f t="shared" si="93"/>
        <v>Minggu</v>
      </c>
      <c r="L286" s="72">
        <f>($I$282+J286)+G286/24</f>
        <v>45837.166666666672</v>
      </c>
      <c r="M286" s="73">
        <f t="shared" si="94"/>
        <v>34.166666666666671</v>
      </c>
    </row>
    <row r="287" spans="1:13" x14ac:dyDescent="0.25">
      <c r="A287" s="27">
        <v>6</v>
      </c>
      <c r="B287" s="390" t="s">
        <v>371</v>
      </c>
      <c r="C287" s="27">
        <v>146</v>
      </c>
      <c r="D287" s="53">
        <f t="shared" si="90"/>
        <v>17</v>
      </c>
      <c r="E287" s="23">
        <v>-1</v>
      </c>
      <c r="F287" s="53">
        <f t="shared" si="91"/>
        <v>18</v>
      </c>
      <c r="G287" s="21">
        <v>2</v>
      </c>
      <c r="H287" s="27" t="str">
        <f t="shared" si="92"/>
        <v>Minggu</v>
      </c>
      <c r="I287" s="72">
        <f t="shared" si="95"/>
        <v>45837.583333333336</v>
      </c>
      <c r="J287" s="73">
        <f t="shared" si="96"/>
        <v>34.583333333333336</v>
      </c>
      <c r="K287" s="27" t="str">
        <f t="shared" si="93"/>
        <v>Minggu</v>
      </c>
      <c r="L287" s="72">
        <f>($I$282+J287)+G287/24</f>
        <v>45837.666666666672</v>
      </c>
      <c r="M287" s="73">
        <f t="shared" si="94"/>
        <v>34.666666666666671</v>
      </c>
    </row>
    <row r="288" spans="1:13" x14ac:dyDescent="0.25">
      <c r="A288" s="27">
        <v>7</v>
      </c>
      <c r="B288" s="22" t="s">
        <v>92</v>
      </c>
      <c r="C288" s="21"/>
      <c r="D288" s="23"/>
      <c r="E288" s="23"/>
      <c r="F288" s="53"/>
      <c r="G288" s="21"/>
      <c r="H288" s="27" t="str">
        <f t="shared" si="92"/>
        <v>Senin</v>
      </c>
      <c r="I288" s="72">
        <f t="shared" si="95"/>
        <v>45838.375</v>
      </c>
      <c r="J288" s="73">
        <f t="shared" si="96"/>
        <v>35.375000000000007</v>
      </c>
      <c r="K288" s="27"/>
      <c r="L288" s="72"/>
      <c r="M288" s="73"/>
    </row>
    <row r="289" spans="1:13" x14ac:dyDescent="0.25">
      <c r="A289" s="8" t="s">
        <v>31</v>
      </c>
      <c r="B289" s="8"/>
      <c r="C289" s="28">
        <f>SUM(C282:C288)</f>
        <v>1753</v>
      </c>
      <c r="D289" s="28">
        <f>SUM(D278:D288)</f>
        <v>206</v>
      </c>
      <c r="E289" s="28"/>
      <c r="F289" s="28"/>
      <c r="G289" s="28">
        <f>SUM(G278:G288)</f>
        <v>635</v>
      </c>
      <c r="H289" s="28">
        <f>D289+G289</f>
        <v>841</v>
      </c>
      <c r="I289" s="29"/>
      <c r="J289" s="30"/>
      <c r="K289" s="29"/>
      <c r="L289" s="29"/>
      <c r="M289" s="30"/>
    </row>
    <row r="290" spans="1:13" x14ac:dyDescent="0.25">
      <c r="A290" s="8" t="s">
        <v>32</v>
      </c>
      <c r="B290" s="8"/>
      <c r="C290" s="31"/>
      <c r="D290" s="32">
        <f>D289/24</f>
        <v>8.5833333333333339</v>
      </c>
      <c r="E290" s="32"/>
      <c r="F290" s="32"/>
      <c r="G290" s="32">
        <f>G289/24</f>
        <v>26.458333333333332</v>
      </c>
      <c r="H290" s="32">
        <f>H289/24</f>
        <v>35.041666666666664</v>
      </c>
      <c r="J290" s="34" t="s">
        <v>33</v>
      </c>
      <c r="K290" s="35"/>
      <c r="L290" s="35"/>
    </row>
    <row r="291" spans="1:13" x14ac:dyDescent="0.25">
      <c r="B291" s="387"/>
      <c r="C291" s="387"/>
      <c r="D291" s="387"/>
      <c r="E291" s="387"/>
      <c r="F291" s="387"/>
      <c r="G291" s="387"/>
      <c r="H291" s="387"/>
      <c r="I291" s="387"/>
      <c r="J291" s="30" t="s">
        <v>34</v>
      </c>
      <c r="K291" s="30"/>
      <c r="L291" s="38">
        <f>C289</f>
        <v>1753</v>
      </c>
      <c r="M291" s="35" t="s">
        <v>35</v>
      </c>
    </row>
    <row r="292" spans="1:13" x14ac:dyDescent="0.25">
      <c r="B292" s="387"/>
      <c r="C292" s="387"/>
      <c r="D292" s="387"/>
      <c r="E292" s="387"/>
      <c r="F292" s="387"/>
      <c r="G292" s="387"/>
      <c r="H292" s="387"/>
      <c r="I292" s="387"/>
      <c r="J292" s="30" t="s">
        <v>36</v>
      </c>
      <c r="K292" s="30"/>
      <c r="L292" s="40">
        <f>D290</f>
        <v>8.5833333333333339</v>
      </c>
      <c r="M292" s="35" t="s">
        <v>14</v>
      </c>
    </row>
    <row r="293" spans="1:13" x14ac:dyDescent="0.25">
      <c r="B293" s="387"/>
      <c r="C293" s="387"/>
      <c r="D293" s="387"/>
      <c r="E293" s="387"/>
      <c r="F293" s="387"/>
      <c r="G293" s="387"/>
      <c r="H293" s="387"/>
      <c r="I293" s="387"/>
      <c r="J293" s="30" t="s">
        <v>37</v>
      </c>
      <c r="K293" s="30"/>
      <c r="L293" s="41">
        <f>G290</f>
        <v>26.458333333333332</v>
      </c>
      <c r="M293" s="35" t="s">
        <v>14</v>
      </c>
    </row>
    <row r="295" spans="1:13" x14ac:dyDescent="0.25">
      <c r="A295" s="438" t="s">
        <v>0</v>
      </c>
      <c r="B295" s="438"/>
      <c r="C295" s="438"/>
      <c r="D295" s="438"/>
      <c r="E295" s="438"/>
      <c r="F295" s="438"/>
      <c r="G295" s="438"/>
      <c r="H295" s="438"/>
      <c r="I295" s="438"/>
      <c r="J295" s="438"/>
      <c r="K295" s="438"/>
      <c r="L295" s="438"/>
      <c r="M295" s="438"/>
    </row>
    <row r="296" spans="1:13" x14ac:dyDescent="0.25">
      <c r="A296" s="438" t="s">
        <v>369</v>
      </c>
      <c r="B296" s="438"/>
      <c r="C296" s="438"/>
      <c r="D296" s="438"/>
      <c r="E296" s="438"/>
      <c r="F296" s="438"/>
      <c r="G296" s="438"/>
      <c r="H296" s="438"/>
      <c r="I296" s="438"/>
      <c r="J296" s="438"/>
      <c r="K296" s="438"/>
      <c r="L296" s="438"/>
      <c r="M296" s="438"/>
    </row>
    <row r="297" spans="1:13" x14ac:dyDescent="0.25">
      <c r="A297" s="429" t="s">
        <v>49</v>
      </c>
      <c r="B297" s="429"/>
      <c r="C297" s="429"/>
      <c r="D297" s="429"/>
      <c r="E297" s="429"/>
      <c r="F297" s="429"/>
      <c r="G297" s="429"/>
      <c r="H297" s="429"/>
      <c r="I297" s="429"/>
      <c r="J297" s="387"/>
      <c r="K297" s="18" t="s">
        <v>370</v>
      </c>
      <c r="L297" s="16">
        <v>8</v>
      </c>
      <c r="M297" s="18" t="s">
        <v>4</v>
      </c>
    </row>
    <row r="298" spans="1:13" x14ac:dyDescent="0.25">
      <c r="A298" s="13" t="s">
        <v>5</v>
      </c>
      <c r="B298" s="13" t="s">
        <v>6</v>
      </c>
      <c r="C298" s="12" t="s">
        <v>7</v>
      </c>
      <c r="D298" s="12" t="s">
        <v>8</v>
      </c>
      <c r="E298" s="12" t="s">
        <v>89</v>
      </c>
      <c r="F298" s="12" t="s">
        <v>10</v>
      </c>
      <c r="G298" s="12" t="s">
        <v>11</v>
      </c>
      <c r="H298" s="477" t="s">
        <v>12</v>
      </c>
      <c r="I298" s="477"/>
      <c r="J298" s="477"/>
      <c r="K298" s="9" t="s">
        <v>13</v>
      </c>
      <c r="L298" s="9"/>
      <c r="M298" s="9"/>
    </row>
    <row r="299" spans="1:13" x14ac:dyDescent="0.25">
      <c r="A299" s="13"/>
      <c r="B299" s="13"/>
      <c r="C299" s="12"/>
      <c r="D299" s="12"/>
      <c r="E299" s="12"/>
      <c r="F299" s="12"/>
      <c r="G299" s="12"/>
      <c r="H299" s="388" t="s">
        <v>14</v>
      </c>
      <c r="I299" s="388" t="s">
        <v>15</v>
      </c>
      <c r="J299" s="388" t="s">
        <v>16</v>
      </c>
      <c r="K299" s="20" t="s">
        <v>14</v>
      </c>
      <c r="L299" s="20" t="s">
        <v>15</v>
      </c>
      <c r="M299" s="20" t="s">
        <v>16</v>
      </c>
    </row>
    <row r="300" spans="1:13" x14ac:dyDescent="0.25">
      <c r="A300" s="27">
        <v>1</v>
      </c>
      <c r="B300" s="54" t="s">
        <v>92</v>
      </c>
      <c r="C300" s="27">
        <v>146</v>
      </c>
      <c r="D300" s="53">
        <f t="shared" ref="D300:D315" si="97">F300+E300</f>
        <v>19</v>
      </c>
      <c r="E300" s="23">
        <v>1</v>
      </c>
      <c r="F300" s="23">
        <f t="shared" ref="F300:F315" si="98">INT(C300/$L$3)</f>
        <v>18</v>
      </c>
      <c r="G300" s="21">
        <v>12</v>
      </c>
      <c r="H300" s="27" t="str">
        <f t="shared" ref="H300:H316" si="99">CHOOSE(WEEKDAY(I300),"Minggu","Senin","Selasa","Rabu","Kamis","Jum'at","Sabtu")</f>
        <v>Senin</v>
      </c>
      <c r="I300" s="72">
        <v>45838</v>
      </c>
      <c r="J300" s="73">
        <v>0.375</v>
      </c>
      <c r="K300" s="27" t="str">
        <f t="shared" ref="K300:K315" si="100">CHOOSE(WEEKDAY(L300),"Minggu","Senin","Selasa","Rabu","Kamis","Jum'at","Sabtu")</f>
        <v>Senin</v>
      </c>
      <c r="L300" s="72">
        <f>(I300+J300)+G300/24</f>
        <v>45838.875</v>
      </c>
      <c r="M300" s="73">
        <f t="shared" ref="M300:M315" si="101">(J300+G300/24)</f>
        <v>0.875</v>
      </c>
    </row>
    <row r="301" spans="1:13" x14ac:dyDescent="0.25">
      <c r="A301" s="27">
        <f t="shared" ref="A301:A316" si="102">A300+1</f>
        <v>2</v>
      </c>
      <c r="B301" s="389" t="s">
        <v>371</v>
      </c>
      <c r="C301" s="27">
        <v>153</v>
      </c>
      <c r="D301" s="53">
        <f t="shared" si="97"/>
        <v>11</v>
      </c>
      <c r="E301" s="23">
        <v>-8</v>
      </c>
      <c r="F301" s="23">
        <f t="shared" si="98"/>
        <v>19</v>
      </c>
      <c r="G301" s="21">
        <v>3</v>
      </c>
      <c r="H301" s="27" t="str">
        <f t="shared" si="99"/>
        <v>Selasa</v>
      </c>
      <c r="I301" s="72">
        <f t="shared" ref="I301:I316" si="103">$I$300+J301</f>
        <v>45839.666666666664</v>
      </c>
      <c r="J301" s="73">
        <f t="shared" ref="J301:J316" si="104">M300+D300/24</f>
        <v>1.6666666666666665</v>
      </c>
      <c r="K301" s="27" t="str">
        <f t="shared" si="100"/>
        <v>Selasa</v>
      </c>
      <c r="L301" s="72">
        <f t="shared" ref="L301:L315" si="105">($I$300+J301)+G301/24</f>
        <v>45839.791666666664</v>
      </c>
      <c r="M301" s="73">
        <f t="shared" si="101"/>
        <v>1.7916666666666665</v>
      </c>
    </row>
    <row r="302" spans="1:13" x14ac:dyDescent="0.25">
      <c r="A302" s="27">
        <f t="shared" si="102"/>
        <v>3</v>
      </c>
      <c r="B302" s="389" t="s">
        <v>129</v>
      </c>
      <c r="C302" s="27">
        <v>131</v>
      </c>
      <c r="D302" s="53">
        <f t="shared" si="97"/>
        <v>22</v>
      </c>
      <c r="E302" s="53">
        <v>6</v>
      </c>
      <c r="F302" s="23">
        <f t="shared" si="98"/>
        <v>16</v>
      </c>
      <c r="G302" s="21">
        <v>2</v>
      </c>
      <c r="H302" s="27" t="str">
        <f t="shared" si="99"/>
        <v>Rabu</v>
      </c>
      <c r="I302" s="72">
        <f t="shared" si="103"/>
        <v>45840.25</v>
      </c>
      <c r="J302" s="73">
        <f t="shared" si="104"/>
        <v>2.25</v>
      </c>
      <c r="K302" s="27" t="str">
        <f t="shared" si="100"/>
        <v>Rabu</v>
      </c>
      <c r="L302" s="72">
        <f t="shared" si="105"/>
        <v>45840.333333333336</v>
      </c>
      <c r="M302" s="73">
        <f t="shared" si="101"/>
        <v>2.3333333333333335</v>
      </c>
    </row>
    <row r="303" spans="1:13" x14ac:dyDescent="0.25">
      <c r="A303" s="27">
        <f t="shared" si="102"/>
        <v>4</v>
      </c>
      <c r="B303" s="22" t="s">
        <v>372</v>
      </c>
      <c r="C303" s="21">
        <v>110</v>
      </c>
      <c r="D303" s="53">
        <f t="shared" si="97"/>
        <v>13</v>
      </c>
      <c r="E303" s="53">
        <v>0</v>
      </c>
      <c r="F303" s="23">
        <f t="shared" si="98"/>
        <v>13</v>
      </c>
      <c r="G303" s="21">
        <v>2</v>
      </c>
      <c r="H303" s="27" t="str">
        <f t="shared" si="99"/>
        <v>Kamis</v>
      </c>
      <c r="I303" s="72">
        <f t="shared" si="103"/>
        <v>45841.25</v>
      </c>
      <c r="J303" s="73">
        <f t="shared" si="104"/>
        <v>3.25</v>
      </c>
      <c r="K303" s="27" t="str">
        <f t="shared" si="100"/>
        <v>Kamis</v>
      </c>
      <c r="L303" s="72">
        <f t="shared" si="105"/>
        <v>45841.333333333336</v>
      </c>
      <c r="M303" s="73">
        <f t="shared" si="101"/>
        <v>3.3333333333333335</v>
      </c>
    </row>
    <row r="304" spans="1:13" x14ac:dyDescent="0.25">
      <c r="A304" s="27">
        <f t="shared" si="102"/>
        <v>5</v>
      </c>
      <c r="B304" s="22" t="s">
        <v>21</v>
      </c>
      <c r="C304" s="21">
        <v>82</v>
      </c>
      <c r="D304" s="53">
        <f t="shared" si="97"/>
        <v>10</v>
      </c>
      <c r="E304" s="53">
        <v>0</v>
      </c>
      <c r="F304" s="23">
        <f t="shared" si="98"/>
        <v>10</v>
      </c>
      <c r="G304" s="21">
        <v>2</v>
      </c>
      <c r="H304" s="27" t="str">
        <f t="shared" si="99"/>
        <v>Kamis</v>
      </c>
      <c r="I304" s="72">
        <f t="shared" si="103"/>
        <v>45841.875</v>
      </c>
      <c r="J304" s="73">
        <f t="shared" si="104"/>
        <v>3.875</v>
      </c>
      <c r="K304" s="27" t="str">
        <f t="shared" si="100"/>
        <v>Kamis</v>
      </c>
      <c r="L304" s="72">
        <f t="shared" si="105"/>
        <v>45841.958333333336</v>
      </c>
      <c r="M304" s="73">
        <f t="shared" si="101"/>
        <v>3.9583333333333335</v>
      </c>
    </row>
    <row r="305" spans="1:13" x14ac:dyDescent="0.25">
      <c r="A305" s="27">
        <f t="shared" si="102"/>
        <v>6</v>
      </c>
      <c r="B305" s="390" t="s">
        <v>22</v>
      </c>
      <c r="C305" s="21">
        <v>132</v>
      </c>
      <c r="D305" s="53">
        <f t="shared" si="97"/>
        <v>16</v>
      </c>
      <c r="E305" s="53">
        <v>0</v>
      </c>
      <c r="F305" s="23">
        <f t="shared" si="98"/>
        <v>16</v>
      </c>
      <c r="G305" s="21">
        <v>3</v>
      </c>
      <c r="H305" s="27" t="str">
        <f t="shared" si="99"/>
        <v>Jum'at</v>
      </c>
      <c r="I305" s="72">
        <f t="shared" si="103"/>
        <v>45842.375</v>
      </c>
      <c r="J305" s="73">
        <f t="shared" si="104"/>
        <v>4.375</v>
      </c>
      <c r="K305" s="27" t="str">
        <f t="shared" si="100"/>
        <v>Jum'at</v>
      </c>
      <c r="L305" s="72">
        <f t="shared" si="105"/>
        <v>45842.5</v>
      </c>
      <c r="M305" s="73">
        <f t="shared" si="101"/>
        <v>4.5</v>
      </c>
    </row>
    <row r="306" spans="1:13" x14ac:dyDescent="0.25">
      <c r="A306" s="27">
        <f t="shared" si="102"/>
        <v>7</v>
      </c>
      <c r="B306" s="390" t="s">
        <v>23</v>
      </c>
      <c r="C306" s="21">
        <v>73</v>
      </c>
      <c r="D306" s="53">
        <f t="shared" si="97"/>
        <v>9</v>
      </c>
      <c r="E306" s="53">
        <v>0</v>
      </c>
      <c r="F306" s="23">
        <f t="shared" si="98"/>
        <v>9</v>
      </c>
      <c r="G306" s="21">
        <v>2</v>
      </c>
      <c r="H306" s="27" t="str">
        <f t="shared" si="99"/>
        <v>Sabtu</v>
      </c>
      <c r="I306" s="72">
        <f t="shared" si="103"/>
        <v>45843.166666666664</v>
      </c>
      <c r="J306" s="73">
        <f t="shared" si="104"/>
        <v>5.166666666666667</v>
      </c>
      <c r="K306" s="27" t="str">
        <f t="shared" si="100"/>
        <v>Sabtu</v>
      </c>
      <c r="L306" s="72">
        <f t="shared" si="105"/>
        <v>45843.25</v>
      </c>
      <c r="M306" s="73">
        <f t="shared" si="101"/>
        <v>5.25</v>
      </c>
    </row>
    <row r="307" spans="1:13" x14ac:dyDescent="0.25">
      <c r="A307" s="27">
        <f t="shared" si="102"/>
        <v>8</v>
      </c>
      <c r="B307" s="390" t="s">
        <v>373</v>
      </c>
      <c r="C307" s="21">
        <v>105</v>
      </c>
      <c r="D307" s="53">
        <f t="shared" si="97"/>
        <v>11</v>
      </c>
      <c r="E307" s="53">
        <v>-2</v>
      </c>
      <c r="F307" s="23">
        <f t="shared" si="98"/>
        <v>13</v>
      </c>
      <c r="G307" s="21">
        <v>2</v>
      </c>
      <c r="H307" s="27" t="str">
        <f t="shared" si="99"/>
        <v>Sabtu</v>
      </c>
      <c r="I307" s="72">
        <f t="shared" si="103"/>
        <v>45843.625</v>
      </c>
      <c r="J307" s="73">
        <f t="shared" si="104"/>
        <v>5.625</v>
      </c>
      <c r="K307" s="27" t="str">
        <f t="shared" si="100"/>
        <v>Sabtu</v>
      </c>
      <c r="L307" s="72">
        <f t="shared" si="105"/>
        <v>45843.708333333336</v>
      </c>
      <c r="M307" s="73">
        <f t="shared" si="101"/>
        <v>5.708333333333333</v>
      </c>
    </row>
    <row r="308" spans="1:13" x14ac:dyDescent="0.25">
      <c r="A308" s="27">
        <f t="shared" si="102"/>
        <v>9</v>
      </c>
      <c r="B308" s="389" t="s">
        <v>27</v>
      </c>
      <c r="C308" s="27">
        <v>105</v>
      </c>
      <c r="D308" s="53">
        <f t="shared" si="97"/>
        <v>12</v>
      </c>
      <c r="E308" s="23">
        <v>-1</v>
      </c>
      <c r="F308" s="23">
        <f t="shared" si="98"/>
        <v>13</v>
      </c>
      <c r="G308" s="21">
        <v>6</v>
      </c>
      <c r="H308" s="27" t="str">
        <f t="shared" si="99"/>
        <v>Minggu</v>
      </c>
      <c r="I308" s="72">
        <f t="shared" si="103"/>
        <v>45844.166666666664</v>
      </c>
      <c r="J308" s="73">
        <f t="shared" si="104"/>
        <v>6.1666666666666661</v>
      </c>
      <c r="K308" s="27" t="str">
        <f t="shared" si="100"/>
        <v>Minggu</v>
      </c>
      <c r="L308" s="72">
        <f t="shared" si="105"/>
        <v>45844.416666666664</v>
      </c>
      <c r="M308" s="73">
        <f t="shared" si="101"/>
        <v>6.4166666666666661</v>
      </c>
    </row>
    <row r="309" spans="1:13" x14ac:dyDescent="0.25">
      <c r="A309" s="27">
        <f t="shared" si="102"/>
        <v>10</v>
      </c>
      <c r="B309" s="389" t="s">
        <v>373</v>
      </c>
      <c r="C309" s="27">
        <v>73</v>
      </c>
      <c r="D309" s="53">
        <f t="shared" si="97"/>
        <v>9</v>
      </c>
      <c r="E309" s="23">
        <v>0</v>
      </c>
      <c r="F309" s="23">
        <f t="shared" si="98"/>
        <v>9</v>
      </c>
      <c r="G309" s="21">
        <v>2</v>
      </c>
      <c r="H309" s="27" t="str">
        <f t="shared" si="99"/>
        <v>Minggu</v>
      </c>
      <c r="I309" s="72">
        <f t="shared" si="103"/>
        <v>45844.916666666664</v>
      </c>
      <c r="J309" s="73">
        <f t="shared" si="104"/>
        <v>6.9166666666666661</v>
      </c>
      <c r="K309" s="27" t="str">
        <f t="shared" si="100"/>
        <v>Senin</v>
      </c>
      <c r="L309" s="72">
        <f t="shared" si="105"/>
        <v>45845</v>
      </c>
      <c r="M309" s="73">
        <f t="shared" si="101"/>
        <v>6.9999999999999991</v>
      </c>
    </row>
    <row r="310" spans="1:13" x14ac:dyDescent="0.25">
      <c r="A310" s="27">
        <f t="shared" si="102"/>
        <v>11</v>
      </c>
      <c r="B310" s="389" t="s">
        <v>23</v>
      </c>
      <c r="C310" s="27">
        <v>132</v>
      </c>
      <c r="D310" s="53">
        <f t="shared" si="97"/>
        <v>17</v>
      </c>
      <c r="E310" s="23">
        <v>1</v>
      </c>
      <c r="F310" s="23">
        <f t="shared" si="98"/>
        <v>16</v>
      </c>
      <c r="G310" s="21">
        <v>2</v>
      </c>
      <c r="H310" s="27" t="str">
        <f t="shared" si="99"/>
        <v>Senin</v>
      </c>
      <c r="I310" s="72">
        <f t="shared" si="103"/>
        <v>45845.375</v>
      </c>
      <c r="J310" s="73">
        <f t="shared" si="104"/>
        <v>7.3749999999999991</v>
      </c>
      <c r="K310" s="27" t="str">
        <f t="shared" si="100"/>
        <v>Senin</v>
      </c>
      <c r="L310" s="72">
        <f t="shared" si="105"/>
        <v>45845.458333333336</v>
      </c>
      <c r="M310" s="73">
        <f t="shared" si="101"/>
        <v>7.4583333333333321</v>
      </c>
    </row>
    <row r="311" spans="1:13" x14ac:dyDescent="0.25">
      <c r="A311" s="27">
        <f t="shared" si="102"/>
        <v>12</v>
      </c>
      <c r="B311" s="389" t="s">
        <v>22</v>
      </c>
      <c r="C311" s="27">
        <v>82</v>
      </c>
      <c r="D311" s="53">
        <f t="shared" si="97"/>
        <v>11</v>
      </c>
      <c r="E311" s="23">
        <v>1</v>
      </c>
      <c r="F311" s="23">
        <f t="shared" si="98"/>
        <v>10</v>
      </c>
      <c r="G311" s="21">
        <v>3</v>
      </c>
      <c r="H311" s="27" t="str">
        <f t="shared" si="99"/>
        <v>Selasa</v>
      </c>
      <c r="I311" s="72">
        <f t="shared" si="103"/>
        <v>45846.166666666664</v>
      </c>
      <c r="J311" s="73">
        <f t="shared" si="104"/>
        <v>8.1666666666666661</v>
      </c>
      <c r="K311" s="27" t="str">
        <f t="shared" si="100"/>
        <v>Selasa</v>
      </c>
      <c r="L311" s="72">
        <f t="shared" si="105"/>
        <v>45846.291666666664</v>
      </c>
      <c r="M311" s="73">
        <f t="shared" si="101"/>
        <v>8.2916666666666661</v>
      </c>
    </row>
    <row r="312" spans="1:13" x14ac:dyDescent="0.25">
      <c r="A312" s="27">
        <f t="shared" si="102"/>
        <v>13</v>
      </c>
      <c r="B312" s="389" t="s">
        <v>21</v>
      </c>
      <c r="C312" s="27">
        <v>110</v>
      </c>
      <c r="D312" s="53">
        <f t="shared" si="97"/>
        <v>13</v>
      </c>
      <c r="E312" s="23">
        <v>0</v>
      </c>
      <c r="F312" s="23">
        <f t="shared" si="98"/>
        <v>13</v>
      </c>
      <c r="G312" s="21">
        <v>2</v>
      </c>
      <c r="H312" s="27" t="str">
        <f t="shared" si="99"/>
        <v>Selasa</v>
      </c>
      <c r="I312" s="72">
        <f t="shared" si="103"/>
        <v>45846.75</v>
      </c>
      <c r="J312" s="73">
        <f t="shared" si="104"/>
        <v>8.75</v>
      </c>
      <c r="K312" s="27" t="str">
        <f t="shared" si="100"/>
        <v>Selasa</v>
      </c>
      <c r="L312" s="72">
        <f t="shared" si="105"/>
        <v>45846.833333333336</v>
      </c>
      <c r="M312" s="73">
        <f t="shared" si="101"/>
        <v>8.8333333333333339</v>
      </c>
    </row>
    <row r="313" spans="1:13" x14ac:dyDescent="0.25">
      <c r="A313" s="27">
        <f t="shared" si="102"/>
        <v>14</v>
      </c>
      <c r="B313" s="389" t="s">
        <v>372</v>
      </c>
      <c r="C313" s="27">
        <v>131</v>
      </c>
      <c r="D313" s="53">
        <f t="shared" si="97"/>
        <v>18</v>
      </c>
      <c r="E313" s="23">
        <v>2</v>
      </c>
      <c r="F313" s="53">
        <f t="shared" si="98"/>
        <v>16</v>
      </c>
      <c r="G313" s="21">
        <v>2</v>
      </c>
      <c r="H313" s="27" t="str">
        <f t="shared" si="99"/>
        <v>Rabu</v>
      </c>
      <c r="I313" s="72">
        <f t="shared" si="103"/>
        <v>45847.375</v>
      </c>
      <c r="J313" s="73">
        <f t="shared" si="104"/>
        <v>9.375</v>
      </c>
      <c r="K313" s="27" t="str">
        <f t="shared" si="100"/>
        <v>Rabu</v>
      </c>
      <c r="L313" s="72">
        <f t="shared" si="105"/>
        <v>45847.458333333336</v>
      </c>
      <c r="M313" s="73">
        <f t="shared" si="101"/>
        <v>9.4583333333333339</v>
      </c>
    </row>
    <row r="314" spans="1:13" x14ac:dyDescent="0.25">
      <c r="A314" s="27">
        <f t="shared" si="102"/>
        <v>15</v>
      </c>
      <c r="B314" s="389" t="s">
        <v>129</v>
      </c>
      <c r="C314" s="27">
        <v>153</v>
      </c>
      <c r="D314" s="53">
        <f t="shared" si="97"/>
        <v>10</v>
      </c>
      <c r="E314" s="23">
        <v>-9</v>
      </c>
      <c r="F314" s="53">
        <f t="shared" si="98"/>
        <v>19</v>
      </c>
      <c r="G314" s="21">
        <v>2</v>
      </c>
      <c r="H314" s="27" t="str">
        <f t="shared" si="99"/>
        <v>Kamis</v>
      </c>
      <c r="I314" s="72">
        <f t="shared" si="103"/>
        <v>45848.208333333336</v>
      </c>
      <c r="J314" s="73">
        <f t="shared" si="104"/>
        <v>10.208333333333334</v>
      </c>
      <c r="K314" s="27" t="str">
        <f t="shared" si="100"/>
        <v>Kamis</v>
      </c>
      <c r="L314" s="72">
        <f t="shared" si="105"/>
        <v>45848.291666666672</v>
      </c>
      <c r="M314" s="73">
        <f t="shared" si="101"/>
        <v>10.291666666666668</v>
      </c>
    </row>
    <row r="315" spans="1:13" x14ac:dyDescent="0.25">
      <c r="A315" s="27">
        <f t="shared" si="102"/>
        <v>16</v>
      </c>
      <c r="B315" s="390" t="s">
        <v>371</v>
      </c>
      <c r="C315" s="27">
        <v>146</v>
      </c>
      <c r="D315" s="53">
        <f t="shared" si="97"/>
        <v>17</v>
      </c>
      <c r="E315" s="23">
        <v>-1</v>
      </c>
      <c r="F315" s="53">
        <f t="shared" si="98"/>
        <v>18</v>
      </c>
      <c r="G315" s="21">
        <v>2</v>
      </c>
      <c r="H315" s="27" t="str">
        <f t="shared" si="99"/>
        <v>Kamis</v>
      </c>
      <c r="I315" s="72">
        <f t="shared" si="103"/>
        <v>45848.708333333336</v>
      </c>
      <c r="J315" s="73">
        <f t="shared" si="104"/>
        <v>10.708333333333334</v>
      </c>
      <c r="K315" s="27" t="str">
        <f t="shared" si="100"/>
        <v>Kamis</v>
      </c>
      <c r="L315" s="72">
        <f t="shared" si="105"/>
        <v>45848.791666666672</v>
      </c>
      <c r="M315" s="73">
        <f t="shared" si="101"/>
        <v>10.791666666666668</v>
      </c>
    </row>
    <row r="316" spans="1:13" x14ac:dyDescent="0.25">
      <c r="A316" s="27">
        <f t="shared" si="102"/>
        <v>17</v>
      </c>
      <c r="B316" s="22" t="s">
        <v>92</v>
      </c>
      <c r="C316" s="21"/>
      <c r="D316" s="23"/>
      <c r="E316" s="23"/>
      <c r="F316" s="53"/>
      <c r="G316" s="21"/>
      <c r="H316" s="27" t="str">
        <f t="shared" si="99"/>
        <v>Jum'at</v>
      </c>
      <c r="I316" s="72">
        <f t="shared" si="103"/>
        <v>45849.5</v>
      </c>
      <c r="J316" s="73">
        <f t="shared" si="104"/>
        <v>11.500000000000002</v>
      </c>
      <c r="K316" s="27"/>
      <c r="L316" s="72"/>
      <c r="M316" s="73"/>
    </row>
    <row r="317" spans="1:13" x14ac:dyDescent="0.25">
      <c r="A317" s="8" t="s">
        <v>31</v>
      </c>
      <c r="B317" s="8"/>
      <c r="C317" s="28">
        <f>SUM(C300:C316)</f>
        <v>1864</v>
      </c>
      <c r="D317" s="28">
        <f>SUM(D296:D316)</f>
        <v>218</v>
      </c>
      <c r="E317" s="28"/>
      <c r="F317" s="28"/>
      <c r="G317" s="28">
        <f>SUM(G296:G316)</f>
        <v>49</v>
      </c>
      <c r="H317" s="28">
        <f>D317+G317</f>
        <v>267</v>
      </c>
      <c r="I317" s="29"/>
      <c r="J317" s="30"/>
      <c r="K317" s="29"/>
      <c r="L317" s="29"/>
      <c r="M317" s="30"/>
    </row>
    <row r="318" spans="1:13" x14ac:dyDescent="0.25">
      <c r="A318" s="8" t="s">
        <v>32</v>
      </c>
      <c r="B318" s="8"/>
      <c r="C318" s="31"/>
      <c r="D318" s="32">
        <f>D317/24</f>
        <v>9.0833333333333339</v>
      </c>
      <c r="E318" s="32"/>
      <c r="F318" s="32"/>
      <c r="G318" s="32">
        <f>G317/24</f>
        <v>2.0416666666666665</v>
      </c>
      <c r="H318" s="32">
        <f>H317/24</f>
        <v>11.125</v>
      </c>
      <c r="J318" s="34" t="s">
        <v>33</v>
      </c>
      <c r="K318" s="35"/>
      <c r="L318" s="35"/>
    </row>
    <row r="319" spans="1:13" x14ac:dyDescent="0.25">
      <c r="B319" s="387"/>
      <c r="C319" s="387"/>
      <c r="D319" s="387"/>
      <c r="E319" s="387"/>
      <c r="F319" s="387"/>
      <c r="G319" s="387"/>
      <c r="H319" s="387"/>
      <c r="I319" s="387"/>
      <c r="J319" s="30" t="s">
        <v>34</v>
      </c>
      <c r="K319" s="30"/>
      <c r="L319" s="38">
        <f>C317</f>
        <v>1864</v>
      </c>
      <c r="M319" s="35" t="s">
        <v>35</v>
      </c>
    </row>
    <row r="320" spans="1:13" x14ac:dyDescent="0.25">
      <c r="B320" s="387"/>
      <c r="C320" s="387"/>
      <c r="D320" s="387"/>
      <c r="E320" s="387"/>
      <c r="F320" s="387"/>
      <c r="G320" s="387"/>
      <c r="H320" s="387"/>
      <c r="I320" s="387"/>
      <c r="J320" s="30" t="s">
        <v>36</v>
      </c>
      <c r="K320" s="30"/>
      <c r="L320" s="40">
        <f>D318</f>
        <v>9.0833333333333339</v>
      </c>
      <c r="M320" s="35" t="s">
        <v>14</v>
      </c>
    </row>
    <row r="321" spans="1:13" x14ac:dyDescent="0.25">
      <c r="B321" s="387"/>
      <c r="C321" s="387"/>
      <c r="D321" s="387"/>
      <c r="E321" s="387"/>
      <c r="F321" s="387"/>
      <c r="G321" s="387"/>
      <c r="H321" s="387"/>
      <c r="I321" s="387"/>
      <c r="J321" s="30" t="s">
        <v>37</v>
      </c>
      <c r="K321" s="30"/>
      <c r="L321" s="41">
        <f>G318</f>
        <v>2.0416666666666665</v>
      </c>
      <c r="M321" s="35" t="s">
        <v>14</v>
      </c>
    </row>
    <row r="323" spans="1:13" x14ac:dyDescent="0.25">
      <c r="A323" s="438" t="s">
        <v>0</v>
      </c>
      <c r="B323" s="438"/>
      <c r="C323" s="438"/>
      <c r="D323" s="438"/>
      <c r="E323" s="438"/>
      <c r="F323" s="438"/>
      <c r="G323" s="438"/>
      <c r="H323" s="438"/>
      <c r="I323" s="438"/>
      <c r="J323" s="438"/>
      <c r="K323" s="438"/>
      <c r="L323" s="438"/>
      <c r="M323" s="438"/>
    </row>
    <row r="324" spans="1:13" x14ac:dyDescent="0.25">
      <c r="A324" s="438" t="s">
        <v>369</v>
      </c>
      <c r="B324" s="438"/>
      <c r="C324" s="438"/>
      <c r="D324" s="438"/>
      <c r="E324" s="438"/>
      <c r="F324" s="438"/>
      <c r="G324" s="438"/>
      <c r="H324" s="438"/>
      <c r="I324" s="438"/>
      <c r="J324" s="438"/>
      <c r="K324" s="438"/>
      <c r="L324" s="438"/>
      <c r="M324" s="438"/>
    </row>
    <row r="325" spans="1:13" x14ac:dyDescent="0.25">
      <c r="A325" s="429" t="s">
        <v>50</v>
      </c>
      <c r="B325" s="429"/>
      <c r="C325" s="429"/>
      <c r="D325" s="429"/>
      <c r="E325" s="429"/>
      <c r="F325" s="429"/>
      <c r="G325" s="429"/>
      <c r="H325" s="429"/>
      <c r="I325" s="429"/>
      <c r="J325" s="387"/>
      <c r="K325" s="18" t="s">
        <v>370</v>
      </c>
      <c r="L325" s="16">
        <v>8</v>
      </c>
      <c r="M325" s="18" t="s">
        <v>4</v>
      </c>
    </row>
    <row r="326" spans="1:13" x14ac:dyDescent="0.25">
      <c r="A326" s="13" t="s">
        <v>5</v>
      </c>
      <c r="B326" s="13" t="s">
        <v>6</v>
      </c>
      <c r="C326" s="12" t="s">
        <v>7</v>
      </c>
      <c r="D326" s="12" t="s">
        <v>8</v>
      </c>
      <c r="E326" s="12" t="s">
        <v>89</v>
      </c>
      <c r="F326" s="12" t="s">
        <v>10</v>
      </c>
      <c r="G326" s="12" t="s">
        <v>11</v>
      </c>
      <c r="H326" s="477" t="s">
        <v>12</v>
      </c>
      <c r="I326" s="477"/>
      <c r="J326" s="477"/>
      <c r="K326" s="9" t="s">
        <v>13</v>
      </c>
      <c r="L326" s="9"/>
      <c r="M326" s="9"/>
    </row>
    <row r="327" spans="1:13" x14ac:dyDescent="0.25">
      <c r="A327" s="13"/>
      <c r="B327" s="13"/>
      <c r="C327" s="12"/>
      <c r="D327" s="12"/>
      <c r="E327" s="12"/>
      <c r="F327" s="12"/>
      <c r="G327" s="12"/>
      <c r="H327" s="388" t="s">
        <v>14</v>
      </c>
      <c r="I327" s="388" t="s">
        <v>15</v>
      </c>
      <c r="J327" s="388" t="s">
        <v>16</v>
      </c>
      <c r="K327" s="20" t="s">
        <v>14</v>
      </c>
      <c r="L327" s="20" t="s">
        <v>15</v>
      </c>
      <c r="M327" s="20" t="s">
        <v>16</v>
      </c>
    </row>
    <row r="328" spans="1:13" x14ac:dyDescent="0.25">
      <c r="A328" s="27">
        <v>1</v>
      </c>
      <c r="B328" s="54" t="s">
        <v>92</v>
      </c>
      <c r="C328" s="27">
        <v>146</v>
      </c>
      <c r="D328" s="53">
        <f t="shared" ref="D328:D343" si="106">F328+E328</f>
        <v>20</v>
      </c>
      <c r="E328" s="23">
        <v>2</v>
      </c>
      <c r="F328" s="23">
        <f t="shared" ref="F328:F343" si="107">INT(C328/$L$3)</f>
        <v>18</v>
      </c>
      <c r="G328" s="21">
        <v>7</v>
      </c>
      <c r="H328" s="27" t="str">
        <f t="shared" ref="H328:H344" si="108">CHOOSE(WEEKDAY(I328),"Minggu","Senin","Selasa","Rabu","Kamis","Jum'at","Sabtu")</f>
        <v>Jum'at</v>
      </c>
      <c r="I328" s="72">
        <v>45849</v>
      </c>
      <c r="J328" s="73">
        <v>0.5</v>
      </c>
      <c r="K328" s="27" t="str">
        <f t="shared" ref="K328:K343" si="109">CHOOSE(WEEKDAY(L328),"Minggu","Senin","Selasa","Rabu","Kamis","Jum'at","Sabtu")</f>
        <v>Jum'at</v>
      </c>
      <c r="L328" s="72">
        <f>(I328+J328)+G328/24</f>
        <v>45849.791666666664</v>
      </c>
      <c r="M328" s="73">
        <f t="shared" ref="M328:M343" si="110">(J328+G328/24)</f>
        <v>0.79166666666666674</v>
      </c>
    </row>
    <row r="329" spans="1:13" x14ac:dyDescent="0.25">
      <c r="A329" s="27">
        <f t="shared" ref="A329:A344" si="111">A328+1</f>
        <v>2</v>
      </c>
      <c r="B329" s="389" t="s">
        <v>371</v>
      </c>
      <c r="C329" s="27">
        <v>153</v>
      </c>
      <c r="D329" s="53">
        <f t="shared" si="106"/>
        <v>13</v>
      </c>
      <c r="E329" s="23">
        <v>-6</v>
      </c>
      <c r="F329" s="23">
        <f t="shared" si="107"/>
        <v>19</v>
      </c>
      <c r="G329" s="21">
        <v>3</v>
      </c>
      <c r="H329" s="27" t="str">
        <f t="shared" si="108"/>
        <v>Sabtu</v>
      </c>
      <c r="I329" s="72">
        <f t="shared" ref="I329:I344" si="112">$I$328+J329</f>
        <v>45850.625</v>
      </c>
      <c r="J329" s="73">
        <f t="shared" ref="J329:J344" si="113">M328+D328/24</f>
        <v>1.625</v>
      </c>
      <c r="K329" s="27" t="str">
        <f t="shared" si="109"/>
        <v>Sabtu</v>
      </c>
      <c r="L329" s="72">
        <f t="shared" ref="L329:L343" si="114">($I$328+J329)+G329/24</f>
        <v>45850.75</v>
      </c>
      <c r="M329" s="73">
        <f t="shared" si="110"/>
        <v>1.75</v>
      </c>
    </row>
    <row r="330" spans="1:13" x14ac:dyDescent="0.25">
      <c r="A330" s="27">
        <f t="shared" si="111"/>
        <v>3</v>
      </c>
      <c r="B330" s="389" t="s">
        <v>129</v>
      </c>
      <c r="C330" s="27">
        <v>131</v>
      </c>
      <c r="D330" s="53">
        <f t="shared" si="106"/>
        <v>23</v>
      </c>
      <c r="E330" s="53">
        <v>7</v>
      </c>
      <c r="F330" s="23">
        <f t="shared" si="107"/>
        <v>16</v>
      </c>
      <c r="G330" s="21">
        <v>2</v>
      </c>
      <c r="H330" s="27" t="str">
        <f t="shared" si="108"/>
        <v>Minggu</v>
      </c>
      <c r="I330" s="72">
        <f t="shared" si="112"/>
        <v>45851.291666666664</v>
      </c>
      <c r="J330" s="73">
        <f t="shared" si="113"/>
        <v>2.2916666666666665</v>
      </c>
      <c r="K330" s="27" t="str">
        <f t="shared" si="109"/>
        <v>Minggu</v>
      </c>
      <c r="L330" s="72">
        <f t="shared" si="114"/>
        <v>45851.375</v>
      </c>
      <c r="M330" s="73">
        <f t="shared" si="110"/>
        <v>2.375</v>
      </c>
    </row>
    <row r="331" spans="1:13" x14ac:dyDescent="0.25">
      <c r="A331" s="27">
        <f t="shared" si="111"/>
        <v>4</v>
      </c>
      <c r="B331" s="22" t="s">
        <v>372</v>
      </c>
      <c r="C331" s="21">
        <v>110</v>
      </c>
      <c r="D331" s="53">
        <f t="shared" si="106"/>
        <v>14</v>
      </c>
      <c r="E331" s="53">
        <v>1</v>
      </c>
      <c r="F331" s="23">
        <f t="shared" si="107"/>
        <v>13</v>
      </c>
      <c r="G331" s="21">
        <v>2</v>
      </c>
      <c r="H331" s="27" t="str">
        <f t="shared" si="108"/>
        <v>Senin</v>
      </c>
      <c r="I331" s="72">
        <f t="shared" si="112"/>
        <v>45852.333333333336</v>
      </c>
      <c r="J331" s="73">
        <f t="shared" si="113"/>
        <v>3.3333333333333335</v>
      </c>
      <c r="K331" s="27" t="str">
        <f t="shared" si="109"/>
        <v>Senin</v>
      </c>
      <c r="L331" s="72">
        <f t="shared" si="114"/>
        <v>45852.416666666672</v>
      </c>
      <c r="M331" s="73">
        <f t="shared" si="110"/>
        <v>3.416666666666667</v>
      </c>
    </row>
    <row r="332" spans="1:13" x14ac:dyDescent="0.25">
      <c r="A332" s="27">
        <f t="shared" si="111"/>
        <v>5</v>
      </c>
      <c r="B332" s="22" t="s">
        <v>21</v>
      </c>
      <c r="C332" s="21">
        <v>82</v>
      </c>
      <c r="D332" s="53">
        <f t="shared" si="106"/>
        <v>10</v>
      </c>
      <c r="E332" s="53">
        <v>0</v>
      </c>
      <c r="F332" s="23">
        <f t="shared" si="107"/>
        <v>10</v>
      </c>
      <c r="G332" s="21">
        <v>1</v>
      </c>
      <c r="H332" s="27" t="str">
        <f t="shared" si="108"/>
        <v>Selasa</v>
      </c>
      <c r="I332" s="72">
        <f t="shared" si="112"/>
        <v>45853</v>
      </c>
      <c r="J332" s="73">
        <f t="shared" si="113"/>
        <v>4</v>
      </c>
      <c r="K332" s="27" t="str">
        <f t="shared" si="109"/>
        <v>Selasa</v>
      </c>
      <c r="L332" s="72">
        <f t="shared" si="114"/>
        <v>45853.041666666664</v>
      </c>
      <c r="M332" s="73">
        <f t="shared" si="110"/>
        <v>4.041666666666667</v>
      </c>
    </row>
    <row r="333" spans="1:13" x14ac:dyDescent="0.25">
      <c r="A333" s="27">
        <f t="shared" si="111"/>
        <v>6</v>
      </c>
      <c r="B333" s="390" t="s">
        <v>22</v>
      </c>
      <c r="C333" s="21">
        <v>132</v>
      </c>
      <c r="D333" s="53">
        <f t="shared" si="106"/>
        <v>16</v>
      </c>
      <c r="E333" s="53">
        <v>0</v>
      </c>
      <c r="F333" s="23">
        <f t="shared" si="107"/>
        <v>16</v>
      </c>
      <c r="G333" s="21">
        <v>4</v>
      </c>
      <c r="H333" s="27" t="str">
        <f t="shared" si="108"/>
        <v>Selasa</v>
      </c>
      <c r="I333" s="72">
        <f t="shared" si="112"/>
        <v>45853.458333333336</v>
      </c>
      <c r="J333" s="73">
        <f t="shared" si="113"/>
        <v>4.4583333333333339</v>
      </c>
      <c r="K333" s="27" t="str">
        <f t="shared" si="109"/>
        <v>Selasa</v>
      </c>
      <c r="L333" s="72">
        <f t="shared" si="114"/>
        <v>45853.625</v>
      </c>
      <c r="M333" s="73">
        <f t="shared" si="110"/>
        <v>4.6250000000000009</v>
      </c>
    </row>
    <row r="334" spans="1:13" x14ac:dyDescent="0.25">
      <c r="A334" s="27">
        <f t="shared" si="111"/>
        <v>7</v>
      </c>
      <c r="B334" s="390" t="s">
        <v>23</v>
      </c>
      <c r="C334" s="21">
        <v>73</v>
      </c>
      <c r="D334" s="53">
        <f t="shared" si="106"/>
        <v>10</v>
      </c>
      <c r="E334" s="53">
        <v>1</v>
      </c>
      <c r="F334" s="23">
        <f t="shared" si="107"/>
        <v>9</v>
      </c>
      <c r="G334" s="21">
        <v>2</v>
      </c>
      <c r="H334" s="27" t="str">
        <f t="shared" si="108"/>
        <v>Rabu</v>
      </c>
      <c r="I334" s="72">
        <f t="shared" si="112"/>
        <v>45854.291666666664</v>
      </c>
      <c r="J334" s="73">
        <f t="shared" si="113"/>
        <v>5.2916666666666679</v>
      </c>
      <c r="K334" s="27" t="str">
        <f t="shared" si="109"/>
        <v>Rabu</v>
      </c>
      <c r="L334" s="72">
        <f t="shared" si="114"/>
        <v>45854.375</v>
      </c>
      <c r="M334" s="73">
        <f t="shared" si="110"/>
        <v>5.3750000000000009</v>
      </c>
    </row>
    <row r="335" spans="1:13" x14ac:dyDescent="0.25">
      <c r="A335" s="27">
        <f t="shared" si="111"/>
        <v>8</v>
      </c>
      <c r="B335" s="390" t="s">
        <v>373</v>
      </c>
      <c r="C335" s="21">
        <v>105</v>
      </c>
      <c r="D335" s="53">
        <f t="shared" si="106"/>
        <v>12</v>
      </c>
      <c r="E335" s="53">
        <v>-1</v>
      </c>
      <c r="F335" s="23">
        <f t="shared" si="107"/>
        <v>13</v>
      </c>
      <c r="G335" s="21">
        <v>2</v>
      </c>
      <c r="H335" s="27" t="str">
        <f t="shared" si="108"/>
        <v>Rabu</v>
      </c>
      <c r="I335" s="72">
        <f t="shared" si="112"/>
        <v>45854.791666666664</v>
      </c>
      <c r="J335" s="73">
        <f t="shared" si="113"/>
        <v>5.7916666666666679</v>
      </c>
      <c r="K335" s="27" t="str">
        <f t="shared" si="109"/>
        <v>Rabu</v>
      </c>
      <c r="L335" s="72">
        <f t="shared" si="114"/>
        <v>45854.875</v>
      </c>
      <c r="M335" s="73">
        <f t="shared" si="110"/>
        <v>5.8750000000000009</v>
      </c>
    </row>
    <row r="336" spans="1:13" x14ac:dyDescent="0.25">
      <c r="A336" s="27">
        <f t="shared" si="111"/>
        <v>9</v>
      </c>
      <c r="B336" s="389" t="s">
        <v>27</v>
      </c>
      <c r="C336" s="27">
        <v>105</v>
      </c>
      <c r="D336" s="53">
        <f t="shared" si="106"/>
        <v>13</v>
      </c>
      <c r="E336" s="23">
        <v>0</v>
      </c>
      <c r="F336" s="23">
        <f t="shared" si="107"/>
        <v>13</v>
      </c>
      <c r="G336" s="21">
        <v>7</v>
      </c>
      <c r="H336" s="27" t="str">
        <f t="shared" si="108"/>
        <v>Kamis</v>
      </c>
      <c r="I336" s="72">
        <f t="shared" si="112"/>
        <v>45855.375</v>
      </c>
      <c r="J336" s="73">
        <f t="shared" si="113"/>
        <v>6.3750000000000009</v>
      </c>
      <c r="K336" s="27" t="str">
        <f t="shared" si="109"/>
        <v>Kamis</v>
      </c>
      <c r="L336" s="72">
        <f t="shared" si="114"/>
        <v>45855.666666666664</v>
      </c>
      <c r="M336" s="73">
        <f t="shared" si="110"/>
        <v>6.6666666666666679</v>
      </c>
    </row>
    <row r="337" spans="1:13" x14ac:dyDescent="0.25">
      <c r="A337" s="27">
        <f t="shared" si="111"/>
        <v>10</v>
      </c>
      <c r="B337" s="389" t="s">
        <v>373</v>
      </c>
      <c r="C337" s="27">
        <v>73</v>
      </c>
      <c r="D337" s="53">
        <f t="shared" si="106"/>
        <v>10</v>
      </c>
      <c r="E337" s="23">
        <v>1</v>
      </c>
      <c r="F337" s="23">
        <f t="shared" si="107"/>
        <v>9</v>
      </c>
      <c r="G337" s="21">
        <v>2</v>
      </c>
      <c r="H337" s="27" t="str">
        <f t="shared" si="108"/>
        <v>Jum'at</v>
      </c>
      <c r="I337" s="72">
        <f t="shared" si="112"/>
        <v>45856.208333333336</v>
      </c>
      <c r="J337" s="73">
        <f t="shared" si="113"/>
        <v>7.2083333333333348</v>
      </c>
      <c r="K337" s="27" t="str">
        <f t="shared" si="109"/>
        <v>Jum'at</v>
      </c>
      <c r="L337" s="72">
        <f t="shared" si="114"/>
        <v>45856.291666666672</v>
      </c>
      <c r="M337" s="73">
        <f t="shared" si="110"/>
        <v>7.2916666666666679</v>
      </c>
    </row>
    <row r="338" spans="1:13" x14ac:dyDescent="0.25">
      <c r="A338" s="27">
        <f t="shared" si="111"/>
        <v>11</v>
      </c>
      <c r="B338" s="389" t="s">
        <v>23</v>
      </c>
      <c r="C338" s="27">
        <v>132</v>
      </c>
      <c r="D338" s="53">
        <f t="shared" si="106"/>
        <v>18</v>
      </c>
      <c r="E338" s="23">
        <v>2</v>
      </c>
      <c r="F338" s="23">
        <f t="shared" si="107"/>
        <v>16</v>
      </c>
      <c r="G338" s="21">
        <v>2</v>
      </c>
      <c r="H338" s="27" t="str">
        <f t="shared" si="108"/>
        <v>Jum'at</v>
      </c>
      <c r="I338" s="72">
        <f t="shared" si="112"/>
        <v>45856.708333333336</v>
      </c>
      <c r="J338" s="73">
        <f t="shared" si="113"/>
        <v>7.7083333333333348</v>
      </c>
      <c r="K338" s="27" t="str">
        <f t="shared" si="109"/>
        <v>Jum'at</v>
      </c>
      <c r="L338" s="72">
        <f t="shared" si="114"/>
        <v>45856.791666666672</v>
      </c>
      <c r="M338" s="73">
        <f t="shared" si="110"/>
        <v>7.7916666666666679</v>
      </c>
    </row>
    <row r="339" spans="1:13" x14ac:dyDescent="0.25">
      <c r="A339" s="27">
        <f t="shared" si="111"/>
        <v>12</v>
      </c>
      <c r="B339" s="389" t="s">
        <v>22</v>
      </c>
      <c r="C339" s="27">
        <v>82</v>
      </c>
      <c r="D339" s="53">
        <f t="shared" si="106"/>
        <v>12</v>
      </c>
      <c r="E339" s="23">
        <v>2</v>
      </c>
      <c r="F339" s="23">
        <f t="shared" si="107"/>
        <v>10</v>
      </c>
      <c r="G339" s="21">
        <v>11</v>
      </c>
      <c r="H339" s="27" t="str">
        <f t="shared" si="108"/>
        <v>Sabtu</v>
      </c>
      <c r="I339" s="72">
        <f t="shared" si="112"/>
        <v>45857.541666666664</v>
      </c>
      <c r="J339" s="73">
        <f t="shared" si="113"/>
        <v>8.5416666666666679</v>
      </c>
      <c r="K339" s="27" t="str">
        <f t="shared" si="109"/>
        <v>Minggu</v>
      </c>
      <c r="L339" s="72">
        <f t="shared" si="114"/>
        <v>45858</v>
      </c>
      <c r="M339" s="73">
        <f t="shared" si="110"/>
        <v>9.0000000000000018</v>
      </c>
    </row>
    <row r="340" spans="1:13" x14ac:dyDescent="0.25">
      <c r="A340" s="27">
        <f t="shared" si="111"/>
        <v>13</v>
      </c>
      <c r="B340" s="389" t="s">
        <v>21</v>
      </c>
      <c r="C340" s="27">
        <v>110</v>
      </c>
      <c r="D340" s="53">
        <f t="shared" si="106"/>
        <v>14</v>
      </c>
      <c r="E340" s="23">
        <v>1</v>
      </c>
      <c r="F340" s="23">
        <f t="shared" si="107"/>
        <v>13</v>
      </c>
      <c r="G340" s="21">
        <v>4</v>
      </c>
      <c r="H340" s="27" t="str">
        <f t="shared" si="108"/>
        <v>Minggu</v>
      </c>
      <c r="I340" s="72">
        <f t="shared" si="112"/>
        <v>45858.5</v>
      </c>
      <c r="J340" s="73">
        <f t="shared" si="113"/>
        <v>9.5000000000000018</v>
      </c>
      <c r="K340" s="27" t="str">
        <f t="shared" si="109"/>
        <v>Minggu</v>
      </c>
      <c r="L340" s="72">
        <f t="shared" si="114"/>
        <v>45858.666666666664</v>
      </c>
      <c r="M340" s="73">
        <f t="shared" si="110"/>
        <v>9.6666666666666679</v>
      </c>
    </row>
    <row r="341" spans="1:13" x14ac:dyDescent="0.25">
      <c r="A341" s="27">
        <f t="shared" si="111"/>
        <v>14</v>
      </c>
      <c r="B341" s="389" t="s">
        <v>372</v>
      </c>
      <c r="C341" s="27">
        <v>131</v>
      </c>
      <c r="D341" s="53">
        <f t="shared" si="106"/>
        <v>21</v>
      </c>
      <c r="E341" s="23">
        <v>5</v>
      </c>
      <c r="F341" s="53">
        <f t="shared" si="107"/>
        <v>16</v>
      </c>
      <c r="G341" s="21">
        <v>2</v>
      </c>
      <c r="H341" s="27" t="str">
        <f t="shared" si="108"/>
        <v>Senin</v>
      </c>
      <c r="I341" s="72">
        <f t="shared" si="112"/>
        <v>45859.25</v>
      </c>
      <c r="J341" s="73">
        <f t="shared" si="113"/>
        <v>10.250000000000002</v>
      </c>
      <c r="K341" s="27" t="str">
        <f t="shared" si="109"/>
        <v>Senin</v>
      </c>
      <c r="L341" s="72">
        <f t="shared" si="114"/>
        <v>45859.333333333336</v>
      </c>
      <c r="M341" s="73">
        <f t="shared" si="110"/>
        <v>10.333333333333336</v>
      </c>
    </row>
    <row r="342" spans="1:13" x14ac:dyDescent="0.25">
      <c r="A342" s="27">
        <f t="shared" si="111"/>
        <v>15</v>
      </c>
      <c r="B342" s="389" t="s">
        <v>129</v>
      </c>
      <c r="C342" s="27">
        <v>153</v>
      </c>
      <c r="D342" s="53">
        <f t="shared" si="106"/>
        <v>12</v>
      </c>
      <c r="E342" s="23">
        <v>-7</v>
      </c>
      <c r="F342" s="53">
        <f t="shared" si="107"/>
        <v>19</v>
      </c>
      <c r="G342" s="21">
        <v>2</v>
      </c>
      <c r="H342" s="27" t="str">
        <f t="shared" si="108"/>
        <v>Selasa</v>
      </c>
      <c r="I342" s="72">
        <f t="shared" si="112"/>
        <v>45860.208333333336</v>
      </c>
      <c r="J342" s="73">
        <f t="shared" si="113"/>
        <v>11.208333333333336</v>
      </c>
      <c r="K342" s="27" t="str">
        <f t="shared" si="109"/>
        <v>Selasa</v>
      </c>
      <c r="L342" s="72">
        <f t="shared" si="114"/>
        <v>45860.291666666672</v>
      </c>
      <c r="M342" s="73">
        <f t="shared" si="110"/>
        <v>11.29166666666667</v>
      </c>
    </row>
    <row r="343" spans="1:13" x14ac:dyDescent="0.25">
      <c r="A343" s="27">
        <f t="shared" si="111"/>
        <v>16</v>
      </c>
      <c r="B343" s="390" t="s">
        <v>371</v>
      </c>
      <c r="C343" s="27">
        <v>146</v>
      </c>
      <c r="D343" s="53">
        <f t="shared" si="106"/>
        <v>20</v>
      </c>
      <c r="E343" s="23">
        <v>2</v>
      </c>
      <c r="F343" s="53">
        <f t="shared" si="107"/>
        <v>18</v>
      </c>
      <c r="G343" s="21">
        <v>2</v>
      </c>
      <c r="H343" s="27" t="str">
        <f t="shared" si="108"/>
        <v>Selasa</v>
      </c>
      <c r="I343" s="72">
        <f t="shared" si="112"/>
        <v>45860.791666666664</v>
      </c>
      <c r="J343" s="73">
        <f t="shared" si="113"/>
        <v>11.79166666666667</v>
      </c>
      <c r="K343" s="27" t="str">
        <f t="shared" si="109"/>
        <v>Selasa</v>
      </c>
      <c r="L343" s="72">
        <f t="shared" si="114"/>
        <v>45860.875</v>
      </c>
      <c r="M343" s="73">
        <f t="shared" si="110"/>
        <v>11.875000000000004</v>
      </c>
    </row>
    <row r="344" spans="1:13" x14ac:dyDescent="0.25">
      <c r="A344" s="27">
        <f t="shared" si="111"/>
        <v>17</v>
      </c>
      <c r="B344" s="22" t="s">
        <v>92</v>
      </c>
      <c r="C344" s="21"/>
      <c r="D344" s="23"/>
      <c r="E344" s="23"/>
      <c r="F344" s="53"/>
      <c r="G344" s="21"/>
      <c r="H344" s="27" t="str">
        <f t="shared" si="108"/>
        <v>Rabu</v>
      </c>
      <c r="I344" s="72">
        <f t="shared" si="112"/>
        <v>45861.708333333336</v>
      </c>
      <c r="J344" s="73">
        <f t="shared" si="113"/>
        <v>12.708333333333337</v>
      </c>
      <c r="K344" s="27"/>
      <c r="L344" s="72"/>
      <c r="M344" s="73"/>
    </row>
    <row r="345" spans="1:13" x14ac:dyDescent="0.25">
      <c r="A345" s="8" t="s">
        <v>31</v>
      </c>
      <c r="B345" s="8"/>
      <c r="C345" s="28">
        <f>SUM(C328:C344)</f>
        <v>1864</v>
      </c>
      <c r="D345" s="28">
        <f>SUM(D324:D344)</f>
        <v>238</v>
      </c>
      <c r="E345" s="28"/>
      <c r="F345" s="28"/>
      <c r="G345" s="28">
        <f>SUM(G324:G344)</f>
        <v>55</v>
      </c>
      <c r="H345" s="28">
        <f>D345+G345</f>
        <v>293</v>
      </c>
      <c r="I345" s="29"/>
      <c r="J345" s="30"/>
      <c r="K345" s="29"/>
      <c r="L345" s="29"/>
      <c r="M345" s="30"/>
    </row>
    <row r="346" spans="1:13" x14ac:dyDescent="0.25">
      <c r="A346" s="8" t="s">
        <v>32</v>
      </c>
      <c r="B346" s="8"/>
      <c r="C346" s="31"/>
      <c r="D346" s="32">
        <f>D345/24</f>
        <v>9.9166666666666661</v>
      </c>
      <c r="E346" s="32"/>
      <c r="F346" s="32"/>
      <c r="G346" s="32">
        <f>G345/24</f>
        <v>2.2916666666666665</v>
      </c>
      <c r="H346" s="32">
        <f>H345/24</f>
        <v>12.208333333333334</v>
      </c>
      <c r="J346" s="34" t="s">
        <v>33</v>
      </c>
      <c r="K346" s="35"/>
      <c r="L346" s="35"/>
    </row>
    <row r="347" spans="1:13" x14ac:dyDescent="0.25">
      <c r="B347" s="387"/>
      <c r="C347" s="387"/>
      <c r="D347" s="387"/>
      <c r="E347" s="387"/>
      <c r="F347" s="387"/>
      <c r="G347" s="387"/>
      <c r="H347" s="387"/>
      <c r="I347" s="387"/>
      <c r="J347" s="30" t="s">
        <v>34</v>
      </c>
      <c r="K347" s="30"/>
      <c r="L347" s="38">
        <f>C345</f>
        <v>1864</v>
      </c>
      <c r="M347" s="35" t="s">
        <v>35</v>
      </c>
    </row>
    <row r="348" spans="1:13" x14ac:dyDescent="0.25">
      <c r="B348" s="387"/>
      <c r="C348" s="387"/>
      <c r="D348" s="387"/>
      <c r="E348" s="387"/>
      <c r="F348" s="387"/>
      <c r="G348" s="387"/>
      <c r="H348" s="387"/>
      <c r="I348" s="387"/>
      <c r="J348" s="30" t="s">
        <v>36</v>
      </c>
      <c r="K348" s="30"/>
      <c r="L348" s="40">
        <f>D346</f>
        <v>9.9166666666666661</v>
      </c>
      <c r="M348" s="35" t="s">
        <v>14</v>
      </c>
    </row>
    <row r="349" spans="1:13" x14ac:dyDescent="0.25">
      <c r="B349" s="387"/>
      <c r="C349" s="387"/>
      <c r="D349" s="387"/>
      <c r="E349" s="387"/>
      <c r="F349" s="387"/>
      <c r="G349" s="387"/>
      <c r="H349" s="387"/>
      <c r="I349" s="387"/>
      <c r="J349" s="30" t="s">
        <v>37</v>
      </c>
      <c r="K349" s="30"/>
      <c r="L349" s="41">
        <f>G346</f>
        <v>2.2916666666666665</v>
      </c>
      <c r="M349" s="35" t="s">
        <v>14</v>
      </c>
    </row>
  </sheetData>
  <mergeCells count="182">
    <mergeCell ref="A345:B345"/>
    <mergeCell ref="A346:B346"/>
    <mergeCell ref="A317:B317"/>
    <mergeCell ref="A318:B318"/>
    <mergeCell ref="A323:M323"/>
    <mergeCell ref="A324:M324"/>
    <mergeCell ref="A325:I325"/>
    <mergeCell ref="A326:A327"/>
    <mergeCell ref="B326:B327"/>
    <mergeCell ref="C326:C327"/>
    <mergeCell ref="D326:D327"/>
    <mergeCell ref="E326:E327"/>
    <mergeCell ref="F326:F327"/>
    <mergeCell ref="G326:G327"/>
    <mergeCell ref="H326:J326"/>
    <mergeCell ref="K326:M326"/>
    <mergeCell ref="A289:B289"/>
    <mergeCell ref="A290:B290"/>
    <mergeCell ref="A295:M295"/>
    <mergeCell ref="A296:M296"/>
    <mergeCell ref="A297:I297"/>
    <mergeCell ref="A298:A299"/>
    <mergeCell ref="B298:B299"/>
    <mergeCell ref="C298:C299"/>
    <mergeCell ref="D298:D299"/>
    <mergeCell ref="E298:E299"/>
    <mergeCell ref="F298:F299"/>
    <mergeCell ref="G298:G299"/>
    <mergeCell ref="H298:J298"/>
    <mergeCell ref="K298:M298"/>
    <mergeCell ref="A271:B271"/>
    <mergeCell ref="A272:B272"/>
    <mergeCell ref="A277:M277"/>
    <mergeCell ref="A278:M278"/>
    <mergeCell ref="A279:I279"/>
    <mergeCell ref="A280:A281"/>
    <mergeCell ref="B280:B281"/>
    <mergeCell ref="C280:C281"/>
    <mergeCell ref="D280:D281"/>
    <mergeCell ref="E280:E281"/>
    <mergeCell ref="F280:F281"/>
    <mergeCell ref="G280:G281"/>
    <mergeCell ref="H280:J280"/>
    <mergeCell ref="K280:M280"/>
    <mergeCell ref="A245:B245"/>
    <mergeCell ref="A246:B246"/>
    <mergeCell ref="A251:M251"/>
    <mergeCell ref="A252:M252"/>
    <mergeCell ref="A253:I253"/>
    <mergeCell ref="A254:A255"/>
    <mergeCell ref="B254:B255"/>
    <mergeCell ref="C254:C255"/>
    <mergeCell ref="D254:D255"/>
    <mergeCell ref="E254:E255"/>
    <mergeCell ref="F254:F255"/>
    <mergeCell ref="G254:G255"/>
    <mergeCell ref="H254:J254"/>
    <mergeCell ref="K254:M254"/>
    <mergeCell ref="A217:B217"/>
    <mergeCell ref="A218:B218"/>
    <mergeCell ref="A223:M223"/>
    <mergeCell ref="A224:M224"/>
    <mergeCell ref="A225:I225"/>
    <mergeCell ref="A226:A227"/>
    <mergeCell ref="B226:B227"/>
    <mergeCell ref="C226:C227"/>
    <mergeCell ref="D226:D227"/>
    <mergeCell ref="E226:E227"/>
    <mergeCell ref="F226:F227"/>
    <mergeCell ref="G226:G227"/>
    <mergeCell ref="H226:J226"/>
    <mergeCell ref="K226:M226"/>
    <mergeCell ref="A189:B189"/>
    <mergeCell ref="A190:B190"/>
    <mergeCell ref="A195:M195"/>
    <mergeCell ref="A196:M196"/>
    <mergeCell ref="A197:I197"/>
    <mergeCell ref="A198:A199"/>
    <mergeCell ref="B198:B199"/>
    <mergeCell ref="C198:C199"/>
    <mergeCell ref="D198:D199"/>
    <mergeCell ref="E198:E199"/>
    <mergeCell ref="F198:F199"/>
    <mergeCell ref="G198:G199"/>
    <mergeCell ref="H198:J198"/>
    <mergeCell ref="K198:M198"/>
    <mergeCell ref="A161:B161"/>
    <mergeCell ref="A162:B162"/>
    <mergeCell ref="A167:M167"/>
    <mergeCell ref="A168:M168"/>
    <mergeCell ref="A169:I169"/>
    <mergeCell ref="A170:A171"/>
    <mergeCell ref="B170:B171"/>
    <mergeCell ref="C170:C171"/>
    <mergeCell ref="D170:D171"/>
    <mergeCell ref="E170:E171"/>
    <mergeCell ref="F170:F171"/>
    <mergeCell ref="G170:G171"/>
    <mergeCell ref="H170:J170"/>
    <mergeCell ref="K170:M170"/>
    <mergeCell ref="A131:B131"/>
    <mergeCell ref="A132:B132"/>
    <mergeCell ref="A137:M137"/>
    <mergeCell ref="A138:M138"/>
    <mergeCell ref="A139:I139"/>
    <mergeCell ref="A140:A141"/>
    <mergeCell ref="B140:B141"/>
    <mergeCell ref="C140:C141"/>
    <mergeCell ref="D140:D141"/>
    <mergeCell ref="E140:E141"/>
    <mergeCell ref="F140:F141"/>
    <mergeCell ref="G140:G141"/>
    <mergeCell ref="H140:J140"/>
    <mergeCell ref="K140:M140"/>
    <mergeCell ref="A107:B107"/>
    <mergeCell ref="A108:B108"/>
    <mergeCell ref="A113:M113"/>
    <mergeCell ref="A114:M114"/>
    <mergeCell ref="A115:I115"/>
    <mergeCell ref="A116:A117"/>
    <mergeCell ref="B116:B117"/>
    <mergeCell ref="C116:C117"/>
    <mergeCell ref="D116:D117"/>
    <mergeCell ref="E116:E117"/>
    <mergeCell ref="F116:F117"/>
    <mergeCell ref="G116:G117"/>
    <mergeCell ref="H116:J116"/>
    <mergeCell ref="K116:M116"/>
    <mergeCell ref="A79:B79"/>
    <mergeCell ref="A80:B80"/>
    <mergeCell ref="A85:M85"/>
    <mergeCell ref="A86:M86"/>
    <mergeCell ref="A87:I87"/>
    <mergeCell ref="A88:A89"/>
    <mergeCell ref="B88:B89"/>
    <mergeCell ref="C88:C89"/>
    <mergeCell ref="D88:D89"/>
    <mergeCell ref="E88:E89"/>
    <mergeCell ref="F88:F89"/>
    <mergeCell ref="G88:G89"/>
    <mergeCell ref="H88:J88"/>
    <mergeCell ref="K88:M88"/>
    <mergeCell ref="A51:B51"/>
    <mergeCell ref="A52:B52"/>
    <mergeCell ref="A57:M57"/>
    <mergeCell ref="A58:M58"/>
    <mergeCell ref="A59:I59"/>
    <mergeCell ref="A60:A61"/>
    <mergeCell ref="B60:B61"/>
    <mergeCell ref="C60:C61"/>
    <mergeCell ref="D60:D61"/>
    <mergeCell ref="E60:E61"/>
    <mergeCell ref="F60:F61"/>
    <mergeCell ref="G60:G61"/>
    <mergeCell ref="H60:J60"/>
    <mergeCell ref="K60:M60"/>
    <mergeCell ref="A23:B23"/>
    <mergeCell ref="A24:B24"/>
    <mergeCell ref="A29:M29"/>
    <mergeCell ref="A30:M30"/>
    <mergeCell ref="A31:I31"/>
    <mergeCell ref="A32:A33"/>
    <mergeCell ref="B32:B33"/>
    <mergeCell ref="C32:C33"/>
    <mergeCell ref="D32:D33"/>
    <mergeCell ref="E32:E33"/>
    <mergeCell ref="F32:F33"/>
    <mergeCell ref="G32:G33"/>
    <mergeCell ref="H32:J32"/>
    <mergeCell ref="K32:M32"/>
    <mergeCell ref="A1:M1"/>
    <mergeCell ref="A2:M2"/>
    <mergeCell ref="A3:I3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8749999999999998" bottom="0.196527777777778" header="0.511811023622047" footer="0.511811023622047"/>
  <pageSetup paperSize="9" scale="61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A5A5A5"/>
  </sheetPr>
  <dimension ref="A1:DH407"/>
  <sheetViews>
    <sheetView zoomScale="95" zoomScaleNormal="95" workbookViewId="0">
      <selection activeCell="A2" sqref="A2:M18"/>
    </sheetView>
  </sheetViews>
  <sheetFormatPr defaultColWidth="9.140625" defaultRowHeight="15.75" x14ac:dyDescent="0.25"/>
  <cols>
    <col min="1" max="1" width="5.5703125" style="15" customWidth="1"/>
    <col min="2" max="2" width="16.5703125" style="15" customWidth="1"/>
    <col min="3" max="7" width="9.140625" style="15"/>
    <col min="8" max="8" width="11.42578125" style="15" customWidth="1"/>
    <col min="9" max="9" width="13.5703125" style="15" customWidth="1"/>
    <col min="10" max="10" width="9.42578125" style="15" customWidth="1"/>
    <col min="11" max="11" width="10.5703125" style="15" customWidth="1"/>
    <col min="12" max="12" width="13.5703125" style="15" customWidth="1"/>
    <col min="13" max="13" width="9.42578125" style="15" customWidth="1"/>
    <col min="14" max="18" width="9.140625" style="15"/>
    <col min="19" max="19" width="11.140625" style="15" customWidth="1"/>
    <col min="20" max="21" width="9.140625" style="15"/>
    <col min="22" max="22" width="11.140625" style="15" customWidth="1"/>
    <col min="23" max="25" width="9.140625" style="15"/>
    <col min="26" max="26" width="13.42578125" style="15" customWidth="1"/>
    <col min="27" max="28" width="9.140625" style="15"/>
    <col min="29" max="29" width="14.42578125" style="15" customWidth="1"/>
    <col min="30" max="32" width="9.140625" style="15"/>
    <col min="33" max="33" width="12.5703125" style="15" customWidth="1"/>
    <col min="34" max="35" width="9.140625" style="15"/>
    <col min="36" max="36" width="11.42578125" style="15" customWidth="1"/>
    <col min="37" max="38" width="9.140625" style="15"/>
    <col min="39" max="39" width="11.42578125" style="15" customWidth="1"/>
    <col min="40" max="43" width="9.140625" style="15"/>
    <col min="44" max="44" width="16" style="15" customWidth="1"/>
    <col min="45" max="50" width="9.140625" style="15"/>
    <col min="51" max="51" width="11.42578125" style="15" customWidth="1"/>
    <col min="52" max="53" width="9.140625" style="15"/>
    <col min="54" max="54" width="11.42578125" style="15" customWidth="1"/>
    <col min="55" max="58" width="9.140625" style="15"/>
    <col min="59" max="59" width="15.5703125" style="15" customWidth="1"/>
    <col min="60" max="65" width="9.140625" style="15"/>
    <col min="66" max="66" width="12.140625" style="15" customWidth="1"/>
    <col min="67" max="68" width="9.140625" style="15"/>
    <col min="69" max="69" width="12.85546875" style="15" customWidth="1"/>
    <col min="70" max="72" width="9.140625" style="15"/>
    <col min="73" max="73" width="15.42578125" style="15" customWidth="1"/>
    <col min="74" max="79" width="9.140625" style="15"/>
    <col min="80" max="80" width="11.42578125" style="15" customWidth="1"/>
    <col min="81" max="82" width="9.140625" style="15"/>
    <col min="83" max="83" width="11.42578125" style="15" customWidth="1"/>
    <col min="84" max="86" width="9.140625" style="15"/>
    <col min="87" max="87" width="14.5703125" style="15" customWidth="1"/>
    <col min="88" max="93" width="9.140625" style="15"/>
    <col min="94" max="94" width="11.140625" style="15" customWidth="1"/>
    <col min="95" max="96" width="9.140625" style="15"/>
    <col min="97" max="97" width="11.140625" style="15" customWidth="1"/>
    <col min="98" max="101" width="9.140625" style="15"/>
    <col min="102" max="102" width="17" style="15" customWidth="1"/>
    <col min="103" max="108" width="9.140625" style="15"/>
    <col min="109" max="109" width="11.140625" style="15" customWidth="1"/>
    <col min="110" max="111" width="9.140625" style="15"/>
    <col min="112" max="112" width="11.140625" style="15" customWidth="1"/>
    <col min="113" max="16384" width="9.140625" style="15"/>
  </cols>
  <sheetData>
    <row r="1" spans="1:13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14" t="s">
        <v>374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5">
      <c r="A3" s="478" t="s">
        <v>2</v>
      </c>
      <c r="B3" s="478"/>
      <c r="C3" s="478"/>
      <c r="D3" s="478"/>
      <c r="E3" s="478"/>
      <c r="F3" s="478"/>
      <c r="G3" s="478"/>
      <c r="H3" s="478"/>
      <c r="I3" s="478"/>
      <c r="J3" s="478"/>
      <c r="K3" s="18" t="s">
        <v>3</v>
      </c>
      <c r="L3" s="16">
        <v>8.5</v>
      </c>
      <c r="M3" s="18" t="s">
        <v>4</v>
      </c>
    </row>
    <row r="4" spans="1:13" ht="15.75" customHeight="1" x14ac:dyDescent="0.25">
      <c r="A4" s="13" t="s">
        <v>5</v>
      </c>
      <c r="B4" s="13" t="s">
        <v>6</v>
      </c>
      <c r="C4" s="12" t="s">
        <v>7</v>
      </c>
      <c r="D4" s="12" t="s">
        <v>8</v>
      </c>
      <c r="E4" s="11" t="s">
        <v>9</v>
      </c>
      <c r="F4" s="11" t="s">
        <v>10</v>
      </c>
      <c r="G4" s="12" t="s">
        <v>11</v>
      </c>
      <c r="H4" s="477" t="s">
        <v>12</v>
      </c>
      <c r="I4" s="477"/>
      <c r="J4" s="477"/>
      <c r="K4" s="9" t="s">
        <v>13</v>
      </c>
      <c r="L4" s="9"/>
      <c r="M4" s="9"/>
    </row>
    <row r="5" spans="1:13" x14ac:dyDescent="0.25">
      <c r="A5" s="13"/>
      <c r="B5" s="13"/>
      <c r="C5" s="12"/>
      <c r="D5" s="12"/>
      <c r="E5" s="11"/>
      <c r="F5" s="11"/>
      <c r="G5" s="12"/>
      <c r="H5" s="388" t="s">
        <v>14</v>
      </c>
      <c r="I5" s="388" t="s">
        <v>15</v>
      </c>
      <c r="J5" s="388" t="s">
        <v>16</v>
      </c>
      <c r="K5" s="20" t="s">
        <v>14</v>
      </c>
      <c r="L5" s="20" t="s">
        <v>15</v>
      </c>
      <c r="M5" s="20" t="s">
        <v>16</v>
      </c>
    </row>
    <row r="6" spans="1:13" x14ac:dyDescent="0.25">
      <c r="A6" s="21">
        <v>1</v>
      </c>
      <c r="B6" s="22" t="s">
        <v>360</v>
      </c>
      <c r="C6" s="21">
        <v>132</v>
      </c>
      <c r="D6" s="23">
        <f t="shared" ref="D6:D17" si="0">F6+E6</f>
        <v>14</v>
      </c>
      <c r="E6" s="53">
        <v>-1</v>
      </c>
      <c r="F6" s="53">
        <f t="shared" ref="F6:F17" si="1">INT(C6/$L$3)</f>
        <v>15</v>
      </c>
      <c r="G6" s="27">
        <v>28</v>
      </c>
      <c r="H6" s="27" t="str">
        <f t="shared" ref="H6:H18" si="2">CHOOSE(WEEKDAY(I6),"Minggu","Senin","Selasa","Rabu","Kamis","Jum'at","Sabtu")</f>
        <v>Kamis</v>
      </c>
      <c r="I6" s="72">
        <v>45659</v>
      </c>
      <c r="J6" s="73">
        <v>0.5</v>
      </c>
      <c r="K6" s="27" t="str">
        <f t="shared" ref="K6:K17" si="3">CHOOSE(WEEKDAY(L6),"Minggu","Senin","Selasa","Rabu","Kamis","Jum'at","Sabtu")</f>
        <v>Jum'at</v>
      </c>
      <c r="L6" s="72">
        <f>(I6+J6)+G6/24</f>
        <v>45660.666666666664</v>
      </c>
      <c r="M6" s="73">
        <f t="shared" ref="M6:M17" si="4">(J6+G6/24)</f>
        <v>1.6666666666666667</v>
      </c>
    </row>
    <row r="7" spans="1:13" x14ac:dyDescent="0.25">
      <c r="A7" s="27">
        <f t="shared" ref="A7:A18" si="5">A6+1</f>
        <v>2</v>
      </c>
      <c r="B7" s="54" t="s">
        <v>23</v>
      </c>
      <c r="C7" s="27">
        <v>132</v>
      </c>
      <c r="D7" s="53">
        <f t="shared" si="0"/>
        <v>14</v>
      </c>
      <c r="E7" s="53">
        <v>-1</v>
      </c>
      <c r="F7" s="53">
        <f t="shared" si="1"/>
        <v>15</v>
      </c>
      <c r="G7" s="27">
        <v>34</v>
      </c>
      <c r="H7" s="27" t="str">
        <f t="shared" si="2"/>
        <v>Sabtu</v>
      </c>
      <c r="I7" s="72">
        <f t="shared" ref="I7:I18" si="6">$I$6+J7</f>
        <v>45661.25</v>
      </c>
      <c r="J7" s="73">
        <f t="shared" ref="J7:J18" si="7">M6+D6/24</f>
        <v>2.25</v>
      </c>
      <c r="K7" s="27" t="str">
        <f t="shared" si="3"/>
        <v>Minggu</v>
      </c>
      <c r="L7" s="72">
        <f t="shared" ref="L7:L17" si="8">($I$6+J7)+G7/24</f>
        <v>45662.666666666664</v>
      </c>
      <c r="M7" s="73">
        <f t="shared" si="4"/>
        <v>3.666666666666667</v>
      </c>
    </row>
    <row r="8" spans="1:13" x14ac:dyDescent="0.25">
      <c r="A8" s="27">
        <f t="shared" si="5"/>
        <v>3</v>
      </c>
      <c r="B8" s="54" t="s">
        <v>360</v>
      </c>
      <c r="C8" s="27">
        <v>105</v>
      </c>
      <c r="D8" s="53">
        <f t="shared" si="0"/>
        <v>10</v>
      </c>
      <c r="E8" s="53">
        <v>-2</v>
      </c>
      <c r="F8" s="53">
        <f t="shared" si="1"/>
        <v>12</v>
      </c>
      <c r="G8" s="27">
        <v>14</v>
      </c>
      <c r="H8" s="27" t="str">
        <f t="shared" si="2"/>
        <v>Senin</v>
      </c>
      <c r="I8" s="72">
        <f t="shared" si="6"/>
        <v>45663.25</v>
      </c>
      <c r="J8" s="73">
        <f t="shared" si="7"/>
        <v>4.25</v>
      </c>
      <c r="K8" s="27" t="str">
        <f t="shared" si="3"/>
        <v>Senin</v>
      </c>
      <c r="L8" s="72">
        <f t="shared" si="8"/>
        <v>45663.833333333336</v>
      </c>
      <c r="M8" s="73">
        <f t="shared" si="4"/>
        <v>4.833333333333333</v>
      </c>
    </row>
    <row r="9" spans="1:13" x14ac:dyDescent="0.25">
      <c r="A9" s="27">
        <f t="shared" si="5"/>
        <v>4</v>
      </c>
      <c r="B9" s="31" t="s">
        <v>375</v>
      </c>
      <c r="C9" s="27">
        <v>105</v>
      </c>
      <c r="D9" s="53">
        <f t="shared" si="0"/>
        <v>10</v>
      </c>
      <c r="E9" s="53">
        <v>-2</v>
      </c>
      <c r="F9" s="53">
        <f t="shared" si="1"/>
        <v>12</v>
      </c>
      <c r="G9" s="27">
        <v>2</v>
      </c>
      <c r="H9" s="27" t="str">
        <f t="shared" si="2"/>
        <v>Selasa</v>
      </c>
      <c r="I9" s="72">
        <f t="shared" si="6"/>
        <v>45664.25</v>
      </c>
      <c r="J9" s="73">
        <f t="shared" si="7"/>
        <v>5.25</v>
      </c>
      <c r="K9" s="27" t="str">
        <f t="shared" si="3"/>
        <v>Selasa</v>
      </c>
      <c r="L9" s="72">
        <f t="shared" si="8"/>
        <v>45664.333333333336</v>
      </c>
      <c r="M9" s="73">
        <f t="shared" si="4"/>
        <v>5.333333333333333</v>
      </c>
    </row>
    <row r="10" spans="1:13" x14ac:dyDescent="0.25">
      <c r="A10" s="27">
        <f t="shared" si="5"/>
        <v>5</v>
      </c>
      <c r="B10" s="31" t="s">
        <v>360</v>
      </c>
      <c r="C10" s="27">
        <v>132</v>
      </c>
      <c r="D10" s="53">
        <f t="shared" si="0"/>
        <v>14</v>
      </c>
      <c r="E10" s="53">
        <v>-1</v>
      </c>
      <c r="F10" s="53">
        <f t="shared" si="1"/>
        <v>15</v>
      </c>
      <c r="G10" s="27">
        <v>6</v>
      </c>
      <c r="H10" s="27" t="str">
        <f t="shared" si="2"/>
        <v>Selasa</v>
      </c>
      <c r="I10" s="72">
        <f t="shared" si="6"/>
        <v>45664.75</v>
      </c>
      <c r="J10" s="73">
        <f t="shared" si="7"/>
        <v>5.75</v>
      </c>
      <c r="K10" s="27" t="str">
        <f t="shared" si="3"/>
        <v>Rabu</v>
      </c>
      <c r="L10" s="72">
        <f t="shared" si="8"/>
        <v>45665</v>
      </c>
      <c r="M10" s="73">
        <f t="shared" si="4"/>
        <v>6</v>
      </c>
    </row>
    <row r="11" spans="1:13" x14ac:dyDescent="0.25">
      <c r="A11" s="27">
        <f t="shared" si="5"/>
        <v>6</v>
      </c>
      <c r="B11" s="31" t="s">
        <v>23</v>
      </c>
      <c r="C11" s="27">
        <v>300</v>
      </c>
      <c r="D11" s="53">
        <f t="shared" si="0"/>
        <v>27</v>
      </c>
      <c r="E11" s="53">
        <v>-8</v>
      </c>
      <c r="F11" s="53">
        <f t="shared" si="1"/>
        <v>35</v>
      </c>
      <c r="G11" s="27">
        <v>2</v>
      </c>
      <c r="H11" s="27" t="str">
        <f t="shared" si="2"/>
        <v>Rabu</v>
      </c>
      <c r="I11" s="72">
        <f t="shared" si="6"/>
        <v>45665.583333333336</v>
      </c>
      <c r="J11" s="73">
        <f t="shared" si="7"/>
        <v>6.583333333333333</v>
      </c>
      <c r="K11" s="27" t="str">
        <f t="shared" si="3"/>
        <v>Rabu</v>
      </c>
      <c r="L11" s="72">
        <f t="shared" si="8"/>
        <v>45665.666666666672</v>
      </c>
      <c r="M11" s="73">
        <f t="shared" si="4"/>
        <v>6.6666666666666661</v>
      </c>
    </row>
    <row r="12" spans="1:13" x14ac:dyDescent="0.25">
      <c r="A12" s="27">
        <f t="shared" si="5"/>
        <v>7</v>
      </c>
      <c r="B12" s="78" t="s">
        <v>376</v>
      </c>
      <c r="C12" s="27">
        <v>300</v>
      </c>
      <c r="D12" s="53">
        <f t="shared" si="0"/>
        <v>29</v>
      </c>
      <c r="E12" s="53">
        <v>-6</v>
      </c>
      <c r="F12" s="53">
        <f t="shared" si="1"/>
        <v>35</v>
      </c>
      <c r="G12" s="27">
        <v>5</v>
      </c>
      <c r="H12" s="27" t="str">
        <f t="shared" si="2"/>
        <v>Kamis</v>
      </c>
      <c r="I12" s="72">
        <f t="shared" si="6"/>
        <v>45666.791666666664</v>
      </c>
      <c r="J12" s="73">
        <f t="shared" si="7"/>
        <v>7.7916666666666661</v>
      </c>
      <c r="K12" s="27" t="str">
        <f t="shared" si="3"/>
        <v>Jum'at</v>
      </c>
      <c r="L12" s="72">
        <f t="shared" si="8"/>
        <v>45667</v>
      </c>
      <c r="M12" s="73">
        <f t="shared" si="4"/>
        <v>7.9999999999999991</v>
      </c>
    </row>
    <row r="13" spans="1:13" x14ac:dyDescent="0.25">
      <c r="A13" s="27">
        <f t="shared" si="5"/>
        <v>8</v>
      </c>
      <c r="B13" s="31" t="s">
        <v>23</v>
      </c>
      <c r="C13" s="27">
        <v>132</v>
      </c>
      <c r="D13" s="53">
        <f t="shared" si="0"/>
        <v>14</v>
      </c>
      <c r="E13" s="53">
        <v>-1</v>
      </c>
      <c r="F13" s="53">
        <f t="shared" si="1"/>
        <v>15</v>
      </c>
      <c r="G13" s="27">
        <v>2</v>
      </c>
      <c r="H13" s="27" t="str">
        <f t="shared" si="2"/>
        <v>Sabtu</v>
      </c>
      <c r="I13" s="72">
        <f t="shared" si="6"/>
        <v>45668.208333333336</v>
      </c>
      <c r="J13" s="73">
        <f t="shared" si="7"/>
        <v>9.2083333333333321</v>
      </c>
      <c r="K13" s="27" t="str">
        <f t="shared" si="3"/>
        <v>Sabtu</v>
      </c>
      <c r="L13" s="72">
        <f t="shared" si="8"/>
        <v>45668.291666666672</v>
      </c>
      <c r="M13" s="73">
        <f t="shared" si="4"/>
        <v>9.2916666666666661</v>
      </c>
    </row>
    <row r="14" spans="1:13" x14ac:dyDescent="0.25">
      <c r="A14" s="27">
        <f t="shared" si="5"/>
        <v>9</v>
      </c>
      <c r="B14" s="31" t="s">
        <v>360</v>
      </c>
      <c r="C14" s="27">
        <v>132</v>
      </c>
      <c r="D14" s="53">
        <f t="shared" si="0"/>
        <v>14</v>
      </c>
      <c r="E14" s="53">
        <v>-1</v>
      </c>
      <c r="F14" s="53">
        <f t="shared" si="1"/>
        <v>15</v>
      </c>
      <c r="G14" s="27">
        <v>20</v>
      </c>
      <c r="H14" s="27" t="str">
        <f t="shared" si="2"/>
        <v>Sabtu</v>
      </c>
      <c r="I14" s="72">
        <f t="shared" si="6"/>
        <v>45668.875</v>
      </c>
      <c r="J14" s="73">
        <f t="shared" si="7"/>
        <v>9.875</v>
      </c>
      <c r="K14" s="27" t="str">
        <f t="shared" si="3"/>
        <v>Minggu</v>
      </c>
      <c r="L14" s="72">
        <f t="shared" si="8"/>
        <v>45669.708333333336</v>
      </c>
      <c r="M14" s="73">
        <f t="shared" si="4"/>
        <v>10.708333333333334</v>
      </c>
    </row>
    <row r="15" spans="1:13" x14ac:dyDescent="0.25">
      <c r="A15" s="27">
        <f t="shared" si="5"/>
        <v>10</v>
      </c>
      <c r="B15" s="31" t="s">
        <v>23</v>
      </c>
      <c r="C15" s="27">
        <v>300</v>
      </c>
      <c r="D15" s="53">
        <f t="shared" si="0"/>
        <v>27</v>
      </c>
      <c r="E15" s="53">
        <v>-8</v>
      </c>
      <c r="F15" s="53">
        <f t="shared" si="1"/>
        <v>35</v>
      </c>
      <c r="G15" s="27">
        <v>2</v>
      </c>
      <c r="H15" s="27" t="str">
        <f t="shared" si="2"/>
        <v>Senin</v>
      </c>
      <c r="I15" s="72">
        <f t="shared" si="6"/>
        <v>45670.291666666664</v>
      </c>
      <c r="J15" s="73">
        <f t="shared" si="7"/>
        <v>11.291666666666668</v>
      </c>
      <c r="K15" s="27" t="str">
        <f t="shared" si="3"/>
        <v>Senin</v>
      </c>
      <c r="L15" s="72">
        <f t="shared" si="8"/>
        <v>45670.375</v>
      </c>
      <c r="M15" s="73">
        <f t="shared" si="4"/>
        <v>11.375000000000002</v>
      </c>
    </row>
    <row r="16" spans="1:13" x14ac:dyDescent="0.25">
      <c r="A16" s="27">
        <f t="shared" si="5"/>
        <v>11</v>
      </c>
      <c r="B16" s="78" t="s">
        <v>376</v>
      </c>
      <c r="C16" s="27">
        <v>300</v>
      </c>
      <c r="D16" s="53">
        <f t="shared" si="0"/>
        <v>28</v>
      </c>
      <c r="E16" s="53">
        <v>-7</v>
      </c>
      <c r="F16" s="53">
        <f t="shared" si="1"/>
        <v>35</v>
      </c>
      <c r="G16" s="27">
        <v>4</v>
      </c>
      <c r="H16" s="27" t="str">
        <f t="shared" si="2"/>
        <v>Selasa</v>
      </c>
      <c r="I16" s="72">
        <f t="shared" si="6"/>
        <v>45671.5</v>
      </c>
      <c r="J16" s="73">
        <f t="shared" si="7"/>
        <v>12.500000000000002</v>
      </c>
      <c r="K16" s="27" t="str">
        <f t="shared" si="3"/>
        <v>Selasa</v>
      </c>
      <c r="L16" s="72">
        <f t="shared" si="8"/>
        <v>45671.666666666664</v>
      </c>
      <c r="M16" s="73">
        <f t="shared" si="4"/>
        <v>12.666666666666668</v>
      </c>
    </row>
    <row r="17" spans="1:13" x14ac:dyDescent="0.25">
      <c r="A17" s="27">
        <f t="shared" si="5"/>
        <v>12</v>
      </c>
      <c r="B17" s="31" t="s">
        <v>23</v>
      </c>
      <c r="C17" s="27">
        <v>132</v>
      </c>
      <c r="D17" s="53">
        <f t="shared" si="0"/>
        <v>14</v>
      </c>
      <c r="E17" s="53">
        <v>-1</v>
      </c>
      <c r="F17" s="53">
        <f t="shared" si="1"/>
        <v>15</v>
      </c>
      <c r="G17" s="27">
        <v>2</v>
      </c>
      <c r="H17" s="27" t="str">
        <f t="shared" si="2"/>
        <v>Rabu</v>
      </c>
      <c r="I17" s="72">
        <f t="shared" si="6"/>
        <v>45672.833333333336</v>
      </c>
      <c r="J17" s="73">
        <f t="shared" si="7"/>
        <v>13.833333333333334</v>
      </c>
      <c r="K17" s="27" t="str">
        <f t="shared" si="3"/>
        <v>Rabu</v>
      </c>
      <c r="L17" s="72">
        <f t="shared" si="8"/>
        <v>45672.916666666672</v>
      </c>
      <c r="M17" s="73">
        <f t="shared" si="4"/>
        <v>13.916666666666668</v>
      </c>
    </row>
    <row r="18" spans="1:13" x14ac:dyDescent="0.25">
      <c r="A18" s="27">
        <f t="shared" si="5"/>
        <v>13</v>
      </c>
      <c r="B18" s="22" t="s">
        <v>360</v>
      </c>
      <c r="C18" s="27"/>
      <c r="D18" s="53"/>
      <c r="E18" s="53"/>
      <c r="F18" s="53"/>
      <c r="G18" s="27"/>
      <c r="H18" s="27" t="str">
        <f t="shared" si="2"/>
        <v>Kamis</v>
      </c>
      <c r="I18" s="72">
        <f t="shared" si="6"/>
        <v>45673.5</v>
      </c>
      <c r="J18" s="73">
        <f t="shared" si="7"/>
        <v>14.500000000000002</v>
      </c>
      <c r="K18" s="27"/>
      <c r="L18" s="72"/>
      <c r="M18" s="73"/>
    </row>
    <row r="19" spans="1:13" x14ac:dyDescent="0.25">
      <c r="A19" s="459" t="s">
        <v>31</v>
      </c>
      <c r="B19" s="459"/>
      <c r="C19" s="56">
        <f>SUM(C6:C18)</f>
        <v>2202</v>
      </c>
      <c r="D19" s="56">
        <f>SUM(D6:D18)</f>
        <v>215</v>
      </c>
      <c r="E19" s="56"/>
      <c r="F19" s="56"/>
      <c r="G19" s="56">
        <f>SUM(G6:G18)</f>
        <v>121</v>
      </c>
      <c r="H19" s="56">
        <f>D19+G19</f>
        <v>336</v>
      </c>
      <c r="I19" s="29"/>
      <c r="J19" s="30"/>
      <c r="K19" s="29"/>
      <c r="L19" s="29"/>
      <c r="M19" s="30"/>
    </row>
    <row r="20" spans="1:13" x14ac:dyDescent="0.25">
      <c r="A20" s="8" t="s">
        <v>32</v>
      </c>
      <c r="B20" s="8"/>
      <c r="C20" s="31"/>
      <c r="D20" s="32">
        <f>D19/24</f>
        <v>8.9583333333333339</v>
      </c>
      <c r="E20" s="32"/>
      <c r="F20" s="32"/>
      <c r="G20" s="32">
        <f>G19/24</f>
        <v>5.041666666666667</v>
      </c>
      <c r="H20" s="32">
        <f>H19/24</f>
        <v>14</v>
      </c>
      <c r="I20" s="33"/>
      <c r="J20" s="34" t="s">
        <v>33</v>
      </c>
      <c r="K20" s="35"/>
      <c r="L20" s="35"/>
      <c r="M20" s="35"/>
    </row>
    <row r="21" spans="1:13" x14ac:dyDescent="0.25">
      <c r="A21" s="36"/>
      <c r="B21" s="36"/>
      <c r="C21" s="36"/>
      <c r="D21" s="36"/>
      <c r="E21" s="36"/>
      <c r="F21" s="36"/>
      <c r="G21" s="36"/>
      <c r="H21" s="35"/>
      <c r="I21" s="35"/>
      <c r="J21" s="30" t="s">
        <v>34</v>
      </c>
      <c r="K21" s="30"/>
      <c r="L21" s="38">
        <f>C19</f>
        <v>2202</v>
      </c>
      <c r="M21" s="35" t="s">
        <v>35</v>
      </c>
    </row>
    <row r="22" spans="1:13" x14ac:dyDescent="0.25">
      <c r="A22" s="36"/>
      <c r="B22" s="229"/>
      <c r="C22" s="36"/>
      <c r="D22" s="36"/>
      <c r="E22" s="36"/>
      <c r="F22" s="36"/>
      <c r="G22" s="36"/>
      <c r="H22" s="36"/>
      <c r="I22" s="35"/>
      <c r="J22" s="30" t="s">
        <v>36</v>
      </c>
      <c r="K22" s="30"/>
      <c r="L22" s="40">
        <f>D20</f>
        <v>8.9583333333333339</v>
      </c>
      <c r="M22" s="35" t="s">
        <v>14</v>
      </c>
    </row>
    <row r="23" spans="1:13" x14ac:dyDescent="0.25">
      <c r="A23" s="36"/>
      <c r="B23" s="36"/>
      <c r="C23" s="36"/>
      <c r="D23" s="36"/>
      <c r="E23" s="36"/>
      <c r="F23" s="36"/>
      <c r="G23" s="36"/>
      <c r="H23" s="36"/>
      <c r="I23" s="35"/>
      <c r="J23" s="30" t="s">
        <v>37</v>
      </c>
      <c r="K23" s="30"/>
      <c r="L23" s="41">
        <f>G20</f>
        <v>5.041666666666667</v>
      </c>
      <c r="M23" s="35" t="s">
        <v>14</v>
      </c>
    </row>
    <row r="25" spans="1:13" x14ac:dyDescent="0.25">
      <c r="A25" s="14" t="s"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x14ac:dyDescent="0.25">
      <c r="A26" s="14" t="s">
        <v>374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 x14ac:dyDescent="0.25">
      <c r="A27" s="478" t="s">
        <v>38</v>
      </c>
      <c r="B27" s="478"/>
      <c r="C27" s="478"/>
      <c r="D27" s="478"/>
      <c r="E27" s="478"/>
      <c r="F27" s="478"/>
      <c r="G27" s="478"/>
      <c r="H27" s="478"/>
      <c r="I27" s="478"/>
      <c r="J27" s="478"/>
      <c r="K27" s="18" t="s">
        <v>3</v>
      </c>
      <c r="L27" s="16">
        <v>8.5</v>
      </c>
      <c r="M27" s="18" t="s">
        <v>4</v>
      </c>
    </row>
    <row r="28" spans="1:13" ht="15.75" customHeight="1" x14ac:dyDescent="0.25">
      <c r="A28" s="13" t="s">
        <v>5</v>
      </c>
      <c r="B28" s="13" t="s">
        <v>6</v>
      </c>
      <c r="C28" s="12" t="s">
        <v>7</v>
      </c>
      <c r="D28" s="12" t="s">
        <v>8</v>
      </c>
      <c r="E28" s="11" t="s">
        <v>9</v>
      </c>
      <c r="F28" s="11" t="s">
        <v>10</v>
      </c>
      <c r="G28" s="12" t="s">
        <v>11</v>
      </c>
      <c r="H28" s="477" t="s">
        <v>12</v>
      </c>
      <c r="I28" s="477"/>
      <c r="J28" s="477"/>
      <c r="K28" s="9" t="s">
        <v>13</v>
      </c>
      <c r="L28" s="9"/>
      <c r="M28" s="9"/>
    </row>
    <row r="29" spans="1:13" x14ac:dyDescent="0.25">
      <c r="A29" s="13"/>
      <c r="B29" s="13"/>
      <c r="C29" s="12"/>
      <c r="D29" s="12"/>
      <c r="E29" s="11"/>
      <c r="F29" s="11"/>
      <c r="G29" s="12"/>
      <c r="H29" s="388" t="s">
        <v>14</v>
      </c>
      <c r="I29" s="388" t="s">
        <v>15</v>
      </c>
      <c r="J29" s="388" t="s">
        <v>16</v>
      </c>
      <c r="K29" s="20" t="s">
        <v>14</v>
      </c>
      <c r="L29" s="20" t="s">
        <v>15</v>
      </c>
      <c r="M29" s="20" t="s">
        <v>16</v>
      </c>
    </row>
    <row r="30" spans="1:13" x14ac:dyDescent="0.25">
      <c r="A30" s="21">
        <v>1</v>
      </c>
      <c r="B30" s="22" t="s">
        <v>360</v>
      </c>
      <c r="C30" s="21">
        <v>132</v>
      </c>
      <c r="D30" s="23">
        <f t="shared" ref="D30:D41" si="9">F30+E30</f>
        <v>14</v>
      </c>
      <c r="E30" s="53">
        <v>-1</v>
      </c>
      <c r="F30" s="53">
        <f t="shared" ref="F30:F41" si="10">INT(C30/$L$3)</f>
        <v>15</v>
      </c>
      <c r="G30" s="27">
        <v>28</v>
      </c>
      <c r="H30" s="27" t="str">
        <f t="shared" ref="H30:H42" si="11">CHOOSE(WEEKDAY(I30),"Minggu","Senin","Selasa","Rabu","Kamis","Jum'at","Sabtu")</f>
        <v>Kamis</v>
      </c>
      <c r="I30" s="72">
        <v>45673</v>
      </c>
      <c r="J30" s="73">
        <v>0.5</v>
      </c>
      <c r="K30" s="27" t="str">
        <f t="shared" ref="K30:K41" si="12">CHOOSE(WEEKDAY(L30),"Minggu","Senin","Selasa","Rabu","Kamis","Jum'at","Sabtu")</f>
        <v>Jum'at</v>
      </c>
      <c r="L30" s="72">
        <f>(I30+J30)+G30/24</f>
        <v>45674.666666666664</v>
      </c>
      <c r="M30" s="73">
        <f t="shared" ref="M30:M41" si="13">(J30+G30/24)</f>
        <v>1.6666666666666667</v>
      </c>
    </row>
    <row r="31" spans="1:13" x14ac:dyDescent="0.25">
      <c r="A31" s="27">
        <f t="shared" ref="A31:A42" si="14">A30+1</f>
        <v>2</v>
      </c>
      <c r="B31" s="54" t="s">
        <v>23</v>
      </c>
      <c r="C31" s="27">
        <v>132</v>
      </c>
      <c r="D31" s="53">
        <f t="shared" si="9"/>
        <v>14</v>
      </c>
      <c r="E31" s="53">
        <v>-1</v>
      </c>
      <c r="F31" s="53">
        <f t="shared" si="10"/>
        <v>15</v>
      </c>
      <c r="G31" s="27">
        <v>34</v>
      </c>
      <c r="H31" s="27" t="str">
        <f t="shared" si="11"/>
        <v>Sabtu</v>
      </c>
      <c r="I31" s="72">
        <f t="shared" ref="I31:I42" si="15">$I$30+J31</f>
        <v>45675.25</v>
      </c>
      <c r="J31" s="73">
        <f t="shared" ref="J31:J42" si="16">M30+D30/24</f>
        <v>2.25</v>
      </c>
      <c r="K31" s="27" t="str">
        <f t="shared" si="12"/>
        <v>Minggu</v>
      </c>
      <c r="L31" s="72">
        <f t="shared" ref="L31:L41" si="17">($I$30+J31)+G31/24</f>
        <v>45676.666666666664</v>
      </c>
      <c r="M31" s="73">
        <f t="shared" si="13"/>
        <v>3.666666666666667</v>
      </c>
    </row>
    <row r="32" spans="1:13" x14ac:dyDescent="0.25">
      <c r="A32" s="27">
        <f t="shared" si="14"/>
        <v>3</v>
      </c>
      <c r="B32" s="54" t="s">
        <v>360</v>
      </c>
      <c r="C32" s="27">
        <v>105</v>
      </c>
      <c r="D32" s="53">
        <f t="shared" si="9"/>
        <v>10</v>
      </c>
      <c r="E32" s="53">
        <v>-2</v>
      </c>
      <c r="F32" s="53">
        <f t="shared" si="10"/>
        <v>12</v>
      </c>
      <c r="G32" s="27">
        <v>14</v>
      </c>
      <c r="H32" s="27" t="str">
        <f t="shared" si="11"/>
        <v>Senin</v>
      </c>
      <c r="I32" s="72">
        <f t="shared" si="15"/>
        <v>45677.25</v>
      </c>
      <c r="J32" s="73">
        <f t="shared" si="16"/>
        <v>4.25</v>
      </c>
      <c r="K32" s="27" t="str">
        <f t="shared" si="12"/>
        <v>Senin</v>
      </c>
      <c r="L32" s="72">
        <f t="shared" si="17"/>
        <v>45677.833333333336</v>
      </c>
      <c r="M32" s="73">
        <f t="shared" si="13"/>
        <v>4.833333333333333</v>
      </c>
    </row>
    <row r="33" spans="1:13" x14ac:dyDescent="0.25">
      <c r="A33" s="27">
        <f t="shared" si="14"/>
        <v>4</v>
      </c>
      <c r="B33" s="31" t="s">
        <v>375</v>
      </c>
      <c r="C33" s="27">
        <v>105</v>
      </c>
      <c r="D33" s="53">
        <f t="shared" si="9"/>
        <v>10</v>
      </c>
      <c r="E33" s="53">
        <v>-2</v>
      </c>
      <c r="F33" s="53">
        <f t="shared" si="10"/>
        <v>12</v>
      </c>
      <c r="G33" s="27">
        <v>2</v>
      </c>
      <c r="H33" s="27" t="str">
        <f t="shared" si="11"/>
        <v>Selasa</v>
      </c>
      <c r="I33" s="72">
        <f t="shared" si="15"/>
        <v>45678.25</v>
      </c>
      <c r="J33" s="73">
        <f t="shared" si="16"/>
        <v>5.25</v>
      </c>
      <c r="K33" s="27" t="str">
        <f t="shared" si="12"/>
        <v>Selasa</v>
      </c>
      <c r="L33" s="72">
        <f t="shared" si="17"/>
        <v>45678.333333333336</v>
      </c>
      <c r="M33" s="73">
        <f t="shared" si="13"/>
        <v>5.333333333333333</v>
      </c>
    </row>
    <row r="34" spans="1:13" x14ac:dyDescent="0.25">
      <c r="A34" s="27">
        <f t="shared" si="14"/>
        <v>5</v>
      </c>
      <c r="B34" s="31" t="s">
        <v>360</v>
      </c>
      <c r="C34" s="27">
        <v>132</v>
      </c>
      <c r="D34" s="53">
        <f t="shared" si="9"/>
        <v>14</v>
      </c>
      <c r="E34" s="53">
        <v>-1</v>
      </c>
      <c r="F34" s="53">
        <f t="shared" si="10"/>
        <v>15</v>
      </c>
      <c r="G34" s="27">
        <v>6</v>
      </c>
      <c r="H34" s="27" t="str">
        <f t="shared" si="11"/>
        <v>Selasa</v>
      </c>
      <c r="I34" s="72">
        <f t="shared" si="15"/>
        <v>45678.75</v>
      </c>
      <c r="J34" s="73">
        <f t="shared" si="16"/>
        <v>5.75</v>
      </c>
      <c r="K34" s="27" t="str">
        <f t="shared" si="12"/>
        <v>Rabu</v>
      </c>
      <c r="L34" s="72">
        <f t="shared" si="17"/>
        <v>45679</v>
      </c>
      <c r="M34" s="73">
        <f t="shared" si="13"/>
        <v>6</v>
      </c>
    </row>
    <row r="35" spans="1:13" x14ac:dyDescent="0.25">
      <c r="A35" s="27">
        <f t="shared" si="14"/>
        <v>6</v>
      </c>
      <c r="B35" s="31" t="s">
        <v>23</v>
      </c>
      <c r="C35" s="27">
        <v>300</v>
      </c>
      <c r="D35" s="53">
        <f t="shared" si="9"/>
        <v>27</v>
      </c>
      <c r="E35" s="53">
        <v>-8</v>
      </c>
      <c r="F35" s="53">
        <f t="shared" si="10"/>
        <v>35</v>
      </c>
      <c r="G35" s="27">
        <v>2</v>
      </c>
      <c r="H35" s="27" t="str">
        <f t="shared" si="11"/>
        <v>Rabu</v>
      </c>
      <c r="I35" s="72">
        <f t="shared" si="15"/>
        <v>45679.583333333336</v>
      </c>
      <c r="J35" s="73">
        <f t="shared" si="16"/>
        <v>6.583333333333333</v>
      </c>
      <c r="K35" s="27" t="str">
        <f t="shared" si="12"/>
        <v>Rabu</v>
      </c>
      <c r="L35" s="72">
        <f t="shared" si="17"/>
        <v>45679.666666666672</v>
      </c>
      <c r="M35" s="73">
        <f t="shared" si="13"/>
        <v>6.6666666666666661</v>
      </c>
    </row>
    <row r="36" spans="1:13" x14ac:dyDescent="0.25">
      <c r="A36" s="27">
        <f t="shared" si="14"/>
        <v>7</v>
      </c>
      <c r="B36" s="78" t="s">
        <v>376</v>
      </c>
      <c r="C36" s="27">
        <v>300</v>
      </c>
      <c r="D36" s="53">
        <f t="shared" si="9"/>
        <v>29</v>
      </c>
      <c r="E36" s="53">
        <v>-6</v>
      </c>
      <c r="F36" s="53">
        <f t="shared" si="10"/>
        <v>35</v>
      </c>
      <c r="G36" s="27">
        <v>5</v>
      </c>
      <c r="H36" s="27" t="str">
        <f t="shared" si="11"/>
        <v>Kamis</v>
      </c>
      <c r="I36" s="72">
        <f t="shared" si="15"/>
        <v>45680.791666666664</v>
      </c>
      <c r="J36" s="73">
        <f t="shared" si="16"/>
        <v>7.7916666666666661</v>
      </c>
      <c r="K36" s="27" t="str">
        <f t="shared" si="12"/>
        <v>Jum'at</v>
      </c>
      <c r="L36" s="72">
        <f t="shared" si="17"/>
        <v>45681</v>
      </c>
      <c r="M36" s="73">
        <f t="shared" si="13"/>
        <v>7.9999999999999991</v>
      </c>
    </row>
    <row r="37" spans="1:13" x14ac:dyDescent="0.25">
      <c r="A37" s="27">
        <f t="shared" si="14"/>
        <v>8</v>
      </c>
      <c r="B37" s="31" t="s">
        <v>23</v>
      </c>
      <c r="C37" s="27">
        <v>132</v>
      </c>
      <c r="D37" s="53">
        <f t="shared" si="9"/>
        <v>14</v>
      </c>
      <c r="E37" s="53">
        <v>-1</v>
      </c>
      <c r="F37" s="53">
        <f t="shared" si="10"/>
        <v>15</v>
      </c>
      <c r="G37" s="27">
        <v>2</v>
      </c>
      <c r="H37" s="27" t="str">
        <f t="shared" si="11"/>
        <v>Sabtu</v>
      </c>
      <c r="I37" s="72">
        <f t="shared" si="15"/>
        <v>45682.208333333336</v>
      </c>
      <c r="J37" s="73">
        <f t="shared" si="16"/>
        <v>9.2083333333333321</v>
      </c>
      <c r="K37" s="27" t="str">
        <f t="shared" si="12"/>
        <v>Sabtu</v>
      </c>
      <c r="L37" s="72">
        <f t="shared" si="17"/>
        <v>45682.291666666672</v>
      </c>
      <c r="M37" s="73">
        <f t="shared" si="13"/>
        <v>9.2916666666666661</v>
      </c>
    </row>
    <row r="38" spans="1:13" x14ac:dyDescent="0.25">
      <c r="A38" s="27">
        <f t="shared" si="14"/>
        <v>9</v>
      </c>
      <c r="B38" s="31" t="s">
        <v>360</v>
      </c>
      <c r="C38" s="27">
        <v>132</v>
      </c>
      <c r="D38" s="53">
        <f t="shared" si="9"/>
        <v>14</v>
      </c>
      <c r="E38" s="53">
        <v>-1</v>
      </c>
      <c r="F38" s="53">
        <f t="shared" si="10"/>
        <v>15</v>
      </c>
      <c r="G38" s="27">
        <v>20</v>
      </c>
      <c r="H38" s="27" t="str">
        <f t="shared" si="11"/>
        <v>Sabtu</v>
      </c>
      <c r="I38" s="72">
        <f t="shared" si="15"/>
        <v>45682.875</v>
      </c>
      <c r="J38" s="73">
        <f t="shared" si="16"/>
        <v>9.875</v>
      </c>
      <c r="K38" s="27" t="str">
        <f t="shared" si="12"/>
        <v>Minggu</v>
      </c>
      <c r="L38" s="72">
        <f t="shared" si="17"/>
        <v>45683.708333333336</v>
      </c>
      <c r="M38" s="73">
        <f t="shared" si="13"/>
        <v>10.708333333333334</v>
      </c>
    </row>
    <row r="39" spans="1:13" x14ac:dyDescent="0.25">
      <c r="A39" s="27">
        <f t="shared" si="14"/>
        <v>10</v>
      </c>
      <c r="B39" s="31" t="s">
        <v>23</v>
      </c>
      <c r="C39" s="27">
        <v>300</v>
      </c>
      <c r="D39" s="53">
        <f t="shared" si="9"/>
        <v>27</v>
      </c>
      <c r="E39" s="53">
        <v>-8</v>
      </c>
      <c r="F39" s="53">
        <f t="shared" si="10"/>
        <v>35</v>
      </c>
      <c r="G39" s="27">
        <v>2</v>
      </c>
      <c r="H39" s="27" t="str">
        <f t="shared" si="11"/>
        <v>Senin</v>
      </c>
      <c r="I39" s="72">
        <f t="shared" si="15"/>
        <v>45684.291666666664</v>
      </c>
      <c r="J39" s="73">
        <f t="shared" si="16"/>
        <v>11.291666666666668</v>
      </c>
      <c r="K39" s="27" t="str">
        <f t="shared" si="12"/>
        <v>Senin</v>
      </c>
      <c r="L39" s="72">
        <f t="shared" si="17"/>
        <v>45684.375</v>
      </c>
      <c r="M39" s="73">
        <f t="shared" si="13"/>
        <v>11.375000000000002</v>
      </c>
    </row>
    <row r="40" spans="1:13" x14ac:dyDescent="0.25">
      <c r="A40" s="27">
        <f t="shared" si="14"/>
        <v>11</v>
      </c>
      <c r="B40" s="78" t="s">
        <v>376</v>
      </c>
      <c r="C40" s="27">
        <v>300</v>
      </c>
      <c r="D40" s="53">
        <f t="shared" si="9"/>
        <v>28</v>
      </c>
      <c r="E40" s="53">
        <v>-7</v>
      </c>
      <c r="F40" s="53">
        <f t="shared" si="10"/>
        <v>35</v>
      </c>
      <c r="G40" s="27">
        <v>4</v>
      </c>
      <c r="H40" s="27" t="str">
        <f t="shared" si="11"/>
        <v>Selasa</v>
      </c>
      <c r="I40" s="72">
        <f t="shared" si="15"/>
        <v>45685.5</v>
      </c>
      <c r="J40" s="73">
        <f t="shared" si="16"/>
        <v>12.500000000000002</v>
      </c>
      <c r="K40" s="27" t="str">
        <f t="shared" si="12"/>
        <v>Selasa</v>
      </c>
      <c r="L40" s="72">
        <f t="shared" si="17"/>
        <v>45685.666666666664</v>
      </c>
      <c r="M40" s="73">
        <f t="shared" si="13"/>
        <v>12.666666666666668</v>
      </c>
    </row>
    <row r="41" spans="1:13" x14ac:dyDescent="0.25">
      <c r="A41" s="27">
        <f t="shared" si="14"/>
        <v>12</v>
      </c>
      <c r="B41" s="31" t="s">
        <v>23</v>
      </c>
      <c r="C41" s="27">
        <v>132</v>
      </c>
      <c r="D41" s="53">
        <f t="shared" si="9"/>
        <v>14</v>
      </c>
      <c r="E41" s="53">
        <v>-1</v>
      </c>
      <c r="F41" s="53">
        <f t="shared" si="10"/>
        <v>15</v>
      </c>
      <c r="G41" s="27">
        <v>2</v>
      </c>
      <c r="H41" s="27" t="str">
        <f t="shared" si="11"/>
        <v>Rabu</v>
      </c>
      <c r="I41" s="72">
        <f t="shared" si="15"/>
        <v>45686.833333333336</v>
      </c>
      <c r="J41" s="73">
        <f t="shared" si="16"/>
        <v>13.833333333333334</v>
      </c>
      <c r="K41" s="27" t="str">
        <f t="shared" si="12"/>
        <v>Rabu</v>
      </c>
      <c r="L41" s="72">
        <f t="shared" si="17"/>
        <v>45686.916666666672</v>
      </c>
      <c r="M41" s="73">
        <f t="shared" si="13"/>
        <v>13.916666666666668</v>
      </c>
    </row>
    <row r="42" spans="1:13" x14ac:dyDescent="0.25">
      <c r="A42" s="27">
        <f t="shared" si="14"/>
        <v>13</v>
      </c>
      <c r="B42" s="22" t="s">
        <v>360</v>
      </c>
      <c r="C42" s="27"/>
      <c r="D42" s="53"/>
      <c r="E42" s="53"/>
      <c r="F42" s="53"/>
      <c r="G42" s="27"/>
      <c r="H42" s="27" t="str">
        <f t="shared" si="11"/>
        <v>Kamis</v>
      </c>
      <c r="I42" s="72">
        <f t="shared" si="15"/>
        <v>45687.5</v>
      </c>
      <c r="J42" s="73">
        <f t="shared" si="16"/>
        <v>14.500000000000002</v>
      </c>
      <c r="K42" s="27"/>
      <c r="L42" s="72"/>
      <c r="M42" s="73"/>
    </row>
    <row r="43" spans="1:13" x14ac:dyDescent="0.25">
      <c r="A43" s="459" t="s">
        <v>31</v>
      </c>
      <c r="B43" s="459"/>
      <c r="C43" s="56">
        <f>SUM(C30:C42)</f>
        <v>2202</v>
      </c>
      <c r="D43" s="56">
        <f>SUM(D30:D42)</f>
        <v>215</v>
      </c>
      <c r="E43" s="56"/>
      <c r="F43" s="56"/>
      <c r="G43" s="56">
        <f>SUM(G30:G42)</f>
        <v>121</v>
      </c>
      <c r="H43" s="56">
        <f>D43+G43</f>
        <v>336</v>
      </c>
      <c r="I43" s="29"/>
      <c r="J43" s="30"/>
      <c r="K43" s="29"/>
      <c r="L43" s="29"/>
      <c r="M43" s="30"/>
    </row>
    <row r="44" spans="1:13" x14ac:dyDescent="0.25">
      <c r="A44" s="8" t="s">
        <v>32</v>
      </c>
      <c r="B44" s="8"/>
      <c r="C44" s="31"/>
      <c r="D44" s="32">
        <f>D43/24</f>
        <v>8.9583333333333339</v>
      </c>
      <c r="E44" s="32"/>
      <c r="F44" s="32"/>
      <c r="G44" s="32">
        <f>G43/24</f>
        <v>5.041666666666667</v>
      </c>
      <c r="H44" s="32">
        <f>H43/24</f>
        <v>14</v>
      </c>
      <c r="I44" s="33"/>
      <c r="J44" s="34" t="s">
        <v>33</v>
      </c>
      <c r="K44" s="35"/>
      <c r="L44" s="35"/>
      <c r="M44" s="35"/>
    </row>
    <row r="45" spans="1:13" x14ac:dyDescent="0.25">
      <c r="A45" s="36"/>
      <c r="B45" s="36"/>
      <c r="C45" s="36"/>
      <c r="D45" s="36"/>
      <c r="E45" s="36"/>
      <c r="F45" s="36"/>
      <c r="G45" s="36"/>
      <c r="H45" s="35"/>
      <c r="I45" s="35"/>
      <c r="J45" s="30" t="s">
        <v>34</v>
      </c>
      <c r="K45" s="30"/>
      <c r="L45" s="38">
        <f>C43</f>
        <v>2202</v>
      </c>
      <c r="M45" s="35" t="s">
        <v>35</v>
      </c>
    </row>
    <row r="46" spans="1:13" x14ac:dyDescent="0.25">
      <c r="A46" s="36"/>
      <c r="B46" s="229"/>
      <c r="C46" s="36"/>
      <c r="D46" s="36"/>
      <c r="E46" s="36"/>
      <c r="F46" s="36"/>
      <c r="G46" s="36"/>
      <c r="H46" s="36"/>
      <c r="I46" s="35"/>
      <c r="J46" s="30" t="s">
        <v>36</v>
      </c>
      <c r="K46" s="30"/>
      <c r="L46" s="40">
        <f>D44</f>
        <v>8.9583333333333339</v>
      </c>
      <c r="M46" s="35" t="s">
        <v>14</v>
      </c>
    </row>
    <row r="47" spans="1:13" x14ac:dyDescent="0.25">
      <c r="A47" s="36"/>
      <c r="B47" s="36"/>
      <c r="C47" s="36"/>
      <c r="D47" s="36"/>
      <c r="E47" s="36"/>
      <c r="F47" s="36"/>
      <c r="G47" s="36"/>
      <c r="H47" s="36"/>
      <c r="I47" s="35"/>
      <c r="J47" s="30" t="s">
        <v>37</v>
      </c>
      <c r="K47" s="30"/>
      <c r="L47" s="41">
        <f>G44</f>
        <v>5.041666666666667</v>
      </c>
      <c r="M47" s="35" t="s">
        <v>14</v>
      </c>
    </row>
    <row r="49" spans="1:13" x14ac:dyDescent="0.25">
      <c r="A49" s="14" t="s"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x14ac:dyDescent="0.25">
      <c r="A50" s="14" t="s">
        <v>374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x14ac:dyDescent="0.25">
      <c r="A51" s="478" t="s">
        <v>39</v>
      </c>
      <c r="B51" s="478"/>
      <c r="C51" s="478"/>
      <c r="D51" s="478"/>
      <c r="E51" s="478"/>
      <c r="F51" s="478"/>
      <c r="G51" s="478"/>
      <c r="H51" s="478"/>
      <c r="I51" s="478"/>
      <c r="J51" s="478"/>
      <c r="K51" s="18" t="s">
        <v>3</v>
      </c>
      <c r="L51" s="16">
        <v>8.5</v>
      </c>
      <c r="M51" s="18" t="s">
        <v>4</v>
      </c>
    </row>
    <row r="52" spans="1:13" ht="15.75" customHeight="1" x14ac:dyDescent="0.25">
      <c r="A52" s="13" t="s">
        <v>5</v>
      </c>
      <c r="B52" s="13" t="s">
        <v>6</v>
      </c>
      <c r="C52" s="12" t="s">
        <v>7</v>
      </c>
      <c r="D52" s="12" t="s">
        <v>8</v>
      </c>
      <c r="E52" s="11" t="s">
        <v>9</v>
      </c>
      <c r="F52" s="11" t="s">
        <v>10</v>
      </c>
      <c r="G52" s="12" t="s">
        <v>11</v>
      </c>
      <c r="H52" s="477" t="s">
        <v>12</v>
      </c>
      <c r="I52" s="477"/>
      <c r="J52" s="477"/>
      <c r="K52" s="9" t="s">
        <v>13</v>
      </c>
      <c r="L52" s="9"/>
      <c r="M52" s="9"/>
    </row>
    <row r="53" spans="1:13" x14ac:dyDescent="0.25">
      <c r="A53" s="13"/>
      <c r="B53" s="13"/>
      <c r="C53" s="12"/>
      <c r="D53" s="12"/>
      <c r="E53" s="11"/>
      <c r="F53" s="11"/>
      <c r="G53" s="12"/>
      <c r="H53" s="388" t="s">
        <v>14</v>
      </c>
      <c r="I53" s="388" t="s">
        <v>15</v>
      </c>
      <c r="J53" s="388" t="s">
        <v>16</v>
      </c>
      <c r="K53" s="20" t="s">
        <v>14</v>
      </c>
      <c r="L53" s="20" t="s">
        <v>15</v>
      </c>
      <c r="M53" s="20" t="s">
        <v>16</v>
      </c>
    </row>
    <row r="54" spans="1:13" x14ac:dyDescent="0.25">
      <c r="A54" s="21">
        <v>1</v>
      </c>
      <c r="B54" s="22" t="s">
        <v>360</v>
      </c>
      <c r="C54" s="21">
        <v>132</v>
      </c>
      <c r="D54" s="23">
        <f t="shared" ref="D54:D65" si="18">F54+E54</f>
        <v>14</v>
      </c>
      <c r="E54" s="53">
        <v>-1</v>
      </c>
      <c r="F54" s="53">
        <f t="shared" ref="F54:F65" si="19">INT(C54/$L$3)</f>
        <v>15</v>
      </c>
      <c r="G54" s="27">
        <v>28</v>
      </c>
      <c r="H54" s="27" t="str">
        <f t="shared" ref="H54:H66" si="20">CHOOSE(WEEKDAY(I54),"Minggu","Senin","Selasa","Rabu","Kamis","Jum'at","Sabtu")</f>
        <v>Kamis</v>
      </c>
      <c r="I54" s="72">
        <v>45687</v>
      </c>
      <c r="J54" s="73">
        <v>0.5</v>
      </c>
      <c r="K54" s="27" t="str">
        <f t="shared" ref="K54:K65" si="21">CHOOSE(WEEKDAY(L54),"Minggu","Senin","Selasa","Rabu","Kamis","Jum'at","Sabtu")</f>
        <v>Jum'at</v>
      </c>
      <c r="L54" s="72">
        <f>(I54+J54)+G54/24</f>
        <v>45688.666666666664</v>
      </c>
      <c r="M54" s="73">
        <f t="shared" ref="M54:M65" si="22">(J54+G54/24)</f>
        <v>1.6666666666666667</v>
      </c>
    </row>
    <row r="55" spans="1:13" x14ac:dyDescent="0.25">
      <c r="A55" s="27">
        <f t="shared" ref="A55:A66" si="23">A54+1</f>
        <v>2</v>
      </c>
      <c r="B55" s="54" t="s">
        <v>23</v>
      </c>
      <c r="C55" s="27">
        <v>132</v>
      </c>
      <c r="D55" s="53">
        <f t="shared" si="18"/>
        <v>14</v>
      </c>
      <c r="E55" s="53">
        <v>-1</v>
      </c>
      <c r="F55" s="53">
        <f t="shared" si="19"/>
        <v>15</v>
      </c>
      <c r="G55" s="27">
        <v>34</v>
      </c>
      <c r="H55" s="27" t="str">
        <f t="shared" si="20"/>
        <v>Sabtu</v>
      </c>
      <c r="I55" s="72">
        <f t="shared" ref="I55:I66" si="24">$I$54+J55</f>
        <v>45689.25</v>
      </c>
      <c r="J55" s="73">
        <f t="shared" ref="J55:J66" si="25">M54+D54/24</f>
        <v>2.25</v>
      </c>
      <c r="K55" s="27" t="str">
        <f t="shared" si="21"/>
        <v>Minggu</v>
      </c>
      <c r="L55" s="72">
        <f t="shared" ref="L55:L65" si="26">($I$54+J55)+G55/24</f>
        <v>45690.666666666664</v>
      </c>
      <c r="M55" s="73">
        <f t="shared" si="22"/>
        <v>3.666666666666667</v>
      </c>
    </row>
    <row r="56" spans="1:13" x14ac:dyDescent="0.25">
      <c r="A56" s="27">
        <f t="shared" si="23"/>
        <v>3</v>
      </c>
      <c r="B56" s="54" t="s">
        <v>360</v>
      </c>
      <c r="C56" s="27">
        <v>105</v>
      </c>
      <c r="D56" s="53">
        <f t="shared" si="18"/>
        <v>10</v>
      </c>
      <c r="E56" s="53">
        <v>-2</v>
      </c>
      <c r="F56" s="53">
        <f t="shared" si="19"/>
        <v>12</v>
      </c>
      <c r="G56" s="27">
        <v>14</v>
      </c>
      <c r="H56" s="27" t="str">
        <f t="shared" si="20"/>
        <v>Senin</v>
      </c>
      <c r="I56" s="72">
        <f t="shared" si="24"/>
        <v>45691.25</v>
      </c>
      <c r="J56" s="73">
        <f t="shared" si="25"/>
        <v>4.25</v>
      </c>
      <c r="K56" s="27" t="str">
        <f t="shared" si="21"/>
        <v>Senin</v>
      </c>
      <c r="L56" s="72">
        <f t="shared" si="26"/>
        <v>45691.833333333336</v>
      </c>
      <c r="M56" s="73">
        <f t="shared" si="22"/>
        <v>4.833333333333333</v>
      </c>
    </row>
    <row r="57" spans="1:13" x14ac:dyDescent="0.25">
      <c r="A57" s="27">
        <f t="shared" si="23"/>
        <v>4</v>
      </c>
      <c r="B57" s="31" t="s">
        <v>375</v>
      </c>
      <c r="C57" s="27">
        <v>105</v>
      </c>
      <c r="D57" s="53">
        <f t="shared" si="18"/>
        <v>10</v>
      </c>
      <c r="E57" s="53">
        <v>-2</v>
      </c>
      <c r="F57" s="53">
        <f t="shared" si="19"/>
        <v>12</v>
      </c>
      <c r="G57" s="27">
        <v>2</v>
      </c>
      <c r="H57" s="27" t="str">
        <f t="shared" si="20"/>
        <v>Selasa</v>
      </c>
      <c r="I57" s="72">
        <f t="shared" si="24"/>
        <v>45692.25</v>
      </c>
      <c r="J57" s="73">
        <f t="shared" si="25"/>
        <v>5.25</v>
      </c>
      <c r="K57" s="27" t="str">
        <f t="shared" si="21"/>
        <v>Selasa</v>
      </c>
      <c r="L57" s="72">
        <f t="shared" si="26"/>
        <v>45692.333333333336</v>
      </c>
      <c r="M57" s="73">
        <f t="shared" si="22"/>
        <v>5.333333333333333</v>
      </c>
    </row>
    <row r="58" spans="1:13" x14ac:dyDescent="0.25">
      <c r="A58" s="27">
        <f t="shared" si="23"/>
        <v>5</v>
      </c>
      <c r="B58" s="31" t="s">
        <v>360</v>
      </c>
      <c r="C58" s="27">
        <v>132</v>
      </c>
      <c r="D58" s="53">
        <f t="shared" si="18"/>
        <v>14</v>
      </c>
      <c r="E58" s="53">
        <v>-1</v>
      </c>
      <c r="F58" s="53">
        <f t="shared" si="19"/>
        <v>15</v>
      </c>
      <c r="G58" s="27">
        <v>6</v>
      </c>
      <c r="H58" s="27" t="str">
        <f t="shared" si="20"/>
        <v>Selasa</v>
      </c>
      <c r="I58" s="72">
        <f t="shared" si="24"/>
        <v>45692.75</v>
      </c>
      <c r="J58" s="73">
        <f t="shared" si="25"/>
        <v>5.75</v>
      </c>
      <c r="K58" s="27" t="str">
        <f t="shared" si="21"/>
        <v>Rabu</v>
      </c>
      <c r="L58" s="72">
        <f t="shared" si="26"/>
        <v>45693</v>
      </c>
      <c r="M58" s="73">
        <f t="shared" si="22"/>
        <v>6</v>
      </c>
    </row>
    <row r="59" spans="1:13" x14ac:dyDescent="0.25">
      <c r="A59" s="27">
        <f t="shared" si="23"/>
        <v>6</v>
      </c>
      <c r="B59" s="31" t="s">
        <v>23</v>
      </c>
      <c r="C59" s="27">
        <v>300</v>
      </c>
      <c r="D59" s="53">
        <f t="shared" si="18"/>
        <v>27</v>
      </c>
      <c r="E59" s="53">
        <v>-8</v>
      </c>
      <c r="F59" s="53">
        <f t="shared" si="19"/>
        <v>35</v>
      </c>
      <c r="G59" s="27">
        <v>2</v>
      </c>
      <c r="H59" s="27" t="str">
        <f t="shared" si="20"/>
        <v>Rabu</v>
      </c>
      <c r="I59" s="72">
        <f t="shared" si="24"/>
        <v>45693.583333333336</v>
      </c>
      <c r="J59" s="73">
        <f t="shared" si="25"/>
        <v>6.583333333333333</v>
      </c>
      <c r="K59" s="27" t="str">
        <f t="shared" si="21"/>
        <v>Rabu</v>
      </c>
      <c r="L59" s="72">
        <f t="shared" si="26"/>
        <v>45693.666666666672</v>
      </c>
      <c r="M59" s="73">
        <f t="shared" si="22"/>
        <v>6.6666666666666661</v>
      </c>
    </row>
    <row r="60" spans="1:13" x14ac:dyDescent="0.25">
      <c r="A60" s="27">
        <f t="shared" si="23"/>
        <v>7</v>
      </c>
      <c r="B60" s="78" t="s">
        <v>376</v>
      </c>
      <c r="C60" s="27">
        <v>300</v>
      </c>
      <c r="D60" s="53">
        <f t="shared" si="18"/>
        <v>29</v>
      </c>
      <c r="E60" s="53">
        <v>-6</v>
      </c>
      <c r="F60" s="53">
        <f t="shared" si="19"/>
        <v>35</v>
      </c>
      <c r="G60" s="27">
        <v>5</v>
      </c>
      <c r="H60" s="27" t="str">
        <f t="shared" si="20"/>
        <v>Kamis</v>
      </c>
      <c r="I60" s="72">
        <f t="shared" si="24"/>
        <v>45694.791666666664</v>
      </c>
      <c r="J60" s="73">
        <f t="shared" si="25"/>
        <v>7.7916666666666661</v>
      </c>
      <c r="K60" s="27" t="str">
        <f t="shared" si="21"/>
        <v>Jum'at</v>
      </c>
      <c r="L60" s="72">
        <f t="shared" si="26"/>
        <v>45695</v>
      </c>
      <c r="M60" s="73">
        <f t="shared" si="22"/>
        <v>7.9999999999999991</v>
      </c>
    </row>
    <row r="61" spans="1:13" x14ac:dyDescent="0.25">
      <c r="A61" s="27">
        <f t="shared" si="23"/>
        <v>8</v>
      </c>
      <c r="B61" s="31" t="s">
        <v>23</v>
      </c>
      <c r="C61" s="27">
        <v>132</v>
      </c>
      <c r="D61" s="53">
        <f t="shared" si="18"/>
        <v>14</v>
      </c>
      <c r="E61" s="53">
        <v>-1</v>
      </c>
      <c r="F61" s="53">
        <f t="shared" si="19"/>
        <v>15</v>
      </c>
      <c r="G61" s="27">
        <v>2</v>
      </c>
      <c r="H61" s="27" t="str">
        <f t="shared" si="20"/>
        <v>Sabtu</v>
      </c>
      <c r="I61" s="72">
        <f t="shared" si="24"/>
        <v>45696.208333333336</v>
      </c>
      <c r="J61" s="73">
        <f t="shared" si="25"/>
        <v>9.2083333333333321</v>
      </c>
      <c r="K61" s="27" t="str">
        <f t="shared" si="21"/>
        <v>Sabtu</v>
      </c>
      <c r="L61" s="72">
        <f t="shared" si="26"/>
        <v>45696.291666666672</v>
      </c>
      <c r="M61" s="73">
        <f t="shared" si="22"/>
        <v>9.2916666666666661</v>
      </c>
    </row>
    <row r="62" spans="1:13" x14ac:dyDescent="0.25">
      <c r="A62" s="27">
        <f t="shared" si="23"/>
        <v>9</v>
      </c>
      <c r="B62" s="31" t="s">
        <v>360</v>
      </c>
      <c r="C62" s="27">
        <v>132</v>
      </c>
      <c r="D62" s="53">
        <f t="shared" si="18"/>
        <v>14</v>
      </c>
      <c r="E62" s="53">
        <v>-1</v>
      </c>
      <c r="F62" s="53">
        <f t="shared" si="19"/>
        <v>15</v>
      </c>
      <c r="G62" s="27">
        <v>20</v>
      </c>
      <c r="H62" s="27" t="str">
        <f t="shared" si="20"/>
        <v>Sabtu</v>
      </c>
      <c r="I62" s="72">
        <f t="shared" si="24"/>
        <v>45696.875</v>
      </c>
      <c r="J62" s="73">
        <f t="shared" si="25"/>
        <v>9.875</v>
      </c>
      <c r="K62" s="27" t="str">
        <f t="shared" si="21"/>
        <v>Minggu</v>
      </c>
      <c r="L62" s="72">
        <f t="shared" si="26"/>
        <v>45697.708333333336</v>
      </c>
      <c r="M62" s="73">
        <f t="shared" si="22"/>
        <v>10.708333333333334</v>
      </c>
    </row>
    <row r="63" spans="1:13" x14ac:dyDescent="0.25">
      <c r="A63" s="27">
        <f t="shared" si="23"/>
        <v>10</v>
      </c>
      <c r="B63" s="31" t="s">
        <v>23</v>
      </c>
      <c r="C63" s="27">
        <v>300</v>
      </c>
      <c r="D63" s="53">
        <f t="shared" si="18"/>
        <v>27</v>
      </c>
      <c r="E63" s="53">
        <v>-8</v>
      </c>
      <c r="F63" s="53">
        <f t="shared" si="19"/>
        <v>35</v>
      </c>
      <c r="G63" s="27">
        <v>2</v>
      </c>
      <c r="H63" s="27" t="str">
        <f t="shared" si="20"/>
        <v>Senin</v>
      </c>
      <c r="I63" s="72">
        <f t="shared" si="24"/>
        <v>45698.291666666664</v>
      </c>
      <c r="J63" s="73">
        <f t="shared" si="25"/>
        <v>11.291666666666668</v>
      </c>
      <c r="K63" s="27" t="str">
        <f t="shared" si="21"/>
        <v>Senin</v>
      </c>
      <c r="L63" s="72">
        <f t="shared" si="26"/>
        <v>45698.375</v>
      </c>
      <c r="M63" s="73">
        <f t="shared" si="22"/>
        <v>11.375000000000002</v>
      </c>
    </row>
    <row r="64" spans="1:13" x14ac:dyDescent="0.25">
      <c r="A64" s="27">
        <f t="shared" si="23"/>
        <v>11</v>
      </c>
      <c r="B64" s="78" t="s">
        <v>376</v>
      </c>
      <c r="C64" s="27">
        <v>300</v>
      </c>
      <c r="D64" s="53">
        <f t="shared" si="18"/>
        <v>28</v>
      </c>
      <c r="E64" s="53">
        <v>-7</v>
      </c>
      <c r="F64" s="53">
        <f t="shared" si="19"/>
        <v>35</v>
      </c>
      <c r="G64" s="27">
        <v>4</v>
      </c>
      <c r="H64" s="27" t="str">
        <f t="shared" si="20"/>
        <v>Selasa</v>
      </c>
      <c r="I64" s="72">
        <f t="shared" si="24"/>
        <v>45699.5</v>
      </c>
      <c r="J64" s="73">
        <f t="shared" si="25"/>
        <v>12.500000000000002</v>
      </c>
      <c r="K64" s="27" t="str">
        <f t="shared" si="21"/>
        <v>Selasa</v>
      </c>
      <c r="L64" s="72">
        <f t="shared" si="26"/>
        <v>45699.666666666664</v>
      </c>
      <c r="M64" s="73">
        <f t="shared" si="22"/>
        <v>12.666666666666668</v>
      </c>
    </row>
    <row r="65" spans="1:13" x14ac:dyDescent="0.25">
      <c r="A65" s="27">
        <f t="shared" si="23"/>
        <v>12</v>
      </c>
      <c r="B65" s="31" t="s">
        <v>23</v>
      </c>
      <c r="C65" s="27">
        <v>132</v>
      </c>
      <c r="D65" s="53">
        <f t="shared" si="18"/>
        <v>14</v>
      </c>
      <c r="E65" s="53">
        <v>-1</v>
      </c>
      <c r="F65" s="53">
        <f t="shared" si="19"/>
        <v>15</v>
      </c>
      <c r="G65" s="27">
        <v>2</v>
      </c>
      <c r="H65" s="27" t="str">
        <f t="shared" si="20"/>
        <v>Rabu</v>
      </c>
      <c r="I65" s="72">
        <f t="shared" si="24"/>
        <v>45700.833333333336</v>
      </c>
      <c r="J65" s="73">
        <f t="shared" si="25"/>
        <v>13.833333333333334</v>
      </c>
      <c r="K65" s="27" t="str">
        <f t="shared" si="21"/>
        <v>Rabu</v>
      </c>
      <c r="L65" s="72">
        <f t="shared" si="26"/>
        <v>45700.916666666672</v>
      </c>
      <c r="M65" s="73">
        <f t="shared" si="22"/>
        <v>13.916666666666668</v>
      </c>
    </row>
    <row r="66" spans="1:13" x14ac:dyDescent="0.25">
      <c r="A66" s="27">
        <f t="shared" si="23"/>
        <v>13</v>
      </c>
      <c r="B66" s="22" t="s">
        <v>360</v>
      </c>
      <c r="C66" s="27"/>
      <c r="D66" s="53"/>
      <c r="E66" s="53"/>
      <c r="F66" s="53"/>
      <c r="G66" s="27"/>
      <c r="H66" s="27" t="str">
        <f t="shared" si="20"/>
        <v>Kamis</v>
      </c>
      <c r="I66" s="72">
        <f t="shared" si="24"/>
        <v>45701.5</v>
      </c>
      <c r="J66" s="73">
        <f t="shared" si="25"/>
        <v>14.500000000000002</v>
      </c>
      <c r="K66" s="27"/>
      <c r="L66" s="72"/>
      <c r="M66" s="73"/>
    </row>
    <row r="67" spans="1:13" x14ac:dyDescent="0.25">
      <c r="A67" s="459" t="s">
        <v>31</v>
      </c>
      <c r="B67" s="459"/>
      <c r="C67" s="56">
        <f>SUM(C54:C66)</f>
        <v>2202</v>
      </c>
      <c r="D67" s="56">
        <f>SUM(D54:D66)</f>
        <v>215</v>
      </c>
      <c r="E67" s="56"/>
      <c r="F67" s="56"/>
      <c r="G67" s="56">
        <f>SUM(G54:G66)</f>
        <v>121</v>
      </c>
      <c r="H67" s="56">
        <f>D67+G67</f>
        <v>336</v>
      </c>
      <c r="I67" s="29"/>
      <c r="J67" s="30"/>
      <c r="K67" s="29"/>
      <c r="L67" s="29"/>
      <c r="M67" s="30"/>
    </row>
    <row r="68" spans="1:13" x14ac:dyDescent="0.25">
      <c r="A68" s="8" t="s">
        <v>32</v>
      </c>
      <c r="B68" s="8"/>
      <c r="C68" s="31"/>
      <c r="D68" s="32">
        <f>D67/24</f>
        <v>8.9583333333333339</v>
      </c>
      <c r="E68" s="32"/>
      <c r="F68" s="32"/>
      <c r="G68" s="32">
        <f>G67/24</f>
        <v>5.041666666666667</v>
      </c>
      <c r="H68" s="32">
        <f>H67/24</f>
        <v>14</v>
      </c>
      <c r="I68" s="33"/>
      <c r="J68" s="34" t="s">
        <v>33</v>
      </c>
      <c r="K68" s="35"/>
      <c r="L68" s="35"/>
      <c r="M68" s="35"/>
    </row>
    <row r="69" spans="1:13" x14ac:dyDescent="0.25">
      <c r="A69" s="36"/>
      <c r="B69" s="36"/>
      <c r="C69" s="36"/>
      <c r="D69" s="36"/>
      <c r="E69" s="36"/>
      <c r="F69" s="36"/>
      <c r="G69" s="36"/>
      <c r="H69" s="35"/>
      <c r="I69" s="35"/>
      <c r="J69" s="30" t="s">
        <v>34</v>
      </c>
      <c r="K69" s="30"/>
      <c r="L69" s="38">
        <f>C67</f>
        <v>2202</v>
      </c>
      <c r="M69" s="35" t="s">
        <v>35</v>
      </c>
    </row>
    <row r="70" spans="1:13" x14ac:dyDescent="0.25">
      <c r="A70" s="36"/>
      <c r="B70" s="229"/>
      <c r="C70" s="36"/>
      <c r="D70" s="36"/>
      <c r="E70" s="36"/>
      <c r="F70" s="36"/>
      <c r="G70" s="36"/>
      <c r="H70" s="36"/>
      <c r="I70" s="35"/>
      <c r="J70" s="30" t="s">
        <v>36</v>
      </c>
      <c r="K70" s="30"/>
      <c r="L70" s="40">
        <f>D68</f>
        <v>8.9583333333333339</v>
      </c>
      <c r="M70" s="35" t="s">
        <v>14</v>
      </c>
    </row>
    <row r="71" spans="1:13" x14ac:dyDescent="0.25">
      <c r="A71" s="36"/>
      <c r="B71" s="36"/>
      <c r="C71" s="36"/>
      <c r="D71" s="36"/>
      <c r="E71" s="36"/>
      <c r="F71" s="36"/>
      <c r="G71" s="36"/>
      <c r="H71" s="36"/>
      <c r="I71" s="35"/>
      <c r="J71" s="30" t="s">
        <v>37</v>
      </c>
      <c r="K71" s="30"/>
      <c r="L71" s="41">
        <f>G68</f>
        <v>5.041666666666667</v>
      </c>
      <c r="M71" s="35" t="s">
        <v>14</v>
      </c>
    </row>
    <row r="73" spans="1:13" x14ac:dyDescent="0.25">
      <c r="A73" s="14" t="s"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x14ac:dyDescent="0.25">
      <c r="A74" s="14" t="s">
        <v>374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x14ac:dyDescent="0.25">
      <c r="A75" s="478" t="s">
        <v>40</v>
      </c>
      <c r="B75" s="478"/>
      <c r="C75" s="478"/>
      <c r="D75" s="478"/>
      <c r="E75" s="478"/>
      <c r="F75" s="478"/>
      <c r="G75" s="478"/>
      <c r="H75" s="478"/>
      <c r="I75" s="478"/>
      <c r="J75" s="478"/>
      <c r="K75" s="18" t="s">
        <v>3</v>
      </c>
      <c r="L75" s="16">
        <v>8.5</v>
      </c>
      <c r="M75" s="18" t="s">
        <v>4</v>
      </c>
    </row>
    <row r="76" spans="1:13" ht="15.75" customHeight="1" x14ac:dyDescent="0.25">
      <c r="A76" s="13" t="s">
        <v>5</v>
      </c>
      <c r="B76" s="13" t="s">
        <v>6</v>
      </c>
      <c r="C76" s="12" t="s">
        <v>7</v>
      </c>
      <c r="D76" s="12" t="s">
        <v>8</v>
      </c>
      <c r="E76" s="11" t="s">
        <v>9</v>
      </c>
      <c r="F76" s="11" t="s">
        <v>10</v>
      </c>
      <c r="G76" s="12" t="s">
        <v>11</v>
      </c>
      <c r="H76" s="477" t="s">
        <v>12</v>
      </c>
      <c r="I76" s="477"/>
      <c r="J76" s="477"/>
      <c r="K76" s="9" t="s">
        <v>13</v>
      </c>
      <c r="L76" s="9"/>
      <c r="M76" s="9"/>
    </row>
    <row r="77" spans="1:13" x14ac:dyDescent="0.25">
      <c r="A77" s="13"/>
      <c r="B77" s="13"/>
      <c r="C77" s="12"/>
      <c r="D77" s="12"/>
      <c r="E77" s="11"/>
      <c r="F77" s="11"/>
      <c r="G77" s="12"/>
      <c r="H77" s="388" t="s">
        <v>14</v>
      </c>
      <c r="I77" s="388" t="s">
        <v>15</v>
      </c>
      <c r="J77" s="388" t="s">
        <v>16</v>
      </c>
      <c r="K77" s="20" t="s">
        <v>14</v>
      </c>
      <c r="L77" s="20" t="s">
        <v>15</v>
      </c>
      <c r="M77" s="20" t="s">
        <v>16</v>
      </c>
    </row>
    <row r="78" spans="1:13" x14ac:dyDescent="0.25">
      <c r="A78" s="21">
        <v>1</v>
      </c>
      <c r="B78" s="22" t="s">
        <v>360</v>
      </c>
      <c r="C78" s="21">
        <v>132</v>
      </c>
      <c r="D78" s="23">
        <f t="shared" ref="D78:D89" si="27">F78+E78</f>
        <v>14</v>
      </c>
      <c r="E78" s="53">
        <v>-1</v>
      </c>
      <c r="F78" s="53">
        <f t="shared" ref="F78:F89" si="28">INT(C78/$L$3)</f>
        <v>15</v>
      </c>
      <c r="G78" s="27">
        <v>28</v>
      </c>
      <c r="H78" s="27" t="str">
        <f t="shared" ref="H78:H90" si="29">CHOOSE(WEEKDAY(I78),"Minggu","Senin","Selasa","Rabu","Kamis","Jum'at","Sabtu")</f>
        <v>Kamis</v>
      </c>
      <c r="I78" s="72">
        <v>45701</v>
      </c>
      <c r="J78" s="73">
        <v>0.5</v>
      </c>
      <c r="K78" s="27" t="str">
        <f t="shared" ref="K78:K89" si="30">CHOOSE(WEEKDAY(L78),"Minggu","Senin","Selasa","Rabu","Kamis","Jum'at","Sabtu")</f>
        <v>Jum'at</v>
      </c>
      <c r="L78" s="72">
        <f>(I78+J78)+G78/24</f>
        <v>45702.666666666664</v>
      </c>
      <c r="M78" s="73">
        <f t="shared" ref="M78:M89" si="31">(J78+G78/24)</f>
        <v>1.6666666666666667</v>
      </c>
    </row>
    <row r="79" spans="1:13" x14ac:dyDescent="0.25">
      <c r="A79" s="27">
        <f t="shared" ref="A79:A90" si="32">A78+1</f>
        <v>2</v>
      </c>
      <c r="B79" s="54" t="s">
        <v>23</v>
      </c>
      <c r="C79" s="27">
        <v>132</v>
      </c>
      <c r="D79" s="53">
        <f t="shared" si="27"/>
        <v>14</v>
      </c>
      <c r="E79" s="53">
        <v>-1</v>
      </c>
      <c r="F79" s="53">
        <f t="shared" si="28"/>
        <v>15</v>
      </c>
      <c r="G79" s="27">
        <v>34</v>
      </c>
      <c r="H79" s="27" t="str">
        <f t="shared" si="29"/>
        <v>Sabtu</v>
      </c>
      <c r="I79" s="72">
        <f t="shared" ref="I79:I90" si="33">$I$78+J79</f>
        <v>45703.25</v>
      </c>
      <c r="J79" s="73">
        <f t="shared" ref="J79:J90" si="34">M78+D78/24</f>
        <v>2.25</v>
      </c>
      <c r="K79" s="27" t="str">
        <f t="shared" si="30"/>
        <v>Minggu</v>
      </c>
      <c r="L79" s="72">
        <f t="shared" ref="L79:L89" si="35">($I$78+J79)+G79/24</f>
        <v>45704.666666666664</v>
      </c>
      <c r="M79" s="73">
        <f t="shared" si="31"/>
        <v>3.666666666666667</v>
      </c>
    </row>
    <row r="80" spans="1:13" x14ac:dyDescent="0.25">
      <c r="A80" s="27">
        <f t="shared" si="32"/>
        <v>3</v>
      </c>
      <c r="B80" s="54" t="s">
        <v>360</v>
      </c>
      <c r="C80" s="27">
        <v>105</v>
      </c>
      <c r="D80" s="53">
        <f t="shared" si="27"/>
        <v>10</v>
      </c>
      <c r="E80" s="53">
        <v>-2</v>
      </c>
      <c r="F80" s="53">
        <f t="shared" si="28"/>
        <v>12</v>
      </c>
      <c r="G80" s="27">
        <v>14</v>
      </c>
      <c r="H80" s="27" t="str">
        <f t="shared" si="29"/>
        <v>Senin</v>
      </c>
      <c r="I80" s="72">
        <f t="shared" si="33"/>
        <v>45705.25</v>
      </c>
      <c r="J80" s="73">
        <f t="shared" si="34"/>
        <v>4.25</v>
      </c>
      <c r="K80" s="27" t="str">
        <f t="shared" si="30"/>
        <v>Senin</v>
      </c>
      <c r="L80" s="72">
        <f t="shared" si="35"/>
        <v>45705.833333333336</v>
      </c>
      <c r="M80" s="73">
        <f t="shared" si="31"/>
        <v>4.833333333333333</v>
      </c>
    </row>
    <row r="81" spans="1:13" x14ac:dyDescent="0.25">
      <c r="A81" s="27">
        <f t="shared" si="32"/>
        <v>4</v>
      </c>
      <c r="B81" s="31" t="s">
        <v>375</v>
      </c>
      <c r="C81" s="27">
        <v>105</v>
      </c>
      <c r="D81" s="53">
        <f t="shared" si="27"/>
        <v>10</v>
      </c>
      <c r="E81" s="53">
        <v>-2</v>
      </c>
      <c r="F81" s="53">
        <f t="shared" si="28"/>
        <v>12</v>
      </c>
      <c r="G81" s="27">
        <v>2</v>
      </c>
      <c r="H81" s="27" t="str">
        <f t="shared" si="29"/>
        <v>Selasa</v>
      </c>
      <c r="I81" s="72">
        <f t="shared" si="33"/>
        <v>45706.25</v>
      </c>
      <c r="J81" s="73">
        <f t="shared" si="34"/>
        <v>5.25</v>
      </c>
      <c r="K81" s="27" t="str">
        <f t="shared" si="30"/>
        <v>Selasa</v>
      </c>
      <c r="L81" s="72">
        <f t="shared" si="35"/>
        <v>45706.333333333336</v>
      </c>
      <c r="M81" s="73">
        <f t="shared" si="31"/>
        <v>5.333333333333333</v>
      </c>
    </row>
    <row r="82" spans="1:13" x14ac:dyDescent="0.25">
      <c r="A82" s="27">
        <f t="shared" si="32"/>
        <v>5</v>
      </c>
      <c r="B82" s="31" t="s">
        <v>360</v>
      </c>
      <c r="C82" s="27">
        <v>132</v>
      </c>
      <c r="D82" s="53">
        <f t="shared" si="27"/>
        <v>14</v>
      </c>
      <c r="E82" s="53">
        <v>-1</v>
      </c>
      <c r="F82" s="53">
        <f t="shared" si="28"/>
        <v>15</v>
      </c>
      <c r="G82" s="27">
        <v>6</v>
      </c>
      <c r="H82" s="27" t="str">
        <f t="shared" si="29"/>
        <v>Selasa</v>
      </c>
      <c r="I82" s="72">
        <f t="shared" si="33"/>
        <v>45706.75</v>
      </c>
      <c r="J82" s="73">
        <f t="shared" si="34"/>
        <v>5.75</v>
      </c>
      <c r="K82" s="27" t="str">
        <f t="shared" si="30"/>
        <v>Rabu</v>
      </c>
      <c r="L82" s="72">
        <f t="shared" si="35"/>
        <v>45707</v>
      </c>
      <c r="M82" s="73">
        <f t="shared" si="31"/>
        <v>6</v>
      </c>
    </row>
    <row r="83" spans="1:13" x14ac:dyDescent="0.25">
      <c r="A83" s="27">
        <f t="shared" si="32"/>
        <v>6</v>
      </c>
      <c r="B83" s="31" t="s">
        <v>23</v>
      </c>
      <c r="C83" s="27">
        <v>300</v>
      </c>
      <c r="D83" s="53">
        <f t="shared" si="27"/>
        <v>27</v>
      </c>
      <c r="E83" s="53">
        <v>-8</v>
      </c>
      <c r="F83" s="53">
        <f t="shared" si="28"/>
        <v>35</v>
      </c>
      <c r="G83" s="27">
        <v>2</v>
      </c>
      <c r="H83" s="27" t="str">
        <f t="shared" si="29"/>
        <v>Rabu</v>
      </c>
      <c r="I83" s="72">
        <f t="shared" si="33"/>
        <v>45707.583333333336</v>
      </c>
      <c r="J83" s="73">
        <f t="shared" si="34"/>
        <v>6.583333333333333</v>
      </c>
      <c r="K83" s="27" t="str">
        <f t="shared" si="30"/>
        <v>Rabu</v>
      </c>
      <c r="L83" s="72">
        <f t="shared" si="35"/>
        <v>45707.666666666672</v>
      </c>
      <c r="M83" s="73">
        <f t="shared" si="31"/>
        <v>6.6666666666666661</v>
      </c>
    </row>
    <row r="84" spans="1:13" x14ac:dyDescent="0.25">
      <c r="A84" s="27">
        <f t="shared" si="32"/>
        <v>7</v>
      </c>
      <c r="B84" s="78" t="s">
        <v>376</v>
      </c>
      <c r="C84" s="27">
        <v>300</v>
      </c>
      <c r="D84" s="53">
        <f t="shared" si="27"/>
        <v>29</v>
      </c>
      <c r="E84" s="53">
        <v>-6</v>
      </c>
      <c r="F84" s="53">
        <f t="shared" si="28"/>
        <v>35</v>
      </c>
      <c r="G84" s="27">
        <v>5</v>
      </c>
      <c r="H84" s="27" t="str">
        <f t="shared" si="29"/>
        <v>Kamis</v>
      </c>
      <c r="I84" s="72">
        <f t="shared" si="33"/>
        <v>45708.791666666664</v>
      </c>
      <c r="J84" s="73">
        <f t="shared" si="34"/>
        <v>7.7916666666666661</v>
      </c>
      <c r="K84" s="27" t="str">
        <f t="shared" si="30"/>
        <v>Jum'at</v>
      </c>
      <c r="L84" s="72">
        <f t="shared" si="35"/>
        <v>45709</v>
      </c>
      <c r="M84" s="73">
        <f t="shared" si="31"/>
        <v>7.9999999999999991</v>
      </c>
    </row>
    <row r="85" spans="1:13" x14ac:dyDescent="0.25">
      <c r="A85" s="27">
        <f t="shared" si="32"/>
        <v>8</v>
      </c>
      <c r="B85" s="31" t="s">
        <v>23</v>
      </c>
      <c r="C85" s="27">
        <v>132</v>
      </c>
      <c r="D85" s="53">
        <f t="shared" si="27"/>
        <v>14</v>
      </c>
      <c r="E85" s="53">
        <v>-1</v>
      </c>
      <c r="F85" s="53">
        <f t="shared" si="28"/>
        <v>15</v>
      </c>
      <c r="G85" s="27">
        <v>2</v>
      </c>
      <c r="H85" s="27" t="str">
        <f t="shared" si="29"/>
        <v>Sabtu</v>
      </c>
      <c r="I85" s="72">
        <f t="shared" si="33"/>
        <v>45710.208333333336</v>
      </c>
      <c r="J85" s="73">
        <f t="shared" si="34"/>
        <v>9.2083333333333321</v>
      </c>
      <c r="K85" s="27" t="str">
        <f t="shared" si="30"/>
        <v>Sabtu</v>
      </c>
      <c r="L85" s="72">
        <f t="shared" si="35"/>
        <v>45710.291666666672</v>
      </c>
      <c r="M85" s="73">
        <f t="shared" si="31"/>
        <v>9.2916666666666661</v>
      </c>
    </row>
    <row r="86" spans="1:13" x14ac:dyDescent="0.25">
      <c r="A86" s="27">
        <f t="shared" si="32"/>
        <v>9</v>
      </c>
      <c r="B86" s="31" t="s">
        <v>360</v>
      </c>
      <c r="C86" s="27">
        <v>132</v>
      </c>
      <c r="D86" s="53">
        <f t="shared" si="27"/>
        <v>14</v>
      </c>
      <c r="E86" s="53">
        <v>-1</v>
      </c>
      <c r="F86" s="53">
        <f t="shared" si="28"/>
        <v>15</v>
      </c>
      <c r="G86" s="27">
        <v>20</v>
      </c>
      <c r="H86" s="27" t="str">
        <f t="shared" si="29"/>
        <v>Sabtu</v>
      </c>
      <c r="I86" s="72">
        <f t="shared" si="33"/>
        <v>45710.875</v>
      </c>
      <c r="J86" s="73">
        <f t="shared" si="34"/>
        <v>9.875</v>
      </c>
      <c r="K86" s="27" t="str">
        <f t="shared" si="30"/>
        <v>Minggu</v>
      </c>
      <c r="L86" s="72">
        <f t="shared" si="35"/>
        <v>45711.708333333336</v>
      </c>
      <c r="M86" s="73">
        <f t="shared" si="31"/>
        <v>10.708333333333334</v>
      </c>
    </row>
    <row r="87" spans="1:13" x14ac:dyDescent="0.25">
      <c r="A87" s="27">
        <f t="shared" si="32"/>
        <v>10</v>
      </c>
      <c r="B87" s="31" t="s">
        <v>23</v>
      </c>
      <c r="C87" s="27">
        <v>300</v>
      </c>
      <c r="D87" s="53">
        <f t="shared" si="27"/>
        <v>27</v>
      </c>
      <c r="E87" s="53">
        <v>-8</v>
      </c>
      <c r="F87" s="53">
        <f t="shared" si="28"/>
        <v>35</v>
      </c>
      <c r="G87" s="27">
        <v>2</v>
      </c>
      <c r="H87" s="27" t="str">
        <f t="shared" si="29"/>
        <v>Senin</v>
      </c>
      <c r="I87" s="72">
        <f t="shared" si="33"/>
        <v>45712.291666666664</v>
      </c>
      <c r="J87" s="73">
        <f t="shared" si="34"/>
        <v>11.291666666666668</v>
      </c>
      <c r="K87" s="27" t="str">
        <f t="shared" si="30"/>
        <v>Senin</v>
      </c>
      <c r="L87" s="72">
        <f t="shared" si="35"/>
        <v>45712.375</v>
      </c>
      <c r="M87" s="73">
        <f t="shared" si="31"/>
        <v>11.375000000000002</v>
      </c>
    </row>
    <row r="88" spans="1:13" x14ac:dyDescent="0.25">
      <c r="A88" s="27">
        <f t="shared" si="32"/>
        <v>11</v>
      </c>
      <c r="B88" s="78" t="s">
        <v>376</v>
      </c>
      <c r="C88" s="27">
        <v>300</v>
      </c>
      <c r="D88" s="53">
        <f t="shared" si="27"/>
        <v>28</v>
      </c>
      <c r="E88" s="53">
        <v>-7</v>
      </c>
      <c r="F88" s="53">
        <f t="shared" si="28"/>
        <v>35</v>
      </c>
      <c r="G88" s="27">
        <v>4</v>
      </c>
      <c r="H88" s="27" t="str">
        <f t="shared" si="29"/>
        <v>Selasa</v>
      </c>
      <c r="I88" s="72">
        <f t="shared" si="33"/>
        <v>45713.5</v>
      </c>
      <c r="J88" s="73">
        <f t="shared" si="34"/>
        <v>12.500000000000002</v>
      </c>
      <c r="K88" s="27" t="str">
        <f t="shared" si="30"/>
        <v>Selasa</v>
      </c>
      <c r="L88" s="72">
        <f t="shared" si="35"/>
        <v>45713.666666666664</v>
      </c>
      <c r="M88" s="73">
        <f t="shared" si="31"/>
        <v>12.666666666666668</v>
      </c>
    </row>
    <row r="89" spans="1:13" x14ac:dyDescent="0.25">
      <c r="A89" s="27">
        <f t="shared" si="32"/>
        <v>12</v>
      </c>
      <c r="B89" s="31" t="s">
        <v>23</v>
      </c>
      <c r="C89" s="27">
        <v>132</v>
      </c>
      <c r="D89" s="53">
        <f t="shared" si="27"/>
        <v>14</v>
      </c>
      <c r="E89" s="53">
        <v>-1</v>
      </c>
      <c r="F89" s="53">
        <f t="shared" si="28"/>
        <v>15</v>
      </c>
      <c r="G89" s="27">
        <v>2</v>
      </c>
      <c r="H89" s="27" t="str">
        <f t="shared" si="29"/>
        <v>Rabu</v>
      </c>
      <c r="I89" s="72">
        <f t="shared" si="33"/>
        <v>45714.833333333336</v>
      </c>
      <c r="J89" s="73">
        <f t="shared" si="34"/>
        <v>13.833333333333334</v>
      </c>
      <c r="K89" s="27" t="str">
        <f t="shared" si="30"/>
        <v>Rabu</v>
      </c>
      <c r="L89" s="72">
        <f t="shared" si="35"/>
        <v>45714.916666666672</v>
      </c>
      <c r="M89" s="73">
        <f t="shared" si="31"/>
        <v>13.916666666666668</v>
      </c>
    </row>
    <row r="90" spans="1:13" x14ac:dyDescent="0.25">
      <c r="A90" s="27">
        <f t="shared" si="32"/>
        <v>13</v>
      </c>
      <c r="B90" s="22" t="s">
        <v>360</v>
      </c>
      <c r="C90" s="27"/>
      <c r="D90" s="53"/>
      <c r="E90" s="53"/>
      <c r="F90" s="53"/>
      <c r="G90" s="27"/>
      <c r="H90" s="27" t="str">
        <f t="shared" si="29"/>
        <v>Kamis</v>
      </c>
      <c r="I90" s="72">
        <f t="shared" si="33"/>
        <v>45715.5</v>
      </c>
      <c r="J90" s="73">
        <f t="shared" si="34"/>
        <v>14.500000000000002</v>
      </c>
      <c r="K90" s="27"/>
      <c r="L90" s="72"/>
      <c r="M90" s="73"/>
    </row>
    <row r="91" spans="1:13" x14ac:dyDescent="0.25">
      <c r="A91" s="459" t="s">
        <v>31</v>
      </c>
      <c r="B91" s="459"/>
      <c r="C91" s="56">
        <f>SUM(C78:C90)</f>
        <v>2202</v>
      </c>
      <c r="D91" s="56">
        <f>SUM(D78:D90)</f>
        <v>215</v>
      </c>
      <c r="E91" s="56"/>
      <c r="F91" s="56"/>
      <c r="G91" s="56">
        <f>SUM(G78:G90)</f>
        <v>121</v>
      </c>
      <c r="H91" s="56">
        <f>D91+G91</f>
        <v>336</v>
      </c>
      <c r="I91" s="29"/>
      <c r="J91" s="30"/>
      <c r="K91" s="29"/>
      <c r="L91" s="29"/>
      <c r="M91" s="30"/>
    </row>
    <row r="92" spans="1:13" x14ac:dyDescent="0.25">
      <c r="A92" s="8" t="s">
        <v>32</v>
      </c>
      <c r="B92" s="8"/>
      <c r="C92" s="31"/>
      <c r="D92" s="32">
        <f>D91/24</f>
        <v>8.9583333333333339</v>
      </c>
      <c r="E92" s="32"/>
      <c r="F92" s="32"/>
      <c r="G92" s="32">
        <f>G91/24</f>
        <v>5.041666666666667</v>
      </c>
      <c r="H92" s="32">
        <f>H91/24</f>
        <v>14</v>
      </c>
      <c r="I92" s="33"/>
      <c r="J92" s="34" t="s">
        <v>33</v>
      </c>
      <c r="K92" s="35"/>
      <c r="L92" s="35"/>
      <c r="M92" s="35"/>
    </row>
    <row r="93" spans="1:13" x14ac:dyDescent="0.25">
      <c r="A93" s="36"/>
      <c r="B93" s="36"/>
      <c r="C93" s="36"/>
      <c r="D93" s="36"/>
      <c r="E93" s="36"/>
      <c r="F93" s="36"/>
      <c r="G93" s="36"/>
      <c r="H93" s="35"/>
      <c r="I93" s="35"/>
      <c r="J93" s="30" t="s">
        <v>34</v>
      </c>
      <c r="K93" s="30"/>
      <c r="L93" s="38">
        <f>C91</f>
        <v>2202</v>
      </c>
      <c r="M93" s="35" t="s">
        <v>35</v>
      </c>
    </row>
    <row r="94" spans="1:13" x14ac:dyDescent="0.25">
      <c r="A94" s="36"/>
      <c r="B94" s="229"/>
      <c r="C94" s="36"/>
      <c r="D94" s="36"/>
      <c r="E94" s="36"/>
      <c r="F94" s="36"/>
      <c r="G94" s="36"/>
      <c r="H94" s="36"/>
      <c r="I94" s="35"/>
      <c r="J94" s="30" t="s">
        <v>36</v>
      </c>
      <c r="K94" s="30"/>
      <c r="L94" s="40">
        <f>D92</f>
        <v>8.9583333333333339</v>
      </c>
      <c r="M94" s="35" t="s">
        <v>14</v>
      </c>
    </row>
    <row r="95" spans="1:13" x14ac:dyDescent="0.25">
      <c r="A95" s="36"/>
      <c r="B95" s="36"/>
      <c r="C95" s="36"/>
      <c r="D95" s="36"/>
      <c r="E95" s="36"/>
      <c r="F95" s="36"/>
      <c r="G95" s="36"/>
      <c r="H95" s="36"/>
      <c r="I95" s="35"/>
      <c r="J95" s="30" t="s">
        <v>37</v>
      </c>
      <c r="K95" s="30"/>
      <c r="L95" s="41">
        <f>G92</f>
        <v>5.041666666666667</v>
      </c>
      <c r="M95" s="35" t="s">
        <v>14</v>
      </c>
    </row>
    <row r="97" spans="1:13" x14ac:dyDescent="0.25">
      <c r="A97" s="14" t="s"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x14ac:dyDescent="0.25">
      <c r="A98" s="14" t="s">
        <v>374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x14ac:dyDescent="0.25">
      <c r="A99" s="478" t="s">
        <v>41</v>
      </c>
      <c r="B99" s="478"/>
      <c r="C99" s="478"/>
      <c r="D99" s="478"/>
      <c r="E99" s="478"/>
      <c r="F99" s="478"/>
      <c r="G99" s="478"/>
      <c r="H99" s="478"/>
      <c r="I99" s="478"/>
      <c r="J99" s="478"/>
      <c r="K99" s="18" t="s">
        <v>3</v>
      </c>
      <c r="L99" s="16">
        <v>8.5</v>
      </c>
      <c r="M99" s="18" t="s">
        <v>4</v>
      </c>
    </row>
    <row r="100" spans="1:13" ht="15.75" customHeight="1" x14ac:dyDescent="0.25">
      <c r="A100" s="13" t="s">
        <v>5</v>
      </c>
      <c r="B100" s="13" t="s">
        <v>6</v>
      </c>
      <c r="C100" s="12" t="s">
        <v>7</v>
      </c>
      <c r="D100" s="12" t="s">
        <v>8</v>
      </c>
      <c r="E100" s="11" t="s">
        <v>9</v>
      </c>
      <c r="F100" s="11" t="s">
        <v>10</v>
      </c>
      <c r="G100" s="12" t="s">
        <v>11</v>
      </c>
      <c r="H100" s="477" t="s">
        <v>12</v>
      </c>
      <c r="I100" s="477"/>
      <c r="J100" s="477"/>
      <c r="K100" s="9" t="s">
        <v>13</v>
      </c>
      <c r="L100" s="9"/>
      <c r="M100" s="9"/>
    </row>
    <row r="101" spans="1:13" x14ac:dyDescent="0.25">
      <c r="A101" s="13"/>
      <c r="B101" s="13"/>
      <c r="C101" s="12"/>
      <c r="D101" s="12"/>
      <c r="E101" s="11"/>
      <c r="F101" s="11"/>
      <c r="G101" s="12"/>
      <c r="H101" s="388" t="s">
        <v>14</v>
      </c>
      <c r="I101" s="388" t="s">
        <v>15</v>
      </c>
      <c r="J101" s="388" t="s">
        <v>16</v>
      </c>
      <c r="K101" s="20" t="s">
        <v>14</v>
      </c>
      <c r="L101" s="20" t="s">
        <v>15</v>
      </c>
      <c r="M101" s="20" t="s">
        <v>16</v>
      </c>
    </row>
    <row r="102" spans="1:13" x14ac:dyDescent="0.25">
      <c r="A102" s="21">
        <v>1</v>
      </c>
      <c r="B102" s="22" t="s">
        <v>360</v>
      </c>
      <c r="C102" s="21">
        <v>132</v>
      </c>
      <c r="D102" s="23">
        <f t="shared" ref="D102:D113" si="36">F102+E102</f>
        <v>14</v>
      </c>
      <c r="E102" s="53">
        <v>-1</v>
      </c>
      <c r="F102" s="53">
        <f t="shared" ref="F102:F113" si="37">INT(C102/$L$3)</f>
        <v>15</v>
      </c>
      <c r="G102" s="27">
        <v>23</v>
      </c>
      <c r="H102" s="27" t="str">
        <f t="shared" ref="H102:H114" si="38">CHOOSE(WEEKDAY(I102),"Minggu","Senin","Selasa","Rabu","Kamis","Jum'at","Sabtu")</f>
        <v>Kamis</v>
      </c>
      <c r="I102" s="72">
        <v>45715</v>
      </c>
      <c r="J102" s="73">
        <v>0.5</v>
      </c>
      <c r="K102" s="27" t="str">
        <f t="shared" ref="K102:K113" si="39">CHOOSE(WEEKDAY(L102),"Minggu","Senin","Selasa","Rabu","Kamis","Jum'at","Sabtu")</f>
        <v>Jum'at</v>
      </c>
      <c r="L102" s="72">
        <f>(I102+J102)+G102/24</f>
        <v>45716.458333333336</v>
      </c>
      <c r="M102" s="73">
        <f t="shared" ref="M102:M113" si="40">(J102+G102/24)</f>
        <v>1.4583333333333335</v>
      </c>
    </row>
    <row r="103" spans="1:13" x14ac:dyDescent="0.25">
      <c r="A103" s="27">
        <f t="shared" ref="A103:A114" si="41">A102+1</f>
        <v>2</v>
      </c>
      <c r="B103" s="54" t="s">
        <v>23</v>
      </c>
      <c r="C103" s="27">
        <v>132</v>
      </c>
      <c r="D103" s="53">
        <f t="shared" si="36"/>
        <v>14</v>
      </c>
      <c r="E103" s="53">
        <v>-1</v>
      </c>
      <c r="F103" s="53">
        <f t="shared" si="37"/>
        <v>15</v>
      </c>
      <c r="G103" s="27">
        <v>15</v>
      </c>
      <c r="H103" s="27" t="str">
        <f t="shared" si="38"/>
        <v>Sabtu</v>
      </c>
      <c r="I103" s="72">
        <f t="shared" ref="I103:I114" si="42">$I$102+J103</f>
        <v>45717.041666666664</v>
      </c>
      <c r="J103" s="73">
        <f t="shared" ref="J103:J114" si="43">M102+D102/24</f>
        <v>2.041666666666667</v>
      </c>
      <c r="K103" s="27" t="str">
        <f t="shared" si="39"/>
        <v>Sabtu</v>
      </c>
      <c r="L103" s="72">
        <f t="shared" ref="L103:L113" si="44">($I$102+J103)+G103/24</f>
        <v>45717.666666666664</v>
      </c>
      <c r="M103" s="73">
        <f t="shared" si="40"/>
        <v>2.666666666666667</v>
      </c>
    </row>
    <row r="104" spans="1:13" x14ac:dyDescent="0.25">
      <c r="A104" s="27">
        <f t="shared" si="41"/>
        <v>3</v>
      </c>
      <c r="B104" s="54" t="s">
        <v>360</v>
      </c>
      <c r="C104" s="27">
        <v>105</v>
      </c>
      <c r="D104" s="53">
        <f t="shared" si="36"/>
        <v>10</v>
      </c>
      <c r="E104" s="53">
        <v>-2</v>
      </c>
      <c r="F104" s="53">
        <f t="shared" si="37"/>
        <v>12</v>
      </c>
      <c r="G104" s="27">
        <v>14</v>
      </c>
      <c r="H104" s="27" t="str">
        <f t="shared" si="38"/>
        <v>Minggu</v>
      </c>
      <c r="I104" s="72">
        <f t="shared" si="42"/>
        <v>45718.25</v>
      </c>
      <c r="J104" s="73">
        <f t="shared" si="43"/>
        <v>3.2500000000000004</v>
      </c>
      <c r="K104" s="27" t="str">
        <f t="shared" si="39"/>
        <v>Minggu</v>
      </c>
      <c r="L104" s="72">
        <f t="shared" si="44"/>
        <v>45718.833333333336</v>
      </c>
      <c r="M104" s="73">
        <f t="shared" si="40"/>
        <v>3.8333333333333339</v>
      </c>
    </row>
    <row r="105" spans="1:13" x14ac:dyDescent="0.25">
      <c r="A105" s="27">
        <f t="shared" si="41"/>
        <v>4</v>
      </c>
      <c r="B105" s="31" t="s">
        <v>375</v>
      </c>
      <c r="C105" s="27">
        <v>105</v>
      </c>
      <c r="D105" s="53">
        <f t="shared" si="36"/>
        <v>10</v>
      </c>
      <c r="E105" s="53">
        <v>-2</v>
      </c>
      <c r="F105" s="53">
        <f t="shared" si="37"/>
        <v>12</v>
      </c>
      <c r="G105" s="27">
        <v>2</v>
      </c>
      <c r="H105" s="27" t="str">
        <f t="shared" si="38"/>
        <v>Senin</v>
      </c>
      <c r="I105" s="72">
        <f t="shared" si="42"/>
        <v>45719.25</v>
      </c>
      <c r="J105" s="73">
        <f t="shared" si="43"/>
        <v>4.2500000000000009</v>
      </c>
      <c r="K105" s="27" t="str">
        <f t="shared" si="39"/>
        <v>Senin</v>
      </c>
      <c r="L105" s="72">
        <f t="shared" si="44"/>
        <v>45719.333333333336</v>
      </c>
      <c r="M105" s="73">
        <f t="shared" si="40"/>
        <v>4.3333333333333339</v>
      </c>
    </row>
    <row r="106" spans="1:13" x14ac:dyDescent="0.25">
      <c r="A106" s="27">
        <f t="shared" si="41"/>
        <v>5</v>
      </c>
      <c r="B106" s="31" t="s">
        <v>360</v>
      </c>
      <c r="C106" s="27">
        <v>132</v>
      </c>
      <c r="D106" s="53">
        <f t="shared" si="36"/>
        <v>14</v>
      </c>
      <c r="E106" s="53">
        <v>-1</v>
      </c>
      <c r="F106" s="53">
        <f t="shared" si="37"/>
        <v>15</v>
      </c>
      <c r="G106" s="27">
        <v>6</v>
      </c>
      <c r="H106" s="27" t="str">
        <f t="shared" si="38"/>
        <v>Senin</v>
      </c>
      <c r="I106" s="72">
        <f t="shared" si="42"/>
        <v>45719.75</v>
      </c>
      <c r="J106" s="73">
        <f t="shared" si="43"/>
        <v>4.7500000000000009</v>
      </c>
      <c r="K106" s="27" t="str">
        <f t="shared" si="39"/>
        <v>Selasa</v>
      </c>
      <c r="L106" s="72">
        <f t="shared" si="44"/>
        <v>45720</v>
      </c>
      <c r="M106" s="73">
        <f t="shared" si="40"/>
        <v>5.0000000000000009</v>
      </c>
    </row>
    <row r="107" spans="1:13" x14ac:dyDescent="0.25">
      <c r="A107" s="27">
        <f t="shared" si="41"/>
        <v>6</v>
      </c>
      <c r="B107" s="31" t="s">
        <v>23</v>
      </c>
      <c r="C107" s="27">
        <v>300</v>
      </c>
      <c r="D107" s="53">
        <f t="shared" si="36"/>
        <v>27</v>
      </c>
      <c r="E107" s="53">
        <v>-8</v>
      </c>
      <c r="F107" s="53">
        <f t="shared" si="37"/>
        <v>35</v>
      </c>
      <c r="G107" s="27">
        <v>2</v>
      </c>
      <c r="H107" s="27" t="str">
        <f t="shared" si="38"/>
        <v>Selasa</v>
      </c>
      <c r="I107" s="72">
        <f t="shared" si="42"/>
        <v>45720.583333333336</v>
      </c>
      <c r="J107" s="73">
        <f t="shared" si="43"/>
        <v>5.5833333333333339</v>
      </c>
      <c r="K107" s="27" t="str">
        <f t="shared" si="39"/>
        <v>Selasa</v>
      </c>
      <c r="L107" s="72">
        <f t="shared" si="44"/>
        <v>45720.666666666672</v>
      </c>
      <c r="M107" s="73">
        <f t="shared" si="40"/>
        <v>5.666666666666667</v>
      </c>
    </row>
    <row r="108" spans="1:13" x14ac:dyDescent="0.25">
      <c r="A108" s="27">
        <f t="shared" si="41"/>
        <v>7</v>
      </c>
      <c r="B108" s="78" t="s">
        <v>376</v>
      </c>
      <c r="C108" s="27">
        <v>300</v>
      </c>
      <c r="D108" s="53">
        <f t="shared" si="36"/>
        <v>29</v>
      </c>
      <c r="E108" s="53">
        <v>-6</v>
      </c>
      <c r="F108" s="53">
        <f t="shared" si="37"/>
        <v>35</v>
      </c>
      <c r="G108" s="27">
        <v>5</v>
      </c>
      <c r="H108" s="27" t="str">
        <f t="shared" si="38"/>
        <v>Rabu</v>
      </c>
      <c r="I108" s="72">
        <f t="shared" si="42"/>
        <v>45721.791666666664</v>
      </c>
      <c r="J108" s="73">
        <f t="shared" si="43"/>
        <v>6.791666666666667</v>
      </c>
      <c r="K108" s="27" t="str">
        <f t="shared" si="39"/>
        <v>Kamis</v>
      </c>
      <c r="L108" s="72">
        <f t="shared" si="44"/>
        <v>45722</v>
      </c>
      <c r="M108" s="73">
        <f t="shared" si="40"/>
        <v>7</v>
      </c>
    </row>
    <row r="109" spans="1:13" x14ac:dyDescent="0.25">
      <c r="A109" s="27">
        <f t="shared" si="41"/>
        <v>8</v>
      </c>
      <c r="B109" s="31" t="s">
        <v>23</v>
      </c>
      <c r="C109" s="27">
        <v>132</v>
      </c>
      <c r="D109" s="53">
        <f t="shared" si="36"/>
        <v>14</v>
      </c>
      <c r="E109" s="53">
        <v>-1</v>
      </c>
      <c r="F109" s="53">
        <f t="shared" si="37"/>
        <v>15</v>
      </c>
      <c r="G109" s="27">
        <v>2</v>
      </c>
      <c r="H109" s="27" t="str">
        <f t="shared" si="38"/>
        <v>Jum'at</v>
      </c>
      <c r="I109" s="72">
        <f t="shared" si="42"/>
        <v>45723.208333333336</v>
      </c>
      <c r="J109" s="73">
        <f t="shared" si="43"/>
        <v>8.2083333333333339</v>
      </c>
      <c r="K109" s="27" t="str">
        <f t="shared" si="39"/>
        <v>Jum'at</v>
      </c>
      <c r="L109" s="72">
        <f t="shared" si="44"/>
        <v>45723.291666666672</v>
      </c>
      <c r="M109" s="73">
        <f t="shared" si="40"/>
        <v>8.2916666666666679</v>
      </c>
    </row>
    <row r="110" spans="1:13" x14ac:dyDescent="0.25">
      <c r="A110" s="27">
        <f t="shared" si="41"/>
        <v>9</v>
      </c>
      <c r="B110" s="31" t="s">
        <v>360</v>
      </c>
      <c r="C110" s="27">
        <v>132</v>
      </c>
      <c r="D110" s="53">
        <f t="shared" si="36"/>
        <v>14</v>
      </c>
      <c r="E110" s="53">
        <v>-1</v>
      </c>
      <c r="F110" s="53">
        <f t="shared" si="37"/>
        <v>15</v>
      </c>
      <c r="G110" s="27">
        <v>20</v>
      </c>
      <c r="H110" s="27" t="str">
        <f t="shared" si="38"/>
        <v>Jum'at</v>
      </c>
      <c r="I110" s="72">
        <f t="shared" si="42"/>
        <v>45723.875</v>
      </c>
      <c r="J110" s="73">
        <f t="shared" si="43"/>
        <v>8.8750000000000018</v>
      </c>
      <c r="K110" s="27" t="str">
        <f t="shared" si="39"/>
        <v>Sabtu</v>
      </c>
      <c r="L110" s="72">
        <f t="shared" si="44"/>
        <v>45724.708333333336</v>
      </c>
      <c r="M110" s="73">
        <f t="shared" si="40"/>
        <v>9.7083333333333357</v>
      </c>
    </row>
    <row r="111" spans="1:13" x14ac:dyDescent="0.25">
      <c r="A111" s="27">
        <f t="shared" si="41"/>
        <v>10</v>
      </c>
      <c r="B111" s="31" t="s">
        <v>23</v>
      </c>
      <c r="C111" s="27">
        <v>300</v>
      </c>
      <c r="D111" s="53">
        <f t="shared" si="36"/>
        <v>27</v>
      </c>
      <c r="E111" s="53">
        <v>-8</v>
      </c>
      <c r="F111" s="53">
        <f t="shared" si="37"/>
        <v>35</v>
      </c>
      <c r="G111" s="27">
        <v>2</v>
      </c>
      <c r="H111" s="27" t="str">
        <f t="shared" si="38"/>
        <v>Minggu</v>
      </c>
      <c r="I111" s="72">
        <f t="shared" si="42"/>
        <v>45725.291666666664</v>
      </c>
      <c r="J111" s="73">
        <f t="shared" si="43"/>
        <v>10.29166666666667</v>
      </c>
      <c r="K111" s="27" t="str">
        <f t="shared" si="39"/>
        <v>Minggu</v>
      </c>
      <c r="L111" s="72">
        <f t="shared" si="44"/>
        <v>45725.375</v>
      </c>
      <c r="M111" s="73">
        <f t="shared" si="40"/>
        <v>10.375000000000004</v>
      </c>
    </row>
    <row r="112" spans="1:13" x14ac:dyDescent="0.25">
      <c r="A112" s="27">
        <f t="shared" si="41"/>
        <v>11</v>
      </c>
      <c r="B112" s="78" t="s">
        <v>376</v>
      </c>
      <c r="C112" s="27">
        <v>300</v>
      </c>
      <c r="D112" s="53">
        <f t="shared" si="36"/>
        <v>28</v>
      </c>
      <c r="E112" s="53">
        <v>-7</v>
      </c>
      <c r="F112" s="53">
        <f t="shared" si="37"/>
        <v>35</v>
      </c>
      <c r="G112" s="27">
        <v>4</v>
      </c>
      <c r="H112" s="27" t="str">
        <f t="shared" si="38"/>
        <v>Senin</v>
      </c>
      <c r="I112" s="72">
        <f t="shared" si="42"/>
        <v>45726.5</v>
      </c>
      <c r="J112" s="73">
        <f t="shared" si="43"/>
        <v>11.500000000000004</v>
      </c>
      <c r="K112" s="27" t="str">
        <f t="shared" si="39"/>
        <v>Senin</v>
      </c>
      <c r="L112" s="72">
        <f t="shared" si="44"/>
        <v>45726.666666666664</v>
      </c>
      <c r="M112" s="73">
        <f t="shared" si="40"/>
        <v>11.66666666666667</v>
      </c>
    </row>
    <row r="113" spans="1:13" x14ac:dyDescent="0.25">
      <c r="A113" s="27">
        <f t="shared" si="41"/>
        <v>12</v>
      </c>
      <c r="B113" s="31" t="s">
        <v>23</v>
      </c>
      <c r="C113" s="27">
        <v>132</v>
      </c>
      <c r="D113" s="53">
        <f t="shared" si="36"/>
        <v>14</v>
      </c>
      <c r="E113" s="53">
        <v>-1</v>
      </c>
      <c r="F113" s="53">
        <f t="shared" si="37"/>
        <v>15</v>
      </c>
      <c r="G113" s="27">
        <v>2</v>
      </c>
      <c r="H113" s="27" t="str">
        <f t="shared" si="38"/>
        <v>Selasa</v>
      </c>
      <c r="I113" s="72">
        <f t="shared" si="42"/>
        <v>45727.833333333336</v>
      </c>
      <c r="J113" s="73">
        <f t="shared" si="43"/>
        <v>12.833333333333336</v>
      </c>
      <c r="K113" s="27" t="str">
        <f t="shared" si="39"/>
        <v>Selasa</v>
      </c>
      <c r="L113" s="72">
        <f t="shared" si="44"/>
        <v>45727.916666666672</v>
      </c>
      <c r="M113" s="73">
        <f t="shared" si="40"/>
        <v>12.91666666666667</v>
      </c>
    </row>
    <row r="114" spans="1:13" x14ac:dyDescent="0.25">
      <c r="A114" s="27">
        <f t="shared" si="41"/>
        <v>13</v>
      </c>
      <c r="B114" s="22" t="s">
        <v>360</v>
      </c>
      <c r="C114" s="27"/>
      <c r="D114" s="53"/>
      <c r="E114" s="53"/>
      <c r="F114" s="53"/>
      <c r="G114" s="27"/>
      <c r="H114" s="27" t="str">
        <f t="shared" si="38"/>
        <v>Rabu</v>
      </c>
      <c r="I114" s="72">
        <f t="shared" si="42"/>
        <v>45728.5</v>
      </c>
      <c r="J114" s="73">
        <f t="shared" si="43"/>
        <v>13.500000000000004</v>
      </c>
      <c r="K114" s="27"/>
      <c r="L114" s="72"/>
      <c r="M114" s="73"/>
    </row>
    <row r="115" spans="1:13" x14ac:dyDescent="0.25">
      <c r="A115" s="459" t="s">
        <v>31</v>
      </c>
      <c r="B115" s="459"/>
      <c r="C115" s="56">
        <f>SUM(C102:C114)</f>
        <v>2202</v>
      </c>
      <c r="D115" s="56">
        <f>SUM(D102:D114)</f>
        <v>215</v>
      </c>
      <c r="E115" s="56"/>
      <c r="F115" s="56"/>
      <c r="G115" s="56">
        <f>SUM(G102:G114)</f>
        <v>97</v>
      </c>
      <c r="H115" s="56">
        <f>D115+G115</f>
        <v>312</v>
      </c>
      <c r="I115" s="29"/>
      <c r="J115" s="30"/>
      <c r="K115" s="29"/>
      <c r="L115" s="29"/>
      <c r="M115" s="30"/>
    </row>
    <row r="116" spans="1:13" x14ac:dyDescent="0.25">
      <c r="A116" s="8" t="s">
        <v>32</v>
      </c>
      <c r="B116" s="8"/>
      <c r="C116" s="31"/>
      <c r="D116" s="32">
        <f>D115/24</f>
        <v>8.9583333333333339</v>
      </c>
      <c r="E116" s="32"/>
      <c r="F116" s="32"/>
      <c r="G116" s="32">
        <f>G115/24</f>
        <v>4.041666666666667</v>
      </c>
      <c r="H116" s="32">
        <f>H115/24</f>
        <v>13</v>
      </c>
      <c r="I116" s="33"/>
      <c r="J116" s="34" t="s">
        <v>33</v>
      </c>
      <c r="K116" s="35"/>
      <c r="L116" s="35"/>
      <c r="M116" s="35"/>
    </row>
    <row r="117" spans="1:13" x14ac:dyDescent="0.25">
      <c r="A117" s="36"/>
      <c r="B117" s="36"/>
      <c r="C117" s="36"/>
      <c r="D117" s="36"/>
      <c r="E117" s="36"/>
      <c r="F117" s="36"/>
      <c r="G117" s="36"/>
      <c r="H117" s="35"/>
      <c r="I117" s="35"/>
      <c r="J117" s="30" t="s">
        <v>34</v>
      </c>
      <c r="K117" s="30"/>
      <c r="L117" s="38">
        <f>C115</f>
        <v>2202</v>
      </c>
      <c r="M117" s="35" t="s">
        <v>35</v>
      </c>
    </row>
    <row r="118" spans="1:13" x14ac:dyDescent="0.25">
      <c r="A118" s="36"/>
      <c r="B118" s="229"/>
      <c r="C118" s="36"/>
      <c r="D118" s="36"/>
      <c r="E118" s="36"/>
      <c r="F118" s="36"/>
      <c r="G118" s="36"/>
      <c r="H118" s="36"/>
      <c r="I118" s="35"/>
      <c r="J118" s="30" t="s">
        <v>36</v>
      </c>
      <c r="K118" s="30"/>
      <c r="L118" s="40">
        <f>D116</f>
        <v>8.9583333333333339</v>
      </c>
      <c r="M118" s="35" t="s">
        <v>14</v>
      </c>
    </row>
    <row r="119" spans="1:13" x14ac:dyDescent="0.25">
      <c r="A119" s="36"/>
      <c r="B119" s="36"/>
      <c r="C119" s="36"/>
      <c r="D119" s="36"/>
      <c r="E119" s="36"/>
      <c r="F119" s="36"/>
      <c r="G119" s="36"/>
      <c r="H119" s="36"/>
      <c r="I119" s="35"/>
      <c r="J119" s="30" t="s">
        <v>37</v>
      </c>
      <c r="K119" s="30"/>
      <c r="L119" s="41">
        <f>G116</f>
        <v>4.041666666666667</v>
      </c>
      <c r="M119" s="35" t="s">
        <v>14</v>
      </c>
    </row>
    <row r="121" spans="1:13" x14ac:dyDescent="0.25">
      <c r="A121" s="14" t="s">
        <v>0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 x14ac:dyDescent="0.25">
      <c r="A122" s="14" t="s">
        <v>374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 x14ac:dyDescent="0.25">
      <c r="A123" s="478" t="s">
        <v>42</v>
      </c>
      <c r="B123" s="478"/>
      <c r="C123" s="478"/>
      <c r="D123" s="478"/>
      <c r="E123" s="478"/>
      <c r="F123" s="478"/>
      <c r="G123" s="478"/>
      <c r="H123" s="478"/>
      <c r="I123" s="478"/>
      <c r="J123" s="478"/>
      <c r="K123" s="18" t="s">
        <v>3</v>
      </c>
      <c r="L123" s="16">
        <v>8.5</v>
      </c>
      <c r="M123" s="18" t="s">
        <v>4</v>
      </c>
    </row>
    <row r="124" spans="1:13" ht="15.75" customHeight="1" x14ac:dyDescent="0.25">
      <c r="A124" s="13" t="s">
        <v>5</v>
      </c>
      <c r="B124" s="13" t="s">
        <v>6</v>
      </c>
      <c r="C124" s="12" t="s">
        <v>7</v>
      </c>
      <c r="D124" s="12" t="s">
        <v>8</v>
      </c>
      <c r="E124" s="11" t="s">
        <v>9</v>
      </c>
      <c r="F124" s="11" t="s">
        <v>10</v>
      </c>
      <c r="G124" s="12" t="s">
        <v>11</v>
      </c>
      <c r="H124" s="477" t="s">
        <v>12</v>
      </c>
      <c r="I124" s="477"/>
      <c r="J124" s="477"/>
      <c r="K124" s="9" t="s">
        <v>13</v>
      </c>
      <c r="L124" s="9"/>
      <c r="M124" s="9"/>
    </row>
    <row r="125" spans="1:13" x14ac:dyDescent="0.25">
      <c r="A125" s="13"/>
      <c r="B125" s="13"/>
      <c r="C125" s="12"/>
      <c r="D125" s="12"/>
      <c r="E125" s="11"/>
      <c r="F125" s="11"/>
      <c r="G125" s="12"/>
      <c r="H125" s="388" t="s">
        <v>14</v>
      </c>
      <c r="I125" s="388" t="s">
        <v>15</v>
      </c>
      <c r="J125" s="388" t="s">
        <v>16</v>
      </c>
      <c r="K125" s="20" t="s">
        <v>14</v>
      </c>
      <c r="L125" s="20" t="s">
        <v>15</v>
      </c>
      <c r="M125" s="20" t="s">
        <v>16</v>
      </c>
    </row>
    <row r="126" spans="1:13" x14ac:dyDescent="0.25">
      <c r="A126" s="21">
        <v>1</v>
      </c>
      <c r="B126" s="22" t="s">
        <v>360</v>
      </c>
      <c r="C126" s="21">
        <v>132</v>
      </c>
      <c r="D126" s="23">
        <f t="shared" ref="D126:D137" si="45">F126+E126</f>
        <v>14</v>
      </c>
      <c r="E126" s="53">
        <v>-1</v>
      </c>
      <c r="F126" s="53">
        <f t="shared" ref="F126:F137" si="46">INT(C126/$L$3)</f>
        <v>15</v>
      </c>
      <c r="G126" s="27">
        <v>28</v>
      </c>
      <c r="H126" s="27" t="str">
        <f t="shared" ref="H126:H138" si="47">CHOOSE(WEEKDAY(I126),"Minggu","Senin","Selasa","Rabu","Kamis","Jum'at","Sabtu")</f>
        <v>Rabu</v>
      </c>
      <c r="I126" s="72">
        <v>45728</v>
      </c>
      <c r="J126" s="73">
        <v>0.5</v>
      </c>
      <c r="K126" s="27" t="str">
        <f t="shared" ref="K126:K137" si="48">CHOOSE(WEEKDAY(L126),"Minggu","Senin","Selasa","Rabu","Kamis","Jum'at","Sabtu")</f>
        <v>Kamis</v>
      </c>
      <c r="L126" s="72">
        <f>(I126+J126)+G126/24</f>
        <v>45729.666666666664</v>
      </c>
      <c r="M126" s="73">
        <f t="shared" ref="M126:M137" si="49">(J126+G126/24)</f>
        <v>1.6666666666666667</v>
      </c>
    </row>
    <row r="127" spans="1:13" x14ac:dyDescent="0.25">
      <c r="A127" s="27">
        <f t="shared" ref="A127:A138" si="50">A126+1</f>
        <v>2</v>
      </c>
      <c r="B127" s="54" t="s">
        <v>23</v>
      </c>
      <c r="C127" s="27">
        <v>132</v>
      </c>
      <c r="D127" s="53">
        <f t="shared" si="45"/>
        <v>14</v>
      </c>
      <c r="E127" s="53">
        <v>-1</v>
      </c>
      <c r="F127" s="53">
        <f t="shared" si="46"/>
        <v>15</v>
      </c>
      <c r="G127" s="27">
        <v>34</v>
      </c>
      <c r="H127" s="27" t="str">
        <f t="shared" si="47"/>
        <v>Jum'at</v>
      </c>
      <c r="I127" s="72">
        <f t="shared" ref="I127:I138" si="51">$I$126+J127</f>
        <v>45730.25</v>
      </c>
      <c r="J127" s="73">
        <f t="shared" ref="J127:J138" si="52">M126+D126/24</f>
        <v>2.25</v>
      </c>
      <c r="K127" s="27" t="str">
        <f t="shared" si="48"/>
        <v>Sabtu</v>
      </c>
      <c r="L127" s="72">
        <f t="shared" ref="L127:L137" si="53">($I$126+J127)+G127/24</f>
        <v>45731.666666666664</v>
      </c>
      <c r="M127" s="73">
        <f t="shared" si="49"/>
        <v>3.666666666666667</v>
      </c>
    </row>
    <row r="128" spans="1:13" x14ac:dyDescent="0.25">
      <c r="A128" s="27">
        <f t="shared" si="50"/>
        <v>3</v>
      </c>
      <c r="B128" s="54" t="s">
        <v>360</v>
      </c>
      <c r="C128" s="27">
        <v>105</v>
      </c>
      <c r="D128" s="53">
        <f t="shared" si="45"/>
        <v>10</v>
      </c>
      <c r="E128" s="53">
        <v>-2</v>
      </c>
      <c r="F128" s="53">
        <f t="shared" si="46"/>
        <v>12</v>
      </c>
      <c r="G128" s="27">
        <v>38</v>
      </c>
      <c r="H128" s="27" t="str">
        <f t="shared" si="47"/>
        <v>Minggu</v>
      </c>
      <c r="I128" s="72">
        <f t="shared" si="51"/>
        <v>45732.25</v>
      </c>
      <c r="J128" s="73">
        <f t="shared" si="52"/>
        <v>4.25</v>
      </c>
      <c r="K128" s="27" t="str">
        <f t="shared" si="48"/>
        <v>Senin</v>
      </c>
      <c r="L128" s="72">
        <f t="shared" si="53"/>
        <v>45733.833333333336</v>
      </c>
      <c r="M128" s="73">
        <f t="shared" si="49"/>
        <v>5.833333333333333</v>
      </c>
    </row>
    <row r="129" spans="1:13" x14ac:dyDescent="0.25">
      <c r="A129" s="27">
        <f t="shared" si="50"/>
        <v>4</v>
      </c>
      <c r="B129" s="31" t="s">
        <v>375</v>
      </c>
      <c r="C129" s="27">
        <v>105</v>
      </c>
      <c r="D129" s="53">
        <f t="shared" si="45"/>
        <v>10</v>
      </c>
      <c r="E129" s="53">
        <v>-2</v>
      </c>
      <c r="F129" s="53">
        <f t="shared" si="46"/>
        <v>12</v>
      </c>
      <c r="G129" s="27">
        <v>2</v>
      </c>
      <c r="H129" s="27" t="str">
        <f t="shared" si="47"/>
        <v>Selasa</v>
      </c>
      <c r="I129" s="72">
        <f t="shared" si="51"/>
        <v>45734.25</v>
      </c>
      <c r="J129" s="73">
        <f t="shared" si="52"/>
        <v>6.25</v>
      </c>
      <c r="K129" s="27" t="str">
        <f t="shared" si="48"/>
        <v>Selasa</v>
      </c>
      <c r="L129" s="72">
        <f t="shared" si="53"/>
        <v>45734.333333333336</v>
      </c>
      <c r="M129" s="73">
        <f t="shared" si="49"/>
        <v>6.333333333333333</v>
      </c>
    </row>
    <row r="130" spans="1:13" x14ac:dyDescent="0.25">
      <c r="A130" s="27">
        <f t="shared" si="50"/>
        <v>5</v>
      </c>
      <c r="B130" s="31" t="s">
        <v>360</v>
      </c>
      <c r="C130" s="27">
        <v>132</v>
      </c>
      <c r="D130" s="53">
        <f t="shared" si="45"/>
        <v>14</v>
      </c>
      <c r="E130" s="53">
        <v>-1</v>
      </c>
      <c r="F130" s="53">
        <f t="shared" si="46"/>
        <v>15</v>
      </c>
      <c r="G130" s="27">
        <v>6</v>
      </c>
      <c r="H130" s="27" t="str">
        <f t="shared" si="47"/>
        <v>Selasa</v>
      </c>
      <c r="I130" s="72">
        <f t="shared" si="51"/>
        <v>45734.75</v>
      </c>
      <c r="J130" s="73">
        <f t="shared" si="52"/>
        <v>6.75</v>
      </c>
      <c r="K130" s="27" t="str">
        <f t="shared" si="48"/>
        <v>Rabu</v>
      </c>
      <c r="L130" s="72">
        <f t="shared" si="53"/>
        <v>45735</v>
      </c>
      <c r="M130" s="73">
        <f t="shared" si="49"/>
        <v>7</v>
      </c>
    </row>
    <row r="131" spans="1:13" x14ac:dyDescent="0.25">
      <c r="A131" s="27">
        <f t="shared" si="50"/>
        <v>6</v>
      </c>
      <c r="B131" s="31" t="s">
        <v>23</v>
      </c>
      <c r="C131" s="27">
        <v>300</v>
      </c>
      <c r="D131" s="53">
        <f t="shared" si="45"/>
        <v>27</v>
      </c>
      <c r="E131" s="53">
        <v>-8</v>
      </c>
      <c r="F131" s="53">
        <f t="shared" si="46"/>
        <v>35</v>
      </c>
      <c r="G131" s="27">
        <v>2</v>
      </c>
      <c r="H131" s="27" t="str">
        <f t="shared" si="47"/>
        <v>Rabu</v>
      </c>
      <c r="I131" s="72">
        <f t="shared" si="51"/>
        <v>45735.583333333336</v>
      </c>
      <c r="J131" s="73">
        <f t="shared" si="52"/>
        <v>7.583333333333333</v>
      </c>
      <c r="K131" s="27" t="str">
        <f t="shared" si="48"/>
        <v>Rabu</v>
      </c>
      <c r="L131" s="72">
        <f t="shared" si="53"/>
        <v>45735.666666666672</v>
      </c>
      <c r="M131" s="73">
        <f t="shared" si="49"/>
        <v>7.6666666666666661</v>
      </c>
    </row>
    <row r="132" spans="1:13" x14ac:dyDescent="0.25">
      <c r="A132" s="27">
        <f t="shared" si="50"/>
        <v>7</v>
      </c>
      <c r="B132" s="78" t="s">
        <v>376</v>
      </c>
      <c r="C132" s="27">
        <v>300</v>
      </c>
      <c r="D132" s="53">
        <f t="shared" si="45"/>
        <v>29</v>
      </c>
      <c r="E132" s="53">
        <v>-6</v>
      </c>
      <c r="F132" s="53">
        <f t="shared" si="46"/>
        <v>35</v>
      </c>
      <c r="G132" s="27">
        <v>5</v>
      </c>
      <c r="H132" s="27" t="str">
        <f t="shared" si="47"/>
        <v>Kamis</v>
      </c>
      <c r="I132" s="72">
        <f t="shared" si="51"/>
        <v>45736.791666666664</v>
      </c>
      <c r="J132" s="73">
        <f t="shared" si="52"/>
        <v>8.7916666666666661</v>
      </c>
      <c r="K132" s="27" t="str">
        <f t="shared" si="48"/>
        <v>Jum'at</v>
      </c>
      <c r="L132" s="72">
        <f t="shared" si="53"/>
        <v>45737</v>
      </c>
      <c r="M132" s="73">
        <f t="shared" si="49"/>
        <v>9</v>
      </c>
    </row>
    <row r="133" spans="1:13" x14ac:dyDescent="0.25">
      <c r="A133" s="27">
        <f t="shared" si="50"/>
        <v>8</v>
      </c>
      <c r="B133" s="31" t="s">
        <v>23</v>
      </c>
      <c r="C133" s="27">
        <v>132</v>
      </c>
      <c r="D133" s="53">
        <f t="shared" si="45"/>
        <v>14</v>
      </c>
      <c r="E133" s="53">
        <v>-1</v>
      </c>
      <c r="F133" s="53">
        <f t="shared" si="46"/>
        <v>15</v>
      </c>
      <c r="G133" s="27">
        <v>2</v>
      </c>
      <c r="H133" s="27" t="str">
        <f t="shared" si="47"/>
        <v>Sabtu</v>
      </c>
      <c r="I133" s="72">
        <f t="shared" si="51"/>
        <v>45738.208333333336</v>
      </c>
      <c r="J133" s="73">
        <f t="shared" si="52"/>
        <v>10.208333333333334</v>
      </c>
      <c r="K133" s="27" t="str">
        <f t="shared" si="48"/>
        <v>Sabtu</v>
      </c>
      <c r="L133" s="72">
        <f t="shared" si="53"/>
        <v>45738.291666666672</v>
      </c>
      <c r="M133" s="73">
        <f t="shared" si="49"/>
        <v>10.291666666666668</v>
      </c>
    </row>
    <row r="134" spans="1:13" x14ac:dyDescent="0.25">
      <c r="A134" s="27">
        <f t="shared" si="50"/>
        <v>9</v>
      </c>
      <c r="B134" s="31" t="s">
        <v>360</v>
      </c>
      <c r="C134" s="27">
        <v>132</v>
      </c>
      <c r="D134" s="53">
        <f t="shared" si="45"/>
        <v>14</v>
      </c>
      <c r="E134" s="53">
        <v>-1</v>
      </c>
      <c r="F134" s="53">
        <f t="shared" si="46"/>
        <v>15</v>
      </c>
      <c r="G134" s="27">
        <v>18</v>
      </c>
      <c r="H134" s="27" t="str">
        <f t="shared" si="47"/>
        <v>Sabtu</v>
      </c>
      <c r="I134" s="72">
        <f t="shared" si="51"/>
        <v>45738.875</v>
      </c>
      <c r="J134" s="73">
        <f t="shared" si="52"/>
        <v>10.875000000000002</v>
      </c>
      <c r="K134" s="27" t="str">
        <f t="shared" si="48"/>
        <v>Minggu</v>
      </c>
      <c r="L134" s="72">
        <f t="shared" si="53"/>
        <v>45739.625</v>
      </c>
      <c r="M134" s="73">
        <f t="shared" si="49"/>
        <v>11.625000000000002</v>
      </c>
    </row>
    <row r="135" spans="1:13" x14ac:dyDescent="0.25">
      <c r="A135" s="27">
        <f t="shared" si="50"/>
        <v>10</v>
      </c>
      <c r="B135" s="31" t="s">
        <v>23</v>
      </c>
      <c r="C135" s="27">
        <v>300</v>
      </c>
      <c r="D135" s="53">
        <f t="shared" si="45"/>
        <v>29</v>
      </c>
      <c r="E135" s="53">
        <v>-6</v>
      </c>
      <c r="F135" s="53">
        <f t="shared" si="46"/>
        <v>35</v>
      </c>
      <c r="G135" s="27">
        <v>2</v>
      </c>
      <c r="H135" s="27" t="str">
        <f t="shared" si="47"/>
        <v>Senin</v>
      </c>
      <c r="I135" s="72">
        <f t="shared" si="51"/>
        <v>45740.208333333336</v>
      </c>
      <c r="J135" s="73">
        <f t="shared" si="52"/>
        <v>12.208333333333336</v>
      </c>
      <c r="K135" s="27" t="str">
        <f t="shared" si="48"/>
        <v>Senin</v>
      </c>
      <c r="L135" s="72">
        <f t="shared" si="53"/>
        <v>45740.291666666672</v>
      </c>
      <c r="M135" s="73">
        <f t="shared" si="49"/>
        <v>12.29166666666667</v>
      </c>
    </row>
    <row r="136" spans="1:13" x14ac:dyDescent="0.25">
      <c r="A136" s="27">
        <f t="shared" si="50"/>
        <v>11</v>
      </c>
      <c r="B136" s="78" t="s">
        <v>376</v>
      </c>
      <c r="C136" s="27">
        <v>300</v>
      </c>
      <c r="D136" s="53">
        <f t="shared" si="45"/>
        <v>28</v>
      </c>
      <c r="E136" s="53">
        <v>-7</v>
      </c>
      <c r="F136" s="53">
        <f t="shared" si="46"/>
        <v>35</v>
      </c>
      <c r="G136" s="27">
        <v>4</v>
      </c>
      <c r="H136" s="27" t="str">
        <f t="shared" si="47"/>
        <v>Selasa</v>
      </c>
      <c r="I136" s="72">
        <f t="shared" si="51"/>
        <v>45741.5</v>
      </c>
      <c r="J136" s="73">
        <f t="shared" si="52"/>
        <v>13.500000000000004</v>
      </c>
      <c r="K136" s="27" t="str">
        <f t="shared" si="48"/>
        <v>Selasa</v>
      </c>
      <c r="L136" s="72">
        <f t="shared" si="53"/>
        <v>45741.666666666664</v>
      </c>
      <c r="M136" s="73">
        <f t="shared" si="49"/>
        <v>13.66666666666667</v>
      </c>
    </row>
    <row r="137" spans="1:13" x14ac:dyDescent="0.25">
      <c r="A137" s="27">
        <f t="shared" si="50"/>
        <v>12</v>
      </c>
      <c r="B137" s="31" t="s">
        <v>23</v>
      </c>
      <c r="C137" s="27">
        <v>132</v>
      </c>
      <c r="D137" s="53">
        <f t="shared" si="45"/>
        <v>14</v>
      </c>
      <c r="E137" s="53">
        <v>-1</v>
      </c>
      <c r="F137" s="53">
        <f t="shared" si="46"/>
        <v>15</v>
      </c>
      <c r="G137" s="27">
        <v>26</v>
      </c>
      <c r="H137" s="27" t="str">
        <f t="shared" si="47"/>
        <v>Rabu</v>
      </c>
      <c r="I137" s="72">
        <f t="shared" si="51"/>
        <v>45742.833333333336</v>
      </c>
      <c r="J137" s="73">
        <f t="shared" si="52"/>
        <v>14.833333333333336</v>
      </c>
      <c r="K137" s="27" t="str">
        <f t="shared" si="48"/>
        <v>Kamis</v>
      </c>
      <c r="L137" s="72">
        <f t="shared" si="53"/>
        <v>45743.916666666672</v>
      </c>
      <c r="M137" s="73">
        <f t="shared" si="49"/>
        <v>15.91666666666667</v>
      </c>
    </row>
    <row r="138" spans="1:13" x14ac:dyDescent="0.25">
      <c r="A138" s="27">
        <f t="shared" si="50"/>
        <v>13</v>
      </c>
      <c r="B138" s="22" t="s">
        <v>360</v>
      </c>
      <c r="C138" s="27"/>
      <c r="D138" s="53"/>
      <c r="E138" s="53"/>
      <c r="F138" s="53"/>
      <c r="G138" s="27"/>
      <c r="H138" s="27" t="str">
        <f t="shared" si="47"/>
        <v>Jum'at</v>
      </c>
      <c r="I138" s="72">
        <f t="shared" si="51"/>
        <v>45744.5</v>
      </c>
      <c r="J138" s="73">
        <f t="shared" si="52"/>
        <v>16.500000000000004</v>
      </c>
      <c r="K138" s="27"/>
      <c r="L138" s="72"/>
      <c r="M138" s="73"/>
    </row>
    <row r="139" spans="1:13" x14ac:dyDescent="0.25">
      <c r="A139" s="459" t="s">
        <v>31</v>
      </c>
      <c r="B139" s="459"/>
      <c r="C139" s="56">
        <f>SUM(C126:C138)</f>
        <v>2202</v>
      </c>
      <c r="D139" s="56">
        <f>SUM(D126:D138)</f>
        <v>217</v>
      </c>
      <c r="E139" s="56"/>
      <c r="F139" s="56"/>
      <c r="G139" s="56">
        <f>SUM(G126:G138)</f>
        <v>167</v>
      </c>
      <c r="H139" s="56">
        <f>D139+G139</f>
        <v>384</v>
      </c>
      <c r="I139" s="29"/>
      <c r="J139" s="30"/>
      <c r="K139" s="29"/>
      <c r="L139" s="29"/>
      <c r="M139" s="30"/>
    </row>
    <row r="140" spans="1:13" x14ac:dyDescent="0.25">
      <c r="A140" s="8" t="s">
        <v>32</v>
      </c>
      <c r="B140" s="8"/>
      <c r="C140" s="31"/>
      <c r="D140" s="32">
        <f>D139/24</f>
        <v>9.0416666666666661</v>
      </c>
      <c r="E140" s="32"/>
      <c r="F140" s="32"/>
      <c r="G140" s="32">
        <f>G139/24</f>
        <v>6.958333333333333</v>
      </c>
      <c r="H140" s="32">
        <f>H139/24</f>
        <v>16</v>
      </c>
      <c r="I140" s="33"/>
      <c r="J140" s="34" t="s">
        <v>33</v>
      </c>
      <c r="K140" s="35"/>
      <c r="L140" s="35"/>
      <c r="M140" s="35"/>
    </row>
    <row r="141" spans="1:13" x14ac:dyDescent="0.25">
      <c r="A141" s="36"/>
      <c r="B141" s="36"/>
      <c r="C141" s="36"/>
      <c r="D141" s="36"/>
      <c r="E141" s="36"/>
      <c r="F141" s="36"/>
      <c r="G141" s="36"/>
      <c r="H141" s="35"/>
      <c r="I141" s="35"/>
      <c r="J141" s="30" t="s">
        <v>34</v>
      </c>
      <c r="K141" s="30"/>
      <c r="L141" s="38">
        <f>C139</f>
        <v>2202</v>
      </c>
      <c r="M141" s="35" t="s">
        <v>35</v>
      </c>
    </row>
    <row r="142" spans="1:13" x14ac:dyDescent="0.25">
      <c r="A142" s="36"/>
      <c r="B142" s="229"/>
      <c r="C142" s="36"/>
      <c r="D142" s="36"/>
      <c r="E142" s="36"/>
      <c r="F142" s="36"/>
      <c r="G142" s="36"/>
      <c r="H142" s="36"/>
      <c r="I142" s="35"/>
      <c r="J142" s="30" t="s">
        <v>36</v>
      </c>
      <c r="K142" s="30"/>
      <c r="L142" s="40">
        <f>D140</f>
        <v>9.0416666666666661</v>
      </c>
      <c r="M142" s="35" t="s">
        <v>14</v>
      </c>
    </row>
    <row r="143" spans="1:13" x14ac:dyDescent="0.25">
      <c r="A143" s="36"/>
      <c r="B143" s="36"/>
      <c r="C143" s="36"/>
      <c r="D143" s="36"/>
      <c r="E143" s="36"/>
      <c r="F143" s="36"/>
      <c r="G143" s="36"/>
      <c r="H143" s="36"/>
      <c r="I143" s="35"/>
      <c r="J143" s="30" t="s">
        <v>37</v>
      </c>
      <c r="K143" s="30"/>
      <c r="L143" s="41">
        <f>G140</f>
        <v>6.958333333333333</v>
      </c>
      <c r="M143" s="35" t="s">
        <v>14</v>
      </c>
    </row>
    <row r="145" spans="1:13" x14ac:dyDescent="0.25">
      <c r="A145" s="14" t="s">
        <v>0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spans="1:13" x14ac:dyDescent="0.25">
      <c r="A146" s="14" t="s">
        <v>374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 x14ac:dyDescent="0.25">
      <c r="A147" s="478" t="s">
        <v>44</v>
      </c>
      <c r="B147" s="478"/>
      <c r="C147" s="478"/>
      <c r="D147" s="478"/>
      <c r="E147" s="478"/>
      <c r="F147" s="478"/>
      <c r="G147" s="478"/>
      <c r="H147" s="478"/>
      <c r="I147" s="478"/>
      <c r="J147" s="478"/>
      <c r="K147" s="18" t="s">
        <v>3</v>
      </c>
      <c r="L147" s="16">
        <v>8.5</v>
      </c>
      <c r="M147" s="18" t="s">
        <v>4</v>
      </c>
    </row>
    <row r="148" spans="1:13" ht="15.75" customHeight="1" x14ac:dyDescent="0.25">
      <c r="A148" s="13" t="s">
        <v>5</v>
      </c>
      <c r="B148" s="13" t="s">
        <v>6</v>
      </c>
      <c r="C148" s="12" t="s">
        <v>7</v>
      </c>
      <c r="D148" s="12" t="s">
        <v>8</v>
      </c>
      <c r="E148" s="11" t="s">
        <v>9</v>
      </c>
      <c r="F148" s="11" t="s">
        <v>10</v>
      </c>
      <c r="G148" s="12" t="s">
        <v>11</v>
      </c>
      <c r="H148" s="477" t="s">
        <v>12</v>
      </c>
      <c r="I148" s="477"/>
      <c r="J148" s="477"/>
      <c r="K148" s="9" t="s">
        <v>13</v>
      </c>
      <c r="L148" s="9"/>
      <c r="M148" s="9"/>
    </row>
    <row r="149" spans="1:13" x14ac:dyDescent="0.25">
      <c r="A149" s="13"/>
      <c r="B149" s="13"/>
      <c r="C149" s="12"/>
      <c r="D149" s="12"/>
      <c r="E149" s="11"/>
      <c r="F149" s="11"/>
      <c r="G149" s="12"/>
      <c r="H149" s="388" t="s">
        <v>14</v>
      </c>
      <c r="I149" s="388" t="s">
        <v>15</v>
      </c>
      <c r="J149" s="388" t="s">
        <v>16</v>
      </c>
      <c r="K149" s="20" t="s">
        <v>14</v>
      </c>
      <c r="L149" s="20" t="s">
        <v>15</v>
      </c>
      <c r="M149" s="20" t="s">
        <v>16</v>
      </c>
    </row>
    <row r="150" spans="1:13" x14ac:dyDescent="0.25">
      <c r="A150" s="21">
        <v>1</v>
      </c>
      <c r="B150" s="22" t="s">
        <v>360</v>
      </c>
      <c r="C150" s="21">
        <v>132</v>
      </c>
      <c r="D150" s="23">
        <f t="shared" ref="D150:D161" si="54">F150+E150</f>
        <v>14</v>
      </c>
      <c r="E150" s="53">
        <v>-1</v>
      </c>
      <c r="F150" s="53">
        <f t="shared" ref="F150:F161" si="55">INT(C150/$L$3)</f>
        <v>15</v>
      </c>
      <c r="G150" s="27">
        <v>4</v>
      </c>
      <c r="H150" s="27" t="str">
        <f t="shared" ref="H150:H162" si="56">CHOOSE(WEEKDAY(I150),"Minggu","Senin","Selasa","Rabu","Kamis","Jum'at","Sabtu")</f>
        <v>Jum'at</v>
      </c>
      <c r="I150" s="72">
        <v>45744</v>
      </c>
      <c r="J150" s="73">
        <v>0.5</v>
      </c>
      <c r="K150" s="27" t="str">
        <f t="shared" ref="K150:K161" si="57">CHOOSE(WEEKDAY(L150),"Minggu","Senin","Selasa","Rabu","Kamis","Jum'at","Sabtu")</f>
        <v>Jum'at</v>
      </c>
      <c r="L150" s="72">
        <f>(I150+J150)+G150/24</f>
        <v>45744.666666666664</v>
      </c>
      <c r="M150" s="73">
        <f t="shared" ref="M150:M161" si="58">(J150+G150/24)</f>
        <v>0.66666666666666663</v>
      </c>
    </row>
    <row r="151" spans="1:13" x14ac:dyDescent="0.25">
      <c r="A151" s="27">
        <f t="shared" ref="A151:A162" si="59">A150+1</f>
        <v>2</v>
      </c>
      <c r="B151" s="54" t="s">
        <v>23</v>
      </c>
      <c r="C151" s="27">
        <v>132</v>
      </c>
      <c r="D151" s="53">
        <f t="shared" si="54"/>
        <v>14</v>
      </c>
      <c r="E151" s="53">
        <v>-1</v>
      </c>
      <c r="F151" s="53">
        <f t="shared" si="55"/>
        <v>15</v>
      </c>
      <c r="G151" s="27">
        <v>34</v>
      </c>
      <c r="H151" s="27" t="str">
        <f t="shared" si="56"/>
        <v>Sabtu</v>
      </c>
      <c r="I151" s="72">
        <f t="shared" ref="I151:I162" si="60">$I$150+J151</f>
        <v>45745.25</v>
      </c>
      <c r="J151" s="73">
        <f t="shared" ref="J151:J162" si="61">M150+D150/24</f>
        <v>1.25</v>
      </c>
      <c r="K151" s="27" t="str">
        <f t="shared" si="57"/>
        <v>Minggu</v>
      </c>
      <c r="L151" s="72">
        <f t="shared" ref="L151:L161" si="62">($I$150+J151)+G151/24</f>
        <v>45746.666666666664</v>
      </c>
      <c r="M151" s="73">
        <f t="shared" si="58"/>
        <v>2.666666666666667</v>
      </c>
    </row>
    <row r="152" spans="1:13" x14ac:dyDescent="0.25">
      <c r="A152" s="27">
        <f t="shared" si="59"/>
        <v>3</v>
      </c>
      <c r="B152" s="54" t="s">
        <v>360</v>
      </c>
      <c r="C152" s="27">
        <v>105</v>
      </c>
      <c r="D152" s="53">
        <f t="shared" si="54"/>
        <v>10</v>
      </c>
      <c r="E152" s="53">
        <v>-2</v>
      </c>
      <c r="F152" s="53">
        <f t="shared" si="55"/>
        <v>12</v>
      </c>
      <c r="G152" s="27">
        <v>14</v>
      </c>
      <c r="H152" s="27" t="str">
        <f t="shared" si="56"/>
        <v>Senin</v>
      </c>
      <c r="I152" s="72">
        <f t="shared" si="60"/>
        <v>45747.25</v>
      </c>
      <c r="J152" s="73">
        <f t="shared" si="61"/>
        <v>3.2500000000000004</v>
      </c>
      <c r="K152" s="27" t="str">
        <f t="shared" si="57"/>
        <v>Senin</v>
      </c>
      <c r="L152" s="72">
        <f t="shared" si="62"/>
        <v>45747.833333333336</v>
      </c>
      <c r="M152" s="73">
        <f t="shared" si="58"/>
        <v>3.8333333333333339</v>
      </c>
    </row>
    <row r="153" spans="1:13" x14ac:dyDescent="0.25">
      <c r="A153" s="27">
        <f t="shared" si="59"/>
        <v>4</v>
      </c>
      <c r="B153" s="31" t="s">
        <v>375</v>
      </c>
      <c r="C153" s="27">
        <v>105</v>
      </c>
      <c r="D153" s="53">
        <f t="shared" si="54"/>
        <v>10</v>
      </c>
      <c r="E153" s="53">
        <v>-2</v>
      </c>
      <c r="F153" s="53">
        <f t="shared" si="55"/>
        <v>12</v>
      </c>
      <c r="G153" s="27">
        <v>2</v>
      </c>
      <c r="H153" s="27" t="str">
        <f t="shared" si="56"/>
        <v>Selasa</v>
      </c>
      <c r="I153" s="72">
        <f t="shared" si="60"/>
        <v>45748.25</v>
      </c>
      <c r="J153" s="73">
        <f t="shared" si="61"/>
        <v>4.2500000000000009</v>
      </c>
      <c r="K153" s="27" t="str">
        <f t="shared" si="57"/>
        <v>Selasa</v>
      </c>
      <c r="L153" s="72">
        <f t="shared" si="62"/>
        <v>45748.333333333336</v>
      </c>
      <c r="M153" s="73">
        <f t="shared" si="58"/>
        <v>4.3333333333333339</v>
      </c>
    </row>
    <row r="154" spans="1:13" x14ac:dyDescent="0.25">
      <c r="A154" s="27">
        <f t="shared" si="59"/>
        <v>5</v>
      </c>
      <c r="B154" s="31" t="s">
        <v>360</v>
      </c>
      <c r="C154" s="27">
        <v>132</v>
      </c>
      <c r="D154" s="53">
        <f t="shared" si="54"/>
        <v>14</v>
      </c>
      <c r="E154" s="53">
        <v>-1</v>
      </c>
      <c r="F154" s="53">
        <f t="shared" si="55"/>
        <v>15</v>
      </c>
      <c r="G154" s="27">
        <v>6</v>
      </c>
      <c r="H154" s="27" t="str">
        <f t="shared" si="56"/>
        <v>Selasa</v>
      </c>
      <c r="I154" s="72">
        <f t="shared" si="60"/>
        <v>45748.75</v>
      </c>
      <c r="J154" s="73">
        <f t="shared" si="61"/>
        <v>4.7500000000000009</v>
      </c>
      <c r="K154" s="27" t="str">
        <f t="shared" si="57"/>
        <v>Rabu</v>
      </c>
      <c r="L154" s="72">
        <f t="shared" si="62"/>
        <v>45749</v>
      </c>
      <c r="M154" s="73">
        <f t="shared" si="58"/>
        <v>5.0000000000000009</v>
      </c>
    </row>
    <row r="155" spans="1:13" x14ac:dyDescent="0.25">
      <c r="A155" s="27">
        <f t="shared" si="59"/>
        <v>6</v>
      </c>
      <c r="B155" s="31" t="s">
        <v>23</v>
      </c>
      <c r="C155" s="27">
        <v>300</v>
      </c>
      <c r="D155" s="53">
        <f t="shared" si="54"/>
        <v>27</v>
      </c>
      <c r="E155" s="53">
        <v>-8</v>
      </c>
      <c r="F155" s="53">
        <f t="shared" si="55"/>
        <v>35</v>
      </c>
      <c r="G155" s="27">
        <v>2</v>
      </c>
      <c r="H155" s="27" t="str">
        <f t="shared" si="56"/>
        <v>Rabu</v>
      </c>
      <c r="I155" s="72">
        <f t="shared" si="60"/>
        <v>45749.583333333336</v>
      </c>
      <c r="J155" s="73">
        <f t="shared" si="61"/>
        <v>5.5833333333333339</v>
      </c>
      <c r="K155" s="27" t="str">
        <f t="shared" si="57"/>
        <v>Rabu</v>
      </c>
      <c r="L155" s="72">
        <f t="shared" si="62"/>
        <v>45749.666666666672</v>
      </c>
      <c r="M155" s="73">
        <f t="shared" si="58"/>
        <v>5.666666666666667</v>
      </c>
    </row>
    <row r="156" spans="1:13" x14ac:dyDescent="0.25">
      <c r="A156" s="27">
        <f t="shared" si="59"/>
        <v>7</v>
      </c>
      <c r="B156" s="78" t="s">
        <v>376</v>
      </c>
      <c r="C156" s="27">
        <v>300</v>
      </c>
      <c r="D156" s="53">
        <f t="shared" si="54"/>
        <v>29</v>
      </c>
      <c r="E156" s="53">
        <v>-6</v>
      </c>
      <c r="F156" s="53">
        <f t="shared" si="55"/>
        <v>35</v>
      </c>
      <c r="G156" s="27">
        <v>5</v>
      </c>
      <c r="H156" s="27" t="str">
        <f t="shared" si="56"/>
        <v>Kamis</v>
      </c>
      <c r="I156" s="72">
        <f t="shared" si="60"/>
        <v>45750.791666666664</v>
      </c>
      <c r="J156" s="73">
        <f t="shared" si="61"/>
        <v>6.791666666666667</v>
      </c>
      <c r="K156" s="27" t="str">
        <f t="shared" si="57"/>
        <v>Jum'at</v>
      </c>
      <c r="L156" s="72">
        <f t="shared" si="62"/>
        <v>45751</v>
      </c>
      <c r="M156" s="73">
        <f t="shared" si="58"/>
        <v>7</v>
      </c>
    </row>
    <row r="157" spans="1:13" x14ac:dyDescent="0.25">
      <c r="A157" s="27">
        <f t="shared" si="59"/>
        <v>8</v>
      </c>
      <c r="B157" s="31" t="s">
        <v>23</v>
      </c>
      <c r="C157" s="27">
        <v>132</v>
      </c>
      <c r="D157" s="53">
        <f t="shared" si="54"/>
        <v>14</v>
      </c>
      <c r="E157" s="53">
        <v>-1</v>
      </c>
      <c r="F157" s="53">
        <f t="shared" si="55"/>
        <v>15</v>
      </c>
      <c r="G157" s="27">
        <v>2</v>
      </c>
      <c r="H157" s="27" t="str">
        <f t="shared" si="56"/>
        <v>Sabtu</v>
      </c>
      <c r="I157" s="72">
        <f t="shared" si="60"/>
        <v>45752.208333333336</v>
      </c>
      <c r="J157" s="73">
        <f t="shared" si="61"/>
        <v>8.2083333333333339</v>
      </c>
      <c r="K157" s="27" t="str">
        <f t="shared" si="57"/>
        <v>Sabtu</v>
      </c>
      <c r="L157" s="72">
        <f t="shared" si="62"/>
        <v>45752.291666666672</v>
      </c>
      <c r="M157" s="73">
        <f t="shared" si="58"/>
        <v>8.2916666666666679</v>
      </c>
    </row>
    <row r="158" spans="1:13" x14ac:dyDescent="0.25">
      <c r="A158" s="27">
        <f t="shared" si="59"/>
        <v>9</v>
      </c>
      <c r="B158" s="31" t="s">
        <v>360</v>
      </c>
      <c r="C158" s="27">
        <v>132</v>
      </c>
      <c r="D158" s="53">
        <f t="shared" si="54"/>
        <v>14</v>
      </c>
      <c r="E158" s="53">
        <v>-1</v>
      </c>
      <c r="F158" s="53">
        <f t="shared" si="55"/>
        <v>15</v>
      </c>
      <c r="G158" s="27">
        <v>20</v>
      </c>
      <c r="H158" s="27" t="str">
        <f t="shared" si="56"/>
        <v>Sabtu</v>
      </c>
      <c r="I158" s="72">
        <f t="shared" si="60"/>
        <v>45752.875</v>
      </c>
      <c r="J158" s="73">
        <f t="shared" si="61"/>
        <v>8.8750000000000018</v>
      </c>
      <c r="K158" s="27" t="str">
        <f t="shared" si="57"/>
        <v>Minggu</v>
      </c>
      <c r="L158" s="72">
        <f t="shared" si="62"/>
        <v>45753.708333333336</v>
      </c>
      <c r="M158" s="73">
        <f t="shared" si="58"/>
        <v>9.7083333333333357</v>
      </c>
    </row>
    <row r="159" spans="1:13" x14ac:dyDescent="0.25">
      <c r="A159" s="27">
        <f t="shared" si="59"/>
        <v>10</v>
      </c>
      <c r="B159" s="31" t="s">
        <v>23</v>
      </c>
      <c r="C159" s="27">
        <v>300</v>
      </c>
      <c r="D159" s="53">
        <f t="shared" si="54"/>
        <v>27</v>
      </c>
      <c r="E159" s="53">
        <v>-8</v>
      </c>
      <c r="F159" s="53">
        <f t="shared" si="55"/>
        <v>35</v>
      </c>
      <c r="G159" s="27">
        <v>2</v>
      </c>
      <c r="H159" s="27" t="str">
        <f t="shared" si="56"/>
        <v>Senin</v>
      </c>
      <c r="I159" s="72">
        <f t="shared" si="60"/>
        <v>45754.291666666664</v>
      </c>
      <c r="J159" s="73">
        <f t="shared" si="61"/>
        <v>10.29166666666667</v>
      </c>
      <c r="K159" s="27" t="str">
        <f t="shared" si="57"/>
        <v>Senin</v>
      </c>
      <c r="L159" s="72">
        <f t="shared" si="62"/>
        <v>45754.375</v>
      </c>
      <c r="M159" s="73">
        <f t="shared" si="58"/>
        <v>10.375000000000004</v>
      </c>
    </row>
    <row r="160" spans="1:13" x14ac:dyDescent="0.25">
      <c r="A160" s="27">
        <f t="shared" si="59"/>
        <v>11</v>
      </c>
      <c r="B160" s="78" t="s">
        <v>376</v>
      </c>
      <c r="C160" s="27">
        <v>300</v>
      </c>
      <c r="D160" s="53">
        <f t="shared" si="54"/>
        <v>28</v>
      </c>
      <c r="E160" s="53">
        <v>-7</v>
      </c>
      <c r="F160" s="53">
        <f t="shared" si="55"/>
        <v>35</v>
      </c>
      <c r="G160" s="27">
        <v>4</v>
      </c>
      <c r="H160" s="27" t="str">
        <f t="shared" si="56"/>
        <v>Selasa</v>
      </c>
      <c r="I160" s="72">
        <f t="shared" si="60"/>
        <v>45755.5</v>
      </c>
      <c r="J160" s="73">
        <f t="shared" si="61"/>
        <v>11.500000000000004</v>
      </c>
      <c r="K160" s="27" t="str">
        <f t="shared" si="57"/>
        <v>Selasa</v>
      </c>
      <c r="L160" s="72">
        <f t="shared" si="62"/>
        <v>45755.666666666664</v>
      </c>
      <c r="M160" s="73">
        <f t="shared" si="58"/>
        <v>11.66666666666667</v>
      </c>
    </row>
    <row r="161" spans="1:13" x14ac:dyDescent="0.25">
      <c r="A161" s="27">
        <f t="shared" si="59"/>
        <v>12</v>
      </c>
      <c r="B161" s="31" t="s">
        <v>23</v>
      </c>
      <c r="C161" s="27">
        <v>132</v>
      </c>
      <c r="D161" s="53">
        <f t="shared" si="54"/>
        <v>14</v>
      </c>
      <c r="E161" s="53">
        <v>-1</v>
      </c>
      <c r="F161" s="53">
        <f t="shared" si="55"/>
        <v>15</v>
      </c>
      <c r="G161" s="27">
        <v>2</v>
      </c>
      <c r="H161" s="27" t="str">
        <f t="shared" si="56"/>
        <v>Rabu</v>
      </c>
      <c r="I161" s="72">
        <f t="shared" si="60"/>
        <v>45756.833333333336</v>
      </c>
      <c r="J161" s="73">
        <f t="shared" si="61"/>
        <v>12.833333333333336</v>
      </c>
      <c r="K161" s="27" t="str">
        <f t="shared" si="57"/>
        <v>Rabu</v>
      </c>
      <c r="L161" s="72">
        <f t="shared" si="62"/>
        <v>45756.916666666672</v>
      </c>
      <c r="M161" s="73">
        <f t="shared" si="58"/>
        <v>12.91666666666667</v>
      </c>
    </row>
    <row r="162" spans="1:13" x14ac:dyDescent="0.25">
      <c r="A162" s="27">
        <f t="shared" si="59"/>
        <v>13</v>
      </c>
      <c r="B162" s="22" t="s">
        <v>360</v>
      </c>
      <c r="C162" s="27"/>
      <c r="D162" s="53"/>
      <c r="E162" s="53"/>
      <c r="F162" s="53"/>
      <c r="G162" s="27"/>
      <c r="H162" s="27" t="str">
        <f t="shared" si="56"/>
        <v>Kamis</v>
      </c>
      <c r="I162" s="72">
        <f t="shared" si="60"/>
        <v>45757.5</v>
      </c>
      <c r="J162" s="73">
        <f t="shared" si="61"/>
        <v>13.500000000000004</v>
      </c>
      <c r="K162" s="27"/>
      <c r="L162" s="72"/>
      <c r="M162" s="73"/>
    </row>
    <row r="163" spans="1:13" x14ac:dyDescent="0.25">
      <c r="A163" s="459" t="s">
        <v>31</v>
      </c>
      <c r="B163" s="459"/>
      <c r="C163" s="56">
        <f>SUM(C150:C162)</f>
        <v>2202</v>
      </c>
      <c r="D163" s="56">
        <f>SUM(D150:D162)</f>
        <v>215</v>
      </c>
      <c r="E163" s="56"/>
      <c r="F163" s="56"/>
      <c r="G163" s="56">
        <f>SUM(G150:G162)</f>
        <v>97</v>
      </c>
      <c r="H163" s="56">
        <f>D163+G163</f>
        <v>312</v>
      </c>
      <c r="I163" s="29"/>
      <c r="J163" s="30"/>
      <c r="K163" s="29"/>
      <c r="L163" s="29"/>
      <c r="M163" s="30"/>
    </row>
    <row r="164" spans="1:13" x14ac:dyDescent="0.25">
      <c r="A164" s="8" t="s">
        <v>32</v>
      </c>
      <c r="B164" s="8"/>
      <c r="C164" s="31"/>
      <c r="D164" s="32">
        <f>D163/24</f>
        <v>8.9583333333333339</v>
      </c>
      <c r="E164" s="32"/>
      <c r="F164" s="32"/>
      <c r="G164" s="32">
        <f>G163/24</f>
        <v>4.041666666666667</v>
      </c>
      <c r="H164" s="32">
        <f>H163/24</f>
        <v>13</v>
      </c>
      <c r="I164" s="33"/>
      <c r="J164" s="34" t="s">
        <v>33</v>
      </c>
      <c r="K164" s="35"/>
      <c r="L164" s="35"/>
      <c r="M164" s="35"/>
    </row>
    <row r="165" spans="1:13" x14ac:dyDescent="0.25">
      <c r="A165" s="36"/>
      <c r="B165" s="36"/>
      <c r="C165" s="36"/>
      <c r="D165" s="36"/>
      <c r="E165" s="36"/>
      <c r="F165" s="36"/>
      <c r="G165" s="36"/>
      <c r="H165" s="35"/>
      <c r="I165" s="35"/>
      <c r="J165" s="30" t="s">
        <v>34</v>
      </c>
      <c r="K165" s="30"/>
      <c r="L165" s="38">
        <f>C163</f>
        <v>2202</v>
      </c>
      <c r="M165" s="35" t="s">
        <v>35</v>
      </c>
    </row>
    <row r="166" spans="1:13" x14ac:dyDescent="0.25">
      <c r="A166" s="36"/>
      <c r="B166" s="229"/>
      <c r="C166" s="36"/>
      <c r="D166" s="36"/>
      <c r="E166" s="36"/>
      <c r="F166" s="36"/>
      <c r="G166" s="36"/>
      <c r="H166" s="36"/>
      <c r="I166" s="35"/>
      <c r="J166" s="30" t="s">
        <v>36</v>
      </c>
      <c r="K166" s="30"/>
      <c r="L166" s="40">
        <f>D164</f>
        <v>8.9583333333333339</v>
      </c>
      <c r="M166" s="35" t="s">
        <v>14</v>
      </c>
    </row>
    <row r="167" spans="1:13" x14ac:dyDescent="0.25">
      <c r="A167" s="36"/>
      <c r="B167" s="36"/>
      <c r="C167" s="36"/>
      <c r="D167" s="36"/>
      <c r="E167" s="36"/>
      <c r="F167" s="36"/>
      <c r="G167" s="36"/>
      <c r="H167" s="36"/>
      <c r="I167" s="35"/>
      <c r="J167" s="30" t="s">
        <v>37</v>
      </c>
      <c r="K167" s="30"/>
      <c r="L167" s="41">
        <f>G164</f>
        <v>4.041666666666667</v>
      </c>
      <c r="M167" s="35" t="s">
        <v>14</v>
      </c>
    </row>
    <row r="169" spans="1:13" x14ac:dyDescent="0.25">
      <c r="A169" s="14" t="s">
        <v>0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spans="1:13" x14ac:dyDescent="0.25">
      <c r="A170" s="14" t="s">
        <v>374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spans="1:13" x14ac:dyDescent="0.25">
      <c r="A171" s="478" t="s">
        <v>45</v>
      </c>
      <c r="B171" s="478"/>
      <c r="C171" s="478"/>
      <c r="D171" s="478"/>
      <c r="E171" s="478"/>
      <c r="F171" s="478"/>
      <c r="G171" s="478"/>
      <c r="H171" s="478"/>
      <c r="I171" s="478"/>
      <c r="J171" s="478"/>
      <c r="K171" s="18" t="s">
        <v>3</v>
      </c>
      <c r="L171" s="16">
        <v>8.5</v>
      </c>
      <c r="M171" s="18" t="s">
        <v>4</v>
      </c>
    </row>
    <row r="172" spans="1:13" ht="15.75" customHeight="1" x14ac:dyDescent="0.25">
      <c r="A172" s="13" t="s">
        <v>5</v>
      </c>
      <c r="B172" s="13" t="s">
        <v>6</v>
      </c>
      <c r="C172" s="12" t="s">
        <v>7</v>
      </c>
      <c r="D172" s="12" t="s">
        <v>8</v>
      </c>
      <c r="E172" s="11" t="s">
        <v>9</v>
      </c>
      <c r="F172" s="11" t="s">
        <v>10</v>
      </c>
      <c r="G172" s="12" t="s">
        <v>11</v>
      </c>
      <c r="H172" s="477" t="s">
        <v>12</v>
      </c>
      <c r="I172" s="477"/>
      <c r="J172" s="477"/>
      <c r="K172" s="9" t="s">
        <v>13</v>
      </c>
      <c r="L172" s="9"/>
      <c r="M172" s="9"/>
    </row>
    <row r="173" spans="1:13" x14ac:dyDescent="0.25">
      <c r="A173" s="13"/>
      <c r="B173" s="13"/>
      <c r="C173" s="12"/>
      <c r="D173" s="12"/>
      <c r="E173" s="11"/>
      <c r="F173" s="11"/>
      <c r="G173" s="12"/>
      <c r="H173" s="388" t="s">
        <v>14</v>
      </c>
      <c r="I173" s="388" t="s">
        <v>15</v>
      </c>
      <c r="J173" s="388" t="s">
        <v>16</v>
      </c>
      <c r="K173" s="20" t="s">
        <v>14</v>
      </c>
      <c r="L173" s="20" t="s">
        <v>15</v>
      </c>
      <c r="M173" s="20" t="s">
        <v>16</v>
      </c>
    </row>
    <row r="174" spans="1:13" x14ac:dyDescent="0.25">
      <c r="A174" s="21">
        <v>1</v>
      </c>
      <c r="B174" s="22" t="s">
        <v>360</v>
      </c>
      <c r="C174" s="21">
        <v>132</v>
      </c>
      <c r="D174" s="23">
        <f t="shared" ref="D174:D185" si="63">F174+E174</f>
        <v>14</v>
      </c>
      <c r="E174" s="53">
        <v>-1</v>
      </c>
      <c r="F174" s="53">
        <f t="shared" ref="F174:F185" si="64">INT(C174/$L$3)</f>
        <v>15</v>
      </c>
      <c r="G174" s="27">
        <v>29</v>
      </c>
      <c r="H174" s="27" t="str">
        <f t="shared" ref="H174:H186" si="65">CHOOSE(WEEKDAY(I174),"Minggu","Senin","Selasa","Rabu","Kamis","Jum'at","Sabtu")</f>
        <v>Kamis</v>
      </c>
      <c r="I174" s="72">
        <v>45757</v>
      </c>
      <c r="J174" s="73">
        <v>0.5</v>
      </c>
      <c r="K174" s="27" t="str">
        <f t="shared" ref="K174:K185" si="66">CHOOSE(WEEKDAY(L174),"Minggu","Senin","Selasa","Rabu","Kamis","Jum'at","Sabtu")</f>
        <v>Jum'at</v>
      </c>
      <c r="L174" s="72">
        <f>(I174+J174)+G174/24</f>
        <v>45758.708333333336</v>
      </c>
      <c r="M174" s="73">
        <f t="shared" ref="M174:M185" si="67">(J174+G174/24)</f>
        <v>1.7083333333333333</v>
      </c>
    </row>
    <row r="175" spans="1:13" x14ac:dyDescent="0.25">
      <c r="A175" s="27">
        <f t="shared" ref="A175:A186" si="68">A174+1</f>
        <v>2</v>
      </c>
      <c r="B175" s="54" t="s">
        <v>23</v>
      </c>
      <c r="C175" s="27">
        <v>132</v>
      </c>
      <c r="D175" s="53">
        <f t="shared" si="63"/>
        <v>14</v>
      </c>
      <c r="E175" s="53">
        <v>-1</v>
      </c>
      <c r="F175" s="53">
        <f t="shared" si="64"/>
        <v>15</v>
      </c>
      <c r="G175" s="27">
        <v>33</v>
      </c>
      <c r="H175" s="27" t="str">
        <f t="shared" si="65"/>
        <v>Sabtu</v>
      </c>
      <c r="I175" s="72">
        <f t="shared" ref="I175:I186" si="69">$I$174+J175</f>
        <v>45759.291666666664</v>
      </c>
      <c r="J175" s="73">
        <f t="shared" ref="J175:J186" si="70">M174+D174/24</f>
        <v>2.2916666666666665</v>
      </c>
      <c r="K175" s="27" t="str">
        <f t="shared" si="66"/>
        <v>Minggu</v>
      </c>
      <c r="L175" s="72">
        <f t="shared" ref="L175:L185" si="71">($I$174+J175)+G175/24</f>
        <v>45760.666666666664</v>
      </c>
      <c r="M175" s="73">
        <f t="shared" si="67"/>
        <v>3.6666666666666665</v>
      </c>
    </row>
    <row r="176" spans="1:13" x14ac:dyDescent="0.25">
      <c r="A176" s="27">
        <f t="shared" si="68"/>
        <v>3</v>
      </c>
      <c r="B176" s="54" t="s">
        <v>360</v>
      </c>
      <c r="C176" s="27">
        <v>105</v>
      </c>
      <c r="D176" s="53">
        <f t="shared" si="63"/>
        <v>10</v>
      </c>
      <c r="E176" s="53">
        <v>-2</v>
      </c>
      <c r="F176" s="53">
        <f t="shared" si="64"/>
        <v>12</v>
      </c>
      <c r="G176" s="27">
        <v>14</v>
      </c>
      <c r="H176" s="27" t="str">
        <f t="shared" si="65"/>
        <v>Senin</v>
      </c>
      <c r="I176" s="72">
        <f t="shared" si="69"/>
        <v>45761.25</v>
      </c>
      <c r="J176" s="73">
        <f t="shared" si="70"/>
        <v>4.25</v>
      </c>
      <c r="K176" s="27" t="str">
        <f t="shared" si="66"/>
        <v>Senin</v>
      </c>
      <c r="L176" s="72">
        <f t="shared" si="71"/>
        <v>45761.833333333336</v>
      </c>
      <c r="M176" s="73">
        <f t="shared" si="67"/>
        <v>4.833333333333333</v>
      </c>
    </row>
    <row r="177" spans="1:112" x14ac:dyDescent="0.25">
      <c r="A177" s="27">
        <f t="shared" si="68"/>
        <v>4</v>
      </c>
      <c r="B177" s="31" t="s">
        <v>375</v>
      </c>
      <c r="C177" s="27">
        <v>105</v>
      </c>
      <c r="D177" s="53">
        <f t="shared" si="63"/>
        <v>10</v>
      </c>
      <c r="E177" s="53">
        <v>-2</v>
      </c>
      <c r="F177" s="53">
        <f t="shared" si="64"/>
        <v>12</v>
      </c>
      <c r="G177" s="27">
        <v>2</v>
      </c>
      <c r="H177" s="27" t="str">
        <f t="shared" si="65"/>
        <v>Selasa</v>
      </c>
      <c r="I177" s="72">
        <f t="shared" si="69"/>
        <v>45762.25</v>
      </c>
      <c r="J177" s="73">
        <f t="shared" si="70"/>
        <v>5.25</v>
      </c>
      <c r="K177" s="27" t="str">
        <f t="shared" si="66"/>
        <v>Selasa</v>
      </c>
      <c r="L177" s="72">
        <f t="shared" si="71"/>
        <v>45762.333333333336</v>
      </c>
      <c r="M177" s="73">
        <f t="shared" si="67"/>
        <v>5.333333333333333</v>
      </c>
    </row>
    <row r="178" spans="1:112" x14ac:dyDescent="0.25">
      <c r="A178" s="27">
        <f t="shared" si="68"/>
        <v>5</v>
      </c>
      <c r="B178" s="31" t="s">
        <v>360</v>
      </c>
      <c r="C178" s="27">
        <v>132</v>
      </c>
      <c r="D178" s="53">
        <f t="shared" si="63"/>
        <v>14</v>
      </c>
      <c r="E178" s="53">
        <v>-1</v>
      </c>
      <c r="F178" s="53">
        <f t="shared" si="64"/>
        <v>15</v>
      </c>
      <c r="G178" s="27">
        <v>6</v>
      </c>
      <c r="H178" s="27" t="str">
        <f t="shared" si="65"/>
        <v>Selasa</v>
      </c>
      <c r="I178" s="72">
        <f t="shared" si="69"/>
        <v>45762.75</v>
      </c>
      <c r="J178" s="73">
        <f t="shared" si="70"/>
        <v>5.75</v>
      </c>
      <c r="K178" s="27" t="str">
        <f t="shared" si="66"/>
        <v>Rabu</v>
      </c>
      <c r="L178" s="72">
        <f t="shared" si="71"/>
        <v>45763</v>
      </c>
      <c r="M178" s="73">
        <f t="shared" si="67"/>
        <v>6</v>
      </c>
    </row>
    <row r="179" spans="1:112" x14ac:dyDescent="0.25">
      <c r="A179" s="27">
        <f t="shared" si="68"/>
        <v>6</v>
      </c>
      <c r="B179" s="31" t="s">
        <v>23</v>
      </c>
      <c r="C179" s="27">
        <v>300</v>
      </c>
      <c r="D179" s="53">
        <f t="shared" si="63"/>
        <v>27</v>
      </c>
      <c r="E179" s="53">
        <v>-8</v>
      </c>
      <c r="F179" s="53">
        <f t="shared" si="64"/>
        <v>35</v>
      </c>
      <c r="G179" s="27">
        <v>2</v>
      </c>
      <c r="H179" s="27" t="str">
        <f t="shared" si="65"/>
        <v>Rabu</v>
      </c>
      <c r="I179" s="72">
        <f t="shared" si="69"/>
        <v>45763.583333333336</v>
      </c>
      <c r="J179" s="73">
        <f t="shared" si="70"/>
        <v>6.583333333333333</v>
      </c>
      <c r="K179" s="27" t="str">
        <f t="shared" si="66"/>
        <v>Rabu</v>
      </c>
      <c r="L179" s="72">
        <f t="shared" si="71"/>
        <v>45763.666666666672</v>
      </c>
      <c r="M179" s="73">
        <f t="shared" si="67"/>
        <v>6.6666666666666661</v>
      </c>
    </row>
    <row r="180" spans="1:112" x14ac:dyDescent="0.25">
      <c r="A180" s="27">
        <f t="shared" si="68"/>
        <v>7</v>
      </c>
      <c r="B180" s="78" t="s">
        <v>376</v>
      </c>
      <c r="C180" s="27">
        <v>300</v>
      </c>
      <c r="D180" s="53">
        <f t="shared" si="63"/>
        <v>29</v>
      </c>
      <c r="E180" s="53">
        <v>-6</v>
      </c>
      <c r="F180" s="53">
        <f t="shared" si="64"/>
        <v>35</v>
      </c>
      <c r="G180" s="27">
        <v>5</v>
      </c>
      <c r="H180" s="27" t="str">
        <f t="shared" si="65"/>
        <v>Kamis</v>
      </c>
      <c r="I180" s="72">
        <f t="shared" si="69"/>
        <v>45764.791666666664</v>
      </c>
      <c r="J180" s="73">
        <f t="shared" si="70"/>
        <v>7.7916666666666661</v>
      </c>
      <c r="K180" s="27" t="str">
        <f t="shared" si="66"/>
        <v>Jum'at</v>
      </c>
      <c r="L180" s="72">
        <f t="shared" si="71"/>
        <v>45765</v>
      </c>
      <c r="M180" s="73">
        <f t="shared" si="67"/>
        <v>7.9999999999999991</v>
      </c>
    </row>
    <row r="181" spans="1:112" x14ac:dyDescent="0.25">
      <c r="A181" s="27">
        <f t="shared" si="68"/>
        <v>8</v>
      </c>
      <c r="B181" s="31" t="s">
        <v>23</v>
      </c>
      <c r="C181" s="27">
        <v>132</v>
      </c>
      <c r="D181" s="53">
        <f t="shared" si="63"/>
        <v>14</v>
      </c>
      <c r="E181" s="53">
        <v>-1</v>
      </c>
      <c r="F181" s="53">
        <f t="shared" si="64"/>
        <v>15</v>
      </c>
      <c r="G181" s="27">
        <v>2</v>
      </c>
      <c r="H181" s="27" t="str">
        <f t="shared" si="65"/>
        <v>Sabtu</v>
      </c>
      <c r="I181" s="72">
        <f t="shared" si="69"/>
        <v>45766.208333333336</v>
      </c>
      <c r="J181" s="73">
        <f t="shared" si="70"/>
        <v>9.2083333333333321</v>
      </c>
      <c r="K181" s="27" t="str">
        <f t="shared" si="66"/>
        <v>Sabtu</v>
      </c>
      <c r="L181" s="72">
        <f t="shared" si="71"/>
        <v>45766.291666666672</v>
      </c>
      <c r="M181" s="73">
        <f t="shared" si="67"/>
        <v>9.2916666666666661</v>
      </c>
    </row>
    <row r="182" spans="1:112" x14ac:dyDescent="0.25">
      <c r="A182" s="27">
        <f t="shared" si="68"/>
        <v>9</v>
      </c>
      <c r="B182" s="31" t="s">
        <v>360</v>
      </c>
      <c r="C182" s="27">
        <v>132</v>
      </c>
      <c r="D182" s="53">
        <f t="shared" si="63"/>
        <v>14</v>
      </c>
      <c r="E182" s="53">
        <v>-1</v>
      </c>
      <c r="F182" s="53">
        <f t="shared" si="64"/>
        <v>15</v>
      </c>
      <c r="G182" s="27">
        <v>20</v>
      </c>
      <c r="H182" s="27" t="str">
        <f t="shared" si="65"/>
        <v>Sabtu</v>
      </c>
      <c r="I182" s="72">
        <f t="shared" si="69"/>
        <v>45766.875</v>
      </c>
      <c r="J182" s="73">
        <f t="shared" si="70"/>
        <v>9.875</v>
      </c>
      <c r="K182" s="27" t="str">
        <f t="shared" si="66"/>
        <v>Minggu</v>
      </c>
      <c r="L182" s="72">
        <f t="shared" si="71"/>
        <v>45767.708333333336</v>
      </c>
      <c r="M182" s="73">
        <f t="shared" si="67"/>
        <v>10.708333333333334</v>
      </c>
    </row>
    <row r="183" spans="1:112" x14ac:dyDescent="0.25">
      <c r="A183" s="27">
        <f t="shared" si="68"/>
        <v>10</v>
      </c>
      <c r="B183" s="31" t="s">
        <v>23</v>
      </c>
      <c r="C183" s="27">
        <v>300</v>
      </c>
      <c r="D183" s="53">
        <f t="shared" si="63"/>
        <v>27</v>
      </c>
      <c r="E183" s="53">
        <v>-8</v>
      </c>
      <c r="F183" s="53">
        <f t="shared" si="64"/>
        <v>35</v>
      </c>
      <c r="G183" s="27">
        <v>2</v>
      </c>
      <c r="H183" s="27" t="str">
        <f t="shared" si="65"/>
        <v>Senin</v>
      </c>
      <c r="I183" s="72">
        <f t="shared" si="69"/>
        <v>45768.291666666664</v>
      </c>
      <c r="J183" s="73">
        <f t="shared" si="70"/>
        <v>11.291666666666668</v>
      </c>
      <c r="K183" s="27" t="str">
        <f t="shared" si="66"/>
        <v>Senin</v>
      </c>
      <c r="L183" s="72">
        <f t="shared" si="71"/>
        <v>45768.375</v>
      </c>
      <c r="M183" s="73">
        <f t="shared" si="67"/>
        <v>11.375000000000002</v>
      </c>
    </row>
    <row r="184" spans="1:112" x14ac:dyDescent="0.25">
      <c r="A184" s="27">
        <f t="shared" si="68"/>
        <v>11</v>
      </c>
      <c r="B184" s="78" t="s">
        <v>376</v>
      </c>
      <c r="C184" s="27">
        <v>300</v>
      </c>
      <c r="D184" s="53">
        <f t="shared" si="63"/>
        <v>28</v>
      </c>
      <c r="E184" s="53">
        <v>-7</v>
      </c>
      <c r="F184" s="53">
        <f t="shared" si="64"/>
        <v>35</v>
      </c>
      <c r="G184" s="27">
        <v>4</v>
      </c>
      <c r="H184" s="27" t="str">
        <f t="shared" si="65"/>
        <v>Selasa</v>
      </c>
      <c r="I184" s="72">
        <f t="shared" si="69"/>
        <v>45769.5</v>
      </c>
      <c r="J184" s="73">
        <f t="shared" si="70"/>
        <v>12.500000000000002</v>
      </c>
      <c r="K184" s="27" t="str">
        <f t="shared" si="66"/>
        <v>Selasa</v>
      </c>
      <c r="L184" s="72">
        <f t="shared" si="71"/>
        <v>45769.666666666664</v>
      </c>
      <c r="M184" s="73">
        <f t="shared" si="67"/>
        <v>12.666666666666668</v>
      </c>
    </row>
    <row r="185" spans="1:112" x14ac:dyDescent="0.25">
      <c r="A185" s="27">
        <f t="shared" si="68"/>
        <v>12</v>
      </c>
      <c r="B185" s="31" t="s">
        <v>23</v>
      </c>
      <c r="C185" s="27">
        <v>132</v>
      </c>
      <c r="D185" s="53">
        <f t="shared" si="63"/>
        <v>14</v>
      </c>
      <c r="E185" s="53">
        <v>-1</v>
      </c>
      <c r="F185" s="53">
        <f t="shared" si="64"/>
        <v>15</v>
      </c>
      <c r="G185" s="27">
        <v>2</v>
      </c>
      <c r="H185" s="27" t="str">
        <f t="shared" si="65"/>
        <v>Rabu</v>
      </c>
      <c r="I185" s="72">
        <f t="shared" si="69"/>
        <v>45770.833333333336</v>
      </c>
      <c r="J185" s="73">
        <f t="shared" si="70"/>
        <v>13.833333333333334</v>
      </c>
      <c r="K185" s="27" t="str">
        <f t="shared" si="66"/>
        <v>Rabu</v>
      </c>
      <c r="L185" s="72">
        <f t="shared" si="71"/>
        <v>45770.916666666672</v>
      </c>
      <c r="M185" s="73">
        <f t="shared" si="67"/>
        <v>13.916666666666668</v>
      </c>
    </row>
    <row r="186" spans="1:112" x14ac:dyDescent="0.25">
      <c r="A186" s="27">
        <f t="shared" si="68"/>
        <v>13</v>
      </c>
      <c r="B186" s="22" t="s">
        <v>360</v>
      </c>
      <c r="C186" s="27"/>
      <c r="D186" s="53"/>
      <c r="E186" s="53"/>
      <c r="F186" s="53"/>
      <c r="G186" s="27"/>
      <c r="H186" s="27" t="str">
        <f t="shared" si="65"/>
        <v>Kamis</v>
      </c>
      <c r="I186" s="72">
        <f t="shared" si="69"/>
        <v>45771.5</v>
      </c>
      <c r="J186" s="73">
        <f t="shared" si="70"/>
        <v>14.500000000000002</v>
      </c>
      <c r="K186" s="27"/>
      <c r="L186" s="72"/>
      <c r="M186" s="73"/>
    </row>
    <row r="187" spans="1:112" customFormat="1" x14ac:dyDescent="0.25">
      <c r="A187" s="459" t="s">
        <v>31</v>
      </c>
      <c r="B187" s="459"/>
      <c r="C187" s="56">
        <f>SUM(C174:C186)</f>
        <v>2202</v>
      </c>
      <c r="D187" s="56">
        <f>SUM(D174:D186)</f>
        <v>215</v>
      </c>
      <c r="E187" s="56"/>
      <c r="F187" s="56"/>
      <c r="G187" s="56">
        <f>SUM(G174:G186)</f>
        <v>121</v>
      </c>
      <c r="H187" s="56">
        <f>D187+G187</f>
        <v>336</v>
      </c>
      <c r="I187" s="29"/>
      <c r="J187" s="30"/>
      <c r="K187" s="29"/>
      <c r="L187" s="29"/>
      <c r="M187" s="30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</row>
    <row r="188" spans="1:112" customFormat="1" x14ac:dyDescent="0.25">
      <c r="A188" s="8" t="s">
        <v>32</v>
      </c>
      <c r="B188" s="8"/>
      <c r="C188" s="31"/>
      <c r="D188" s="32">
        <f>D187/24</f>
        <v>8.9583333333333339</v>
      </c>
      <c r="E188" s="32"/>
      <c r="F188" s="32"/>
      <c r="G188" s="32">
        <f>G187/24</f>
        <v>5.041666666666667</v>
      </c>
      <c r="H188" s="32">
        <f>H187/24</f>
        <v>14</v>
      </c>
      <c r="I188" s="33"/>
      <c r="J188" s="34" t="s">
        <v>33</v>
      </c>
      <c r="K188" s="35"/>
      <c r="L188" s="35"/>
      <c r="M188" s="3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</row>
    <row r="189" spans="1:112" customFormat="1" x14ac:dyDescent="0.25">
      <c r="A189" s="36"/>
      <c r="B189" s="36"/>
      <c r="C189" s="36"/>
      <c r="D189" s="36"/>
      <c r="E189" s="36"/>
      <c r="F189" s="36"/>
      <c r="G189" s="36"/>
      <c r="H189" s="35"/>
      <c r="I189" s="35"/>
      <c r="J189" s="30" t="s">
        <v>34</v>
      </c>
      <c r="K189" s="30"/>
      <c r="L189" s="38">
        <f>C187</f>
        <v>2202</v>
      </c>
      <c r="M189" s="35" t="s">
        <v>35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</row>
    <row r="190" spans="1:112" customFormat="1" x14ac:dyDescent="0.25">
      <c r="A190" s="36"/>
      <c r="B190" s="229"/>
      <c r="C190" s="36"/>
      <c r="D190" s="36"/>
      <c r="E190" s="36"/>
      <c r="F190" s="36"/>
      <c r="G190" s="36"/>
      <c r="H190" s="36"/>
      <c r="I190" s="35"/>
      <c r="J190" s="30" t="s">
        <v>36</v>
      </c>
      <c r="K190" s="30"/>
      <c r="L190" s="40">
        <f>D188</f>
        <v>8.9583333333333339</v>
      </c>
      <c r="M190" s="35" t="s">
        <v>14</v>
      </c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</row>
    <row r="191" spans="1:112" customFormat="1" x14ac:dyDescent="0.25">
      <c r="A191" s="36"/>
      <c r="B191" s="36"/>
      <c r="C191" s="36"/>
      <c r="D191" s="36"/>
      <c r="E191" s="36"/>
      <c r="F191" s="36"/>
      <c r="G191" s="36"/>
      <c r="H191" s="36"/>
      <c r="I191" s="35"/>
      <c r="J191" s="30" t="s">
        <v>37</v>
      </c>
      <c r="K191" s="30"/>
      <c r="L191" s="41">
        <f>G188</f>
        <v>5.041666666666667</v>
      </c>
      <c r="M191" s="35" t="s">
        <v>14</v>
      </c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</row>
    <row r="192" spans="1:112" customForma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</row>
    <row r="193" spans="1:112" customFormat="1" x14ac:dyDescent="0.25">
      <c r="A193" s="14" t="s">
        <v>0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</row>
    <row r="194" spans="1:112" customFormat="1" x14ac:dyDescent="0.25">
      <c r="A194" s="14" t="s">
        <v>374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</row>
    <row r="195" spans="1:112" customFormat="1" x14ac:dyDescent="0.25">
      <c r="A195" s="478" t="s">
        <v>46</v>
      </c>
      <c r="B195" s="478"/>
      <c r="C195" s="478"/>
      <c r="D195" s="478"/>
      <c r="E195" s="478"/>
      <c r="F195" s="478"/>
      <c r="G195" s="478"/>
      <c r="H195" s="478"/>
      <c r="I195" s="478"/>
      <c r="J195" s="478"/>
      <c r="K195" s="18" t="s">
        <v>3</v>
      </c>
      <c r="L195" s="16">
        <v>8.5</v>
      </c>
      <c r="M195" s="18" t="s">
        <v>4</v>
      </c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</row>
    <row r="196" spans="1:112" customFormat="1" ht="15.75" customHeight="1" x14ac:dyDescent="0.25">
      <c r="A196" s="13" t="s">
        <v>5</v>
      </c>
      <c r="B196" s="13" t="s">
        <v>6</v>
      </c>
      <c r="C196" s="12" t="s">
        <v>7</v>
      </c>
      <c r="D196" s="12" t="s">
        <v>8</v>
      </c>
      <c r="E196" s="11" t="s">
        <v>9</v>
      </c>
      <c r="F196" s="11" t="s">
        <v>10</v>
      </c>
      <c r="G196" s="12" t="s">
        <v>11</v>
      </c>
      <c r="H196" s="477" t="s">
        <v>12</v>
      </c>
      <c r="I196" s="477"/>
      <c r="J196" s="477"/>
      <c r="K196" s="9" t="s">
        <v>13</v>
      </c>
      <c r="L196" s="9"/>
      <c r="M196" s="9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</row>
    <row r="197" spans="1:112" customFormat="1" x14ac:dyDescent="0.25">
      <c r="A197" s="13"/>
      <c r="B197" s="13"/>
      <c r="C197" s="12"/>
      <c r="D197" s="12"/>
      <c r="E197" s="11"/>
      <c r="F197" s="11"/>
      <c r="G197" s="12"/>
      <c r="H197" s="388" t="s">
        <v>14</v>
      </c>
      <c r="I197" s="388" t="s">
        <v>15</v>
      </c>
      <c r="J197" s="388" t="s">
        <v>16</v>
      </c>
      <c r="K197" s="20" t="s">
        <v>14</v>
      </c>
      <c r="L197" s="20" t="s">
        <v>15</v>
      </c>
      <c r="M197" s="20" t="s">
        <v>16</v>
      </c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</row>
    <row r="198" spans="1:112" customFormat="1" x14ac:dyDescent="0.25">
      <c r="A198" s="21">
        <v>1</v>
      </c>
      <c r="B198" s="22" t="s">
        <v>360</v>
      </c>
      <c r="C198" s="21">
        <v>132</v>
      </c>
      <c r="D198" s="23">
        <f t="shared" ref="D198:D209" si="72">F198+E198</f>
        <v>14</v>
      </c>
      <c r="E198" s="53">
        <v>-1</v>
      </c>
      <c r="F198" s="53">
        <f t="shared" ref="F198:F209" si="73">INT(C198/$L$3)</f>
        <v>15</v>
      </c>
      <c r="G198" s="27">
        <v>28</v>
      </c>
      <c r="H198" s="27" t="str">
        <f t="shared" ref="H198:H210" si="74">CHOOSE(WEEKDAY(I198),"Minggu","Senin","Selasa","Rabu","Kamis","Jum'at","Sabtu")</f>
        <v>Kamis</v>
      </c>
      <c r="I198" s="72">
        <v>45771</v>
      </c>
      <c r="J198" s="73">
        <v>0.5</v>
      </c>
      <c r="K198" s="27" t="str">
        <f t="shared" ref="K198:K209" si="75">CHOOSE(WEEKDAY(L198),"Minggu","Senin","Selasa","Rabu","Kamis","Jum'at","Sabtu")</f>
        <v>Jum'at</v>
      </c>
      <c r="L198" s="72">
        <f>(I198+J198)+G198/24</f>
        <v>45772.666666666664</v>
      </c>
      <c r="M198" s="73">
        <f t="shared" ref="M198:M209" si="76">(J198+G198/24)</f>
        <v>1.6666666666666667</v>
      </c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</row>
    <row r="199" spans="1:112" customFormat="1" x14ac:dyDescent="0.25">
      <c r="A199" s="27">
        <f t="shared" ref="A199:A210" si="77">A198+1</f>
        <v>2</v>
      </c>
      <c r="B199" s="54" t="s">
        <v>23</v>
      </c>
      <c r="C199" s="27">
        <v>132</v>
      </c>
      <c r="D199" s="53">
        <f t="shared" si="72"/>
        <v>14</v>
      </c>
      <c r="E199" s="53">
        <v>-1</v>
      </c>
      <c r="F199" s="53">
        <f t="shared" si="73"/>
        <v>15</v>
      </c>
      <c r="G199" s="27">
        <v>34</v>
      </c>
      <c r="H199" s="27" t="str">
        <f t="shared" si="74"/>
        <v>Sabtu</v>
      </c>
      <c r="I199" s="72">
        <f t="shared" ref="I199:I210" si="78">$I$198+J199</f>
        <v>45773.25</v>
      </c>
      <c r="J199" s="73">
        <f t="shared" ref="J199:J210" si="79">M198+D198/24</f>
        <v>2.25</v>
      </c>
      <c r="K199" s="27" t="str">
        <f t="shared" si="75"/>
        <v>Minggu</v>
      </c>
      <c r="L199" s="72">
        <f t="shared" ref="L199:L209" si="80">($I$198+J199)+G199/24</f>
        <v>45774.666666666664</v>
      </c>
      <c r="M199" s="73">
        <f t="shared" si="76"/>
        <v>3.666666666666667</v>
      </c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</row>
    <row r="200" spans="1:112" customFormat="1" x14ac:dyDescent="0.25">
      <c r="A200" s="27">
        <f t="shared" si="77"/>
        <v>3</v>
      </c>
      <c r="B200" s="54" t="s">
        <v>360</v>
      </c>
      <c r="C200" s="27">
        <v>105</v>
      </c>
      <c r="D200" s="53">
        <f t="shared" si="72"/>
        <v>10</v>
      </c>
      <c r="E200" s="53">
        <v>-2</v>
      </c>
      <c r="F200" s="53">
        <f t="shared" si="73"/>
        <v>12</v>
      </c>
      <c r="G200" s="27">
        <v>14</v>
      </c>
      <c r="H200" s="27" t="str">
        <f t="shared" si="74"/>
        <v>Senin</v>
      </c>
      <c r="I200" s="72">
        <f t="shared" si="78"/>
        <v>45775.25</v>
      </c>
      <c r="J200" s="73">
        <f t="shared" si="79"/>
        <v>4.25</v>
      </c>
      <c r="K200" s="27" t="str">
        <f t="shared" si="75"/>
        <v>Senin</v>
      </c>
      <c r="L200" s="72">
        <f t="shared" si="80"/>
        <v>45775.833333333336</v>
      </c>
      <c r="M200" s="73">
        <f t="shared" si="76"/>
        <v>4.833333333333333</v>
      </c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</row>
    <row r="201" spans="1:112" customFormat="1" x14ac:dyDescent="0.25">
      <c r="A201" s="27">
        <f t="shared" si="77"/>
        <v>4</v>
      </c>
      <c r="B201" s="31" t="s">
        <v>375</v>
      </c>
      <c r="C201" s="27">
        <v>105</v>
      </c>
      <c r="D201" s="53">
        <f t="shared" si="72"/>
        <v>10</v>
      </c>
      <c r="E201" s="53">
        <v>-2</v>
      </c>
      <c r="F201" s="53">
        <f t="shared" si="73"/>
        <v>12</v>
      </c>
      <c r="G201" s="27">
        <v>2</v>
      </c>
      <c r="H201" s="27" t="str">
        <f t="shared" si="74"/>
        <v>Selasa</v>
      </c>
      <c r="I201" s="72">
        <f t="shared" si="78"/>
        <v>45776.25</v>
      </c>
      <c r="J201" s="73">
        <f t="shared" si="79"/>
        <v>5.25</v>
      </c>
      <c r="K201" s="27" t="str">
        <f t="shared" si="75"/>
        <v>Selasa</v>
      </c>
      <c r="L201" s="72">
        <f t="shared" si="80"/>
        <v>45776.333333333336</v>
      </c>
      <c r="M201" s="73">
        <f t="shared" si="76"/>
        <v>5.333333333333333</v>
      </c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</row>
    <row r="202" spans="1:112" customFormat="1" x14ac:dyDescent="0.25">
      <c r="A202" s="27">
        <f t="shared" si="77"/>
        <v>5</v>
      </c>
      <c r="B202" s="31" t="s">
        <v>360</v>
      </c>
      <c r="C202" s="27">
        <v>132</v>
      </c>
      <c r="D202" s="53">
        <f t="shared" si="72"/>
        <v>14</v>
      </c>
      <c r="E202" s="53">
        <v>-1</v>
      </c>
      <c r="F202" s="53">
        <f t="shared" si="73"/>
        <v>15</v>
      </c>
      <c r="G202" s="27">
        <v>6</v>
      </c>
      <c r="H202" s="27" t="str">
        <f t="shared" si="74"/>
        <v>Selasa</v>
      </c>
      <c r="I202" s="72">
        <f t="shared" si="78"/>
        <v>45776.75</v>
      </c>
      <c r="J202" s="73">
        <f t="shared" si="79"/>
        <v>5.75</v>
      </c>
      <c r="K202" s="27" t="str">
        <f t="shared" si="75"/>
        <v>Rabu</v>
      </c>
      <c r="L202" s="72">
        <f t="shared" si="80"/>
        <v>45777</v>
      </c>
      <c r="M202" s="73">
        <f t="shared" si="76"/>
        <v>6</v>
      </c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</row>
    <row r="203" spans="1:112" customFormat="1" x14ac:dyDescent="0.25">
      <c r="A203" s="27">
        <f t="shared" si="77"/>
        <v>6</v>
      </c>
      <c r="B203" s="31" t="s">
        <v>23</v>
      </c>
      <c r="C203" s="27">
        <v>300</v>
      </c>
      <c r="D203" s="53">
        <f t="shared" si="72"/>
        <v>27</v>
      </c>
      <c r="E203" s="53">
        <v>-8</v>
      </c>
      <c r="F203" s="53">
        <f t="shared" si="73"/>
        <v>35</v>
      </c>
      <c r="G203" s="27">
        <v>2</v>
      </c>
      <c r="H203" s="27" t="str">
        <f t="shared" si="74"/>
        <v>Rabu</v>
      </c>
      <c r="I203" s="72">
        <f t="shared" si="78"/>
        <v>45777.583333333336</v>
      </c>
      <c r="J203" s="73">
        <f t="shared" si="79"/>
        <v>6.583333333333333</v>
      </c>
      <c r="K203" s="27" t="str">
        <f t="shared" si="75"/>
        <v>Rabu</v>
      </c>
      <c r="L203" s="72">
        <f t="shared" si="80"/>
        <v>45777.666666666672</v>
      </c>
      <c r="M203" s="73">
        <f t="shared" si="76"/>
        <v>6.6666666666666661</v>
      </c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</row>
    <row r="204" spans="1:112" customFormat="1" x14ac:dyDescent="0.25">
      <c r="A204" s="27">
        <f t="shared" si="77"/>
        <v>7</v>
      </c>
      <c r="B204" s="78" t="s">
        <v>376</v>
      </c>
      <c r="C204" s="27">
        <v>300</v>
      </c>
      <c r="D204" s="53">
        <f t="shared" si="72"/>
        <v>29</v>
      </c>
      <c r="E204" s="53">
        <v>-6</v>
      </c>
      <c r="F204" s="53">
        <f t="shared" si="73"/>
        <v>35</v>
      </c>
      <c r="G204" s="27">
        <v>5</v>
      </c>
      <c r="H204" s="27" t="str">
        <f t="shared" si="74"/>
        <v>Kamis</v>
      </c>
      <c r="I204" s="72">
        <f t="shared" si="78"/>
        <v>45778.791666666664</v>
      </c>
      <c r="J204" s="73">
        <f t="shared" si="79"/>
        <v>7.7916666666666661</v>
      </c>
      <c r="K204" s="27" t="str">
        <f t="shared" si="75"/>
        <v>Jum'at</v>
      </c>
      <c r="L204" s="72">
        <f t="shared" si="80"/>
        <v>45779</v>
      </c>
      <c r="M204" s="73">
        <f t="shared" si="76"/>
        <v>7.9999999999999991</v>
      </c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</row>
    <row r="205" spans="1:112" customFormat="1" x14ac:dyDescent="0.25">
      <c r="A205" s="27">
        <f t="shared" si="77"/>
        <v>8</v>
      </c>
      <c r="B205" s="31" t="s">
        <v>23</v>
      </c>
      <c r="C205" s="27">
        <v>132</v>
      </c>
      <c r="D205" s="53">
        <f t="shared" si="72"/>
        <v>14</v>
      </c>
      <c r="E205" s="53">
        <v>-1</v>
      </c>
      <c r="F205" s="53">
        <f t="shared" si="73"/>
        <v>15</v>
      </c>
      <c r="G205" s="27">
        <v>2</v>
      </c>
      <c r="H205" s="27" t="str">
        <f t="shared" si="74"/>
        <v>Sabtu</v>
      </c>
      <c r="I205" s="72">
        <f t="shared" si="78"/>
        <v>45780.208333333336</v>
      </c>
      <c r="J205" s="73">
        <f t="shared" si="79"/>
        <v>9.2083333333333321</v>
      </c>
      <c r="K205" s="27" t="str">
        <f t="shared" si="75"/>
        <v>Sabtu</v>
      </c>
      <c r="L205" s="72">
        <f t="shared" si="80"/>
        <v>45780.291666666672</v>
      </c>
      <c r="M205" s="73">
        <f t="shared" si="76"/>
        <v>9.2916666666666661</v>
      </c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</row>
    <row r="206" spans="1:112" customFormat="1" x14ac:dyDescent="0.25">
      <c r="A206" s="27">
        <f t="shared" si="77"/>
        <v>9</v>
      </c>
      <c r="B206" s="31" t="s">
        <v>360</v>
      </c>
      <c r="C206" s="27">
        <v>132</v>
      </c>
      <c r="D206" s="53">
        <f t="shared" si="72"/>
        <v>14</v>
      </c>
      <c r="E206" s="53">
        <v>-1</v>
      </c>
      <c r="F206" s="53">
        <f t="shared" si="73"/>
        <v>15</v>
      </c>
      <c r="G206" s="27">
        <v>20</v>
      </c>
      <c r="H206" s="27" t="str">
        <f t="shared" si="74"/>
        <v>Sabtu</v>
      </c>
      <c r="I206" s="72">
        <f t="shared" si="78"/>
        <v>45780.875</v>
      </c>
      <c r="J206" s="73">
        <f t="shared" si="79"/>
        <v>9.875</v>
      </c>
      <c r="K206" s="27" t="str">
        <f t="shared" si="75"/>
        <v>Minggu</v>
      </c>
      <c r="L206" s="72">
        <f t="shared" si="80"/>
        <v>45781.708333333336</v>
      </c>
      <c r="M206" s="73">
        <f t="shared" si="76"/>
        <v>10.708333333333334</v>
      </c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</row>
    <row r="207" spans="1:112" customFormat="1" x14ac:dyDescent="0.25">
      <c r="A207" s="27">
        <f t="shared" si="77"/>
        <v>10</v>
      </c>
      <c r="B207" s="31" t="s">
        <v>23</v>
      </c>
      <c r="C207" s="27">
        <v>300</v>
      </c>
      <c r="D207" s="53">
        <f t="shared" si="72"/>
        <v>27</v>
      </c>
      <c r="E207" s="53">
        <v>-8</v>
      </c>
      <c r="F207" s="53">
        <f t="shared" si="73"/>
        <v>35</v>
      </c>
      <c r="G207" s="27">
        <v>2</v>
      </c>
      <c r="H207" s="27" t="str">
        <f t="shared" si="74"/>
        <v>Senin</v>
      </c>
      <c r="I207" s="72">
        <f t="shared" si="78"/>
        <v>45782.291666666664</v>
      </c>
      <c r="J207" s="73">
        <f t="shared" si="79"/>
        <v>11.291666666666668</v>
      </c>
      <c r="K207" s="27" t="str">
        <f t="shared" si="75"/>
        <v>Senin</v>
      </c>
      <c r="L207" s="72">
        <f t="shared" si="80"/>
        <v>45782.375</v>
      </c>
      <c r="M207" s="73">
        <f t="shared" si="76"/>
        <v>11.375000000000002</v>
      </c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</row>
    <row r="208" spans="1:112" customFormat="1" x14ac:dyDescent="0.25">
      <c r="A208" s="27">
        <f t="shared" si="77"/>
        <v>11</v>
      </c>
      <c r="B208" s="78" t="s">
        <v>376</v>
      </c>
      <c r="C208" s="27">
        <v>300</v>
      </c>
      <c r="D208" s="53">
        <f t="shared" si="72"/>
        <v>28</v>
      </c>
      <c r="E208" s="53">
        <v>-7</v>
      </c>
      <c r="F208" s="53">
        <f t="shared" si="73"/>
        <v>35</v>
      </c>
      <c r="G208" s="27">
        <v>4</v>
      </c>
      <c r="H208" s="27" t="str">
        <f t="shared" si="74"/>
        <v>Selasa</v>
      </c>
      <c r="I208" s="72">
        <f t="shared" si="78"/>
        <v>45783.5</v>
      </c>
      <c r="J208" s="73">
        <f t="shared" si="79"/>
        <v>12.500000000000002</v>
      </c>
      <c r="K208" s="27" t="str">
        <f t="shared" si="75"/>
        <v>Selasa</v>
      </c>
      <c r="L208" s="72">
        <f t="shared" si="80"/>
        <v>45783.666666666664</v>
      </c>
      <c r="M208" s="73">
        <f t="shared" si="76"/>
        <v>12.666666666666668</v>
      </c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</row>
    <row r="209" spans="1:112" customFormat="1" x14ac:dyDescent="0.25">
      <c r="A209" s="27">
        <f t="shared" si="77"/>
        <v>12</v>
      </c>
      <c r="B209" s="31" t="s">
        <v>23</v>
      </c>
      <c r="C209" s="27">
        <v>132</v>
      </c>
      <c r="D209" s="53">
        <f t="shared" si="72"/>
        <v>14</v>
      </c>
      <c r="E209" s="53">
        <v>-1</v>
      </c>
      <c r="F209" s="53">
        <f t="shared" si="73"/>
        <v>15</v>
      </c>
      <c r="G209" s="27">
        <v>2</v>
      </c>
      <c r="H209" s="27" t="str">
        <f t="shared" si="74"/>
        <v>Rabu</v>
      </c>
      <c r="I209" s="72">
        <f t="shared" si="78"/>
        <v>45784.833333333336</v>
      </c>
      <c r="J209" s="73">
        <f t="shared" si="79"/>
        <v>13.833333333333334</v>
      </c>
      <c r="K209" s="27" t="str">
        <f t="shared" si="75"/>
        <v>Rabu</v>
      </c>
      <c r="L209" s="72">
        <f t="shared" si="80"/>
        <v>45784.916666666672</v>
      </c>
      <c r="M209" s="73">
        <f t="shared" si="76"/>
        <v>13.916666666666668</v>
      </c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</row>
    <row r="210" spans="1:112" x14ac:dyDescent="0.25">
      <c r="A210" s="27">
        <f t="shared" si="77"/>
        <v>13</v>
      </c>
      <c r="B210" s="22" t="s">
        <v>360</v>
      </c>
      <c r="C210" s="27"/>
      <c r="D210" s="53"/>
      <c r="E210" s="53"/>
      <c r="F210" s="53"/>
      <c r="G210" s="27"/>
      <c r="H210" s="27" t="str">
        <f t="shared" si="74"/>
        <v>Kamis</v>
      </c>
      <c r="I210" s="72">
        <f t="shared" si="78"/>
        <v>45785.5</v>
      </c>
      <c r="J210" s="73">
        <f t="shared" si="79"/>
        <v>14.500000000000002</v>
      </c>
      <c r="K210" s="27"/>
      <c r="L210" s="72"/>
      <c r="M210" s="73"/>
    </row>
    <row r="211" spans="1:112" x14ac:dyDescent="0.25">
      <c r="A211" s="459" t="s">
        <v>31</v>
      </c>
      <c r="B211" s="459"/>
      <c r="C211" s="56">
        <f>SUM(C198:C210)</f>
        <v>2202</v>
      </c>
      <c r="D211" s="56">
        <f>SUM(D198:D210)</f>
        <v>215</v>
      </c>
      <c r="E211" s="56"/>
      <c r="F211" s="56"/>
      <c r="G211" s="56">
        <f>SUM(G198:G210)</f>
        <v>121</v>
      </c>
      <c r="H211" s="56">
        <f>D211+G211</f>
        <v>336</v>
      </c>
      <c r="I211" s="29"/>
      <c r="J211" s="30"/>
      <c r="K211" s="29"/>
      <c r="L211" s="29"/>
      <c r="M211" s="30"/>
    </row>
    <row r="212" spans="1:112" x14ac:dyDescent="0.25">
      <c r="A212" s="8" t="s">
        <v>32</v>
      </c>
      <c r="B212" s="8"/>
      <c r="C212" s="31"/>
      <c r="D212" s="32">
        <f>D211/24</f>
        <v>8.9583333333333339</v>
      </c>
      <c r="E212" s="32"/>
      <c r="F212" s="32"/>
      <c r="G212" s="32">
        <f>G211/24</f>
        <v>5.041666666666667</v>
      </c>
      <c r="H212" s="32">
        <f>H211/24</f>
        <v>14</v>
      </c>
      <c r="I212" s="33"/>
      <c r="J212" s="34" t="s">
        <v>33</v>
      </c>
      <c r="K212" s="35"/>
      <c r="L212" s="35"/>
      <c r="M212" s="35"/>
    </row>
    <row r="213" spans="1:112" x14ac:dyDescent="0.25">
      <c r="A213" s="36"/>
      <c r="B213" s="36"/>
      <c r="C213" s="36"/>
      <c r="D213" s="36"/>
      <c r="E213" s="36"/>
      <c r="F213" s="36"/>
      <c r="G213" s="36"/>
      <c r="H213" s="35"/>
      <c r="I213" s="35"/>
      <c r="J213" s="30" t="s">
        <v>34</v>
      </c>
      <c r="K213" s="30"/>
      <c r="L213" s="38">
        <f>C211</f>
        <v>2202</v>
      </c>
      <c r="M213" s="35" t="s">
        <v>35</v>
      </c>
    </row>
    <row r="214" spans="1:112" x14ac:dyDescent="0.25">
      <c r="A214" s="36"/>
      <c r="B214" s="229"/>
      <c r="C214" s="36"/>
      <c r="D214" s="36"/>
      <c r="E214" s="36"/>
      <c r="F214" s="36"/>
      <c r="G214" s="36"/>
      <c r="H214" s="36"/>
      <c r="I214" s="35"/>
      <c r="J214" s="30" t="s">
        <v>36</v>
      </c>
      <c r="K214" s="30"/>
      <c r="L214" s="40">
        <f>D212</f>
        <v>8.9583333333333339</v>
      </c>
      <c r="M214" s="35" t="s">
        <v>14</v>
      </c>
    </row>
    <row r="215" spans="1:112" x14ac:dyDescent="0.25">
      <c r="A215" s="36"/>
      <c r="B215" s="36"/>
      <c r="C215" s="36"/>
      <c r="D215" s="36"/>
      <c r="E215" s="36"/>
      <c r="F215" s="36"/>
      <c r="G215" s="36"/>
      <c r="H215" s="36"/>
      <c r="I215" s="35"/>
      <c r="J215" s="30" t="s">
        <v>37</v>
      </c>
      <c r="K215" s="30"/>
      <c r="L215" s="41">
        <f>G212</f>
        <v>5.041666666666667</v>
      </c>
      <c r="M215" s="35" t="s">
        <v>14</v>
      </c>
    </row>
    <row r="217" spans="1:112" x14ac:dyDescent="0.25">
      <c r="A217" s="14" t="s">
        <v>0</v>
      </c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spans="1:112" x14ac:dyDescent="0.25">
      <c r="A218" s="14" t="s">
        <v>374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 spans="1:112" x14ac:dyDescent="0.25">
      <c r="A219" s="478" t="s">
        <v>47</v>
      </c>
      <c r="B219" s="478"/>
      <c r="C219" s="478"/>
      <c r="D219" s="478"/>
      <c r="E219" s="478"/>
      <c r="F219" s="478"/>
      <c r="G219" s="478"/>
      <c r="H219" s="478"/>
      <c r="I219" s="478"/>
      <c r="J219" s="478"/>
      <c r="K219" s="18" t="s">
        <v>3</v>
      </c>
      <c r="L219" s="16">
        <v>8.5</v>
      </c>
      <c r="M219" s="18" t="s">
        <v>4</v>
      </c>
    </row>
    <row r="220" spans="1:112" ht="15.75" customHeight="1" x14ac:dyDescent="0.25">
      <c r="A220" s="13" t="s">
        <v>5</v>
      </c>
      <c r="B220" s="13" t="s">
        <v>6</v>
      </c>
      <c r="C220" s="12" t="s">
        <v>7</v>
      </c>
      <c r="D220" s="12" t="s">
        <v>8</v>
      </c>
      <c r="E220" s="11" t="s">
        <v>9</v>
      </c>
      <c r="F220" s="11" t="s">
        <v>10</v>
      </c>
      <c r="G220" s="12" t="s">
        <v>11</v>
      </c>
      <c r="H220" s="477" t="s">
        <v>12</v>
      </c>
      <c r="I220" s="477"/>
      <c r="J220" s="477"/>
      <c r="K220" s="9" t="s">
        <v>13</v>
      </c>
      <c r="L220" s="9"/>
      <c r="M220" s="9"/>
    </row>
    <row r="221" spans="1:112" x14ac:dyDescent="0.25">
      <c r="A221" s="13"/>
      <c r="B221" s="13"/>
      <c r="C221" s="12"/>
      <c r="D221" s="12"/>
      <c r="E221" s="11"/>
      <c r="F221" s="11"/>
      <c r="G221" s="12"/>
      <c r="H221" s="388" t="s">
        <v>14</v>
      </c>
      <c r="I221" s="388" t="s">
        <v>15</v>
      </c>
      <c r="J221" s="388" t="s">
        <v>16</v>
      </c>
      <c r="K221" s="20" t="s">
        <v>14</v>
      </c>
      <c r="L221" s="20" t="s">
        <v>15</v>
      </c>
      <c r="M221" s="20" t="s">
        <v>16</v>
      </c>
    </row>
    <row r="222" spans="1:112" x14ac:dyDescent="0.25">
      <c r="A222" s="21">
        <v>1</v>
      </c>
      <c r="B222" s="22" t="s">
        <v>360</v>
      </c>
      <c r="C222" s="21">
        <v>132</v>
      </c>
      <c r="D222" s="23">
        <f t="shared" ref="D222:D233" si="81">F222+E222</f>
        <v>14</v>
      </c>
      <c r="E222" s="53">
        <v>-1</v>
      </c>
      <c r="F222" s="53">
        <f t="shared" ref="F222:F233" si="82">INT(C222/$L$3)</f>
        <v>15</v>
      </c>
      <c r="G222" s="27">
        <v>28</v>
      </c>
      <c r="H222" s="27" t="str">
        <f t="shared" ref="H222:H234" si="83">CHOOSE(WEEKDAY(I222),"Minggu","Senin","Selasa","Rabu","Kamis","Jum'at","Sabtu")</f>
        <v>Kamis</v>
      </c>
      <c r="I222" s="72">
        <v>45785</v>
      </c>
      <c r="J222" s="73">
        <v>0.5</v>
      </c>
      <c r="K222" s="27" t="str">
        <f t="shared" ref="K222:K233" si="84">CHOOSE(WEEKDAY(L222),"Minggu","Senin","Selasa","Rabu","Kamis","Jum'at","Sabtu")</f>
        <v>Jum'at</v>
      </c>
      <c r="L222" s="72">
        <f>(I222+J222)+G222/24</f>
        <v>45786.666666666664</v>
      </c>
      <c r="M222" s="73">
        <f t="shared" ref="M222:M233" si="85">(J222+G222/24)</f>
        <v>1.6666666666666667</v>
      </c>
    </row>
    <row r="223" spans="1:112" x14ac:dyDescent="0.25">
      <c r="A223" s="27">
        <f t="shared" ref="A223:A234" si="86">A222+1</f>
        <v>2</v>
      </c>
      <c r="B223" s="54" t="s">
        <v>23</v>
      </c>
      <c r="C223" s="27">
        <v>132</v>
      </c>
      <c r="D223" s="53">
        <f t="shared" si="81"/>
        <v>14</v>
      </c>
      <c r="E223" s="53">
        <v>-1</v>
      </c>
      <c r="F223" s="53">
        <f t="shared" si="82"/>
        <v>15</v>
      </c>
      <c r="G223" s="27">
        <v>34</v>
      </c>
      <c r="H223" s="27" t="str">
        <f t="shared" si="83"/>
        <v>Sabtu</v>
      </c>
      <c r="I223" s="72">
        <f t="shared" ref="I223:I234" si="87">$I$222+J223</f>
        <v>45787.25</v>
      </c>
      <c r="J223" s="73">
        <f t="shared" ref="J223:J234" si="88">M222+D222/24</f>
        <v>2.25</v>
      </c>
      <c r="K223" s="27" t="str">
        <f t="shared" si="84"/>
        <v>Minggu</v>
      </c>
      <c r="L223" s="72">
        <f t="shared" ref="L223:L233" si="89">($I$222+J223)+G223/24</f>
        <v>45788.666666666664</v>
      </c>
      <c r="M223" s="73">
        <f t="shared" si="85"/>
        <v>3.666666666666667</v>
      </c>
    </row>
    <row r="224" spans="1:112" x14ac:dyDescent="0.25">
      <c r="A224" s="27">
        <f t="shared" si="86"/>
        <v>3</v>
      </c>
      <c r="B224" s="54" t="s">
        <v>360</v>
      </c>
      <c r="C224" s="27">
        <v>105</v>
      </c>
      <c r="D224" s="53">
        <f t="shared" si="81"/>
        <v>10</v>
      </c>
      <c r="E224" s="53">
        <v>-2</v>
      </c>
      <c r="F224" s="53">
        <f t="shared" si="82"/>
        <v>12</v>
      </c>
      <c r="G224" s="27">
        <v>14</v>
      </c>
      <c r="H224" s="27" t="str">
        <f t="shared" si="83"/>
        <v>Senin</v>
      </c>
      <c r="I224" s="72">
        <f t="shared" si="87"/>
        <v>45789.25</v>
      </c>
      <c r="J224" s="73">
        <f t="shared" si="88"/>
        <v>4.25</v>
      </c>
      <c r="K224" s="27" t="str">
        <f t="shared" si="84"/>
        <v>Senin</v>
      </c>
      <c r="L224" s="72">
        <f t="shared" si="89"/>
        <v>45789.833333333336</v>
      </c>
      <c r="M224" s="73">
        <f t="shared" si="85"/>
        <v>4.833333333333333</v>
      </c>
    </row>
    <row r="225" spans="1:13" x14ac:dyDescent="0.25">
      <c r="A225" s="27">
        <f t="shared" si="86"/>
        <v>4</v>
      </c>
      <c r="B225" s="31" t="s">
        <v>375</v>
      </c>
      <c r="C225" s="27">
        <v>105</v>
      </c>
      <c r="D225" s="53">
        <f t="shared" si="81"/>
        <v>10</v>
      </c>
      <c r="E225" s="53">
        <v>-2</v>
      </c>
      <c r="F225" s="53">
        <f t="shared" si="82"/>
        <v>12</v>
      </c>
      <c r="G225" s="27">
        <v>2</v>
      </c>
      <c r="H225" s="27" t="str">
        <f t="shared" si="83"/>
        <v>Selasa</v>
      </c>
      <c r="I225" s="72">
        <f t="shared" si="87"/>
        <v>45790.25</v>
      </c>
      <c r="J225" s="73">
        <f t="shared" si="88"/>
        <v>5.25</v>
      </c>
      <c r="K225" s="27" t="str">
        <f t="shared" si="84"/>
        <v>Selasa</v>
      </c>
      <c r="L225" s="72">
        <f t="shared" si="89"/>
        <v>45790.333333333336</v>
      </c>
      <c r="M225" s="73">
        <f t="shared" si="85"/>
        <v>5.333333333333333</v>
      </c>
    </row>
    <row r="226" spans="1:13" x14ac:dyDescent="0.25">
      <c r="A226" s="27">
        <f t="shared" si="86"/>
        <v>5</v>
      </c>
      <c r="B226" s="31" t="s">
        <v>360</v>
      </c>
      <c r="C226" s="27">
        <v>132</v>
      </c>
      <c r="D226" s="53">
        <f t="shared" si="81"/>
        <v>14</v>
      </c>
      <c r="E226" s="53">
        <v>-1</v>
      </c>
      <c r="F226" s="53">
        <f t="shared" si="82"/>
        <v>15</v>
      </c>
      <c r="G226" s="27">
        <v>6</v>
      </c>
      <c r="H226" s="27" t="str">
        <f t="shared" si="83"/>
        <v>Selasa</v>
      </c>
      <c r="I226" s="72">
        <f t="shared" si="87"/>
        <v>45790.75</v>
      </c>
      <c r="J226" s="73">
        <f t="shared" si="88"/>
        <v>5.75</v>
      </c>
      <c r="K226" s="27" t="str">
        <f t="shared" si="84"/>
        <v>Rabu</v>
      </c>
      <c r="L226" s="72">
        <f t="shared" si="89"/>
        <v>45791</v>
      </c>
      <c r="M226" s="73">
        <f t="shared" si="85"/>
        <v>6</v>
      </c>
    </row>
    <row r="227" spans="1:13" x14ac:dyDescent="0.25">
      <c r="A227" s="27">
        <f t="shared" si="86"/>
        <v>6</v>
      </c>
      <c r="B227" s="31" t="s">
        <v>23</v>
      </c>
      <c r="C227" s="27">
        <v>300</v>
      </c>
      <c r="D227" s="53">
        <f t="shared" si="81"/>
        <v>27</v>
      </c>
      <c r="E227" s="53">
        <v>-8</v>
      </c>
      <c r="F227" s="53">
        <f t="shared" si="82"/>
        <v>35</v>
      </c>
      <c r="G227" s="27">
        <v>2</v>
      </c>
      <c r="H227" s="27" t="str">
        <f t="shared" si="83"/>
        <v>Rabu</v>
      </c>
      <c r="I227" s="72">
        <f t="shared" si="87"/>
        <v>45791.583333333336</v>
      </c>
      <c r="J227" s="73">
        <f t="shared" si="88"/>
        <v>6.583333333333333</v>
      </c>
      <c r="K227" s="27" t="str">
        <f t="shared" si="84"/>
        <v>Rabu</v>
      </c>
      <c r="L227" s="72">
        <f t="shared" si="89"/>
        <v>45791.666666666672</v>
      </c>
      <c r="M227" s="73">
        <f t="shared" si="85"/>
        <v>6.6666666666666661</v>
      </c>
    </row>
    <row r="228" spans="1:13" x14ac:dyDescent="0.25">
      <c r="A228" s="27">
        <f t="shared" si="86"/>
        <v>7</v>
      </c>
      <c r="B228" s="78" t="s">
        <v>376</v>
      </c>
      <c r="C228" s="27">
        <v>300</v>
      </c>
      <c r="D228" s="53">
        <f t="shared" si="81"/>
        <v>29</v>
      </c>
      <c r="E228" s="53">
        <v>-6</v>
      </c>
      <c r="F228" s="53">
        <f t="shared" si="82"/>
        <v>35</v>
      </c>
      <c r="G228" s="27">
        <v>5</v>
      </c>
      <c r="H228" s="27" t="str">
        <f t="shared" si="83"/>
        <v>Kamis</v>
      </c>
      <c r="I228" s="72">
        <f t="shared" si="87"/>
        <v>45792.791666666664</v>
      </c>
      <c r="J228" s="73">
        <f t="shared" si="88"/>
        <v>7.7916666666666661</v>
      </c>
      <c r="K228" s="27" t="str">
        <f t="shared" si="84"/>
        <v>Jum'at</v>
      </c>
      <c r="L228" s="72">
        <f t="shared" si="89"/>
        <v>45793</v>
      </c>
      <c r="M228" s="73">
        <f t="shared" si="85"/>
        <v>7.9999999999999991</v>
      </c>
    </row>
    <row r="229" spans="1:13" x14ac:dyDescent="0.25">
      <c r="A229" s="27">
        <f t="shared" si="86"/>
        <v>8</v>
      </c>
      <c r="B229" s="31" t="s">
        <v>23</v>
      </c>
      <c r="C229" s="27">
        <v>132</v>
      </c>
      <c r="D229" s="53">
        <f t="shared" si="81"/>
        <v>14</v>
      </c>
      <c r="E229" s="53">
        <v>-1</v>
      </c>
      <c r="F229" s="53">
        <f t="shared" si="82"/>
        <v>15</v>
      </c>
      <c r="G229" s="27">
        <v>2</v>
      </c>
      <c r="H229" s="27" t="str">
        <f t="shared" si="83"/>
        <v>Sabtu</v>
      </c>
      <c r="I229" s="72">
        <f t="shared" si="87"/>
        <v>45794.208333333336</v>
      </c>
      <c r="J229" s="73">
        <f t="shared" si="88"/>
        <v>9.2083333333333321</v>
      </c>
      <c r="K229" s="27" t="str">
        <f t="shared" si="84"/>
        <v>Sabtu</v>
      </c>
      <c r="L229" s="72">
        <f t="shared" si="89"/>
        <v>45794.291666666672</v>
      </c>
      <c r="M229" s="73">
        <f t="shared" si="85"/>
        <v>9.2916666666666661</v>
      </c>
    </row>
    <row r="230" spans="1:13" x14ac:dyDescent="0.25">
      <c r="A230" s="27">
        <f t="shared" si="86"/>
        <v>9</v>
      </c>
      <c r="B230" s="31" t="s">
        <v>360</v>
      </c>
      <c r="C230" s="27">
        <v>132</v>
      </c>
      <c r="D230" s="53">
        <f t="shared" si="81"/>
        <v>14</v>
      </c>
      <c r="E230" s="53">
        <v>-1</v>
      </c>
      <c r="F230" s="53">
        <f t="shared" si="82"/>
        <v>15</v>
      </c>
      <c r="G230" s="27">
        <v>20</v>
      </c>
      <c r="H230" s="27" t="str">
        <f t="shared" si="83"/>
        <v>Sabtu</v>
      </c>
      <c r="I230" s="72">
        <f t="shared" si="87"/>
        <v>45794.875</v>
      </c>
      <c r="J230" s="73">
        <f t="shared" si="88"/>
        <v>9.875</v>
      </c>
      <c r="K230" s="27" t="str">
        <f t="shared" si="84"/>
        <v>Minggu</v>
      </c>
      <c r="L230" s="72">
        <f t="shared" si="89"/>
        <v>45795.708333333336</v>
      </c>
      <c r="M230" s="73">
        <f t="shared" si="85"/>
        <v>10.708333333333334</v>
      </c>
    </row>
    <row r="231" spans="1:13" x14ac:dyDescent="0.25">
      <c r="A231" s="27">
        <f t="shared" si="86"/>
        <v>10</v>
      </c>
      <c r="B231" s="31" t="s">
        <v>23</v>
      </c>
      <c r="C231" s="27">
        <v>300</v>
      </c>
      <c r="D231" s="53">
        <f t="shared" si="81"/>
        <v>27</v>
      </c>
      <c r="E231" s="53">
        <v>-8</v>
      </c>
      <c r="F231" s="53">
        <f t="shared" si="82"/>
        <v>35</v>
      </c>
      <c r="G231" s="27">
        <v>2</v>
      </c>
      <c r="H231" s="27" t="str">
        <f t="shared" si="83"/>
        <v>Senin</v>
      </c>
      <c r="I231" s="72">
        <f t="shared" si="87"/>
        <v>45796.291666666664</v>
      </c>
      <c r="J231" s="73">
        <f t="shared" si="88"/>
        <v>11.291666666666668</v>
      </c>
      <c r="K231" s="27" t="str">
        <f t="shared" si="84"/>
        <v>Senin</v>
      </c>
      <c r="L231" s="72">
        <f t="shared" si="89"/>
        <v>45796.375</v>
      </c>
      <c r="M231" s="73">
        <f t="shared" si="85"/>
        <v>11.375000000000002</v>
      </c>
    </row>
    <row r="232" spans="1:13" x14ac:dyDescent="0.25">
      <c r="A232" s="27">
        <f t="shared" si="86"/>
        <v>11</v>
      </c>
      <c r="B232" s="78" t="s">
        <v>376</v>
      </c>
      <c r="C232" s="27">
        <v>300</v>
      </c>
      <c r="D232" s="53">
        <f t="shared" si="81"/>
        <v>28</v>
      </c>
      <c r="E232" s="53">
        <v>-7</v>
      </c>
      <c r="F232" s="53">
        <f t="shared" si="82"/>
        <v>35</v>
      </c>
      <c r="G232" s="27">
        <v>4</v>
      </c>
      <c r="H232" s="27" t="str">
        <f t="shared" si="83"/>
        <v>Selasa</v>
      </c>
      <c r="I232" s="72">
        <f t="shared" si="87"/>
        <v>45797.5</v>
      </c>
      <c r="J232" s="73">
        <f t="shared" si="88"/>
        <v>12.500000000000002</v>
      </c>
      <c r="K232" s="27" t="str">
        <f t="shared" si="84"/>
        <v>Selasa</v>
      </c>
      <c r="L232" s="72">
        <f t="shared" si="89"/>
        <v>45797.666666666664</v>
      </c>
      <c r="M232" s="73">
        <f t="shared" si="85"/>
        <v>12.666666666666668</v>
      </c>
    </row>
    <row r="233" spans="1:13" x14ac:dyDescent="0.25">
      <c r="A233" s="27">
        <f t="shared" si="86"/>
        <v>12</v>
      </c>
      <c r="B233" s="31" t="s">
        <v>23</v>
      </c>
      <c r="C233" s="27">
        <v>132</v>
      </c>
      <c r="D233" s="53">
        <f t="shared" si="81"/>
        <v>14</v>
      </c>
      <c r="E233" s="53">
        <v>-1</v>
      </c>
      <c r="F233" s="53">
        <f t="shared" si="82"/>
        <v>15</v>
      </c>
      <c r="G233" s="27">
        <v>2</v>
      </c>
      <c r="H233" s="27" t="str">
        <f t="shared" si="83"/>
        <v>Rabu</v>
      </c>
      <c r="I233" s="72">
        <f t="shared" si="87"/>
        <v>45798.833333333336</v>
      </c>
      <c r="J233" s="73">
        <f t="shared" si="88"/>
        <v>13.833333333333334</v>
      </c>
      <c r="K233" s="27" t="str">
        <f t="shared" si="84"/>
        <v>Rabu</v>
      </c>
      <c r="L233" s="72">
        <f t="shared" si="89"/>
        <v>45798.916666666672</v>
      </c>
      <c r="M233" s="73">
        <f t="shared" si="85"/>
        <v>13.916666666666668</v>
      </c>
    </row>
    <row r="234" spans="1:13" x14ac:dyDescent="0.25">
      <c r="A234" s="27">
        <f t="shared" si="86"/>
        <v>13</v>
      </c>
      <c r="B234" s="22" t="s">
        <v>360</v>
      </c>
      <c r="C234" s="27"/>
      <c r="D234" s="53"/>
      <c r="E234" s="53"/>
      <c r="F234" s="53"/>
      <c r="G234" s="27"/>
      <c r="H234" s="27" t="str">
        <f t="shared" si="83"/>
        <v>Kamis</v>
      </c>
      <c r="I234" s="72">
        <f t="shared" si="87"/>
        <v>45799.5</v>
      </c>
      <c r="J234" s="73">
        <f t="shared" si="88"/>
        <v>14.500000000000002</v>
      </c>
      <c r="K234" s="27"/>
      <c r="L234" s="72"/>
      <c r="M234" s="73"/>
    </row>
    <row r="235" spans="1:13" x14ac:dyDescent="0.25">
      <c r="A235" s="459" t="s">
        <v>31</v>
      </c>
      <c r="B235" s="459"/>
      <c r="C235" s="56">
        <f>SUM(C222:C234)</f>
        <v>2202</v>
      </c>
      <c r="D235" s="56">
        <f>SUM(D222:D234)</f>
        <v>215</v>
      </c>
      <c r="E235" s="56"/>
      <c r="F235" s="56"/>
      <c r="G235" s="56">
        <f>SUM(G222:G234)</f>
        <v>121</v>
      </c>
      <c r="H235" s="56">
        <f>D235+G235</f>
        <v>336</v>
      </c>
      <c r="I235" s="29"/>
      <c r="J235" s="30"/>
      <c r="K235" s="29"/>
      <c r="L235" s="29"/>
      <c r="M235" s="30"/>
    </row>
    <row r="236" spans="1:13" x14ac:dyDescent="0.25">
      <c r="A236" s="8" t="s">
        <v>32</v>
      </c>
      <c r="B236" s="8"/>
      <c r="C236" s="31"/>
      <c r="D236" s="32">
        <f>D235/24</f>
        <v>8.9583333333333339</v>
      </c>
      <c r="E236" s="32"/>
      <c r="F236" s="32"/>
      <c r="G236" s="32">
        <f>G235/24</f>
        <v>5.041666666666667</v>
      </c>
      <c r="H236" s="32">
        <f>H235/24</f>
        <v>14</v>
      </c>
      <c r="I236" s="33"/>
      <c r="J236" s="34" t="s">
        <v>33</v>
      </c>
      <c r="K236" s="35"/>
      <c r="L236" s="35"/>
      <c r="M236" s="35"/>
    </row>
    <row r="237" spans="1:13" x14ac:dyDescent="0.25">
      <c r="A237" s="36"/>
      <c r="B237" s="36"/>
      <c r="C237" s="36"/>
      <c r="D237" s="36"/>
      <c r="E237" s="36"/>
      <c r="F237" s="36"/>
      <c r="G237" s="36"/>
      <c r="H237" s="35"/>
      <c r="I237" s="35"/>
      <c r="J237" s="30" t="s">
        <v>34</v>
      </c>
      <c r="K237" s="30"/>
      <c r="L237" s="38">
        <f>C235</f>
        <v>2202</v>
      </c>
      <c r="M237" s="35" t="s">
        <v>35</v>
      </c>
    </row>
    <row r="238" spans="1:13" x14ac:dyDescent="0.25">
      <c r="A238" s="36"/>
      <c r="B238" s="229"/>
      <c r="C238" s="36"/>
      <c r="D238" s="36"/>
      <c r="E238" s="36"/>
      <c r="F238" s="36"/>
      <c r="G238" s="36"/>
      <c r="H238" s="36"/>
      <c r="I238" s="35"/>
      <c r="J238" s="30" t="s">
        <v>36</v>
      </c>
      <c r="K238" s="30"/>
      <c r="L238" s="40">
        <f>D236</f>
        <v>8.9583333333333339</v>
      </c>
      <c r="M238" s="35" t="s">
        <v>14</v>
      </c>
    </row>
    <row r="239" spans="1:13" x14ac:dyDescent="0.25">
      <c r="A239" s="36"/>
      <c r="B239" s="36"/>
      <c r="C239" s="36"/>
      <c r="D239" s="36"/>
      <c r="E239" s="36"/>
      <c r="F239" s="36"/>
      <c r="G239" s="36"/>
      <c r="H239" s="36"/>
      <c r="I239" s="35"/>
      <c r="J239" s="30" t="s">
        <v>37</v>
      </c>
      <c r="K239" s="30"/>
      <c r="L239" s="41">
        <f>G236</f>
        <v>5.041666666666667</v>
      </c>
      <c r="M239" s="35" t="s">
        <v>14</v>
      </c>
    </row>
    <row r="241" spans="1:13" x14ac:dyDescent="0.25">
      <c r="A241" s="14" t="s">
        <v>0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spans="1:13" x14ac:dyDescent="0.25">
      <c r="A242" s="14" t="s">
        <v>374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</row>
    <row r="243" spans="1:13" x14ac:dyDescent="0.25">
      <c r="A243" s="478" t="s">
        <v>48</v>
      </c>
      <c r="B243" s="478"/>
      <c r="C243" s="478"/>
      <c r="D243" s="478"/>
      <c r="E243" s="478"/>
      <c r="F243" s="478"/>
      <c r="G243" s="478"/>
      <c r="H243" s="478"/>
      <c r="I243" s="478"/>
      <c r="J243" s="478"/>
      <c r="K243" s="18" t="s">
        <v>3</v>
      </c>
      <c r="L243" s="16">
        <v>8.5</v>
      </c>
      <c r="M243" s="18" t="s">
        <v>4</v>
      </c>
    </row>
    <row r="244" spans="1:13" ht="15.75" customHeight="1" x14ac:dyDescent="0.25">
      <c r="A244" s="13" t="s">
        <v>5</v>
      </c>
      <c r="B244" s="13" t="s">
        <v>6</v>
      </c>
      <c r="C244" s="12" t="s">
        <v>7</v>
      </c>
      <c r="D244" s="12" t="s">
        <v>8</v>
      </c>
      <c r="E244" s="11" t="s">
        <v>9</v>
      </c>
      <c r="F244" s="11" t="s">
        <v>10</v>
      </c>
      <c r="G244" s="12" t="s">
        <v>11</v>
      </c>
      <c r="H244" s="477" t="s">
        <v>12</v>
      </c>
      <c r="I244" s="477"/>
      <c r="J244" s="477"/>
      <c r="K244" s="9" t="s">
        <v>13</v>
      </c>
      <c r="L244" s="9"/>
      <c r="M244" s="9"/>
    </row>
    <row r="245" spans="1:13" x14ac:dyDescent="0.25">
      <c r="A245" s="13"/>
      <c r="B245" s="13"/>
      <c r="C245" s="12"/>
      <c r="D245" s="12"/>
      <c r="E245" s="11"/>
      <c r="F245" s="11"/>
      <c r="G245" s="12"/>
      <c r="H245" s="388" t="s">
        <v>14</v>
      </c>
      <c r="I245" s="388" t="s">
        <v>15</v>
      </c>
      <c r="J245" s="388" t="s">
        <v>16</v>
      </c>
      <c r="K245" s="20" t="s">
        <v>14</v>
      </c>
      <c r="L245" s="20" t="s">
        <v>15</v>
      </c>
      <c r="M245" s="20" t="s">
        <v>16</v>
      </c>
    </row>
    <row r="246" spans="1:13" x14ac:dyDescent="0.25">
      <c r="A246" s="21">
        <v>1</v>
      </c>
      <c r="B246" s="22" t="s">
        <v>360</v>
      </c>
      <c r="C246" s="21">
        <v>132</v>
      </c>
      <c r="D246" s="23">
        <f t="shared" ref="D246:D257" si="90">F246+E246</f>
        <v>14</v>
      </c>
      <c r="E246" s="53">
        <v>-1</v>
      </c>
      <c r="F246" s="53">
        <f t="shared" ref="F246:F257" si="91">INT(C246/$L$3)</f>
        <v>15</v>
      </c>
      <c r="G246" s="27">
        <v>28</v>
      </c>
      <c r="H246" s="27" t="str">
        <f t="shared" ref="H246:H258" si="92">CHOOSE(WEEKDAY(I246),"Minggu","Senin","Selasa","Rabu","Kamis","Jum'at","Sabtu")</f>
        <v>Kamis</v>
      </c>
      <c r="I246" s="72">
        <v>45799</v>
      </c>
      <c r="J246" s="73">
        <v>0.5</v>
      </c>
      <c r="K246" s="27" t="str">
        <f t="shared" ref="K246:K257" si="93">CHOOSE(WEEKDAY(L246),"Minggu","Senin","Selasa","Rabu","Kamis","Jum'at","Sabtu")</f>
        <v>Jum'at</v>
      </c>
      <c r="L246" s="72">
        <f>(I246+J246)+G246/24</f>
        <v>45800.666666666664</v>
      </c>
      <c r="M246" s="73">
        <f t="shared" ref="M246:M257" si="94">(J246+G246/24)</f>
        <v>1.6666666666666667</v>
      </c>
    </row>
    <row r="247" spans="1:13" x14ac:dyDescent="0.25">
      <c r="A247" s="27">
        <f t="shared" ref="A247:A258" si="95">A246+1</f>
        <v>2</v>
      </c>
      <c r="B247" s="54" t="s">
        <v>23</v>
      </c>
      <c r="C247" s="27">
        <v>132</v>
      </c>
      <c r="D247" s="53">
        <f t="shared" si="90"/>
        <v>14</v>
      </c>
      <c r="E247" s="53">
        <v>-1</v>
      </c>
      <c r="F247" s="53">
        <f t="shared" si="91"/>
        <v>15</v>
      </c>
      <c r="G247" s="27">
        <v>34</v>
      </c>
      <c r="H247" s="27" t="str">
        <f t="shared" si="92"/>
        <v>Sabtu</v>
      </c>
      <c r="I247" s="72">
        <f t="shared" ref="I247:I258" si="96">$I$246+J247</f>
        <v>45801.25</v>
      </c>
      <c r="J247" s="73">
        <f t="shared" ref="J247:J258" si="97">M246+D246/24</f>
        <v>2.25</v>
      </c>
      <c r="K247" s="27" t="str">
        <f t="shared" si="93"/>
        <v>Minggu</v>
      </c>
      <c r="L247" s="72">
        <f t="shared" ref="L247:L257" si="98">($I$246+J247)+G247/24</f>
        <v>45802.666666666664</v>
      </c>
      <c r="M247" s="73">
        <f t="shared" si="94"/>
        <v>3.666666666666667</v>
      </c>
    </row>
    <row r="248" spans="1:13" x14ac:dyDescent="0.25">
      <c r="A248" s="27">
        <f t="shared" si="95"/>
        <v>3</v>
      </c>
      <c r="B248" s="54" t="s">
        <v>360</v>
      </c>
      <c r="C248" s="27">
        <v>105</v>
      </c>
      <c r="D248" s="53">
        <f t="shared" si="90"/>
        <v>10</v>
      </c>
      <c r="E248" s="53">
        <v>-2</v>
      </c>
      <c r="F248" s="53">
        <f t="shared" si="91"/>
        <v>12</v>
      </c>
      <c r="G248" s="27">
        <v>14</v>
      </c>
      <c r="H248" s="27" t="str">
        <f t="shared" si="92"/>
        <v>Senin</v>
      </c>
      <c r="I248" s="72">
        <f t="shared" si="96"/>
        <v>45803.25</v>
      </c>
      <c r="J248" s="73">
        <f t="shared" si="97"/>
        <v>4.25</v>
      </c>
      <c r="K248" s="27" t="str">
        <f t="shared" si="93"/>
        <v>Senin</v>
      </c>
      <c r="L248" s="72">
        <f t="shared" si="98"/>
        <v>45803.833333333336</v>
      </c>
      <c r="M248" s="73">
        <f t="shared" si="94"/>
        <v>4.833333333333333</v>
      </c>
    </row>
    <row r="249" spans="1:13" x14ac:dyDescent="0.25">
      <c r="A249" s="27">
        <f t="shared" si="95"/>
        <v>4</v>
      </c>
      <c r="B249" s="31" t="s">
        <v>375</v>
      </c>
      <c r="C249" s="27">
        <v>105</v>
      </c>
      <c r="D249" s="53">
        <f t="shared" si="90"/>
        <v>10</v>
      </c>
      <c r="E249" s="53">
        <v>-2</v>
      </c>
      <c r="F249" s="53">
        <f t="shared" si="91"/>
        <v>12</v>
      </c>
      <c r="G249" s="27">
        <v>2</v>
      </c>
      <c r="H249" s="27" t="str">
        <f t="shared" si="92"/>
        <v>Selasa</v>
      </c>
      <c r="I249" s="72">
        <f t="shared" si="96"/>
        <v>45804.25</v>
      </c>
      <c r="J249" s="73">
        <f t="shared" si="97"/>
        <v>5.25</v>
      </c>
      <c r="K249" s="27" t="str">
        <f t="shared" si="93"/>
        <v>Selasa</v>
      </c>
      <c r="L249" s="72">
        <f t="shared" si="98"/>
        <v>45804.333333333336</v>
      </c>
      <c r="M249" s="73">
        <f t="shared" si="94"/>
        <v>5.333333333333333</v>
      </c>
    </row>
    <row r="250" spans="1:13" x14ac:dyDescent="0.25">
      <c r="A250" s="27">
        <f t="shared" si="95"/>
        <v>5</v>
      </c>
      <c r="B250" s="31" t="s">
        <v>360</v>
      </c>
      <c r="C250" s="27">
        <v>132</v>
      </c>
      <c r="D250" s="53">
        <f t="shared" si="90"/>
        <v>14</v>
      </c>
      <c r="E250" s="53">
        <v>-1</v>
      </c>
      <c r="F250" s="53">
        <f t="shared" si="91"/>
        <v>15</v>
      </c>
      <c r="G250" s="27">
        <v>6</v>
      </c>
      <c r="H250" s="27" t="str">
        <f t="shared" si="92"/>
        <v>Selasa</v>
      </c>
      <c r="I250" s="72">
        <f t="shared" si="96"/>
        <v>45804.75</v>
      </c>
      <c r="J250" s="73">
        <f t="shared" si="97"/>
        <v>5.75</v>
      </c>
      <c r="K250" s="27" t="str">
        <f t="shared" si="93"/>
        <v>Rabu</v>
      </c>
      <c r="L250" s="72">
        <f t="shared" si="98"/>
        <v>45805</v>
      </c>
      <c r="M250" s="73">
        <f t="shared" si="94"/>
        <v>6</v>
      </c>
    </row>
    <row r="251" spans="1:13" x14ac:dyDescent="0.25">
      <c r="A251" s="27">
        <f t="shared" si="95"/>
        <v>6</v>
      </c>
      <c r="B251" s="31" t="s">
        <v>23</v>
      </c>
      <c r="C251" s="27">
        <v>300</v>
      </c>
      <c r="D251" s="53">
        <f t="shared" si="90"/>
        <v>27</v>
      </c>
      <c r="E251" s="53">
        <v>-8</v>
      </c>
      <c r="F251" s="53">
        <f t="shared" si="91"/>
        <v>35</v>
      </c>
      <c r="G251" s="27">
        <v>2</v>
      </c>
      <c r="H251" s="27" t="str">
        <f t="shared" si="92"/>
        <v>Rabu</v>
      </c>
      <c r="I251" s="72">
        <f t="shared" si="96"/>
        <v>45805.583333333336</v>
      </c>
      <c r="J251" s="73">
        <f t="shared" si="97"/>
        <v>6.583333333333333</v>
      </c>
      <c r="K251" s="27" t="str">
        <f t="shared" si="93"/>
        <v>Rabu</v>
      </c>
      <c r="L251" s="72">
        <f t="shared" si="98"/>
        <v>45805.666666666672</v>
      </c>
      <c r="M251" s="73">
        <f t="shared" si="94"/>
        <v>6.6666666666666661</v>
      </c>
    </row>
    <row r="252" spans="1:13" x14ac:dyDescent="0.25">
      <c r="A252" s="27">
        <f t="shared" si="95"/>
        <v>7</v>
      </c>
      <c r="B252" s="78" t="s">
        <v>376</v>
      </c>
      <c r="C252" s="27">
        <v>300</v>
      </c>
      <c r="D252" s="53">
        <f t="shared" si="90"/>
        <v>29</v>
      </c>
      <c r="E252" s="53">
        <v>-6</v>
      </c>
      <c r="F252" s="53">
        <f t="shared" si="91"/>
        <v>35</v>
      </c>
      <c r="G252" s="27">
        <v>5</v>
      </c>
      <c r="H252" s="27" t="str">
        <f t="shared" si="92"/>
        <v>Kamis</v>
      </c>
      <c r="I252" s="72">
        <f t="shared" si="96"/>
        <v>45806.791666666664</v>
      </c>
      <c r="J252" s="73">
        <f t="shared" si="97"/>
        <v>7.7916666666666661</v>
      </c>
      <c r="K252" s="27" t="str">
        <f t="shared" si="93"/>
        <v>Jum'at</v>
      </c>
      <c r="L252" s="72">
        <f t="shared" si="98"/>
        <v>45807</v>
      </c>
      <c r="M252" s="73">
        <f t="shared" si="94"/>
        <v>7.9999999999999991</v>
      </c>
    </row>
    <row r="253" spans="1:13" x14ac:dyDescent="0.25">
      <c r="A253" s="27">
        <f t="shared" si="95"/>
        <v>8</v>
      </c>
      <c r="B253" s="31" t="s">
        <v>23</v>
      </c>
      <c r="C253" s="27">
        <v>132</v>
      </c>
      <c r="D253" s="53">
        <f t="shared" si="90"/>
        <v>14</v>
      </c>
      <c r="E253" s="53">
        <v>-1</v>
      </c>
      <c r="F253" s="53">
        <f t="shared" si="91"/>
        <v>15</v>
      </c>
      <c r="G253" s="27">
        <v>2</v>
      </c>
      <c r="H253" s="27" t="str">
        <f t="shared" si="92"/>
        <v>Sabtu</v>
      </c>
      <c r="I253" s="72">
        <f t="shared" si="96"/>
        <v>45808.208333333336</v>
      </c>
      <c r="J253" s="73">
        <f t="shared" si="97"/>
        <v>9.2083333333333321</v>
      </c>
      <c r="K253" s="27" t="str">
        <f t="shared" si="93"/>
        <v>Sabtu</v>
      </c>
      <c r="L253" s="72">
        <f t="shared" si="98"/>
        <v>45808.291666666672</v>
      </c>
      <c r="M253" s="73">
        <f t="shared" si="94"/>
        <v>9.2916666666666661</v>
      </c>
    </row>
    <row r="254" spans="1:13" x14ac:dyDescent="0.25">
      <c r="A254" s="27">
        <f t="shared" si="95"/>
        <v>9</v>
      </c>
      <c r="B254" s="31" t="s">
        <v>360</v>
      </c>
      <c r="C254" s="27">
        <v>132</v>
      </c>
      <c r="D254" s="53">
        <f t="shared" si="90"/>
        <v>14</v>
      </c>
      <c r="E254" s="53">
        <v>-1</v>
      </c>
      <c r="F254" s="53">
        <f t="shared" si="91"/>
        <v>15</v>
      </c>
      <c r="G254" s="27">
        <v>20</v>
      </c>
      <c r="H254" s="27" t="str">
        <f t="shared" si="92"/>
        <v>Sabtu</v>
      </c>
      <c r="I254" s="72">
        <f t="shared" si="96"/>
        <v>45808.875</v>
      </c>
      <c r="J254" s="73">
        <f t="shared" si="97"/>
        <v>9.875</v>
      </c>
      <c r="K254" s="27" t="str">
        <f t="shared" si="93"/>
        <v>Minggu</v>
      </c>
      <c r="L254" s="72">
        <f t="shared" si="98"/>
        <v>45809.708333333336</v>
      </c>
      <c r="M254" s="73">
        <f t="shared" si="94"/>
        <v>10.708333333333334</v>
      </c>
    </row>
    <row r="255" spans="1:13" x14ac:dyDescent="0.25">
      <c r="A255" s="27">
        <f t="shared" si="95"/>
        <v>10</v>
      </c>
      <c r="B255" s="31" t="s">
        <v>23</v>
      </c>
      <c r="C255" s="27">
        <v>300</v>
      </c>
      <c r="D255" s="53">
        <f t="shared" si="90"/>
        <v>27</v>
      </c>
      <c r="E255" s="53">
        <v>-8</v>
      </c>
      <c r="F255" s="53">
        <f t="shared" si="91"/>
        <v>35</v>
      </c>
      <c r="G255" s="27">
        <v>2</v>
      </c>
      <c r="H255" s="27" t="str">
        <f t="shared" si="92"/>
        <v>Senin</v>
      </c>
      <c r="I255" s="72">
        <f t="shared" si="96"/>
        <v>45810.291666666664</v>
      </c>
      <c r="J255" s="73">
        <f t="shared" si="97"/>
        <v>11.291666666666668</v>
      </c>
      <c r="K255" s="27" t="str">
        <f t="shared" si="93"/>
        <v>Senin</v>
      </c>
      <c r="L255" s="72">
        <f t="shared" si="98"/>
        <v>45810.375</v>
      </c>
      <c r="M255" s="73">
        <f t="shared" si="94"/>
        <v>11.375000000000002</v>
      </c>
    </row>
    <row r="256" spans="1:13" x14ac:dyDescent="0.25">
      <c r="A256" s="27">
        <f t="shared" si="95"/>
        <v>11</v>
      </c>
      <c r="B256" s="78" t="s">
        <v>376</v>
      </c>
      <c r="C256" s="27">
        <v>300</v>
      </c>
      <c r="D256" s="53">
        <f t="shared" si="90"/>
        <v>28</v>
      </c>
      <c r="E256" s="53">
        <v>-7</v>
      </c>
      <c r="F256" s="53">
        <f t="shared" si="91"/>
        <v>35</v>
      </c>
      <c r="G256" s="27">
        <v>4</v>
      </c>
      <c r="H256" s="27" t="str">
        <f t="shared" si="92"/>
        <v>Selasa</v>
      </c>
      <c r="I256" s="72">
        <f t="shared" si="96"/>
        <v>45811.5</v>
      </c>
      <c r="J256" s="73">
        <f t="shared" si="97"/>
        <v>12.500000000000002</v>
      </c>
      <c r="K256" s="27" t="str">
        <f t="shared" si="93"/>
        <v>Selasa</v>
      </c>
      <c r="L256" s="72">
        <f t="shared" si="98"/>
        <v>45811.666666666664</v>
      </c>
      <c r="M256" s="73">
        <f t="shared" si="94"/>
        <v>12.666666666666668</v>
      </c>
    </row>
    <row r="257" spans="1:13" x14ac:dyDescent="0.25">
      <c r="A257" s="27">
        <f t="shared" si="95"/>
        <v>12</v>
      </c>
      <c r="B257" s="31" t="s">
        <v>23</v>
      </c>
      <c r="C257" s="27">
        <v>132</v>
      </c>
      <c r="D257" s="53">
        <f t="shared" si="90"/>
        <v>14</v>
      </c>
      <c r="E257" s="53">
        <v>-1</v>
      </c>
      <c r="F257" s="53">
        <f t="shared" si="91"/>
        <v>15</v>
      </c>
      <c r="G257" s="27">
        <v>2</v>
      </c>
      <c r="H257" s="27" t="str">
        <f t="shared" si="92"/>
        <v>Rabu</v>
      </c>
      <c r="I257" s="72">
        <f t="shared" si="96"/>
        <v>45812.833333333336</v>
      </c>
      <c r="J257" s="73">
        <f t="shared" si="97"/>
        <v>13.833333333333334</v>
      </c>
      <c r="K257" s="27" t="str">
        <f t="shared" si="93"/>
        <v>Rabu</v>
      </c>
      <c r="L257" s="72">
        <f t="shared" si="98"/>
        <v>45812.916666666672</v>
      </c>
      <c r="M257" s="73">
        <f t="shared" si="94"/>
        <v>13.916666666666668</v>
      </c>
    </row>
    <row r="258" spans="1:13" x14ac:dyDescent="0.25">
      <c r="A258" s="27">
        <f t="shared" si="95"/>
        <v>13</v>
      </c>
      <c r="B258" s="22" t="s">
        <v>360</v>
      </c>
      <c r="C258" s="27"/>
      <c r="D258" s="53"/>
      <c r="E258" s="53"/>
      <c r="F258" s="53"/>
      <c r="G258" s="27"/>
      <c r="H258" s="27" t="str">
        <f t="shared" si="92"/>
        <v>Kamis</v>
      </c>
      <c r="I258" s="72">
        <f t="shared" si="96"/>
        <v>45813.5</v>
      </c>
      <c r="J258" s="73">
        <f t="shared" si="97"/>
        <v>14.500000000000002</v>
      </c>
      <c r="K258" s="27"/>
      <c r="L258" s="72"/>
      <c r="M258" s="73"/>
    </row>
    <row r="259" spans="1:13" x14ac:dyDescent="0.25">
      <c r="A259" s="459" t="s">
        <v>31</v>
      </c>
      <c r="B259" s="459"/>
      <c r="C259" s="56">
        <f>SUM(C246:C258)</f>
        <v>2202</v>
      </c>
      <c r="D259" s="56">
        <f>SUM(D246:D258)</f>
        <v>215</v>
      </c>
      <c r="E259" s="56"/>
      <c r="F259" s="56"/>
      <c r="G259" s="56">
        <f>SUM(G246:G258)</f>
        <v>121</v>
      </c>
      <c r="H259" s="56">
        <f>D259+G259</f>
        <v>336</v>
      </c>
      <c r="I259" s="29"/>
      <c r="J259" s="30"/>
      <c r="K259" s="29"/>
      <c r="L259" s="29"/>
      <c r="M259" s="30"/>
    </row>
    <row r="260" spans="1:13" x14ac:dyDescent="0.25">
      <c r="A260" s="8" t="s">
        <v>32</v>
      </c>
      <c r="B260" s="8"/>
      <c r="C260" s="31"/>
      <c r="D260" s="32">
        <f>D259/24</f>
        <v>8.9583333333333339</v>
      </c>
      <c r="E260" s="32"/>
      <c r="F260" s="32"/>
      <c r="G260" s="32">
        <f>G259/24</f>
        <v>5.041666666666667</v>
      </c>
      <c r="H260" s="32">
        <f>H259/24</f>
        <v>14</v>
      </c>
      <c r="I260" s="33"/>
      <c r="J260" s="34" t="s">
        <v>33</v>
      </c>
      <c r="K260" s="35"/>
      <c r="L260" s="35"/>
      <c r="M260" s="35"/>
    </row>
    <row r="261" spans="1:13" x14ac:dyDescent="0.25">
      <c r="A261" s="36"/>
      <c r="B261" s="36"/>
      <c r="C261" s="36"/>
      <c r="D261" s="36"/>
      <c r="E261" s="36"/>
      <c r="F261" s="36"/>
      <c r="G261" s="36"/>
      <c r="H261" s="35"/>
      <c r="I261" s="35"/>
      <c r="J261" s="30" t="s">
        <v>34</v>
      </c>
      <c r="K261" s="30"/>
      <c r="L261" s="38">
        <f>C259</f>
        <v>2202</v>
      </c>
      <c r="M261" s="35" t="s">
        <v>35</v>
      </c>
    </row>
    <row r="262" spans="1:13" x14ac:dyDescent="0.25">
      <c r="A262" s="36"/>
      <c r="B262" s="229"/>
      <c r="C262" s="36"/>
      <c r="D262" s="36"/>
      <c r="E262" s="36"/>
      <c r="F262" s="36"/>
      <c r="G262" s="36"/>
      <c r="H262" s="36"/>
      <c r="I262" s="35"/>
      <c r="J262" s="30" t="s">
        <v>36</v>
      </c>
      <c r="K262" s="30"/>
      <c r="L262" s="40">
        <f>D260</f>
        <v>8.9583333333333339</v>
      </c>
      <c r="M262" s="35" t="s">
        <v>14</v>
      </c>
    </row>
    <row r="263" spans="1:13" x14ac:dyDescent="0.25">
      <c r="A263" s="36"/>
      <c r="B263" s="36"/>
      <c r="C263" s="36"/>
      <c r="D263" s="36"/>
      <c r="E263" s="36"/>
      <c r="F263" s="36"/>
      <c r="G263" s="36"/>
      <c r="H263" s="36"/>
      <c r="I263" s="35"/>
      <c r="J263" s="30" t="s">
        <v>37</v>
      </c>
      <c r="K263" s="30"/>
      <c r="L263" s="41">
        <f>G260</f>
        <v>5.041666666666667</v>
      </c>
      <c r="M263" s="35" t="s">
        <v>14</v>
      </c>
    </row>
    <row r="265" spans="1:13" x14ac:dyDescent="0.25">
      <c r="A265" s="14" t="s">
        <v>0</v>
      </c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 spans="1:13" x14ac:dyDescent="0.25">
      <c r="A266" s="14" t="s">
        <v>374</v>
      </c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</row>
    <row r="267" spans="1:13" x14ac:dyDescent="0.25">
      <c r="A267" s="478" t="s">
        <v>49</v>
      </c>
      <c r="B267" s="478"/>
      <c r="C267" s="478"/>
      <c r="D267" s="478"/>
      <c r="E267" s="478"/>
      <c r="F267" s="478"/>
      <c r="G267" s="478"/>
      <c r="H267" s="478"/>
      <c r="I267" s="478"/>
      <c r="J267" s="478"/>
      <c r="K267" s="18" t="s">
        <v>3</v>
      </c>
      <c r="L267" s="16">
        <v>8.5</v>
      </c>
      <c r="M267" s="18" t="s">
        <v>4</v>
      </c>
    </row>
    <row r="268" spans="1:13" ht="15.75" customHeight="1" x14ac:dyDescent="0.25">
      <c r="A268" s="13" t="s">
        <v>5</v>
      </c>
      <c r="B268" s="13" t="s">
        <v>6</v>
      </c>
      <c r="C268" s="12" t="s">
        <v>7</v>
      </c>
      <c r="D268" s="12" t="s">
        <v>8</v>
      </c>
      <c r="E268" s="11" t="s">
        <v>9</v>
      </c>
      <c r="F268" s="11" t="s">
        <v>10</v>
      </c>
      <c r="G268" s="12" t="s">
        <v>11</v>
      </c>
      <c r="H268" s="477" t="s">
        <v>12</v>
      </c>
      <c r="I268" s="477"/>
      <c r="J268" s="477"/>
      <c r="K268" s="9" t="s">
        <v>13</v>
      </c>
      <c r="L268" s="9"/>
      <c r="M268" s="9"/>
    </row>
    <row r="269" spans="1:13" x14ac:dyDescent="0.25">
      <c r="A269" s="13"/>
      <c r="B269" s="13"/>
      <c r="C269" s="12"/>
      <c r="D269" s="12"/>
      <c r="E269" s="11"/>
      <c r="F269" s="11"/>
      <c r="G269" s="12"/>
      <c r="H269" s="388" t="s">
        <v>14</v>
      </c>
      <c r="I269" s="388" t="s">
        <v>15</v>
      </c>
      <c r="J269" s="388" t="s">
        <v>16</v>
      </c>
      <c r="K269" s="20" t="s">
        <v>14</v>
      </c>
      <c r="L269" s="20" t="s">
        <v>15</v>
      </c>
      <c r="M269" s="20" t="s">
        <v>16</v>
      </c>
    </row>
    <row r="270" spans="1:13" x14ac:dyDescent="0.25">
      <c r="A270" s="21">
        <v>1</v>
      </c>
      <c r="B270" s="22" t="s">
        <v>360</v>
      </c>
      <c r="C270" s="21">
        <v>132</v>
      </c>
      <c r="D270" s="23">
        <f t="shared" ref="D270:D281" si="99">F270+E270</f>
        <v>14</v>
      </c>
      <c r="E270" s="53">
        <v>-1</v>
      </c>
      <c r="F270" s="53">
        <f t="shared" ref="F270:F281" si="100">INT(C270/$L$3)</f>
        <v>15</v>
      </c>
      <c r="G270" s="27">
        <v>29</v>
      </c>
      <c r="H270" s="27" t="str">
        <f t="shared" ref="H270:H282" si="101">CHOOSE(WEEKDAY(I270),"Minggu","Senin","Selasa","Rabu","Kamis","Jum'at","Sabtu")</f>
        <v>Kamis</v>
      </c>
      <c r="I270" s="72">
        <v>45813</v>
      </c>
      <c r="J270" s="73">
        <v>0.5</v>
      </c>
      <c r="K270" s="27" t="str">
        <f t="shared" ref="K270:K281" si="102">CHOOSE(WEEKDAY(L270),"Minggu","Senin","Selasa","Rabu","Kamis","Jum'at","Sabtu")</f>
        <v>Jum'at</v>
      </c>
      <c r="L270" s="72">
        <f>(I270+J270)+G270/24</f>
        <v>45814.708333333336</v>
      </c>
      <c r="M270" s="73">
        <f t="shared" ref="M270:M281" si="103">(J270+G270/24)</f>
        <v>1.7083333333333333</v>
      </c>
    </row>
    <row r="271" spans="1:13" x14ac:dyDescent="0.25">
      <c r="A271" s="27">
        <f t="shared" ref="A271:A282" si="104">A270+1</f>
        <v>2</v>
      </c>
      <c r="B271" s="54" t="s">
        <v>23</v>
      </c>
      <c r="C271" s="27">
        <v>132</v>
      </c>
      <c r="D271" s="53">
        <f t="shared" si="99"/>
        <v>14</v>
      </c>
      <c r="E271" s="53">
        <v>-1</v>
      </c>
      <c r="F271" s="53">
        <f t="shared" si="100"/>
        <v>15</v>
      </c>
      <c r="G271" s="27">
        <v>33</v>
      </c>
      <c r="H271" s="27" t="str">
        <f t="shared" si="101"/>
        <v>Sabtu</v>
      </c>
      <c r="I271" s="72">
        <f t="shared" ref="I271:I282" si="105">$I$270+J271</f>
        <v>45815.291666666664</v>
      </c>
      <c r="J271" s="73">
        <f t="shared" ref="J271:J282" si="106">M270+D270/24</f>
        <v>2.2916666666666665</v>
      </c>
      <c r="K271" s="27" t="str">
        <f t="shared" si="102"/>
        <v>Minggu</v>
      </c>
      <c r="L271" s="72">
        <f t="shared" ref="L271:L281" si="107">($I$270+J271)+G271/24</f>
        <v>45816.666666666664</v>
      </c>
      <c r="M271" s="73">
        <f t="shared" si="103"/>
        <v>3.6666666666666665</v>
      </c>
    </row>
    <row r="272" spans="1:13" x14ac:dyDescent="0.25">
      <c r="A272" s="27">
        <f t="shared" si="104"/>
        <v>3</v>
      </c>
      <c r="B272" s="54" t="s">
        <v>360</v>
      </c>
      <c r="C272" s="27">
        <v>105</v>
      </c>
      <c r="D272" s="53">
        <f t="shared" si="99"/>
        <v>11</v>
      </c>
      <c r="E272" s="53">
        <v>-1</v>
      </c>
      <c r="F272" s="53">
        <f t="shared" si="100"/>
        <v>12</v>
      </c>
      <c r="G272" s="27">
        <v>14</v>
      </c>
      <c r="H272" s="27" t="str">
        <f t="shared" si="101"/>
        <v>Senin</v>
      </c>
      <c r="I272" s="72">
        <f t="shared" si="105"/>
        <v>45817.25</v>
      </c>
      <c r="J272" s="73">
        <f t="shared" si="106"/>
        <v>4.25</v>
      </c>
      <c r="K272" s="27" t="str">
        <f t="shared" si="102"/>
        <v>Senin</v>
      </c>
      <c r="L272" s="72">
        <f t="shared" si="107"/>
        <v>45817.833333333336</v>
      </c>
      <c r="M272" s="73">
        <f t="shared" si="103"/>
        <v>4.833333333333333</v>
      </c>
    </row>
    <row r="273" spans="1:13" x14ac:dyDescent="0.25">
      <c r="A273" s="27">
        <f t="shared" si="104"/>
        <v>4</v>
      </c>
      <c r="B273" s="31" t="s">
        <v>375</v>
      </c>
      <c r="C273" s="27">
        <v>105</v>
      </c>
      <c r="D273" s="53">
        <f t="shared" si="99"/>
        <v>11</v>
      </c>
      <c r="E273" s="53">
        <v>-1</v>
      </c>
      <c r="F273" s="53">
        <f t="shared" si="100"/>
        <v>12</v>
      </c>
      <c r="G273" s="27">
        <v>2</v>
      </c>
      <c r="H273" s="27" t="str">
        <f t="shared" si="101"/>
        <v>Selasa</v>
      </c>
      <c r="I273" s="72">
        <f t="shared" si="105"/>
        <v>45818.291666666664</v>
      </c>
      <c r="J273" s="73">
        <f t="shared" si="106"/>
        <v>5.2916666666666661</v>
      </c>
      <c r="K273" s="27" t="str">
        <f t="shared" si="102"/>
        <v>Selasa</v>
      </c>
      <c r="L273" s="72">
        <f t="shared" si="107"/>
        <v>45818.375</v>
      </c>
      <c r="M273" s="73">
        <f t="shared" si="103"/>
        <v>5.3749999999999991</v>
      </c>
    </row>
    <row r="274" spans="1:13" x14ac:dyDescent="0.25">
      <c r="A274" s="27">
        <f t="shared" si="104"/>
        <v>5</v>
      </c>
      <c r="B274" s="31" t="s">
        <v>360</v>
      </c>
      <c r="C274" s="27">
        <v>132</v>
      </c>
      <c r="D274" s="53">
        <f t="shared" si="99"/>
        <v>14</v>
      </c>
      <c r="E274" s="53">
        <v>-1</v>
      </c>
      <c r="F274" s="53">
        <f t="shared" si="100"/>
        <v>15</v>
      </c>
      <c r="G274" s="27">
        <v>4</v>
      </c>
      <c r="H274" s="27" t="str">
        <f t="shared" si="101"/>
        <v>Selasa</v>
      </c>
      <c r="I274" s="72">
        <f t="shared" si="105"/>
        <v>45818.833333333336</v>
      </c>
      <c r="J274" s="73">
        <f t="shared" si="106"/>
        <v>5.8333333333333321</v>
      </c>
      <c r="K274" s="27" t="str">
        <f t="shared" si="102"/>
        <v>Rabu</v>
      </c>
      <c r="L274" s="72">
        <f t="shared" si="107"/>
        <v>45819</v>
      </c>
      <c r="M274" s="73">
        <f t="shared" si="103"/>
        <v>5.9999999999999991</v>
      </c>
    </row>
    <row r="275" spans="1:13" x14ac:dyDescent="0.25">
      <c r="A275" s="27">
        <f t="shared" si="104"/>
        <v>6</v>
      </c>
      <c r="B275" s="31" t="s">
        <v>23</v>
      </c>
      <c r="C275" s="27">
        <v>300</v>
      </c>
      <c r="D275" s="53">
        <f t="shared" si="99"/>
        <v>29</v>
      </c>
      <c r="E275" s="53">
        <v>-6</v>
      </c>
      <c r="F275" s="53">
        <f t="shared" si="100"/>
        <v>35</v>
      </c>
      <c r="G275" s="27">
        <v>2</v>
      </c>
      <c r="H275" s="27" t="str">
        <f t="shared" si="101"/>
        <v>Rabu</v>
      </c>
      <c r="I275" s="72">
        <f t="shared" si="105"/>
        <v>45819.583333333336</v>
      </c>
      <c r="J275" s="73">
        <f t="shared" si="106"/>
        <v>6.5833333333333321</v>
      </c>
      <c r="K275" s="27" t="str">
        <f t="shared" si="102"/>
        <v>Rabu</v>
      </c>
      <c r="L275" s="72">
        <f t="shared" si="107"/>
        <v>45819.666666666672</v>
      </c>
      <c r="M275" s="73">
        <f t="shared" si="103"/>
        <v>6.6666666666666652</v>
      </c>
    </row>
    <row r="276" spans="1:13" x14ac:dyDescent="0.25">
      <c r="A276" s="27">
        <f t="shared" si="104"/>
        <v>7</v>
      </c>
      <c r="B276" s="78" t="s">
        <v>376</v>
      </c>
      <c r="C276" s="27">
        <v>300</v>
      </c>
      <c r="D276" s="53">
        <f t="shared" si="99"/>
        <v>29</v>
      </c>
      <c r="E276" s="53">
        <v>-6</v>
      </c>
      <c r="F276" s="53">
        <f t="shared" si="100"/>
        <v>35</v>
      </c>
      <c r="G276" s="27">
        <v>4</v>
      </c>
      <c r="H276" s="27" t="str">
        <f t="shared" si="101"/>
        <v>Kamis</v>
      </c>
      <c r="I276" s="72">
        <f t="shared" si="105"/>
        <v>45820.875</v>
      </c>
      <c r="J276" s="73">
        <f t="shared" si="106"/>
        <v>7.8749999999999982</v>
      </c>
      <c r="K276" s="27" t="str">
        <f t="shared" si="102"/>
        <v>Jum'at</v>
      </c>
      <c r="L276" s="72">
        <f t="shared" si="107"/>
        <v>45821.041666666664</v>
      </c>
      <c r="M276" s="73">
        <f t="shared" si="103"/>
        <v>8.0416666666666643</v>
      </c>
    </row>
    <row r="277" spans="1:13" x14ac:dyDescent="0.25">
      <c r="A277" s="27">
        <f t="shared" si="104"/>
        <v>8</v>
      </c>
      <c r="B277" s="31" t="s">
        <v>23</v>
      </c>
      <c r="C277" s="27">
        <v>132</v>
      </c>
      <c r="D277" s="53">
        <f t="shared" si="99"/>
        <v>14</v>
      </c>
      <c r="E277" s="53">
        <v>-1</v>
      </c>
      <c r="F277" s="53">
        <f t="shared" si="100"/>
        <v>15</v>
      </c>
      <c r="G277" s="27">
        <v>2</v>
      </c>
      <c r="H277" s="27" t="str">
        <f t="shared" si="101"/>
        <v>Sabtu</v>
      </c>
      <c r="I277" s="72">
        <f t="shared" si="105"/>
        <v>45822.25</v>
      </c>
      <c r="J277" s="73">
        <f t="shared" si="106"/>
        <v>9.2499999999999982</v>
      </c>
      <c r="K277" s="27" t="str">
        <f t="shared" si="102"/>
        <v>Sabtu</v>
      </c>
      <c r="L277" s="72">
        <f t="shared" si="107"/>
        <v>45822.333333333336</v>
      </c>
      <c r="M277" s="73">
        <f t="shared" si="103"/>
        <v>9.3333333333333321</v>
      </c>
    </row>
    <row r="278" spans="1:13" x14ac:dyDescent="0.25">
      <c r="A278" s="27">
        <f t="shared" si="104"/>
        <v>9</v>
      </c>
      <c r="B278" s="31" t="s">
        <v>360</v>
      </c>
      <c r="C278" s="27">
        <v>132</v>
      </c>
      <c r="D278" s="53">
        <f t="shared" si="99"/>
        <v>14</v>
      </c>
      <c r="E278" s="53">
        <v>-1</v>
      </c>
      <c r="F278" s="53">
        <f t="shared" si="100"/>
        <v>15</v>
      </c>
      <c r="G278" s="27">
        <v>19</v>
      </c>
      <c r="H278" s="27" t="str">
        <f t="shared" si="101"/>
        <v>Sabtu</v>
      </c>
      <c r="I278" s="72">
        <f t="shared" si="105"/>
        <v>45822.916666666664</v>
      </c>
      <c r="J278" s="73">
        <f t="shared" si="106"/>
        <v>9.9166666666666661</v>
      </c>
      <c r="K278" s="27" t="str">
        <f t="shared" si="102"/>
        <v>Minggu</v>
      </c>
      <c r="L278" s="72">
        <f t="shared" si="107"/>
        <v>45823.708333333328</v>
      </c>
      <c r="M278" s="73">
        <f t="shared" si="103"/>
        <v>10.708333333333332</v>
      </c>
    </row>
    <row r="279" spans="1:13" x14ac:dyDescent="0.25">
      <c r="A279" s="27">
        <f t="shared" si="104"/>
        <v>10</v>
      </c>
      <c r="B279" s="31" t="s">
        <v>23</v>
      </c>
      <c r="C279" s="27">
        <v>300</v>
      </c>
      <c r="D279" s="53">
        <f t="shared" si="99"/>
        <v>29</v>
      </c>
      <c r="E279" s="53">
        <v>-6</v>
      </c>
      <c r="F279" s="53">
        <f t="shared" si="100"/>
        <v>35</v>
      </c>
      <c r="G279" s="27">
        <v>2</v>
      </c>
      <c r="H279" s="27" t="str">
        <f t="shared" si="101"/>
        <v>Senin</v>
      </c>
      <c r="I279" s="72">
        <f t="shared" si="105"/>
        <v>45824.291666666664</v>
      </c>
      <c r="J279" s="73">
        <f t="shared" si="106"/>
        <v>11.291666666666666</v>
      </c>
      <c r="K279" s="27" t="str">
        <f t="shared" si="102"/>
        <v>Senin</v>
      </c>
      <c r="L279" s="72">
        <f t="shared" si="107"/>
        <v>45824.375</v>
      </c>
      <c r="M279" s="73">
        <f t="shared" si="103"/>
        <v>11.375</v>
      </c>
    </row>
    <row r="280" spans="1:13" x14ac:dyDescent="0.25">
      <c r="A280" s="27">
        <f t="shared" si="104"/>
        <v>11</v>
      </c>
      <c r="B280" s="78" t="s">
        <v>376</v>
      </c>
      <c r="C280" s="27">
        <v>300</v>
      </c>
      <c r="D280" s="53">
        <f t="shared" si="99"/>
        <v>29</v>
      </c>
      <c r="E280" s="53">
        <v>-6</v>
      </c>
      <c r="F280" s="53">
        <f t="shared" si="100"/>
        <v>35</v>
      </c>
      <c r="G280" s="27">
        <v>4</v>
      </c>
      <c r="H280" s="27" t="str">
        <f t="shared" si="101"/>
        <v>Selasa</v>
      </c>
      <c r="I280" s="72">
        <f t="shared" si="105"/>
        <v>45825.583333333336</v>
      </c>
      <c r="J280" s="73">
        <f t="shared" si="106"/>
        <v>12.583333333333334</v>
      </c>
      <c r="K280" s="27" t="str">
        <f t="shared" si="102"/>
        <v>Selasa</v>
      </c>
      <c r="L280" s="72">
        <f t="shared" si="107"/>
        <v>45825.75</v>
      </c>
      <c r="M280" s="73">
        <f t="shared" si="103"/>
        <v>12.75</v>
      </c>
    </row>
    <row r="281" spans="1:13" x14ac:dyDescent="0.25">
      <c r="A281" s="27">
        <f t="shared" si="104"/>
        <v>12</v>
      </c>
      <c r="B281" s="31" t="s">
        <v>23</v>
      </c>
      <c r="C281" s="27">
        <v>132</v>
      </c>
      <c r="D281" s="53">
        <f t="shared" si="99"/>
        <v>14</v>
      </c>
      <c r="E281" s="53">
        <v>-1</v>
      </c>
      <c r="F281" s="53">
        <f t="shared" si="100"/>
        <v>15</v>
      </c>
      <c r="G281" s="27">
        <v>2</v>
      </c>
      <c r="H281" s="27" t="str">
        <f t="shared" si="101"/>
        <v>Rabu</v>
      </c>
      <c r="I281" s="72">
        <f t="shared" si="105"/>
        <v>45826.958333333336</v>
      </c>
      <c r="J281" s="73">
        <f t="shared" si="106"/>
        <v>13.958333333333334</v>
      </c>
      <c r="K281" s="27" t="str">
        <f t="shared" si="102"/>
        <v>Kamis</v>
      </c>
      <c r="L281" s="72">
        <f t="shared" si="107"/>
        <v>45827.041666666672</v>
      </c>
      <c r="M281" s="73">
        <f t="shared" si="103"/>
        <v>14.041666666666668</v>
      </c>
    </row>
    <row r="282" spans="1:13" x14ac:dyDescent="0.25">
      <c r="A282" s="27">
        <f t="shared" si="104"/>
        <v>13</v>
      </c>
      <c r="B282" s="22" t="s">
        <v>360</v>
      </c>
      <c r="C282" s="27"/>
      <c r="D282" s="53"/>
      <c r="E282" s="53"/>
      <c r="F282" s="53"/>
      <c r="G282" s="27"/>
      <c r="H282" s="27" t="str">
        <f t="shared" si="101"/>
        <v>Kamis</v>
      </c>
      <c r="I282" s="72">
        <f t="shared" si="105"/>
        <v>45827.625</v>
      </c>
      <c r="J282" s="73">
        <f t="shared" si="106"/>
        <v>14.625000000000002</v>
      </c>
      <c r="K282" s="27"/>
      <c r="L282" s="72"/>
      <c r="M282" s="73"/>
    </row>
    <row r="283" spans="1:13" x14ac:dyDescent="0.25">
      <c r="A283" s="459" t="s">
        <v>31</v>
      </c>
      <c r="B283" s="459"/>
      <c r="C283" s="56">
        <f>SUM(C270:C282)</f>
        <v>2202</v>
      </c>
      <c r="D283" s="56">
        <f>SUM(D270:D282)</f>
        <v>222</v>
      </c>
      <c r="E283" s="56"/>
      <c r="F283" s="56"/>
      <c r="G283" s="56">
        <f>SUM(G270:G282)</f>
        <v>117</v>
      </c>
      <c r="H283" s="56">
        <f>D283+G283</f>
        <v>339</v>
      </c>
      <c r="I283" s="29"/>
      <c r="J283" s="30"/>
      <c r="K283" s="29"/>
      <c r="L283" s="29"/>
      <c r="M283" s="30"/>
    </row>
    <row r="284" spans="1:13" x14ac:dyDescent="0.25">
      <c r="A284" s="8" t="s">
        <v>32</v>
      </c>
      <c r="B284" s="8"/>
      <c r="C284" s="31"/>
      <c r="D284" s="32">
        <f>D283/24</f>
        <v>9.25</v>
      </c>
      <c r="E284" s="32"/>
      <c r="F284" s="32"/>
      <c r="G284" s="32">
        <f>G283/24</f>
        <v>4.875</v>
      </c>
      <c r="H284" s="32">
        <f>H283/24</f>
        <v>14.125</v>
      </c>
      <c r="I284" s="33"/>
      <c r="J284" s="34" t="s">
        <v>33</v>
      </c>
      <c r="K284" s="35"/>
      <c r="L284" s="35"/>
      <c r="M284" s="35"/>
    </row>
    <row r="285" spans="1:13" x14ac:dyDescent="0.25">
      <c r="A285" s="36"/>
      <c r="B285" s="36"/>
      <c r="C285" s="36"/>
      <c r="D285" s="36"/>
      <c r="E285" s="36"/>
      <c r="F285" s="36"/>
      <c r="G285" s="36"/>
      <c r="H285" s="35"/>
      <c r="I285" s="35"/>
      <c r="J285" s="30" t="s">
        <v>34</v>
      </c>
      <c r="K285" s="30"/>
      <c r="L285" s="38">
        <f>C283</f>
        <v>2202</v>
      </c>
      <c r="M285" s="35" t="s">
        <v>35</v>
      </c>
    </row>
    <row r="286" spans="1:13" x14ac:dyDescent="0.25">
      <c r="A286" s="36"/>
      <c r="B286" s="229"/>
      <c r="C286" s="36"/>
      <c r="D286" s="36"/>
      <c r="E286" s="36"/>
      <c r="F286" s="36"/>
      <c r="G286" s="36"/>
      <c r="H286" s="36"/>
      <c r="I286" s="35"/>
      <c r="J286" s="30" t="s">
        <v>36</v>
      </c>
      <c r="K286" s="30"/>
      <c r="L286" s="40">
        <f>D284</f>
        <v>9.25</v>
      </c>
      <c r="M286" s="35" t="s">
        <v>14</v>
      </c>
    </row>
    <row r="287" spans="1:13" x14ac:dyDescent="0.25">
      <c r="A287" s="36"/>
      <c r="B287" s="36"/>
      <c r="C287" s="36"/>
      <c r="D287" s="36"/>
      <c r="E287" s="36"/>
      <c r="F287" s="36"/>
      <c r="G287" s="36"/>
      <c r="H287" s="36"/>
      <c r="I287" s="35"/>
      <c r="J287" s="30" t="s">
        <v>37</v>
      </c>
      <c r="K287" s="30"/>
      <c r="L287" s="41">
        <f>G284</f>
        <v>4.875</v>
      </c>
      <c r="M287" s="35" t="s">
        <v>14</v>
      </c>
    </row>
    <row r="289" spans="1:13" x14ac:dyDescent="0.25">
      <c r="A289" s="14" t="s">
        <v>0</v>
      </c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</row>
    <row r="290" spans="1:13" x14ac:dyDescent="0.25">
      <c r="A290" s="14" t="s">
        <v>374</v>
      </c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</row>
    <row r="291" spans="1:13" x14ac:dyDescent="0.25">
      <c r="A291" s="478" t="s">
        <v>50</v>
      </c>
      <c r="B291" s="478"/>
      <c r="C291" s="478"/>
      <c r="D291" s="478"/>
      <c r="E291" s="478"/>
      <c r="F291" s="478"/>
      <c r="G291" s="478"/>
      <c r="H291" s="478"/>
      <c r="I291" s="478"/>
      <c r="J291" s="478"/>
      <c r="K291" s="18" t="s">
        <v>3</v>
      </c>
      <c r="L291" s="16">
        <v>8.5</v>
      </c>
      <c r="M291" s="18" t="s">
        <v>4</v>
      </c>
    </row>
    <row r="292" spans="1:13" ht="15.75" customHeight="1" x14ac:dyDescent="0.25">
      <c r="A292" s="13" t="s">
        <v>5</v>
      </c>
      <c r="B292" s="13" t="s">
        <v>6</v>
      </c>
      <c r="C292" s="12" t="s">
        <v>7</v>
      </c>
      <c r="D292" s="12" t="s">
        <v>8</v>
      </c>
      <c r="E292" s="11" t="s">
        <v>9</v>
      </c>
      <c r="F292" s="11" t="s">
        <v>10</v>
      </c>
      <c r="G292" s="12" t="s">
        <v>11</v>
      </c>
      <c r="H292" s="477" t="s">
        <v>12</v>
      </c>
      <c r="I292" s="477"/>
      <c r="J292" s="477"/>
      <c r="K292" s="9" t="s">
        <v>13</v>
      </c>
      <c r="L292" s="9"/>
      <c r="M292" s="9"/>
    </row>
    <row r="293" spans="1:13" x14ac:dyDescent="0.25">
      <c r="A293" s="13"/>
      <c r="B293" s="13"/>
      <c r="C293" s="12"/>
      <c r="D293" s="12"/>
      <c r="E293" s="11"/>
      <c r="F293" s="11"/>
      <c r="G293" s="12"/>
      <c r="H293" s="388" t="s">
        <v>14</v>
      </c>
      <c r="I293" s="388" t="s">
        <v>15</v>
      </c>
      <c r="J293" s="388" t="s">
        <v>16</v>
      </c>
      <c r="K293" s="20" t="s">
        <v>14</v>
      </c>
      <c r="L293" s="20" t="s">
        <v>15</v>
      </c>
      <c r="M293" s="20" t="s">
        <v>16</v>
      </c>
    </row>
    <row r="294" spans="1:13" x14ac:dyDescent="0.25">
      <c r="A294" s="21">
        <v>1</v>
      </c>
      <c r="B294" s="22" t="s">
        <v>360</v>
      </c>
      <c r="C294" s="21">
        <v>132</v>
      </c>
      <c r="D294" s="23">
        <f t="shared" ref="D294:D305" si="108">F294+E294</f>
        <v>14</v>
      </c>
      <c r="E294" s="53">
        <v>-1</v>
      </c>
      <c r="F294" s="53">
        <f t="shared" ref="F294:F305" si="109">INT(C294/$L$3)</f>
        <v>15</v>
      </c>
      <c r="G294" s="27">
        <v>26</v>
      </c>
      <c r="H294" s="27" t="str">
        <f t="shared" ref="H294:H306" si="110">CHOOSE(WEEKDAY(I294),"Minggu","Senin","Selasa","Rabu","Kamis","Jum'at","Sabtu")</f>
        <v>Kamis</v>
      </c>
      <c r="I294" s="72">
        <v>45827</v>
      </c>
      <c r="J294" s="73">
        <v>0.625</v>
      </c>
      <c r="K294" s="27" t="str">
        <f t="shared" ref="K294:K305" si="111">CHOOSE(WEEKDAY(L294),"Minggu","Senin","Selasa","Rabu","Kamis","Jum'at","Sabtu")</f>
        <v>Jum'at</v>
      </c>
      <c r="L294" s="72">
        <f>(I294+J294)+G294/24</f>
        <v>45828.708333333336</v>
      </c>
      <c r="M294" s="73">
        <f t="shared" ref="M294:M305" si="112">(J294+G294/24)</f>
        <v>1.7083333333333333</v>
      </c>
    </row>
    <row r="295" spans="1:13" x14ac:dyDescent="0.25">
      <c r="A295" s="27">
        <f t="shared" ref="A295:A306" si="113">A294+1</f>
        <v>2</v>
      </c>
      <c r="B295" s="54" t="s">
        <v>23</v>
      </c>
      <c r="C295" s="27">
        <v>132</v>
      </c>
      <c r="D295" s="53">
        <f t="shared" si="108"/>
        <v>14</v>
      </c>
      <c r="E295" s="53">
        <v>-1</v>
      </c>
      <c r="F295" s="53">
        <f t="shared" si="109"/>
        <v>15</v>
      </c>
      <c r="G295" s="27">
        <v>33</v>
      </c>
      <c r="H295" s="27" t="str">
        <f t="shared" si="110"/>
        <v>Sabtu</v>
      </c>
      <c r="I295" s="72">
        <f t="shared" ref="I295:I306" si="114">$I$294+J295</f>
        <v>45829.291666666664</v>
      </c>
      <c r="J295" s="73">
        <f t="shared" ref="J295:J306" si="115">M294+D294/24</f>
        <v>2.2916666666666665</v>
      </c>
      <c r="K295" s="27" t="str">
        <f t="shared" si="111"/>
        <v>Minggu</v>
      </c>
      <c r="L295" s="72">
        <f t="shared" ref="L295:L305" si="116">($I$294+J295)+G295/24</f>
        <v>45830.666666666664</v>
      </c>
      <c r="M295" s="73">
        <f t="shared" si="112"/>
        <v>3.6666666666666665</v>
      </c>
    </row>
    <row r="296" spans="1:13" x14ac:dyDescent="0.25">
      <c r="A296" s="27">
        <f t="shared" si="113"/>
        <v>3</v>
      </c>
      <c r="B296" s="54" t="s">
        <v>360</v>
      </c>
      <c r="C296" s="27">
        <v>105</v>
      </c>
      <c r="D296" s="53">
        <f t="shared" si="108"/>
        <v>11</v>
      </c>
      <c r="E296" s="53">
        <v>-1</v>
      </c>
      <c r="F296" s="53">
        <f t="shared" si="109"/>
        <v>12</v>
      </c>
      <c r="G296" s="27">
        <v>14</v>
      </c>
      <c r="H296" s="27" t="str">
        <f t="shared" si="110"/>
        <v>Senin</v>
      </c>
      <c r="I296" s="72">
        <f t="shared" si="114"/>
        <v>45831.25</v>
      </c>
      <c r="J296" s="73">
        <f t="shared" si="115"/>
        <v>4.25</v>
      </c>
      <c r="K296" s="27" t="str">
        <f t="shared" si="111"/>
        <v>Senin</v>
      </c>
      <c r="L296" s="72">
        <f t="shared" si="116"/>
        <v>45831.833333333336</v>
      </c>
      <c r="M296" s="73">
        <f t="shared" si="112"/>
        <v>4.833333333333333</v>
      </c>
    </row>
    <row r="297" spans="1:13" x14ac:dyDescent="0.25">
      <c r="A297" s="27">
        <f t="shared" si="113"/>
        <v>4</v>
      </c>
      <c r="B297" s="31" t="s">
        <v>375</v>
      </c>
      <c r="C297" s="27">
        <v>105</v>
      </c>
      <c r="D297" s="53">
        <f t="shared" si="108"/>
        <v>11</v>
      </c>
      <c r="E297" s="53">
        <v>-1</v>
      </c>
      <c r="F297" s="53">
        <f t="shared" si="109"/>
        <v>12</v>
      </c>
      <c r="G297" s="27">
        <v>2</v>
      </c>
      <c r="H297" s="27" t="str">
        <f t="shared" si="110"/>
        <v>Selasa</v>
      </c>
      <c r="I297" s="72">
        <f t="shared" si="114"/>
        <v>45832.291666666664</v>
      </c>
      <c r="J297" s="73">
        <f t="shared" si="115"/>
        <v>5.2916666666666661</v>
      </c>
      <c r="K297" s="27" t="str">
        <f t="shared" si="111"/>
        <v>Selasa</v>
      </c>
      <c r="L297" s="72">
        <f t="shared" si="116"/>
        <v>45832.375</v>
      </c>
      <c r="M297" s="73">
        <f t="shared" si="112"/>
        <v>5.3749999999999991</v>
      </c>
    </row>
    <row r="298" spans="1:13" x14ac:dyDescent="0.25">
      <c r="A298" s="27">
        <f t="shared" si="113"/>
        <v>5</v>
      </c>
      <c r="B298" s="31" t="s">
        <v>360</v>
      </c>
      <c r="C298" s="27">
        <v>132</v>
      </c>
      <c r="D298" s="53">
        <f t="shared" si="108"/>
        <v>14</v>
      </c>
      <c r="E298" s="53">
        <v>-1</v>
      </c>
      <c r="F298" s="53">
        <f t="shared" si="109"/>
        <v>15</v>
      </c>
      <c r="G298" s="27">
        <v>4</v>
      </c>
      <c r="H298" s="27" t="str">
        <f t="shared" si="110"/>
        <v>Selasa</v>
      </c>
      <c r="I298" s="72">
        <f t="shared" si="114"/>
        <v>45832.833333333336</v>
      </c>
      <c r="J298" s="73">
        <f t="shared" si="115"/>
        <v>5.8333333333333321</v>
      </c>
      <c r="K298" s="27" t="str">
        <f t="shared" si="111"/>
        <v>Rabu</v>
      </c>
      <c r="L298" s="72">
        <f t="shared" si="116"/>
        <v>45833</v>
      </c>
      <c r="M298" s="73">
        <f t="shared" si="112"/>
        <v>5.9999999999999991</v>
      </c>
    </row>
    <row r="299" spans="1:13" x14ac:dyDescent="0.25">
      <c r="A299" s="27">
        <f t="shared" si="113"/>
        <v>6</v>
      </c>
      <c r="B299" s="31" t="s">
        <v>23</v>
      </c>
      <c r="C299" s="27">
        <v>300</v>
      </c>
      <c r="D299" s="53">
        <f t="shared" si="108"/>
        <v>29</v>
      </c>
      <c r="E299" s="53">
        <v>-6</v>
      </c>
      <c r="F299" s="53">
        <f t="shared" si="109"/>
        <v>35</v>
      </c>
      <c r="G299" s="27">
        <v>2</v>
      </c>
      <c r="H299" s="27" t="str">
        <f t="shared" si="110"/>
        <v>Rabu</v>
      </c>
      <c r="I299" s="72">
        <f t="shared" si="114"/>
        <v>45833.583333333336</v>
      </c>
      <c r="J299" s="73">
        <f t="shared" si="115"/>
        <v>6.5833333333333321</v>
      </c>
      <c r="K299" s="27" t="str">
        <f t="shared" si="111"/>
        <v>Rabu</v>
      </c>
      <c r="L299" s="72">
        <f t="shared" si="116"/>
        <v>45833.666666666672</v>
      </c>
      <c r="M299" s="73">
        <f t="shared" si="112"/>
        <v>6.6666666666666652</v>
      </c>
    </row>
    <row r="300" spans="1:13" x14ac:dyDescent="0.25">
      <c r="A300" s="27">
        <f t="shared" si="113"/>
        <v>7</v>
      </c>
      <c r="B300" s="78" t="s">
        <v>376</v>
      </c>
      <c r="C300" s="27">
        <v>300</v>
      </c>
      <c r="D300" s="53">
        <f t="shared" si="108"/>
        <v>29</v>
      </c>
      <c r="E300" s="53">
        <v>-6</v>
      </c>
      <c r="F300" s="53">
        <f t="shared" si="109"/>
        <v>35</v>
      </c>
      <c r="G300" s="27">
        <v>4</v>
      </c>
      <c r="H300" s="27" t="str">
        <f t="shared" si="110"/>
        <v>Kamis</v>
      </c>
      <c r="I300" s="72">
        <f t="shared" si="114"/>
        <v>45834.875</v>
      </c>
      <c r="J300" s="73">
        <f t="shared" si="115"/>
        <v>7.8749999999999982</v>
      </c>
      <c r="K300" s="27" t="str">
        <f t="shared" si="111"/>
        <v>Jum'at</v>
      </c>
      <c r="L300" s="72">
        <f t="shared" si="116"/>
        <v>45835.041666666664</v>
      </c>
      <c r="M300" s="73">
        <f t="shared" si="112"/>
        <v>8.0416666666666643</v>
      </c>
    </row>
    <row r="301" spans="1:13" x14ac:dyDescent="0.25">
      <c r="A301" s="27">
        <f t="shared" si="113"/>
        <v>8</v>
      </c>
      <c r="B301" s="31" t="s">
        <v>23</v>
      </c>
      <c r="C301" s="27">
        <v>132</v>
      </c>
      <c r="D301" s="53">
        <f t="shared" si="108"/>
        <v>14</v>
      </c>
      <c r="E301" s="53">
        <v>-1</v>
      </c>
      <c r="F301" s="53">
        <f t="shared" si="109"/>
        <v>15</v>
      </c>
      <c r="G301" s="27">
        <v>2</v>
      </c>
      <c r="H301" s="27" t="str">
        <f t="shared" si="110"/>
        <v>Sabtu</v>
      </c>
      <c r="I301" s="72">
        <f t="shared" si="114"/>
        <v>45836.25</v>
      </c>
      <c r="J301" s="73">
        <f t="shared" si="115"/>
        <v>9.2499999999999982</v>
      </c>
      <c r="K301" s="27" t="str">
        <f t="shared" si="111"/>
        <v>Sabtu</v>
      </c>
      <c r="L301" s="72">
        <f t="shared" si="116"/>
        <v>45836.333333333336</v>
      </c>
      <c r="M301" s="73">
        <f t="shared" si="112"/>
        <v>9.3333333333333321</v>
      </c>
    </row>
    <row r="302" spans="1:13" x14ac:dyDescent="0.25">
      <c r="A302" s="27">
        <f t="shared" si="113"/>
        <v>9</v>
      </c>
      <c r="B302" s="31" t="s">
        <v>360</v>
      </c>
      <c r="C302" s="27">
        <v>132</v>
      </c>
      <c r="D302" s="53">
        <f t="shared" si="108"/>
        <v>14</v>
      </c>
      <c r="E302" s="53">
        <v>-1</v>
      </c>
      <c r="F302" s="53">
        <f t="shared" si="109"/>
        <v>15</v>
      </c>
      <c r="G302" s="27">
        <v>19</v>
      </c>
      <c r="H302" s="27" t="str">
        <f t="shared" si="110"/>
        <v>Sabtu</v>
      </c>
      <c r="I302" s="72">
        <f t="shared" si="114"/>
        <v>45836.916666666664</v>
      </c>
      <c r="J302" s="73">
        <f t="shared" si="115"/>
        <v>9.9166666666666661</v>
      </c>
      <c r="K302" s="27" t="str">
        <f t="shared" si="111"/>
        <v>Minggu</v>
      </c>
      <c r="L302" s="72">
        <f t="shared" si="116"/>
        <v>45837.708333333328</v>
      </c>
      <c r="M302" s="73">
        <f t="shared" si="112"/>
        <v>10.708333333333332</v>
      </c>
    </row>
    <row r="303" spans="1:13" x14ac:dyDescent="0.25">
      <c r="A303" s="27">
        <f t="shared" si="113"/>
        <v>10</v>
      </c>
      <c r="B303" s="31" t="s">
        <v>23</v>
      </c>
      <c r="C303" s="27">
        <v>300</v>
      </c>
      <c r="D303" s="53">
        <f t="shared" si="108"/>
        <v>29</v>
      </c>
      <c r="E303" s="53">
        <v>-6</v>
      </c>
      <c r="F303" s="53">
        <f t="shared" si="109"/>
        <v>35</v>
      </c>
      <c r="G303" s="27">
        <v>2</v>
      </c>
      <c r="H303" s="27" t="str">
        <f t="shared" si="110"/>
        <v>Senin</v>
      </c>
      <c r="I303" s="72">
        <f t="shared" si="114"/>
        <v>45838.291666666664</v>
      </c>
      <c r="J303" s="73">
        <f t="shared" si="115"/>
        <v>11.291666666666666</v>
      </c>
      <c r="K303" s="27" t="str">
        <f t="shared" si="111"/>
        <v>Senin</v>
      </c>
      <c r="L303" s="72">
        <f t="shared" si="116"/>
        <v>45838.375</v>
      </c>
      <c r="M303" s="73">
        <f t="shared" si="112"/>
        <v>11.375</v>
      </c>
    </row>
    <row r="304" spans="1:13" x14ac:dyDescent="0.25">
      <c r="A304" s="27">
        <f t="shared" si="113"/>
        <v>11</v>
      </c>
      <c r="B304" s="78" t="s">
        <v>376</v>
      </c>
      <c r="C304" s="27">
        <v>300</v>
      </c>
      <c r="D304" s="53">
        <f t="shared" si="108"/>
        <v>29</v>
      </c>
      <c r="E304" s="53">
        <v>-6</v>
      </c>
      <c r="F304" s="53">
        <f t="shared" si="109"/>
        <v>35</v>
      </c>
      <c r="G304" s="27">
        <v>4</v>
      </c>
      <c r="H304" s="27" t="str">
        <f t="shared" si="110"/>
        <v>Selasa</v>
      </c>
      <c r="I304" s="72">
        <f t="shared" si="114"/>
        <v>45839.583333333336</v>
      </c>
      <c r="J304" s="73">
        <f t="shared" si="115"/>
        <v>12.583333333333334</v>
      </c>
      <c r="K304" s="27" t="str">
        <f t="shared" si="111"/>
        <v>Selasa</v>
      </c>
      <c r="L304" s="72">
        <f t="shared" si="116"/>
        <v>45839.75</v>
      </c>
      <c r="M304" s="73">
        <f t="shared" si="112"/>
        <v>12.75</v>
      </c>
    </row>
    <row r="305" spans="1:13" x14ac:dyDescent="0.25">
      <c r="A305" s="27">
        <f t="shared" si="113"/>
        <v>12</v>
      </c>
      <c r="B305" s="31" t="s">
        <v>23</v>
      </c>
      <c r="C305" s="27">
        <v>132</v>
      </c>
      <c r="D305" s="53">
        <f t="shared" si="108"/>
        <v>14</v>
      </c>
      <c r="E305" s="53">
        <v>-1</v>
      </c>
      <c r="F305" s="53">
        <f t="shared" si="109"/>
        <v>15</v>
      </c>
      <c r="G305" s="27">
        <v>2</v>
      </c>
      <c r="H305" s="27" t="str">
        <f t="shared" si="110"/>
        <v>Rabu</v>
      </c>
      <c r="I305" s="72">
        <f t="shared" si="114"/>
        <v>45840.958333333336</v>
      </c>
      <c r="J305" s="73">
        <f t="shared" si="115"/>
        <v>13.958333333333334</v>
      </c>
      <c r="K305" s="27" t="str">
        <f t="shared" si="111"/>
        <v>Kamis</v>
      </c>
      <c r="L305" s="72">
        <f t="shared" si="116"/>
        <v>45841.041666666672</v>
      </c>
      <c r="M305" s="73">
        <f t="shared" si="112"/>
        <v>14.041666666666668</v>
      </c>
    </row>
    <row r="306" spans="1:13" x14ac:dyDescent="0.25">
      <c r="A306" s="27">
        <f t="shared" si="113"/>
        <v>13</v>
      </c>
      <c r="B306" s="22" t="s">
        <v>360</v>
      </c>
      <c r="C306" s="27"/>
      <c r="D306" s="53"/>
      <c r="E306" s="53"/>
      <c r="F306" s="53"/>
      <c r="G306" s="27"/>
      <c r="H306" s="27" t="str">
        <f t="shared" si="110"/>
        <v>Kamis</v>
      </c>
      <c r="I306" s="72">
        <f t="shared" si="114"/>
        <v>45841.625</v>
      </c>
      <c r="J306" s="73">
        <f t="shared" si="115"/>
        <v>14.625000000000002</v>
      </c>
      <c r="K306" s="27"/>
      <c r="L306" s="72"/>
      <c r="M306" s="73"/>
    </row>
    <row r="307" spans="1:13" x14ac:dyDescent="0.25">
      <c r="A307" s="459" t="s">
        <v>31</v>
      </c>
      <c r="B307" s="459"/>
      <c r="C307" s="56">
        <f>SUM(C294:C306)</f>
        <v>2202</v>
      </c>
      <c r="D307" s="56">
        <f>SUM(D294:D306)</f>
        <v>222</v>
      </c>
      <c r="E307" s="56"/>
      <c r="F307" s="56"/>
      <c r="G307" s="56">
        <f>SUM(G294:G306)</f>
        <v>114</v>
      </c>
      <c r="H307" s="56">
        <f>D307+G307</f>
        <v>336</v>
      </c>
      <c r="I307" s="29"/>
      <c r="J307" s="30"/>
      <c r="K307" s="29"/>
      <c r="L307" s="29"/>
      <c r="M307" s="30"/>
    </row>
    <row r="308" spans="1:13" x14ac:dyDescent="0.25">
      <c r="A308" s="8" t="s">
        <v>32</v>
      </c>
      <c r="B308" s="8"/>
      <c r="C308" s="31"/>
      <c r="D308" s="32">
        <f>D307/24</f>
        <v>9.25</v>
      </c>
      <c r="E308" s="32"/>
      <c r="F308" s="32"/>
      <c r="G308" s="32">
        <f>G307/24</f>
        <v>4.75</v>
      </c>
      <c r="H308" s="32">
        <f>H307/24</f>
        <v>14</v>
      </c>
      <c r="I308" s="33"/>
      <c r="J308" s="34" t="s">
        <v>33</v>
      </c>
      <c r="K308" s="35"/>
      <c r="L308" s="35"/>
      <c r="M308" s="35"/>
    </row>
    <row r="309" spans="1:13" x14ac:dyDescent="0.25">
      <c r="A309" s="36"/>
      <c r="B309" s="36"/>
      <c r="C309" s="36"/>
      <c r="D309" s="36"/>
      <c r="E309" s="36"/>
      <c r="F309" s="36"/>
      <c r="G309" s="36"/>
      <c r="H309" s="35"/>
      <c r="I309" s="35"/>
      <c r="J309" s="30" t="s">
        <v>34</v>
      </c>
      <c r="K309" s="30"/>
      <c r="L309" s="38">
        <f>C307</f>
        <v>2202</v>
      </c>
      <c r="M309" s="35" t="s">
        <v>35</v>
      </c>
    </row>
    <row r="310" spans="1:13" x14ac:dyDescent="0.25">
      <c r="A310" s="36"/>
      <c r="B310" s="229"/>
      <c r="C310" s="36"/>
      <c r="D310" s="36"/>
      <c r="E310" s="36"/>
      <c r="F310" s="36"/>
      <c r="G310" s="36"/>
      <c r="H310" s="36"/>
      <c r="I310" s="35"/>
      <c r="J310" s="30" t="s">
        <v>36</v>
      </c>
      <c r="K310" s="30"/>
      <c r="L310" s="40">
        <f>D308</f>
        <v>9.25</v>
      </c>
      <c r="M310" s="35" t="s">
        <v>14</v>
      </c>
    </row>
    <row r="311" spans="1:13" x14ac:dyDescent="0.25">
      <c r="A311" s="36"/>
      <c r="B311" s="36"/>
      <c r="C311" s="36"/>
      <c r="D311" s="36"/>
      <c r="E311" s="36"/>
      <c r="F311" s="36"/>
      <c r="G311" s="36"/>
      <c r="H311" s="36"/>
      <c r="I311" s="35"/>
      <c r="J311" s="30" t="s">
        <v>37</v>
      </c>
      <c r="K311" s="30"/>
      <c r="L311" s="41">
        <f>G308</f>
        <v>4.75</v>
      </c>
      <c r="M311" s="35" t="s">
        <v>14</v>
      </c>
    </row>
    <row r="313" spans="1:13" x14ac:dyDescent="0.25">
      <c r="A313" s="14" t="s">
        <v>0</v>
      </c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</row>
    <row r="314" spans="1:13" x14ac:dyDescent="0.25">
      <c r="A314" s="14" t="s">
        <v>374</v>
      </c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</row>
    <row r="315" spans="1:13" x14ac:dyDescent="0.25">
      <c r="A315" s="478" t="s">
        <v>51</v>
      </c>
      <c r="B315" s="478"/>
      <c r="C315" s="478"/>
      <c r="D315" s="478"/>
      <c r="E315" s="478"/>
      <c r="F315" s="478"/>
      <c r="G315" s="478"/>
      <c r="H315" s="478"/>
      <c r="I315" s="478"/>
      <c r="J315" s="478"/>
      <c r="K315" s="18" t="s">
        <v>3</v>
      </c>
      <c r="L315" s="16">
        <v>8.5</v>
      </c>
      <c r="M315" s="18" t="s">
        <v>4</v>
      </c>
    </row>
    <row r="316" spans="1:13" ht="15.75" customHeight="1" x14ac:dyDescent="0.25">
      <c r="A316" s="13" t="s">
        <v>5</v>
      </c>
      <c r="B316" s="13" t="s">
        <v>6</v>
      </c>
      <c r="C316" s="12" t="s">
        <v>7</v>
      </c>
      <c r="D316" s="12" t="s">
        <v>8</v>
      </c>
      <c r="E316" s="11" t="s">
        <v>9</v>
      </c>
      <c r="F316" s="11" t="s">
        <v>10</v>
      </c>
      <c r="G316" s="12" t="s">
        <v>11</v>
      </c>
      <c r="H316" s="477" t="s">
        <v>12</v>
      </c>
      <c r="I316" s="477"/>
      <c r="J316" s="477"/>
      <c r="K316" s="9" t="s">
        <v>13</v>
      </c>
      <c r="L316" s="9"/>
      <c r="M316" s="9"/>
    </row>
    <row r="317" spans="1:13" x14ac:dyDescent="0.25">
      <c r="A317" s="13"/>
      <c r="B317" s="13"/>
      <c r="C317" s="12"/>
      <c r="D317" s="12"/>
      <c r="E317" s="11"/>
      <c r="F317" s="11"/>
      <c r="G317" s="12"/>
      <c r="H317" s="388" t="s">
        <v>14</v>
      </c>
      <c r="I317" s="388" t="s">
        <v>15</v>
      </c>
      <c r="J317" s="388" t="s">
        <v>16</v>
      </c>
      <c r="K317" s="20" t="s">
        <v>14</v>
      </c>
      <c r="L317" s="20" t="s">
        <v>15</v>
      </c>
      <c r="M317" s="20" t="s">
        <v>16</v>
      </c>
    </row>
    <row r="318" spans="1:13" x14ac:dyDescent="0.25">
      <c r="A318" s="21">
        <v>1</v>
      </c>
      <c r="B318" s="22" t="s">
        <v>360</v>
      </c>
      <c r="C318" s="21">
        <v>132</v>
      </c>
      <c r="D318" s="23">
        <f t="shared" ref="D318:D329" si="117">F318+E318</f>
        <v>15</v>
      </c>
      <c r="E318" s="53">
        <v>0</v>
      </c>
      <c r="F318" s="53">
        <f t="shared" ref="F318:F329" si="118">INT(C318/$L$3)</f>
        <v>15</v>
      </c>
      <c r="G318" s="27">
        <v>25</v>
      </c>
      <c r="H318" s="27" t="str">
        <f t="shared" ref="H318:H330" si="119">CHOOSE(WEEKDAY(I318),"Minggu","Senin","Selasa","Rabu","Kamis","Jum'at","Sabtu")</f>
        <v>Kamis</v>
      </c>
      <c r="I318" s="72">
        <v>45841</v>
      </c>
      <c r="J318" s="73">
        <v>0.625</v>
      </c>
      <c r="K318" s="27" t="str">
        <f t="shared" ref="K318:K329" si="120">CHOOSE(WEEKDAY(L318),"Minggu","Senin","Selasa","Rabu","Kamis","Jum'at","Sabtu")</f>
        <v>Jum'at</v>
      </c>
      <c r="L318" s="72">
        <f>(I318+J318)+G318/24</f>
        <v>45842.666666666664</v>
      </c>
      <c r="M318" s="73">
        <f t="shared" ref="M318:M329" si="121">(J318+G318/24)</f>
        <v>1.6666666666666667</v>
      </c>
    </row>
    <row r="319" spans="1:13" x14ac:dyDescent="0.25">
      <c r="A319" s="27">
        <f t="shared" ref="A319:A330" si="122">A318+1</f>
        <v>2</v>
      </c>
      <c r="B319" s="54" t="s">
        <v>23</v>
      </c>
      <c r="C319" s="27">
        <v>132</v>
      </c>
      <c r="D319" s="53">
        <f t="shared" si="117"/>
        <v>15</v>
      </c>
      <c r="E319" s="53">
        <v>0</v>
      </c>
      <c r="F319" s="53">
        <f t="shared" si="118"/>
        <v>15</v>
      </c>
      <c r="G319" s="27">
        <v>33</v>
      </c>
      <c r="H319" s="27" t="str">
        <f t="shared" si="119"/>
        <v>Sabtu</v>
      </c>
      <c r="I319" s="72">
        <f t="shared" ref="I319:I330" si="123">$I$318+J319</f>
        <v>45843.291666666664</v>
      </c>
      <c r="J319" s="73">
        <f t="shared" ref="J319:J330" si="124">M318+D318/24</f>
        <v>2.291666666666667</v>
      </c>
      <c r="K319" s="27" t="str">
        <f t="shared" si="120"/>
        <v>Minggu</v>
      </c>
      <c r="L319" s="72">
        <f t="shared" ref="L319:L329" si="125">($I$318+J319)+G319/24</f>
        <v>45844.666666666664</v>
      </c>
      <c r="M319" s="73">
        <f t="shared" si="121"/>
        <v>3.666666666666667</v>
      </c>
    </row>
    <row r="320" spans="1:13" x14ac:dyDescent="0.25">
      <c r="A320" s="27">
        <f t="shared" si="122"/>
        <v>3</v>
      </c>
      <c r="B320" s="54" t="s">
        <v>360</v>
      </c>
      <c r="C320" s="27">
        <v>105</v>
      </c>
      <c r="D320" s="53">
        <f t="shared" si="117"/>
        <v>11</v>
      </c>
      <c r="E320" s="53">
        <v>-1</v>
      </c>
      <c r="F320" s="53">
        <f t="shared" si="118"/>
        <v>12</v>
      </c>
      <c r="G320" s="27">
        <v>13</v>
      </c>
      <c r="H320" s="27" t="str">
        <f t="shared" si="119"/>
        <v>Senin</v>
      </c>
      <c r="I320" s="72">
        <f t="shared" si="123"/>
        <v>45845.291666666664</v>
      </c>
      <c r="J320" s="73">
        <f t="shared" si="124"/>
        <v>4.291666666666667</v>
      </c>
      <c r="K320" s="27" t="str">
        <f t="shared" si="120"/>
        <v>Senin</v>
      </c>
      <c r="L320" s="72">
        <f t="shared" si="125"/>
        <v>45845.833333333328</v>
      </c>
      <c r="M320" s="73">
        <f t="shared" si="121"/>
        <v>4.8333333333333339</v>
      </c>
    </row>
    <row r="321" spans="1:13" x14ac:dyDescent="0.25">
      <c r="A321" s="27">
        <f t="shared" si="122"/>
        <v>4</v>
      </c>
      <c r="B321" s="31" t="s">
        <v>375</v>
      </c>
      <c r="C321" s="27">
        <v>105</v>
      </c>
      <c r="D321" s="53">
        <f t="shared" si="117"/>
        <v>11</v>
      </c>
      <c r="E321" s="53">
        <v>-1</v>
      </c>
      <c r="F321" s="53">
        <f t="shared" si="118"/>
        <v>12</v>
      </c>
      <c r="G321" s="27">
        <v>2</v>
      </c>
      <c r="H321" s="27" t="str">
        <f t="shared" si="119"/>
        <v>Selasa</v>
      </c>
      <c r="I321" s="72">
        <f t="shared" si="123"/>
        <v>45846.291666666664</v>
      </c>
      <c r="J321" s="73">
        <f t="shared" si="124"/>
        <v>5.291666666666667</v>
      </c>
      <c r="K321" s="27" t="str">
        <f t="shared" si="120"/>
        <v>Selasa</v>
      </c>
      <c r="L321" s="72">
        <f t="shared" si="125"/>
        <v>45846.375</v>
      </c>
      <c r="M321" s="73">
        <f t="shared" si="121"/>
        <v>5.375</v>
      </c>
    </row>
    <row r="322" spans="1:13" x14ac:dyDescent="0.25">
      <c r="A322" s="27">
        <f t="shared" si="122"/>
        <v>5</v>
      </c>
      <c r="B322" s="31" t="s">
        <v>360</v>
      </c>
      <c r="C322" s="27">
        <v>132</v>
      </c>
      <c r="D322" s="53">
        <f t="shared" si="117"/>
        <v>15</v>
      </c>
      <c r="E322" s="53">
        <v>0</v>
      </c>
      <c r="F322" s="53">
        <f t="shared" si="118"/>
        <v>15</v>
      </c>
      <c r="G322" s="27">
        <v>4</v>
      </c>
      <c r="H322" s="27" t="str">
        <f t="shared" si="119"/>
        <v>Selasa</v>
      </c>
      <c r="I322" s="72">
        <f t="shared" si="123"/>
        <v>45846.833333333336</v>
      </c>
      <c r="J322" s="73">
        <f t="shared" si="124"/>
        <v>5.833333333333333</v>
      </c>
      <c r="K322" s="27" t="str">
        <f t="shared" si="120"/>
        <v>Rabu</v>
      </c>
      <c r="L322" s="72">
        <f t="shared" si="125"/>
        <v>45847</v>
      </c>
      <c r="M322" s="73">
        <f t="shared" si="121"/>
        <v>6</v>
      </c>
    </row>
    <row r="323" spans="1:13" x14ac:dyDescent="0.25">
      <c r="A323" s="27">
        <f t="shared" si="122"/>
        <v>6</v>
      </c>
      <c r="B323" s="31" t="s">
        <v>23</v>
      </c>
      <c r="C323" s="27">
        <v>300</v>
      </c>
      <c r="D323" s="53">
        <f t="shared" si="117"/>
        <v>31</v>
      </c>
      <c r="E323" s="53">
        <v>-4</v>
      </c>
      <c r="F323" s="53">
        <f t="shared" si="118"/>
        <v>35</v>
      </c>
      <c r="G323" s="27">
        <v>2</v>
      </c>
      <c r="H323" s="27" t="str">
        <f t="shared" si="119"/>
        <v>Rabu</v>
      </c>
      <c r="I323" s="72">
        <f t="shared" si="123"/>
        <v>45847.625</v>
      </c>
      <c r="J323" s="73">
        <f t="shared" si="124"/>
        <v>6.625</v>
      </c>
      <c r="K323" s="27" t="str">
        <f t="shared" si="120"/>
        <v>Rabu</v>
      </c>
      <c r="L323" s="72">
        <f t="shared" si="125"/>
        <v>45847.708333333336</v>
      </c>
      <c r="M323" s="73">
        <f t="shared" si="121"/>
        <v>6.708333333333333</v>
      </c>
    </row>
    <row r="324" spans="1:13" x14ac:dyDescent="0.25">
      <c r="A324" s="27">
        <f t="shared" si="122"/>
        <v>7</v>
      </c>
      <c r="B324" s="78" t="s">
        <v>376</v>
      </c>
      <c r="C324" s="27">
        <v>300</v>
      </c>
      <c r="D324" s="53">
        <f t="shared" si="117"/>
        <v>28</v>
      </c>
      <c r="E324" s="53">
        <v>-7</v>
      </c>
      <c r="F324" s="53">
        <f t="shared" si="118"/>
        <v>35</v>
      </c>
      <c r="G324" s="27">
        <v>3</v>
      </c>
      <c r="H324" s="27" t="str">
        <f t="shared" si="119"/>
        <v>Jum'at</v>
      </c>
      <c r="I324" s="72">
        <f t="shared" si="123"/>
        <v>45849</v>
      </c>
      <c r="J324" s="73">
        <f t="shared" si="124"/>
        <v>8</v>
      </c>
      <c r="K324" s="27" t="str">
        <f t="shared" si="120"/>
        <v>Jum'at</v>
      </c>
      <c r="L324" s="72">
        <f t="shared" si="125"/>
        <v>45849.125</v>
      </c>
      <c r="M324" s="73">
        <f t="shared" si="121"/>
        <v>8.125</v>
      </c>
    </row>
    <row r="325" spans="1:13" x14ac:dyDescent="0.25">
      <c r="A325" s="27">
        <f t="shared" si="122"/>
        <v>8</v>
      </c>
      <c r="B325" s="31" t="s">
        <v>23</v>
      </c>
      <c r="C325" s="27">
        <v>132</v>
      </c>
      <c r="D325" s="53">
        <f t="shared" si="117"/>
        <v>15</v>
      </c>
      <c r="E325" s="53">
        <v>0</v>
      </c>
      <c r="F325" s="53">
        <f t="shared" si="118"/>
        <v>15</v>
      </c>
      <c r="G325" s="27">
        <v>2</v>
      </c>
      <c r="H325" s="27" t="str">
        <f t="shared" si="119"/>
        <v>Sabtu</v>
      </c>
      <c r="I325" s="72">
        <f t="shared" si="123"/>
        <v>45850.291666666664</v>
      </c>
      <c r="J325" s="73">
        <f t="shared" si="124"/>
        <v>9.2916666666666661</v>
      </c>
      <c r="K325" s="27" t="str">
        <f t="shared" si="120"/>
        <v>Sabtu</v>
      </c>
      <c r="L325" s="72">
        <f t="shared" si="125"/>
        <v>45850.375</v>
      </c>
      <c r="M325" s="73">
        <f t="shared" si="121"/>
        <v>9.375</v>
      </c>
    </row>
    <row r="326" spans="1:13" x14ac:dyDescent="0.25">
      <c r="A326" s="27">
        <f t="shared" si="122"/>
        <v>9</v>
      </c>
      <c r="B326" s="31" t="s">
        <v>360</v>
      </c>
      <c r="C326" s="27">
        <v>132</v>
      </c>
      <c r="D326" s="53">
        <f t="shared" si="117"/>
        <v>15</v>
      </c>
      <c r="E326" s="53">
        <v>0</v>
      </c>
      <c r="F326" s="53">
        <f t="shared" si="118"/>
        <v>15</v>
      </c>
      <c r="G326" s="27">
        <v>17</v>
      </c>
      <c r="H326" s="27" t="str">
        <f t="shared" si="119"/>
        <v>Minggu</v>
      </c>
      <c r="I326" s="72">
        <f t="shared" si="123"/>
        <v>45851</v>
      </c>
      <c r="J326" s="73">
        <f t="shared" si="124"/>
        <v>10</v>
      </c>
      <c r="K326" s="27" t="str">
        <f t="shared" si="120"/>
        <v>Minggu</v>
      </c>
      <c r="L326" s="72">
        <f t="shared" si="125"/>
        <v>45851.708333333336</v>
      </c>
      <c r="M326" s="73">
        <f t="shared" si="121"/>
        <v>10.708333333333334</v>
      </c>
    </row>
    <row r="327" spans="1:13" x14ac:dyDescent="0.25">
      <c r="A327" s="27">
        <f t="shared" si="122"/>
        <v>10</v>
      </c>
      <c r="B327" s="31" t="s">
        <v>23</v>
      </c>
      <c r="C327" s="27">
        <v>300</v>
      </c>
      <c r="D327" s="53">
        <f t="shared" si="117"/>
        <v>31</v>
      </c>
      <c r="E327" s="53">
        <v>-4</v>
      </c>
      <c r="F327" s="53">
        <f t="shared" si="118"/>
        <v>35</v>
      </c>
      <c r="G327" s="27">
        <v>2</v>
      </c>
      <c r="H327" s="27" t="str">
        <f t="shared" si="119"/>
        <v>Senin</v>
      </c>
      <c r="I327" s="72">
        <f t="shared" si="123"/>
        <v>45852.333333333336</v>
      </c>
      <c r="J327" s="73">
        <f t="shared" si="124"/>
        <v>11.333333333333334</v>
      </c>
      <c r="K327" s="27" t="str">
        <f t="shared" si="120"/>
        <v>Senin</v>
      </c>
      <c r="L327" s="72">
        <f t="shared" si="125"/>
        <v>45852.416666666672</v>
      </c>
      <c r="M327" s="73">
        <f t="shared" si="121"/>
        <v>11.416666666666668</v>
      </c>
    </row>
    <row r="328" spans="1:13" x14ac:dyDescent="0.25">
      <c r="A328" s="27">
        <f t="shared" si="122"/>
        <v>11</v>
      </c>
      <c r="B328" s="78" t="s">
        <v>376</v>
      </c>
      <c r="C328" s="27">
        <v>300</v>
      </c>
      <c r="D328" s="53">
        <f t="shared" si="117"/>
        <v>28</v>
      </c>
      <c r="E328" s="53">
        <v>-7</v>
      </c>
      <c r="F328" s="53">
        <f t="shared" si="118"/>
        <v>35</v>
      </c>
      <c r="G328" s="27">
        <v>3</v>
      </c>
      <c r="H328" s="27" t="str">
        <f t="shared" si="119"/>
        <v>Selasa</v>
      </c>
      <c r="I328" s="72">
        <f t="shared" si="123"/>
        <v>45853.708333333336</v>
      </c>
      <c r="J328" s="73">
        <f t="shared" si="124"/>
        <v>12.708333333333334</v>
      </c>
      <c r="K328" s="27" t="str">
        <f t="shared" si="120"/>
        <v>Selasa</v>
      </c>
      <c r="L328" s="72">
        <f t="shared" si="125"/>
        <v>45853.833333333336</v>
      </c>
      <c r="M328" s="73">
        <f t="shared" si="121"/>
        <v>12.833333333333334</v>
      </c>
    </row>
    <row r="329" spans="1:13" x14ac:dyDescent="0.25">
      <c r="A329" s="27">
        <f t="shared" si="122"/>
        <v>12</v>
      </c>
      <c r="B329" s="31" t="s">
        <v>23</v>
      </c>
      <c r="C329" s="27">
        <v>132</v>
      </c>
      <c r="D329" s="53">
        <f t="shared" si="117"/>
        <v>15</v>
      </c>
      <c r="E329" s="53">
        <v>0</v>
      </c>
      <c r="F329" s="53">
        <f t="shared" si="118"/>
        <v>15</v>
      </c>
      <c r="G329" s="27">
        <v>2</v>
      </c>
      <c r="H329" s="27" t="str">
        <f t="shared" si="119"/>
        <v>Kamis</v>
      </c>
      <c r="I329" s="72">
        <f t="shared" si="123"/>
        <v>45855</v>
      </c>
      <c r="J329" s="73">
        <f t="shared" si="124"/>
        <v>14</v>
      </c>
      <c r="K329" s="27" t="str">
        <f t="shared" si="120"/>
        <v>Kamis</v>
      </c>
      <c r="L329" s="72">
        <f t="shared" si="125"/>
        <v>45855.083333333336</v>
      </c>
      <c r="M329" s="73">
        <f t="shared" si="121"/>
        <v>14.083333333333334</v>
      </c>
    </row>
    <row r="330" spans="1:13" x14ac:dyDescent="0.25">
      <c r="A330" s="27">
        <f t="shared" si="122"/>
        <v>13</v>
      </c>
      <c r="B330" s="22" t="s">
        <v>360</v>
      </c>
      <c r="C330" s="27"/>
      <c r="D330" s="53"/>
      <c r="E330" s="53"/>
      <c r="F330" s="53"/>
      <c r="G330" s="27"/>
      <c r="H330" s="27" t="str">
        <f t="shared" si="119"/>
        <v>Kamis</v>
      </c>
      <c r="I330" s="72">
        <f t="shared" si="123"/>
        <v>45855.708333333336</v>
      </c>
      <c r="J330" s="73">
        <f t="shared" si="124"/>
        <v>14.708333333333334</v>
      </c>
      <c r="K330" s="27"/>
      <c r="L330" s="72"/>
      <c r="M330" s="73"/>
    </row>
    <row r="331" spans="1:13" x14ac:dyDescent="0.25">
      <c r="A331" s="459" t="s">
        <v>31</v>
      </c>
      <c r="B331" s="459"/>
      <c r="C331" s="56">
        <f>SUM(C318:C330)</f>
        <v>2202</v>
      </c>
      <c r="D331" s="56">
        <f>SUM(D318:D330)</f>
        <v>230</v>
      </c>
      <c r="E331" s="56"/>
      <c r="F331" s="56"/>
      <c r="G331" s="56">
        <f>SUM(G318:G330)</f>
        <v>108</v>
      </c>
      <c r="H331" s="56">
        <f>D331+G331</f>
        <v>338</v>
      </c>
      <c r="I331" s="29"/>
      <c r="J331" s="30"/>
      <c r="K331" s="29"/>
      <c r="L331" s="29"/>
      <c r="M331" s="30"/>
    </row>
    <row r="332" spans="1:13" x14ac:dyDescent="0.25">
      <c r="A332" s="8" t="s">
        <v>32</v>
      </c>
      <c r="B332" s="8"/>
      <c r="C332" s="31"/>
      <c r="D332" s="32">
        <f>D331/24</f>
        <v>9.5833333333333339</v>
      </c>
      <c r="E332" s="32"/>
      <c r="F332" s="32"/>
      <c r="G332" s="32">
        <f>G331/24</f>
        <v>4.5</v>
      </c>
      <c r="H332" s="32">
        <f>H331/24</f>
        <v>14.083333333333334</v>
      </c>
      <c r="I332" s="33"/>
      <c r="J332" s="34" t="s">
        <v>33</v>
      </c>
      <c r="K332" s="35"/>
      <c r="L332" s="35"/>
      <c r="M332" s="35"/>
    </row>
    <row r="333" spans="1:13" x14ac:dyDescent="0.25">
      <c r="A333" s="36"/>
      <c r="B333" s="36"/>
      <c r="C333" s="36"/>
      <c r="D333" s="36"/>
      <c r="E333" s="36"/>
      <c r="F333" s="36"/>
      <c r="G333" s="36"/>
      <c r="H333" s="35"/>
      <c r="I333" s="35"/>
      <c r="J333" s="30" t="s">
        <v>34</v>
      </c>
      <c r="K333" s="30"/>
      <c r="L333" s="38">
        <f>C331</f>
        <v>2202</v>
      </c>
      <c r="M333" s="35" t="s">
        <v>35</v>
      </c>
    </row>
    <row r="334" spans="1:13" x14ac:dyDescent="0.25">
      <c r="A334" s="36"/>
      <c r="B334" s="229"/>
      <c r="C334" s="36"/>
      <c r="D334" s="36"/>
      <c r="E334" s="36"/>
      <c r="F334" s="36"/>
      <c r="G334" s="36"/>
      <c r="H334" s="36"/>
      <c r="I334" s="35"/>
      <c r="J334" s="30" t="s">
        <v>36</v>
      </c>
      <c r="K334" s="30"/>
      <c r="L334" s="40">
        <f>D332</f>
        <v>9.5833333333333339</v>
      </c>
      <c r="M334" s="35" t="s">
        <v>14</v>
      </c>
    </row>
    <row r="335" spans="1:13" x14ac:dyDescent="0.25">
      <c r="A335" s="36"/>
      <c r="B335" s="36"/>
      <c r="C335" s="36"/>
      <c r="D335" s="36"/>
      <c r="E335" s="36"/>
      <c r="F335" s="36"/>
      <c r="G335" s="36"/>
      <c r="H335" s="36"/>
      <c r="I335" s="35"/>
      <c r="J335" s="30" t="s">
        <v>37</v>
      </c>
      <c r="K335" s="30"/>
      <c r="L335" s="41">
        <f>G332</f>
        <v>4.5</v>
      </c>
      <c r="M335" s="35" t="s">
        <v>14</v>
      </c>
    </row>
    <row r="337" spans="1:13" x14ac:dyDescent="0.25">
      <c r="A337" s="14" t="s">
        <v>0</v>
      </c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</row>
    <row r="338" spans="1:13" x14ac:dyDescent="0.25">
      <c r="A338" s="14" t="s">
        <v>374</v>
      </c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</row>
    <row r="339" spans="1:13" x14ac:dyDescent="0.25">
      <c r="A339" s="478" t="s">
        <v>52</v>
      </c>
      <c r="B339" s="478"/>
      <c r="C339" s="478"/>
      <c r="D339" s="478"/>
      <c r="E339" s="478"/>
      <c r="F339" s="478"/>
      <c r="G339" s="478"/>
      <c r="H339" s="478"/>
      <c r="I339" s="478"/>
      <c r="J339" s="478"/>
      <c r="K339" s="18" t="s">
        <v>3</v>
      </c>
      <c r="L339" s="16">
        <v>8.5</v>
      </c>
      <c r="M339" s="18" t="s">
        <v>4</v>
      </c>
    </row>
    <row r="340" spans="1:13" ht="15.75" customHeight="1" x14ac:dyDescent="0.25">
      <c r="A340" s="13" t="s">
        <v>5</v>
      </c>
      <c r="B340" s="13" t="s">
        <v>6</v>
      </c>
      <c r="C340" s="12" t="s">
        <v>7</v>
      </c>
      <c r="D340" s="12" t="s">
        <v>8</v>
      </c>
      <c r="E340" s="11" t="s">
        <v>9</v>
      </c>
      <c r="F340" s="11" t="s">
        <v>10</v>
      </c>
      <c r="G340" s="12" t="s">
        <v>11</v>
      </c>
      <c r="H340" s="477" t="s">
        <v>12</v>
      </c>
      <c r="I340" s="477"/>
      <c r="J340" s="477"/>
      <c r="K340" s="9" t="s">
        <v>13</v>
      </c>
      <c r="L340" s="9"/>
      <c r="M340" s="9"/>
    </row>
    <row r="341" spans="1:13" x14ac:dyDescent="0.25">
      <c r="A341" s="13"/>
      <c r="B341" s="13"/>
      <c r="C341" s="12"/>
      <c r="D341" s="12"/>
      <c r="E341" s="11"/>
      <c r="F341" s="11"/>
      <c r="G341" s="12"/>
      <c r="H341" s="388" t="s">
        <v>14</v>
      </c>
      <c r="I341" s="388" t="s">
        <v>15</v>
      </c>
      <c r="J341" s="388" t="s">
        <v>16</v>
      </c>
      <c r="K341" s="20" t="s">
        <v>14</v>
      </c>
      <c r="L341" s="20" t="s">
        <v>15</v>
      </c>
      <c r="M341" s="20" t="s">
        <v>16</v>
      </c>
    </row>
    <row r="342" spans="1:13" x14ac:dyDescent="0.25">
      <c r="A342" s="21">
        <v>1</v>
      </c>
      <c r="B342" s="22" t="s">
        <v>360</v>
      </c>
      <c r="C342" s="21">
        <v>132</v>
      </c>
      <c r="D342" s="23">
        <f t="shared" ref="D342:D353" si="126">F342+E342</f>
        <v>15</v>
      </c>
      <c r="E342" s="53">
        <v>0</v>
      </c>
      <c r="F342" s="53">
        <f t="shared" ref="F342:F353" si="127">INT(C342/$L$3)</f>
        <v>15</v>
      </c>
      <c r="G342" s="27">
        <v>21</v>
      </c>
      <c r="H342" s="27" t="str">
        <f t="shared" ref="H342:H354" si="128">CHOOSE(WEEKDAY(I342),"Minggu","Senin","Selasa","Rabu","Kamis","Jum'at","Sabtu")</f>
        <v>Kamis</v>
      </c>
      <c r="I342" s="72">
        <v>45855</v>
      </c>
      <c r="J342" s="73">
        <v>0.70833333333333304</v>
      </c>
      <c r="K342" s="27" t="str">
        <f t="shared" ref="K342:K353" si="129">CHOOSE(WEEKDAY(L342),"Minggu","Senin","Selasa","Rabu","Kamis","Jum'at","Sabtu")</f>
        <v>Jum'at</v>
      </c>
      <c r="L342" s="72">
        <f>(I342+J342)+G342/24</f>
        <v>45856.583333333336</v>
      </c>
      <c r="M342" s="73">
        <f t="shared" ref="M342:M353" si="130">(J342+G342/24)</f>
        <v>1.583333333333333</v>
      </c>
    </row>
    <row r="343" spans="1:13" x14ac:dyDescent="0.25">
      <c r="A343" s="27">
        <f t="shared" ref="A343:A354" si="131">A342+1</f>
        <v>2</v>
      </c>
      <c r="B343" s="54" t="s">
        <v>23</v>
      </c>
      <c r="C343" s="27">
        <v>132</v>
      </c>
      <c r="D343" s="53">
        <f t="shared" si="126"/>
        <v>15</v>
      </c>
      <c r="E343" s="53">
        <v>0</v>
      </c>
      <c r="F343" s="53">
        <f t="shared" si="127"/>
        <v>15</v>
      </c>
      <c r="G343" s="27">
        <v>35</v>
      </c>
      <c r="H343" s="27" t="str">
        <f t="shared" si="128"/>
        <v>Sabtu</v>
      </c>
      <c r="I343" s="72">
        <f t="shared" ref="I343:I354" si="132">$I$342+J343</f>
        <v>45857.208333333336</v>
      </c>
      <c r="J343" s="73">
        <f t="shared" ref="J343:J354" si="133">M342+D342/24</f>
        <v>2.208333333333333</v>
      </c>
      <c r="K343" s="27" t="str">
        <f t="shared" si="129"/>
        <v>Minggu</v>
      </c>
      <c r="L343" s="72">
        <f t="shared" ref="L343:L353" si="134">($I$342+J343)+G343/24</f>
        <v>45858.666666666672</v>
      </c>
      <c r="M343" s="73">
        <f t="shared" si="130"/>
        <v>3.6666666666666661</v>
      </c>
    </row>
    <row r="344" spans="1:13" x14ac:dyDescent="0.25">
      <c r="A344" s="27">
        <f t="shared" si="131"/>
        <v>3</v>
      </c>
      <c r="B344" s="54" t="s">
        <v>360</v>
      </c>
      <c r="C344" s="27">
        <v>105</v>
      </c>
      <c r="D344" s="53">
        <f t="shared" si="126"/>
        <v>11</v>
      </c>
      <c r="E344" s="53">
        <v>-1</v>
      </c>
      <c r="F344" s="53">
        <f t="shared" si="127"/>
        <v>12</v>
      </c>
      <c r="G344" s="27">
        <v>13</v>
      </c>
      <c r="H344" s="27" t="str">
        <f t="shared" si="128"/>
        <v>Senin</v>
      </c>
      <c r="I344" s="72">
        <f t="shared" si="132"/>
        <v>45859.291666666664</v>
      </c>
      <c r="J344" s="73">
        <f t="shared" si="133"/>
        <v>4.2916666666666661</v>
      </c>
      <c r="K344" s="27" t="str">
        <f t="shared" si="129"/>
        <v>Senin</v>
      </c>
      <c r="L344" s="72">
        <f t="shared" si="134"/>
        <v>45859.833333333328</v>
      </c>
      <c r="M344" s="73">
        <f t="shared" si="130"/>
        <v>4.833333333333333</v>
      </c>
    </row>
    <row r="345" spans="1:13" x14ac:dyDescent="0.25">
      <c r="A345" s="27">
        <f t="shared" si="131"/>
        <v>4</v>
      </c>
      <c r="B345" s="31" t="s">
        <v>375</v>
      </c>
      <c r="C345" s="27">
        <v>105</v>
      </c>
      <c r="D345" s="53">
        <f t="shared" si="126"/>
        <v>11</v>
      </c>
      <c r="E345" s="53">
        <v>-1</v>
      </c>
      <c r="F345" s="53">
        <f t="shared" si="127"/>
        <v>12</v>
      </c>
      <c r="G345" s="27">
        <v>2</v>
      </c>
      <c r="H345" s="27" t="str">
        <f t="shared" si="128"/>
        <v>Selasa</v>
      </c>
      <c r="I345" s="72">
        <f t="shared" si="132"/>
        <v>45860.291666666664</v>
      </c>
      <c r="J345" s="73">
        <f t="shared" si="133"/>
        <v>5.2916666666666661</v>
      </c>
      <c r="K345" s="27" t="str">
        <f t="shared" si="129"/>
        <v>Selasa</v>
      </c>
      <c r="L345" s="72">
        <f t="shared" si="134"/>
        <v>45860.375</v>
      </c>
      <c r="M345" s="73">
        <f t="shared" si="130"/>
        <v>5.3749999999999991</v>
      </c>
    </row>
    <row r="346" spans="1:13" x14ac:dyDescent="0.25">
      <c r="A346" s="27">
        <f t="shared" si="131"/>
        <v>5</v>
      </c>
      <c r="B346" s="31" t="s">
        <v>360</v>
      </c>
      <c r="C346" s="27">
        <v>132</v>
      </c>
      <c r="D346" s="53">
        <f t="shared" si="126"/>
        <v>15</v>
      </c>
      <c r="E346" s="53">
        <v>0</v>
      </c>
      <c r="F346" s="53">
        <f t="shared" si="127"/>
        <v>15</v>
      </c>
      <c r="G346" s="27">
        <v>4</v>
      </c>
      <c r="H346" s="27" t="str">
        <f t="shared" si="128"/>
        <v>Selasa</v>
      </c>
      <c r="I346" s="72">
        <f t="shared" si="132"/>
        <v>45860.833333333336</v>
      </c>
      <c r="J346" s="73">
        <f t="shared" si="133"/>
        <v>5.8333333333333321</v>
      </c>
      <c r="K346" s="27" t="str">
        <f t="shared" si="129"/>
        <v>Rabu</v>
      </c>
      <c r="L346" s="72">
        <f t="shared" si="134"/>
        <v>45861</v>
      </c>
      <c r="M346" s="73">
        <f t="shared" si="130"/>
        <v>5.9999999999999991</v>
      </c>
    </row>
    <row r="347" spans="1:13" x14ac:dyDescent="0.25">
      <c r="A347" s="27">
        <f t="shared" si="131"/>
        <v>6</v>
      </c>
      <c r="B347" s="31" t="s">
        <v>23</v>
      </c>
      <c r="C347" s="27">
        <v>300</v>
      </c>
      <c r="D347" s="53">
        <f t="shared" si="126"/>
        <v>31</v>
      </c>
      <c r="E347" s="53">
        <v>-4</v>
      </c>
      <c r="F347" s="53">
        <f t="shared" si="127"/>
        <v>35</v>
      </c>
      <c r="G347" s="27">
        <v>2</v>
      </c>
      <c r="H347" s="27" t="str">
        <f t="shared" si="128"/>
        <v>Rabu</v>
      </c>
      <c r="I347" s="72">
        <f t="shared" si="132"/>
        <v>45861.625</v>
      </c>
      <c r="J347" s="73">
        <f t="shared" si="133"/>
        <v>6.6249999999999991</v>
      </c>
      <c r="K347" s="27" t="str">
        <f t="shared" si="129"/>
        <v>Rabu</v>
      </c>
      <c r="L347" s="72">
        <f t="shared" si="134"/>
        <v>45861.708333333336</v>
      </c>
      <c r="M347" s="73">
        <f t="shared" si="130"/>
        <v>6.7083333333333321</v>
      </c>
    </row>
    <row r="348" spans="1:13" x14ac:dyDescent="0.25">
      <c r="A348" s="27">
        <f t="shared" si="131"/>
        <v>7</v>
      </c>
      <c r="B348" s="78" t="s">
        <v>376</v>
      </c>
      <c r="C348" s="27">
        <v>300</v>
      </c>
      <c r="D348" s="53">
        <f t="shared" si="126"/>
        <v>28</v>
      </c>
      <c r="E348" s="53">
        <v>-7</v>
      </c>
      <c r="F348" s="53">
        <f t="shared" si="127"/>
        <v>35</v>
      </c>
      <c r="G348" s="27">
        <v>3</v>
      </c>
      <c r="H348" s="27" t="str">
        <f t="shared" si="128"/>
        <v>Jum'at</v>
      </c>
      <c r="I348" s="72">
        <f t="shared" si="132"/>
        <v>45863</v>
      </c>
      <c r="J348" s="73">
        <f t="shared" si="133"/>
        <v>7.9999999999999991</v>
      </c>
      <c r="K348" s="27" t="str">
        <f t="shared" si="129"/>
        <v>Jum'at</v>
      </c>
      <c r="L348" s="72">
        <f t="shared" si="134"/>
        <v>45863.125</v>
      </c>
      <c r="M348" s="73">
        <f t="shared" si="130"/>
        <v>8.125</v>
      </c>
    </row>
    <row r="349" spans="1:13" x14ac:dyDescent="0.25">
      <c r="A349" s="27">
        <f t="shared" si="131"/>
        <v>8</v>
      </c>
      <c r="B349" s="31" t="s">
        <v>23</v>
      </c>
      <c r="C349" s="27">
        <v>132</v>
      </c>
      <c r="D349" s="53">
        <f t="shared" si="126"/>
        <v>15</v>
      </c>
      <c r="E349" s="53">
        <v>0</v>
      </c>
      <c r="F349" s="53">
        <f t="shared" si="127"/>
        <v>15</v>
      </c>
      <c r="G349" s="27">
        <v>2</v>
      </c>
      <c r="H349" s="27" t="str">
        <f t="shared" si="128"/>
        <v>Sabtu</v>
      </c>
      <c r="I349" s="72">
        <f t="shared" si="132"/>
        <v>45864.291666666664</v>
      </c>
      <c r="J349" s="73">
        <f t="shared" si="133"/>
        <v>9.2916666666666661</v>
      </c>
      <c r="K349" s="27" t="str">
        <f t="shared" si="129"/>
        <v>Sabtu</v>
      </c>
      <c r="L349" s="72">
        <f t="shared" si="134"/>
        <v>45864.375</v>
      </c>
      <c r="M349" s="73">
        <f t="shared" si="130"/>
        <v>9.375</v>
      </c>
    </row>
    <row r="350" spans="1:13" x14ac:dyDescent="0.25">
      <c r="A350" s="27">
        <f t="shared" si="131"/>
        <v>9</v>
      </c>
      <c r="B350" s="31" t="s">
        <v>360</v>
      </c>
      <c r="C350" s="27">
        <v>132</v>
      </c>
      <c r="D350" s="53">
        <f t="shared" si="126"/>
        <v>15</v>
      </c>
      <c r="E350" s="53">
        <v>0</v>
      </c>
      <c r="F350" s="53">
        <f t="shared" si="127"/>
        <v>15</v>
      </c>
      <c r="G350" s="27">
        <v>17</v>
      </c>
      <c r="H350" s="27" t="str">
        <f t="shared" si="128"/>
        <v>Minggu</v>
      </c>
      <c r="I350" s="72">
        <f t="shared" si="132"/>
        <v>45865</v>
      </c>
      <c r="J350" s="73">
        <f t="shared" si="133"/>
        <v>10</v>
      </c>
      <c r="K350" s="27" t="str">
        <f t="shared" si="129"/>
        <v>Minggu</v>
      </c>
      <c r="L350" s="72">
        <f t="shared" si="134"/>
        <v>45865.708333333336</v>
      </c>
      <c r="M350" s="73">
        <f t="shared" si="130"/>
        <v>10.708333333333334</v>
      </c>
    </row>
    <row r="351" spans="1:13" x14ac:dyDescent="0.25">
      <c r="A351" s="27">
        <f t="shared" si="131"/>
        <v>10</v>
      </c>
      <c r="B351" s="31" t="s">
        <v>23</v>
      </c>
      <c r="C351" s="27">
        <v>300</v>
      </c>
      <c r="D351" s="53">
        <f t="shared" si="126"/>
        <v>31</v>
      </c>
      <c r="E351" s="53">
        <v>-4</v>
      </c>
      <c r="F351" s="53">
        <f t="shared" si="127"/>
        <v>35</v>
      </c>
      <c r="G351" s="27">
        <v>2</v>
      </c>
      <c r="H351" s="27" t="str">
        <f t="shared" si="128"/>
        <v>Senin</v>
      </c>
      <c r="I351" s="72">
        <f t="shared" si="132"/>
        <v>45866.333333333336</v>
      </c>
      <c r="J351" s="73">
        <f t="shared" si="133"/>
        <v>11.333333333333334</v>
      </c>
      <c r="K351" s="27" t="str">
        <f t="shared" si="129"/>
        <v>Senin</v>
      </c>
      <c r="L351" s="72">
        <f t="shared" si="134"/>
        <v>45866.416666666672</v>
      </c>
      <c r="M351" s="73">
        <f t="shared" si="130"/>
        <v>11.416666666666668</v>
      </c>
    </row>
    <row r="352" spans="1:13" x14ac:dyDescent="0.25">
      <c r="A352" s="27">
        <f t="shared" si="131"/>
        <v>11</v>
      </c>
      <c r="B352" s="78" t="s">
        <v>376</v>
      </c>
      <c r="C352" s="27">
        <v>300</v>
      </c>
      <c r="D352" s="53">
        <f t="shared" si="126"/>
        <v>28</v>
      </c>
      <c r="E352" s="53">
        <v>-7</v>
      </c>
      <c r="F352" s="53">
        <f t="shared" si="127"/>
        <v>35</v>
      </c>
      <c r="G352" s="27">
        <v>3</v>
      </c>
      <c r="H352" s="27" t="str">
        <f t="shared" si="128"/>
        <v>Selasa</v>
      </c>
      <c r="I352" s="72">
        <f t="shared" si="132"/>
        <v>45867.708333333336</v>
      </c>
      <c r="J352" s="73">
        <f t="shared" si="133"/>
        <v>12.708333333333334</v>
      </c>
      <c r="K352" s="27" t="str">
        <f t="shared" si="129"/>
        <v>Selasa</v>
      </c>
      <c r="L352" s="72">
        <f t="shared" si="134"/>
        <v>45867.833333333336</v>
      </c>
      <c r="M352" s="73">
        <f t="shared" si="130"/>
        <v>12.833333333333334</v>
      </c>
    </row>
    <row r="353" spans="1:13" x14ac:dyDescent="0.25">
      <c r="A353" s="27">
        <f t="shared" si="131"/>
        <v>12</v>
      </c>
      <c r="B353" s="31" t="s">
        <v>23</v>
      </c>
      <c r="C353" s="27">
        <v>132</v>
      </c>
      <c r="D353" s="53">
        <f t="shared" si="126"/>
        <v>15</v>
      </c>
      <c r="E353" s="53">
        <v>0</v>
      </c>
      <c r="F353" s="53">
        <f t="shared" si="127"/>
        <v>15</v>
      </c>
      <c r="G353" s="27">
        <v>2</v>
      </c>
      <c r="H353" s="27" t="str">
        <f t="shared" si="128"/>
        <v>Kamis</v>
      </c>
      <c r="I353" s="72">
        <f t="shared" si="132"/>
        <v>45869</v>
      </c>
      <c r="J353" s="73">
        <f t="shared" si="133"/>
        <v>14</v>
      </c>
      <c r="K353" s="27" t="str">
        <f t="shared" si="129"/>
        <v>Kamis</v>
      </c>
      <c r="L353" s="72">
        <f t="shared" si="134"/>
        <v>45869.083333333336</v>
      </c>
      <c r="M353" s="73">
        <f t="shared" si="130"/>
        <v>14.083333333333334</v>
      </c>
    </row>
    <row r="354" spans="1:13" x14ac:dyDescent="0.25">
      <c r="A354" s="27">
        <f t="shared" si="131"/>
        <v>13</v>
      </c>
      <c r="B354" s="22" t="s">
        <v>360</v>
      </c>
      <c r="C354" s="27"/>
      <c r="D354" s="53"/>
      <c r="E354" s="53"/>
      <c r="F354" s="53"/>
      <c r="G354" s="27"/>
      <c r="H354" s="27" t="str">
        <f t="shared" si="128"/>
        <v>Kamis</v>
      </c>
      <c r="I354" s="72">
        <f t="shared" si="132"/>
        <v>45869.708333333336</v>
      </c>
      <c r="J354" s="73">
        <f t="shared" si="133"/>
        <v>14.708333333333334</v>
      </c>
      <c r="K354" s="27"/>
      <c r="L354" s="72"/>
      <c r="M354" s="73"/>
    </row>
    <row r="355" spans="1:13" x14ac:dyDescent="0.25">
      <c r="A355" s="459" t="s">
        <v>31</v>
      </c>
      <c r="B355" s="459"/>
      <c r="C355" s="56">
        <f>SUM(C342:C354)</f>
        <v>2202</v>
      </c>
      <c r="D355" s="56">
        <f>SUM(D342:D354)</f>
        <v>230</v>
      </c>
      <c r="E355" s="56"/>
      <c r="F355" s="56"/>
      <c r="G355" s="56">
        <f>SUM(G342:G354)</f>
        <v>106</v>
      </c>
      <c r="H355" s="56">
        <f>D355+G355</f>
        <v>336</v>
      </c>
      <c r="I355" s="29"/>
      <c r="J355" s="30"/>
      <c r="K355" s="29"/>
      <c r="L355" s="29"/>
      <c r="M355" s="30"/>
    </row>
    <row r="356" spans="1:13" x14ac:dyDescent="0.25">
      <c r="A356" s="8" t="s">
        <v>32</v>
      </c>
      <c r="B356" s="8"/>
      <c r="C356" s="31"/>
      <c r="D356" s="32">
        <f>D355/24</f>
        <v>9.5833333333333339</v>
      </c>
      <c r="E356" s="32"/>
      <c r="F356" s="32"/>
      <c r="G356" s="32">
        <f>G355/24</f>
        <v>4.416666666666667</v>
      </c>
      <c r="H356" s="32">
        <f>H355/24</f>
        <v>14</v>
      </c>
      <c r="I356" s="33"/>
      <c r="J356" s="34" t="s">
        <v>33</v>
      </c>
      <c r="K356" s="35"/>
      <c r="L356" s="35"/>
      <c r="M356" s="35"/>
    </row>
    <row r="357" spans="1:13" x14ac:dyDescent="0.25">
      <c r="A357" s="36"/>
      <c r="B357" s="36"/>
      <c r="C357" s="36"/>
      <c r="D357" s="36"/>
      <c r="E357" s="36"/>
      <c r="F357" s="36"/>
      <c r="G357" s="36"/>
      <c r="H357" s="35"/>
      <c r="I357" s="35"/>
      <c r="J357" s="30" t="s">
        <v>34</v>
      </c>
      <c r="K357" s="30"/>
      <c r="L357" s="38">
        <f>C355</f>
        <v>2202</v>
      </c>
      <c r="M357" s="35" t="s">
        <v>35</v>
      </c>
    </row>
    <row r="358" spans="1:13" x14ac:dyDescent="0.25">
      <c r="A358" s="36"/>
      <c r="B358" s="229"/>
      <c r="C358" s="36"/>
      <c r="D358" s="36"/>
      <c r="E358" s="36"/>
      <c r="F358" s="36"/>
      <c r="G358" s="36"/>
      <c r="H358" s="36"/>
      <c r="I358" s="35"/>
      <c r="J358" s="30" t="s">
        <v>36</v>
      </c>
      <c r="K358" s="30"/>
      <c r="L358" s="40">
        <f>D356</f>
        <v>9.5833333333333339</v>
      </c>
      <c r="M358" s="35" t="s">
        <v>14</v>
      </c>
    </row>
    <row r="359" spans="1:13" x14ac:dyDescent="0.25">
      <c r="A359" s="36"/>
      <c r="B359" s="36"/>
      <c r="C359" s="36"/>
      <c r="D359" s="36"/>
      <c r="E359" s="36"/>
      <c r="F359" s="36"/>
      <c r="G359" s="36"/>
      <c r="H359" s="36"/>
      <c r="I359" s="35"/>
      <c r="J359" s="30" t="s">
        <v>37</v>
      </c>
      <c r="K359" s="30"/>
      <c r="L359" s="41">
        <f>G356</f>
        <v>4.416666666666667</v>
      </c>
      <c r="M359" s="35" t="s">
        <v>14</v>
      </c>
    </row>
    <row r="361" spans="1:13" x14ac:dyDescent="0.25">
      <c r="A361" s="14" t="s">
        <v>0</v>
      </c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</row>
    <row r="362" spans="1:13" x14ac:dyDescent="0.25">
      <c r="A362" s="14" t="s">
        <v>374</v>
      </c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</row>
    <row r="363" spans="1:13" x14ac:dyDescent="0.25">
      <c r="A363" s="478" t="s">
        <v>70</v>
      </c>
      <c r="B363" s="478"/>
      <c r="C363" s="478"/>
      <c r="D363" s="478"/>
      <c r="E363" s="478"/>
      <c r="F363" s="478"/>
      <c r="G363" s="478"/>
      <c r="H363" s="478"/>
      <c r="I363" s="478"/>
      <c r="J363" s="478"/>
      <c r="K363" s="18" t="s">
        <v>3</v>
      </c>
      <c r="L363" s="16">
        <v>8.5</v>
      </c>
      <c r="M363" s="18" t="s">
        <v>4</v>
      </c>
    </row>
    <row r="364" spans="1:13" ht="15.75" customHeight="1" x14ac:dyDescent="0.25">
      <c r="A364" s="13" t="s">
        <v>5</v>
      </c>
      <c r="B364" s="13" t="s">
        <v>6</v>
      </c>
      <c r="C364" s="12" t="s">
        <v>7</v>
      </c>
      <c r="D364" s="12" t="s">
        <v>8</v>
      </c>
      <c r="E364" s="11" t="s">
        <v>9</v>
      </c>
      <c r="F364" s="11" t="s">
        <v>10</v>
      </c>
      <c r="G364" s="12" t="s">
        <v>11</v>
      </c>
      <c r="H364" s="477" t="s">
        <v>12</v>
      </c>
      <c r="I364" s="477"/>
      <c r="J364" s="477"/>
      <c r="K364" s="9" t="s">
        <v>13</v>
      </c>
      <c r="L364" s="9"/>
      <c r="M364" s="9"/>
    </row>
    <row r="365" spans="1:13" x14ac:dyDescent="0.25">
      <c r="A365" s="13"/>
      <c r="B365" s="13"/>
      <c r="C365" s="12"/>
      <c r="D365" s="12"/>
      <c r="E365" s="11"/>
      <c r="F365" s="11"/>
      <c r="G365" s="12"/>
      <c r="H365" s="388" t="s">
        <v>14</v>
      </c>
      <c r="I365" s="388" t="s">
        <v>15</v>
      </c>
      <c r="J365" s="388" t="s">
        <v>16</v>
      </c>
      <c r="K365" s="20" t="s">
        <v>14</v>
      </c>
      <c r="L365" s="20" t="s">
        <v>15</v>
      </c>
      <c r="M365" s="20" t="s">
        <v>16</v>
      </c>
    </row>
    <row r="366" spans="1:13" x14ac:dyDescent="0.25">
      <c r="A366" s="21">
        <v>1</v>
      </c>
      <c r="B366" s="22" t="s">
        <v>360</v>
      </c>
      <c r="C366" s="21">
        <v>132</v>
      </c>
      <c r="D366" s="23">
        <f t="shared" ref="D366:D377" si="135">F366+E366</f>
        <v>17</v>
      </c>
      <c r="E366" s="53">
        <v>2</v>
      </c>
      <c r="F366" s="53">
        <f t="shared" ref="F366:F377" si="136">INT(C366/$L$3)</f>
        <v>15</v>
      </c>
      <c r="G366" s="27">
        <v>16</v>
      </c>
      <c r="H366" s="27" t="str">
        <f t="shared" ref="H366:H378" si="137">CHOOSE(WEEKDAY(I366),"Minggu","Senin","Selasa","Rabu","Kamis","Jum'at","Sabtu")</f>
        <v>Kamis</v>
      </c>
      <c r="I366" s="72">
        <v>45869</v>
      </c>
      <c r="J366" s="73">
        <v>0.91666666666666696</v>
      </c>
      <c r="K366" s="27" t="str">
        <f t="shared" ref="K366:K377" si="138">CHOOSE(WEEKDAY(L366),"Minggu","Senin","Selasa","Rabu","Kamis","Jum'at","Sabtu")</f>
        <v>Jum'at</v>
      </c>
      <c r="L366" s="72">
        <f>(I366+J366)+G366/24</f>
        <v>45870.583333333328</v>
      </c>
      <c r="M366" s="73">
        <f t="shared" ref="M366:M377" si="139">(J366+G366/24)</f>
        <v>1.5833333333333335</v>
      </c>
    </row>
    <row r="367" spans="1:13" x14ac:dyDescent="0.25">
      <c r="A367" s="27">
        <f t="shared" ref="A367:A378" si="140">A366+1</f>
        <v>2</v>
      </c>
      <c r="B367" s="54" t="s">
        <v>23</v>
      </c>
      <c r="C367" s="27">
        <v>132</v>
      </c>
      <c r="D367" s="53">
        <f t="shared" si="135"/>
        <v>15</v>
      </c>
      <c r="E367" s="53">
        <v>0</v>
      </c>
      <c r="F367" s="53">
        <f t="shared" si="136"/>
        <v>15</v>
      </c>
      <c r="G367" s="27">
        <v>33</v>
      </c>
      <c r="H367" s="27" t="str">
        <f t="shared" si="137"/>
        <v>Sabtu</v>
      </c>
      <c r="I367" s="72">
        <f t="shared" ref="I367:I378" si="141">$I$366+J367</f>
        <v>45871.291666666664</v>
      </c>
      <c r="J367" s="73">
        <f t="shared" ref="J367:J378" si="142">M366+D366/24</f>
        <v>2.291666666666667</v>
      </c>
      <c r="K367" s="27" t="str">
        <f t="shared" si="138"/>
        <v>Minggu</v>
      </c>
      <c r="L367" s="72">
        <f t="shared" ref="L367:L377" si="143">($I$366+J367)+G367/24</f>
        <v>45872.666666666664</v>
      </c>
      <c r="M367" s="73">
        <f t="shared" si="139"/>
        <v>3.666666666666667</v>
      </c>
    </row>
    <row r="368" spans="1:13" x14ac:dyDescent="0.25">
      <c r="A368" s="27">
        <f t="shared" si="140"/>
        <v>3</v>
      </c>
      <c r="B368" s="54" t="s">
        <v>360</v>
      </c>
      <c r="C368" s="27">
        <v>105</v>
      </c>
      <c r="D368" s="53">
        <f t="shared" si="135"/>
        <v>11</v>
      </c>
      <c r="E368" s="53">
        <v>-1</v>
      </c>
      <c r="F368" s="53">
        <f t="shared" si="136"/>
        <v>12</v>
      </c>
      <c r="G368" s="27">
        <v>13</v>
      </c>
      <c r="H368" s="27" t="str">
        <f t="shared" si="137"/>
        <v>Senin</v>
      </c>
      <c r="I368" s="72">
        <f t="shared" si="141"/>
        <v>45873.291666666664</v>
      </c>
      <c r="J368" s="73">
        <f t="shared" si="142"/>
        <v>4.291666666666667</v>
      </c>
      <c r="K368" s="27" t="str">
        <f t="shared" si="138"/>
        <v>Senin</v>
      </c>
      <c r="L368" s="72">
        <f t="shared" si="143"/>
        <v>45873.833333333328</v>
      </c>
      <c r="M368" s="73">
        <f t="shared" si="139"/>
        <v>4.8333333333333339</v>
      </c>
    </row>
    <row r="369" spans="1:13" x14ac:dyDescent="0.25">
      <c r="A369" s="27">
        <f t="shared" si="140"/>
        <v>4</v>
      </c>
      <c r="B369" s="31" t="s">
        <v>375</v>
      </c>
      <c r="C369" s="27">
        <v>105</v>
      </c>
      <c r="D369" s="53">
        <f t="shared" si="135"/>
        <v>11</v>
      </c>
      <c r="E369" s="53">
        <v>-1</v>
      </c>
      <c r="F369" s="53">
        <f t="shared" si="136"/>
        <v>12</v>
      </c>
      <c r="G369" s="27">
        <v>2</v>
      </c>
      <c r="H369" s="27" t="str">
        <f t="shared" si="137"/>
        <v>Selasa</v>
      </c>
      <c r="I369" s="72">
        <f t="shared" si="141"/>
        <v>45874.291666666664</v>
      </c>
      <c r="J369" s="73">
        <f t="shared" si="142"/>
        <v>5.291666666666667</v>
      </c>
      <c r="K369" s="27" t="str">
        <f t="shared" si="138"/>
        <v>Selasa</v>
      </c>
      <c r="L369" s="72">
        <f t="shared" si="143"/>
        <v>45874.375</v>
      </c>
      <c r="M369" s="73">
        <f t="shared" si="139"/>
        <v>5.375</v>
      </c>
    </row>
    <row r="370" spans="1:13" x14ac:dyDescent="0.25">
      <c r="A370" s="27">
        <f t="shared" si="140"/>
        <v>5</v>
      </c>
      <c r="B370" s="31" t="s">
        <v>360</v>
      </c>
      <c r="C370" s="27">
        <v>132</v>
      </c>
      <c r="D370" s="53">
        <f t="shared" si="135"/>
        <v>17</v>
      </c>
      <c r="E370" s="53">
        <v>2</v>
      </c>
      <c r="F370" s="53">
        <f t="shared" si="136"/>
        <v>15</v>
      </c>
      <c r="G370" s="27">
        <v>4</v>
      </c>
      <c r="H370" s="27" t="str">
        <f t="shared" si="137"/>
        <v>Selasa</v>
      </c>
      <c r="I370" s="72">
        <f t="shared" si="141"/>
        <v>45874.833333333336</v>
      </c>
      <c r="J370" s="73">
        <f t="shared" si="142"/>
        <v>5.833333333333333</v>
      </c>
      <c r="K370" s="27" t="str">
        <f t="shared" si="138"/>
        <v>Rabu</v>
      </c>
      <c r="L370" s="72">
        <f t="shared" si="143"/>
        <v>45875</v>
      </c>
      <c r="M370" s="73">
        <f t="shared" si="139"/>
        <v>6</v>
      </c>
    </row>
    <row r="371" spans="1:13" x14ac:dyDescent="0.25">
      <c r="A371" s="27">
        <f t="shared" si="140"/>
        <v>6</v>
      </c>
      <c r="B371" s="31" t="s">
        <v>23</v>
      </c>
      <c r="C371" s="27">
        <v>300</v>
      </c>
      <c r="D371" s="53">
        <f t="shared" si="135"/>
        <v>33</v>
      </c>
      <c r="E371" s="53">
        <v>-2</v>
      </c>
      <c r="F371" s="53">
        <f t="shared" si="136"/>
        <v>35</v>
      </c>
      <c r="G371" s="27">
        <v>2</v>
      </c>
      <c r="H371" s="27" t="str">
        <f t="shared" si="137"/>
        <v>Rabu</v>
      </c>
      <c r="I371" s="72">
        <f t="shared" si="141"/>
        <v>45875.708333333336</v>
      </c>
      <c r="J371" s="73">
        <f t="shared" si="142"/>
        <v>6.708333333333333</v>
      </c>
      <c r="K371" s="27" t="str">
        <f t="shared" si="138"/>
        <v>Rabu</v>
      </c>
      <c r="L371" s="72">
        <f t="shared" si="143"/>
        <v>45875.791666666672</v>
      </c>
      <c r="M371" s="73">
        <f t="shared" si="139"/>
        <v>6.7916666666666661</v>
      </c>
    </row>
    <row r="372" spans="1:13" x14ac:dyDescent="0.25">
      <c r="A372" s="27">
        <f t="shared" si="140"/>
        <v>7</v>
      </c>
      <c r="B372" s="78" t="s">
        <v>376</v>
      </c>
      <c r="C372" s="27">
        <v>300</v>
      </c>
      <c r="D372" s="53">
        <f t="shared" si="135"/>
        <v>28</v>
      </c>
      <c r="E372" s="53">
        <v>-7</v>
      </c>
      <c r="F372" s="53">
        <f t="shared" si="136"/>
        <v>35</v>
      </c>
      <c r="G372" s="27">
        <v>4</v>
      </c>
      <c r="H372" s="27" t="str">
        <f t="shared" si="137"/>
        <v>Jum'at</v>
      </c>
      <c r="I372" s="72">
        <f t="shared" si="141"/>
        <v>45877.166666666664</v>
      </c>
      <c r="J372" s="73">
        <f t="shared" si="142"/>
        <v>8.1666666666666661</v>
      </c>
      <c r="K372" s="27" t="str">
        <f t="shared" si="138"/>
        <v>Jum'at</v>
      </c>
      <c r="L372" s="72">
        <f t="shared" si="143"/>
        <v>45877.333333333328</v>
      </c>
      <c r="M372" s="73">
        <f t="shared" si="139"/>
        <v>8.3333333333333321</v>
      </c>
    </row>
    <row r="373" spans="1:13" x14ac:dyDescent="0.25">
      <c r="A373" s="27">
        <f t="shared" si="140"/>
        <v>8</v>
      </c>
      <c r="B373" s="31" t="s">
        <v>23</v>
      </c>
      <c r="C373" s="27">
        <v>132</v>
      </c>
      <c r="D373" s="53">
        <f t="shared" si="135"/>
        <v>15</v>
      </c>
      <c r="E373" s="53">
        <v>0</v>
      </c>
      <c r="F373" s="53">
        <f t="shared" si="136"/>
        <v>15</v>
      </c>
      <c r="G373" s="27">
        <v>2</v>
      </c>
      <c r="H373" s="27" t="str">
        <f t="shared" si="137"/>
        <v>Sabtu</v>
      </c>
      <c r="I373" s="72">
        <f t="shared" si="141"/>
        <v>45878.5</v>
      </c>
      <c r="J373" s="73">
        <f t="shared" si="142"/>
        <v>9.4999999999999982</v>
      </c>
      <c r="K373" s="27" t="str">
        <f t="shared" si="138"/>
        <v>Sabtu</v>
      </c>
      <c r="L373" s="72">
        <f t="shared" si="143"/>
        <v>45878.583333333336</v>
      </c>
      <c r="M373" s="73">
        <f t="shared" si="139"/>
        <v>9.5833333333333321</v>
      </c>
    </row>
    <row r="374" spans="1:13" x14ac:dyDescent="0.25">
      <c r="A374" s="27">
        <f t="shared" si="140"/>
        <v>9</v>
      </c>
      <c r="B374" s="31" t="s">
        <v>360</v>
      </c>
      <c r="C374" s="27">
        <v>132</v>
      </c>
      <c r="D374" s="53">
        <f t="shared" si="135"/>
        <v>17</v>
      </c>
      <c r="E374" s="53">
        <v>2</v>
      </c>
      <c r="F374" s="53">
        <f t="shared" si="136"/>
        <v>15</v>
      </c>
      <c r="G374" s="27">
        <v>12</v>
      </c>
      <c r="H374" s="27" t="str">
        <f t="shared" si="137"/>
        <v>Minggu</v>
      </c>
      <c r="I374" s="72">
        <f t="shared" si="141"/>
        <v>45879.208333333336</v>
      </c>
      <c r="J374" s="73">
        <f t="shared" si="142"/>
        <v>10.208333333333332</v>
      </c>
      <c r="K374" s="27" t="str">
        <f t="shared" si="138"/>
        <v>Minggu</v>
      </c>
      <c r="L374" s="72">
        <f t="shared" si="143"/>
        <v>45879.708333333336</v>
      </c>
      <c r="M374" s="73">
        <f t="shared" si="139"/>
        <v>10.708333333333332</v>
      </c>
    </row>
    <row r="375" spans="1:13" x14ac:dyDescent="0.25">
      <c r="A375" s="27">
        <f t="shared" si="140"/>
        <v>10</v>
      </c>
      <c r="B375" s="31" t="s">
        <v>23</v>
      </c>
      <c r="C375" s="27">
        <v>300</v>
      </c>
      <c r="D375" s="53">
        <f t="shared" si="135"/>
        <v>33</v>
      </c>
      <c r="E375" s="53">
        <v>-2</v>
      </c>
      <c r="F375" s="53">
        <f t="shared" si="136"/>
        <v>35</v>
      </c>
      <c r="G375" s="27">
        <v>2</v>
      </c>
      <c r="H375" s="27" t="str">
        <f t="shared" si="137"/>
        <v>Senin</v>
      </c>
      <c r="I375" s="72">
        <f t="shared" si="141"/>
        <v>45880.416666666664</v>
      </c>
      <c r="J375" s="73">
        <f t="shared" si="142"/>
        <v>11.416666666666666</v>
      </c>
      <c r="K375" s="27" t="str">
        <f t="shared" si="138"/>
        <v>Senin</v>
      </c>
      <c r="L375" s="72">
        <f t="shared" si="143"/>
        <v>45880.5</v>
      </c>
      <c r="M375" s="73">
        <f t="shared" si="139"/>
        <v>11.5</v>
      </c>
    </row>
    <row r="376" spans="1:13" x14ac:dyDescent="0.25">
      <c r="A376" s="27">
        <f t="shared" si="140"/>
        <v>11</v>
      </c>
      <c r="B376" s="78" t="s">
        <v>376</v>
      </c>
      <c r="C376" s="27">
        <v>300</v>
      </c>
      <c r="D376" s="53">
        <f t="shared" si="135"/>
        <v>28</v>
      </c>
      <c r="E376" s="53">
        <v>-7</v>
      </c>
      <c r="F376" s="53">
        <f t="shared" si="136"/>
        <v>35</v>
      </c>
      <c r="G376" s="27">
        <v>4</v>
      </c>
      <c r="H376" s="27" t="str">
        <f t="shared" si="137"/>
        <v>Selasa</v>
      </c>
      <c r="I376" s="72">
        <f t="shared" si="141"/>
        <v>45881.875</v>
      </c>
      <c r="J376" s="73">
        <f t="shared" si="142"/>
        <v>12.875</v>
      </c>
      <c r="K376" s="27" t="str">
        <f t="shared" si="138"/>
        <v>Rabu</v>
      </c>
      <c r="L376" s="72">
        <f t="shared" si="143"/>
        <v>45882.041666666664</v>
      </c>
      <c r="M376" s="73">
        <f t="shared" si="139"/>
        <v>13.041666666666666</v>
      </c>
    </row>
    <row r="377" spans="1:13" x14ac:dyDescent="0.25">
      <c r="A377" s="27">
        <f t="shared" si="140"/>
        <v>12</v>
      </c>
      <c r="B377" s="31" t="s">
        <v>23</v>
      </c>
      <c r="C377" s="27">
        <v>132</v>
      </c>
      <c r="D377" s="53">
        <f t="shared" si="135"/>
        <v>15</v>
      </c>
      <c r="E377" s="53">
        <v>0</v>
      </c>
      <c r="F377" s="53">
        <f t="shared" si="136"/>
        <v>15</v>
      </c>
      <c r="G377" s="27">
        <v>2</v>
      </c>
      <c r="H377" s="27" t="str">
        <f t="shared" si="137"/>
        <v>Kamis</v>
      </c>
      <c r="I377" s="72">
        <f t="shared" si="141"/>
        <v>45883.208333333336</v>
      </c>
      <c r="J377" s="73">
        <f t="shared" si="142"/>
        <v>14.208333333333332</v>
      </c>
      <c r="K377" s="27" t="str">
        <f t="shared" si="138"/>
        <v>Kamis</v>
      </c>
      <c r="L377" s="72">
        <f t="shared" si="143"/>
        <v>45883.291666666672</v>
      </c>
      <c r="M377" s="73">
        <f t="shared" si="139"/>
        <v>14.291666666666666</v>
      </c>
    </row>
    <row r="378" spans="1:13" x14ac:dyDescent="0.25">
      <c r="A378" s="27">
        <f t="shared" si="140"/>
        <v>13</v>
      </c>
      <c r="B378" s="22" t="s">
        <v>360</v>
      </c>
      <c r="C378" s="27"/>
      <c r="D378" s="53"/>
      <c r="E378" s="53"/>
      <c r="F378" s="53"/>
      <c r="G378" s="27"/>
      <c r="H378" s="27" t="str">
        <f t="shared" si="137"/>
        <v>Kamis</v>
      </c>
      <c r="I378" s="72">
        <f t="shared" si="141"/>
        <v>45883.916666666664</v>
      </c>
      <c r="J378" s="73">
        <f t="shared" si="142"/>
        <v>14.916666666666666</v>
      </c>
      <c r="K378" s="27"/>
      <c r="L378" s="72"/>
      <c r="M378" s="73"/>
    </row>
    <row r="379" spans="1:13" x14ac:dyDescent="0.25">
      <c r="A379" s="459" t="s">
        <v>31</v>
      </c>
      <c r="B379" s="459"/>
      <c r="C379" s="56">
        <f>SUM(C366:C378)</f>
        <v>2202</v>
      </c>
      <c r="D379" s="56">
        <f>SUM(D366:D378)</f>
        <v>240</v>
      </c>
      <c r="E379" s="56"/>
      <c r="F379" s="56"/>
      <c r="G379" s="56">
        <f>SUM(G366:G378)</f>
        <v>96</v>
      </c>
      <c r="H379" s="56">
        <f>D379+G379</f>
        <v>336</v>
      </c>
      <c r="I379" s="29"/>
      <c r="J379" s="30"/>
      <c r="K379" s="29"/>
      <c r="L379" s="29"/>
      <c r="M379" s="30"/>
    </row>
    <row r="380" spans="1:13" x14ac:dyDescent="0.25">
      <c r="A380" s="8" t="s">
        <v>32</v>
      </c>
      <c r="B380" s="8"/>
      <c r="C380" s="31"/>
      <c r="D380" s="32">
        <f>D379/24</f>
        <v>10</v>
      </c>
      <c r="E380" s="32"/>
      <c r="F380" s="32"/>
      <c r="G380" s="32">
        <f>G379/24</f>
        <v>4</v>
      </c>
      <c r="H380" s="32">
        <f>H379/24</f>
        <v>14</v>
      </c>
      <c r="I380" s="33"/>
      <c r="J380" s="34" t="s">
        <v>33</v>
      </c>
      <c r="K380" s="35"/>
      <c r="L380" s="35"/>
      <c r="M380" s="35"/>
    </row>
    <row r="381" spans="1:13" x14ac:dyDescent="0.25">
      <c r="A381" s="36"/>
      <c r="B381" s="36"/>
      <c r="C381" s="36"/>
      <c r="D381" s="36"/>
      <c r="E381" s="36"/>
      <c r="F381" s="36"/>
      <c r="G381" s="36"/>
      <c r="H381" s="35"/>
      <c r="I381" s="35"/>
      <c r="J381" s="30" t="s">
        <v>34</v>
      </c>
      <c r="K381" s="30"/>
      <c r="L381" s="38">
        <f>C379</f>
        <v>2202</v>
      </c>
      <c r="M381" s="35" t="s">
        <v>35</v>
      </c>
    </row>
    <row r="382" spans="1:13" x14ac:dyDescent="0.25">
      <c r="A382" s="36"/>
      <c r="B382" s="229"/>
      <c r="C382" s="36"/>
      <c r="D382" s="36"/>
      <c r="E382" s="36"/>
      <c r="F382" s="36"/>
      <c r="G382" s="36"/>
      <c r="H382" s="36"/>
      <c r="I382" s="35"/>
      <c r="J382" s="30" t="s">
        <v>36</v>
      </c>
      <c r="K382" s="30"/>
      <c r="L382" s="40">
        <f>D380</f>
        <v>10</v>
      </c>
      <c r="M382" s="35" t="s">
        <v>14</v>
      </c>
    </row>
    <row r="383" spans="1:13" x14ac:dyDescent="0.25">
      <c r="A383" s="36"/>
      <c r="B383" s="36"/>
      <c r="C383" s="36"/>
      <c r="D383" s="36"/>
      <c r="E383" s="36"/>
      <c r="F383" s="36"/>
      <c r="G383" s="36"/>
      <c r="H383" s="36"/>
      <c r="I383" s="35"/>
      <c r="J383" s="30" t="s">
        <v>37</v>
      </c>
      <c r="K383" s="30"/>
      <c r="L383" s="41">
        <f>G380</f>
        <v>4</v>
      </c>
      <c r="M383" s="35" t="s">
        <v>14</v>
      </c>
    </row>
    <row r="385" spans="1:13" x14ac:dyDescent="0.25">
      <c r="A385" s="14" t="s">
        <v>0</v>
      </c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</row>
    <row r="386" spans="1:13" x14ac:dyDescent="0.25">
      <c r="A386" s="14" t="s">
        <v>374</v>
      </c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</row>
    <row r="387" spans="1:13" x14ac:dyDescent="0.25">
      <c r="A387" s="478" t="s">
        <v>71</v>
      </c>
      <c r="B387" s="478"/>
      <c r="C387" s="478"/>
      <c r="D387" s="478"/>
      <c r="E387" s="478"/>
      <c r="F387" s="478"/>
      <c r="G387" s="478"/>
      <c r="H387" s="478"/>
      <c r="I387" s="478"/>
      <c r="J387" s="478"/>
      <c r="K387" s="18" t="s">
        <v>3</v>
      </c>
      <c r="L387" s="16">
        <v>8.5</v>
      </c>
      <c r="M387" s="18" t="s">
        <v>4</v>
      </c>
    </row>
    <row r="388" spans="1:13" ht="15.75" customHeight="1" x14ac:dyDescent="0.25">
      <c r="A388" s="13" t="s">
        <v>5</v>
      </c>
      <c r="B388" s="13" t="s">
        <v>6</v>
      </c>
      <c r="C388" s="12" t="s">
        <v>7</v>
      </c>
      <c r="D388" s="12" t="s">
        <v>8</v>
      </c>
      <c r="E388" s="11" t="s">
        <v>9</v>
      </c>
      <c r="F388" s="11" t="s">
        <v>10</v>
      </c>
      <c r="G388" s="12" t="s">
        <v>11</v>
      </c>
      <c r="H388" s="477" t="s">
        <v>12</v>
      </c>
      <c r="I388" s="477"/>
      <c r="J388" s="477"/>
      <c r="K388" s="9" t="s">
        <v>13</v>
      </c>
      <c r="L388" s="9"/>
      <c r="M388" s="9"/>
    </row>
    <row r="389" spans="1:13" x14ac:dyDescent="0.25">
      <c r="A389" s="13"/>
      <c r="B389" s="13"/>
      <c r="C389" s="12"/>
      <c r="D389" s="12"/>
      <c r="E389" s="11"/>
      <c r="F389" s="11"/>
      <c r="G389" s="12"/>
      <c r="H389" s="388" t="s">
        <v>14</v>
      </c>
      <c r="I389" s="388" t="s">
        <v>15</v>
      </c>
      <c r="J389" s="388" t="s">
        <v>16</v>
      </c>
      <c r="K389" s="20" t="s">
        <v>14</v>
      </c>
      <c r="L389" s="20" t="s">
        <v>15</v>
      </c>
      <c r="M389" s="20" t="s">
        <v>16</v>
      </c>
    </row>
    <row r="390" spans="1:13" x14ac:dyDescent="0.25">
      <c r="A390" s="21">
        <v>1</v>
      </c>
      <c r="B390" s="22" t="s">
        <v>360</v>
      </c>
      <c r="C390" s="21">
        <v>132</v>
      </c>
      <c r="D390" s="23">
        <f t="shared" ref="D390:D401" si="144">F390+E390</f>
        <v>17</v>
      </c>
      <c r="E390" s="53">
        <v>2</v>
      </c>
      <c r="F390" s="53">
        <f t="shared" ref="F390:F401" si="145">INT(C390/$L$3)</f>
        <v>15</v>
      </c>
      <c r="G390" s="27">
        <v>16</v>
      </c>
      <c r="H390" s="27" t="str">
        <f t="shared" ref="H390:H402" si="146">CHOOSE(WEEKDAY(I390),"Minggu","Senin","Selasa","Rabu","Kamis","Jum'at","Sabtu")</f>
        <v>Kamis</v>
      </c>
      <c r="I390" s="72">
        <v>45883</v>
      </c>
      <c r="J390" s="73">
        <v>0.91666666666666696</v>
      </c>
      <c r="K390" s="27" t="str">
        <f t="shared" ref="K390:K401" si="147">CHOOSE(WEEKDAY(L390),"Minggu","Senin","Selasa","Rabu","Kamis","Jum'at","Sabtu")</f>
        <v>Jum'at</v>
      </c>
      <c r="L390" s="72">
        <f>(I390+J390)+G390/24</f>
        <v>45884.583333333328</v>
      </c>
      <c r="M390" s="73">
        <f t="shared" ref="M390:M401" si="148">(J390+G390/24)</f>
        <v>1.5833333333333335</v>
      </c>
    </row>
    <row r="391" spans="1:13" x14ac:dyDescent="0.25">
      <c r="A391" s="27">
        <f t="shared" ref="A391:A402" si="149">A390+1</f>
        <v>2</v>
      </c>
      <c r="B391" s="54" t="s">
        <v>23</v>
      </c>
      <c r="C391" s="27">
        <v>132</v>
      </c>
      <c r="D391" s="53">
        <f t="shared" si="144"/>
        <v>15</v>
      </c>
      <c r="E391" s="53">
        <v>0</v>
      </c>
      <c r="F391" s="53">
        <f t="shared" si="145"/>
        <v>15</v>
      </c>
      <c r="G391" s="27">
        <v>33</v>
      </c>
      <c r="H391" s="27" t="str">
        <f t="shared" si="146"/>
        <v>Sabtu</v>
      </c>
      <c r="I391" s="72">
        <f t="shared" ref="I391:I402" si="150">$I$390+J391</f>
        <v>45885.291666666664</v>
      </c>
      <c r="J391" s="73">
        <f t="shared" ref="J391:J402" si="151">M390+D390/24</f>
        <v>2.291666666666667</v>
      </c>
      <c r="K391" s="27" t="str">
        <f t="shared" si="147"/>
        <v>Minggu</v>
      </c>
      <c r="L391" s="72">
        <f t="shared" ref="L391:L401" si="152">($I$390+J391)+G391/24</f>
        <v>45886.666666666664</v>
      </c>
      <c r="M391" s="73">
        <f t="shared" si="148"/>
        <v>3.666666666666667</v>
      </c>
    </row>
    <row r="392" spans="1:13" x14ac:dyDescent="0.25">
      <c r="A392" s="27">
        <f t="shared" si="149"/>
        <v>3</v>
      </c>
      <c r="B392" s="54" t="s">
        <v>360</v>
      </c>
      <c r="C392" s="27">
        <v>105</v>
      </c>
      <c r="D392" s="53">
        <f t="shared" si="144"/>
        <v>11</v>
      </c>
      <c r="E392" s="53">
        <v>-1</v>
      </c>
      <c r="F392" s="53">
        <f t="shared" si="145"/>
        <v>12</v>
      </c>
      <c r="G392" s="27">
        <v>13</v>
      </c>
      <c r="H392" s="27" t="str">
        <f t="shared" si="146"/>
        <v>Senin</v>
      </c>
      <c r="I392" s="72">
        <f t="shared" si="150"/>
        <v>45887.291666666664</v>
      </c>
      <c r="J392" s="73">
        <f t="shared" si="151"/>
        <v>4.291666666666667</v>
      </c>
      <c r="K392" s="27" t="str">
        <f t="shared" si="147"/>
        <v>Senin</v>
      </c>
      <c r="L392" s="72">
        <f t="shared" si="152"/>
        <v>45887.833333333328</v>
      </c>
      <c r="M392" s="73">
        <f t="shared" si="148"/>
        <v>4.8333333333333339</v>
      </c>
    </row>
    <row r="393" spans="1:13" x14ac:dyDescent="0.25">
      <c r="A393" s="27">
        <f t="shared" si="149"/>
        <v>4</v>
      </c>
      <c r="B393" s="31" t="s">
        <v>375</v>
      </c>
      <c r="C393" s="27">
        <v>105</v>
      </c>
      <c r="D393" s="53">
        <f t="shared" si="144"/>
        <v>11</v>
      </c>
      <c r="E393" s="53">
        <v>-1</v>
      </c>
      <c r="F393" s="53">
        <f t="shared" si="145"/>
        <v>12</v>
      </c>
      <c r="G393" s="27">
        <v>2</v>
      </c>
      <c r="H393" s="27" t="str">
        <f t="shared" si="146"/>
        <v>Selasa</v>
      </c>
      <c r="I393" s="72">
        <f t="shared" si="150"/>
        <v>45888.291666666664</v>
      </c>
      <c r="J393" s="73">
        <f t="shared" si="151"/>
        <v>5.291666666666667</v>
      </c>
      <c r="K393" s="27" t="str">
        <f t="shared" si="147"/>
        <v>Selasa</v>
      </c>
      <c r="L393" s="72">
        <f t="shared" si="152"/>
        <v>45888.375</v>
      </c>
      <c r="M393" s="73">
        <f t="shared" si="148"/>
        <v>5.375</v>
      </c>
    </row>
    <row r="394" spans="1:13" x14ac:dyDescent="0.25">
      <c r="A394" s="27">
        <f t="shared" si="149"/>
        <v>5</v>
      </c>
      <c r="B394" s="31" t="s">
        <v>360</v>
      </c>
      <c r="C394" s="27">
        <v>132</v>
      </c>
      <c r="D394" s="53">
        <f t="shared" si="144"/>
        <v>17</v>
      </c>
      <c r="E394" s="53">
        <v>2</v>
      </c>
      <c r="F394" s="53">
        <f t="shared" si="145"/>
        <v>15</v>
      </c>
      <c r="G394" s="27">
        <v>4</v>
      </c>
      <c r="H394" s="27" t="str">
        <f t="shared" si="146"/>
        <v>Selasa</v>
      </c>
      <c r="I394" s="72">
        <f t="shared" si="150"/>
        <v>45888.833333333336</v>
      </c>
      <c r="J394" s="73">
        <f t="shared" si="151"/>
        <v>5.833333333333333</v>
      </c>
      <c r="K394" s="27" t="str">
        <f t="shared" si="147"/>
        <v>Rabu</v>
      </c>
      <c r="L394" s="72">
        <f t="shared" si="152"/>
        <v>45889</v>
      </c>
      <c r="M394" s="73">
        <f t="shared" si="148"/>
        <v>6</v>
      </c>
    </row>
    <row r="395" spans="1:13" x14ac:dyDescent="0.25">
      <c r="A395" s="27">
        <f t="shared" si="149"/>
        <v>6</v>
      </c>
      <c r="B395" s="31" t="s">
        <v>23</v>
      </c>
      <c r="C395" s="27">
        <v>300</v>
      </c>
      <c r="D395" s="53">
        <f t="shared" si="144"/>
        <v>33</v>
      </c>
      <c r="E395" s="53">
        <v>-2</v>
      </c>
      <c r="F395" s="53">
        <f t="shared" si="145"/>
        <v>35</v>
      </c>
      <c r="G395" s="27">
        <v>2</v>
      </c>
      <c r="H395" s="27" t="str">
        <f t="shared" si="146"/>
        <v>Rabu</v>
      </c>
      <c r="I395" s="72">
        <f t="shared" si="150"/>
        <v>45889.708333333336</v>
      </c>
      <c r="J395" s="73">
        <f t="shared" si="151"/>
        <v>6.708333333333333</v>
      </c>
      <c r="K395" s="27" t="str">
        <f t="shared" si="147"/>
        <v>Rabu</v>
      </c>
      <c r="L395" s="72">
        <f t="shared" si="152"/>
        <v>45889.791666666672</v>
      </c>
      <c r="M395" s="73">
        <f t="shared" si="148"/>
        <v>6.7916666666666661</v>
      </c>
    </row>
    <row r="396" spans="1:13" x14ac:dyDescent="0.25">
      <c r="A396" s="27">
        <f t="shared" si="149"/>
        <v>7</v>
      </c>
      <c r="B396" s="78" t="s">
        <v>376</v>
      </c>
      <c r="C396" s="27">
        <v>300</v>
      </c>
      <c r="D396" s="53">
        <f t="shared" si="144"/>
        <v>28</v>
      </c>
      <c r="E396" s="53">
        <v>-7</v>
      </c>
      <c r="F396" s="53">
        <f t="shared" si="145"/>
        <v>35</v>
      </c>
      <c r="G396" s="27">
        <v>4</v>
      </c>
      <c r="H396" s="27" t="str">
        <f t="shared" si="146"/>
        <v>Jum'at</v>
      </c>
      <c r="I396" s="72">
        <f t="shared" si="150"/>
        <v>45891.166666666664</v>
      </c>
      <c r="J396" s="73">
        <f t="shared" si="151"/>
        <v>8.1666666666666661</v>
      </c>
      <c r="K396" s="27" t="str">
        <f t="shared" si="147"/>
        <v>Jum'at</v>
      </c>
      <c r="L396" s="72">
        <f t="shared" si="152"/>
        <v>45891.333333333328</v>
      </c>
      <c r="M396" s="73">
        <f t="shared" si="148"/>
        <v>8.3333333333333321</v>
      </c>
    </row>
    <row r="397" spans="1:13" x14ac:dyDescent="0.25">
      <c r="A397" s="27">
        <f t="shared" si="149"/>
        <v>8</v>
      </c>
      <c r="B397" s="31" t="s">
        <v>23</v>
      </c>
      <c r="C397" s="27">
        <v>132</v>
      </c>
      <c r="D397" s="53">
        <f t="shared" si="144"/>
        <v>15</v>
      </c>
      <c r="E397" s="53">
        <v>0</v>
      </c>
      <c r="F397" s="53">
        <f t="shared" si="145"/>
        <v>15</v>
      </c>
      <c r="G397" s="27">
        <v>2</v>
      </c>
      <c r="H397" s="27" t="str">
        <f t="shared" si="146"/>
        <v>Sabtu</v>
      </c>
      <c r="I397" s="72">
        <f t="shared" si="150"/>
        <v>45892.5</v>
      </c>
      <c r="J397" s="73">
        <f t="shared" si="151"/>
        <v>9.4999999999999982</v>
      </c>
      <c r="K397" s="27" t="str">
        <f t="shared" si="147"/>
        <v>Sabtu</v>
      </c>
      <c r="L397" s="72">
        <f t="shared" si="152"/>
        <v>45892.583333333336</v>
      </c>
      <c r="M397" s="73">
        <f t="shared" si="148"/>
        <v>9.5833333333333321</v>
      </c>
    </row>
    <row r="398" spans="1:13" x14ac:dyDescent="0.25">
      <c r="A398" s="27">
        <f t="shared" si="149"/>
        <v>9</v>
      </c>
      <c r="B398" s="31" t="s">
        <v>360</v>
      </c>
      <c r="C398" s="27">
        <v>132</v>
      </c>
      <c r="D398" s="53">
        <f t="shared" si="144"/>
        <v>17</v>
      </c>
      <c r="E398" s="53">
        <v>2</v>
      </c>
      <c r="F398" s="53">
        <f t="shared" si="145"/>
        <v>15</v>
      </c>
      <c r="G398" s="27">
        <v>12</v>
      </c>
      <c r="H398" s="27" t="str">
        <f t="shared" si="146"/>
        <v>Minggu</v>
      </c>
      <c r="I398" s="72">
        <f t="shared" si="150"/>
        <v>45893.208333333336</v>
      </c>
      <c r="J398" s="73">
        <f t="shared" si="151"/>
        <v>10.208333333333332</v>
      </c>
      <c r="K398" s="27" t="str">
        <f t="shared" si="147"/>
        <v>Minggu</v>
      </c>
      <c r="L398" s="72">
        <f t="shared" si="152"/>
        <v>45893.708333333336</v>
      </c>
      <c r="M398" s="73">
        <f t="shared" si="148"/>
        <v>10.708333333333332</v>
      </c>
    </row>
    <row r="399" spans="1:13" x14ac:dyDescent="0.25">
      <c r="A399" s="27">
        <f t="shared" si="149"/>
        <v>10</v>
      </c>
      <c r="B399" s="31" t="s">
        <v>23</v>
      </c>
      <c r="C399" s="27">
        <v>300</v>
      </c>
      <c r="D399" s="53">
        <f t="shared" si="144"/>
        <v>33</v>
      </c>
      <c r="E399" s="53">
        <v>-2</v>
      </c>
      <c r="F399" s="53">
        <f t="shared" si="145"/>
        <v>35</v>
      </c>
      <c r="G399" s="27">
        <v>2</v>
      </c>
      <c r="H399" s="27" t="str">
        <f t="shared" si="146"/>
        <v>Senin</v>
      </c>
      <c r="I399" s="72">
        <f t="shared" si="150"/>
        <v>45894.416666666664</v>
      </c>
      <c r="J399" s="73">
        <f t="shared" si="151"/>
        <v>11.416666666666666</v>
      </c>
      <c r="K399" s="27" t="str">
        <f t="shared" si="147"/>
        <v>Senin</v>
      </c>
      <c r="L399" s="72">
        <f t="shared" si="152"/>
        <v>45894.5</v>
      </c>
      <c r="M399" s="73">
        <f t="shared" si="148"/>
        <v>11.5</v>
      </c>
    </row>
    <row r="400" spans="1:13" x14ac:dyDescent="0.25">
      <c r="A400" s="27">
        <f t="shared" si="149"/>
        <v>11</v>
      </c>
      <c r="B400" s="78" t="s">
        <v>376</v>
      </c>
      <c r="C400" s="27">
        <v>300</v>
      </c>
      <c r="D400" s="53">
        <f t="shared" si="144"/>
        <v>28</v>
      </c>
      <c r="E400" s="53">
        <v>-7</v>
      </c>
      <c r="F400" s="53">
        <f t="shared" si="145"/>
        <v>35</v>
      </c>
      <c r="G400" s="27">
        <v>4</v>
      </c>
      <c r="H400" s="27" t="str">
        <f t="shared" si="146"/>
        <v>Selasa</v>
      </c>
      <c r="I400" s="72">
        <f t="shared" si="150"/>
        <v>45895.875</v>
      </c>
      <c r="J400" s="73">
        <f t="shared" si="151"/>
        <v>12.875</v>
      </c>
      <c r="K400" s="27" t="str">
        <f t="shared" si="147"/>
        <v>Rabu</v>
      </c>
      <c r="L400" s="72">
        <f t="shared" si="152"/>
        <v>45896.041666666664</v>
      </c>
      <c r="M400" s="73">
        <f t="shared" si="148"/>
        <v>13.041666666666666</v>
      </c>
    </row>
    <row r="401" spans="1:13" x14ac:dyDescent="0.25">
      <c r="A401" s="27">
        <f t="shared" si="149"/>
        <v>12</v>
      </c>
      <c r="B401" s="31" t="s">
        <v>23</v>
      </c>
      <c r="C401" s="27">
        <v>132</v>
      </c>
      <c r="D401" s="53">
        <f t="shared" si="144"/>
        <v>15</v>
      </c>
      <c r="E401" s="53">
        <v>0</v>
      </c>
      <c r="F401" s="53">
        <f t="shared" si="145"/>
        <v>15</v>
      </c>
      <c r="G401" s="27">
        <v>2</v>
      </c>
      <c r="H401" s="27" t="str">
        <f t="shared" si="146"/>
        <v>Kamis</v>
      </c>
      <c r="I401" s="72">
        <f t="shared" si="150"/>
        <v>45897.208333333336</v>
      </c>
      <c r="J401" s="73">
        <f t="shared" si="151"/>
        <v>14.208333333333332</v>
      </c>
      <c r="K401" s="27" t="str">
        <f t="shared" si="147"/>
        <v>Kamis</v>
      </c>
      <c r="L401" s="72">
        <f t="shared" si="152"/>
        <v>45897.291666666672</v>
      </c>
      <c r="M401" s="73">
        <f t="shared" si="148"/>
        <v>14.291666666666666</v>
      </c>
    </row>
    <row r="402" spans="1:13" x14ac:dyDescent="0.25">
      <c r="A402" s="27">
        <f t="shared" si="149"/>
        <v>13</v>
      </c>
      <c r="B402" s="22" t="s">
        <v>360</v>
      </c>
      <c r="C402" s="27"/>
      <c r="D402" s="53"/>
      <c r="E402" s="53"/>
      <c r="F402" s="53"/>
      <c r="G402" s="27"/>
      <c r="H402" s="27" t="str">
        <f t="shared" si="146"/>
        <v>Kamis</v>
      </c>
      <c r="I402" s="72">
        <f t="shared" si="150"/>
        <v>45897.916666666664</v>
      </c>
      <c r="J402" s="73">
        <f t="shared" si="151"/>
        <v>14.916666666666666</v>
      </c>
      <c r="K402" s="27"/>
      <c r="L402" s="72"/>
      <c r="M402" s="73"/>
    </row>
    <row r="403" spans="1:13" x14ac:dyDescent="0.25">
      <c r="A403" s="459" t="s">
        <v>31</v>
      </c>
      <c r="B403" s="459"/>
      <c r="C403" s="56">
        <f>SUM(C390:C402)</f>
        <v>2202</v>
      </c>
      <c r="D403" s="56">
        <f>SUM(D390:D402)</f>
        <v>240</v>
      </c>
      <c r="E403" s="56"/>
      <c r="F403" s="56"/>
      <c r="G403" s="56">
        <f>SUM(G390:G402)</f>
        <v>96</v>
      </c>
      <c r="H403" s="56">
        <f>D403+G403</f>
        <v>336</v>
      </c>
      <c r="I403" s="29"/>
      <c r="J403" s="30"/>
      <c r="K403" s="29"/>
      <c r="L403" s="29"/>
      <c r="M403" s="30"/>
    </row>
    <row r="404" spans="1:13" x14ac:dyDescent="0.25">
      <c r="A404" s="8" t="s">
        <v>32</v>
      </c>
      <c r="B404" s="8"/>
      <c r="C404" s="31"/>
      <c r="D404" s="32">
        <f>D403/24</f>
        <v>10</v>
      </c>
      <c r="E404" s="32"/>
      <c r="F404" s="32"/>
      <c r="G404" s="32">
        <f>G403/24</f>
        <v>4</v>
      </c>
      <c r="H404" s="32">
        <f>H403/24</f>
        <v>14</v>
      </c>
      <c r="I404" s="33"/>
      <c r="J404" s="34" t="s">
        <v>33</v>
      </c>
      <c r="K404" s="35"/>
      <c r="L404" s="35"/>
      <c r="M404" s="35"/>
    </row>
    <row r="405" spans="1:13" x14ac:dyDescent="0.25">
      <c r="A405" s="36"/>
      <c r="B405" s="36"/>
      <c r="C405" s="36"/>
      <c r="D405" s="36"/>
      <c r="E405" s="36"/>
      <c r="F405" s="36"/>
      <c r="G405" s="36"/>
      <c r="H405" s="35"/>
      <c r="I405" s="35"/>
      <c r="J405" s="30" t="s">
        <v>34</v>
      </c>
      <c r="K405" s="30"/>
      <c r="L405" s="38">
        <f>C403</f>
        <v>2202</v>
      </c>
      <c r="M405" s="35" t="s">
        <v>35</v>
      </c>
    </row>
    <row r="406" spans="1:13" x14ac:dyDescent="0.25">
      <c r="A406" s="36"/>
      <c r="B406" s="229"/>
      <c r="C406" s="36"/>
      <c r="D406" s="36"/>
      <c r="E406" s="36"/>
      <c r="F406" s="36"/>
      <c r="G406" s="36"/>
      <c r="H406" s="36"/>
      <c r="I406" s="35"/>
      <c r="J406" s="30" t="s">
        <v>36</v>
      </c>
      <c r="K406" s="30"/>
      <c r="L406" s="40">
        <f>D404</f>
        <v>10</v>
      </c>
      <c r="M406" s="35" t="s">
        <v>14</v>
      </c>
    </row>
    <row r="407" spans="1:13" x14ac:dyDescent="0.25">
      <c r="A407" s="36"/>
      <c r="B407" s="36"/>
      <c r="C407" s="36"/>
      <c r="D407" s="36"/>
      <c r="E407" s="36"/>
      <c r="F407" s="36"/>
      <c r="G407" s="36"/>
      <c r="H407" s="36"/>
      <c r="I407" s="35"/>
      <c r="J407" s="30" t="s">
        <v>37</v>
      </c>
      <c r="K407" s="30"/>
      <c r="L407" s="41">
        <f>G404</f>
        <v>4</v>
      </c>
      <c r="M407" s="35" t="s">
        <v>14</v>
      </c>
    </row>
  </sheetData>
  <mergeCells count="238">
    <mergeCell ref="A403:B403"/>
    <mergeCell ref="A404:B404"/>
    <mergeCell ref="A379:B379"/>
    <mergeCell ref="A380:B380"/>
    <mergeCell ref="A385:M385"/>
    <mergeCell ref="A386:M386"/>
    <mergeCell ref="A387:J387"/>
    <mergeCell ref="A388:A389"/>
    <mergeCell ref="B388:B389"/>
    <mergeCell ref="C388:C389"/>
    <mergeCell ref="D388:D389"/>
    <mergeCell ref="E388:E389"/>
    <mergeCell ref="F388:F389"/>
    <mergeCell ref="G388:G389"/>
    <mergeCell ref="H388:J388"/>
    <mergeCell ref="K388:M388"/>
    <mergeCell ref="A355:B355"/>
    <mergeCell ref="A356:B356"/>
    <mergeCell ref="A361:M361"/>
    <mergeCell ref="A362:M362"/>
    <mergeCell ref="A363:J363"/>
    <mergeCell ref="A364:A365"/>
    <mergeCell ref="B364:B365"/>
    <mergeCell ref="C364:C365"/>
    <mergeCell ref="D364:D365"/>
    <mergeCell ref="E364:E365"/>
    <mergeCell ref="F364:F365"/>
    <mergeCell ref="G364:G365"/>
    <mergeCell ref="H364:J364"/>
    <mergeCell ref="K364:M364"/>
    <mergeCell ref="A331:B331"/>
    <mergeCell ref="A332:B332"/>
    <mergeCell ref="A337:M337"/>
    <mergeCell ref="A338:M338"/>
    <mergeCell ref="A339:J339"/>
    <mergeCell ref="A340:A341"/>
    <mergeCell ref="B340:B341"/>
    <mergeCell ref="C340:C341"/>
    <mergeCell ref="D340:D341"/>
    <mergeCell ref="E340:E341"/>
    <mergeCell ref="F340:F341"/>
    <mergeCell ref="G340:G341"/>
    <mergeCell ref="H340:J340"/>
    <mergeCell ref="K340:M340"/>
    <mergeCell ref="A307:B307"/>
    <mergeCell ref="A308:B308"/>
    <mergeCell ref="A313:M313"/>
    <mergeCell ref="A314:M314"/>
    <mergeCell ref="A315:J315"/>
    <mergeCell ref="A316:A317"/>
    <mergeCell ref="B316:B317"/>
    <mergeCell ref="C316:C317"/>
    <mergeCell ref="D316:D317"/>
    <mergeCell ref="E316:E317"/>
    <mergeCell ref="F316:F317"/>
    <mergeCell ref="G316:G317"/>
    <mergeCell ref="H316:J316"/>
    <mergeCell ref="K316:M316"/>
    <mergeCell ref="A283:B283"/>
    <mergeCell ref="A284:B284"/>
    <mergeCell ref="A289:M289"/>
    <mergeCell ref="A290:M290"/>
    <mergeCell ref="A291:J291"/>
    <mergeCell ref="A292:A293"/>
    <mergeCell ref="B292:B293"/>
    <mergeCell ref="C292:C293"/>
    <mergeCell ref="D292:D293"/>
    <mergeCell ref="E292:E293"/>
    <mergeCell ref="F292:F293"/>
    <mergeCell ref="G292:G293"/>
    <mergeCell ref="H292:J292"/>
    <mergeCell ref="K292:M292"/>
    <mergeCell ref="A259:B259"/>
    <mergeCell ref="A260:B260"/>
    <mergeCell ref="A265:M265"/>
    <mergeCell ref="A266:M266"/>
    <mergeCell ref="A267:J267"/>
    <mergeCell ref="A268:A269"/>
    <mergeCell ref="B268:B269"/>
    <mergeCell ref="C268:C269"/>
    <mergeCell ref="D268:D269"/>
    <mergeCell ref="E268:E269"/>
    <mergeCell ref="F268:F269"/>
    <mergeCell ref="G268:G269"/>
    <mergeCell ref="H268:J268"/>
    <mergeCell ref="K268:M268"/>
    <mergeCell ref="A235:B235"/>
    <mergeCell ref="A236:B236"/>
    <mergeCell ref="A241:M241"/>
    <mergeCell ref="A242:M242"/>
    <mergeCell ref="A243:J243"/>
    <mergeCell ref="A244:A245"/>
    <mergeCell ref="B244:B245"/>
    <mergeCell ref="C244:C245"/>
    <mergeCell ref="D244:D245"/>
    <mergeCell ref="E244:E245"/>
    <mergeCell ref="F244:F245"/>
    <mergeCell ref="G244:G245"/>
    <mergeCell ref="H244:J244"/>
    <mergeCell ref="K244:M244"/>
    <mergeCell ref="A211:B211"/>
    <mergeCell ref="A212:B212"/>
    <mergeCell ref="A217:M217"/>
    <mergeCell ref="A218:M218"/>
    <mergeCell ref="A219:J219"/>
    <mergeCell ref="A220:A221"/>
    <mergeCell ref="B220:B221"/>
    <mergeCell ref="C220:C221"/>
    <mergeCell ref="D220:D221"/>
    <mergeCell ref="E220:E221"/>
    <mergeCell ref="F220:F221"/>
    <mergeCell ref="G220:G221"/>
    <mergeCell ref="H220:J220"/>
    <mergeCell ref="K220:M220"/>
    <mergeCell ref="A187:B187"/>
    <mergeCell ref="A188:B188"/>
    <mergeCell ref="A193:M193"/>
    <mergeCell ref="A194:M194"/>
    <mergeCell ref="A195:J195"/>
    <mergeCell ref="A196:A197"/>
    <mergeCell ref="B196:B197"/>
    <mergeCell ref="C196:C197"/>
    <mergeCell ref="D196:D197"/>
    <mergeCell ref="E196:E197"/>
    <mergeCell ref="F196:F197"/>
    <mergeCell ref="G196:G197"/>
    <mergeCell ref="H196:J196"/>
    <mergeCell ref="K196:M196"/>
    <mergeCell ref="A163:B163"/>
    <mergeCell ref="A164:B164"/>
    <mergeCell ref="A169:M169"/>
    <mergeCell ref="A170:M170"/>
    <mergeCell ref="A171:J171"/>
    <mergeCell ref="A172:A173"/>
    <mergeCell ref="B172:B173"/>
    <mergeCell ref="C172:C173"/>
    <mergeCell ref="D172:D173"/>
    <mergeCell ref="E172:E173"/>
    <mergeCell ref="F172:F173"/>
    <mergeCell ref="G172:G173"/>
    <mergeCell ref="H172:J172"/>
    <mergeCell ref="K172:M172"/>
    <mergeCell ref="A139:B139"/>
    <mergeCell ref="A140:B140"/>
    <mergeCell ref="A145:M145"/>
    <mergeCell ref="A146:M146"/>
    <mergeCell ref="A147:J147"/>
    <mergeCell ref="A148:A149"/>
    <mergeCell ref="B148:B149"/>
    <mergeCell ref="C148:C149"/>
    <mergeCell ref="D148:D149"/>
    <mergeCell ref="E148:E149"/>
    <mergeCell ref="F148:F149"/>
    <mergeCell ref="G148:G149"/>
    <mergeCell ref="H148:J148"/>
    <mergeCell ref="K148:M148"/>
    <mergeCell ref="A115:B115"/>
    <mergeCell ref="A116:B116"/>
    <mergeCell ref="A121:M121"/>
    <mergeCell ref="A122:M122"/>
    <mergeCell ref="A123:J123"/>
    <mergeCell ref="A124:A125"/>
    <mergeCell ref="B124:B125"/>
    <mergeCell ref="C124:C125"/>
    <mergeCell ref="D124:D125"/>
    <mergeCell ref="E124:E125"/>
    <mergeCell ref="F124:F125"/>
    <mergeCell ref="G124:G125"/>
    <mergeCell ref="H124:J124"/>
    <mergeCell ref="K124:M124"/>
    <mergeCell ref="A91:B91"/>
    <mergeCell ref="A92:B92"/>
    <mergeCell ref="A97:M97"/>
    <mergeCell ref="A98:M98"/>
    <mergeCell ref="A99:J99"/>
    <mergeCell ref="A100:A101"/>
    <mergeCell ref="B100:B101"/>
    <mergeCell ref="C100:C101"/>
    <mergeCell ref="D100:D101"/>
    <mergeCell ref="E100:E101"/>
    <mergeCell ref="F100:F101"/>
    <mergeCell ref="G100:G101"/>
    <mergeCell ref="H100:J100"/>
    <mergeCell ref="K100:M100"/>
    <mergeCell ref="A67:B67"/>
    <mergeCell ref="A68:B68"/>
    <mergeCell ref="A73:M73"/>
    <mergeCell ref="A74:M74"/>
    <mergeCell ref="A75:J75"/>
    <mergeCell ref="A76:A77"/>
    <mergeCell ref="B76:B77"/>
    <mergeCell ref="C76:C77"/>
    <mergeCell ref="D76:D77"/>
    <mergeCell ref="E76:E77"/>
    <mergeCell ref="F76:F77"/>
    <mergeCell ref="G76:G77"/>
    <mergeCell ref="H76:J76"/>
    <mergeCell ref="K76:M76"/>
    <mergeCell ref="A43:B43"/>
    <mergeCell ref="A44:B44"/>
    <mergeCell ref="A49:M49"/>
    <mergeCell ref="A50:M50"/>
    <mergeCell ref="A51:J51"/>
    <mergeCell ref="A52:A53"/>
    <mergeCell ref="B52:B53"/>
    <mergeCell ref="C52:C53"/>
    <mergeCell ref="D52:D53"/>
    <mergeCell ref="E52:E53"/>
    <mergeCell ref="F52:F53"/>
    <mergeCell ref="G52:G53"/>
    <mergeCell ref="H52:J52"/>
    <mergeCell ref="K52:M52"/>
    <mergeCell ref="A19:B19"/>
    <mergeCell ref="A20:B20"/>
    <mergeCell ref="A25:M25"/>
    <mergeCell ref="A26:M26"/>
    <mergeCell ref="A27:J27"/>
    <mergeCell ref="A28:A29"/>
    <mergeCell ref="B28:B29"/>
    <mergeCell ref="C28:C29"/>
    <mergeCell ref="D28:D29"/>
    <mergeCell ref="E28:E29"/>
    <mergeCell ref="F28:F29"/>
    <mergeCell ref="G28:G29"/>
    <mergeCell ref="H28:J28"/>
    <mergeCell ref="K28:M28"/>
    <mergeCell ref="A1:M1"/>
    <mergeCell ref="A2:M2"/>
    <mergeCell ref="A3:J3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paperSize="9" scale="62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A5A5A5"/>
  </sheetPr>
  <dimension ref="A1:M449"/>
  <sheetViews>
    <sheetView zoomScale="95" zoomScaleNormal="95" workbookViewId="0">
      <selection activeCell="A2" sqref="A2:M22"/>
    </sheetView>
  </sheetViews>
  <sheetFormatPr defaultColWidth="9.140625" defaultRowHeight="15" x14ac:dyDescent="0.25"/>
  <cols>
    <col min="1" max="1" width="6.5703125" customWidth="1"/>
    <col min="2" max="2" width="20.85546875" customWidth="1"/>
    <col min="4" max="4" width="10.140625" customWidth="1"/>
    <col min="7" max="7" width="9" customWidth="1"/>
    <col min="8" max="8" width="10" customWidth="1"/>
    <col min="9" max="9" width="12.5703125" customWidth="1"/>
    <col min="11" max="11" width="8.5703125" customWidth="1"/>
    <col min="12" max="12" width="12.5703125" customWidth="1"/>
    <col min="14" max="14" width="9.5703125" customWidth="1"/>
    <col min="15" max="15" width="9.28515625" customWidth="1"/>
    <col min="17" max="17" width="8.140625" customWidth="1"/>
    <col min="18" max="18" width="10.85546875" customWidth="1"/>
    <col min="21" max="21" width="11.85546875" customWidth="1"/>
    <col min="22" max="22" width="9.5703125" customWidth="1"/>
    <col min="23" max="23" width="67.140625" customWidth="1"/>
    <col min="24" max="24" width="11.5703125" customWidth="1"/>
    <col min="25" max="25" width="10.42578125" customWidth="1"/>
    <col min="27" max="27" width="11.42578125" customWidth="1"/>
    <col min="30" max="30" width="7.5703125" customWidth="1"/>
    <col min="31" max="31" width="16.140625" customWidth="1"/>
    <col min="32" max="32" width="9.5703125" customWidth="1"/>
    <col min="38" max="38" width="12.85546875" customWidth="1"/>
    <col min="39" max="39" width="10.140625" customWidth="1"/>
    <col min="41" max="41" width="13.5703125" customWidth="1"/>
    <col min="42" max="42" width="10.140625" customWidth="1"/>
    <col min="45" max="45" width="16.42578125" customWidth="1"/>
    <col min="47" max="47" width="12" customWidth="1"/>
    <col min="48" max="48" width="6.5703125" customWidth="1"/>
    <col min="49" max="49" width="15.42578125" customWidth="1"/>
    <col min="50" max="50" width="8" customWidth="1"/>
    <col min="51" max="51" width="8.85546875" customWidth="1"/>
    <col min="52" max="52" width="8.5703125" customWidth="1"/>
    <col min="55" max="55" width="9.5703125" customWidth="1"/>
    <col min="56" max="56" width="12" customWidth="1"/>
    <col min="57" max="57" width="8.140625" customWidth="1"/>
    <col min="58" max="58" width="10.140625" customWidth="1"/>
    <col min="59" max="59" width="11.5703125" customWidth="1"/>
    <col min="61" max="61" width="16.140625" customWidth="1"/>
    <col min="66" max="66" width="10.5703125" customWidth="1"/>
    <col min="68" max="68" width="12.5703125" customWidth="1"/>
    <col min="69" max="69" width="10.5703125" customWidth="1"/>
    <col min="71" max="71" width="12.5703125" customWidth="1"/>
    <col min="77" max="77" width="16.140625" customWidth="1"/>
    <col min="84" max="84" width="12.5703125" customWidth="1"/>
    <col min="87" max="87" width="12.5703125" customWidth="1"/>
    <col min="96" max="96" width="18.42578125" customWidth="1"/>
    <col min="103" max="103" width="12.5703125" customWidth="1"/>
    <col min="106" max="106" width="12.5703125" customWidth="1"/>
  </cols>
  <sheetData>
    <row r="1" spans="1:13" ht="15.75" x14ac:dyDescent="0.25">
      <c r="A1" s="438" t="s">
        <v>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</row>
    <row r="2" spans="1:13" ht="15.75" x14ac:dyDescent="0.25">
      <c r="A2" s="438" t="s">
        <v>377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</row>
    <row r="3" spans="1:13" ht="15.75" x14ac:dyDescent="0.25">
      <c r="A3" s="478" t="s">
        <v>2</v>
      </c>
      <c r="B3" s="478"/>
      <c r="C3" s="478"/>
      <c r="D3" s="478"/>
      <c r="E3" s="478"/>
      <c r="F3" s="478"/>
      <c r="G3" s="478"/>
      <c r="H3" s="478"/>
      <c r="I3" s="478"/>
      <c r="J3" s="478"/>
      <c r="K3" s="139" t="s">
        <v>3</v>
      </c>
      <c r="L3" s="136">
        <v>9</v>
      </c>
      <c r="M3" s="139" t="s">
        <v>4</v>
      </c>
    </row>
    <row r="4" spans="1:13" ht="18.75" customHeight="1" x14ac:dyDescent="0.25">
      <c r="A4" s="479" t="s">
        <v>5</v>
      </c>
      <c r="B4" s="13" t="s">
        <v>6</v>
      </c>
      <c r="C4" s="442" t="s">
        <v>7</v>
      </c>
      <c r="D4" s="442" t="s">
        <v>8</v>
      </c>
      <c r="E4" s="443" t="s">
        <v>9</v>
      </c>
      <c r="F4" s="443" t="s">
        <v>10</v>
      </c>
      <c r="G4" s="442" t="s">
        <v>11</v>
      </c>
      <c r="H4" s="447" t="s">
        <v>12</v>
      </c>
      <c r="I4" s="447"/>
      <c r="J4" s="447"/>
      <c r="K4" s="480" t="s">
        <v>13</v>
      </c>
      <c r="L4" s="480"/>
      <c r="M4" s="480"/>
    </row>
    <row r="5" spans="1:13" x14ac:dyDescent="0.25">
      <c r="A5" s="479"/>
      <c r="B5" s="13"/>
      <c r="C5" s="442"/>
      <c r="D5" s="442"/>
      <c r="E5" s="443"/>
      <c r="F5" s="443"/>
      <c r="G5" s="442"/>
      <c r="H5" s="196" t="s">
        <v>14</v>
      </c>
      <c r="I5" s="196" t="s">
        <v>15</v>
      </c>
      <c r="J5" s="196" t="s">
        <v>16</v>
      </c>
      <c r="K5" s="393" t="s">
        <v>14</v>
      </c>
      <c r="L5" s="393" t="s">
        <v>15</v>
      </c>
      <c r="M5" s="393" t="s">
        <v>16</v>
      </c>
    </row>
    <row r="6" spans="1:13" ht="15.75" x14ac:dyDescent="0.25">
      <c r="A6" s="21">
        <v>1</v>
      </c>
      <c r="B6" s="22" t="s">
        <v>301</v>
      </c>
      <c r="C6" s="21">
        <v>260</v>
      </c>
      <c r="D6" s="23">
        <f t="shared" ref="D6:D21" si="0">F6+E6</f>
        <v>30</v>
      </c>
      <c r="E6" s="23">
        <v>2</v>
      </c>
      <c r="F6" s="23">
        <f t="shared" ref="F6:F21" si="1">INT(C6/$L$3)</f>
        <v>28</v>
      </c>
      <c r="G6" s="21">
        <v>27</v>
      </c>
      <c r="H6" s="21" t="str">
        <f t="shared" ref="H6:H22" si="2">CHOOSE(WEEKDAY(I6),"Minggu","Senin","Selasa","Rabu","Kamis","Jum'at","Sabtu")</f>
        <v>Selasa</v>
      </c>
      <c r="I6" s="24">
        <v>45657</v>
      </c>
      <c r="J6" s="25">
        <v>0.625</v>
      </c>
      <c r="K6" s="21" t="str">
        <f t="shared" ref="K6:K21" si="3">CHOOSE(WEEKDAY(L6),"Minggu","Senin","Selasa","Rabu","Kamis","Jum'at","Sabtu")</f>
        <v>Rabu</v>
      </c>
      <c r="L6" s="24">
        <f>(I6+J6)+G6/24</f>
        <v>45658.75</v>
      </c>
      <c r="M6" s="25">
        <f t="shared" ref="M6:M21" si="4">(J6+G6/24)</f>
        <v>1.75</v>
      </c>
    </row>
    <row r="7" spans="1:13" ht="15.75" x14ac:dyDescent="0.25">
      <c r="A7" s="21">
        <f t="shared" ref="A7:A22" si="5">A6+1</f>
        <v>2</v>
      </c>
      <c r="B7" s="22" t="s">
        <v>19</v>
      </c>
      <c r="C7" s="21">
        <v>210</v>
      </c>
      <c r="D7" s="23">
        <f t="shared" si="0"/>
        <v>24</v>
      </c>
      <c r="E7" s="23">
        <v>1</v>
      </c>
      <c r="F7" s="23">
        <f t="shared" si="1"/>
        <v>23</v>
      </c>
      <c r="G7" s="21">
        <v>8</v>
      </c>
      <c r="H7" s="21" t="str">
        <f t="shared" si="2"/>
        <v>Jum'at</v>
      </c>
      <c r="I7" s="24">
        <f t="shared" ref="I7:I22" si="6">$I$6+J7</f>
        <v>45660</v>
      </c>
      <c r="J7" s="25">
        <f t="shared" ref="J7:J22" si="7">M6+D6/24</f>
        <v>3</v>
      </c>
      <c r="K7" s="21" t="str">
        <f t="shared" si="3"/>
        <v>Jum'at</v>
      </c>
      <c r="L7" s="24">
        <f t="shared" ref="L7:L21" si="8">($I$6+J7)+G7/24</f>
        <v>45660.333333333336</v>
      </c>
      <c r="M7" s="25">
        <f t="shared" si="4"/>
        <v>3.3333333333333335</v>
      </c>
    </row>
    <row r="8" spans="1:13" ht="15.75" x14ac:dyDescent="0.25">
      <c r="A8" s="21">
        <f t="shared" si="5"/>
        <v>3</v>
      </c>
      <c r="B8" s="22" t="s">
        <v>295</v>
      </c>
      <c r="C8" s="21">
        <v>83</v>
      </c>
      <c r="D8" s="23">
        <f t="shared" si="0"/>
        <v>9</v>
      </c>
      <c r="E8" s="23">
        <v>0</v>
      </c>
      <c r="F8" s="23">
        <f t="shared" si="1"/>
        <v>9</v>
      </c>
      <c r="G8" s="21">
        <v>1</v>
      </c>
      <c r="H8" s="21" t="str">
        <f t="shared" si="2"/>
        <v>Sabtu</v>
      </c>
      <c r="I8" s="24">
        <f t="shared" si="6"/>
        <v>45661.333333333336</v>
      </c>
      <c r="J8" s="25">
        <f t="shared" si="7"/>
        <v>4.3333333333333339</v>
      </c>
      <c r="K8" s="21" t="str">
        <f t="shared" si="3"/>
        <v>Sabtu</v>
      </c>
      <c r="L8" s="24">
        <f t="shared" si="8"/>
        <v>45661.375</v>
      </c>
      <c r="M8" s="25">
        <f t="shared" si="4"/>
        <v>4.3750000000000009</v>
      </c>
    </row>
    <row r="9" spans="1:13" ht="15.75" x14ac:dyDescent="0.25">
      <c r="A9" s="21">
        <f t="shared" si="5"/>
        <v>4</v>
      </c>
      <c r="B9" s="22" t="s">
        <v>294</v>
      </c>
      <c r="C9" s="21">
        <v>99</v>
      </c>
      <c r="D9" s="23">
        <f t="shared" si="0"/>
        <v>11</v>
      </c>
      <c r="E9" s="23">
        <v>0</v>
      </c>
      <c r="F9" s="23">
        <f t="shared" si="1"/>
        <v>11</v>
      </c>
      <c r="G9" s="21">
        <v>1</v>
      </c>
      <c r="H9" s="21" t="str">
        <f t="shared" si="2"/>
        <v>Sabtu</v>
      </c>
      <c r="I9" s="24">
        <f t="shared" si="6"/>
        <v>45661.75</v>
      </c>
      <c r="J9" s="25">
        <f t="shared" si="7"/>
        <v>4.7500000000000009</v>
      </c>
      <c r="K9" s="21" t="str">
        <f t="shared" si="3"/>
        <v>Sabtu</v>
      </c>
      <c r="L9" s="24">
        <f t="shared" si="8"/>
        <v>45661.791666666664</v>
      </c>
      <c r="M9" s="25">
        <f t="shared" si="4"/>
        <v>4.7916666666666679</v>
      </c>
    </row>
    <row r="10" spans="1:13" ht="15.75" x14ac:dyDescent="0.25">
      <c r="A10" s="21">
        <f t="shared" si="5"/>
        <v>5</v>
      </c>
      <c r="B10" s="22" t="s">
        <v>378</v>
      </c>
      <c r="C10" s="21">
        <v>80</v>
      </c>
      <c r="D10" s="23">
        <f t="shared" si="0"/>
        <v>9</v>
      </c>
      <c r="E10" s="23">
        <v>1</v>
      </c>
      <c r="F10" s="23">
        <f t="shared" si="1"/>
        <v>8</v>
      </c>
      <c r="G10" s="21">
        <v>1</v>
      </c>
      <c r="H10" s="21" t="str">
        <f t="shared" si="2"/>
        <v>Minggu</v>
      </c>
      <c r="I10" s="24">
        <f t="shared" si="6"/>
        <v>45662.25</v>
      </c>
      <c r="J10" s="25">
        <f t="shared" si="7"/>
        <v>5.2500000000000009</v>
      </c>
      <c r="K10" s="21" t="str">
        <f t="shared" si="3"/>
        <v>Minggu</v>
      </c>
      <c r="L10" s="24">
        <f t="shared" si="8"/>
        <v>45662.291666666664</v>
      </c>
      <c r="M10" s="25">
        <f t="shared" si="4"/>
        <v>5.2916666666666679</v>
      </c>
    </row>
    <row r="11" spans="1:13" ht="15.75" x14ac:dyDescent="0.25">
      <c r="A11" s="21">
        <f t="shared" si="5"/>
        <v>6</v>
      </c>
      <c r="B11" s="22" t="s">
        <v>289</v>
      </c>
      <c r="C11" s="21">
        <v>98</v>
      </c>
      <c r="D11" s="23">
        <f t="shared" si="0"/>
        <v>11</v>
      </c>
      <c r="E11" s="23">
        <v>1</v>
      </c>
      <c r="F11" s="23">
        <f t="shared" si="1"/>
        <v>10</v>
      </c>
      <c r="G11" s="21">
        <v>4</v>
      </c>
      <c r="H11" s="21" t="str">
        <f t="shared" si="2"/>
        <v>Minggu</v>
      </c>
      <c r="I11" s="24">
        <f t="shared" si="6"/>
        <v>45662.666666666664</v>
      </c>
      <c r="J11" s="25">
        <f t="shared" si="7"/>
        <v>5.6666666666666679</v>
      </c>
      <c r="K11" s="21" t="str">
        <f t="shared" si="3"/>
        <v>Minggu</v>
      </c>
      <c r="L11" s="24">
        <f t="shared" si="8"/>
        <v>45662.833333333328</v>
      </c>
      <c r="M11" s="25">
        <f t="shared" si="4"/>
        <v>5.8333333333333348</v>
      </c>
    </row>
    <row r="12" spans="1:13" ht="15.75" x14ac:dyDescent="0.25">
      <c r="A12" s="21">
        <f t="shared" si="5"/>
        <v>7</v>
      </c>
      <c r="B12" s="22" t="s">
        <v>290</v>
      </c>
      <c r="C12" s="21">
        <v>146</v>
      </c>
      <c r="D12" s="23">
        <f t="shared" si="0"/>
        <v>16</v>
      </c>
      <c r="E12" s="23">
        <v>0</v>
      </c>
      <c r="F12" s="23">
        <f t="shared" si="1"/>
        <v>16</v>
      </c>
      <c r="G12" s="21">
        <v>2</v>
      </c>
      <c r="H12" s="21" t="str">
        <f t="shared" si="2"/>
        <v>Senin</v>
      </c>
      <c r="I12" s="24">
        <f t="shared" si="6"/>
        <v>45663.291666666664</v>
      </c>
      <c r="J12" s="25">
        <f t="shared" si="7"/>
        <v>6.2916666666666679</v>
      </c>
      <c r="K12" s="21" t="str">
        <f t="shared" si="3"/>
        <v>Senin</v>
      </c>
      <c r="L12" s="24">
        <f t="shared" si="8"/>
        <v>45663.375</v>
      </c>
      <c r="M12" s="25">
        <f t="shared" si="4"/>
        <v>6.3750000000000009</v>
      </c>
    </row>
    <row r="13" spans="1:13" ht="15.75" x14ac:dyDescent="0.25">
      <c r="A13" s="21">
        <f t="shared" si="5"/>
        <v>8</v>
      </c>
      <c r="B13" s="22" t="s">
        <v>60</v>
      </c>
      <c r="C13" s="21">
        <v>137</v>
      </c>
      <c r="D13" s="23">
        <f t="shared" si="0"/>
        <v>17</v>
      </c>
      <c r="E13" s="23">
        <v>2</v>
      </c>
      <c r="F13" s="23">
        <f t="shared" si="1"/>
        <v>15</v>
      </c>
      <c r="G13" s="21">
        <v>8</v>
      </c>
      <c r="H13" s="21" t="str">
        <f t="shared" si="2"/>
        <v>Selasa</v>
      </c>
      <c r="I13" s="24">
        <f t="shared" si="6"/>
        <v>45664.041666666664</v>
      </c>
      <c r="J13" s="25">
        <f t="shared" si="7"/>
        <v>7.0416666666666679</v>
      </c>
      <c r="K13" s="21" t="str">
        <f t="shared" si="3"/>
        <v>Selasa</v>
      </c>
      <c r="L13" s="24">
        <f t="shared" si="8"/>
        <v>45664.375</v>
      </c>
      <c r="M13" s="25">
        <f t="shared" si="4"/>
        <v>7.3750000000000009</v>
      </c>
    </row>
    <row r="14" spans="1:13" ht="15.75" x14ac:dyDescent="0.25">
      <c r="A14" s="21">
        <f t="shared" si="5"/>
        <v>9</v>
      </c>
      <c r="B14" s="22" t="s">
        <v>291</v>
      </c>
      <c r="C14" s="21">
        <v>137</v>
      </c>
      <c r="D14" s="23">
        <f t="shared" si="0"/>
        <v>16</v>
      </c>
      <c r="E14" s="23">
        <v>1</v>
      </c>
      <c r="F14" s="23">
        <f t="shared" si="1"/>
        <v>15</v>
      </c>
      <c r="G14" s="21">
        <v>12</v>
      </c>
      <c r="H14" s="21" t="str">
        <f t="shared" si="2"/>
        <v>Rabu</v>
      </c>
      <c r="I14" s="24">
        <f t="shared" si="6"/>
        <v>45665.083333333336</v>
      </c>
      <c r="J14" s="25">
        <f t="shared" si="7"/>
        <v>8.0833333333333339</v>
      </c>
      <c r="K14" s="21" t="str">
        <f t="shared" si="3"/>
        <v>Rabu</v>
      </c>
      <c r="L14" s="24">
        <f t="shared" si="8"/>
        <v>45665.583333333336</v>
      </c>
      <c r="M14" s="25">
        <f t="shared" si="4"/>
        <v>8.5833333333333339</v>
      </c>
    </row>
    <row r="15" spans="1:13" ht="15.75" x14ac:dyDescent="0.25">
      <c r="A15" s="21">
        <f t="shared" si="5"/>
        <v>10</v>
      </c>
      <c r="B15" s="22" t="s">
        <v>60</v>
      </c>
      <c r="C15" s="21">
        <v>146</v>
      </c>
      <c r="D15" s="23">
        <f t="shared" si="0"/>
        <v>16</v>
      </c>
      <c r="E15" s="23">
        <v>0</v>
      </c>
      <c r="F15" s="23">
        <f t="shared" si="1"/>
        <v>16</v>
      </c>
      <c r="G15" s="21">
        <v>8</v>
      </c>
      <c r="H15" s="21" t="str">
        <f t="shared" si="2"/>
        <v>Kamis</v>
      </c>
      <c r="I15" s="24">
        <f t="shared" si="6"/>
        <v>45666.25</v>
      </c>
      <c r="J15" s="25">
        <f t="shared" si="7"/>
        <v>9.25</v>
      </c>
      <c r="K15" s="21" t="str">
        <f t="shared" si="3"/>
        <v>Kamis</v>
      </c>
      <c r="L15" s="24">
        <f t="shared" si="8"/>
        <v>45666.583333333336</v>
      </c>
      <c r="M15" s="25">
        <f t="shared" si="4"/>
        <v>9.5833333333333339</v>
      </c>
    </row>
    <row r="16" spans="1:13" ht="15.75" x14ac:dyDescent="0.25">
      <c r="A16" s="21">
        <f t="shared" si="5"/>
        <v>11</v>
      </c>
      <c r="B16" s="22" t="s">
        <v>290</v>
      </c>
      <c r="C16" s="21">
        <v>98</v>
      </c>
      <c r="D16" s="23">
        <f t="shared" si="0"/>
        <v>11</v>
      </c>
      <c r="E16" s="23">
        <v>1</v>
      </c>
      <c r="F16" s="23">
        <f t="shared" si="1"/>
        <v>10</v>
      </c>
      <c r="G16" s="21">
        <v>2</v>
      </c>
      <c r="H16" s="21" t="str">
        <f t="shared" si="2"/>
        <v>Jum'at</v>
      </c>
      <c r="I16" s="24">
        <f t="shared" si="6"/>
        <v>45667.25</v>
      </c>
      <c r="J16" s="25">
        <f t="shared" si="7"/>
        <v>10.25</v>
      </c>
      <c r="K16" s="21" t="str">
        <f t="shared" si="3"/>
        <v>Jum'at</v>
      </c>
      <c r="L16" s="24">
        <f t="shared" si="8"/>
        <v>45667.333333333336</v>
      </c>
      <c r="M16" s="25">
        <f t="shared" si="4"/>
        <v>10.333333333333334</v>
      </c>
    </row>
    <row r="17" spans="1:13" ht="15.75" x14ac:dyDescent="0.25">
      <c r="A17" s="21">
        <f t="shared" si="5"/>
        <v>12</v>
      </c>
      <c r="B17" s="22" t="s">
        <v>289</v>
      </c>
      <c r="C17" s="21">
        <v>80</v>
      </c>
      <c r="D17" s="23">
        <f t="shared" si="0"/>
        <v>9</v>
      </c>
      <c r="E17" s="23">
        <v>1</v>
      </c>
      <c r="F17" s="23">
        <f t="shared" si="1"/>
        <v>8</v>
      </c>
      <c r="G17" s="21">
        <v>2</v>
      </c>
      <c r="H17" s="21" t="str">
        <f t="shared" si="2"/>
        <v>Jum'at</v>
      </c>
      <c r="I17" s="24">
        <f t="shared" si="6"/>
        <v>45667.791666666664</v>
      </c>
      <c r="J17" s="25">
        <f t="shared" si="7"/>
        <v>10.791666666666668</v>
      </c>
      <c r="K17" s="21" t="str">
        <f t="shared" si="3"/>
        <v>Jum'at</v>
      </c>
      <c r="L17" s="24">
        <f t="shared" si="8"/>
        <v>45667.875</v>
      </c>
      <c r="M17" s="25">
        <f t="shared" si="4"/>
        <v>10.875000000000002</v>
      </c>
    </row>
    <row r="18" spans="1:13" ht="15.75" x14ac:dyDescent="0.25">
      <c r="A18" s="21">
        <f t="shared" si="5"/>
        <v>13</v>
      </c>
      <c r="B18" s="22" t="s">
        <v>378</v>
      </c>
      <c r="C18" s="21">
        <v>99</v>
      </c>
      <c r="D18" s="23">
        <f t="shared" si="0"/>
        <v>11</v>
      </c>
      <c r="E18" s="23">
        <v>0</v>
      </c>
      <c r="F18" s="23">
        <f t="shared" si="1"/>
        <v>11</v>
      </c>
      <c r="G18" s="21">
        <v>1</v>
      </c>
      <c r="H18" s="21" t="str">
        <f t="shared" si="2"/>
        <v>Sabtu</v>
      </c>
      <c r="I18" s="24">
        <f t="shared" si="6"/>
        <v>45668.25</v>
      </c>
      <c r="J18" s="25">
        <f t="shared" si="7"/>
        <v>11.250000000000002</v>
      </c>
      <c r="K18" s="21" t="str">
        <f t="shared" si="3"/>
        <v>Sabtu</v>
      </c>
      <c r="L18" s="24">
        <f t="shared" si="8"/>
        <v>45668.291666666664</v>
      </c>
      <c r="M18" s="25">
        <f t="shared" si="4"/>
        <v>11.291666666666668</v>
      </c>
    </row>
    <row r="19" spans="1:13" ht="15.75" x14ac:dyDescent="0.25">
      <c r="A19" s="21">
        <f t="shared" si="5"/>
        <v>14</v>
      </c>
      <c r="B19" s="22" t="s">
        <v>294</v>
      </c>
      <c r="C19" s="21">
        <v>83</v>
      </c>
      <c r="D19" s="23">
        <f t="shared" si="0"/>
        <v>9</v>
      </c>
      <c r="E19" s="23">
        <v>0</v>
      </c>
      <c r="F19" s="23">
        <f t="shared" si="1"/>
        <v>9</v>
      </c>
      <c r="G19" s="21">
        <v>2</v>
      </c>
      <c r="H19" s="21" t="str">
        <f t="shared" si="2"/>
        <v>Sabtu</v>
      </c>
      <c r="I19" s="24">
        <f t="shared" si="6"/>
        <v>45668.75</v>
      </c>
      <c r="J19" s="25">
        <f t="shared" si="7"/>
        <v>11.750000000000002</v>
      </c>
      <c r="K19" s="21" t="str">
        <f t="shared" si="3"/>
        <v>Sabtu</v>
      </c>
      <c r="L19" s="24">
        <f t="shared" si="8"/>
        <v>45668.833333333336</v>
      </c>
      <c r="M19" s="25">
        <f t="shared" si="4"/>
        <v>11.833333333333336</v>
      </c>
    </row>
    <row r="20" spans="1:13" ht="15.75" x14ac:dyDescent="0.25">
      <c r="A20" s="21">
        <f t="shared" si="5"/>
        <v>15</v>
      </c>
      <c r="B20" s="22" t="s">
        <v>295</v>
      </c>
      <c r="C20" s="21">
        <v>210</v>
      </c>
      <c r="D20" s="23">
        <f t="shared" si="0"/>
        <v>24</v>
      </c>
      <c r="E20" s="23">
        <v>1</v>
      </c>
      <c r="F20" s="23">
        <f t="shared" si="1"/>
        <v>23</v>
      </c>
      <c r="G20" s="21">
        <v>1</v>
      </c>
      <c r="H20" s="21" t="str">
        <f t="shared" si="2"/>
        <v>Minggu</v>
      </c>
      <c r="I20" s="24">
        <f t="shared" si="6"/>
        <v>45669.208333333336</v>
      </c>
      <c r="J20" s="25">
        <f t="shared" si="7"/>
        <v>12.208333333333336</v>
      </c>
      <c r="K20" s="21" t="str">
        <f t="shared" si="3"/>
        <v>Minggu</v>
      </c>
      <c r="L20" s="24">
        <f t="shared" si="8"/>
        <v>45669.25</v>
      </c>
      <c r="M20" s="25">
        <f t="shared" si="4"/>
        <v>12.250000000000002</v>
      </c>
    </row>
    <row r="21" spans="1:13" ht="15.75" x14ac:dyDescent="0.25">
      <c r="A21" s="21">
        <f t="shared" si="5"/>
        <v>16</v>
      </c>
      <c r="B21" s="22" t="s">
        <v>19</v>
      </c>
      <c r="C21" s="21">
        <v>260</v>
      </c>
      <c r="D21" s="23">
        <f t="shared" si="0"/>
        <v>30</v>
      </c>
      <c r="E21" s="23">
        <v>2</v>
      </c>
      <c r="F21" s="23">
        <f t="shared" si="1"/>
        <v>28</v>
      </c>
      <c r="G21" s="21">
        <v>3</v>
      </c>
      <c r="H21" s="21" t="str">
        <f t="shared" si="2"/>
        <v>Senin</v>
      </c>
      <c r="I21" s="24">
        <f t="shared" si="6"/>
        <v>45670.25</v>
      </c>
      <c r="J21" s="25">
        <f t="shared" si="7"/>
        <v>13.250000000000002</v>
      </c>
      <c r="K21" s="21" t="str">
        <f t="shared" si="3"/>
        <v>Senin</v>
      </c>
      <c r="L21" s="24">
        <f t="shared" si="8"/>
        <v>45670.375</v>
      </c>
      <c r="M21" s="25">
        <f t="shared" si="4"/>
        <v>13.375000000000002</v>
      </c>
    </row>
    <row r="22" spans="1:13" ht="15.75" x14ac:dyDescent="0.25">
      <c r="A22" s="21">
        <f t="shared" si="5"/>
        <v>17</v>
      </c>
      <c r="B22" s="22" t="s">
        <v>301</v>
      </c>
      <c r="C22" s="21"/>
      <c r="D22" s="23"/>
      <c r="E22" s="23"/>
      <c r="F22" s="23"/>
      <c r="G22" s="21"/>
      <c r="H22" s="21" t="str">
        <f t="shared" si="2"/>
        <v>Selasa</v>
      </c>
      <c r="I22" s="24">
        <f t="shared" si="6"/>
        <v>45671.625</v>
      </c>
      <c r="J22" s="25">
        <f t="shared" si="7"/>
        <v>14.625000000000002</v>
      </c>
      <c r="K22" s="21"/>
      <c r="L22" s="24"/>
      <c r="M22" s="25"/>
    </row>
    <row r="23" spans="1:13" x14ac:dyDescent="0.25">
      <c r="A23" s="440" t="s">
        <v>31</v>
      </c>
      <c r="B23" s="440"/>
      <c r="C23" s="160">
        <f>SUM(C6:C22)</f>
        <v>2226</v>
      </c>
      <c r="D23" s="160">
        <f>SUM(D6:D22)</f>
        <v>253</v>
      </c>
      <c r="E23" s="160"/>
      <c r="F23" s="160"/>
      <c r="G23" s="160">
        <f>SUM(G6:G22)</f>
        <v>83</v>
      </c>
      <c r="H23" s="160">
        <f>D23+G23</f>
        <v>336</v>
      </c>
      <c r="I23" s="143"/>
      <c r="J23" s="144"/>
      <c r="K23" s="143"/>
      <c r="L23" s="143"/>
      <c r="M23" s="144"/>
    </row>
    <row r="24" spans="1:13" x14ac:dyDescent="0.25">
      <c r="A24" s="440" t="s">
        <v>32</v>
      </c>
      <c r="B24" s="440"/>
      <c r="C24" s="146"/>
      <c r="D24" s="147">
        <f>D23/24</f>
        <v>10.541666666666666</v>
      </c>
      <c r="E24" s="147"/>
      <c r="F24" s="147"/>
      <c r="G24" s="147">
        <f>G23/24</f>
        <v>3.4583333333333335</v>
      </c>
      <c r="H24" s="147">
        <f>H23/24</f>
        <v>14</v>
      </c>
      <c r="I24" s="148"/>
      <c r="J24" s="149" t="s">
        <v>33</v>
      </c>
      <c r="K24" s="150"/>
      <c r="L24" s="150"/>
      <c r="M24" s="150"/>
    </row>
    <row r="25" spans="1:13" x14ac:dyDescent="0.25">
      <c r="A25" s="153"/>
      <c r="B25" s="153"/>
      <c r="C25" s="153"/>
      <c r="D25" s="153"/>
      <c r="E25" s="153"/>
      <c r="F25" s="153"/>
      <c r="G25" s="153"/>
      <c r="H25" s="150"/>
      <c r="I25" s="150"/>
      <c r="J25" s="144" t="s">
        <v>34</v>
      </c>
      <c r="K25" s="144"/>
      <c r="L25" s="154">
        <f>C23</f>
        <v>2226</v>
      </c>
      <c r="M25" s="150" t="s">
        <v>35</v>
      </c>
    </row>
    <row r="26" spans="1:13" x14ac:dyDescent="0.25">
      <c r="A26" s="153"/>
      <c r="B26" s="153"/>
      <c r="C26" s="153"/>
      <c r="D26" s="153"/>
      <c r="E26" s="153"/>
      <c r="F26" s="153"/>
      <c r="G26" s="153"/>
      <c r="H26" s="150"/>
      <c r="I26" s="150"/>
      <c r="J26" s="144" t="s">
        <v>36</v>
      </c>
      <c r="K26" s="144"/>
      <c r="L26" s="155">
        <f>D24</f>
        <v>10.541666666666666</v>
      </c>
      <c r="M26" s="150" t="s">
        <v>14</v>
      </c>
    </row>
    <row r="27" spans="1:13" x14ac:dyDescent="0.25">
      <c r="A27" s="153"/>
      <c r="B27" s="153"/>
      <c r="C27" s="153"/>
      <c r="D27" s="153"/>
      <c r="E27" s="153"/>
      <c r="F27" s="153"/>
      <c r="G27" s="153"/>
      <c r="H27" s="150"/>
      <c r="I27" s="150"/>
      <c r="J27" s="144" t="s">
        <v>37</v>
      </c>
      <c r="K27" s="144"/>
      <c r="L27" s="156">
        <f>G24</f>
        <v>3.4583333333333335</v>
      </c>
      <c r="M27" s="150" t="s">
        <v>14</v>
      </c>
    </row>
    <row r="29" spans="1:13" ht="15.75" x14ac:dyDescent="0.25">
      <c r="A29" s="438" t="s">
        <v>0</v>
      </c>
      <c r="B29" s="438"/>
      <c r="C29" s="438"/>
      <c r="D29" s="438"/>
      <c r="E29" s="438"/>
      <c r="F29" s="438"/>
      <c r="G29" s="438"/>
      <c r="H29" s="438"/>
      <c r="I29" s="438"/>
      <c r="J29" s="438"/>
      <c r="K29" s="438"/>
      <c r="L29" s="438"/>
      <c r="M29" s="438"/>
    </row>
    <row r="30" spans="1:13" ht="15.75" x14ac:dyDescent="0.25">
      <c r="A30" s="438" t="s">
        <v>377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</row>
    <row r="31" spans="1:13" ht="15.75" x14ac:dyDescent="0.25">
      <c r="A31" s="478" t="s">
        <v>38</v>
      </c>
      <c r="B31" s="478"/>
      <c r="C31" s="478"/>
      <c r="D31" s="478"/>
      <c r="E31" s="478"/>
      <c r="F31" s="478"/>
      <c r="G31" s="478"/>
      <c r="H31" s="478"/>
      <c r="I31" s="478"/>
      <c r="J31" s="478"/>
      <c r="K31" s="139" t="s">
        <v>3</v>
      </c>
      <c r="L31" s="136">
        <v>9</v>
      </c>
      <c r="M31" s="139" t="s">
        <v>4</v>
      </c>
    </row>
    <row r="32" spans="1:13" ht="15" customHeight="1" x14ac:dyDescent="0.25">
      <c r="A32" s="479" t="s">
        <v>5</v>
      </c>
      <c r="B32" s="13" t="s">
        <v>6</v>
      </c>
      <c r="C32" s="442" t="s">
        <v>7</v>
      </c>
      <c r="D32" s="442" t="s">
        <v>8</v>
      </c>
      <c r="E32" s="443" t="s">
        <v>9</v>
      </c>
      <c r="F32" s="443" t="s">
        <v>10</v>
      </c>
      <c r="G32" s="442" t="s">
        <v>11</v>
      </c>
      <c r="H32" s="447" t="s">
        <v>12</v>
      </c>
      <c r="I32" s="447"/>
      <c r="J32" s="447"/>
      <c r="K32" s="480" t="s">
        <v>13</v>
      </c>
      <c r="L32" s="480"/>
      <c r="M32" s="480"/>
    </row>
    <row r="33" spans="1:13" x14ac:dyDescent="0.25">
      <c r="A33" s="479"/>
      <c r="B33" s="13"/>
      <c r="C33" s="442"/>
      <c r="D33" s="442"/>
      <c r="E33" s="443"/>
      <c r="F33" s="443"/>
      <c r="G33" s="442"/>
      <c r="H33" s="196" t="s">
        <v>14</v>
      </c>
      <c r="I33" s="196" t="s">
        <v>15</v>
      </c>
      <c r="J33" s="196" t="s">
        <v>16</v>
      </c>
      <c r="K33" s="393" t="s">
        <v>14</v>
      </c>
      <c r="L33" s="393" t="s">
        <v>15</v>
      </c>
      <c r="M33" s="393" t="s">
        <v>16</v>
      </c>
    </row>
    <row r="34" spans="1:13" ht="15.75" x14ac:dyDescent="0.25">
      <c r="A34" s="21">
        <v>1</v>
      </c>
      <c r="B34" s="22" t="s">
        <v>301</v>
      </c>
      <c r="C34" s="21">
        <v>260</v>
      </c>
      <c r="D34" s="23">
        <f t="shared" ref="D34:D49" si="9">F34+E34</f>
        <v>30</v>
      </c>
      <c r="E34" s="23">
        <v>2</v>
      </c>
      <c r="F34" s="23">
        <f t="shared" ref="F34:F49" si="10">INT(C34/$L$3)</f>
        <v>28</v>
      </c>
      <c r="G34" s="21">
        <v>27</v>
      </c>
      <c r="H34" s="21" t="str">
        <f t="shared" ref="H34:H50" si="11">CHOOSE(WEEKDAY(I34),"Minggu","Senin","Selasa","Rabu","Kamis","Jum'at","Sabtu")</f>
        <v>Selasa</v>
      </c>
      <c r="I34" s="24">
        <v>45671</v>
      </c>
      <c r="J34" s="25">
        <v>0.625</v>
      </c>
      <c r="K34" s="21" t="str">
        <f t="shared" ref="K34:K49" si="12">CHOOSE(WEEKDAY(L34),"Minggu","Senin","Selasa","Rabu","Kamis","Jum'at","Sabtu")</f>
        <v>Rabu</v>
      </c>
      <c r="L34" s="24">
        <f>(I34+J34)+G34/24</f>
        <v>45672.75</v>
      </c>
      <c r="M34" s="25">
        <f t="shared" ref="M34:M49" si="13">(J34+G34/24)</f>
        <v>1.75</v>
      </c>
    </row>
    <row r="35" spans="1:13" ht="15.75" x14ac:dyDescent="0.25">
      <c r="A35" s="21">
        <f t="shared" ref="A35:A50" si="14">A34+1</f>
        <v>2</v>
      </c>
      <c r="B35" s="22" t="s">
        <v>19</v>
      </c>
      <c r="C35" s="21">
        <v>210</v>
      </c>
      <c r="D35" s="23">
        <f t="shared" si="9"/>
        <v>24</v>
      </c>
      <c r="E35" s="23">
        <v>1</v>
      </c>
      <c r="F35" s="23">
        <f t="shared" si="10"/>
        <v>23</v>
      </c>
      <c r="G35" s="21">
        <v>8</v>
      </c>
      <c r="H35" s="21" t="str">
        <f t="shared" si="11"/>
        <v>Jum'at</v>
      </c>
      <c r="I35" s="24">
        <f t="shared" ref="I35:I50" si="15">$I$34+J35</f>
        <v>45674</v>
      </c>
      <c r="J35" s="25">
        <f t="shared" ref="J35:J50" si="16">M34+D34/24</f>
        <v>3</v>
      </c>
      <c r="K35" s="21" t="str">
        <f t="shared" si="12"/>
        <v>Jum'at</v>
      </c>
      <c r="L35" s="24">
        <f t="shared" ref="L35:L49" si="17">($I$34+J35)+G35/24</f>
        <v>45674.333333333336</v>
      </c>
      <c r="M35" s="25">
        <f t="shared" si="13"/>
        <v>3.3333333333333335</v>
      </c>
    </row>
    <row r="36" spans="1:13" ht="15.75" x14ac:dyDescent="0.25">
      <c r="A36" s="21">
        <f t="shared" si="14"/>
        <v>3</v>
      </c>
      <c r="B36" s="22" t="s">
        <v>295</v>
      </c>
      <c r="C36" s="21">
        <v>83</v>
      </c>
      <c r="D36" s="23">
        <f t="shared" si="9"/>
        <v>9</v>
      </c>
      <c r="E36" s="23">
        <v>0</v>
      </c>
      <c r="F36" s="23">
        <f t="shared" si="10"/>
        <v>9</v>
      </c>
      <c r="G36" s="21">
        <v>1</v>
      </c>
      <c r="H36" s="21" t="str">
        <f t="shared" si="11"/>
        <v>Sabtu</v>
      </c>
      <c r="I36" s="24">
        <f t="shared" si="15"/>
        <v>45675.333333333336</v>
      </c>
      <c r="J36" s="25">
        <f t="shared" si="16"/>
        <v>4.3333333333333339</v>
      </c>
      <c r="K36" s="21" t="str">
        <f t="shared" si="12"/>
        <v>Sabtu</v>
      </c>
      <c r="L36" s="24">
        <f t="shared" si="17"/>
        <v>45675.375</v>
      </c>
      <c r="M36" s="25">
        <f t="shared" si="13"/>
        <v>4.3750000000000009</v>
      </c>
    </row>
    <row r="37" spans="1:13" ht="15.75" x14ac:dyDescent="0.25">
      <c r="A37" s="21">
        <f t="shared" si="14"/>
        <v>4</v>
      </c>
      <c r="B37" s="22" t="s">
        <v>294</v>
      </c>
      <c r="C37" s="21">
        <v>99</v>
      </c>
      <c r="D37" s="23">
        <f t="shared" si="9"/>
        <v>11</v>
      </c>
      <c r="E37" s="23">
        <v>0</v>
      </c>
      <c r="F37" s="23">
        <f t="shared" si="10"/>
        <v>11</v>
      </c>
      <c r="G37" s="21">
        <v>1</v>
      </c>
      <c r="H37" s="21" t="str">
        <f t="shared" si="11"/>
        <v>Sabtu</v>
      </c>
      <c r="I37" s="24">
        <f t="shared" si="15"/>
        <v>45675.75</v>
      </c>
      <c r="J37" s="25">
        <f t="shared" si="16"/>
        <v>4.7500000000000009</v>
      </c>
      <c r="K37" s="21" t="str">
        <f t="shared" si="12"/>
        <v>Sabtu</v>
      </c>
      <c r="L37" s="24">
        <f t="shared" si="17"/>
        <v>45675.791666666664</v>
      </c>
      <c r="M37" s="25">
        <f t="shared" si="13"/>
        <v>4.7916666666666679</v>
      </c>
    </row>
    <row r="38" spans="1:13" ht="15.75" x14ac:dyDescent="0.25">
      <c r="A38" s="21">
        <f t="shared" si="14"/>
        <v>5</v>
      </c>
      <c r="B38" s="22" t="s">
        <v>378</v>
      </c>
      <c r="C38" s="21">
        <v>80</v>
      </c>
      <c r="D38" s="23">
        <f t="shared" si="9"/>
        <v>9</v>
      </c>
      <c r="E38" s="23">
        <v>1</v>
      </c>
      <c r="F38" s="23">
        <f t="shared" si="10"/>
        <v>8</v>
      </c>
      <c r="G38" s="21">
        <v>1</v>
      </c>
      <c r="H38" s="21" t="str">
        <f t="shared" si="11"/>
        <v>Minggu</v>
      </c>
      <c r="I38" s="24">
        <f t="shared" si="15"/>
        <v>45676.25</v>
      </c>
      <c r="J38" s="25">
        <f t="shared" si="16"/>
        <v>5.2500000000000009</v>
      </c>
      <c r="K38" s="21" t="str">
        <f t="shared" si="12"/>
        <v>Minggu</v>
      </c>
      <c r="L38" s="24">
        <f t="shared" si="17"/>
        <v>45676.291666666664</v>
      </c>
      <c r="M38" s="25">
        <f t="shared" si="13"/>
        <v>5.2916666666666679</v>
      </c>
    </row>
    <row r="39" spans="1:13" ht="15.75" x14ac:dyDescent="0.25">
      <c r="A39" s="21">
        <f t="shared" si="14"/>
        <v>6</v>
      </c>
      <c r="B39" s="22" t="s">
        <v>289</v>
      </c>
      <c r="C39" s="21">
        <v>98</v>
      </c>
      <c r="D39" s="23">
        <f t="shared" si="9"/>
        <v>11</v>
      </c>
      <c r="E39" s="23">
        <v>1</v>
      </c>
      <c r="F39" s="23">
        <f t="shared" si="10"/>
        <v>10</v>
      </c>
      <c r="G39" s="21">
        <v>4</v>
      </c>
      <c r="H39" s="21" t="str">
        <f t="shared" si="11"/>
        <v>Minggu</v>
      </c>
      <c r="I39" s="24">
        <f t="shared" si="15"/>
        <v>45676.666666666664</v>
      </c>
      <c r="J39" s="25">
        <f t="shared" si="16"/>
        <v>5.6666666666666679</v>
      </c>
      <c r="K39" s="21" t="str">
        <f t="shared" si="12"/>
        <v>Minggu</v>
      </c>
      <c r="L39" s="24">
        <f t="shared" si="17"/>
        <v>45676.833333333328</v>
      </c>
      <c r="M39" s="25">
        <f t="shared" si="13"/>
        <v>5.8333333333333348</v>
      </c>
    </row>
    <row r="40" spans="1:13" ht="15.75" x14ac:dyDescent="0.25">
      <c r="A40" s="21">
        <f t="shared" si="14"/>
        <v>7</v>
      </c>
      <c r="B40" s="22" t="s">
        <v>290</v>
      </c>
      <c r="C40" s="21">
        <v>146</v>
      </c>
      <c r="D40" s="23">
        <f t="shared" si="9"/>
        <v>16</v>
      </c>
      <c r="E40" s="23">
        <v>0</v>
      </c>
      <c r="F40" s="23">
        <f t="shared" si="10"/>
        <v>16</v>
      </c>
      <c r="G40" s="21">
        <v>2</v>
      </c>
      <c r="H40" s="21" t="str">
        <f t="shared" si="11"/>
        <v>Senin</v>
      </c>
      <c r="I40" s="24">
        <f t="shared" si="15"/>
        <v>45677.291666666664</v>
      </c>
      <c r="J40" s="25">
        <f t="shared" si="16"/>
        <v>6.2916666666666679</v>
      </c>
      <c r="K40" s="21" t="str">
        <f t="shared" si="12"/>
        <v>Senin</v>
      </c>
      <c r="L40" s="24">
        <f t="shared" si="17"/>
        <v>45677.375</v>
      </c>
      <c r="M40" s="25">
        <f t="shared" si="13"/>
        <v>6.3750000000000009</v>
      </c>
    </row>
    <row r="41" spans="1:13" ht="15.75" x14ac:dyDescent="0.25">
      <c r="A41" s="21">
        <f t="shared" si="14"/>
        <v>8</v>
      </c>
      <c r="B41" s="22" t="s">
        <v>60</v>
      </c>
      <c r="C41" s="21">
        <v>137</v>
      </c>
      <c r="D41" s="23">
        <f t="shared" si="9"/>
        <v>17</v>
      </c>
      <c r="E41" s="23">
        <v>2</v>
      </c>
      <c r="F41" s="23">
        <f t="shared" si="10"/>
        <v>15</v>
      </c>
      <c r="G41" s="21">
        <v>8</v>
      </c>
      <c r="H41" s="21" t="str">
        <f t="shared" si="11"/>
        <v>Selasa</v>
      </c>
      <c r="I41" s="24">
        <f t="shared" si="15"/>
        <v>45678.041666666664</v>
      </c>
      <c r="J41" s="25">
        <f t="shared" si="16"/>
        <v>7.0416666666666679</v>
      </c>
      <c r="K41" s="21" t="str">
        <f t="shared" si="12"/>
        <v>Selasa</v>
      </c>
      <c r="L41" s="24">
        <f t="shared" si="17"/>
        <v>45678.375</v>
      </c>
      <c r="M41" s="25">
        <f t="shared" si="13"/>
        <v>7.3750000000000009</v>
      </c>
    </row>
    <row r="42" spans="1:13" ht="15.75" x14ac:dyDescent="0.25">
      <c r="A42" s="21">
        <f t="shared" si="14"/>
        <v>9</v>
      </c>
      <c r="B42" s="22" t="s">
        <v>291</v>
      </c>
      <c r="C42" s="21">
        <v>137</v>
      </c>
      <c r="D42" s="23">
        <f t="shared" si="9"/>
        <v>16</v>
      </c>
      <c r="E42" s="23">
        <v>1</v>
      </c>
      <c r="F42" s="23">
        <f t="shared" si="10"/>
        <v>15</v>
      </c>
      <c r="G42" s="21">
        <v>12</v>
      </c>
      <c r="H42" s="21" t="str">
        <f t="shared" si="11"/>
        <v>Rabu</v>
      </c>
      <c r="I42" s="24">
        <f t="shared" si="15"/>
        <v>45679.083333333336</v>
      </c>
      <c r="J42" s="25">
        <f t="shared" si="16"/>
        <v>8.0833333333333339</v>
      </c>
      <c r="K42" s="21" t="str">
        <f t="shared" si="12"/>
        <v>Rabu</v>
      </c>
      <c r="L42" s="24">
        <f t="shared" si="17"/>
        <v>45679.583333333336</v>
      </c>
      <c r="M42" s="25">
        <f t="shared" si="13"/>
        <v>8.5833333333333339</v>
      </c>
    </row>
    <row r="43" spans="1:13" ht="15.75" x14ac:dyDescent="0.25">
      <c r="A43" s="21">
        <f t="shared" si="14"/>
        <v>10</v>
      </c>
      <c r="B43" s="22" t="s">
        <v>60</v>
      </c>
      <c r="C43" s="21">
        <v>146</v>
      </c>
      <c r="D43" s="23">
        <f t="shared" si="9"/>
        <v>16</v>
      </c>
      <c r="E43" s="23">
        <v>0</v>
      </c>
      <c r="F43" s="23">
        <f t="shared" si="10"/>
        <v>16</v>
      </c>
      <c r="G43" s="21">
        <v>8</v>
      </c>
      <c r="H43" s="21" t="str">
        <f t="shared" si="11"/>
        <v>Kamis</v>
      </c>
      <c r="I43" s="24">
        <f t="shared" si="15"/>
        <v>45680.25</v>
      </c>
      <c r="J43" s="25">
        <f t="shared" si="16"/>
        <v>9.25</v>
      </c>
      <c r="K43" s="21" t="str">
        <f t="shared" si="12"/>
        <v>Kamis</v>
      </c>
      <c r="L43" s="24">
        <f t="shared" si="17"/>
        <v>45680.583333333336</v>
      </c>
      <c r="M43" s="25">
        <f t="shared" si="13"/>
        <v>9.5833333333333339</v>
      </c>
    </row>
    <row r="44" spans="1:13" ht="15.75" x14ac:dyDescent="0.25">
      <c r="A44" s="21">
        <f t="shared" si="14"/>
        <v>11</v>
      </c>
      <c r="B44" s="22" t="s">
        <v>290</v>
      </c>
      <c r="C44" s="21">
        <v>98</v>
      </c>
      <c r="D44" s="23">
        <f t="shared" si="9"/>
        <v>11</v>
      </c>
      <c r="E44" s="23">
        <v>1</v>
      </c>
      <c r="F44" s="23">
        <f t="shared" si="10"/>
        <v>10</v>
      </c>
      <c r="G44" s="21">
        <v>2</v>
      </c>
      <c r="H44" s="21" t="str">
        <f t="shared" si="11"/>
        <v>Jum'at</v>
      </c>
      <c r="I44" s="24">
        <f t="shared" si="15"/>
        <v>45681.25</v>
      </c>
      <c r="J44" s="25">
        <f t="shared" si="16"/>
        <v>10.25</v>
      </c>
      <c r="K44" s="21" t="str">
        <f t="shared" si="12"/>
        <v>Jum'at</v>
      </c>
      <c r="L44" s="24">
        <f t="shared" si="17"/>
        <v>45681.333333333336</v>
      </c>
      <c r="M44" s="25">
        <f t="shared" si="13"/>
        <v>10.333333333333334</v>
      </c>
    </row>
    <row r="45" spans="1:13" ht="15.75" x14ac:dyDescent="0.25">
      <c r="A45" s="21">
        <f t="shared" si="14"/>
        <v>12</v>
      </c>
      <c r="B45" s="22" t="s">
        <v>289</v>
      </c>
      <c r="C45" s="21">
        <v>80</v>
      </c>
      <c r="D45" s="23">
        <f t="shared" si="9"/>
        <v>9</v>
      </c>
      <c r="E45" s="23">
        <v>1</v>
      </c>
      <c r="F45" s="23">
        <f t="shared" si="10"/>
        <v>8</v>
      </c>
      <c r="G45" s="21">
        <v>2</v>
      </c>
      <c r="H45" s="21" t="str">
        <f t="shared" si="11"/>
        <v>Jum'at</v>
      </c>
      <c r="I45" s="24">
        <f t="shared" si="15"/>
        <v>45681.791666666664</v>
      </c>
      <c r="J45" s="25">
        <f t="shared" si="16"/>
        <v>10.791666666666668</v>
      </c>
      <c r="K45" s="21" t="str">
        <f t="shared" si="12"/>
        <v>Jum'at</v>
      </c>
      <c r="L45" s="24">
        <f t="shared" si="17"/>
        <v>45681.875</v>
      </c>
      <c r="M45" s="25">
        <f t="shared" si="13"/>
        <v>10.875000000000002</v>
      </c>
    </row>
    <row r="46" spans="1:13" ht="15.75" x14ac:dyDescent="0.25">
      <c r="A46" s="21">
        <f t="shared" si="14"/>
        <v>13</v>
      </c>
      <c r="B46" s="22" t="s">
        <v>378</v>
      </c>
      <c r="C46" s="21">
        <v>99</v>
      </c>
      <c r="D46" s="23">
        <f t="shared" si="9"/>
        <v>11</v>
      </c>
      <c r="E46" s="23">
        <v>0</v>
      </c>
      <c r="F46" s="23">
        <f t="shared" si="10"/>
        <v>11</v>
      </c>
      <c r="G46" s="21">
        <v>1</v>
      </c>
      <c r="H46" s="21" t="str">
        <f t="shared" si="11"/>
        <v>Sabtu</v>
      </c>
      <c r="I46" s="24">
        <f t="shared" si="15"/>
        <v>45682.25</v>
      </c>
      <c r="J46" s="25">
        <f t="shared" si="16"/>
        <v>11.250000000000002</v>
      </c>
      <c r="K46" s="21" t="str">
        <f t="shared" si="12"/>
        <v>Sabtu</v>
      </c>
      <c r="L46" s="24">
        <f t="shared" si="17"/>
        <v>45682.291666666664</v>
      </c>
      <c r="M46" s="25">
        <f t="shared" si="13"/>
        <v>11.291666666666668</v>
      </c>
    </row>
    <row r="47" spans="1:13" ht="15.75" x14ac:dyDescent="0.25">
      <c r="A47" s="21">
        <f t="shared" si="14"/>
        <v>14</v>
      </c>
      <c r="B47" s="22" t="s">
        <v>294</v>
      </c>
      <c r="C47" s="21">
        <v>83</v>
      </c>
      <c r="D47" s="23">
        <f t="shared" si="9"/>
        <v>9</v>
      </c>
      <c r="E47" s="23">
        <v>0</v>
      </c>
      <c r="F47" s="23">
        <f t="shared" si="10"/>
        <v>9</v>
      </c>
      <c r="G47" s="21">
        <v>2</v>
      </c>
      <c r="H47" s="21" t="str">
        <f t="shared" si="11"/>
        <v>Sabtu</v>
      </c>
      <c r="I47" s="24">
        <f t="shared" si="15"/>
        <v>45682.75</v>
      </c>
      <c r="J47" s="25">
        <f t="shared" si="16"/>
        <v>11.750000000000002</v>
      </c>
      <c r="K47" s="21" t="str">
        <f t="shared" si="12"/>
        <v>Sabtu</v>
      </c>
      <c r="L47" s="24">
        <f t="shared" si="17"/>
        <v>45682.833333333336</v>
      </c>
      <c r="M47" s="25">
        <f t="shared" si="13"/>
        <v>11.833333333333336</v>
      </c>
    </row>
    <row r="48" spans="1:13" ht="15.75" x14ac:dyDescent="0.25">
      <c r="A48" s="21">
        <f t="shared" si="14"/>
        <v>15</v>
      </c>
      <c r="B48" s="22" t="s">
        <v>295</v>
      </c>
      <c r="C48" s="21">
        <v>210</v>
      </c>
      <c r="D48" s="23">
        <f t="shared" si="9"/>
        <v>24</v>
      </c>
      <c r="E48" s="23">
        <v>1</v>
      </c>
      <c r="F48" s="23">
        <f t="shared" si="10"/>
        <v>23</v>
      </c>
      <c r="G48" s="21">
        <v>1</v>
      </c>
      <c r="H48" s="21" t="str">
        <f t="shared" si="11"/>
        <v>Minggu</v>
      </c>
      <c r="I48" s="24">
        <f t="shared" si="15"/>
        <v>45683.208333333336</v>
      </c>
      <c r="J48" s="25">
        <f t="shared" si="16"/>
        <v>12.208333333333336</v>
      </c>
      <c r="K48" s="21" t="str">
        <f t="shared" si="12"/>
        <v>Minggu</v>
      </c>
      <c r="L48" s="24">
        <f t="shared" si="17"/>
        <v>45683.25</v>
      </c>
      <c r="M48" s="25">
        <f t="shared" si="13"/>
        <v>12.250000000000002</v>
      </c>
    </row>
    <row r="49" spans="1:13" ht="15.75" x14ac:dyDescent="0.25">
      <c r="A49" s="21">
        <f t="shared" si="14"/>
        <v>16</v>
      </c>
      <c r="B49" s="22" t="s">
        <v>19</v>
      </c>
      <c r="C49" s="21">
        <v>260</v>
      </c>
      <c r="D49" s="23">
        <f t="shared" si="9"/>
        <v>30</v>
      </c>
      <c r="E49" s="23">
        <v>2</v>
      </c>
      <c r="F49" s="23">
        <f t="shared" si="10"/>
        <v>28</v>
      </c>
      <c r="G49" s="21">
        <v>3</v>
      </c>
      <c r="H49" s="21" t="str">
        <f t="shared" si="11"/>
        <v>Senin</v>
      </c>
      <c r="I49" s="24">
        <f t="shared" si="15"/>
        <v>45684.25</v>
      </c>
      <c r="J49" s="25">
        <f t="shared" si="16"/>
        <v>13.250000000000002</v>
      </c>
      <c r="K49" s="21" t="str">
        <f t="shared" si="12"/>
        <v>Senin</v>
      </c>
      <c r="L49" s="24">
        <f t="shared" si="17"/>
        <v>45684.375</v>
      </c>
      <c r="M49" s="25">
        <f t="shared" si="13"/>
        <v>13.375000000000002</v>
      </c>
    </row>
    <row r="50" spans="1:13" ht="15.75" x14ac:dyDescent="0.25">
      <c r="A50" s="21">
        <f t="shared" si="14"/>
        <v>17</v>
      </c>
      <c r="B50" s="22" t="s">
        <v>301</v>
      </c>
      <c r="C50" s="21"/>
      <c r="D50" s="23"/>
      <c r="E50" s="23"/>
      <c r="F50" s="23"/>
      <c r="G50" s="21"/>
      <c r="H50" s="21" t="str">
        <f t="shared" si="11"/>
        <v>Selasa</v>
      </c>
      <c r="I50" s="24">
        <f t="shared" si="15"/>
        <v>45685.625</v>
      </c>
      <c r="J50" s="25">
        <f t="shared" si="16"/>
        <v>14.625000000000002</v>
      </c>
      <c r="K50" s="21"/>
      <c r="L50" s="24"/>
      <c r="M50" s="25"/>
    </row>
    <row r="51" spans="1:13" x14ac:dyDescent="0.25">
      <c r="A51" s="440" t="s">
        <v>31</v>
      </c>
      <c r="B51" s="440"/>
      <c r="C51" s="160">
        <f>SUM(C34:C50)</f>
        <v>2226</v>
      </c>
      <c r="D51" s="160">
        <f>SUM(D34:D50)</f>
        <v>253</v>
      </c>
      <c r="E51" s="160"/>
      <c r="F51" s="160"/>
      <c r="G51" s="160">
        <f>SUM(G34:G50)</f>
        <v>83</v>
      </c>
      <c r="H51" s="160">
        <f>D51+G51</f>
        <v>336</v>
      </c>
      <c r="I51" s="143"/>
      <c r="J51" s="144"/>
      <c r="K51" s="143"/>
      <c r="L51" s="143"/>
      <c r="M51" s="144"/>
    </row>
    <row r="52" spans="1:13" x14ac:dyDescent="0.25">
      <c r="A52" s="440" t="s">
        <v>32</v>
      </c>
      <c r="B52" s="440"/>
      <c r="C52" s="146"/>
      <c r="D52" s="147">
        <f>D51/24</f>
        <v>10.541666666666666</v>
      </c>
      <c r="E52" s="147"/>
      <c r="F52" s="147"/>
      <c r="G52" s="147">
        <f>G51/24</f>
        <v>3.4583333333333335</v>
      </c>
      <c r="H52" s="147">
        <f>H51/24</f>
        <v>14</v>
      </c>
      <c r="I52" s="148"/>
      <c r="J52" s="149" t="s">
        <v>33</v>
      </c>
      <c r="K52" s="150"/>
      <c r="L52" s="150"/>
      <c r="M52" s="150"/>
    </row>
    <row r="53" spans="1:13" x14ac:dyDescent="0.25">
      <c r="A53" s="153"/>
      <c r="B53" s="153"/>
      <c r="C53" s="153"/>
      <c r="D53" s="153"/>
      <c r="E53" s="153"/>
      <c r="F53" s="153"/>
      <c r="G53" s="153"/>
      <c r="H53" s="150"/>
      <c r="I53" s="150"/>
      <c r="J53" s="144" t="s">
        <v>34</v>
      </c>
      <c r="K53" s="144"/>
      <c r="L53" s="154">
        <f>C51</f>
        <v>2226</v>
      </c>
      <c r="M53" s="150" t="s">
        <v>35</v>
      </c>
    </row>
    <row r="54" spans="1:13" x14ac:dyDescent="0.25">
      <c r="A54" s="153"/>
      <c r="B54" s="153"/>
      <c r="C54" s="153"/>
      <c r="D54" s="153"/>
      <c r="E54" s="153"/>
      <c r="F54" s="153"/>
      <c r="G54" s="153"/>
      <c r="H54" s="150"/>
      <c r="I54" s="150"/>
      <c r="J54" s="144" t="s">
        <v>36</v>
      </c>
      <c r="K54" s="144"/>
      <c r="L54" s="155">
        <f>D52</f>
        <v>10.541666666666666</v>
      </c>
      <c r="M54" s="150" t="s">
        <v>14</v>
      </c>
    </row>
    <row r="55" spans="1:13" x14ac:dyDescent="0.25">
      <c r="A55" s="153"/>
      <c r="B55" s="153"/>
      <c r="C55" s="153"/>
      <c r="D55" s="153"/>
      <c r="E55" s="153"/>
      <c r="F55" s="153"/>
      <c r="G55" s="153"/>
      <c r="H55" s="150"/>
      <c r="I55" s="150"/>
      <c r="J55" s="144" t="s">
        <v>37</v>
      </c>
      <c r="K55" s="144"/>
      <c r="L55" s="156">
        <f>G52</f>
        <v>3.4583333333333335</v>
      </c>
      <c r="M55" s="150" t="s">
        <v>14</v>
      </c>
    </row>
    <row r="57" spans="1:13" ht="15.75" x14ac:dyDescent="0.25">
      <c r="A57" s="438" t="s">
        <v>0</v>
      </c>
      <c r="B57" s="438"/>
      <c r="C57" s="438"/>
      <c r="D57" s="438"/>
      <c r="E57" s="438"/>
      <c r="F57" s="438"/>
      <c r="G57" s="438"/>
      <c r="H57" s="438"/>
      <c r="I57" s="438"/>
      <c r="J57" s="438"/>
      <c r="K57" s="438"/>
      <c r="L57" s="438"/>
      <c r="M57" s="438"/>
    </row>
    <row r="58" spans="1:13" ht="15.75" x14ac:dyDescent="0.25">
      <c r="A58" s="438" t="s">
        <v>377</v>
      </c>
      <c r="B58" s="438"/>
      <c r="C58" s="438"/>
      <c r="D58" s="438"/>
      <c r="E58" s="438"/>
      <c r="F58" s="438"/>
      <c r="G58" s="438"/>
      <c r="H58" s="438"/>
      <c r="I58" s="438"/>
      <c r="J58" s="438"/>
      <c r="K58" s="438"/>
      <c r="L58" s="438"/>
      <c r="M58" s="438"/>
    </row>
    <row r="59" spans="1:13" ht="15.75" x14ac:dyDescent="0.25">
      <c r="A59" s="478" t="s">
        <v>39</v>
      </c>
      <c r="B59" s="478"/>
      <c r="C59" s="478"/>
      <c r="D59" s="478"/>
      <c r="E59" s="478"/>
      <c r="F59" s="478"/>
      <c r="G59" s="478"/>
      <c r="H59" s="478"/>
      <c r="I59" s="478"/>
      <c r="J59" s="478"/>
      <c r="K59" s="139" t="s">
        <v>3</v>
      </c>
      <c r="L59" s="136">
        <v>9</v>
      </c>
      <c r="M59" s="139" t="s">
        <v>4</v>
      </c>
    </row>
    <row r="60" spans="1:13" ht="15" customHeight="1" x14ac:dyDescent="0.25">
      <c r="A60" s="479" t="s">
        <v>5</v>
      </c>
      <c r="B60" s="13" t="s">
        <v>6</v>
      </c>
      <c r="C60" s="442" t="s">
        <v>7</v>
      </c>
      <c r="D60" s="442" t="s">
        <v>8</v>
      </c>
      <c r="E60" s="443" t="s">
        <v>9</v>
      </c>
      <c r="F60" s="443" t="s">
        <v>10</v>
      </c>
      <c r="G60" s="442" t="s">
        <v>11</v>
      </c>
      <c r="H60" s="447" t="s">
        <v>12</v>
      </c>
      <c r="I60" s="447"/>
      <c r="J60" s="447"/>
      <c r="K60" s="480" t="s">
        <v>13</v>
      </c>
      <c r="L60" s="480"/>
      <c r="M60" s="480"/>
    </row>
    <row r="61" spans="1:13" x14ac:dyDescent="0.25">
      <c r="A61" s="479"/>
      <c r="B61" s="13"/>
      <c r="C61" s="442"/>
      <c r="D61" s="442"/>
      <c r="E61" s="443"/>
      <c r="F61" s="443"/>
      <c r="G61" s="442"/>
      <c r="H61" s="196" t="s">
        <v>14</v>
      </c>
      <c r="I61" s="196" t="s">
        <v>15</v>
      </c>
      <c r="J61" s="196" t="s">
        <v>16</v>
      </c>
      <c r="K61" s="393" t="s">
        <v>14</v>
      </c>
      <c r="L61" s="393" t="s">
        <v>15</v>
      </c>
      <c r="M61" s="393" t="s">
        <v>16</v>
      </c>
    </row>
    <row r="62" spans="1:13" ht="15.75" x14ac:dyDescent="0.25">
      <c r="A62" s="21">
        <v>1</v>
      </c>
      <c r="B62" s="22" t="s">
        <v>301</v>
      </c>
      <c r="C62" s="21">
        <v>260</v>
      </c>
      <c r="D62" s="23">
        <f t="shared" ref="D62:D77" si="18">F62+E62</f>
        <v>30</v>
      </c>
      <c r="E62" s="23">
        <v>2</v>
      </c>
      <c r="F62" s="23">
        <f t="shared" ref="F62:F77" si="19">INT(C62/$L$3)</f>
        <v>28</v>
      </c>
      <c r="G62" s="21">
        <v>27</v>
      </c>
      <c r="H62" s="21" t="str">
        <f t="shared" ref="H62:H78" si="20">CHOOSE(WEEKDAY(I62),"Minggu","Senin","Selasa","Rabu","Kamis","Jum'at","Sabtu")</f>
        <v>Selasa</v>
      </c>
      <c r="I62" s="24">
        <v>45685</v>
      </c>
      <c r="J62" s="25">
        <v>0.625</v>
      </c>
      <c r="K62" s="21" t="str">
        <f t="shared" ref="K62:K77" si="21">CHOOSE(WEEKDAY(L62),"Minggu","Senin","Selasa","Rabu","Kamis","Jum'at","Sabtu")</f>
        <v>Rabu</v>
      </c>
      <c r="L62" s="24">
        <f>(I62+J62)+G62/24</f>
        <v>45686.75</v>
      </c>
      <c r="M62" s="25">
        <f t="shared" ref="M62:M77" si="22">(J62+G62/24)</f>
        <v>1.75</v>
      </c>
    </row>
    <row r="63" spans="1:13" ht="15.75" x14ac:dyDescent="0.25">
      <c r="A63" s="21">
        <f t="shared" ref="A63:A78" si="23">A62+1</f>
        <v>2</v>
      </c>
      <c r="B63" s="22" t="s">
        <v>19</v>
      </c>
      <c r="C63" s="21">
        <v>210</v>
      </c>
      <c r="D63" s="23">
        <f t="shared" si="18"/>
        <v>24</v>
      </c>
      <c r="E63" s="23">
        <v>1</v>
      </c>
      <c r="F63" s="23">
        <f t="shared" si="19"/>
        <v>23</v>
      </c>
      <c r="G63" s="21">
        <v>8</v>
      </c>
      <c r="H63" s="21" t="str">
        <f t="shared" si="20"/>
        <v>Jum'at</v>
      </c>
      <c r="I63" s="24">
        <f t="shared" ref="I63:I78" si="24">$I$62+J63</f>
        <v>45688</v>
      </c>
      <c r="J63" s="25">
        <f t="shared" ref="J63:J78" si="25">M62+D62/24</f>
        <v>3</v>
      </c>
      <c r="K63" s="21" t="str">
        <f t="shared" si="21"/>
        <v>Jum'at</v>
      </c>
      <c r="L63" s="24">
        <f t="shared" ref="L63:L77" si="26">($I$62+J63)+G63/24</f>
        <v>45688.333333333336</v>
      </c>
      <c r="M63" s="25">
        <f t="shared" si="22"/>
        <v>3.3333333333333335</v>
      </c>
    </row>
    <row r="64" spans="1:13" ht="15.75" x14ac:dyDescent="0.25">
      <c r="A64" s="21">
        <f t="shared" si="23"/>
        <v>3</v>
      </c>
      <c r="B64" s="22" t="s">
        <v>295</v>
      </c>
      <c r="C64" s="21">
        <v>83</v>
      </c>
      <c r="D64" s="23">
        <f t="shared" si="18"/>
        <v>9</v>
      </c>
      <c r="E64" s="23">
        <v>0</v>
      </c>
      <c r="F64" s="23">
        <f t="shared" si="19"/>
        <v>9</v>
      </c>
      <c r="G64" s="21">
        <v>1</v>
      </c>
      <c r="H64" s="21" t="str">
        <f t="shared" si="20"/>
        <v>Sabtu</v>
      </c>
      <c r="I64" s="24">
        <f t="shared" si="24"/>
        <v>45689.333333333336</v>
      </c>
      <c r="J64" s="25">
        <f t="shared" si="25"/>
        <v>4.3333333333333339</v>
      </c>
      <c r="K64" s="21" t="str">
        <f t="shared" si="21"/>
        <v>Sabtu</v>
      </c>
      <c r="L64" s="24">
        <f t="shared" si="26"/>
        <v>45689.375</v>
      </c>
      <c r="M64" s="25">
        <f t="shared" si="22"/>
        <v>4.3750000000000009</v>
      </c>
    </row>
    <row r="65" spans="1:13" ht="15.75" x14ac:dyDescent="0.25">
      <c r="A65" s="21">
        <f t="shared" si="23"/>
        <v>4</v>
      </c>
      <c r="B65" s="22" t="s">
        <v>294</v>
      </c>
      <c r="C65" s="21">
        <v>99</v>
      </c>
      <c r="D65" s="23">
        <f t="shared" si="18"/>
        <v>11</v>
      </c>
      <c r="E65" s="23">
        <v>0</v>
      </c>
      <c r="F65" s="23">
        <f t="shared" si="19"/>
        <v>11</v>
      </c>
      <c r="G65" s="21">
        <v>1</v>
      </c>
      <c r="H65" s="21" t="str">
        <f t="shared" si="20"/>
        <v>Sabtu</v>
      </c>
      <c r="I65" s="24">
        <f t="shared" si="24"/>
        <v>45689.75</v>
      </c>
      <c r="J65" s="25">
        <f t="shared" si="25"/>
        <v>4.7500000000000009</v>
      </c>
      <c r="K65" s="21" t="str">
        <f t="shared" si="21"/>
        <v>Sabtu</v>
      </c>
      <c r="L65" s="24">
        <f t="shared" si="26"/>
        <v>45689.791666666664</v>
      </c>
      <c r="M65" s="25">
        <f t="shared" si="22"/>
        <v>4.7916666666666679</v>
      </c>
    </row>
    <row r="66" spans="1:13" ht="15.75" x14ac:dyDescent="0.25">
      <c r="A66" s="21">
        <f t="shared" si="23"/>
        <v>5</v>
      </c>
      <c r="B66" s="22" t="s">
        <v>378</v>
      </c>
      <c r="C66" s="21">
        <v>80</v>
      </c>
      <c r="D66" s="23">
        <f t="shared" si="18"/>
        <v>9</v>
      </c>
      <c r="E66" s="23">
        <v>1</v>
      </c>
      <c r="F66" s="23">
        <f t="shared" si="19"/>
        <v>8</v>
      </c>
      <c r="G66" s="21">
        <v>1</v>
      </c>
      <c r="H66" s="21" t="str">
        <f t="shared" si="20"/>
        <v>Minggu</v>
      </c>
      <c r="I66" s="24">
        <f t="shared" si="24"/>
        <v>45690.25</v>
      </c>
      <c r="J66" s="25">
        <f t="shared" si="25"/>
        <v>5.2500000000000009</v>
      </c>
      <c r="K66" s="21" t="str">
        <f t="shared" si="21"/>
        <v>Minggu</v>
      </c>
      <c r="L66" s="24">
        <f t="shared" si="26"/>
        <v>45690.291666666664</v>
      </c>
      <c r="M66" s="25">
        <f t="shared" si="22"/>
        <v>5.2916666666666679</v>
      </c>
    </row>
    <row r="67" spans="1:13" ht="15.75" x14ac:dyDescent="0.25">
      <c r="A67" s="21">
        <f t="shared" si="23"/>
        <v>6</v>
      </c>
      <c r="B67" s="22" t="s">
        <v>289</v>
      </c>
      <c r="C67" s="21">
        <v>98</v>
      </c>
      <c r="D67" s="23">
        <f t="shared" si="18"/>
        <v>11</v>
      </c>
      <c r="E67" s="23">
        <v>1</v>
      </c>
      <c r="F67" s="23">
        <f t="shared" si="19"/>
        <v>10</v>
      </c>
      <c r="G67" s="21">
        <v>4</v>
      </c>
      <c r="H67" s="21" t="str">
        <f t="shared" si="20"/>
        <v>Minggu</v>
      </c>
      <c r="I67" s="24">
        <f t="shared" si="24"/>
        <v>45690.666666666664</v>
      </c>
      <c r="J67" s="25">
        <f t="shared" si="25"/>
        <v>5.6666666666666679</v>
      </c>
      <c r="K67" s="21" t="str">
        <f t="shared" si="21"/>
        <v>Minggu</v>
      </c>
      <c r="L67" s="24">
        <f t="shared" si="26"/>
        <v>45690.833333333328</v>
      </c>
      <c r="M67" s="25">
        <f t="shared" si="22"/>
        <v>5.8333333333333348</v>
      </c>
    </row>
    <row r="68" spans="1:13" ht="15.75" x14ac:dyDescent="0.25">
      <c r="A68" s="21">
        <f t="shared" si="23"/>
        <v>7</v>
      </c>
      <c r="B68" s="22" t="s">
        <v>290</v>
      </c>
      <c r="C68" s="21">
        <v>146</v>
      </c>
      <c r="D68" s="23">
        <f t="shared" si="18"/>
        <v>16</v>
      </c>
      <c r="E68" s="23">
        <v>0</v>
      </c>
      <c r="F68" s="23">
        <f t="shared" si="19"/>
        <v>16</v>
      </c>
      <c r="G68" s="21">
        <v>2</v>
      </c>
      <c r="H68" s="21" t="str">
        <f t="shared" si="20"/>
        <v>Senin</v>
      </c>
      <c r="I68" s="24">
        <f t="shared" si="24"/>
        <v>45691.291666666664</v>
      </c>
      <c r="J68" s="25">
        <f t="shared" si="25"/>
        <v>6.2916666666666679</v>
      </c>
      <c r="K68" s="21" t="str">
        <f t="shared" si="21"/>
        <v>Senin</v>
      </c>
      <c r="L68" s="24">
        <f t="shared" si="26"/>
        <v>45691.375</v>
      </c>
      <c r="M68" s="25">
        <f t="shared" si="22"/>
        <v>6.3750000000000009</v>
      </c>
    </row>
    <row r="69" spans="1:13" ht="15.75" x14ac:dyDescent="0.25">
      <c r="A69" s="21">
        <f t="shared" si="23"/>
        <v>8</v>
      </c>
      <c r="B69" s="22" t="s">
        <v>60</v>
      </c>
      <c r="C69" s="21">
        <v>137</v>
      </c>
      <c r="D69" s="23">
        <f t="shared" si="18"/>
        <v>17</v>
      </c>
      <c r="E69" s="23">
        <v>2</v>
      </c>
      <c r="F69" s="23">
        <f t="shared" si="19"/>
        <v>15</v>
      </c>
      <c r="G69" s="21">
        <v>8</v>
      </c>
      <c r="H69" s="21" t="str">
        <f t="shared" si="20"/>
        <v>Selasa</v>
      </c>
      <c r="I69" s="24">
        <f t="shared" si="24"/>
        <v>45692.041666666664</v>
      </c>
      <c r="J69" s="25">
        <f t="shared" si="25"/>
        <v>7.0416666666666679</v>
      </c>
      <c r="K69" s="21" t="str">
        <f t="shared" si="21"/>
        <v>Selasa</v>
      </c>
      <c r="L69" s="24">
        <f t="shared" si="26"/>
        <v>45692.375</v>
      </c>
      <c r="M69" s="25">
        <f t="shared" si="22"/>
        <v>7.3750000000000009</v>
      </c>
    </row>
    <row r="70" spans="1:13" ht="15.75" x14ac:dyDescent="0.25">
      <c r="A70" s="21">
        <f t="shared" si="23"/>
        <v>9</v>
      </c>
      <c r="B70" s="22" t="s">
        <v>291</v>
      </c>
      <c r="C70" s="21">
        <v>137</v>
      </c>
      <c r="D70" s="23">
        <f t="shared" si="18"/>
        <v>16</v>
      </c>
      <c r="E70" s="23">
        <v>1</v>
      </c>
      <c r="F70" s="23">
        <f t="shared" si="19"/>
        <v>15</v>
      </c>
      <c r="G70" s="21">
        <v>12</v>
      </c>
      <c r="H70" s="21" t="str">
        <f t="shared" si="20"/>
        <v>Rabu</v>
      </c>
      <c r="I70" s="24">
        <f t="shared" si="24"/>
        <v>45693.083333333336</v>
      </c>
      <c r="J70" s="25">
        <f t="shared" si="25"/>
        <v>8.0833333333333339</v>
      </c>
      <c r="K70" s="21" t="str">
        <f t="shared" si="21"/>
        <v>Rabu</v>
      </c>
      <c r="L70" s="24">
        <f t="shared" si="26"/>
        <v>45693.583333333336</v>
      </c>
      <c r="M70" s="25">
        <f t="shared" si="22"/>
        <v>8.5833333333333339</v>
      </c>
    </row>
    <row r="71" spans="1:13" ht="15.75" x14ac:dyDescent="0.25">
      <c r="A71" s="21">
        <f t="shared" si="23"/>
        <v>10</v>
      </c>
      <c r="B71" s="22" t="s">
        <v>60</v>
      </c>
      <c r="C71" s="21">
        <v>146</v>
      </c>
      <c r="D71" s="23">
        <f t="shared" si="18"/>
        <v>16</v>
      </c>
      <c r="E71" s="23">
        <v>0</v>
      </c>
      <c r="F71" s="23">
        <f t="shared" si="19"/>
        <v>16</v>
      </c>
      <c r="G71" s="21">
        <v>8</v>
      </c>
      <c r="H71" s="21" t="str">
        <f t="shared" si="20"/>
        <v>Kamis</v>
      </c>
      <c r="I71" s="24">
        <f t="shared" si="24"/>
        <v>45694.25</v>
      </c>
      <c r="J71" s="25">
        <f t="shared" si="25"/>
        <v>9.25</v>
      </c>
      <c r="K71" s="21" t="str">
        <f t="shared" si="21"/>
        <v>Kamis</v>
      </c>
      <c r="L71" s="24">
        <f t="shared" si="26"/>
        <v>45694.583333333336</v>
      </c>
      <c r="M71" s="25">
        <f t="shared" si="22"/>
        <v>9.5833333333333339</v>
      </c>
    </row>
    <row r="72" spans="1:13" ht="15.75" x14ac:dyDescent="0.25">
      <c r="A72" s="21">
        <f t="shared" si="23"/>
        <v>11</v>
      </c>
      <c r="B72" s="22" t="s">
        <v>290</v>
      </c>
      <c r="C72" s="21">
        <v>98</v>
      </c>
      <c r="D72" s="23">
        <f t="shared" si="18"/>
        <v>11</v>
      </c>
      <c r="E72" s="23">
        <v>1</v>
      </c>
      <c r="F72" s="23">
        <f t="shared" si="19"/>
        <v>10</v>
      </c>
      <c r="G72" s="21">
        <v>2</v>
      </c>
      <c r="H72" s="21" t="str">
        <f t="shared" si="20"/>
        <v>Jum'at</v>
      </c>
      <c r="I72" s="24">
        <f t="shared" si="24"/>
        <v>45695.25</v>
      </c>
      <c r="J72" s="25">
        <f t="shared" si="25"/>
        <v>10.25</v>
      </c>
      <c r="K72" s="21" t="str">
        <f t="shared" si="21"/>
        <v>Jum'at</v>
      </c>
      <c r="L72" s="24">
        <f t="shared" si="26"/>
        <v>45695.333333333336</v>
      </c>
      <c r="M72" s="25">
        <f t="shared" si="22"/>
        <v>10.333333333333334</v>
      </c>
    </row>
    <row r="73" spans="1:13" ht="15.75" x14ac:dyDescent="0.25">
      <c r="A73" s="21">
        <f t="shared" si="23"/>
        <v>12</v>
      </c>
      <c r="B73" s="22" t="s">
        <v>289</v>
      </c>
      <c r="C73" s="21">
        <v>80</v>
      </c>
      <c r="D73" s="23">
        <f t="shared" si="18"/>
        <v>9</v>
      </c>
      <c r="E73" s="23">
        <v>1</v>
      </c>
      <c r="F73" s="23">
        <f t="shared" si="19"/>
        <v>8</v>
      </c>
      <c r="G73" s="21">
        <v>2</v>
      </c>
      <c r="H73" s="21" t="str">
        <f t="shared" si="20"/>
        <v>Jum'at</v>
      </c>
      <c r="I73" s="24">
        <f t="shared" si="24"/>
        <v>45695.791666666664</v>
      </c>
      <c r="J73" s="25">
        <f t="shared" si="25"/>
        <v>10.791666666666668</v>
      </c>
      <c r="K73" s="21" t="str">
        <f t="shared" si="21"/>
        <v>Jum'at</v>
      </c>
      <c r="L73" s="24">
        <f t="shared" si="26"/>
        <v>45695.875</v>
      </c>
      <c r="M73" s="25">
        <f t="shared" si="22"/>
        <v>10.875000000000002</v>
      </c>
    </row>
    <row r="74" spans="1:13" ht="15.75" x14ac:dyDescent="0.25">
      <c r="A74" s="21">
        <f t="shared" si="23"/>
        <v>13</v>
      </c>
      <c r="B74" s="22" t="s">
        <v>378</v>
      </c>
      <c r="C74" s="21">
        <v>99</v>
      </c>
      <c r="D74" s="23">
        <f t="shared" si="18"/>
        <v>11</v>
      </c>
      <c r="E74" s="23">
        <v>0</v>
      </c>
      <c r="F74" s="23">
        <f t="shared" si="19"/>
        <v>11</v>
      </c>
      <c r="G74" s="21">
        <v>1</v>
      </c>
      <c r="H74" s="21" t="str">
        <f t="shared" si="20"/>
        <v>Sabtu</v>
      </c>
      <c r="I74" s="24">
        <f t="shared" si="24"/>
        <v>45696.25</v>
      </c>
      <c r="J74" s="25">
        <f t="shared" si="25"/>
        <v>11.250000000000002</v>
      </c>
      <c r="K74" s="21" t="str">
        <f t="shared" si="21"/>
        <v>Sabtu</v>
      </c>
      <c r="L74" s="24">
        <f t="shared" si="26"/>
        <v>45696.291666666664</v>
      </c>
      <c r="M74" s="25">
        <f t="shared" si="22"/>
        <v>11.291666666666668</v>
      </c>
    </row>
    <row r="75" spans="1:13" ht="15.75" x14ac:dyDescent="0.25">
      <c r="A75" s="21">
        <f t="shared" si="23"/>
        <v>14</v>
      </c>
      <c r="B75" s="22" t="s">
        <v>294</v>
      </c>
      <c r="C75" s="21">
        <v>83</v>
      </c>
      <c r="D75" s="23">
        <f t="shared" si="18"/>
        <v>9</v>
      </c>
      <c r="E75" s="23">
        <v>0</v>
      </c>
      <c r="F75" s="23">
        <f t="shared" si="19"/>
        <v>9</v>
      </c>
      <c r="G75" s="21">
        <v>2</v>
      </c>
      <c r="H75" s="21" t="str">
        <f t="shared" si="20"/>
        <v>Sabtu</v>
      </c>
      <c r="I75" s="24">
        <f t="shared" si="24"/>
        <v>45696.75</v>
      </c>
      <c r="J75" s="25">
        <f t="shared" si="25"/>
        <v>11.750000000000002</v>
      </c>
      <c r="K75" s="21" t="str">
        <f t="shared" si="21"/>
        <v>Sabtu</v>
      </c>
      <c r="L75" s="24">
        <f t="shared" si="26"/>
        <v>45696.833333333336</v>
      </c>
      <c r="M75" s="25">
        <f t="shared" si="22"/>
        <v>11.833333333333336</v>
      </c>
    </row>
    <row r="76" spans="1:13" ht="15.75" x14ac:dyDescent="0.25">
      <c r="A76" s="21">
        <f t="shared" si="23"/>
        <v>15</v>
      </c>
      <c r="B76" s="22" t="s">
        <v>295</v>
      </c>
      <c r="C76" s="21">
        <v>210</v>
      </c>
      <c r="D76" s="23">
        <f t="shared" si="18"/>
        <v>24</v>
      </c>
      <c r="E76" s="23">
        <v>1</v>
      </c>
      <c r="F76" s="23">
        <f t="shared" si="19"/>
        <v>23</v>
      </c>
      <c r="G76" s="21">
        <v>1</v>
      </c>
      <c r="H76" s="21" t="str">
        <f t="shared" si="20"/>
        <v>Minggu</v>
      </c>
      <c r="I76" s="24">
        <f t="shared" si="24"/>
        <v>45697.208333333336</v>
      </c>
      <c r="J76" s="25">
        <f t="shared" si="25"/>
        <v>12.208333333333336</v>
      </c>
      <c r="K76" s="21" t="str">
        <f t="shared" si="21"/>
        <v>Minggu</v>
      </c>
      <c r="L76" s="24">
        <f t="shared" si="26"/>
        <v>45697.25</v>
      </c>
      <c r="M76" s="25">
        <f t="shared" si="22"/>
        <v>12.250000000000002</v>
      </c>
    </row>
    <row r="77" spans="1:13" ht="15.75" x14ac:dyDescent="0.25">
      <c r="A77" s="21">
        <f t="shared" si="23"/>
        <v>16</v>
      </c>
      <c r="B77" s="22" t="s">
        <v>19</v>
      </c>
      <c r="C77" s="21">
        <v>260</v>
      </c>
      <c r="D77" s="23">
        <f t="shared" si="18"/>
        <v>30</v>
      </c>
      <c r="E77" s="23">
        <v>2</v>
      </c>
      <c r="F77" s="23">
        <f t="shared" si="19"/>
        <v>28</v>
      </c>
      <c r="G77" s="21">
        <v>3</v>
      </c>
      <c r="H77" s="21" t="str">
        <f t="shared" si="20"/>
        <v>Senin</v>
      </c>
      <c r="I77" s="24">
        <f t="shared" si="24"/>
        <v>45698.25</v>
      </c>
      <c r="J77" s="25">
        <f t="shared" si="25"/>
        <v>13.250000000000002</v>
      </c>
      <c r="K77" s="21" t="str">
        <f t="shared" si="21"/>
        <v>Senin</v>
      </c>
      <c r="L77" s="24">
        <f t="shared" si="26"/>
        <v>45698.375</v>
      </c>
      <c r="M77" s="25">
        <f t="shared" si="22"/>
        <v>13.375000000000002</v>
      </c>
    </row>
    <row r="78" spans="1:13" ht="15.75" x14ac:dyDescent="0.25">
      <c r="A78" s="21">
        <f t="shared" si="23"/>
        <v>17</v>
      </c>
      <c r="B78" s="22" t="s">
        <v>301</v>
      </c>
      <c r="C78" s="21"/>
      <c r="D78" s="23"/>
      <c r="E78" s="23"/>
      <c r="F78" s="23"/>
      <c r="G78" s="21"/>
      <c r="H78" s="21" t="str">
        <f t="shared" si="20"/>
        <v>Selasa</v>
      </c>
      <c r="I78" s="24">
        <f t="shared" si="24"/>
        <v>45699.625</v>
      </c>
      <c r="J78" s="25">
        <f t="shared" si="25"/>
        <v>14.625000000000002</v>
      </c>
      <c r="K78" s="21"/>
      <c r="L78" s="24"/>
      <c r="M78" s="25"/>
    </row>
    <row r="79" spans="1:13" x14ac:dyDescent="0.25">
      <c r="A79" s="440" t="s">
        <v>31</v>
      </c>
      <c r="B79" s="440"/>
      <c r="C79" s="160">
        <f>SUM(C62:C78)</f>
        <v>2226</v>
      </c>
      <c r="D79" s="160">
        <f>SUM(D62:D78)</f>
        <v>253</v>
      </c>
      <c r="E79" s="160"/>
      <c r="F79" s="160"/>
      <c r="G79" s="160">
        <f>SUM(G62:G78)</f>
        <v>83</v>
      </c>
      <c r="H79" s="160">
        <f>D79+G79</f>
        <v>336</v>
      </c>
      <c r="I79" s="143"/>
      <c r="J79" s="144"/>
      <c r="K79" s="143"/>
      <c r="L79" s="143"/>
      <c r="M79" s="144"/>
    </row>
    <row r="80" spans="1:13" x14ac:dyDescent="0.25">
      <c r="A80" s="440" t="s">
        <v>32</v>
      </c>
      <c r="B80" s="440"/>
      <c r="C80" s="146"/>
      <c r="D80" s="147">
        <f>D79/24</f>
        <v>10.541666666666666</v>
      </c>
      <c r="E80" s="147"/>
      <c r="F80" s="147"/>
      <c r="G80" s="147">
        <f>G79/24</f>
        <v>3.4583333333333335</v>
      </c>
      <c r="H80" s="147">
        <f>H79/24</f>
        <v>14</v>
      </c>
      <c r="I80" s="148"/>
      <c r="J80" s="149" t="s">
        <v>33</v>
      </c>
      <c r="K80" s="150"/>
      <c r="L80" s="150"/>
      <c r="M80" s="150"/>
    </row>
    <row r="81" spans="1:13" x14ac:dyDescent="0.25">
      <c r="A81" s="153"/>
      <c r="B81" s="153"/>
      <c r="C81" s="153"/>
      <c r="D81" s="153"/>
      <c r="E81" s="153"/>
      <c r="F81" s="153"/>
      <c r="G81" s="153"/>
      <c r="H81" s="150"/>
      <c r="I81" s="150"/>
      <c r="J81" s="144" t="s">
        <v>34</v>
      </c>
      <c r="K81" s="144"/>
      <c r="L81" s="154">
        <f>C79</f>
        <v>2226</v>
      </c>
      <c r="M81" s="150" t="s">
        <v>35</v>
      </c>
    </row>
    <row r="82" spans="1:13" x14ac:dyDescent="0.25">
      <c r="A82" s="153"/>
      <c r="B82" s="153"/>
      <c r="C82" s="153"/>
      <c r="D82" s="153"/>
      <c r="E82" s="153"/>
      <c r="F82" s="153"/>
      <c r="G82" s="153"/>
      <c r="H82" s="150"/>
      <c r="I82" s="150"/>
      <c r="J82" s="144" t="s">
        <v>36</v>
      </c>
      <c r="K82" s="144"/>
      <c r="L82" s="155">
        <f>D80</f>
        <v>10.541666666666666</v>
      </c>
      <c r="M82" s="150" t="s">
        <v>14</v>
      </c>
    </row>
    <row r="83" spans="1:13" x14ac:dyDescent="0.25">
      <c r="A83" s="153"/>
      <c r="B83" s="153"/>
      <c r="C83" s="153"/>
      <c r="D83" s="153"/>
      <c r="E83" s="153"/>
      <c r="F83" s="153"/>
      <c r="G83" s="153"/>
      <c r="H83" s="150"/>
      <c r="I83" s="150"/>
      <c r="J83" s="144" t="s">
        <v>37</v>
      </c>
      <c r="K83" s="144"/>
      <c r="L83" s="156">
        <f>G80</f>
        <v>3.4583333333333335</v>
      </c>
      <c r="M83" s="150" t="s">
        <v>14</v>
      </c>
    </row>
    <row r="85" spans="1:13" ht="15.75" x14ac:dyDescent="0.25">
      <c r="A85" s="438" t="s">
        <v>0</v>
      </c>
      <c r="B85" s="438"/>
      <c r="C85" s="438"/>
      <c r="D85" s="438"/>
      <c r="E85" s="438"/>
      <c r="F85" s="438"/>
      <c r="G85" s="438"/>
      <c r="H85" s="438"/>
      <c r="I85" s="438"/>
      <c r="J85" s="438"/>
      <c r="K85" s="438"/>
      <c r="L85" s="438"/>
      <c r="M85" s="438"/>
    </row>
    <row r="86" spans="1:13" ht="15.75" x14ac:dyDescent="0.25">
      <c r="A86" s="438" t="s">
        <v>377</v>
      </c>
      <c r="B86" s="438"/>
      <c r="C86" s="438"/>
      <c r="D86" s="438"/>
      <c r="E86" s="438"/>
      <c r="F86" s="438"/>
      <c r="G86" s="438"/>
      <c r="H86" s="438"/>
      <c r="I86" s="438"/>
      <c r="J86" s="438"/>
      <c r="K86" s="438"/>
      <c r="L86" s="438"/>
      <c r="M86" s="438"/>
    </row>
    <row r="87" spans="1:13" ht="15.75" x14ac:dyDescent="0.25">
      <c r="A87" s="478" t="s">
        <v>40</v>
      </c>
      <c r="B87" s="478"/>
      <c r="C87" s="478"/>
      <c r="D87" s="478"/>
      <c r="E87" s="478"/>
      <c r="F87" s="478"/>
      <c r="G87" s="478"/>
      <c r="H87" s="478"/>
      <c r="I87" s="478"/>
      <c r="J87" s="478"/>
      <c r="K87" s="139" t="s">
        <v>3</v>
      </c>
      <c r="L87" s="136">
        <v>9</v>
      </c>
      <c r="M87" s="139" t="s">
        <v>4</v>
      </c>
    </row>
    <row r="88" spans="1:13" ht="15" customHeight="1" x14ac:dyDescent="0.25">
      <c r="A88" s="479" t="s">
        <v>5</v>
      </c>
      <c r="B88" s="13" t="s">
        <v>6</v>
      </c>
      <c r="C88" s="442" t="s">
        <v>7</v>
      </c>
      <c r="D88" s="442" t="s">
        <v>8</v>
      </c>
      <c r="E88" s="443" t="s">
        <v>9</v>
      </c>
      <c r="F88" s="443" t="s">
        <v>10</v>
      </c>
      <c r="G88" s="442" t="s">
        <v>11</v>
      </c>
      <c r="H88" s="447" t="s">
        <v>12</v>
      </c>
      <c r="I88" s="447"/>
      <c r="J88" s="447"/>
      <c r="K88" s="480" t="s">
        <v>13</v>
      </c>
      <c r="L88" s="480"/>
      <c r="M88" s="480"/>
    </row>
    <row r="89" spans="1:13" x14ac:dyDescent="0.25">
      <c r="A89" s="479"/>
      <c r="B89" s="13"/>
      <c r="C89" s="442"/>
      <c r="D89" s="442"/>
      <c r="E89" s="443"/>
      <c r="F89" s="443"/>
      <c r="G89" s="442"/>
      <c r="H89" s="196" t="s">
        <v>14</v>
      </c>
      <c r="I89" s="196" t="s">
        <v>15</v>
      </c>
      <c r="J89" s="196" t="s">
        <v>16</v>
      </c>
      <c r="K89" s="393" t="s">
        <v>14</v>
      </c>
      <c r="L89" s="393" t="s">
        <v>15</v>
      </c>
      <c r="M89" s="393" t="s">
        <v>16</v>
      </c>
    </row>
    <row r="90" spans="1:13" ht="15.75" x14ac:dyDescent="0.25">
      <c r="A90" s="21">
        <v>1</v>
      </c>
      <c r="B90" s="22" t="s">
        <v>301</v>
      </c>
      <c r="C90" s="21">
        <v>260</v>
      </c>
      <c r="D90" s="23">
        <f t="shared" ref="D90:D105" si="27">F90+E90</f>
        <v>30</v>
      </c>
      <c r="E90" s="23">
        <v>2</v>
      </c>
      <c r="F90" s="23">
        <f t="shared" ref="F90:F105" si="28">INT(C90/$L$3)</f>
        <v>28</v>
      </c>
      <c r="G90" s="21">
        <v>27</v>
      </c>
      <c r="H90" s="21" t="str">
        <f t="shared" ref="H90:H106" si="29">CHOOSE(WEEKDAY(I90),"Minggu","Senin","Selasa","Rabu","Kamis","Jum'at","Sabtu")</f>
        <v>Selasa</v>
      </c>
      <c r="I90" s="24">
        <v>45699</v>
      </c>
      <c r="J90" s="25">
        <v>0.625</v>
      </c>
      <c r="K90" s="21" t="str">
        <f t="shared" ref="K90:K105" si="30">CHOOSE(WEEKDAY(L90),"Minggu","Senin","Selasa","Rabu","Kamis","Jum'at","Sabtu")</f>
        <v>Rabu</v>
      </c>
      <c r="L90" s="24">
        <f>(I90+J90)+G90/24</f>
        <v>45700.75</v>
      </c>
      <c r="M90" s="25">
        <f t="shared" ref="M90:M105" si="31">(J90+G90/24)</f>
        <v>1.75</v>
      </c>
    </row>
    <row r="91" spans="1:13" ht="15.75" x14ac:dyDescent="0.25">
      <c r="A91" s="21">
        <f t="shared" ref="A91:A106" si="32">A90+1</f>
        <v>2</v>
      </c>
      <c r="B91" s="22" t="s">
        <v>19</v>
      </c>
      <c r="C91" s="21">
        <v>210</v>
      </c>
      <c r="D91" s="23">
        <f t="shared" si="27"/>
        <v>24</v>
      </c>
      <c r="E91" s="23">
        <v>1</v>
      </c>
      <c r="F91" s="23">
        <f t="shared" si="28"/>
        <v>23</v>
      </c>
      <c r="G91" s="21">
        <v>8</v>
      </c>
      <c r="H91" s="21" t="str">
        <f t="shared" si="29"/>
        <v>Jum'at</v>
      </c>
      <c r="I91" s="24">
        <f t="shared" ref="I91:I106" si="33">$I$90+J91</f>
        <v>45702</v>
      </c>
      <c r="J91" s="25">
        <f t="shared" ref="J91:J106" si="34">M90+D90/24</f>
        <v>3</v>
      </c>
      <c r="K91" s="21" t="str">
        <f t="shared" si="30"/>
        <v>Jum'at</v>
      </c>
      <c r="L91" s="24">
        <f t="shared" ref="L91:L105" si="35">($I$90+J91)+G91/24</f>
        <v>45702.333333333336</v>
      </c>
      <c r="M91" s="25">
        <f t="shared" si="31"/>
        <v>3.3333333333333335</v>
      </c>
    </row>
    <row r="92" spans="1:13" ht="15.75" x14ac:dyDescent="0.25">
      <c r="A92" s="21">
        <f t="shared" si="32"/>
        <v>3</v>
      </c>
      <c r="B92" s="22" t="s">
        <v>295</v>
      </c>
      <c r="C92" s="21">
        <v>83</v>
      </c>
      <c r="D92" s="23">
        <f t="shared" si="27"/>
        <v>9</v>
      </c>
      <c r="E92" s="23">
        <v>0</v>
      </c>
      <c r="F92" s="23">
        <f t="shared" si="28"/>
        <v>9</v>
      </c>
      <c r="G92" s="21">
        <v>1</v>
      </c>
      <c r="H92" s="21" t="str">
        <f t="shared" si="29"/>
        <v>Sabtu</v>
      </c>
      <c r="I92" s="24">
        <f t="shared" si="33"/>
        <v>45703.333333333336</v>
      </c>
      <c r="J92" s="25">
        <f t="shared" si="34"/>
        <v>4.3333333333333339</v>
      </c>
      <c r="K92" s="21" t="str">
        <f t="shared" si="30"/>
        <v>Sabtu</v>
      </c>
      <c r="L92" s="24">
        <f t="shared" si="35"/>
        <v>45703.375</v>
      </c>
      <c r="M92" s="25">
        <f t="shared" si="31"/>
        <v>4.3750000000000009</v>
      </c>
    </row>
    <row r="93" spans="1:13" ht="15.75" x14ac:dyDescent="0.25">
      <c r="A93" s="21">
        <f t="shared" si="32"/>
        <v>4</v>
      </c>
      <c r="B93" s="22" t="s">
        <v>294</v>
      </c>
      <c r="C93" s="21">
        <v>99</v>
      </c>
      <c r="D93" s="23">
        <f t="shared" si="27"/>
        <v>11</v>
      </c>
      <c r="E93" s="23">
        <v>0</v>
      </c>
      <c r="F93" s="23">
        <f t="shared" si="28"/>
        <v>11</v>
      </c>
      <c r="G93" s="21">
        <v>1</v>
      </c>
      <c r="H93" s="21" t="str">
        <f t="shared" si="29"/>
        <v>Sabtu</v>
      </c>
      <c r="I93" s="24">
        <f t="shared" si="33"/>
        <v>45703.75</v>
      </c>
      <c r="J93" s="25">
        <f t="shared" si="34"/>
        <v>4.7500000000000009</v>
      </c>
      <c r="K93" s="21" t="str">
        <f t="shared" si="30"/>
        <v>Sabtu</v>
      </c>
      <c r="L93" s="24">
        <f t="shared" si="35"/>
        <v>45703.791666666664</v>
      </c>
      <c r="M93" s="25">
        <f t="shared" si="31"/>
        <v>4.7916666666666679</v>
      </c>
    </row>
    <row r="94" spans="1:13" ht="15.75" x14ac:dyDescent="0.25">
      <c r="A94" s="21">
        <f t="shared" si="32"/>
        <v>5</v>
      </c>
      <c r="B94" s="22" t="s">
        <v>378</v>
      </c>
      <c r="C94" s="21">
        <v>80</v>
      </c>
      <c r="D94" s="23">
        <f t="shared" si="27"/>
        <v>9</v>
      </c>
      <c r="E94" s="23">
        <v>1</v>
      </c>
      <c r="F94" s="23">
        <f t="shared" si="28"/>
        <v>8</v>
      </c>
      <c r="G94" s="21">
        <v>1</v>
      </c>
      <c r="H94" s="21" t="str">
        <f t="shared" si="29"/>
        <v>Minggu</v>
      </c>
      <c r="I94" s="24">
        <f t="shared" si="33"/>
        <v>45704.25</v>
      </c>
      <c r="J94" s="25">
        <f t="shared" si="34"/>
        <v>5.2500000000000009</v>
      </c>
      <c r="K94" s="21" t="str">
        <f t="shared" si="30"/>
        <v>Minggu</v>
      </c>
      <c r="L94" s="24">
        <f t="shared" si="35"/>
        <v>45704.291666666664</v>
      </c>
      <c r="M94" s="25">
        <f t="shared" si="31"/>
        <v>5.2916666666666679</v>
      </c>
    </row>
    <row r="95" spans="1:13" ht="15.75" x14ac:dyDescent="0.25">
      <c r="A95" s="21">
        <f t="shared" si="32"/>
        <v>6</v>
      </c>
      <c r="B95" s="22" t="s">
        <v>289</v>
      </c>
      <c r="C95" s="21">
        <v>98</v>
      </c>
      <c r="D95" s="23">
        <f t="shared" si="27"/>
        <v>11</v>
      </c>
      <c r="E95" s="23">
        <v>1</v>
      </c>
      <c r="F95" s="23">
        <f t="shared" si="28"/>
        <v>10</v>
      </c>
      <c r="G95" s="21">
        <v>4</v>
      </c>
      <c r="H95" s="21" t="str">
        <f t="shared" si="29"/>
        <v>Minggu</v>
      </c>
      <c r="I95" s="24">
        <f t="shared" si="33"/>
        <v>45704.666666666664</v>
      </c>
      <c r="J95" s="25">
        <f t="shared" si="34"/>
        <v>5.6666666666666679</v>
      </c>
      <c r="K95" s="21" t="str">
        <f t="shared" si="30"/>
        <v>Minggu</v>
      </c>
      <c r="L95" s="24">
        <f t="shared" si="35"/>
        <v>45704.833333333328</v>
      </c>
      <c r="M95" s="25">
        <f t="shared" si="31"/>
        <v>5.8333333333333348</v>
      </c>
    </row>
    <row r="96" spans="1:13" ht="15.75" x14ac:dyDescent="0.25">
      <c r="A96" s="21">
        <f t="shared" si="32"/>
        <v>7</v>
      </c>
      <c r="B96" s="22" t="s">
        <v>290</v>
      </c>
      <c r="C96" s="21">
        <v>146</v>
      </c>
      <c r="D96" s="23">
        <f t="shared" si="27"/>
        <v>16</v>
      </c>
      <c r="E96" s="23">
        <v>0</v>
      </c>
      <c r="F96" s="23">
        <f t="shared" si="28"/>
        <v>16</v>
      </c>
      <c r="G96" s="21">
        <v>2</v>
      </c>
      <c r="H96" s="21" t="str">
        <f t="shared" si="29"/>
        <v>Senin</v>
      </c>
      <c r="I96" s="24">
        <f t="shared" si="33"/>
        <v>45705.291666666664</v>
      </c>
      <c r="J96" s="25">
        <f t="shared" si="34"/>
        <v>6.2916666666666679</v>
      </c>
      <c r="K96" s="21" t="str">
        <f t="shared" si="30"/>
        <v>Senin</v>
      </c>
      <c r="L96" s="24">
        <f t="shared" si="35"/>
        <v>45705.375</v>
      </c>
      <c r="M96" s="25">
        <f t="shared" si="31"/>
        <v>6.3750000000000009</v>
      </c>
    </row>
    <row r="97" spans="1:13" ht="15.75" x14ac:dyDescent="0.25">
      <c r="A97" s="21">
        <f t="shared" si="32"/>
        <v>8</v>
      </c>
      <c r="B97" s="22" t="s">
        <v>60</v>
      </c>
      <c r="C97" s="21">
        <v>137</v>
      </c>
      <c r="D97" s="23">
        <f t="shared" si="27"/>
        <v>17</v>
      </c>
      <c r="E97" s="23">
        <v>2</v>
      </c>
      <c r="F97" s="23">
        <f t="shared" si="28"/>
        <v>15</v>
      </c>
      <c r="G97" s="21">
        <v>8</v>
      </c>
      <c r="H97" s="21" t="str">
        <f t="shared" si="29"/>
        <v>Selasa</v>
      </c>
      <c r="I97" s="24">
        <f t="shared" si="33"/>
        <v>45706.041666666664</v>
      </c>
      <c r="J97" s="25">
        <f t="shared" si="34"/>
        <v>7.0416666666666679</v>
      </c>
      <c r="K97" s="21" t="str">
        <f t="shared" si="30"/>
        <v>Selasa</v>
      </c>
      <c r="L97" s="24">
        <f t="shared" si="35"/>
        <v>45706.375</v>
      </c>
      <c r="M97" s="25">
        <f t="shared" si="31"/>
        <v>7.3750000000000009</v>
      </c>
    </row>
    <row r="98" spans="1:13" ht="15.75" x14ac:dyDescent="0.25">
      <c r="A98" s="21">
        <f t="shared" si="32"/>
        <v>9</v>
      </c>
      <c r="B98" s="22" t="s">
        <v>291</v>
      </c>
      <c r="C98" s="21">
        <v>137</v>
      </c>
      <c r="D98" s="23">
        <f t="shared" si="27"/>
        <v>16</v>
      </c>
      <c r="E98" s="23">
        <v>1</v>
      </c>
      <c r="F98" s="23">
        <f t="shared" si="28"/>
        <v>15</v>
      </c>
      <c r="G98" s="21">
        <v>12</v>
      </c>
      <c r="H98" s="21" t="str">
        <f t="shared" si="29"/>
        <v>Rabu</v>
      </c>
      <c r="I98" s="24">
        <f t="shared" si="33"/>
        <v>45707.083333333336</v>
      </c>
      <c r="J98" s="25">
        <f t="shared" si="34"/>
        <v>8.0833333333333339</v>
      </c>
      <c r="K98" s="21" t="str">
        <f t="shared" si="30"/>
        <v>Rabu</v>
      </c>
      <c r="L98" s="24">
        <f t="shared" si="35"/>
        <v>45707.583333333336</v>
      </c>
      <c r="M98" s="25">
        <f t="shared" si="31"/>
        <v>8.5833333333333339</v>
      </c>
    </row>
    <row r="99" spans="1:13" ht="15.75" x14ac:dyDescent="0.25">
      <c r="A99" s="21">
        <f t="shared" si="32"/>
        <v>10</v>
      </c>
      <c r="B99" s="22" t="s">
        <v>60</v>
      </c>
      <c r="C99" s="21">
        <v>146</v>
      </c>
      <c r="D99" s="23">
        <f t="shared" si="27"/>
        <v>16</v>
      </c>
      <c r="E99" s="23">
        <v>0</v>
      </c>
      <c r="F99" s="23">
        <f t="shared" si="28"/>
        <v>16</v>
      </c>
      <c r="G99" s="21">
        <v>8</v>
      </c>
      <c r="H99" s="21" t="str">
        <f t="shared" si="29"/>
        <v>Kamis</v>
      </c>
      <c r="I99" s="24">
        <f t="shared" si="33"/>
        <v>45708.25</v>
      </c>
      <c r="J99" s="25">
        <f t="shared" si="34"/>
        <v>9.25</v>
      </c>
      <c r="K99" s="21" t="str">
        <f t="shared" si="30"/>
        <v>Kamis</v>
      </c>
      <c r="L99" s="24">
        <f t="shared" si="35"/>
        <v>45708.583333333336</v>
      </c>
      <c r="M99" s="25">
        <f t="shared" si="31"/>
        <v>9.5833333333333339</v>
      </c>
    </row>
    <row r="100" spans="1:13" ht="15.75" x14ac:dyDescent="0.25">
      <c r="A100" s="21">
        <f t="shared" si="32"/>
        <v>11</v>
      </c>
      <c r="B100" s="22" t="s">
        <v>290</v>
      </c>
      <c r="C100" s="21">
        <v>98</v>
      </c>
      <c r="D100" s="23">
        <f t="shared" si="27"/>
        <v>11</v>
      </c>
      <c r="E100" s="23">
        <v>1</v>
      </c>
      <c r="F100" s="23">
        <f t="shared" si="28"/>
        <v>10</v>
      </c>
      <c r="G100" s="21">
        <v>2</v>
      </c>
      <c r="H100" s="21" t="str">
        <f t="shared" si="29"/>
        <v>Jum'at</v>
      </c>
      <c r="I100" s="24">
        <f t="shared" si="33"/>
        <v>45709.25</v>
      </c>
      <c r="J100" s="25">
        <f t="shared" si="34"/>
        <v>10.25</v>
      </c>
      <c r="K100" s="21" t="str">
        <f t="shared" si="30"/>
        <v>Jum'at</v>
      </c>
      <c r="L100" s="24">
        <f t="shared" si="35"/>
        <v>45709.333333333336</v>
      </c>
      <c r="M100" s="25">
        <f t="shared" si="31"/>
        <v>10.333333333333334</v>
      </c>
    </row>
    <row r="101" spans="1:13" ht="15.75" x14ac:dyDescent="0.25">
      <c r="A101" s="21">
        <f t="shared" si="32"/>
        <v>12</v>
      </c>
      <c r="B101" s="22" t="s">
        <v>289</v>
      </c>
      <c r="C101" s="21">
        <v>80</v>
      </c>
      <c r="D101" s="23">
        <f t="shared" si="27"/>
        <v>9</v>
      </c>
      <c r="E101" s="23">
        <v>1</v>
      </c>
      <c r="F101" s="23">
        <f t="shared" si="28"/>
        <v>8</v>
      </c>
      <c r="G101" s="21">
        <v>2</v>
      </c>
      <c r="H101" s="21" t="str">
        <f t="shared" si="29"/>
        <v>Jum'at</v>
      </c>
      <c r="I101" s="24">
        <f t="shared" si="33"/>
        <v>45709.791666666664</v>
      </c>
      <c r="J101" s="25">
        <f t="shared" si="34"/>
        <v>10.791666666666668</v>
      </c>
      <c r="K101" s="21" t="str">
        <f t="shared" si="30"/>
        <v>Jum'at</v>
      </c>
      <c r="L101" s="24">
        <f t="shared" si="35"/>
        <v>45709.875</v>
      </c>
      <c r="M101" s="25">
        <f t="shared" si="31"/>
        <v>10.875000000000002</v>
      </c>
    </row>
    <row r="102" spans="1:13" ht="15.75" x14ac:dyDescent="0.25">
      <c r="A102" s="21">
        <f t="shared" si="32"/>
        <v>13</v>
      </c>
      <c r="B102" s="22" t="s">
        <v>378</v>
      </c>
      <c r="C102" s="21">
        <v>99</v>
      </c>
      <c r="D102" s="23">
        <f t="shared" si="27"/>
        <v>11</v>
      </c>
      <c r="E102" s="23">
        <v>0</v>
      </c>
      <c r="F102" s="23">
        <f t="shared" si="28"/>
        <v>11</v>
      </c>
      <c r="G102" s="21">
        <v>1</v>
      </c>
      <c r="H102" s="21" t="str">
        <f t="shared" si="29"/>
        <v>Sabtu</v>
      </c>
      <c r="I102" s="24">
        <f t="shared" si="33"/>
        <v>45710.25</v>
      </c>
      <c r="J102" s="25">
        <f t="shared" si="34"/>
        <v>11.250000000000002</v>
      </c>
      <c r="K102" s="21" t="str">
        <f t="shared" si="30"/>
        <v>Sabtu</v>
      </c>
      <c r="L102" s="24">
        <f t="shared" si="35"/>
        <v>45710.291666666664</v>
      </c>
      <c r="M102" s="25">
        <f t="shared" si="31"/>
        <v>11.291666666666668</v>
      </c>
    </row>
    <row r="103" spans="1:13" ht="15.75" x14ac:dyDescent="0.25">
      <c r="A103" s="21">
        <f t="shared" si="32"/>
        <v>14</v>
      </c>
      <c r="B103" s="22" t="s">
        <v>294</v>
      </c>
      <c r="C103" s="21">
        <v>83</v>
      </c>
      <c r="D103" s="23">
        <f t="shared" si="27"/>
        <v>9</v>
      </c>
      <c r="E103" s="23">
        <v>0</v>
      </c>
      <c r="F103" s="23">
        <f t="shared" si="28"/>
        <v>9</v>
      </c>
      <c r="G103" s="21">
        <v>2</v>
      </c>
      <c r="H103" s="21" t="str">
        <f t="shared" si="29"/>
        <v>Sabtu</v>
      </c>
      <c r="I103" s="24">
        <f t="shared" si="33"/>
        <v>45710.75</v>
      </c>
      <c r="J103" s="25">
        <f t="shared" si="34"/>
        <v>11.750000000000002</v>
      </c>
      <c r="K103" s="21" t="str">
        <f t="shared" si="30"/>
        <v>Sabtu</v>
      </c>
      <c r="L103" s="24">
        <f t="shared" si="35"/>
        <v>45710.833333333336</v>
      </c>
      <c r="M103" s="25">
        <f t="shared" si="31"/>
        <v>11.833333333333336</v>
      </c>
    </row>
    <row r="104" spans="1:13" ht="15.75" x14ac:dyDescent="0.25">
      <c r="A104" s="21">
        <f t="shared" si="32"/>
        <v>15</v>
      </c>
      <c r="B104" s="22" t="s">
        <v>295</v>
      </c>
      <c r="C104" s="21">
        <v>210</v>
      </c>
      <c r="D104" s="23">
        <f t="shared" si="27"/>
        <v>24</v>
      </c>
      <c r="E104" s="23">
        <v>1</v>
      </c>
      <c r="F104" s="23">
        <f t="shared" si="28"/>
        <v>23</v>
      </c>
      <c r="G104" s="21">
        <v>1</v>
      </c>
      <c r="H104" s="21" t="str">
        <f t="shared" si="29"/>
        <v>Minggu</v>
      </c>
      <c r="I104" s="24">
        <f t="shared" si="33"/>
        <v>45711.208333333336</v>
      </c>
      <c r="J104" s="25">
        <f t="shared" si="34"/>
        <v>12.208333333333336</v>
      </c>
      <c r="K104" s="21" t="str">
        <f t="shared" si="30"/>
        <v>Minggu</v>
      </c>
      <c r="L104" s="24">
        <f t="shared" si="35"/>
        <v>45711.25</v>
      </c>
      <c r="M104" s="25">
        <f t="shared" si="31"/>
        <v>12.250000000000002</v>
      </c>
    </row>
    <row r="105" spans="1:13" ht="15.75" x14ac:dyDescent="0.25">
      <c r="A105" s="21">
        <f t="shared" si="32"/>
        <v>16</v>
      </c>
      <c r="B105" s="22" t="s">
        <v>19</v>
      </c>
      <c r="C105" s="21">
        <v>260</v>
      </c>
      <c r="D105" s="23">
        <f t="shared" si="27"/>
        <v>30</v>
      </c>
      <c r="E105" s="23">
        <v>2</v>
      </c>
      <c r="F105" s="23">
        <f t="shared" si="28"/>
        <v>28</v>
      </c>
      <c r="G105" s="21">
        <v>3</v>
      </c>
      <c r="H105" s="21" t="str">
        <f t="shared" si="29"/>
        <v>Senin</v>
      </c>
      <c r="I105" s="24">
        <f t="shared" si="33"/>
        <v>45712.25</v>
      </c>
      <c r="J105" s="25">
        <f t="shared" si="34"/>
        <v>13.250000000000002</v>
      </c>
      <c r="K105" s="21" t="str">
        <f t="shared" si="30"/>
        <v>Senin</v>
      </c>
      <c r="L105" s="24">
        <f t="shared" si="35"/>
        <v>45712.375</v>
      </c>
      <c r="M105" s="25">
        <f t="shared" si="31"/>
        <v>13.375000000000002</v>
      </c>
    </row>
    <row r="106" spans="1:13" ht="15.75" x14ac:dyDescent="0.25">
      <c r="A106" s="21">
        <f t="shared" si="32"/>
        <v>17</v>
      </c>
      <c r="B106" s="22" t="s">
        <v>301</v>
      </c>
      <c r="C106" s="21"/>
      <c r="D106" s="23"/>
      <c r="E106" s="23"/>
      <c r="F106" s="23"/>
      <c r="G106" s="21"/>
      <c r="H106" s="21" t="str">
        <f t="shared" si="29"/>
        <v>Selasa</v>
      </c>
      <c r="I106" s="24">
        <f t="shared" si="33"/>
        <v>45713.625</v>
      </c>
      <c r="J106" s="25">
        <f t="shared" si="34"/>
        <v>14.625000000000002</v>
      </c>
      <c r="K106" s="21"/>
      <c r="L106" s="24"/>
      <c r="M106" s="25"/>
    </row>
    <row r="107" spans="1:13" x14ac:dyDescent="0.25">
      <c r="A107" s="440" t="s">
        <v>31</v>
      </c>
      <c r="B107" s="440"/>
      <c r="C107" s="160">
        <f>SUM(C90:C106)</f>
        <v>2226</v>
      </c>
      <c r="D107" s="160">
        <f>SUM(D90:D106)</f>
        <v>253</v>
      </c>
      <c r="E107" s="160"/>
      <c r="F107" s="160"/>
      <c r="G107" s="160">
        <f>SUM(G90:G106)</f>
        <v>83</v>
      </c>
      <c r="H107" s="160">
        <f>D107+G107</f>
        <v>336</v>
      </c>
      <c r="I107" s="143"/>
      <c r="J107" s="144"/>
      <c r="K107" s="143"/>
      <c r="L107" s="143"/>
      <c r="M107" s="144"/>
    </row>
    <row r="108" spans="1:13" x14ac:dyDescent="0.25">
      <c r="A108" s="440" t="s">
        <v>32</v>
      </c>
      <c r="B108" s="440"/>
      <c r="C108" s="146"/>
      <c r="D108" s="147">
        <f>D107/24</f>
        <v>10.541666666666666</v>
      </c>
      <c r="E108" s="147"/>
      <c r="F108" s="147"/>
      <c r="G108" s="147">
        <f>G107/24</f>
        <v>3.4583333333333335</v>
      </c>
      <c r="H108" s="147">
        <f>H107/24</f>
        <v>14</v>
      </c>
      <c r="I108" s="148"/>
      <c r="J108" s="149" t="s">
        <v>33</v>
      </c>
      <c r="K108" s="150"/>
      <c r="L108" s="150"/>
      <c r="M108" s="150"/>
    </row>
    <row r="109" spans="1:13" x14ac:dyDescent="0.25">
      <c r="A109" s="153"/>
      <c r="B109" s="153"/>
      <c r="C109" s="153"/>
      <c r="D109" s="153"/>
      <c r="E109" s="153"/>
      <c r="F109" s="153"/>
      <c r="G109" s="153"/>
      <c r="H109" s="150"/>
      <c r="I109" s="150"/>
      <c r="J109" s="144" t="s">
        <v>34</v>
      </c>
      <c r="K109" s="144"/>
      <c r="L109" s="154">
        <f>C107</f>
        <v>2226</v>
      </c>
      <c r="M109" s="150" t="s">
        <v>35</v>
      </c>
    </row>
    <row r="110" spans="1:13" x14ac:dyDescent="0.25">
      <c r="A110" s="153"/>
      <c r="B110" s="153"/>
      <c r="C110" s="153"/>
      <c r="D110" s="153"/>
      <c r="E110" s="153"/>
      <c r="F110" s="153"/>
      <c r="G110" s="153"/>
      <c r="H110" s="150"/>
      <c r="I110" s="150"/>
      <c r="J110" s="144" t="s">
        <v>36</v>
      </c>
      <c r="K110" s="144"/>
      <c r="L110" s="155">
        <f>D108</f>
        <v>10.541666666666666</v>
      </c>
      <c r="M110" s="150" t="s">
        <v>14</v>
      </c>
    </row>
    <row r="111" spans="1:13" x14ac:dyDescent="0.25">
      <c r="A111" s="153"/>
      <c r="B111" s="153"/>
      <c r="C111" s="153"/>
      <c r="D111" s="153"/>
      <c r="E111" s="153"/>
      <c r="F111" s="153"/>
      <c r="G111" s="153"/>
      <c r="H111" s="150"/>
      <c r="I111" s="150"/>
      <c r="J111" s="144" t="s">
        <v>37</v>
      </c>
      <c r="K111" s="144"/>
      <c r="L111" s="156">
        <f>G108</f>
        <v>3.4583333333333335</v>
      </c>
      <c r="M111" s="150" t="s">
        <v>14</v>
      </c>
    </row>
    <row r="113" spans="1:13" ht="15.75" x14ac:dyDescent="0.25">
      <c r="A113" s="438" t="s">
        <v>0</v>
      </c>
      <c r="B113" s="438"/>
      <c r="C113" s="438"/>
      <c r="D113" s="438"/>
      <c r="E113" s="438"/>
      <c r="F113" s="438"/>
      <c r="G113" s="438"/>
      <c r="H113" s="438"/>
      <c r="I113" s="438"/>
      <c r="J113" s="438"/>
      <c r="K113" s="438"/>
      <c r="L113" s="438"/>
      <c r="M113" s="438"/>
    </row>
    <row r="114" spans="1:13" ht="15.75" x14ac:dyDescent="0.25">
      <c r="A114" s="438" t="s">
        <v>377</v>
      </c>
      <c r="B114" s="438"/>
      <c r="C114" s="438"/>
      <c r="D114" s="438"/>
      <c r="E114" s="438"/>
      <c r="F114" s="438"/>
      <c r="G114" s="438"/>
      <c r="H114" s="438"/>
      <c r="I114" s="438"/>
      <c r="J114" s="438"/>
      <c r="K114" s="438"/>
      <c r="L114" s="438"/>
      <c r="M114" s="438"/>
    </row>
    <row r="115" spans="1:13" ht="15.75" x14ac:dyDescent="0.25">
      <c r="A115" s="478" t="s">
        <v>41</v>
      </c>
      <c r="B115" s="478"/>
      <c r="C115" s="478"/>
      <c r="D115" s="478"/>
      <c r="E115" s="478"/>
      <c r="F115" s="478"/>
      <c r="G115" s="478"/>
      <c r="H115" s="478"/>
      <c r="I115" s="478"/>
      <c r="J115" s="478"/>
      <c r="K115" s="139" t="s">
        <v>3</v>
      </c>
      <c r="L115" s="136">
        <v>9</v>
      </c>
      <c r="M115" s="139" t="s">
        <v>4</v>
      </c>
    </row>
    <row r="116" spans="1:13" ht="15" customHeight="1" x14ac:dyDescent="0.25">
      <c r="A116" s="479" t="s">
        <v>5</v>
      </c>
      <c r="B116" s="13" t="s">
        <v>6</v>
      </c>
      <c r="C116" s="442" t="s">
        <v>7</v>
      </c>
      <c r="D116" s="442" t="s">
        <v>8</v>
      </c>
      <c r="E116" s="443" t="s">
        <v>9</v>
      </c>
      <c r="F116" s="443" t="s">
        <v>10</v>
      </c>
      <c r="G116" s="442" t="s">
        <v>11</v>
      </c>
      <c r="H116" s="447" t="s">
        <v>12</v>
      </c>
      <c r="I116" s="447"/>
      <c r="J116" s="447"/>
      <c r="K116" s="480" t="s">
        <v>13</v>
      </c>
      <c r="L116" s="480"/>
      <c r="M116" s="480"/>
    </row>
    <row r="117" spans="1:13" x14ac:dyDescent="0.25">
      <c r="A117" s="479"/>
      <c r="B117" s="13"/>
      <c r="C117" s="442"/>
      <c r="D117" s="442"/>
      <c r="E117" s="443"/>
      <c r="F117" s="443"/>
      <c r="G117" s="442"/>
      <c r="H117" s="196" t="s">
        <v>14</v>
      </c>
      <c r="I117" s="196" t="s">
        <v>15</v>
      </c>
      <c r="J117" s="196" t="s">
        <v>16</v>
      </c>
      <c r="K117" s="393" t="s">
        <v>14</v>
      </c>
      <c r="L117" s="393" t="s">
        <v>15</v>
      </c>
      <c r="M117" s="393" t="s">
        <v>16</v>
      </c>
    </row>
    <row r="118" spans="1:13" ht="15.75" x14ac:dyDescent="0.25">
      <c r="A118" s="21">
        <v>1</v>
      </c>
      <c r="B118" s="22" t="s">
        <v>301</v>
      </c>
      <c r="C118" s="21">
        <v>260</v>
      </c>
      <c r="D118" s="23">
        <f t="shared" ref="D118:D133" si="36">F118+E118</f>
        <v>30</v>
      </c>
      <c r="E118" s="23">
        <v>2</v>
      </c>
      <c r="F118" s="23">
        <f t="shared" ref="F118:F133" si="37">INT(C118/$L$3)</f>
        <v>28</v>
      </c>
      <c r="G118" s="21">
        <v>27</v>
      </c>
      <c r="H118" s="21" t="str">
        <f t="shared" ref="H118:H134" si="38">CHOOSE(WEEKDAY(I118),"Minggu","Senin","Selasa","Rabu","Kamis","Jum'at","Sabtu")</f>
        <v>Selasa</v>
      </c>
      <c r="I118" s="24">
        <v>45713</v>
      </c>
      <c r="J118" s="25">
        <v>0.625</v>
      </c>
      <c r="K118" s="21" t="str">
        <f t="shared" ref="K118:K133" si="39">CHOOSE(WEEKDAY(L118),"Minggu","Senin","Selasa","Rabu","Kamis","Jum'at","Sabtu")</f>
        <v>Rabu</v>
      </c>
      <c r="L118" s="24">
        <f>(I118+J118)+G118/24</f>
        <v>45714.75</v>
      </c>
      <c r="M118" s="25">
        <f t="shared" ref="M118:M133" si="40">(J118+G118/24)</f>
        <v>1.75</v>
      </c>
    </row>
    <row r="119" spans="1:13" ht="15.75" x14ac:dyDescent="0.25">
      <c r="A119" s="21">
        <f t="shared" ref="A119:A134" si="41">A118+1</f>
        <v>2</v>
      </c>
      <c r="B119" s="22" t="s">
        <v>19</v>
      </c>
      <c r="C119" s="21">
        <v>210</v>
      </c>
      <c r="D119" s="23">
        <f t="shared" si="36"/>
        <v>24</v>
      </c>
      <c r="E119" s="23">
        <v>1</v>
      </c>
      <c r="F119" s="23">
        <f t="shared" si="37"/>
        <v>23</v>
      </c>
      <c r="G119" s="21">
        <v>8</v>
      </c>
      <c r="H119" s="21" t="str">
        <f t="shared" si="38"/>
        <v>Jum'at</v>
      </c>
      <c r="I119" s="24">
        <f t="shared" ref="I119:I134" si="42">$I$118+J119</f>
        <v>45716</v>
      </c>
      <c r="J119" s="25">
        <f t="shared" ref="J119:J134" si="43">M118+D118/24</f>
        <v>3</v>
      </c>
      <c r="K119" s="21" t="str">
        <f t="shared" si="39"/>
        <v>Jum'at</v>
      </c>
      <c r="L119" s="24">
        <f t="shared" ref="L119:L133" si="44">($I$118+J119)+G119/24</f>
        <v>45716.333333333336</v>
      </c>
      <c r="M119" s="25">
        <f t="shared" si="40"/>
        <v>3.3333333333333335</v>
      </c>
    </row>
    <row r="120" spans="1:13" ht="15.75" x14ac:dyDescent="0.25">
      <c r="A120" s="21">
        <f t="shared" si="41"/>
        <v>3</v>
      </c>
      <c r="B120" s="22" t="s">
        <v>295</v>
      </c>
      <c r="C120" s="21">
        <v>83</v>
      </c>
      <c r="D120" s="23">
        <f t="shared" si="36"/>
        <v>9</v>
      </c>
      <c r="E120" s="23">
        <v>0</v>
      </c>
      <c r="F120" s="23">
        <f t="shared" si="37"/>
        <v>9</v>
      </c>
      <c r="G120" s="21">
        <v>1</v>
      </c>
      <c r="H120" s="21" t="str">
        <f t="shared" si="38"/>
        <v>Sabtu</v>
      </c>
      <c r="I120" s="24">
        <f t="shared" si="42"/>
        <v>45717.333333333336</v>
      </c>
      <c r="J120" s="25">
        <f t="shared" si="43"/>
        <v>4.3333333333333339</v>
      </c>
      <c r="K120" s="21" t="str">
        <f t="shared" si="39"/>
        <v>Sabtu</v>
      </c>
      <c r="L120" s="24">
        <f t="shared" si="44"/>
        <v>45717.375</v>
      </c>
      <c r="M120" s="25">
        <f t="shared" si="40"/>
        <v>4.3750000000000009</v>
      </c>
    </row>
    <row r="121" spans="1:13" ht="15.75" x14ac:dyDescent="0.25">
      <c r="A121" s="21">
        <f t="shared" si="41"/>
        <v>4</v>
      </c>
      <c r="B121" s="22" t="s">
        <v>294</v>
      </c>
      <c r="C121" s="21">
        <v>99</v>
      </c>
      <c r="D121" s="23">
        <f t="shared" si="36"/>
        <v>11</v>
      </c>
      <c r="E121" s="23">
        <v>0</v>
      </c>
      <c r="F121" s="23">
        <f t="shared" si="37"/>
        <v>11</v>
      </c>
      <c r="G121" s="21">
        <v>1</v>
      </c>
      <c r="H121" s="21" t="str">
        <f t="shared" si="38"/>
        <v>Sabtu</v>
      </c>
      <c r="I121" s="24">
        <f t="shared" si="42"/>
        <v>45717.75</v>
      </c>
      <c r="J121" s="25">
        <f t="shared" si="43"/>
        <v>4.7500000000000009</v>
      </c>
      <c r="K121" s="21" t="str">
        <f t="shared" si="39"/>
        <v>Sabtu</v>
      </c>
      <c r="L121" s="24">
        <f t="shared" si="44"/>
        <v>45717.791666666664</v>
      </c>
      <c r="M121" s="25">
        <f t="shared" si="40"/>
        <v>4.7916666666666679</v>
      </c>
    </row>
    <row r="122" spans="1:13" ht="15.75" x14ac:dyDescent="0.25">
      <c r="A122" s="21">
        <f t="shared" si="41"/>
        <v>5</v>
      </c>
      <c r="B122" s="22" t="s">
        <v>378</v>
      </c>
      <c r="C122" s="21">
        <v>80</v>
      </c>
      <c r="D122" s="23">
        <f t="shared" si="36"/>
        <v>9</v>
      </c>
      <c r="E122" s="23">
        <v>1</v>
      </c>
      <c r="F122" s="23">
        <f t="shared" si="37"/>
        <v>8</v>
      </c>
      <c r="G122" s="21">
        <v>1</v>
      </c>
      <c r="H122" s="21" t="str">
        <f t="shared" si="38"/>
        <v>Minggu</v>
      </c>
      <c r="I122" s="24">
        <f t="shared" si="42"/>
        <v>45718.25</v>
      </c>
      <c r="J122" s="25">
        <f t="shared" si="43"/>
        <v>5.2500000000000009</v>
      </c>
      <c r="K122" s="21" t="str">
        <f t="shared" si="39"/>
        <v>Minggu</v>
      </c>
      <c r="L122" s="24">
        <f t="shared" si="44"/>
        <v>45718.291666666664</v>
      </c>
      <c r="M122" s="25">
        <f t="shared" si="40"/>
        <v>5.2916666666666679</v>
      </c>
    </row>
    <row r="123" spans="1:13" ht="15.75" x14ac:dyDescent="0.25">
      <c r="A123" s="21">
        <f t="shared" si="41"/>
        <v>6</v>
      </c>
      <c r="B123" s="22" t="s">
        <v>289</v>
      </c>
      <c r="C123" s="21">
        <v>98</v>
      </c>
      <c r="D123" s="23">
        <f t="shared" si="36"/>
        <v>11</v>
      </c>
      <c r="E123" s="23">
        <v>1</v>
      </c>
      <c r="F123" s="23">
        <f t="shared" si="37"/>
        <v>10</v>
      </c>
      <c r="G123" s="21">
        <v>4</v>
      </c>
      <c r="H123" s="21" t="str">
        <f t="shared" si="38"/>
        <v>Minggu</v>
      </c>
      <c r="I123" s="24">
        <f t="shared" si="42"/>
        <v>45718.666666666664</v>
      </c>
      <c r="J123" s="25">
        <f t="shared" si="43"/>
        <v>5.6666666666666679</v>
      </c>
      <c r="K123" s="21" t="str">
        <f t="shared" si="39"/>
        <v>Minggu</v>
      </c>
      <c r="L123" s="24">
        <f t="shared" si="44"/>
        <v>45718.833333333328</v>
      </c>
      <c r="M123" s="25">
        <f t="shared" si="40"/>
        <v>5.8333333333333348</v>
      </c>
    </row>
    <row r="124" spans="1:13" ht="15.75" x14ac:dyDescent="0.25">
      <c r="A124" s="21">
        <f t="shared" si="41"/>
        <v>7</v>
      </c>
      <c r="B124" s="22" t="s">
        <v>290</v>
      </c>
      <c r="C124" s="21">
        <v>146</v>
      </c>
      <c r="D124" s="23">
        <f t="shared" si="36"/>
        <v>16</v>
      </c>
      <c r="E124" s="23">
        <v>0</v>
      </c>
      <c r="F124" s="23">
        <f t="shared" si="37"/>
        <v>16</v>
      </c>
      <c r="G124" s="21">
        <v>2</v>
      </c>
      <c r="H124" s="21" t="str">
        <f t="shared" si="38"/>
        <v>Senin</v>
      </c>
      <c r="I124" s="24">
        <f t="shared" si="42"/>
        <v>45719.291666666664</v>
      </c>
      <c r="J124" s="25">
        <f t="shared" si="43"/>
        <v>6.2916666666666679</v>
      </c>
      <c r="K124" s="21" t="str">
        <f t="shared" si="39"/>
        <v>Senin</v>
      </c>
      <c r="L124" s="24">
        <f t="shared" si="44"/>
        <v>45719.375</v>
      </c>
      <c r="M124" s="25">
        <f t="shared" si="40"/>
        <v>6.3750000000000009</v>
      </c>
    </row>
    <row r="125" spans="1:13" ht="15.75" x14ac:dyDescent="0.25">
      <c r="A125" s="21">
        <f t="shared" si="41"/>
        <v>8</v>
      </c>
      <c r="B125" s="22" t="s">
        <v>60</v>
      </c>
      <c r="C125" s="21">
        <v>137</v>
      </c>
      <c r="D125" s="23">
        <f t="shared" si="36"/>
        <v>17</v>
      </c>
      <c r="E125" s="23">
        <v>2</v>
      </c>
      <c r="F125" s="23">
        <f t="shared" si="37"/>
        <v>15</v>
      </c>
      <c r="G125" s="21">
        <v>8</v>
      </c>
      <c r="H125" s="21" t="str">
        <f t="shared" si="38"/>
        <v>Selasa</v>
      </c>
      <c r="I125" s="24">
        <f t="shared" si="42"/>
        <v>45720.041666666664</v>
      </c>
      <c r="J125" s="25">
        <f t="shared" si="43"/>
        <v>7.0416666666666679</v>
      </c>
      <c r="K125" s="21" t="str">
        <f t="shared" si="39"/>
        <v>Selasa</v>
      </c>
      <c r="L125" s="24">
        <f t="shared" si="44"/>
        <v>45720.375</v>
      </c>
      <c r="M125" s="25">
        <f t="shared" si="40"/>
        <v>7.3750000000000009</v>
      </c>
    </row>
    <row r="126" spans="1:13" ht="15.75" x14ac:dyDescent="0.25">
      <c r="A126" s="21">
        <f t="shared" si="41"/>
        <v>9</v>
      </c>
      <c r="B126" s="22" t="s">
        <v>291</v>
      </c>
      <c r="C126" s="21">
        <v>137</v>
      </c>
      <c r="D126" s="23">
        <f t="shared" si="36"/>
        <v>16</v>
      </c>
      <c r="E126" s="23">
        <v>1</v>
      </c>
      <c r="F126" s="23">
        <f t="shared" si="37"/>
        <v>15</v>
      </c>
      <c r="G126" s="21">
        <v>12</v>
      </c>
      <c r="H126" s="21" t="str">
        <f t="shared" si="38"/>
        <v>Rabu</v>
      </c>
      <c r="I126" s="24">
        <f t="shared" si="42"/>
        <v>45721.083333333336</v>
      </c>
      <c r="J126" s="25">
        <f t="shared" si="43"/>
        <v>8.0833333333333339</v>
      </c>
      <c r="K126" s="21" t="str">
        <f t="shared" si="39"/>
        <v>Rabu</v>
      </c>
      <c r="L126" s="24">
        <f t="shared" si="44"/>
        <v>45721.583333333336</v>
      </c>
      <c r="M126" s="25">
        <f t="shared" si="40"/>
        <v>8.5833333333333339</v>
      </c>
    </row>
    <row r="127" spans="1:13" ht="15.75" x14ac:dyDescent="0.25">
      <c r="A127" s="21">
        <f t="shared" si="41"/>
        <v>10</v>
      </c>
      <c r="B127" s="22" t="s">
        <v>60</v>
      </c>
      <c r="C127" s="21">
        <v>146</v>
      </c>
      <c r="D127" s="23">
        <f t="shared" si="36"/>
        <v>16</v>
      </c>
      <c r="E127" s="23">
        <v>0</v>
      </c>
      <c r="F127" s="23">
        <f t="shared" si="37"/>
        <v>16</v>
      </c>
      <c r="G127" s="21">
        <v>8</v>
      </c>
      <c r="H127" s="21" t="str">
        <f t="shared" si="38"/>
        <v>Kamis</v>
      </c>
      <c r="I127" s="24">
        <f t="shared" si="42"/>
        <v>45722.25</v>
      </c>
      <c r="J127" s="25">
        <f t="shared" si="43"/>
        <v>9.25</v>
      </c>
      <c r="K127" s="21" t="str">
        <f t="shared" si="39"/>
        <v>Kamis</v>
      </c>
      <c r="L127" s="24">
        <f t="shared" si="44"/>
        <v>45722.583333333336</v>
      </c>
      <c r="M127" s="25">
        <f t="shared" si="40"/>
        <v>9.5833333333333339</v>
      </c>
    </row>
    <row r="128" spans="1:13" ht="15.75" x14ac:dyDescent="0.25">
      <c r="A128" s="21">
        <f t="shared" si="41"/>
        <v>11</v>
      </c>
      <c r="B128" s="22" t="s">
        <v>290</v>
      </c>
      <c r="C128" s="21">
        <v>98</v>
      </c>
      <c r="D128" s="23">
        <f t="shared" si="36"/>
        <v>11</v>
      </c>
      <c r="E128" s="23">
        <v>1</v>
      </c>
      <c r="F128" s="23">
        <f t="shared" si="37"/>
        <v>10</v>
      </c>
      <c r="G128" s="21">
        <v>2</v>
      </c>
      <c r="H128" s="21" t="str">
        <f t="shared" si="38"/>
        <v>Jum'at</v>
      </c>
      <c r="I128" s="24">
        <f t="shared" si="42"/>
        <v>45723.25</v>
      </c>
      <c r="J128" s="25">
        <f t="shared" si="43"/>
        <v>10.25</v>
      </c>
      <c r="K128" s="21" t="str">
        <f t="shared" si="39"/>
        <v>Jum'at</v>
      </c>
      <c r="L128" s="24">
        <f t="shared" si="44"/>
        <v>45723.333333333336</v>
      </c>
      <c r="M128" s="25">
        <f t="shared" si="40"/>
        <v>10.333333333333334</v>
      </c>
    </row>
    <row r="129" spans="1:13" ht="15.75" x14ac:dyDescent="0.25">
      <c r="A129" s="21">
        <f t="shared" si="41"/>
        <v>12</v>
      </c>
      <c r="B129" s="22" t="s">
        <v>289</v>
      </c>
      <c r="C129" s="21">
        <v>80</v>
      </c>
      <c r="D129" s="23">
        <f t="shared" si="36"/>
        <v>9</v>
      </c>
      <c r="E129" s="23">
        <v>1</v>
      </c>
      <c r="F129" s="23">
        <f t="shared" si="37"/>
        <v>8</v>
      </c>
      <c r="G129" s="21">
        <v>2</v>
      </c>
      <c r="H129" s="21" t="str">
        <f t="shared" si="38"/>
        <v>Jum'at</v>
      </c>
      <c r="I129" s="24">
        <f t="shared" si="42"/>
        <v>45723.791666666664</v>
      </c>
      <c r="J129" s="25">
        <f t="shared" si="43"/>
        <v>10.791666666666668</v>
      </c>
      <c r="K129" s="21" t="str">
        <f t="shared" si="39"/>
        <v>Jum'at</v>
      </c>
      <c r="L129" s="24">
        <f t="shared" si="44"/>
        <v>45723.875</v>
      </c>
      <c r="M129" s="25">
        <f t="shared" si="40"/>
        <v>10.875000000000002</v>
      </c>
    </row>
    <row r="130" spans="1:13" ht="15.75" x14ac:dyDescent="0.25">
      <c r="A130" s="21">
        <f t="shared" si="41"/>
        <v>13</v>
      </c>
      <c r="B130" s="22" t="s">
        <v>378</v>
      </c>
      <c r="C130" s="21">
        <v>99</v>
      </c>
      <c r="D130" s="23">
        <f t="shared" si="36"/>
        <v>11</v>
      </c>
      <c r="E130" s="23">
        <v>0</v>
      </c>
      <c r="F130" s="23">
        <f t="shared" si="37"/>
        <v>11</v>
      </c>
      <c r="G130" s="21">
        <v>1</v>
      </c>
      <c r="H130" s="21" t="str">
        <f t="shared" si="38"/>
        <v>Sabtu</v>
      </c>
      <c r="I130" s="24">
        <f t="shared" si="42"/>
        <v>45724.25</v>
      </c>
      <c r="J130" s="25">
        <f t="shared" si="43"/>
        <v>11.250000000000002</v>
      </c>
      <c r="K130" s="21" t="str">
        <f t="shared" si="39"/>
        <v>Sabtu</v>
      </c>
      <c r="L130" s="24">
        <f t="shared" si="44"/>
        <v>45724.291666666664</v>
      </c>
      <c r="M130" s="25">
        <f t="shared" si="40"/>
        <v>11.291666666666668</v>
      </c>
    </row>
    <row r="131" spans="1:13" ht="15.75" x14ac:dyDescent="0.25">
      <c r="A131" s="21">
        <f t="shared" si="41"/>
        <v>14</v>
      </c>
      <c r="B131" s="22" t="s">
        <v>294</v>
      </c>
      <c r="C131" s="21">
        <v>83</v>
      </c>
      <c r="D131" s="23">
        <f t="shared" si="36"/>
        <v>9</v>
      </c>
      <c r="E131" s="23">
        <v>0</v>
      </c>
      <c r="F131" s="23">
        <f t="shared" si="37"/>
        <v>9</v>
      </c>
      <c r="G131" s="21">
        <v>2</v>
      </c>
      <c r="H131" s="21" t="str">
        <f t="shared" si="38"/>
        <v>Sabtu</v>
      </c>
      <c r="I131" s="24">
        <f t="shared" si="42"/>
        <v>45724.75</v>
      </c>
      <c r="J131" s="25">
        <f t="shared" si="43"/>
        <v>11.750000000000002</v>
      </c>
      <c r="K131" s="21" t="str">
        <f t="shared" si="39"/>
        <v>Sabtu</v>
      </c>
      <c r="L131" s="24">
        <f t="shared" si="44"/>
        <v>45724.833333333336</v>
      </c>
      <c r="M131" s="25">
        <f t="shared" si="40"/>
        <v>11.833333333333336</v>
      </c>
    </row>
    <row r="132" spans="1:13" ht="15.75" x14ac:dyDescent="0.25">
      <c r="A132" s="21">
        <f t="shared" si="41"/>
        <v>15</v>
      </c>
      <c r="B132" s="22" t="s">
        <v>295</v>
      </c>
      <c r="C132" s="21">
        <v>210</v>
      </c>
      <c r="D132" s="23">
        <f t="shared" si="36"/>
        <v>24</v>
      </c>
      <c r="E132" s="23">
        <v>1</v>
      </c>
      <c r="F132" s="23">
        <f t="shared" si="37"/>
        <v>23</v>
      </c>
      <c r="G132" s="21">
        <v>1</v>
      </c>
      <c r="H132" s="21" t="str">
        <f t="shared" si="38"/>
        <v>Minggu</v>
      </c>
      <c r="I132" s="24">
        <f t="shared" si="42"/>
        <v>45725.208333333336</v>
      </c>
      <c r="J132" s="25">
        <f t="shared" si="43"/>
        <v>12.208333333333336</v>
      </c>
      <c r="K132" s="21" t="str">
        <f t="shared" si="39"/>
        <v>Minggu</v>
      </c>
      <c r="L132" s="24">
        <f t="shared" si="44"/>
        <v>45725.25</v>
      </c>
      <c r="M132" s="25">
        <f t="shared" si="40"/>
        <v>12.250000000000002</v>
      </c>
    </row>
    <row r="133" spans="1:13" ht="15.75" x14ac:dyDescent="0.25">
      <c r="A133" s="21">
        <f t="shared" si="41"/>
        <v>16</v>
      </c>
      <c r="B133" s="22" t="s">
        <v>19</v>
      </c>
      <c r="C133" s="21">
        <v>260</v>
      </c>
      <c r="D133" s="23">
        <f t="shared" si="36"/>
        <v>30</v>
      </c>
      <c r="E133" s="23">
        <v>2</v>
      </c>
      <c r="F133" s="23">
        <f t="shared" si="37"/>
        <v>28</v>
      </c>
      <c r="G133" s="21">
        <v>3</v>
      </c>
      <c r="H133" s="21" t="str">
        <f t="shared" si="38"/>
        <v>Senin</v>
      </c>
      <c r="I133" s="24">
        <f t="shared" si="42"/>
        <v>45726.25</v>
      </c>
      <c r="J133" s="25">
        <f t="shared" si="43"/>
        <v>13.250000000000002</v>
      </c>
      <c r="K133" s="21" t="str">
        <f t="shared" si="39"/>
        <v>Senin</v>
      </c>
      <c r="L133" s="24">
        <f t="shared" si="44"/>
        <v>45726.375</v>
      </c>
      <c r="M133" s="25">
        <f t="shared" si="40"/>
        <v>13.375000000000002</v>
      </c>
    </row>
    <row r="134" spans="1:13" ht="15.75" x14ac:dyDescent="0.25">
      <c r="A134" s="21">
        <f t="shared" si="41"/>
        <v>17</v>
      </c>
      <c r="B134" s="22" t="s">
        <v>301</v>
      </c>
      <c r="C134" s="21"/>
      <c r="D134" s="23"/>
      <c r="E134" s="23"/>
      <c r="F134" s="23"/>
      <c r="G134" s="21"/>
      <c r="H134" s="21" t="str">
        <f t="shared" si="38"/>
        <v>Selasa</v>
      </c>
      <c r="I134" s="24">
        <f t="shared" si="42"/>
        <v>45727.625</v>
      </c>
      <c r="J134" s="25">
        <f t="shared" si="43"/>
        <v>14.625000000000002</v>
      </c>
      <c r="K134" s="21"/>
      <c r="L134" s="24"/>
      <c r="M134" s="25"/>
    </row>
    <row r="135" spans="1:13" x14ac:dyDescent="0.25">
      <c r="A135" s="440" t="s">
        <v>31</v>
      </c>
      <c r="B135" s="440"/>
      <c r="C135" s="160">
        <f>SUM(C118:C134)</f>
        <v>2226</v>
      </c>
      <c r="D135" s="160">
        <f>SUM(D118:D134)</f>
        <v>253</v>
      </c>
      <c r="E135" s="160"/>
      <c r="F135" s="160"/>
      <c r="G135" s="160">
        <f>SUM(G118:G134)</f>
        <v>83</v>
      </c>
      <c r="H135" s="160">
        <f>D135+G135</f>
        <v>336</v>
      </c>
      <c r="I135" s="143"/>
      <c r="J135" s="144"/>
      <c r="K135" s="143"/>
      <c r="L135" s="143"/>
      <c r="M135" s="144"/>
    </row>
    <row r="136" spans="1:13" x14ac:dyDescent="0.25">
      <c r="A136" s="440" t="s">
        <v>32</v>
      </c>
      <c r="B136" s="440"/>
      <c r="C136" s="146"/>
      <c r="D136" s="147">
        <f>D135/24</f>
        <v>10.541666666666666</v>
      </c>
      <c r="E136" s="147"/>
      <c r="F136" s="147"/>
      <c r="G136" s="147">
        <f>G135/24</f>
        <v>3.4583333333333335</v>
      </c>
      <c r="H136" s="147">
        <f>H135/24</f>
        <v>14</v>
      </c>
      <c r="I136" s="148"/>
      <c r="J136" s="149" t="s">
        <v>33</v>
      </c>
      <c r="K136" s="150"/>
      <c r="L136" s="150"/>
      <c r="M136" s="150"/>
    </row>
    <row r="137" spans="1:13" x14ac:dyDescent="0.25">
      <c r="A137" s="153"/>
      <c r="B137" s="153"/>
      <c r="C137" s="153"/>
      <c r="D137" s="153"/>
      <c r="E137" s="153"/>
      <c r="F137" s="153"/>
      <c r="G137" s="153"/>
      <c r="H137" s="150"/>
      <c r="I137" s="150"/>
      <c r="J137" s="144" t="s">
        <v>34</v>
      </c>
      <c r="K137" s="144"/>
      <c r="L137" s="154">
        <f>C135</f>
        <v>2226</v>
      </c>
      <c r="M137" s="150" t="s">
        <v>35</v>
      </c>
    </row>
    <row r="138" spans="1:13" x14ac:dyDescent="0.25">
      <c r="A138" s="153"/>
      <c r="B138" s="153"/>
      <c r="C138" s="153"/>
      <c r="D138" s="153"/>
      <c r="E138" s="153"/>
      <c r="F138" s="153"/>
      <c r="G138" s="153"/>
      <c r="H138" s="150"/>
      <c r="I138" s="150"/>
      <c r="J138" s="144" t="s">
        <v>36</v>
      </c>
      <c r="K138" s="144"/>
      <c r="L138" s="155">
        <f>D136</f>
        <v>10.541666666666666</v>
      </c>
      <c r="M138" s="150" t="s">
        <v>14</v>
      </c>
    </row>
    <row r="139" spans="1:13" x14ac:dyDescent="0.25">
      <c r="A139" s="153"/>
      <c r="B139" s="153"/>
      <c r="C139" s="153"/>
      <c r="D139" s="153"/>
      <c r="E139" s="153"/>
      <c r="F139" s="153"/>
      <c r="G139" s="153"/>
      <c r="H139" s="150"/>
      <c r="I139" s="150"/>
      <c r="J139" s="144" t="s">
        <v>37</v>
      </c>
      <c r="K139" s="144"/>
      <c r="L139" s="156">
        <f>G136</f>
        <v>3.4583333333333335</v>
      </c>
      <c r="M139" s="150" t="s">
        <v>14</v>
      </c>
    </row>
    <row r="141" spans="1:13" ht="15.75" x14ac:dyDescent="0.25">
      <c r="A141" s="438" t="s">
        <v>0</v>
      </c>
      <c r="B141" s="438"/>
      <c r="C141" s="438"/>
      <c r="D141" s="438"/>
      <c r="E141" s="438"/>
      <c r="F141" s="438"/>
      <c r="G141" s="438"/>
      <c r="H141" s="438"/>
      <c r="I141" s="438"/>
      <c r="J141" s="438"/>
      <c r="K141" s="438"/>
      <c r="L141" s="438"/>
      <c r="M141" s="438"/>
    </row>
    <row r="142" spans="1:13" ht="15.75" x14ac:dyDescent="0.25">
      <c r="A142" s="438" t="s">
        <v>377</v>
      </c>
      <c r="B142" s="438"/>
      <c r="C142" s="438"/>
      <c r="D142" s="438"/>
      <c r="E142" s="438"/>
      <c r="F142" s="438"/>
      <c r="G142" s="438"/>
      <c r="H142" s="438"/>
      <c r="I142" s="438"/>
      <c r="J142" s="438"/>
      <c r="K142" s="438"/>
      <c r="L142" s="438"/>
      <c r="M142" s="438"/>
    </row>
    <row r="143" spans="1:13" ht="15.75" x14ac:dyDescent="0.25">
      <c r="A143" s="478" t="s">
        <v>42</v>
      </c>
      <c r="B143" s="478"/>
      <c r="C143" s="478"/>
      <c r="D143" s="478"/>
      <c r="E143" s="478"/>
      <c r="F143" s="478"/>
      <c r="G143" s="478"/>
      <c r="H143" s="478"/>
      <c r="I143" s="478"/>
      <c r="J143" s="478"/>
      <c r="K143" s="139" t="s">
        <v>3</v>
      </c>
      <c r="L143" s="136">
        <v>9</v>
      </c>
      <c r="M143" s="139" t="s">
        <v>4</v>
      </c>
    </row>
    <row r="144" spans="1:13" ht="15" customHeight="1" x14ac:dyDescent="0.25">
      <c r="A144" s="479" t="s">
        <v>5</v>
      </c>
      <c r="B144" s="13" t="s">
        <v>6</v>
      </c>
      <c r="C144" s="442" t="s">
        <v>7</v>
      </c>
      <c r="D144" s="442" t="s">
        <v>8</v>
      </c>
      <c r="E144" s="443" t="s">
        <v>9</v>
      </c>
      <c r="F144" s="443" t="s">
        <v>10</v>
      </c>
      <c r="G144" s="442" t="s">
        <v>11</v>
      </c>
      <c r="H144" s="447" t="s">
        <v>12</v>
      </c>
      <c r="I144" s="447"/>
      <c r="J144" s="447"/>
      <c r="K144" s="480" t="s">
        <v>13</v>
      </c>
      <c r="L144" s="480"/>
      <c r="M144" s="480"/>
    </row>
    <row r="145" spans="1:13" x14ac:dyDescent="0.25">
      <c r="A145" s="479"/>
      <c r="B145" s="13"/>
      <c r="C145" s="442"/>
      <c r="D145" s="442"/>
      <c r="E145" s="443"/>
      <c r="F145" s="443"/>
      <c r="G145" s="442"/>
      <c r="H145" s="196" t="s">
        <v>14</v>
      </c>
      <c r="I145" s="196" t="s">
        <v>15</v>
      </c>
      <c r="J145" s="196" t="s">
        <v>16</v>
      </c>
      <c r="K145" s="393" t="s">
        <v>14</v>
      </c>
      <c r="L145" s="393" t="s">
        <v>15</v>
      </c>
      <c r="M145" s="393" t="s">
        <v>16</v>
      </c>
    </row>
    <row r="146" spans="1:13" ht="15.75" x14ac:dyDescent="0.25">
      <c r="A146" s="21">
        <v>1</v>
      </c>
      <c r="B146" s="22" t="s">
        <v>301</v>
      </c>
      <c r="C146" s="21">
        <v>260</v>
      </c>
      <c r="D146" s="23">
        <f t="shared" ref="D146:D161" si="45">F146+E146</f>
        <v>30</v>
      </c>
      <c r="E146" s="23">
        <v>2</v>
      </c>
      <c r="F146" s="23">
        <f t="shared" ref="F146:F161" si="46">INT(C146/$L$3)</f>
        <v>28</v>
      </c>
      <c r="G146" s="21">
        <v>3</v>
      </c>
      <c r="H146" s="21" t="str">
        <f t="shared" ref="H146:H162" si="47">CHOOSE(WEEKDAY(I146),"Minggu","Senin","Selasa","Rabu","Kamis","Jum'at","Sabtu")</f>
        <v>Selasa</v>
      </c>
      <c r="I146" s="24">
        <v>45727</v>
      </c>
      <c r="J146" s="25">
        <v>0.625</v>
      </c>
      <c r="K146" s="21" t="str">
        <f t="shared" ref="K146:K161" si="48">CHOOSE(WEEKDAY(L146),"Minggu","Senin","Selasa","Rabu","Kamis","Jum'at","Sabtu")</f>
        <v>Selasa</v>
      </c>
      <c r="L146" s="24">
        <f>(I146+J146)+G146/24</f>
        <v>45727.75</v>
      </c>
      <c r="M146" s="25">
        <f t="shared" ref="M146:M161" si="49">(J146+G146/24)</f>
        <v>0.75</v>
      </c>
    </row>
    <row r="147" spans="1:13" ht="15.75" x14ac:dyDescent="0.25">
      <c r="A147" s="21">
        <f t="shared" ref="A147:A162" si="50">A146+1</f>
        <v>2</v>
      </c>
      <c r="B147" s="22" t="s">
        <v>19</v>
      </c>
      <c r="C147" s="21">
        <v>210</v>
      </c>
      <c r="D147" s="23">
        <f t="shared" si="45"/>
        <v>24</v>
      </c>
      <c r="E147" s="23">
        <v>1</v>
      </c>
      <c r="F147" s="23">
        <f t="shared" si="46"/>
        <v>23</v>
      </c>
      <c r="G147" s="21">
        <v>8</v>
      </c>
      <c r="H147" s="21" t="str">
        <f t="shared" si="47"/>
        <v>Kamis</v>
      </c>
      <c r="I147" s="24">
        <f t="shared" ref="I147:I162" si="51">$I$146+J147</f>
        <v>45729</v>
      </c>
      <c r="J147" s="25">
        <f t="shared" ref="J147:J162" si="52">M146+D146/24</f>
        <v>2</v>
      </c>
      <c r="K147" s="21" t="str">
        <f t="shared" si="48"/>
        <v>Kamis</v>
      </c>
      <c r="L147" s="24">
        <f t="shared" ref="L147:L161" si="53">($I$146+J147)+G147/24</f>
        <v>45729.333333333336</v>
      </c>
      <c r="M147" s="25">
        <f t="shared" si="49"/>
        <v>2.3333333333333335</v>
      </c>
    </row>
    <row r="148" spans="1:13" ht="15.75" x14ac:dyDescent="0.25">
      <c r="A148" s="21">
        <f t="shared" si="50"/>
        <v>3</v>
      </c>
      <c r="B148" s="22" t="s">
        <v>295</v>
      </c>
      <c r="C148" s="21">
        <v>83</v>
      </c>
      <c r="D148" s="23">
        <f t="shared" si="45"/>
        <v>9</v>
      </c>
      <c r="E148" s="23">
        <v>0</v>
      </c>
      <c r="F148" s="23">
        <f t="shared" si="46"/>
        <v>9</v>
      </c>
      <c r="G148" s="21">
        <v>1</v>
      </c>
      <c r="H148" s="21" t="str">
        <f t="shared" si="47"/>
        <v>Jum'at</v>
      </c>
      <c r="I148" s="24">
        <f t="shared" si="51"/>
        <v>45730.333333333336</v>
      </c>
      <c r="J148" s="25">
        <f t="shared" si="52"/>
        <v>3.3333333333333335</v>
      </c>
      <c r="K148" s="21" t="str">
        <f t="shared" si="48"/>
        <v>Jum'at</v>
      </c>
      <c r="L148" s="24">
        <f t="shared" si="53"/>
        <v>45730.375</v>
      </c>
      <c r="M148" s="25">
        <f t="shared" si="49"/>
        <v>3.375</v>
      </c>
    </row>
    <row r="149" spans="1:13" ht="15.75" x14ac:dyDescent="0.25">
      <c r="A149" s="21">
        <f t="shared" si="50"/>
        <v>4</v>
      </c>
      <c r="B149" s="22" t="s">
        <v>294</v>
      </c>
      <c r="C149" s="21">
        <v>99</v>
      </c>
      <c r="D149" s="23">
        <f t="shared" si="45"/>
        <v>11</v>
      </c>
      <c r="E149" s="23">
        <v>0</v>
      </c>
      <c r="F149" s="23">
        <f t="shared" si="46"/>
        <v>11</v>
      </c>
      <c r="G149" s="21">
        <v>1</v>
      </c>
      <c r="H149" s="21" t="str">
        <f t="shared" si="47"/>
        <v>Jum'at</v>
      </c>
      <c r="I149" s="24">
        <f t="shared" si="51"/>
        <v>45730.75</v>
      </c>
      <c r="J149" s="25">
        <f t="shared" si="52"/>
        <v>3.75</v>
      </c>
      <c r="K149" s="21" t="str">
        <f t="shared" si="48"/>
        <v>Jum'at</v>
      </c>
      <c r="L149" s="24">
        <f t="shared" si="53"/>
        <v>45730.791666666664</v>
      </c>
      <c r="M149" s="25">
        <f t="shared" si="49"/>
        <v>3.7916666666666665</v>
      </c>
    </row>
    <row r="150" spans="1:13" ht="15.75" x14ac:dyDescent="0.25">
      <c r="A150" s="21">
        <f t="shared" si="50"/>
        <v>5</v>
      </c>
      <c r="B150" s="22" t="s">
        <v>378</v>
      </c>
      <c r="C150" s="21">
        <v>80</v>
      </c>
      <c r="D150" s="23">
        <f t="shared" si="45"/>
        <v>9</v>
      </c>
      <c r="E150" s="23">
        <v>1</v>
      </c>
      <c r="F150" s="23">
        <f t="shared" si="46"/>
        <v>8</v>
      </c>
      <c r="G150" s="21">
        <v>1</v>
      </c>
      <c r="H150" s="21" t="str">
        <f t="shared" si="47"/>
        <v>Sabtu</v>
      </c>
      <c r="I150" s="24">
        <f t="shared" si="51"/>
        <v>45731.25</v>
      </c>
      <c r="J150" s="25">
        <f t="shared" si="52"/>
        <v>4.25</v>
      </c>
      <c r="K150" s="21" t="str">
        <f t="shared" si="48"/>
        <v>Sabtu</v>
      </c>
      <c r="L150" s="24">
        <f t="shared" si="53"/>
        <v>45731.291666666664</v>
      </c>
      <c r="M150" s="25">
        <f t="shared" si="49"/>
        <v>4.291666666666667</v>
      </c>
    </row>
    <row r="151" spans="1:13" ht="15.75" x14ac:dyDescent="0.25">
      <c r="A151" s="21">
        <f t="shared" si="50"/>
        <v>6</v>
      </c>
      <c r="B151" s="22" t="s">
        <v>289</v>
      </c>
      <c r="C151" s="21">
        <v>98</v>
      </c>
      <c r="D151" s="23">
        <f t="shared" si="45"/>
        <v>11</v>
      </c>
      <c r="E151" s="23">
        <v>1</v>
      </c>
      <c r="F151" s="23">
        <f t="shared" si="46"/>
        <v>10</v>
      </c>
      <c r="G151" s="21">
        <v>4</v>
      </c>
      <c r="H151" s="21" t="str">
        <f t="shared" si="47"/>
        <v>Sabtu</v>
      </c>
      <c r="I151" s="24">
        <f t="shared" si="51"/>
        <v>45731.666666666664</v>
      </c>
      <c r="J151" s="25">
        <f t="shared" si="52"/>
        <v>4.666666666666667</v>
      </c>
      <c r="K151" s="21" t="str">
        <f t="shared" si="48"/>
        <v>Sabtu</v>
      </c>
      <c r="L151" s="24">
        <f t="shared" si="53"/>
        <v>45731.833333333328</v>
      </c>
      <c r="M151" s="25">
        <f t="shared" si="49"/>
        <v>4.8333333333333339</v>
      </c>
    </row>
    <row r="152" spans="1:13" ht="15.75" x14ac:dyDescent="0.25">
      <c r="A152" s="21">
        <f t="shared" si="50"/>
        <v>7</v>
      </c>
      <c r="B152" s="22" t="s">
        <v>290</v>
      </c>
      <c r="C152" s="21">
        <v>146</v>
      </c>
      <c r="D152" s="23">
        <f t="shared" si="45"/>
        <v>16</v>
      </c>
      <c r="E152" s="23">
        <v>0</v>
      </c>
      <c r="F152" s="23">
        <f t="shared" si="46"/>
        <v>16</v>
      </c>
      <c r="G152" s="21">
        <v>2</v>
      </c>
      <c r="H152" s="21" t="str">
        <f t="shared" si="47"/>
        <v>Minggu</v>
      </c>
      <c r="I152" s="24">
        <f t="shared" si="51"/>
        <v>45732.291666666664</v>
      </c>
      <c r="J152" s="25">
        <f t="shared" si="52"/>
        <v>5.291666666666667</v>
      </c>
      <c r="K152" s="21" t="str">
        <f t="shared" si="48"/>
        <v>Minggu</v>
      </c>
      <c r="L152" s="24">
        <f t="shared" si="53"/>
        <v>45732.375</v>
      </c>
      <c r="M152" s="25">
        <f t="shared" si="49"/>
        <v>5.375</v>
      </c>
    </row>
    <row r="153" spans="1:13" ht="15.75" x14ac:dyDescent="0.25">
      <c r="A153" s="21">
        <f t="shared" si="50"/>
        <v>8</v>
      </c>
      <c r="B153" s="22" t="s">
        <v>60</v>
      </c>
      <c r="C153" s="21">
        <v>137</v>
      </c>
      <c r="D153" s="23">
        <f t="shared" si="45"/>
        <v>17</v>
      </c>
      <c r="E153" s="23">
        <v>2</v>
      </c>
      <c r="F153" s="23">
        <f t="shared" si="46"/>
        <v>15</v>
      </c>
      <c r="G153" s="21">
        <v>8</v>
      </c>
      <c r="H153" s="21" t="str">
        <f t="shared" si="47"/>
        <v>Senin</v>
      </c>
      <c r="I153" s="24">
        <f t="shared" si="51"/>
        <v>45733.041666666664</v>
      </c>
      <c r="J153" s="25">
        <f t="shared" si="52"/>
        <v>6.041666666666667</v>
      </c>
      <c r="K153" s="21" t="str">
        <f t="shared" si="48"/>
        <v>Senin</v>
      </c>
      <c r="L153" s="24">
        <f t="shared" si="53"/>
        <v>45733.375</v>
      </c>
      <c r="M153" s="25">
        <f t="shared" si="49"/>
        <v>6.375</v>
      </c>
    </row>
    <row r="154" spans="1:13" ht="15.75" x14ac:dyDescent="0.25">
      <c r="A154" s="21">
        <f t="shared" si="50"/>
        <v>9</v>
      </c>
      <c r="B154" s="22" t="s">
        <v>291</v>
      </c>
      <c r="C154" s="21">
        <v>137</v>
      </c>
      <c r="D154" s="23">
        <f t="shared" si="45"/>
        <v>16</v>
      </c>
      <c r="E154" s="23">
        <v>1</v>
      </c>
      <c r="F154" s="23">
        <f t="shared" si="46"/>
        <v>15</v>
      </c>
      <c r="G154" s="21">
        <v>12</v>
      </c>
      <c r="H154" s="21" t="str">
        <f t="shared" si="47"/>
        <v>Selasa</v>
      </c>
      <c r="I154" s="24">
        <f t="shared" si="51"/>
        <v>45734.083333333336</v>
      </c>
      <c r="J154" s="25">
        <f t="shared" si="52"/>
        <v>7.083333333333333</v>
      </c>
      <c r="K154" s="21" t="str">
        <f t="shared" si="48"/>
        <v>Selasa</v>
      </c>
      <c r="L154" s="24">
        <f t="shared" si="53"/>
        <v>45734.583333333336</v>
      </c>
      <c r="M154" s="25">
        <f t="shared" si="49"/>
        <v>7.583333333333333</v>
      </c>
    </row>
    <row r="155" spans="1:13" ht="15.75" x14ac:dyDescent="0.25">
      <c r="A155" s="21">
        <f t="shared" si="50"/>
        <v>10</v>
      </c>
      <c r="B155" s="22" t="s">
        <v>60</v>
      </c>
      <c r="C155" s="21">
        <v>146</v>
      </c>
      <c r="D155" s="23">
        <f t="shared" si="45"/>
        <v>16</v>
      </c>
      <c r="E155" s="23">
        <v>0</v>
      </c>
      <c r="F155" s="23">
        <f t="shared" si="46"/>
        <v>16</v>
      </c>
      <c r="G155" s="21">
        <v>8</v>
      </c>
      <c r="H155" s="21" t="str">
        <f t="shared" si="47"/>
        <v>Rabu</v>
      </c>
      <c r="I155" s="24">
        <f t="shared" si="51"/>
        <v>45735.25</v>
      </c>
      <c r="J155" s="25">
        <f t="shared" si="52"/>
        <v>8.25</v>
      </c>
      <c r="K155" s="21" t="str">
        <f t="shared" si="48"/>
        <v>Rabu</v>
      </c>
      <c r="L155" s="24">
        <f t="shared" si="53"/>
        <v>45735.583333333336</v>
      </c>
      <c r="M155" s="25">
        <f t="shared" si="49"/>
        <v>8.5833333333333339</v>
      </c>
    </row>
    <row r="156" spans="1:13" ht="15.75" x14ac:dyDescent="0.25">
      <c r="A156" s="21">
        <f t="shared" si="50"/>
        <v>11</v>
      </c>
      <c r="B156" s="22" t="s">
        <v>290</v>
      </c>
      <c r="C156" s="21">
        <v>98</v>
      </c>
      <c r="D156" s="23">
        <f t="shared" si="45"/>
        <v>11</v>
      </c>
      <c r="E156" s="23">
        <v>1</v>
      </c>
      <c r="F156" s="23">
        <f t="shared" si="46"/>
        <v>10</v>
      </c>
      <c r="G156" s="21">
        <v>2</v>
      </c>
      <c r="H156" s="21" t="str">
        <f t="shared" si="47"/>
        <v>Kamis</v>
      </c>
      <c r="I156" s="24">
        <f t="shared" si="51"/>
        <v>45736.25</v>
      </c>
      <c r="J156" s="25">
        <f t="shared" si="52"/>
        <v>9.25</v>
      </c>
      <c r="K156" s="21" t="str">
        <f t="shared" si="48"/>
        <v>Kamis</v>
      </c>
      <c r="L156" s="24">
        <f t="shared" si="53"/>
        <v>45736.333333333336</v>
      </c>
      <c r="M156" s="25">
        <f t="shared" si="49"/>
        <v>9.3333333333333339</v>
      </c>
    </row>
    <row r="157" spans="1:13" ht="15.75" x14ac:dyDescent="0.25">
      <c r="A157" s="21">
        <f t="shared" si="50"/>
        <v>12</v>
      </c>
      <c r="B157" s="22" t="s">
        <v>289</v>
      </c>
      <c r="C157" s="21">
        <v>80</v>
      </c>
      <c r="D157" s="23">
        <f t="shared" si="45"/>
        <v>9</v>
      </c>
      <c r="E157" s="23">
        <v>1</v>
      </c>
      <c r="F157" s="23">
        <f t="shared" si="46"/>
        <v>8</v>
      </c>
      <c r="G157" s="21">
        <v>2</v>
      </c>
      <c r="H157" s="21" t="str">
        <f t="shared" si="47"/>
        <v>Kamis</v>
      </c>
      <c r="I157" s="24">
        <f t="shared" si="51"/>
        <v>45736.791666666664</v>
      </c>
      <c r="J157" s="25">
        <f t="shared" si="52"/>
        <v>9.7916666666666679</v>
      </c>
      <c r="K157" s="21" t="str">
        <f t="shared" si="48"/>
        <v>Kamis</v>
      </c>
      <c r="L157" s="24">
        <f t="shared" si="53"/>
        <v>45736.875</v>
      </c>
      <c r="M157" s="25">
        <f t="shared" si="49"/>
        <v>9.8750000000000018</v>
      </c>
    </row>
    <row r="158" spans="1:13" ht="15.75" x14ac:dyDescent="0.25">
      <c r="A158" s="21">
        <f t="shared" si="50"/>
        <v>13</v>
      </c>
      <c r="B158" s="22" t="s">
        <v>378</v>
      </c>
      <c r="C158" s="21">
        <v>99</v>
      </c>
      <c r="D158" s="23">
        <f t="shared" si="45"/>
        <v>11</v>
      </c>
      <c r="E158" s="23">
        <v>0</v>
      </c>
      <c r="F158" s="23">
        <f t="shared" si="46"/>
        <v>11</v>
      </c>
      <c r="G158" s="21">
        <v>1</v>
      </c>
      <c r="H158" s="21" t="str">
        <f t="shared" si="47"/>
        <v>Jum'at</v>
      </c>
      <c r="I158" s="24">
        <f t="shared" si="51"/>
        <v>45737.25</v>
      </c>
      <c r="J158" s="25">
        <f t="shared" si="52"/>
        <v>10.250000000000002</v>
      </c>
      <c r="K158" s="21" t="str">
        <f t="shared" si="48"/>
        <v>Jum'at</v>
      </c>
      <c r="L158" s="24">
        <f t="shared" si="53"/>
        <v>45737.291666666664</v>
      </c>
      <c r="M158" s="25">
        <f t="shared" si="49"/>
        <v>10.291666666666668</v>
      </c>
    </row>
    <row r="159" spans="1:13" ht="15.75" x14ac:dyDescent="0.25">
      <c r="A159" s="21">
        <f t="shared" si="50"/>
        <v>14</v>
      </c>
      <c r="B159" s="22" t="s">
        <v>294</v>
      </c>
      <c r="C159" s="21">
        <v>83</v>
      </c>
      <c r="D159" s="23">
        <f t="shared" si="45"/>
        <v>9</v>
      </c>
      <c r="E159" s="23">
        <v>0</v>
      </c>
      <c r="F159" s="23">
        <f t="shared" si="46"/>
        <v>9</v>
      </c>
      <c r="G159" s="21">
        <v>2</v>
      </c>
      <c r="H159" s="21" t="str">
        <f t="shared" si="47"/>
        <v>Jum'at</v>
      </c>
      <c r="I159" s="24">
        <f t="shared" si="51"/>
        <v>45737.75</v>
      </c>
      <c r="J159" s="25">
        <f t="shared" si="52"/>
        <v>10.750000000000002</v>
      </c>
      <c r="K159" s="21" t="str">
        <f t="shared" si="48"/>
        <v>Jum'at</v>
      </c>
      <c r="L159" s="24">
        <f t="shared" si="53"/>
        <v>45737.833333333336</v>
      </c>
      <c r="M159" s="25">
        <f t="shared" si="49"/>
        <v>10.833333333333336</v>
      </c>
    </row>
    <row r="160" spans="1:13" ht="15.75" x14ac:dyDescent="0.25">
      <c r="A160" s="21">
        <f t="shared" si="50"/>
        <v>15</v>
      </c>
      <c r="B160" s="22" t="s">
        <v>295</v>
      </c>
      <c r="C160" s="21">
        <v>210</v>
      </c>
      <c r="D160" s="23">
        <f t="shared" si="45"/>
        <v>24</v>
      </c>
      <c r="E160" s="23">
        <v>1</v>
      </c>
      <c r="F160" s="23">
        <f t="shared" si="46"/>
        <v>23</v>
      </c>
      <c r="G160" s="21">
        <v>1</v>
      </c>
      <c r="H160" s="21" t="str">
        <f t="shared" si="47"/>
        <v>Sabtu</v>
      </c>
      <c r="I160" s="24">
        <f t="shared" si="51"/>
        <v>45738.208333333336</v>
      </c>
      <c r="J160" s="25">
        <f t="shared" si="52"/>
        <v>11.208333333333336</v>
      </c>
      <c r="K160" s="21" t="str">
        <f t="shared" si="48"/>
        <v>Sabtu</v>
      </c>
      <c r="L160" s="24">
        <f t="shared" si="53"/>
        <v>45738.25</v>
      </c>
      <c r="M160" s="25">
        <f t="shared" si="49"/>
        <v>11.250000000000002</v>
      </c>
    </row>
    <row r="161" spans="1:13" ht="15.75" x14ac:dyDescent="0.25">
      <c r="A161" s="21">
        <f t="shared" si="50"/>
        <v>16</v>
      </c>
      <c r="B161" s="22" t="s">
        <v>19</v>
      </c>
      <c r="C161" s="21">
        <v>260</v>
      </c>
      <c r="D161" s="23">
        <f t="shared" si="45"/>
        <v>30</v>
      </c>
      <c r="E161" s="23">
        <v>2</v>
      </c>
      <c r="F161" s="23">
        <f t="shared" si="46"/>
        <v>28</v>
      </c>
      <c r="G161" s="21">
        <v>3</v>
      </c>
      <c r="H161" s="21" t="str">
        <f t="shared" si="47"/>
        <v>Minggu</v>
      </c>
      <c r="I161" s="24">
        <f t="shared" si="51"/>
        <v>45739.25</v>
      </c>
      <c r="J161" s="25">
        <f t="shared" si="52"/>
        <v>12.250000000000002</v>
      </c>
      <c r="K161" s="21" t="str">
        <f t="shared" si="48"/>
        <v>Minggu</v>
      </c>
      <c r="L161" s="24">
        <f t="shared" si="53"/>
        <v>45739.375</v>
      </c>
      <c r="M161" s="25">
        <f t="shared" si="49"/>
        <v>12.375000000000002</v>
      </c>
    </row>
    <row r="162" spans="1:13" ht="15.75" x14ac:dyDescent="0.25">
      <c r="A162" s="21">
        <f t="shared" si="50"/>
        <v>17</v>
      </c>
      <c r="B162" s="22" t="s">
        <v>301</v>
      </c>
      <c r="C162" s="21"/>
      <c r="D162" s="23"/>
      <c r="E162" s="23"/>
      <c r="F162" s="23"/>
      <c r="G162" s="21"/>
      <c r="H162" s="21" t="str">
        <f t="shared" si="47"/>
        <v>Senin</v>
      </c>
      <c r="I162" s="24">
        <f t="shared" si="51"/>
        <v>45740.625</v>
      </c>
      <c r="J162" s="25">
        <f t="shared" si="52"/>
        <v>13.625000000000002</v>
      </c>
      <c r="K162" s="21"/>
      <c r="L162" s="24"/>
      <c r="M162" s="25"/>
    </row>
    <row r="163" spans="1:13" x14ac:dyDescent="0.25">
      <c r="A163" s="440" t="s">
        <v>31</v>
      </c>
      <c r="B163" s="440"/>
      <c r="C163" s="160">
        <f>SUM(C146:C162)</f>
        <v>2226</v>
      </c>
      <c r="D163" s="160">
        <f>SUM(D146:D162)</f>
        <v>253</v>
      </c>
      <c r="E163" s="160"/>
      <c r="F163" s="160"/>
      <c r="G163" s="160">
        <f>SUM(G146:G162)</f>
        <v>59</v>
      </c>
      <c r="H163" s="160">
        <f>D163+G163</f>
        <v>312</v>
      </c>
      <c r="I163" s="143"/>
      <c r="J163" s="144"/>
      <c r="K163" s="143"/>
      <c r="L163" s="143"/>
      <c r="M163" s="144"/>
    </row>
    <row r="164" spans="1:13" x14ac:dyDescent="0.25">
      <c r="A164" s="440" t="s">
        <v>32</v>
      </c>
      <c r="B164" s="440"/>
      <c r="C164" s="146"/>
      <c r="D164" s="147">
        <f>D163/24</f>
        <v>10.541666666666666</v>
      </c>
      <c r="E164" s="147"/>
      <c r="F164" s="147"/>
      <c r="G164" s="147">
        <f>G163/24</f>
        <v>2.4583333333333335</v>
      </c>
      <c r="H164" s="147">
        <f>H163/24</f>
        <v>13</v>
      </c>
      <c r="I164" s="148"/>
      <c r="J164" s="149" t="s">
        <v>33</v>
      </c>
      <c r="K164" s="150"/>
      <c r="L164" s="150"/>
      <c r="M164" s="150"/>
    </row>
    <row r="165" spans="1:13" x14ac:dyDescent="0.25">
      <c r="A165" s="153"/>
      <c r="B165" s="153"/>
      <c r="C165" s="153"/>
      <c r="D165" s="153"/>
      <c r="E165" s="153"/>
      <c r="F165" s="153"/>
      <c r="G165" s="153"/>
      <c r="H165" s="150"/>
      <c r="I165" s="150"/>
      <c r="J165" s="144" t="s">
        <v>34</v>
      </c>
      <c r="K165" s="144"/>
      <c r="L165" s="154">
        <f>C163</f>
        <v>2226</v>
      </c>
      <c r="M165" s="150" t="s">
        <v>35</v>
      </c>
    </row>
    <row r="166" spans="1:13" x14ac:dyDescent="0.25">
      <c r="A166" s="153"/>
      <c r="B166" s="153"/>
      <c r="C166" s="153"/>
      <c r="D166" s="153"/>
      <c r="E166" s="153"/>
      <c r="F166" s="153"/>
      <c r="G166" s="153"/>
      <c r="H166" s="150"/>
      <c r="I166" s="150"/>
      <c r="J166" s="144" t="s">
        <v>36</v>
      </c>
      <c r="K166" s="144"/>
      <c r="L166" s="155">
        <f>D164</f>
        <v>10.541666666666666</v>
      </c>
      <c r="M166" s="150" t="s">
        <v>14</v>
      </c>
    </row>
    <row r="167" spans="1:13" x14ac:dyDescent="0.25">
      <c r="A167" s="153"/>
      <c r="B167" s="153"/>
      <c r="C167" s="153"/>
      <c r="D167" s="153"/>
      <c r="E167" s="153"/>
      <c r="F167" s="153"/>
      <c r="G167" s="153"/>
      <c r="H167" s="150"/>
      <c r="I167" s="150"/>
      <c r="J167" s="144" t="s">
        <v>37</v>
      </c>
      <c r="K167" s="144"/>
      <c r="L167" s="156">
        <f>G164</f>
        <v>2.4583333333333335</v>
      </c>
      <c r="M167" s="150" t="s">
        <v>14</v>
      </c>
    </row>
    <row r="169" spans="1:13" ht="15.75" x14ac:dyDescent="0.25">
      <c r="A169" s="438" t="s">
        <v>0</v>
      </c>
      <c r="B169" s="438"/>
      <c r="C169" s="438"/>
      <c r="D169" s="438"/>
      <c r="E169" s="438"/>
      <c r="F169" s="438"/>
      <c r="G169" s="438"/>
      <c r="H169" s="438"/>
      <c r="I169" s="438"/>
      <c r="J169" s="438"/>
      <c r="K169" s="438"/>
      <c r="L169" s="438"/>
      <c r="M169" s="438"/>
    </row>
    <row r="170" spans="1:13" ht="15.75" x14ac:dyDescent="0.25">
      <c r="A170" s="438" t="s">
        <v>377</v>
      </c>
      <c r="B170" s="438"/>
      <c r="C170" s="438"/>
      <c r="D170" s="438"/>
      <c r="E170" s="438"/>
      <c r="F170" s="438"/>
      <c r="G170" s="438"/>
      <c r="H170" s="438"/>
      <c r="I170" s="438"/>
      <c r="J170" s="438"/>
      <c r="K170" s="438"/>
      <c r="L170" s="438"/>
      <c r="M170" s="438"/>
    </row>
    <row r="171" spans="1:13" ht="15.75" x14ac:dyDescent="0.25">
      <c r="A171" s="478" t="s">
        <v>44</v>
      </c>
      <c r="B171" s="478"/>
      <c r="C171" s="478"/>
      <c r="D171" s="478"/>
      <c r="E171" s="478"/>
      <c r="F171" s="478"/>
      <c r="G171" s="478"/>
      <c r="H171" s="478"/>
      <c r="I171" s="478"/>
      <c r="J171" s="478"/>
      <c r="K171" s="139" t="s">
        <v>3</v>
      </c>
      <c r="L171" s="136">
        <v>9</v>
      </c>
      <c r="M171" s="139" t="s">
        <v>4</v>
      </c>
    </row>
    <row r="172" spans="1:13" ht="15" customHeight="1" x14ac:dyDescent="0.25">
      <c r="A172" s="479" t="s">
        <v>5</v>
      </c>
      <c r="B172" s="13" t="s">
        <v>6</v>
      </c>
      <c r="C172" s="442" t="s">
        <v>7</v>
      </c>
      <c r="D172" s="442" t="s">
        <v>8</v>
      </c>
      <c r="E172" s="443" t="s">
        <v>9</v>
      </c>
      <c r="F172" s="443" t="s">
        <v>10</v>
      </c>
      <c r="G172" s="442" t="s">
        <v>11</v>
      </c>
      <c r="H172" s="447" t="s">
        <v>12</v>
      </c>
      <c r="I172" s="447"/>
      <c r="J172" s="447"/>
      <c r="K172" s="480" t="s">
        <v>13</v>
      </c>
      <c r="L172" s="480"/>
      <c r="M172" s="480"/>
    </row>
    <row r="173" spans="1:13" x14ac:dyDescent="0.25">
      <c r="A173" s="479"/>
      <c r="B173" s="13"/>
      <c r="C173" s="442"/>
      <c r="D173" s="442"/>
      <c r="E173" s="443"/>
      <c r="F173" s="443"/>
      <c r="G173" s="442"/>
      <c r="H173" s="196" t="s">
        <v>14</v>
      </c>
      <c r="I173" s="196" t="s">
        <v>15</v>
      </c>
      <c r="J173" s="196" t="s">
        <v>16</v>
      </c>
      <c r="K173" s="393" t="s">
        <v>14</v>
      </c>
      <c r="L173" s="393" t="s">
        <v>15</v>
      </c>
      <c r="M173" s="393" t="s">
        <v>16</v>
      </c>
    </row>
    <row r="174" spans="1:13" ht="15.75" x14ac:dyDescent="0.25">
      <c r="A174" s="21">
        <v>1</v>
      </c>
      <c r="B174" s="22" t="s">
        <v>301</v>
      </c>
      <c r="C174" s="21">
        <v>260</v>
      </c>
      <c r="D174" s="23">
        <f t="shared" ref="D174:D189" si="54">F174+E174</f>
        <v>30</v>
      </c>
      <c r="E174" s="23">
        <v>2</v>
      </c>
      <c r="F174" s="23">
        <f t="shared" ref="F174:F189" si="55">INT(C174/$L$3)</f>
        <v>28</v>
      </c>
      <c r="G174" s="21">
        <v>3</v>
      </c>
      <c r="H174" s="21" t="str">
        <f t="shared" ref="H174:H190" si="56">CHOOSE(WEEKDAY(I174),"Minggu","Senin","Selasa","Rabu","Kamis","Jum'at","Sabtu")</f>
        <v>Senin</v>
      </c>
      <c r="I174" s="24">
        <v>45740</v>
      </c>
      <c r="J174" s="25">
        <v>0.625</v>
      </c>
      <c r="K174" s="21" t="str">
        <f t="shared" ref="K174:K189" si="57">CHOOSE(WEEKDAY(L174),"Minggu","Senin","Selasa","Rabu","Kamis","Jum'at","Sabtu")</f>
        <v>Senin</v>
      </c>
      <c r="L174" s="24">
        <f>(I174+J174)+G174/24</f>
        <v>45740.75</v>
      </c>
      <c r="M174" s="25">
        <f t="shared" ref="M174:M189" si="58">(J174+G174/24)</f>
        <v>0.75</v>
      </c>
    </row>
    <row r="175" spans="1:13" ht="15.75" x14ac:dyDescent="0.25">
      <c r="A175" s="21">
        <f t="shared" ref="A175:A190" si="59">A174+1</f>
        <v>2</v>
      </c>
      <c r="B175" s="22" t="s">
        <v>19</v>
      </c>
      <c r="C175" s="21">
        <v>210</v>
      </c>
      <c r="D175" s="23">
        <f t="shared" si="54"/>
        <v>24</v>
      </c>
      <c r="E175" s="23">
        <v>1</v>
      </c>
      <c r="F175" s="23">
        <f t="shared" si="55"/>
        <v>23</v>
      </c>
      <c r="G175" s="21">
        <v>8</v>
      </c>
      <c r="H175" s="21" t="str">
        <f t="shared" si="56"/>
        <v>Rabu</v>
      </c>
      <c r="I175" s="24">
        <f t="shared" ref="I175:I190" si="60">$I$174+J175</f>
        <v>45742</v>
      </c>
      <c r="J175" s="25">
        <f t="shared" ref="J175:J190" si="61">M174+D174/24</f>
        <v>2</v>
      </c>
      <c r="K175" s="21" t="str">
        <f t="shared" si="57"/>
        <v>Rabu</v>
      </c>
      <c r="L175" s="24">
        <f t="shared" ref="L175:L189" si="62">($I$174+J175)+G175/24</f>
        <v>45742.333333333336</v>
      </c>
      <c r="M175" s="25">
        <f t="shared" si="58"/>
        <v>2.3333333333333335</v>
      </c>
    </row>
    <row r="176" spans="1:13" ht="15.75" x14ac:dyDescent="0.25">
      <c r="A176" s="21">
        <f t="shared" si="59"/>
        <v>3</v>
      </c>
      <c r="B176" s="22" t="s">
        <v>295</v>
      </c>
      <c r="C176" s="21">
        <v>83</v>
      </c>
      <c r="D176" s="23">
        <f t="shared" si="54"/>
        <v>9</v>
      </c>
      <c r="E176" s="23">
        <v>0</v>
      </c>
      <c r="F176" s="23">
        <f t="shared" si="55"/>
        <v>9</v>
      </c>
      <c r="G176" s="21">
        <v>1</v>
      </c>
      <c r="H176" s="21" t="str">
        <f t="shared" si="56"/>
        <v>Kamis</v>
      </c>
      <c r="I176" s="24">
        <f t="shared" si="60"/>
        <v>45743.333333333336</v>
      </c>
      <c r="J176" s="25">
        <f t="shared" si="61"/>
        <v>3.3333333333333335</v>
      </c>
      <c r="K176" s="21" t="str">
        <f t="shared" si="57"/>
        <v>Kamis</v>
      </c>
      <c r="L176" s="24">
        <f t="shared" si="62"/>
        <v>45743.375</v>
      </c>
      <c r="M176" s="25">
        <f t="shared" si="58"/>
        <v>3.375</v>
      </c>
    </row>
    <row r="177" spans="1:13" ht="15.75" x14ac:dyDescent="0.25">
      <c r="A177" s="21">
        <f t="shared" si="59"/>
        <v>4</v>
      </c>
      <c r="B177" s="22" t="s">
        <v>294</v>
      </c>
      <c r="C177" s="21">
        <v>99</v>
      </c>
      <c r="D177" s="23">
        <f t="shared" si="54"/>
        <v>11</v>
      </c>
      <c r="E177" s="23">
        <v>0</v>
      </c>
      <c r="F177" s="23">
        <f t="shared" si="55"/>
        <v>11</v>
      </c>
      <c r="G177" s="21">
        <v>1</v>
      </c>
      <c r="H177" s="21" t="str">
        <f t="shared" si="56"/>
        <v>Kamis</v>
      </c>
      <c r="I177" s="24">
        <f t="shared" si="60"/>
        <v>45743.75</v>
      </c>
      <c r="J177" s="25">
        <f t="shared" si="61"/>
        <v>3.75</v>
      </c>
      <c r="K177" s="21" t="str">
        <f t="shared" si="57"/>
        <v>Kamis</v>
      </c>
      <c r="L177" s="24">
        <f t="shared" si="62"/>
        <v>45743.791666666664</v>
      </c>
      <c r="M177" s="25">
        <f t="shared" si="58"/>
        <v>3.7916666666666665</v>
      </c>
    </row>
    <row r="178" spans="1:13" ht="15.75" x14ac:dyDescent="0.25">
      <c r="A178" s="21">
        <f t="shared" si="59"/>
        <v>5</v>
      </c>
      <c r="B178" s="22" t="s">
        <v>378</v>
      </c>
      <c r="C178" s="21">
        <v>80</v>
      </c>
      <c r="D178" s="23">
        <f t="shared" si="54"/>
        <v>9</v>
      </c>
      <c r="E178" s="23">
        <v>1</v>
      </c>
      <c r="F178" s="23">
        <f t="shared" si="55"/>
        <v>8</v>
      </c>
      <c r="G178" s="21">
        <v>1</v>
      </c>
      <c r="H178" s="21" t="str">
        <f t="shared" si="56"/>
        <v>Jum'at</v>
      </c>
      <c r="I178" s="24">
        <f t="shared" si="60"/>
        <v>45744.25</v>
      </c>
      <c r="J178" s="25">
        <f t="shared" si="61"/>
        <v>4.25</v>
      </c>
      <c r="K178" s="21" t="str">
        <f t="shared" si="57"/>
        <v>Jum'at</v>
      </c>
      <c r="L178" s="24">
        <f t="shared" si="62"/>
        <v>45744.291666666664</v>
      </c>
      <c r="M178" s="25">
        <f t="shared" si="58"/>
        <v>4.291666666666667</v>
      </c>
    </row>
    <row r="179" spans="1:13" ht="15.75" x14ac:dyDescent="0.25">
      <c r="A179" s="21">
        <f t="shared" si="59"/>
        <v>6</v>
      </c>
      <c r="B179" s="22" t="s">
        <v>289</v>
      </c>
      <c r="C179" s="21">
        <v>98</v>
      </c>
      <c r="D179" s="23">
        <f t="shared" si="54"/>
        <v>11</v>
      </c>
      <c r="E179" s="23">
        <v>1</v>
      </c>
      <c r="F179" s="23">
        <f t="shared" si="55"/>
        <v>10</v>
      </c>
      <c r="G179" s="21">
        <v>4</v>
      </c>
      <c r="H179" s="21" t="str">
        <f t="shared" si="56"/>
        <v>Jum'at</v>
      </c>
      <c r="I179" s="24">
        <f t="shared" si="60"/>
        <v>45744.666666666664</v>
      </c>
      <c r="J179" s="25">
        <f t="shared" si="61"/>
        <v>4.666666666666667</v>
      </c>
      <c r="K179" s="21" t="str">
        <f t="shared" si="57"/>
        <v>Jum'at</v>
      </c>
      <c r="L179" s="24">
        <f t="shared" si="62"/>
        <v>45744.833333333328</v>
      </c>
      <c r="M179" s="25">
        <f t="shared" si="58"/>
        <v>4.8333333333333339</v>
      </c>
    </row>
    <row r="180" spans="1:13" ht="15.75" x14ac:dyDescent="0.25">
      <c r="A180" s="21">
        <f t="shared" si="59"/>
        <v>7</v>
      </c>
      <c r="B180" s="22" t="s">
        <v>290</v>
      </c>
      <c r="C180" s="21">
        <v>146</v>
      </c>
      <c r="D180" s="23">
        <f t="shared" si="54"/>
        <v>16</v>
      </c>
      <c r="E180" s="23">
        <v>0</v>
      </c>
      <c r="F180" s="23">
        <f t="shared" si="55"/>
        <v>16</v>
      </c>
      <c r="G180" s="21">
        <v>2</v>
      </c>
      <c r="H180" s="21" t="str">
        <f t="shared" si="56"/>
        <v>Sabtu</v>
      </c>
      <c r="I180" s="24">
        <f t="shared" si="60"/>
        <v>45745.291666666664</v>
      </c>
      <c r="J180" s="25">
        <f t="shared" si="61"/>
        <v>5.291666666666667</v>
      </c>
      <c r="K180" s="21" t="str">
        <f t="shared" si="57"/>
        <v>Sabtu</v>
      </c>
      <c r="L180" s="24">
        <f t="shared" si="62"/>
        <v>45745.375</v>
      </c>
      <c r="M180" s="25">
        <f t="shared" si="58"/>
        <v>5.375</v>
      </c>
    </row>
    <row r="181" spans="1:13" ht="15.75" x14ac:dyDescent="0.25">
      <c r="A181" s="21">
        <f t="shared" si="59"/>
        <v>8</v>
      </c>
      <c r="B181" s="22" t="s">
        <v>60</v>
      </c>
      <c r="C181" s="21">
        <v>137</v>
      </c>
      <c r="D181" s="23">
        <f t="shared" si="54"/>
        <v>17</v>
      </c>
      <c r="E181" s="23">
        <v>2</v>
      </c>
      <c r="F181" s="23">
        <f t="shared" si="55"/>
        <v>15</v>
      </c>
      <c r="G181" s="21">
        <v>8</v>
      </c>
      <c r="H181" s="21" t="str">
        <f t="shared" si="56"/>
        <v>Minggu</v>
      </c>
      <c r="I181" s="24">
        <f t="shared" si="60"/>
        <v>45746.041666666664</v>
      </c>
      <c r="J181" s="25">
        <f t="shared" si="61"/>
        <v>6.041666666666667</v>
      </c>
      <c r="K181" s="21" t="str">
        <f t="shared" si="57"/>
        <v>Minggu</v>
      </c>
      <c r="L181" s="24">
        <f t="shared" si="62"/>
        <v>45746.375</v>
      </c>
      <c r="M181" s="25">
        <f t="shared" si="58"/>
        <v>6.375</v>
      </c>
    </row>
    <row r="182" spans="1:13" ht="15.75" x14ac:dyDescent="0.25">
      <c r="A182" s="21">
        <f t="shared" si="59"/>
        <v>9</v>
      </c>
      <c r="B182" s="22" t="s">
        <v>291</v>
      </c>
      <c r="C182" s="21">
        <v>137</v>
      </c>
      <c r="D182" s="23">
        <f t="shared" si="54"/>
        <v>16</v>
      </c>
      <c r="E182" s="23">
        <v>1</v>
      </c>
      <c r="F182" s="23">
        <f t="shared" si="55"/>
        <v>15</v>
      </c>
      <c r="G182" s="21">
        <v>12</v>
      </c>
      <c r="H182" s="21" t="str">
        <f t="shared" si="56"/>
        <v>Senin</v>
      </c>
      <c r="I182" s="24">
        <f t="shared" si="60"/>
        <v>45747.083333333336</v>
      </c>
      <c r="J182" s="25">
        <f t="shared" si="61"/>
        <v>7.083333333333333</v>
      </c>
      <c r="K182" s="21" t="str">
        <f t="shared" si="57"/>
        <v>Senin</v>
      </c>
      <c r="L182" s="24">
        <f t="shared" si="62"/>
        <v>45747.583333333336</v>
      </c>
      <c r="M182" s="25">
        <f t="shared" si="58"/>
        <v>7.583333333333333</v>
      </c>
    </row>
    <row r="183" spans="1:13" ht="15.75" x14ac:dyDescent="0.25">
      <c r="A183" s="21">
        <f t="shared" si="59"/>
        <v>10</v>
      </c>
      <c r="B183" s="22" t="s">
        <v>60</v>
      </c>
      <c r="C183" s="21">
        <v>146</v>
      </c>
      <c r="D183" s="23">
        <f t="shared" si="54"/>
        <v>16</v>
      </c>
      <c r="E183" s="23">
        <v>0</v>
      </c>
      <c r="F183" s="23">
        <f t="shared" si="55"/>
        <v>16</v>
      </c>
      <c r="G183" s="21">
        <v>8</v>
      </c>
      <c r="H183" s="21" t="str">
        <f t="shared" si="56"/>
        <v>Selasa</v>
      </c>
      <c r="I183" s="24">
        <f t="shared" si="60"/>
        <v>45748.25</v>
      </c>
      <c r="J183" s="25">
        <f t="shared" si="61"/>
        <v>8.25</v>
      </c>
      <c r="K183" s="21" t="str">
        <f t="shared" si="57"/>
        <v>Selasa</v>
      </c>
      <c r="L183" s="24">
        <f t="shared" si="62"/>
        <v>45748.583333333336</v>
      </c>
      <c r="M183" s="25">
        <f t="shared" si="58"/>
        <v>8.5833333333333339</v>
      </c>
    </row>
    <row r="184" spans="1:13" ht="15.75" x14ac:dyDescent="0.25">
      <c r="A184" s="21">
        <f t="shared" si="59"/>
        <v>11</v>
      </c>
      <c r="B184" s="22" t="s">
        <v>290</v>
      </c>
      <c r="C184" s="21">
        <v>98</v>
      </c>
      <c r="D184" s="23">
        <f t="shared" si="54"/>
        <v>11</v>
      </c>
      <c r="E184" s="23">
        <v>1</v>
      </c>
      <c r="F184" s="23">
        <f t="shared" si="55"/>
        <v>10</v>
      </c>
      <c r="G184" s="21">
        <v>2</v>
      </c>
      <c r="H184" s="21" t="str">
        <f t="shared" si="56"/>
        <v>Rabu</v>
      </c>
      <c r="I184" s="24">
        <f t="shared" si="60"/>
        <v>45749.25</v>
      </c>
      <c r="J184" s="25">
        <f t="shared" si="61"/>
        <v>9.25</v>
      </c>
      <c r="K184" s="21" t="str">
        <f t="shared" si="57"/>
        <v>Rabu</v>
      </c>
      <c r="L184" s="24">
        <f t="shared" si="62"/>
        <v>45749.333333333336</v>
      </c>
      <c r="M184" s="25">
        <f t="shared" si="58"/>
        <v>9.3333333333333339</v>
      </c>
    </row>
    <row r="185" spans="1:13" ht="15.75" x14ac:dyDescent="0.25">
      <c r="A185" s="21">
        <f t="shared" si="59"/>
        <v>12</v>
      </c>
      <c r="B185" s="22" t="s">
        <v>289</v>
      </c>
      <c r="C185" s="21">
        <v>80</v>
      </c>
      <c r="D185" s="23">
        <f t="shared" si="54"/>
        <v>9</v>
      </c>
      <c r="E185" s="23">
        <v>1</v>
      </c>
      <c r="F185" s="23">
        <f t="shared" si="55"/>
        <v>8</v>
      </c>
      <c r="G185" s="21">
        <v>2</v>
      </c>
      <c r="H185" s="21" t="str">
        <f t="shared" si="56"/>
        <v>Rabu</v>
      </c>
      <c r="I185" s="24">
        <f t="shared" si="60"/>
        <v>45749.791666666664</v>
      </c>
      <c r="J185" s="25">
        <f t="shared" si="61"/>
        <v>9.7916666666666679</v>
      </c>
      <c r="K185" s="21" t="str">
        <f t="shared" si="57"/>
        <v>Rabu</v>
      </c>
      <c r="L185" s="24">
        <f t="shared" si="62"/>
        <v>45749.875</v>
      </c>
      <c r="M185" s="25">
        <f t="shared" si="58"/>
        <v>9.8750000000000018</v>
      </c>
    </row>
    <row r="186" spans="1:13" ht="15.75" x14ac:dyDescent="0.25">
      <c r="A186" s="21">
        <f t="shared" si="59"/>
        <v>13</v>
      </c>
      <c r="B186" s="22" t="s">
        <v>378</v>
      </c>
      <c r="C186" s="21">
        <v>99</v>
      </c>
      <c r="D186" s="23">
        <f t="shared" si="54"/>
        <v>11</v>
      </c>
      <c r="E186" s="23">
        <v>0</v>
      </c>
      <c r="F186" s="23">
        <f t="shared" si="55"/>
        <v>11</v>
      </c>
      <c r="G186" s="21">
        <v>1</v>
      </c>
      <c r="H186" s="21" t="str">
        <f t="shared" si="56"/>
        <v>Kamis</v>
      </c>
      <c r="I186" s="24">
        <f t="shared" si="60"/>
        <v>45750.25</v>
      </c>
      <c r="J186" s="25">
        <f t="shared" si="61"/>
        <v>10.250000000000002</v>
      </c>
      <c r="K186" s="21" t="str">
        <f t="shared" si="57"/>
        <v>Kamis</v>
      </c>
      <c r="L186" s="24">
        <f t="shared" si="62"/>
        <v>45750.291666666664</v>
      </c>
      <c r="M186" s="25">
        <f t="shared" si="58"/>
        <v>10.291666666666668</v>
      </c>
    </row>
    <row r="187" spans="1:13" ht="15.75" x14ac:dyDescent="0.25">
      <c r="A187" s="21">
        <f t="shared" si="59"/>
        <v>14</v>
      </c>
      <c r="B187" s="22" t="s">
        <v>294</v>
      </c>
      <c r="C187" s="21">
        <v>83</v>
      </c>
      <c r="D187" s="23">
        <f t="shared" si="54"/>
        <v>9</v>
      </c>
      <c r="E187" s="23">
        <v>0</v>
      </c>
      <c r="F187" s="23">
        <f t="shared" si="55"/>
        <v>9</v>
      </c>
      <c r="G187" s="21">
        <v>2</v>
      </c>
      <c r="H187" s="21" t="str">
        <f t="shared" si="56"/>
        <v>Kamis</v>
      </c>
      <c r="I187" s="24">
        <f t="shared" si="60"/>
        <v>45750.75</v>
      </c>
      <c r="J187" s="25">
        <f t="shared" si="61"/>
        <v>10.750000000000002</v>
      </c>
      <c r="K187" s="21" t="str">
        <f t="shared" si="57"/>
        <v>Kamis</v>
      </c>
      <c r="L187" s="24">
        <f t="shared" si="62"/>
        <v>45750.833333333336</v>
      </c>
      <c r="M187" s="25">
        <f t="shared" si="58"/>
        <v>10.833333333333336</v>
      </c>
    </row>
    <row r="188" spans="1:13" ht="15.75" x14ac:dyDescent="0.25">
      <c r="A188" s="21">
        <f t="shared" si="59"/>
        <v>15</v>
      </c>
      <c r="B188" s="22" t="s">
        <v>295</v>
      </c>
      <c r="C188" s="21">
        <v>210</v>
      </c>
      <c r="D188" s="23">
        <f t="shared" si="54"/>
        <v>24</v>
      </c>
      <c r="E188" s="23">
        <v>1</v>
      </c>
      <c r="F188" s="23">
        <f t="shared" si="55"/>
        <v>23</v>
      </c>
      <c r="G188" s="21">
        <v>1</v>
      </c>
      <c r="H188" s="21" t="str">
        <f t="shared" si="56"/>
        <v>Jum'at</v>
      </c>
      <c r="I188" s="24">
        <f t="shared" si="60"/>
        <v>45751.208333333336</v>
      </c>
      <c r="J188" s="25">
        <f t="shared" si="61"/>
        <v>11.208333333333336</v>
      </c>
      <c r="K188" s="21" t="str">
        <f t="shared" si="57"/>
        <v>Jum'at</v>
      </c>
      <c r="L188" s="24">
        <f t="shared" si="62"/>
        <v>45751.25</v>
      </c>
      <c r="M188" s="25">
        <f t="shared" si="58"/>
        <v>11.250000000000002</v>
      </c>
    </row>
    <row r="189" spans="1:13" ht="15.75" x14ac:dyDescent="0.25">
      <c r="A189" s="21">
        <f t="shared" si="59"/>
        <v>16</v>
      </c>
      <c r="B189" s="22" t="s">
        <v>19</v>
      </c>
      <c r="C189" s="21">
        <v>260</v>
      </c>
      <c r="D189" s="23">
        <f t="shared" si="54"/>
        <v>30</v>
      </c>
      <c r="E189" s="23">
        <v>2</v>
      </c>
      <c r="F189" s="23">
        <f t="shared" si="55"/>
        <v>28</v>
      </c>
      <c r="G189" s="21">
        <v>3</v>
      </c>
      <c r="H189" s="21" t="str">
        <f t="shared" si="56"/>
        <v>Sabtu</v>
      </c>
      <c r="I189" s="24">
        <f t="shared" si="60"/>
        <v>45752.25</v>
      </c>
      <c r="J189" s="25">
        <f t="shared" si="61"/>
        <v>12.250000000000002</v>
      </c>
      <c r="K189" s="21" t="str">
        <f t="shared" si="57"/>
        <v>Sabtu</v>
      </c>
      <c r="L189" s="24">
        <f t="shared" si="62"/>
        <v>45752.375</v>
      </c>
      <c r="M189" s="25">
        <f t="shared" si="58"/>
        <v>12.375000000000002</v>
      </c>
    </row>
    <row r="190" spans="1:13" ht="15.75" x14ac:dyDescent="0.25">
      <c r="A190" s="21">
        <f t="shared" si="59"/>
        <v>17</v>
      </c>
      <c r="B190" s="22" t="s">
        <v>301</v>
      </c>
      <c r="C190" s="21"/>
      <c r="D190" s="23"/>
      <c r="E190" s="23"/>
      <c r="F190" s="23"/>
      <c r="G190" s="21"/>
      <c r="H190" s="21" t="str">
        <f t="shared" si="56"/>
        <v>Minggu</v>
      </c>
      <c r="I190" s="24">
        <f t="shared" si="60"/>
        <v>45753.625</v>
      </c>
      <c r="J190" s="25">
        <f t="shared" si="61"/>
        <v>13.625000000000002</v>
      </c>
      <c r="K190" s="21"/>
      <c r="L190" s="24"/>
      <c r="M190" s="25"/>
    </row>
    <row r="191" spans="1:13" x14ac:dyDescent="0.25">
      <c r="A191" s="440" t="s">
        <v>31</v>
      </c>
      <c r="B191" s="440"/>
      <c r="C191" s="160">
        <f>SUM(C174:C190)</f>
        <v>2226</v>
      </c>
      <c r="D191" s="160">
        <f>SUM(D174:D190)</f>
        <v>253</v>
      </c>
      <c r="E191" s="160"/>
      <c r="F191" s="160"/>
      <c r="G191" s="160">
        <f>SUM(G174:G190)</f>
        <v>59</v>
      </c>
      <c r="H191" s="160">
        <f>D191+G191</f>
        <v>312</v>
      </c>
      <c r="I191" s="143"/>
      <c r="J191" s="144"/>
      <c r="K191" s="143"/>
      <c r="L191" s="143"/>
      <c r="M191" s="144"/>
    </row>
    <row r="192" spans="1:13" x14ac:dyDescent="0.25">
      <c r="A192" s="440" t="s">
        <v>32</v>
      </c>
      <c r="B192" s="440"/>
      <c r="C192" s="146"/>
      <c r="D192" s="147">
        <f>D191/24</f>
        <v>10.541666666666666</v>
      </c>
      <c r="E192" s="147"/>
      <c r="F192" s="147"/>
      <c r="G192" s="147">
        <f>G191/24</f>
        <v>2.4583333333333335</v>
      </c>
      <c r="H192" s="147">
        <f>H191/24</f>
        <v>13</v>
      </c>
      <c r="I192" s="148"/>
      <c r="J192" s="149" t="s">
        <v>33</v>
      </c>
      <c r="K192" s="150"/>
      <c r="L192" s="150"/>
      <c r="M192" s="150"/>
    </row>
    <row r="193" spans="1:13" x14ac:dyDescent="0.25">
      <c r="A193" s="153"/>
      <c r="B193" s="153"/>
      <c r="C193" s="153"/>
      <c r="D193" s="153"/>
      <c r="E193" s="153"/>
      <c r="F193" s="153"/>
      <c r="G193" s="153"/>
      <c r="H193" s="150"/>
      <c r="I193" s="150"/>
      <c r="J193" s="144" t="s">
        <v>34</v>
      </c>
      <c r="K193" s="144"/>
      <c r="L193" s="154">
        <f>C191</f>
        <v>2226</v>
      </c>
      <c r="M193" s="150" t="s">
        <v>35</v>
      </c>
    </row>
    <row r="194" spans="1:13" x14ac:dyDescent="0.25">
      <c r="A194" s="153"/>
      <c r="B194" s="153"/>
      <c r="C194" s="153"/>
      <c r="D194" s="153"/>
      <c r="E194" s="153"/>
      <c r="F194" s="153"/>
      <c r="G194" s="153"/>
      <c r="H194" s="150"/>
      <c r="I194" s="150"/>
      <c r="J194" s="144" t="s">
        <v>36</v>
      </c>
      <c r="K194" s="144"/>
      <c r="L194" s="155">
        <f>D192</f>
        <v>10.541666666666666</v>
      </c>
      <c r="M194" s="150" t="s">
        <v>14</v>
      </c>
    </row>
    <row r="195" spans="1:13" x14ac:dyDescent="0.25">
      <c r="A195" s="153"/>
      <c r="B195" s="153"/>
      <c r="C195" s="153"/>
      <c r="D195" s="153"/>
      <c r="E195" s="153"/>
      <c r="F195" s="153"/>
      <c r="G195" s="153"/>
      <c r="H195" s="150"/>
      <c r="I195" s="150"/>
      <c r="J195" s="144" t="s">
        <v>37</v>
      </c>
      <c r="K195" s="144"/>
      <c r="L195" s="156">
        <f>G192</f>
        <v>2.4583333333333335</v>
      </c>
      <c r="M195" s="150" t="s">
        <v>14</v>
      </c>
    </row>
    <row r="197" spans="1:13" ht="15.75" x14ac:dyDescent="0.25">
      <c r="A197" s="438" t="s">
        <v>0</v>
      </c>
      <c r="B197" s="438"/>
      <c r="C197" s="438"/>
      <c r="D197" s="438"/>
      <c r="E197" s="438"/>
      <c r="F197" s="438"/>
      <c r="G197" s="438"/>
      <c r="H197" s="438"/>
      <c r="I197" s="438"/>
      <c r="J197" s="438"/>
      <c r="K197" s="438"/>
      <c r="L197" s="438"/>
      <c r="M197" s="438"/>
    </row>
    <row r="198" spans="1:13" ht="15.75" x14ac:dyDescent="0.25">
      <c r="A198" s="438" t="s">
        <v>377</v>
      </c>
      <c r="B198" s="438"/>
      <c r="C198" s="438"/>
      <c r="D198" s="438"/>
      <c r="E198" s="438"/>
      <c r="F198" s="438"/>
      <c r="G198" s="438"/>
      <c r="H198" s="438"/>
      <c r="I198" s="438"/>
      <c r="J198" s="438"/>
      <c r="K198" s="438"/>
      <c r="L198" s="438"/>
      <c r="M198" s="438"/>
    </row>
    <row r="199" spans="1:13" ht="15.75" x14ac:dyDescent="0.25">
      <c r="A199" s="478" t="s">
        <v>45</v>
      </c>
      <c r="B199" s="478"/>
      <c r="C199" s="478"/>
      <c r="D199" s="478"/>
      <c r="E199" s="478"/>
      <c r="F199" s="478"/>
      <c r="G199" s="478"/>
      <c r="H199" s="478"/>
      <c r="I199" s="478"/>
      <c r="J199" s="478"/>
      <c r="K199" s="139" t="s">
        <v>3</v>
      </c>
      <c r="L199" s="136">
        <v>9</v>
      </c>
      <c r="M199" s="139" t="s">
        <v>4</v>
      </c>
    </row>
    <row r="200" spans="1:13" ht="15" customHeight="1" x14ac:dyDescent="0.25">
      <c r="A200" s="479" t="s">
        <v>5</v>
      </c>
      <c r="B200" s="13" t="s">
        <v>6</v>
      </c>
      <c r="C200" s="442" t="s">
        <v>7</v>
      </c>
      <c r="D200" s="442" t="s">
        <v>8</v>
      </c>
      <c r="E200" s="443" t="s">
        <v>9</v>
      </c>
      <c r="F200" s="443" t="s">
        <v>10</v>
      </c>
      <c r="G200" s="442" t="s">
        <v>11</v>
      </c>
      <c r="H200" s="447" t="s">
        <v>12</v>
      </c>
      <c r="I200" s="447"/>
      <c r="J200" s="447"/>
      <c r="K200" s="480" t="s">
        <v>13</v>
      </c>
      <c r="L200" s="480"/>
      <c r="M200" s="480"/>
    </row>
    <row r="201" spans="1:13" x14ac:dyDescent="0.25">
      <c r="A201" s="479"/>
      <c r="B201" s="13"/>
      <c r="C201" s="442"/>
      <c r="D201" s="442"/>
      <c r="E201" s="443"/>
      <c r="F201" s="443"/>
      <c r="G201" s="442"/>
      <c r="H201" s="196" t="s">
        <v>14</v>
      </c>
      <c r="I201" s="196" t="s">
        <v>15</v>
      </c>
      <c r="J201" s="196" t="s">
        <v>16</v>
      </c>
      <c r="K201" s="393" t="s">
        <v>14</v>
      </c>
      <c r="L201" s="393" t="s">
        <v>15</v>
      </c>
      <c r="M201" s="393" t="s">
        <v>16</v>
      </c>
    </row>
    <row r="202" spans="1:13" ht="15.75" x14ac:dyDescent="0.25">
      <c r="A202" s="21">
        <v>1</v>
      </c>
      <c r="B202" s="22" t="s">
        <v>301</v>
      </c>
      <c r="C202" s="21">
        <v>260</v>
      </c>
      <c r="D202" s="23">
        <f t="shared" ref="D202:D219" si="63">F202+E202</f>
        <v>31</v>
      </c>
      <c r="E202" s="23">
        <v>3</v>
      </c>
      <c r="F202" s="23">
        <f t="shared" ref="F202:F219" si="64">INT(C202/$L$3)</f>
        <v>28</v>
      </c>
      <c r="G202" s="21">
        <v>40</v>
      </c>
      <c r="H202" s="21" t="str">
        <f t="shared" ref="H202:H220" si="65">CHOOSE(WEEKDAY(I202),"Minggu","Senin","Selasa","Rabu","Kamis","Jum'at","Sabtu")</f>
        <v>Minggu</v>
      </c>
      <c r="I202" s="24">
        <v>45753</v>
      </c>
      <c r="J202" s="25">
        <v>0.625</v>
      </c>
      <c r="K202" s="21" t="str">
        <f t="shared" ref="K202:K219" si="66">CHOOSE(WEEKDAY(L202),"Minggu","Senin","Selasa","Rabu","Kamis","Jum'at","Sabtu")</f>
        <v>Selasa</v>
      </c>
      <c r="L202" s="24">
        <f>(I202+J202)+G202/24</f>
        <v>45755.291666666664</v>
      </c>
      <c r="M202" s="25">
        <f t="shared" ref="M202:M219" si="67">(J202+G202/24)</f>
        <v>2.291666666666667</v>
      </c>
    </row>
    <row r="203" spans="1:13" ht="15.75" x14ac:dyDescent="0.25">
      <c r="A203" s="21">
        <f t="shared" ref="A203:A220" si="68">A202+1</f>
        <v>2</v>
      </c>
      <c r="B203" s="22" t="s">
        <v>19</v>
      </c>
      <c r="C203" s="21">
        <v>210</v>
      </c>
      <c r="D203" s="23">
        <f t="shared" si="63"/>
        <v>24</v>
      </c>
      <c r="E203" s="23">
        <v>1</v>
      </c>
      <c r="F203" s="23">
        <f t="shared" si="64"/>
        <v>23</v>
      </c>
      <c r="G203" s="21">
        <v>8</v>
      </c>
      <c r="H203" s="21" t="str">
        <f t="shared" si="65"/>
        <v>Rabu</v>
      </c>
      <c r="I203" s="24">
        <f t="shared" ref="I203:I220" si="69">$I$202+J203</f>
        <v>45756.583333333336</v>
      </c>
      <c r="J203" s="25">
        <f t="shared" ref="J203:J220" si="70">M202+D202/24</f>
        <v>3.5833333333333339</v>
      </c>
      <c r="K203" s="21" t="str">
        <f t="shared" si="66"/>
        <v>Rabu</v>
      </c>
      <c r="L203" s="24">
        <f t="shared" ref="L203:L219" si="71">($I$202+J203)+G203/24</f>
        <v>45756.916666666672</v>
      </c>
      <c r="M203" s="25">
        <f t="shared" si="67"/>
        <v>3.9166666666666674</v>
      </c>
    </row>
    <row r="204" spans="1:13" ht="15.75" x14ac:dyDescent="0.25">
      <c r="A204" s="21">
        <f t="shared" si="68"/>
        <v>3</v>
      </c>
      <c r="B204" s="22" t="s">
        <v>295</v>
      </c>
      <c r="C204" s="21">
        <v>83</v>
      </c>
      <c r="D204" s="23">
        <f t="shared" si="63"/>
        <v>10</v>
      </c>
      <c r="E204" s="23">
        <v>1</v>
      </c>
      <c r="F204" s="23">
        <f t="shared" si="64"/>
        <v>9</v>
      </c>
      <c r="G204" s="21">
        <v>2</v>
      </c>
      <c r="H204" s="21" t="str">
        <f t="shared" si="65"/>
        <v>Kamis</v>
      </c>
      <c r="I204" s="24">
        <f t="shared" si="69"/>
        <v>45757.916666666664</v>
      </c>
      <c r="J204" s="25">
        <f t="shared" si="70"/>
        <v>4.9166666666666679</v>
      </c>
      <c r="K204" s="21" t="str">
        <f t="shared" si="66"/>
        <v>Jum'at</v>
      </c>
      <c r="L204" s="24">
        <f t="shared" si="71"/>
        <v>45758</v>
      </c>
      <c r="M204" s="25">
        <f t="shared" si="67"/>
        <v>5.0000000000000009</v>
      </c>
    </row>
    <row r="205" spans="1:13" ht="15.75" x14ac:dyDescent="0.25">
      <c r="A205" s="21">
        <f t="shared" si="68"/>
        <v>4</v>
      </c>
      <c r="B205" s="22" t="s">
        <v>294</v>
      </c>
      <c r="C205" s="273">
        <v>210</v>
      </c>
      <c r="D205" s="23">
        <f t="shared" si="63"/>
        <v>24</v>
      </c>
      <c r="E205" s="23">
        <v>1</v>
      </c>
      <c r="F205" s="23">
        <f t="shared" si="64"/>
        <v>23</v>
      </c>
      <c r="G205" s="21">
        <v>2</v>
      </c>
      <c r="H205" s="21" t="str">
        <f t="shared" si="65"/>
        <v>Jum'at</v>
      </c>
      <c r="I205" s="24">
        <f t="shared" si="69"/>
        <v>45758.416666666664</v>
      </c>
      <c r="J205" s="25">
        <f t="shared" si="70"/>
        <v>5.4166666666666679</v>
      </c>
      <c r="K205" s="21" t="str">
        <f t="shared" si="66"/>
        <v>Jum'at</v>
      </c>
      <c r="L205" s="24">
        <f t="shared" si="71"/>
        <v>45758.5</v>
      </c>
      <c r="M205" s="25">
        <f t="shared" si="67"/>
        <v>5.5000000000000009</v>
      </c>
    </row>
    <row r="206" spans="1:13" ht="15.75" x14ac:dyDescent="0.25">
      <c r="A206" s="21">
        <f t="shared" si="68"/>
        <v>5</v>
      </c>
      <c r="B206" s="26" t="s">
        <v>19</v>
      </c>
      <c r="C206" s="273">
        <v>210</v>
      </c>
      <c r="D206" s="23">
        <f t="shared" si="63"/>
        <v>24</v>
      </c>
      <c r="E206" s="23">
        <v>1</v>
      </c>
      <c r="F206" s="23">
        <f t="shared" si="64"/>
        <v>23</v>
      </c>
      <c r="G206" s="21">
        <v>5</v>
      </c>
      <c r="H206" s="21" t="str">
        <f t="shared" si="65"/>
        <v>Sabtu</v>
      </c>
      <c r="I206" s="24">
        <f t="shared" si="69"/>
        <v>45759.5</v>
      </c>
      <c r="J206" s="25">
        <f t="shared" si="70"/>
        <v>6.5000000000000009</v>
      </c>
      <c r="K206" s="21" t="str">
        <f t="shared" si="66"/>
        <v>Sabtu</v>
      </c>
      <c r="L206" s="24">
        <f t="shared" si="71"/>
        <v>45759.708333333336</v>
      </c>
      <c r="M206" s="25">
        <f t="shared" si="67"/>
        <v>6.7083333333333339</v>
      </c>
    </row>
    <row r="207" spans="1:13" ht="15.75" x14ac:dyDescent="0.25">
      <c r="A207" s="21">
        <f t="shared" si="68"/>
        <v>6</v>
      </c>
      <c r="B207" s="26" t="s">
        <v>294</v>
      </c>
      <c r="C207" s="21">
        <v>99</v>
      </c>
      <c r="D207" s="23">
        <f t="shared" si="63"/>
        <v>11</v>
      </c>
      <c r="E207" s="23">
        <v>0</v>
      </c>
      <c r="F207" s="23">
        <f t="shared" si="64"/>
        <v>11</v>
      </c>
      <c r="G207" s="21">
        <v>2</v>
      </c>
      <c r="H207" s="21" t="str">
        <f t="shared" si="65"/>
        <v>Minggu</v>
      </c>
      <c r="I207" s="24">
        <f t="shared" si="69"/>
        <v>45760.708333333336</v>
      </c>
      <c r="J207" s="25">
        <f t="shared" si="70"/>
        <v>7.7083333333333339</v>
      </c>
      <c r="K207" s="21" t="str">
        <f t="shared" si="66"/>
        <v>Minggu</v>
      </c>
      <c r="L207" s="24">
        <f t="shared" si="71"/>
        <v>45760.791666666672</v>
      </c>
      <c r="M207" s="25">
        <f t="shared" si="67"/>
        <v>7.791666666666667</v>
      </c>
    </row>
    <row r="208" spans="1:13" ht="15.75" x14ac:dyDescent="0.25">
      <c r="A208" s="21">
        <f t="shared" si="68"/>
        <v>7</v>
      </c>
      <c r="B208" s="22" t="s">
        <v>378</v>
      </c>
      <c r="C208" s="21">
        <v>80</v>
      </c>
      <c r="D208" s="23">
        <f t="shared" si="63"/>
        <v>9</v>
      </c>
      <c r="E208" s="23">
        <v>1</v>
      </c>
      <c r="F208" s="23">
        <f t="shared" si="64"/>
        <v>8</v>
      </c>
      <c r="G208" s="21">
        <v>1</v>
      </c>
      <c r="H208" s="21" t="str">
        <f t="shared" si="65"/>
        <v>Senin</v>
      </c>
      <c r="I208" s="24">
        <f t="shared" si="69"/>
        <v>45761.25</v>
      </c>
      <c r="J208" s="25">
        <f t="shared" si="70"/>
        <v>8.25</v>
      </c>
      <c r="K208" s="21" t="str">
        <f t="shared" si="66"/>
        <v>Senin</v>
      </c>
      <c r="L208" s="24">
        <f t="shared" si="71"/>
        <v>45761.291666666664</v>
      </c>
      <c r="M208" s="25">
        <f t="shared" si="67"/>
        <v>8.2916666666666661</v>
      </c>
    </row>
    <row r="209" spans="1:13" ht="15.75" x14ac:dyDescent="0.25">
      <c r="A209" s="21">
        <f t="shared" si="68"/>
        <v>8</v>
      </c>
      <c r="B209" s="22" t="s">
        <v>289</v>
      </c>
      <c r="C209" s="21">
        <v>98</v>
      </c>
      <c r="D209" s="23">
        <f t="shared" si="63"/>
        <v>11</v>
      </c>
      <c r="E209" s="23">
        <v>1</v>
      </c>
      <c r="F209" s="23">
        <f t="shared" si="64"/>
        <v>10</v>
      </c>
      <c r="G209" s="21">
        <v>4</v>
      </c>
      <c r="H209" s="21" t="str">
        <f t="shared" si="65"/>
        <v>Senin</v>
      </c>
      <c r="I209" s="24">
        <f t="shared" si="69"/>
        <v>45761.666666666664</v>
      </c>
      <c r="J209" s="25">
        <f t="shared" si="70"/>
        <v>8.6666666666666661</v>
      </c>
      <c r="K209" s="21" t="str">
        <f t="shared" si="66"/>
        <v>Senin</v>
      </c>
      <c r="L209" s="24">
        <f t="shared" si="71"/>
        <v>45761.833333333328</v>
      </c>
      <c r="M209" s="25">
        <f t="shared" si="67"/>
        <v>8.8333333333333321</v>
      </c>
    </row>
    <row r="210" spans="1:13" ht="15.75" x14ac:dyDescent="0.25">
      <c r="A210" s="21">
        <f t="shared" si="68"/>
        <v>9</v>
      </c>
      <c r="B210" s="22" t="s">
        <v>290</v>
      </c>
      <c r="C210" s="21">
        <v>146</v>
      </c>
      <c r="D210" s="23">
        <f t="shared" si="63"/>
        <v>16</v>
      </c>
      <c r="E210" s="23">
        <v>0</v>
      </c>
      <c r="F210" s="23">
        <f t="shared" si="64"/>
        <v>16</v>
      </c>
      <c r="G210" s="21">
        <v>2</v>
      </c>
      <c r="H210" s="21" t="str">
        <f t="shared" si="65"/>
        <v>Selasa</v>
      </c>
      <c r="I210" s="24">
        <f t="shared" si="69"/>
        <v>45762.291666666664</v>
      </c>
      <c r="J210" s="25">
        <f t="shared" si="70"/>
        <v>9.2916666666666661</v>
      </c>
      <c r="K210" s="21" t="str">
        <f t="shared" si="66"/>
        <v>Selasa</v>
      </c>
      <c r="L210" s="24">
        <f t="shared" si="71"/>
        <v>45762.375</v>
      </c>
      <c r="M210" s="25">
        <f t="shared" si="67"/>
        <v>9.375</v>
      </c>
    </row>
    <row r="211" spans="1:13" ht="15.75" x14ac:dyDescent="0.25">
      <c r="A211" s="21">
        <f t="shared" si="68"/>
        <v>10</v>
      </c>
      <c r="B211" s="22" t="s">
        <v>60</v>
      </c>
      <c r="C211" s="21">
        <v>137</v>
      </c>
      <c r="D211" s="23">
        <f t="shared" si="63"/>
        <v>17</v>
      </c>
      <c r="E211" s="23">
        <v>2</v>
      </c>
      <c r="F211" s="23">
        <f t="shared" si="64"/>
        <v>15</v>
      </c>
      <c r="G211" s="21">
        <v>8</v>
      </c>
      <c r="H211" s="21" t="str">
        <f t="shared" si="65"/>
        <v>Rabu</v>
      </c>
      <c r="I211" s="24">
        <f t="shared" si="69"/>
        <v>45763.041666666664</v>
      </c>
      <c r="J211" s="25">
        <f t="shared" si="70"/>
        <v>10.041666666666666</v>
      </c>
      <c r="K211" s="21" t="str">
        <f t="shared" si="66"/>
        <v>Rabu</v>
      </c>
      <c r="L211" s="24">
        <f t="shared" si="71"/>
        <v>45763.375</v>
      </c>
      <c r="M211" s="25">
        <f t="shared" si="67"/>
        <v>10.375</v>
      </c>
    </row>
    <row r="212" spans="1:13" ht="15.75" x14ac:dyDescent="0.25">
      <c r="A212" s="21">
        <f t="shared" si="68"/>
        <v>11</v>
      </c>
      <c r="B212" s="22" t="s">
        <v>291</v>
      </c>
      <c r="C212" s="21">
        <v>137</v>
      </c>
      <c r="D212" s="23">
        <f t="shared" si="63"/>
        <v>16</v>
      </c>
      <c r="E212" s="23">
        <v>1</v>
      </c>
      <c r="F212" s="23">
        <f t="shared" si="64"/>
        <v>15</v>
      </c>
      <c r="G212" s="21">
        <v>12</v>
      </c>
      <c r="H212" s="21" t="str">
        <f t="shared" si="65"/>
        <v>Kamis</v>
      </c>
      <c r="I212" s="24">
        <f t="shared" si="69"/>
        <v>45764.083333333336</v>
      </c>
      <c r="J212" s="25">
        <f t="shared" si="70"/>
        <v>11.083333333333334</v>
      </c>
      <c r="K212" s="21" t="str">
        <f t="shared" si="66"/>
        <v>Kamis</v>
      </c>
      <c r="L212" s="24">
        <f t="shared" si="71"/>
        <v>45764.583333333336</v>
      </c>
      <c r="M212" s="25">
        <f t="shared" si="67"/>
        <v>11.583333333333334</v>
      </c>
    </row>
    <row r="213" spans="1:13" ht="15.75" x14ac:dyDescent="0.25">
      <c r="A213" s="21">
        <f t="shared" si="68"/>
        <v>12</v>
      </c>
      <c r="B213" s="22" t="s">
        <v>60</v>
      </c>
      <c r="C213" s="21">
        <v>146</v>
      </c>
      <c r="D213" s="23">
        <f t="shared" si="63"/>
        <v>16</v>
      </c>
      <c r="E213" s="23">
        <v>0</v>
      </c>
      <c r="F213" s="23">
        <f t="shared" si="64"/>
        <v>16</v>
      </c>
      <c r="G213" s="21">
        <v>8</v>
      </c>
      <c r="H213" s="21" t="str">
        <f t="shared" si="65"/>
        <v>Jum'at</v>
      </c>
      <c r="I213" s="24">
        <f t="shared" si="69"/>
        <v>45765.25</v>
      </c>
      <c r="J213" s="25">
        <f t="shared" si="70"/>
        <v>12.25</v>
      </c>
      <c r="K213" s="21" t="str">
        <f t="shared" si="66"/>
        <v>Jum'at</v>
      </c>
      <c r="L213" s="24">
        <f t="shared" si="71"/>
        <v>45765.583333333336</v>
      </c>
      <c r="M213" s="25">
        <f t="shared" si="67"/>
        <v>12.583333333333334</v>
      </c>
    </row>
    <row r="214" spans="1:13" ht="15.75" x14ac:dyDescent="0.25">
      <c r="A214" s="21">
        <f t="shared" si="68"/>
        <v>13</v>
      </c>
      <c r="B214" s="22" t="s">
        <v>290</v>
      </c>
      <c r="C214" s="21">
        <v>98</v>
      </c>
      <c r="D214" s="23">
        <f t="shared" si="63"/>
        <v>11</v>
      </c>
      <c r="E214" s="23">
        <v>1</v>
      </c>
      <c r="F214" s="23">
        <f t="shared" si="64"/>
        <v>10</v>
      </c>
      <c r="G214" s="21">
        <v>2</v>
      </c>
      <c r="H214" s="21" t="str">
        <f t="shared" si="65"/>
        <v>Sabtu</v>
      </c>
      <c r="I214" s="24">
        <f t="shared" si="69"/>
        <v>45766.25</v>
      </c>
      <c r="J214" s="25">
        <f t="shared" si="70"/>
        <v>13.25</v>
      </c>
      <c r="K214" s="21" t="str">
        <f t="shared" si="66"/>
        <v>Sabtu</v>
      </c>
      <c r="L214" s="24">
        <f t="shared" si="71"/>
        <v>45766.333333333336</v>
      </c>
      <c r="M214" s="25">
        <f t="shared" si="67"/>
        <v>13.333333333333334</v>
      </c>
    </row>
    <row r="215" spans="1:13" ht="15.75" x14ac:dyDescent="0.25">
      <c r="A215" s="21">
        <f t="shared" si="68"/>
        <v>14</v>
      </c>
      <c r="B215" s="22" t="s">
        <v>289</v>
      </c>
      <c r="C215" s="21">
        <v>80</v>
      </c>
      <c r="D215" s="23">
        <f t="shared" si="63"/>
        <v>9</v>
      </c>
      <c r="E215" s="23">
        <v>1</v>
      </c>
      <c r="F215" s="23">
        <f t="shared" si="64"/>
        <v>8</v>
      </c>
      <c r="G215" s="21">
        <v>2</v>
      </c>
      <c r="H215" s="21" t="str">
        <f t="shared" si="65"/>
        <v>Sabtu</v>
      </c>
      <c r="I215" s="24">
        <f t="shared" si="69"/>
        <v>45766.791666666664</v>
      </c>
      <c r="J215" s="25">
        <f t="shared" si="70"/>
        <v>13.791666666666668</v>
      </c>
      <c r="K215" s="21" t="str">
        <f t="shared" si="66"/>
        <v>Sabtu</v>
      </c>
      <c r="L215" s="24">
        <f t="shared" si="71"/>
        <v>45766.875</v>
      </c>
      <c r="M215" s="25">
        <f t="shared" si="67"/>
        <v>13.875000000000002</v>
      </c>
    </row>
    <row r="216" spans="1:13" ht="15.75" x14ac:dyDescent="0.25">
      <c r="A216" s="21">
        <f t="shared" si="68"/>
        <v>15</v>
      </c>
      <c r="B216" s="22" t="s">
        <v>378</v>
      </c>
      <c r="C216" s="21">
        <v>99</v>
      </c>
      <c r="D216" s="23">
        <f t="shared" si="63"/>
        <v>11</v>
      </c>
      <c r="E216" s="23">
        <v>0</v>
      </c>
      <c r="F216" s="23">
        <f t="shared" si="64"/>
        <v>11</v>
      </c>
      <c r="G216" s="21">
        <v>1</v>
      </c>
      <c r="H216" s="21" t="str">
        <f t="shared" si="65"/>
        <v>Minggu</v>
      </c>
      <c r="I216" s="24">
        <f t="shared" si="69"/>
        <v>45767.25</v>
      </c>
      <c r="J216" s="25">
        <f t="shared" si="70"/>
        <v>14.250000000000002</v>
      </c>
      <c r="K216" s="21" t="str">
        <f t="shared" si="66"/>
        <v>Minggu</v>
      </c>
      <c r="L216" s="24">
        <f t="shared" si="71"/>
        <v>45767.291666666664</v>
      </c>
      <c r="M216" s="25">
        <f t="shared" si="67"/>
        <v>14.291666666666668</v>
      </c>
    </row>
    <row r="217" spans="1:13" ht="15.75" x14ac:dyDescent="0.25">
      <c r="A217" s="21">
        <f t="shared" si="68"/>
        <v>16</v>
      </c>
      <c r="B217" s="22" t="s">
        <v>294</v>
      </c>
      <c r="C217" s="21">
        <v>83</v>
      </c>
      <c r="D217" s="23">
        <f t="shared" si="63"/>
        <v>9</v>
      </c>
      <c r="E217" s="23">
        <v>0</v>
      </c>
      <c r="F217" s="23">
        <f t="shared" si="64"/>
        <v>9</v>
      </c>
      <c r="G217" s="21">
        <v>2</v>
      </c>
      <c r="H217" s="21" t="str">
        <f t="shared" si="65"/>
        <v>Minggu</v>
      </c>
      <c r="I217" s="24">
        <f t="shared" si="69"/>
        <v>45767.75</v>
      </c>
      <c r="J217" s="25">
        <f t="shared" si="70"/>
        <v>14.750000000000002</v>
      </c>
      <c r="K217" s="21" t="str">
        <f t="shared" si="66"/>
        <v>Minggu</v>
      </c>
      <c r="L217" s="24">
        <f t="shared" si="71"/>
        <v>45767.833333333336</v>
      </c>
      <c r="M217" s="25">
        <f t="shared" si="67"/>
        <v>14.833333333333336</v>
      </c>
    </row>
    <row r="218" spans="1:13" ht="15.75" x14ac:dyDescent="0.25">
      <c r="A218" s="21">
        <f t="shared" si="68"/>
        <v>17</v>
      </c>
      <c r="B218" s="22" t="s">
        <v>295</v>
      </c>
      <c r="C218" s="21">
        <v>210</v>
      </c>
      <c r="D218" s="23">
        <f t="shared" si="63"/>
        <v>24</v>
      </c>
      <c r="E218" s="23">
        <v>1</v>
      </c>
      <c r="F218" s="23">
        <f t="shared" si="64"/>
        <v>23</v>
      </c>
      <c r="G218" s="21">
        <v>1</v>
      </c>
      <c r="H218" s="21" t="str">
        <f t="shared" si="65"/>
        <v>Senin</v>
      </c>
      <c r="I218" s="24">
        <f t="shared" si="69"/>
        <v>45768.208333333336</v>
      </c>
      <c r="J218" s="25">
        <f t="shared" si="70"/>
        <v>15.208333333333336</v>
      </c>
      <c r="K218" s="21" t="str">
        <f t="shared" si="66"/>
        <v>Senin</v>
      </c>
      <c r="L218" s="24">
        <f t="shared" si="71"/>
        <v>45768.25</v>
      </c>
      <c r="M218" s="25">
        <f t="shared" si="67"/>
        <v>15.250000000000002</v>
      </c>
    </row>
    <row r="219" spans="1:13" ht="15.75" x14ac:dyDescent="0.25">
      <c r="A219" s="21">
        <f t="shared" si="68"/>
        <v>18</v>
      </c>
      <c r="B219" s="22" t="s">
        <v>19</v>
      </c>
      <c r="C219" s="21">
        <v>260</v>
      </c>
      <c r="D219" s="23">
        <f t="shared" si="63"/>
        <v>30</v>
      </c>
      <c r="E219" s="23">
        <v>2</v>
      </c>
      <c r="F219" s="23">
        <f t="shared" si="64"/>
        <v>28</v>
      </c>
      <c r="G219" s="21">
        <v>3</v>
      </c>
      <c r="H219" s="21" t="str">
        <f t="shared" si="65"/>
        <v>Selasa</v>
      </c>
      <c r="I219" s="24">
        <f t="shared" si="69"/>
        <v>45769.25</v>
      </c>
      <c r="J219" s="25">
        <f t="shared" si="70"/>
        <v>16.25</v>
      </c>
      <c r="K219" s="21" t="str">
        <f t="shared" si="66"/>
        <v>Selasa</v>
      </c>
      <c r="L219" s="24">
        <f t="shared" si="71"/>
        <v>45769.375</v>
      </c>
      <c r="M219" s="25">
        <f t="shared" si="67"/>
        <v>16.375</v>
      </c>
    </row>
    <row r="220" spans="1:13" ht="15.75" x14ac:dyDescent="0.25">
      <c r="A220" s="21">
        <f t="shared" si="68"/>
        <v>19</v>
      </c>
      <c r="B220" s="22" t="s">
        <v>301</v>
      </c>
      <c r="C220" s="21"/>
      <c r="D220" s="23"/>
      <c r="E220" s="23"/>
      <c r="F220" s="23"/>
      <c r="G220" s="21"/>
      <c r="H220" s="21" t="str">
        <f t="shared" si="65"/>
        <v>Rabu</v>
      </c>
      <c r="I220" s="24">
        <f t="shared" si="69"/>
        <v>45770.625</v>
      </c>
      <c r="J220" s="25">
        <f t="shared" si="70"/>
        <v>17.625</v>
      </c>
      <c r="K220" s="21"/>
      <c r="L220" s="24"/>
      <c r="M220" s="25"/>
    </row>
    <row r="221" spans="1:13" x14ac:dyDescent="0.25">
      <c r="A221" s="440" t="s">
        <v>31</v>
      </c>
      <c r="B221" s="440"/>
      <c r="C221" s="160">
        <f>SUM(C202:C220)</f>
        <v>2646</v>
      </c>
      <c r="D221" s="160">
        <f>SUM(D202:D220)</f>
        <v>303</v>
      </c>
      <c r="E221" s="160"/>
      <c r="F221" s="160"/>
      <c r="G221" s="160">
        <f>SUM(G202:G220)</f>
        <v>105</v>
      </c>
      <c r="H221" s="160">
        <f>D221+G221</f>
        <v>408</v>
      </c>
      <c r="I221" s="143"/>
      <c r="J221" s="144"/>
      <c r="K221" s="143"/>
      <c r="L221" s="143"/>
      <c r="M221" s="144"/>
    </row>
    <row r="222" spans="1:13" x14ac:dyDescent="0.25">
      <c r="A222" s="440" t="s">
        <v>32</v>
      </c>
      <c r="B222" s="440"/>
      <c r="C222" s="146"/>
      <c r="D222" s="147">
        <f>D221/24</f>
        <v>12.625</v>
      </c>
      <c r="E222" s="147"/>
      <c r="F222" s="147"/>
      <c r="G222" s="147">
        <f>G221/24</f>
        <v>4.375</v>
      </c>
      <c r="H222" s="147">
        <f>H221/24</f>
        <v>17</v>
      </c>
      <c r="I222" s="148"/>
      <c r="J222" s="149" t="s">
        <v>33</v>
      </c>
      <c r="K222" s="150"/>
      <c r="L222" s="150"/>
      <c r="M222" s="150"/>
    </row>
    <row r="223" spans="1:13" x14ac:dyDescent="0.25">
      <c r="A223" s="153"/>
      <c r="B223" s="153"/>
      <c r="C223" s="153"/>
      <c r="D223" s="153"/>
      <c r="E223" s="153"/>
      <c r="F223" s="153"/>
      <c r="G223" s="153"/>
      <c r="H223" s="150"/>
      <c r="I223" s="150"/>
      <c r="J223" s="144" t="s">
        <v>34</v>
      </c>
      <c r="K223" s="144"/>
      <c r="L223" s="154">
        <f>C221</f>
        <v>2646</v>
      </c>
      <c r="M223" s="150" t="s">
        <v>35</v>
      </c>
    </row>
    <row r="224" spans="1:13" x14ac:dyDescent="0.25">
      <c r="A224" s="153"/>
      <c r="B224" s="153"/>
      <c r="C224" s="153"/>
      <c r="D224" s="153"/>
      <c r="E224" s="153"/>
      <c r="F224" s="153"/>
      <c r="G224" s="153"/>
      <c r="H224" s="150"/>
      <c r="I224" s="150"/>
      <c r="J224" s="144" t="s">
        <v>36</v>
      </c>
      <c r="K224" s="144"/>
      <c r="L224" s="155">
        <f>D222</f>
        <v>12.625</v>
      </c>
      <c r="M224" s="150" t="s">
        <v>14</v>
      </c>
    </row>
    <row r="225" spans="1:13" x14ac:dyDescent="0.25">
      <c r="A225" s="153"/>
      <c r="B225" s="153"/>
      <c r="C225" s="153"/>
      <c r="D225" s="153"/>
      <c r="E225" s="153"/>
      <c r="F225" s="153"/>
      <c r="G225" s="153"/>
      <c r="H225" s="150"/>
      <c r="I225" s="150"/>
      <c r="J225" s="144" t="s">
        <v>37</v>
      </c>
      <c r="K225" s="144"/>
      <c r="L225" s="156">
        <f>G222</f>
        <v>4.375</v>
      </c>
      <c r="M225" s="150" t="s">
        <v>14</v>
      </c>
    </row>
    <row r="227" spans="1:13" ht="15.75" x14ac:dyDescent="0.25">
      <c r="A227" s="438" t="s">
        <v>0</v>
      </c>
      <c r="B227" s="438"/>
      <c r="C227" s="438"/>
      <c r="D227" s="438"/>
      <c r="E227" s="438"/>
      <c r="F227" s="438"/>
      <c r="G227" s="438"/>
      <c r="H227" s="438"/>
      <c r="I227" s="438"/>
      <c r="J227" s="438"/>
      <c r="K227" s="438"/>
      <c r="L227" s="438"/>
      <c r="M227" s="438"/>
    </row>
    <row r="228" spans="1:13" ht="15.75" x14ac:dyDescent="0.25">
      <c r="A228" s="438" t="s">
        <v>377</v>
      </c>
      <c r="B228" s="438"/>
      <c r="C228" s="438"/>
      <c r="D228" s="438"/>
      <c r="E228" s="438"/>
      <c r="F228" s="438"/>
      <c r="G228" s="438"/>
      <c r="H228" s="438"/>
      <c r="I228" s="438"/>
      <c r="J228" s="438"/>
      <c r="K228" s="438"/>
      <c r="L228" s="438"/>
      <c r="M228" s="438"/>
    </row>
    <row r="229" spans="1:13" ht="15.75" x14ac:dyDescent="0.25">
      <c r="A229" s="478" t="s">
        <v>46</v>
      </c>
      <c r="B229" s="478"/>
      <c r="C229" s="478"/>
      <c r="D229" s="478"/>
      <c r="E229" s="478"/>
      <c r="F229" s="478"/>
      <c r="G229" s="478"/>
      <c r="H229" s="478"/>
      <c r="I229" s="478"/>
      <c r="J229" s="478"/>
      <c r="K229" s="139" t="s">
        <v>3</v>
      </c>
      <c r="L229" s="136">
        <v>9</v>
      </c>
      <c r="M229" s="139" t="s">
        <v>4</v>
      </c>
    </row>
    <row r="230" spans="1:13" ht="15" customHeight="1" x14ac:dyDescent="0.25">
      <c r="A230" s="479" t="s">
        <v>5</v>
      </c>
      <c r="B230" s="13" t="s">
        <v>6</v>
      </c>
      <c r="C230" s="442" t="s">
        <v>7</v>
      </c>
      <c r="D230" s="442" t="s">
        <v>8</v>
      </c>
      <c r="E230" s="443" t="s">
        <v>9</v>
      </c>
      <c r="F230" s="443" t="s">
        <v>10</v>
      </c>
      <c r="G230" s="442" t="s">
        <v>11</v>
      </c>
      <c r="H230" s="447" t="s">
        <v>12</v>
      </c>
      <c r="I230" s="447"/>
      <c r="J230" s="447"/>
      <c r="K230" s="480" t="s">
        <v>13</v>
      </c>
      <c r="L230" s="480"/>
      <c r="M230" s="480"/>
    </row>
    <row r="231" spans="1:13" x14ac:dyDescent="0.25">
      <c r="A231" s="479"/>
      <c r="B231" s="13"/>
      <c r="C231" s="442"/>
      <c r="D231" s="442"/>
      <c r="E231" s="443"/>
      <c r="F231" s="443"/>
      <c r="G231" s="442"/>
      <c r="H231" s="196" t="s">
        <v>14</v>
      </c>
      <c r="I231" s="196" t="s">
        <v>15</v>
      </c>
      <c r="J231" s="196" t="s">
        <v>16</v>
      </c>
      <c r="K231" s="393" t="s">
        <v>14</v>
      </c>
      <c r="L231" s="393" t="s">
        <v>15</v>
      </c>
      <c r="M231" s="393" t="s">
        <v>16</v>
      </c>
    </row>
    <row r="232" spans="1:13" ht="15.75" x14ac:dyDescent="0.25">
      <c r="A232" s="21">
        <v>1</v>
      </c>
      <c r="B232" s="22" t="s">
        <v>301</v>
      </c>
      <c r="C232" s="21">
        <v>260</v>
      </c>
      <c r="D232" s="23">
        <f t="shared" ref="D232:D247" si="72">F232+E232</f>
        <v>30</v>
      </c>
      <c r="E232" s="23">
        <v>2</v>
      </c>
      <c r="F232" s="23">
        <f t="shared" ref="F232:F247" si="73">INT(C232/$L$3)</f>
        <v>28</v>
      </c>
      <c r="G232" s="21">
        <v>3</v>
      </c>
      <c r="H232" s="21" t="str">
        <f t="shared" ref="H232:H248" si="74">CHOOSE(WEEKDAY(I232),"Minggu","Senin","Selasa","Rabu","Kamis","Jum'at","Sabtu")</f>
        <v>Rabu</v>
      </c>
      <c r="I232" s="24">
        <v>45770</v>
      </c>
      <c r="J232" s="25">
        <v>0.625</v>
      </c>
      <c r="K232" s="21" t="str">
        <f t="shared" ref="K232:K247" si="75">CHOOSE(WEEKDAY(L232),"Minggu","Senin","Selasa","Rabu","Kamis","Jum'at","Sabtu")</f>
        <v>Rabu</v>
      </c>
      <c r="L232" s="24">
        <f>(I232+J232)+G232/24</f>
        <v>45770.75</v>
      </c>
      <c r="M232" s="25">
        <f t="shared" ref="M232:M247" si="76">(J232+G232/24)</f>
        <v>0.75</v>
      </c>
    </row>
    <row r="233" spans="1:13" ht="15.75" x14ac:dyDescent="0.25">
      <c r="A233" s="21">
        <f t="shared" ref="A233:A248" si="77">A232+1</f>
        <v>2</v>
      </c>
      <c r="B233" s="22" t="s">
        <v>19</v>
      </c>
      <c r="C233" s="21">
        <v>210</v>
      </c>
      <c r="D233" s="23">
        <f t="shared" si="72"/>
        <v>24</v>
      </c>
      <c r="E233" s="23">
        <v>1</v>
      </c>
      <c r="F233" s="23">
        <f t="shared" si="73"/>
        <v>23</v>
      </c>
      <c r="G233" s="21">
        <v>8</v>
      </c>
      <c r="H233" s="21" t="str">
        <f t="shared" si="74"/>
        <v>Jum'at</v>
      </c>
      <c r="I233" s="24">
        <f t="shared" ref="I233:I248" si="78">$I$232+J233</f>
        <v>45772</v>
      </c>
      <c r="J233" s="25">
        <f t="shared" ref="J233:J248" si="79">M232+D232/24</f>
        <v>2</v>
      </c>
      <c r="K233" s="21" t="str">
        <f t="shared" si="75"/>
        <v>Jum'at</v>
      </c>
      <c r="L233" s="24">
        <f t="shared" ref="L233:L247" si="80">($I$232+J233)+G233/24</f>
        <v>45772.333333333336</v>
      </c>
      <c r="M233" s="25">
        <f t="shared" si="76"/>
        <v>2.3333333333333335</v>
      </c>
    </row>
    <row r="234" spans="1:13" ht="15.75" x14ac:dyDescent="0.25">
      <c r="A234" s="21">
        <f t="shared" si="77"/>
        <v>3</v>
      </c>
      <c r="B234" s="22" t="s">
        <v>295</v>
      </c>
      <c r="C234" s="21">
        <v>83</v>
      </c>
      <c r="D234" s="23">
        <f t="shared" si="72"/>
        <v>9</v>
      </c>
      <c r="E234" s="23">
        <v>0</v>
      </c>
      <c r="F234" s="23">
        <f t="shared" si="73"/>
        <v>9</v>
      </c>
      <c r="G234" s="21">
        <v>1</v>
      </c>
      <c r="H234" s="21" t="str">
        <f t="shared" si="74"/>
        <v>Sabtu</v>
      </c>
      <c r="I234" s="24">
        <f t="shared" si="78"/>
        <v>45773.333333333336</v>
      </c>
      <c r="J234" s="25">
        <f t="shared" si="79"/>
        <v>3.3333333333333335</v>
      </c>
      <c r="K234" s="21" t="str">
        <f t="shared" si="75"/>
        <v>Sabtu</v>
      </c>
      <c r="L234" s="24">
        <f t="shared" si="80"/>
        <v>45773.375</v>
      </c>
      <c r="M234" s="25">
        <f t="shared" si="76"/>
        <v>3.375</v>
      </c>
    </row>
    <row r="235" spans="1:13" ht="15.75" x14ac:dyDescent="0.25">
      <c r="A235" s="21">
        <f t="shared" si="77"/>
        <v>4</v>
      </c>
      <c r="B235" s="22" t="s">
        <v>294</v>
      </c>
      <c r="C235" s="21">
        <v>99</v>
      </c>
      <c r="D235" s="23">
        <f t="shared" si="72"/>
        <v>11</v>
      </c>
      <c r="E235" s="23">
        <v>0</v>
      </c>
      <c r="F235" s="23">
        <f t="shared" si="73"/>
        <v>11</v>
      </c>
      <c r="G235" s="21">
        <v>1</v>
      </c>
      <c r="H235" s="21" t="str">
        <f t="shared" si="74"/>
        <v>Sabtu</v>
      </c>
      <c r="I235" s="24">
        <f t="shared" si="78"/>
        <v>45773.75</v>
      </c>
      <c r="J235" s="25">
        <f t="shared" si="79"/>
        <v>3.75</v>
      </c>
      <c r="K235" s="21" t="str">
        <f t="shared" si="75"/>
        <v>Sabtu</v>
      </c>
      <c r="L235" s="24">
        <f t="shared" si="80"/>
        <v>45773.791666666664</v>
      </c>
      <c r="M235" s="25">
        <f t="shared" si="76"/>
        <v>3.7916666666666665</v>
      </c>
    </row>
    <row r="236" spans="1:13" ht="15.75" x14ac:dyDescent="0.25">
      <c r="A236" s="21">
        <f t="shared" si="77"/>
        <v>5</v>
      </c>
      <c r="B236" s="22" t="s">
        <v>378</v>
      </c>
      <c r="C236" s="21">
        <v>80</v>
      </c>
      <c r="D236" s="23">
        <f t="shared" si="72"/>
        <v>9</v>
      </c>
      <c r="E236" s="23">
        <v>1</v>
      </c>
      <c r="F236" s="23">
        <f t="shared" si="73"/>
        <v>8</v>
      </c>
      <c r="G236" s="21">
        <v>1</v>
      </c>
      <c r="H236" s="21" t="str">
        <f t="shared" si="74"/>
        <v>Minggu</v>
      </c>
      <c r="I236" s="24">
        <f t="shared" si="78"/>
        <v>45774.25</v>
      </c>
      <c r="J236" s="25">
        <f t="shared" si="79"/>
        <v>4.25</v>
      </c>
      <c r="K236" s="21" t="str">
        <f t="shared" si="75"/>
        <v>Minggu</v>
      </c>
      <c r="L236" s="24">
        <f t="shared" si="80"/>
        <v>45774.291666666664</v>
      </c>
      <c r="M236" s="25">
        <f t="shared" si="76"/>
        <v>4.291666666666667</v>
      </c>
    </row>
    <row r="237" spans="1:13" ht="15.75" x14ac:dyDescent="0.25">
      <c r="A237" s="21">
        <f t="shared" si="77"/>
        <v>6</v>
      </c>
      <c r="B237" s="22" t="s">
        <v>289</v>
      </c>
      <c r="C237" s="21">
        <v>98</v>
      </c>
      <c r="D237" s="23">
        <f t="shared" si="72"/>
        <v>11</v>
      </c>
      <c r="E237" s="23">
        <v>1</v>
      </c>
      <c r="F237" s="23">
        <f t="shared" si="73"/>
        <v>10</v>
      </c>
      <c r="G237" s="21">
        <v>4</v>
      </c>
      <c r="H237" s="21" t="str">
        <f t="shared" si="74"/>
        <v>Minggu</v>
      </c>
      <c r="I237" s="24">
        <f t="shared" si="78"/>
        <v>45774.666666666664</v>
      </c>
      <c r="J237" s="25">
        <f t="shared" si="79"/>
        <v>4.666666666666667</v>
      </c>
      <c r="K237" s="21" t="str">
        <f t="shared" si="75"/>
        <v>Minggu</v>
      </c>
      <c r="L237" s="24">
        <f t="shared" si="80"/>
        <v>45774.833333333328</v>
      </c>
      <c r="M237" s="25">
        <f t="shared" si="76"/>
        <v>4.8333333333333339</v>
      </c>
    </row>
    <row r="238" spans="1:13" ht="15.75" x14ac:dyDescent="0.25">
      <c r="A238" s="21">
        <f t="shared" si="77"/>
        <v>7</v>
      </c>
      <c r="B238" s="22" t="s">
        <v>290</v>
      </c>
      <c r="C238" s="21">
        <v>146</v>
      </c>
      <c r="D238" s="23">
        <f t="shared" si="72"/>
        <v>16</v>
      </c>
      <c r="E238" s="23">
        <v>0</v>
      </c>
      <c r="F238" s="23">
        <f t="shared" si="73"/>
        <v>16</v>
      </c>
      <c r="G238" s="21">
        <v>2</v>
      </c>
      <c r="H238" s="21" t="str">
        <f t="shared" si="74"/>
        <v>Senin</v>
      </c>
      <c r="I238" s="24">
        <f t="shared" si="78"/>
        <v>45775.291666666664</v>
      </c>
      <c r="J238" s="25">
        <f t="shared" si="79"/>
        <v>5.291666666666667</v>
      </c>
      <c r="K238" s="21" t="str">
        <f t="shared" si="75"/>
        <v>Senin</v>
      </c>
      <c r="L238" s="24">
        <f t="shared" si="80"/>
        <v>45775.375</v>
      </c>
      <c r="M238" s="25">
        <f t="shared" si="76"/>
        <v>5.375</v>
      </c>
    </row>
    <row r="239" spans="1:13" ht="15.75" x14ac:dyDescent="0.25">
      <c r="A239" s="21">
        <f t="shared" si="77"/>
        <v>8</v>
      </c>
      <c r="B239" s="22" t="s">
        <v>60</v>
      </c>
      <c r="C239" s="21">
        <v>137</v>
      </c>
      <c r="D239" s="23">
        <f t="shared" si="72"/>
        <v>17</v>
      </c>
      <c r="E239" s="23">
        <v>2</v>
      </c>
      <c r="F239" s="23">
        <f t="shared" si="73"/>
        <v>15</v>
      </c>
      <c r="G239" s="21">
        <v>8</v>
      </c>
      <c r="H239" s="21" t="str">
        <f t="shared" si="74"/>
        <v>Selasa</v>
      </c>
      <c r="I239" s="24">
        <f t="shared" si="78"/>
        <v>45776.041666666664</v>
      </c>
      <c r="J239" s="25">
        <f t="shared" si="79"/>
        <v>6.041666666666667</v>
      </c>
      <c r="K239" s="21" t="str">
        <f t="shared" si="75"/>
        <v>Selasa</v>
      </c>
      <c r="L239" s="24">
        <f t="shared" si="80"/>
        <v>45776.375</v>
      </c>
      <c r="M239" s="25">
        <f t="shared" si="76"/>
        <v>6.375</v>
      </c>
    </row>
    <row r="240" spans="1:13" ht="15.75" x14ac:dyDescent="0.25">
      <c r="A240" s="21">
        <f t="shared" si="77"/>
        <v>9</v>
      </c>
      <c r="B240" s="22" t="s">
        <v>291</v>
      </c>
      <c r="C240" s="21">
        <v>137</v>
      </c>
      <c r="D240" s="23">
        <f t="shared" si="72"/>
        <v>16</v>
      </c>
      <c r="E240" s="23">
        <v>1</v>
      </c>
      <c r="F240" s="23">
        <f t="shared" si="73"/>
        <v>15</v>
      </c>
      <c r="G240" s="21">
        <v>12</v>
      </c>
      <c r="H240" s="21" t="str">
        <f t="shared" si="74"/>
        <v>Rabu</v>
      </c>
      <c r="I240" s="24">
        <f t="shared" si="78"/>
        <v>45777.083333333336</v>
      </c>
      <c r="J240" s="25">
        <f t="shared" si="79"/>
        <v>7.083333333333333</v>
      </c>
      <c r="K240" s="21" t="str">
        <f t="shared" si="75"/>
        <v>Rabu</v>
      </c>
      <c r="L240" s="24">
        <f t="shared" si="80"/>
        <v>45777.583333333336</v>
      </c>
      <c r="M240" s="25">
        <f t="shared" si="76"/>
        <v>7.583333333333333</v>
      </c>
    </row>
    <row r="241" spans="1:13" ht="15.75" x14ac:dyDescent="0.25">
      <c r="A241" s="21">
        <f t="shared" si="77"/>
        <v>10</v>
      </c>
      <c r="B241" s="22" t="s">
        <v>60</v>
      </c>
      <c r="C241" s="21">
        <v>146</v>
      </c>
      <c r="D241" s="23">
        <f t="shared" si="72"/>
        <v>16</v>
      </c>
      <c r="E241" s="23">
        <v>0</v>
      </c>
      <c r="F241" s="23">
        <f t="shared" si="73"/>
        <v>16</v>
      </c>
      <c r="G241" s="21">
        <v>8</v>
      </c>
      <c r="H241" s="21" t="str">
        <f t="shared" si="74"/>
        <v>Kamis</v>
      </c>
      <c r="I241" s="24">
        <f t="shared" si="78"/>
        <v>45778.25</v>
      </c>
      <c r="J241" s="25">
        <f t="shared" si="79"/>
        <v>8.25</v>
      </c>
      <c r="K241" s="21" t="str">
        <f t="shared" si="75"/>
        <v>Kamis</v>
      </c>
      <c r="L241" s="24">
        <f t="shared" si="80"/>
        <v>45778.583333333336</v>
      </c>
      <c r="M241" s="25">
        <f t="shared" si="76"/>
        <v>8.5833333333333339</v>
      </c>
    </row>
    <row r="242" spans="1:13" ht="15.75" x14ac:dyDescent="0.25">
      <c r="A242" s="21">
        <f t="shared" si="77"/>
        <v>11</v>
      </c>
      <c r="B242" s="22" t="s">
        <v>290</v>
      </c>
      <c r="C242" s="21">
        <v>98</v>
      </c>
      <c r="D242" s="23">
        <f t="shared" si="72"/>
        <v>11</v>
      </c>
      <c r="E242" s="23">
        <v>1</v>
      </c>
      <c r="F242" s="23">
        <f t="shared" si="73"/>
        <v>10</v>
      </c>
      <c r="G242" s="21">
        <v>2</v>
      </c>
      <c r="H242" s="21" t="str">
        <f t="shared" si="74"/>
        <v>Jum'at</v>
      </c>
      <c r="I242" s="24">
        <f t="shared" si="78"/>
        <v>45779.25</v>
      </c>
      <c r="J242" s="25">
        <f t="shared" si="79"/>
        <v>9.25</v>
      </c>
      <c r="K242" s="21" t="str">
        <f t="shared" si="75"/>
        <v>Jum'at</v>
      </c>
      <c r="L242" s="24">
        <f t="shared" si="80"/>
        <v>45779.333333333336</v>
      </c>
      <c r="M242" s="25">
        <f t="shared" si="76"/>
        <v>9.3333333333333339</v>
      </c>
    </row>
    <row r="243" spans="1:13" ht="15.75" x14ac:dyDescent="0.25">
      <c r="A243" s="21">
        <f t="shared" si="77"/>
        <v>12</v>
      </c>
      <c r="B243" s="22" t="s">
        <v>289</v>
      </c>
      <c r="C243" s="21">
        <v>80</v>
      </c>
      <c r="D243" s="23">
        <f t="shared" si="72"/>
        <v>9</v>
      </c>
      <c r="E243" s="23">
        <v>1</v>
      </c>
      <c r="F243" s="23">
        <f t="shared" si="73"/>
        <v>8</v>
      </c>
      <c r="G243" s="21">
        <v>2</v>
      </c>
      <c r="H243" s="21" t="str">
        <f t="shared" si="74"/>
        <v>Jum'at</v>
      </c>
      <c r="I243" s="24">
        <f t="shared" si="78"/>
        <v>45779.791666666664</v>
      </c>
      <c r="J243" s="25">
        <f t="shared" si="79"/>
        <v>9.7916666666666679</v>
      </c>
      <c r="K243" s="21" t="str">
        <f t="shared" si="75"/>
        <v>Jum'at</v>
      </c>
      <c r="L243" s="24">
        <f t="shared" si="80"/>
        <v>45779.875</v>
      </c>
      <c r="M243" s="25">
        <f t="shared" si="76"/>
        <v>9.8750000000000018</v>
      </c>
    </row>
    <row r="244" spans="1:13" ht="15.75" x14ac:dyDescent="0.25">
      <c r="A244" s="21">
        <f t="shared" si="77"/>
        <v>13</v>
      </c>
      <c r="B244" s="22" t="s">
        <v>378</v>
      </c>
      <c r="C244" s="21">
        <v>99</v>
      </c>
      <c r="D244" s="23">
        <f t="shared" si="72"/>
        <v>11</v>
      </c>
      <c r="E244" s="23">
        <v>0</v>
      </c>
      <c r="F244" s="23">
        <f t="shared" si="73"/>
        <v>11</v>
      </c>
      <c r="G244" s="21">
        <v>1</v>
      </c>
      <c r="H244" s="21" t="str">
        <f t="shared" si="74"/>
        <v>Sabtu</v>
      </c>
      <c r="I244" s="24">
        <f t="shared" si="78"/>
        <v>45780.25</v>
      </c>
      <c r="J244" s="25">
        <f t="shared" si="79"/>
        <v>10.250000000000002</v>
      </c>
      <c r="K244" s="21" t="str">
        <f t="shared" si="75"/>
        <v>Sabtu</v>
      </c>
      <c r="L244" s="24">
        <f t="shared" si="80"/>
        <v>45780.291666666664</v>
      </c>
      <c r="M244" s="25">
        <f t="shared" si="76"/>
        <v>10.291666666666668</v>
      </c>
    </row>
    <row r="245" spans="1:13" ht="15.75" x14ac:dyDescent="0.25">
      <c r="A245" s="21">
        <f t="shared" si="77"/>
        <v>14</v>
      </c>
      <c r="B245" s="22" t="s">
        <v>294</v>
      </c>
      <c r="C245" s="21">
        <v>83</v>
      </c>
      <c r="D245" s="23">
        <f t="shared" si="72"/>
        <v>9</v>
      </c>
      <c r="E245" s="23">
        <v>0</v>
      </c>
      <c r="F245" s="23">
        <f t="shared" si="73"/>
        <v>9</v>
      </c>
      <c r="G245" s="21">
        <v>2</v>
      </c>
      <c r="H245" s="21" t="str">
        <f t="shared" si="74"/>
        <v>Sabtu</v>
      </c>
      <c r="I245" s="24">
        <f t="shared" si="78"/>
        <v>45780.75</v>
      </c>
      <c r="J245" s="25">
        <f t="shared" si="79"/>
        <v>10.750000000000002</v>
      </c>
      <c r="K245" s="21" t="str">
        <f t="shared" si="75"/>
        <v>Sabtu</v>
      </c>
      <c r="L245" s="24">
        <f t="shared" si="80"/>
        <v>45780.833333333336</v>
      </c>
      <c r="M245" s="25">
        <f t="shared" si="76"/>
        <v>10.833333333333336</v>
      </c>
    </row>
    <row r="246" spans="1:13" ht="15.75" x14ac:dyDescent="0.25">
      <c r="A246" s="21">
        <f t="shared" si="77"/>
        <v>15</v>
      </c>
      <c r="B246" s="22" t="s">
        <v>295</v>
      </c>
      <c r="C246" s="21">
        <v>210</v>
      </c>
      <c r="D246" s="23">
        <f t="shared" si="72"/>
        <v>24</v>
      </c>
      <c r="E246" s="23">
        <v>1</v>
      </c>
      <c r="F246" s="23">
        <f t="shared" si="73"/>
        <v>23</v>
      </c>
      <c r="G246" s="21">
        <v>1</v>
      </c>
      <c r="H246" s="21" t="str">
        <f t="shared" si="74"/>
        <v>Minggu</v>
      </c>
      <c r="I246" s="24">
        <f t="shared" si="78"/>
        <v>45781.208333333336</v>
      </c>
      <c r="J246" s="25">
        <f t="shared" si="79"/>
        <v>11.208333333333336</v>
      </c>
      <c r="K246" s="21" t="str">
        <f t="shared" si="75"/>
        <v>Minggu</v>
      </c>
      <c r="L246" s="24">
        <f t="shared" si="80"/>
        <v>45781.25</v>
      </c>
      <c r="M246" s="25">
        <f t="shared" si="76"/>
        <v>11.250000000000002</v>
      </c>
    </row>
    <row r="247" spans="1:13" ht="15.75" x14ac:dyDescent="0.25">
      <c r="A247" s="21">
        <f t="shared" si="77"/>
        <v>16</v>
      </c>
      <c r="B247" s="22" t="s">
        <v>19</v>
      </c>
      <c r="C247" s="21">
        <v>260</v>
      </c>
      <c r="D247" s="23">
        <f t="shared" si="72"/>
        <v>30</v>
      </c>
      <c r="E247" s="23">
        <v>2</v>
      </c>
      <c r="F247" s="23">
        <f t="shared" si="73"/>
        <v>28</v>
      </c>
      <c r="G247" s="21">
        <v>3</v>
      </c>
      <c r="H247" s="21" t="str">
        <f t="shared" si="74"/>
        <v>Senin</v>
      </c>
      <c r="I247" s="24">
        <f t="shared" si="78"/>
        <v>45782.25</v>
      </c>
      <c r="J247" s="25">
        <f t="shared" si="79"/>
        <v>12.250000000000002</v>
      </c>
      <c r="K247" s="21" t="str">
        <f t="shared" si="75"/>
        <v>Senin</v>
      </c>
      <c r="L247" s="24">
        <f t="shared" si="80"/>
        <v>45782.375</v>
      </c>
      <c r="M247" s="25">
        <f t="shared" si="76"/>
        <v>12.375000000000002</v>
      </c>
    </row>
    <row r="248" spans="1:13" ht="15.75" x14ac:dyDescent="0.25">
      <c r="A248" s="21">
        <f t="shared" si="77"/>
        <v>17</v>
      </c>
      <c r="B248" s="22" t="s">
        <v>301</v>
      </c>
      <c r="C248" s="21"/>
      <c r="D248" s="23"/>
      <c r="E248" s="23"/>
      <c r="F248" s="23"/>
      <c r="G248" s="21"/>
      <c r="H248" s="21" t="str">
        <f t="shared" si="74"/>
        <v>Selasa</v>
      </c>
      <c r="I248" s="24">
        <f t="shared" si="78"/>
        <v>45783.625</v>
      </c>
      <c r="J248" s="25">
        <f t="shared" si="79"/>
        <v>13.625000000000002</v>
      </c>
      <c r="K248" s="21"/>
      <c r="L248" s="24"/>
      <c r="M248" s="25"/>
    </row>
    <row r="249" spans="1:13" x14ac:dyDescent="0.25">
      <c r="A249" s="440" t="s">
        <v>31</v>
      </c>
      <c r="B249" s="440"/>
      <c r="C249" s="160">
        <f>SUM(C232:C248)</f>
        <v>2226</v>
      </c>
      <c r="D249" s="160">
        <f>SUM(D232:D248)</f>
        <v>253</v>
      </c>
      <c r="E249" s="160"/>
      <c r="F249" s="160"/>
      <c r="G249" s="160">
        <f>SUM(G232:G248)</f>
        <v>59</v>
      </c>
      <c r="H249" s="160">
        <f>D249+G249</f>
        <v>312</v>
      </c>
      <c r="I249" s="143"/>
      <c r="J249" s="144"/>
      <c r="K249" s="143"/>
      <c r="L249" s="143"/>
      <c r="M249" s="144"/>
    </row>
    <row r="250" spans="1:13" x14ac:dyDescent="0.25">
      <c r="A250" s="440" t="s">
        <v>32</v>
      </c>
      <c r="B250" s="440"/>
      <c r="C250" s="146"/>
      <c r="D250" s="147">
        <f>D249/24</f>
        <v>10.541666666666666</v>
      </c>
      <c r="E250" s="147"/>
      <c r="F250" s="147"/>
      <c r="G250" s="147">
        <f>G249/24</f>
        <v>2.4583333333333335</v>
      </c>
      <c r="H250" s="147">
        <f>H249/24</f>
        <v>13</v>
      </c>
      <c r="I250" s="148"/>
      <c r="J250" s="149" t="s">
        <v>33</v>
      </c>
      <c r="K250" s="150"/>
      <c r="L250" s="150"/>
      <c r="M250" s="150"/>
    </row>
    <row r="251" spans="1:13" x14ac:dyDescent="0.25">
      <c r="A251" s="153"/>
      <c r="B251" s="153"/>
      <c r="C251" s="153"/>
      <c r="D251" s="153"/>
      <c r="E251" s="153"/>
      <c r="F251" s="153"/>
      <c r="G251" s="153"/>
      <c r="H251" s="150"/>
      <c r="I251" s="150"/>
      <c r="J251" s="144" t="s">
        <v>34</v>
      </c>
      <c r="K251" s="144"/>
      <c r="L251" s="154">
        <f>C249</f>
        <v>2226</v>
      </c>
      <c r="M251" s="150" t="s">
        <v>35</v>
      </c>
    </row>
    <row r="252" spans="1:13" x14ac:dyDescent="0.25">
      <c r="A252" s="153"/>
      <c r="B252" s="153"/>
      <c r="C252" s="153"/>
      <c r="D252" s="153"/>
      <c r="E252" s="153"/>
      <c r="F252" s="153"/>
      <c r="G252" s="153"/>
      <c r="H252" s="150"/>
      <c r="I252" s="150"/>
      <c r="J252" s="144" t="s">
        <v>36</v>
      </c>
      <c r="K252" s="144"/>
      <c r="L252" s="155">
        <f>D250</f>
        <v>10.541666666666666</v>
      </c>
      <c r="M252" s="150" t="s">
        <v>14</v>
      </c>
    </row>
    <row r="253" spans="1:13" x14ac:dyDescent="0.25">
      <c r="A253" s="153"/>
      <c r="B253" s="153"/>
      <c r="C253" s="153"/>
      <c r="D253" s="153"/>
      <c r="E253" s="153"/>
      <c r="F253" s="153"/>
      <c r="G253" s="153"/>
      <c r="H253" s="150"/>
      <c r="I253" s="150"/>
      <c r="J253" s="144" t="s">
        <v>37</v>
      </c>
      <c r="K253" s="144"/>
      <c r="L253" s="156">
        <f>G250</f>
        <v>2.4583333333333335</v>
      </c>
      <c r="M253" s="150" t="s">
        <v>14</v>
      </c>
    </row>
    <row r="255" spans="1:13" ht="15.75" x14ac:dyDescent="0.25">
      <c r="A255" s="438" t="s">
        <v>0</v>
      </c>
      <c r="B255" s="438"/>
      <c r="C255" s="438"/>
      <c r="D255" s="438"/>
      <c r="E255" s="438"/>
      <c r="F255" s="438"/>
      <c r="G255" s="438"/>
      <c r="H255" s="438"/>
      <c r="I255" s="438"/>
      <c r="J255" s="438"/>
      <c r="K255" s="438"/>
      <c r="L255" s="438"/>
      <c r="M255" s="438"/>
    </row>
    <row r="256" spans="1:13" ht="15.75" x14ac:dyDescent="0.25">
      <c r="A256" s="438" t="s">
        <v>377</v>
      </c>
      <c r="B256" s="438"/>
      <c r="C256" s="438"/>
      <c r="D256" s="438"/>
      <c r="E256" s="438"/>
      <c r="F256" s="438"/>
      <c r="G256" s="438"/>
      <c r="H256" s="438"/>
      <c r="I256" s="438"/>
      <c r="J256" s="438"/>
      <c r="K256" s="438"/>
      <c r="L256" s="438"/>
      <c r="M256" s="438"/>
    </row>
    <row r="257" spans="1:13" ht="15.75" x14ac:dyDescent="0.25">
      <c r="A257" s="478" t="s">
        <v>47</v>
      </c>
      <c r="B257" s="478"/>
      <c r="C257" s="478"/>
      <c r="D257" s="478"/>
      <c r="E257" s="478"/>
      <c r="F257" s="478"/>
      <c r="G257" s="478"/>
      <c r="H257" s="478"/>
      <c r="I257" s="478"/>
      <c r="J257" s="478"/>
      <c r="K257" s="139" t="s">
        <v>3</v>
      </c>
      <c r="L257" s="136">
        <v>9</v>
      </c>
      <c r="M257" s="139" t="s">
        <v>4</v>
      </c>
    </row>
    <row r="258" spans="1:13" ht="15" customHeight="1" x14ac:dyDescent="0.25">
      <c r="A258" s="479" t="s">
        <v>5</v>
      </c>
      <c r="B258" s="13" t="s">
        <v>6</v>
      </c>
      <c r="C258" s="442" t="s">
        <v>7</v>
      </c>
      <c r="D258" s="442" t="s">
        <v>8</v>
      </c>
      <c r="E258" s="443" t="s">
        <v>9</v>
      </c>
      <c r="F258" s="443" t="s">
        <v>10</v>
      </c>
      <c r="G258" s="442" t="s">
        <v>11</v>
      </c>
      <c r="H258" s="447" t="s">
        <v>12</v>
      </c>
      <c r="I258" s="447"/>
      <c r="J258" s="447"/>
      <c r="K258" s="480" t="s">
        <v>13</v>
      </c>
      <c r="L258" s="480"/>
      <c r="M258" s="480"/>
    </row>
    <row r="259" spans="1:13" x14ac:dyDescent="0.25">
      <c r="A259" s="479"/>
      <c r="B259" s="13"/>
      <c r="C259" s="442"/>
      <c r="D259" s="442"/>
      <c r="E259" s="443"/>
      <c r="F259" s="443"/>
      <c r="G259" s="442"/>
      <c r="H259" s="196" t="s">
        <v>14</v>
      </c>
      <c r="I259" s="196" t="s">
        <v>15</v>
      </c>
      <c r="J259" s="196" t="s">
        <v>16</v>
      </c>
      <c r="K259" s="393" t="s">
        <v>14</v>
      </c>
      <c r="L259" s="393" t="s">
        <v>15</v>
      </c>
      <c r="M259" s="393" t="s">
        <v>16</v>
      </c>
    </row>
    <row r="260" spans="1:13" ht="15.75" x14ac:dyDescent="0.25">
      <c r="A260" s="21">
        <v>1</v>
      </c>
      <c r="B260" s="22" t="s">
        <v>301</v>
      </c>
      <c r="C260" s="21">
        <v>260</v>
      </c>
      <c r="D260" s="23">
        <f t="shared" ref="D260:D275" si="81">F260+E260</f>
        <v>30</v>
      </c>
      <c r="E260" s="23">
        <v>2</v>
      </c>
      <c r="F260" s="23">
        <f t="shared" ref="F260:F275" si="82">INT(C260/$L$3)</f>
        <v>28</v>
      </c>
      <c r="G260" s="21">
        <v>27</v>
      </c>
      <c r="H260" s="21" t="str">
        <f t="shared" ref="H260:H276" si="83">CHOOSE(WEEKDAY(I260),"Minggu","Senin","Selasa","Rabu","Kamis","Jum'at","Sabtu")</f>
        <v>Selasa</v>
      </c>
      <c r="I260" s="24">
        <v>45783</v>
      </c>
      <c r="J260" s="25">
        <v>0.625</v>
      </c>
      <c r="K260" s="21" t="str">
        <f t="shared" ref="K260:K275" si="84">CHOOSE(WEEKDAY(L260),"Minggu","Senin","Selasa","Rabu","Kamis","Jum'at","Sabtu")</f>
        <v>Rabu</v>
      </c>
      <c r="L260" s="24">
        <f>(I260+J260)+G260/24</f>
        <v>45784.75</v>
      </c>
      <c r="M260" s="25">
        <f t="shared" ref="M260:M275" si="85">(J260+G260/24)</f>
        <v>1.75</v>
      </c>
    </row>
    <row r="261" spans="1:13" ht="15.75" x14ac:dyDescent="0.25">
      <c r="A261" s="21">
        <f t="shared" ref="A261:A276" si="86">A260+1</f>
        <v>2</v>
      </c>
      <c r="B261" s="22" t="s">
        <v>19</v>
      </c>
      <c r="C261" s="21">
        <v>210</v>
      </c>
      <c r="D261" s="23">
        <f t="shared" si="81"/>
        <v>24</v>
      </c>
      <c r="E261" s="23">
        <v>1</v>
      </c>
      <c r="F261" s="23">
        <f t="shared" si="82"/>
        <v>23</v>
      </c>
      <c r="G261" s="21">
        <v>8</v>
      </c>
      <c r="H261" s="21" t="str">
        <f t="shared" si="83"/>
        <v>Jum'at</v>
      </c>
      <c r="I261" s="24">
        <f t="shared" ref="I261:I276" si="87">$I$260+J261</f>
        <v>45786</v>
      </c>
      <c r="J261" s="25">
        <f t="shared" ref="J261:J276" si="88">M260+D260/24</f>
        <v>3</v>
      </c>
      <c r="K261" s="21" t="str">
        <f t="shared" si="84"/>
        <v>Jum'at</v>
      </c>
      <c r="L261" s="24">
        <f t="shared" ref="L261:L275" si="89">($I$260+J261)+G261/24</f>
        <v>45786.333333333336</v>
      </c>
      <c r="M261" s="25">
        <f t="shared" si="85"/>
        <v>3.3333333333333335</v>
      </c>
    </row>
    <row r="262" spans="1:13" ht="15.75" x14ac:dyDescent="0.25">
      <c r="A262" s="21">
        <f t="shared" si="86"/>
        <v>3</v>
      </c>
      <c r="B262" s="22" t="s">
        <v>295</v>
      </c>
      <c r="C262" s="21">
        <v>83</v>
      </c>
      <c r="D262" s="23">
        <f t="shared" si="81"/>
        <v>9</v>
      </c>
      <c r="E262" s="23">
        <v>0</v>
      </c>
      <c r="F262" s="23">
        <f t="shared" si="82"/>
        <v>9</v>
      </c>
      <c r="G262" s="21">
        <v>1</v>
      </c>
      <c r="H262" s="21" t="str">
        <f t="shared" si="83"/>
        <v>Sabtu</v>
      </c>
      <c r="I262" s="24">
        <f t="shared" si="87"/>
        <v>45787.333333333336</v>
      </c>
      <c r="J262" s="25">
        <f t="shared" si="88"/>
        <v>4.3333333333333339</v>
      </c>
      <c r="K262" s="21" t="str">
        <f t="shared" si="84"/>
        <v>Sabtu</v>
      </c>
      <c r="L262" s="24">
        <f t="shared" si="89"/>
        <v>45787.375</v>
      </c>
      <c r="M262" s="25">
        <f t="shared" si="85"/>
        <v>4.3750000000000009</v>
      </c>
    </row>
    <row r="263" spans="1:13" ht="15.75" x14ac:dyDescent="0.25">
      <c r="A263" s="21">
        <f t="shared" si="86"/>
        <v>4</v>
      </c>
      <c r="B263" s="22" t="s">
        <v>294</v>
      </c>
      <c r="C263" s="21">
        <v>99</v>
      </c>
      <c r="D263" s="23">
        <f t="shared" si="81"/>
        <v>11</v>
      </c>
      <c r="E263" s="23">
        <v>0</v>
      </c>
      <c r="F263" s="23">
        <f t="shared" si="82"/>
        <v>11</v>
      </c>
      <c r="G263" s="21">
        <v>1</v>
      </c>
      <c r="H263" s="21" t="str">
        <f t="shared" si="83"/>
        <v>Sabtu</v>
      </c>
      <c r="I263" s="24">
        <f t="shared" si="87"/>
        <v>45787.75</v>
      </c>
      <c r="J263" s="25">
        <f t="shared" si="88"/>
        <v>4.7500000000000009</v>
      </c>
      <c r="K263" s="21" t="str">
        <f t="shared" si="84"/>
        <v>Sabtu</v>
      </c>
      <c r="L263" s="24">
        <f t="shared" si="89"/>
        <v>45787.791666666664</v>
      </c>
      <c r="M263" s="25">
        <f t="shared" si="85"/>
        <v>4.7916666666666679</v>
      </c>
    </row>
    <row r="264" spans="1:13" ht="15.75" x14ac:dyDescent="0.25">
      <c r="A264" s="21">
        <f t="shared" si="86"/>
        <v>5</v>
      </c>
      <c r="B264" s="22" t="s">
        <v>378</v>
      </c>
      <c r="C264" s="21">
        <v>80</v>
      </c>
      <c r="D264" s="23">
        <f t="shared" si="81"/>
        <v>9</v>
      </c>
      <c r="E264" s="23">
        <v>1</v>
      </c>
      <c r="F264" s="23">
        <f t="shared" si="82"/>
        <v>8</v>
      </c>
      <c r="G264" s="21">
        <v>1</v>
      </c>
      <c r="H264" s="21" t="str">
        <f t="shared" si="83"/>
        <v>Minggu</v>
      </c>
      <c r="I264" s="24">
        <f t="shared" si="87"/>
        <v>45788.25</v>
      </c>
      <c r="J264" s="25">
        <f t="shared" si="88"/>
        <v>5.2500000000000009</v>
      </c>
      <c r="K264" s="21" t="str">
        <f t="shared" si="84"/>
        <v>Minggu</v>
      </c>
      <c r="L264" s="24">
        <f t="shared" si="89"/>
        <v>45788.291666666664</v>
      </c>
      <c r="M264" s="25">
        <f t="shared" si="85"/>
        <v>5.2916666666666679</v>
      </c>
    </row>
    <row r="265" spans="1:13" ht="15.75" x14ac:dyDescent="0.25">
      <c r="A265" s="21">
        <f t="shared" si="86"/>
        <v>6</v>
      </c>
      <c r="B265" s="22" t="s">
        <v>289</v>
      </c>
      <c r="C265" s="21">
        <v>98</v>
      </c>
      <c r="D265" s="23">
        <f t="shared" si="81"/>
        <v>11</v>
      </c>
      <c r="E265" s="23">
        <v>1</v>
      </c>
      <c r="F265" s="23">
        <f t="shared" si="82"/>
        <v>10</v>
      </c>
      <c r="G265" s="21">
        <v>4</v>
      </c>
      <c r="H265" s="21" t="str">
        <f t="shared" si="83"/>
        <v>Minggu</v>
      </c>
      <c r="I265" s="24">
        <f t="shared" si="87"/>
        <v>45788.666666666664</v>
      </c>
      <c r="J265" s="25">
        <f t="shared" si="88"/>
        <v>5.6666666666666679</v>
      </c>
      <c r="K265" s="21" t="str">
        <f t="shared" si="84"/>
        <v>Minggu</v>
      </c>
      <c r="L265" s="24">
        <f t="shared" si="89"/>
        <v>45788.833333333328</v>
      </c>
      <c r="M265" s="25">
        <f t="shared" si="85"/>
        <v>5.8333333333333348</v>
      </c>
    </row>
    <row r="266" spans="1:13" ht="15.75" x14ac:dyDescent="0.25">
      <c r="A266" s="21">
        <f t="shared" si="86"/>
        <v>7</v>
      </c>
      <c r="B266" s="22" t="s">
        <v>290</v>
      </c>
      <c r="C266" s="21">
        <v>146</v>
      </c>
      <c r="D266" s="23">
        <f t="shared" si="81"/>
        <v>16</v>
      </c>
      <c r="E266" s="23">
        <v>0</v>
      </c>
      <c r="F266" s="23">
        <f t="shared" si="82"/>
        <v>16</v>
      </c>
      <c r="G266" s="21">
        <v>2</v>
      </c>
      <c r="H266" s="21" t="str">
        <f t="shared" si="83"/>
        <v>Senin</v>
      </c>
      <c r="I266" s="24">
        <f t="shared" si="87"/>
        <v>45789.291666666664</v>
      </c>
      <c r="J266" s="25">
        <f t="shared" si="88"/>
        <v>6.2916666666666679</v>
      </c>
      <c r="K266" s="21" t="str">
        <f t="shared" si="84"/>
        <v>Senin</v>
      </c>
      <c r="L266" s="24">
        <f t="shared" si="89"/>
        <v>45789.375</v>
      </c>
      <c r="M266" s="25">
        <f t="shared" si="85"/>
        <v>6.3750000000000009</v>
      </c>
    </row>
    <row r="267" spans="1:13" ht="15.75" x14ac:dyDescent="0.25">
      <c r="A267" s="21">
        <f t="shared" si="86"/>
        <v>8</v>
      </c>
      <c r="B267" s="22" t="s">
        <v>60</v>
      </c>
      <c r="C267" s="21">
        <v>137</v>
      </c>
      <c r="D267" s="23">
        <f t="shared" si="81"/>
        <v>17</v>
      </c>
      <c r="E267" s="23">
        <v>2</v>
      </c>
      <c r="F267" s="23">
        <f t="shared" si="82"/>
        <v>15</v>
      </c>
      <c r="G267" s="21">
        <v>8</v>
      </c>
      <c r="H267" s="21" t="str">
        <f t="shared" si="83"/>
        <v>Selasa</v>
      </c>
      <c r="I267" s="24">
        <f t="shared" si="87"/>
        <v>45790.041666666664</v>
      </c>
      <c r="J267" s="25">
        <f t="shared" si="88"/>
        <v>7.0416666666666679</v>
      </c>
      <c r="K267" s="21" t="str">
        <f t="shared" si="84"/>
        <v>Selasa</v>
      </c>
      <c r="L267" s="24">
        <f t="shared" si="89"/>
        <v>45790.375</v>
      </c>
      <c r="M267" s="25">
        <f t="shared" si="85"/>
        <v>7.3750000000000009</v>
      </c>
    </row>
    <row r="268" spans="1:13" ht="15.75" x14ac:dyDescent="0.25">
      <c r="A268" s="21">
        <f t="shared" si="86"/>
        <v>9</v>
      </c>
      <c r="B268" s="22" t="s">
        <v>291</v>
      </c>
      <c r="C268" s="21">
        <v>137</v>
      </c>
      <c r="D268" s="23">
        <f t="shared" si="81"/>
        <v>16</v>
      </c>
      <c r="E268" s="23">
        <v>1</v>
      </c>
      <c r="F268" s="23">
        <f t="shared" si="82"/>
        <v>15</v>
      </c>
      <c r="G268" s="21">
        <v>12</v>
      </c>
      <c r="H268" s="21" t="str">
        <f t="shared" si="83"/>
        <v>Rabu</v>
      </c>
      <c r="I268" s="24">
        <f t="shared" si="87"/>
        <v>45791.083333333336</v>
      </c>
      <c r="J268" s="25">
        <f t="shared" si="88"/>
        <v>8.0833333333333339</v>
      </c>
      <c r="K268" s="21" t="str">
        <f t="shared" si="84"/>
        <v>Rabu</v>
      </c>
      <c r="L268" s="24">
        <f t="shared" si="89"/>
        <v>45791.583333333336</v>
      </c>
      <c r="M268" s="25">
        <f t="shared" si="85"/>
        <v>8.5833333333333339</v>
      </c>
    </row>
    <row r="269" spans="1:13" ht="15.75" x14ac:dyDescent="0.25">
      <c r="A269" s="21">
        <f t="shared" si="86"/>
        <v>10</v>
      </c>
      <c r="B269" s="22" t="s">
        <v>60</v>
      </c>
      <c r="C269" s="21">
        <v>146</v>
      </c>
      <c r="D269" s="23">
        <f t="shared" si="81"/>
        <v>16</v>
      </c>
      <c r="E269" s="23">
        <v>0</v>
      </c>
      <c r="F269" s="23">
        <f t="shared" si="82"/>
        <v>16</v>
      </c>
      <c r="G269" s="21">
        <v>8</v>
      </c>
      <c r="H269" s="21" t="str">
        <f t="shared" si="83"/>
        <v>Kamis</v>
      </c>
      <c r="I269" s="24">
        <f t="shared" si="87"/>
        <v>45792.25</v>
      </c>
      <c r="J269" s="25">
        <f t="shared" si="88"/>
        <v>9.25</v>
      </c>
      <c r="K269" s="21" t="str">
        <f t="shared" si="84"/>
        <v>Kamis</v>
      </c>
      <c r="L269" s="24">
        <f t="shared" si="89"/>
        <v>45792.583333333336</v>
      </c>
      <c r="M269" s="25">
        <f t="shared" si="85"/>
        <v>9.5833333333333339</v>
      </c>
    </row>
    <row r="270" spans="1:13" ht="15.75" x14ac:dyDescent="0.25">
      <c r="A270" s="21">
        <f t="shared" si="86"/>
        <v>11</v>
      </c>
      <c r="B270" s="22" t="s">
        <v>290</v>
      </c>
      <c r="C270" s="21">
        <v>98</v>
      </c>
      <c r="D270" s="23">
        <f t="shared" si="81"/>
        <v>11</v>
      </c>
      <c r="E270" s="23">
        <v>1</v>
      </c>
      <c r="F270" s="23">
        <f t="shared" si="82"/>
        <v>10</v>
      </c>
      <c r="G270" s="21">
        <v>2</v>
      </c>
      <c r="H270" s="21" t="str">
        <f t="shared" si="83"/>
        <v>Jum'at</v>
      </c>
      <c r="I270" s="24">
        <f t="shared" si="87"/>
        <v>45793.25</v>
      </c>
      <c r="J270" s="25">
        <f t="shared" si="88"/>
        <v>10.25</v>
      </c>
      <c r="K270" s="21" t="str">
        <f t="shared" si="84"/>
        <v>Jum'at</v>
      </c>
      <c r="L270" s="24">
        <f t="shared" si="89"/>
        <v>45793.333333333336</v>
      </c>
      <c r="M270" s="25">
        <f t="shared" si="85"/>
        <v>10.333333333333334</v>
      </c>
    </row>
    <row r="271" spans="1:13" ht="15.75" x14ac:dyDescent="0.25">
      <c r="A271" s="21">
        <f t="shared" si="86"/>
        <v>12</v>
      </c>
      <c r="B271" s="22" t="s">
        <v>289</v>
      </c>
      <c r="C271" s="21">
        <v>80</v>
      </c>
      <c r="D271" s="23">
        <f t="shared" si="81"/>
        <v>9</v>
      </c>
      <c r="E271" s="23">
        <v>1</v>
      </c>
      <c r="F271" s="23">
        <f t="shared" si="82"/>
        <v>8</v>
      </c>
      <c r="G271" s="21">
        <v>2</v>
      </c>
      <c r="H271" s="21" t="str">
        <f t="shared" si="83"/>
        <v>Jum'at</v>
      </c>
      <c r="I271" s="24">
        <f t="shared" si="87"/>
        <v>45793.791666666664</v>
      </c>
      <c r="J271" s="25">
        <f t="shared" si="88"/>
        <v>10.791666666666668</v>
      </c>
      <c r="K271" s="21" t="str">
        <f t="shared" si="84"/>
        <v>Jum'at</v>
      </c>
      <c r="L271" s="24">
        <f t="shared" si="89"/>
        <v>45793.875</v>
      </c>
      <c r="M271" s="25">
        <f t="shared" si="85"/>
        <v>10.875000000000002</v>
      </c>
    </row>
    <row r="272" spans="1:13" ht="15.75" x14ac:dyDescent="0.25">
      <c r="A272" s="21">
        <f t="shared" si="86"/>
        <v>13</v>
      </c>
      <c r="B272" s="22" t="s">
        <v>378</v>
      </c>
      <c r="C272" s="21">
        <v>99</v>
      </c>
      <c r="D272" s="23">
        <f t="shared" si="81"/>
        <v>11</v>
      </c>
      <c r="E272" s="23">
        <v>0</v>
      </c>
      <c r="F272" s="23">
        <f t="shared" si="82"/>
        <v>11</v>
      </c>
      <c r="G272" s="21">
        <v>1</v>
      </c>
      <c r="H272" s="21" t="str">
        <f t="shared" si="83"/>
        <v>Sabtu</v>
      </c>
      <c r="I272" s="24">
        <f t="shared" si="87"/>
        <v>45794.25</v>
      </c>
      <c r="J272" s="25">
        <f t="shared" si="88"/>
        <v>11.250000000000002</v>
      </c>
      <c r="K272" s="21" t="str">
        <f t="shared" si="84"/>
        <v>Sabtu</v>
      </c>
      <c r="L272" s="24">
        <f t="shared" si="89"/>
        <v>45794.291666666664</v>
      </c>
      <c r="M272" s="25">
        <f t="shared" si="85"/>
        <v>11.291666666666668</v>
      </c>
    </row>
    <row r="273" spans="1:13" ht="15.75" x14ac:dyDescent="0.25">
      <c r="A273" s="21">
        <f t="shared" si="86"/>
        <v>14</v>
      </c>
      <c r="B273" s="22" t="s">
        <v>294</v>
      </c>
      <c r="C273" s="21">
        <v>83</v>
      </c>
      <c r="D273" s="23">
        <f t="shared" si="81"/>
        <v>9</v>
      </c>
      <c r="E273" s="23">
        <v>0</v>
      </c>
      <c r="F273" s="23">
        <f t="shared" si="82"/>
        <v>9</v>
      </c>
      <c r="G273" s="21">
        <v>2</v>
      </c>
      <c r="H273" s="21" t="str">
        <f t="shared" si="83"/>
        <v>Sabtu</v>
      </c>
      <c r="I273" s="24">
        <f t="shared" si="87"/>
        <v>45794.75</v>
      </c>
      <c r="J273" s="25">
        <f t="shared" si="88"/>
        <v>11.750000000000002</v>
      </c>
      <c r="K273" s="21" t="str">
        <f t="shared" si="84"/>
        <v>Sabtu</v>
      </c>
      <c r="L273" s="24">
        <f t="shared" si="89"/>
        <v>45794.833333333336</v>
      </c>
      <c r="M273" s="25">
        <f t="shared" si="85"/>
        <v>11.833333333333336</v>
      </c>
    </row>
    <row r="274" spans="1:13" ht="15.75" x14ac:dyDescent="0.25">
      <c r="A274" s="21">
        <f t="shared" si="86"/>
        <v>15</v>
      </c>
      <c r="B274" s="22" t="s">
        <v>295</v>
      </c>
      <c r="C274" s="21">
        <v>210</v>
      </c>
      <c r="D274" s="23">
        <f t="shared" si="81"/>
        <v>24</v>
      </c>
      <c r="E274" s="23">
        <v>1</v>
      </c>
      <c r="F274" s="23">
        <f t="shared" si="82"/>
        <v>23</v>
      </c>
      <c r="G274" s="21">
        <v>1</v>
      </c>
      <c r="H274" s="21" t="str">
        <f t="shared" si="83"/>
        <v>Minggu</v>
      </c>
      <c r="I274" s="24">
        <f t="shared" si="87"/>
        <v>45795.208333333336</v>
      </c>
      <c r="J274" s="25">
        <f t="shared" si="88"/>
        <v>12.208333333333336</v>
      </c>
      <c r="K274" s="21" t="str">
        <f t="shared" si="84"/>
        <v>Minggu</v>
      </c>
      <c r="L274" s="24">
        <f t="shared" si="89"/>
        <v>45795.25</v>
      </c>
      <c r="M274" s="25">
        <f t="shared" si="85"/>
        <v>12.250000000000002</v>
      </c>
    </row>
    <row r="275" spans="1:13" ht="15.75" x14ac:dyDescent="0.25">
      <c r="A275" s="21">
        <f t="shared" si="86"/>
        <v>16</v>
      </c>
      <c r="B275" s="22" t="s">
        <v>19</v>
      </c>
      <c r="C275" s="21">
        <v>260</v>
      </c>
      <c r="D275" s="23">
        <f t="shared" si="81"/>
        <v>30</v>
      </c>
      <c r="E275" s="23">
        <v>2</v>
      </c>
      <c r="F275" s="23">
        <f t="shared" si="82"/>
        <v>28</v>
      </c>
      <c r="G275" s="21">
        <v>3</v>
      </c>
      <c r="H275" s="21" t="str">
        <f t="shared" si="83"/>
        <v>Senin</v>
      </c>
      <c r="I275" s="24">
        <f t="shared" si="87"/>
        <v>45796.25</v>
      </c>
      <c r="J275" s="25">
        <f t="shared" si="88"/>
        <v>13.250000000000002</v>
      </c>
      <c r="K275" s="21" t="str">
        <f t="shared" si="84"/>
        <v>Senin</v>
      </c>
      <c r="L275" s="24">
        <f t="shared" si="89"/>
        <v>45796.375</v>
      </c>
      <c r="M275" s="25">
        <f t="shared" si="85"/>
        <v>13.375000000000002</v>
      </c>
    </row>
    <row r="276" spans="1:13" ht="15.75" x14ac:dyDescent="0.25">
      <c r="A276" s="21">
        <f t="shared" si="86"/>
        <v>17</v>
      </c>
      <c r="B276" s="22" t="s">
        <v>301</v>
      </c>
      <c r="C276" s="21"/>
      <c r="D276" s="23"/>
      <c r="E276" s="23"/>
      <c r="F276" s="23"/>
      <c r="G276" s="21"/>
      <c r="H276" s="21" t="str">
        <f t="shared" si="83"/>
        <v>Selasa</v>
      </c>
      <c r="I276" s="24">
        <f t="shared" si="87"/>
        <v>45797.625</v>
      </c>
      <c r="J276" s="25">
        <f t="shared" si="88"/>
        <v>14.625000000000002</v>
      </c>
      <c r="K276" s="21"/>
      <c r="L276" s="24"/>
      <c r="M276" s="25"/>
    </row>
    <row r="277" spans="1:13" x14ac:dyDescent="0.25">
      <c r="A277" s="440" t="s">
        <v>31</v>
      </c>
      <c r="B277" s="440"/>
      <c r="C277" s="160">
        <f>SUM(C260:C276)</f>
        <v>2226</v>
      </c>
      <c r="D277" s="160">
        <f>SUM(D260:D276)</f>
        <v>253</v>
      </c>
      <c r="E277" s="160"/>
      <c r="F277" s="160"/>
      <c r="G277" s="160">
        <f>SUM(G260:G276)</f>
        <v>83</v>
      </c>
      <c r="H277" s="160">
        <f>D277+G277</f>
        <v>336</v>
      </c>
      <c r="I277" s="143"/>
      <c r="J277" s="144"/>
      <c r="K277" s="143"/>
      <c r="L277" s="143"/>
      <c r="M277" s="144"/>
    </row>
    <row r="278" spans="1:13" x14ac:dyDescent="0.25">
      <c r="A278" s="440" t="s">
        <v>32</v>
      </c>
      <c r="B278" s="440"/>
      <c r="C278" s="146"/>
      <c r="D278" s="147">
        <f>D277/24</f>
        <v>10.541666666666666</v>
      </c>
      <c r="E278" s="147"/>
      <c r="F278" s="147"/>
      <c r="G278" s="147">
        <f>G277/24</f>
        <v>3.4583333333333335</v>
      </c>
      <c r="H278" s="147">
        <f>H277/24</f>
        <v>14</v>
      </c>
      <c r="I278" s="148"/>
      <c r="J278" s="149" t="s">
        <v>33</v>
      </c>
      <c r="K278" s="150"/>
      <c r="L278" s="150"/>
      <c r="M278" s="150"/>
    </row>
    <row r="279" spans="1:13" x14ac:dyDescent="0.25">
      <c r="A279" s="153"/>
      <c r="B279" s="153"/>
      <c r="C279" s="153"/>
      <c r="D279" s="153"/>
      <c r="E279" s="153"/>
      <c r="F279" s="153"/>
      <c r="G279" s="153"/>
      <c r="H279" s="150"/>
      <c r="I279" s="150"/>
      <c r="J279" s="144" t="s">
        <v>34</v>
      </c>
      <c r="K279" s="144"/>
      <c r="L279" s="154">
        <f>C277</f>
        <v>2226</v>
      </c>
      <c r="M279" s="150" t="s">
        <v>35</v>
      </c>
    </row>
    <row r="280" spans="1:13" x14ac:dyDescent="0.25">
      <c r="A280" s="153"/>
      <c r="B280" s="153"/>
      <c r="C280" s="153"/>
      <c r="D280" s="153"/>
      <c r="E280" s="153"/>
      <c r="F280" s="153"/>
      <c r="G280" s="153"/>
      <c r="H280" s="150"/>
      <c r="I280" s="150"/>
      <c r="J280" s="144" t="s">
        <v>36</v>
      </c>
      <c r="K280" s="144"/>
      <c r="L280" s="155">
        <f>D278</f>
        <v>10.541666666666666</v>
      </c>
      <c r="M280" s="150" t="s">
        <v>14</v>
      </c>
    </row>
    <row r="281" spans="1:13" x14ac:dyDescent="0.25">
      <c r="A281" s="153"/>
      <c r="B281" s="153"/>
      <c r="C281" s="153"/>
      <c r="D281" s="153"/>
      <c r="E281" s="153"/>
      <c r="F281" s="153"/>
      <c r="G281" s="153"/>
      <c r="H281" s="150"/>
      <c r="I281" s="150"/>
      <c r="J281" s="144" t="s">
        <v>37</v>
      </c>
      <c r="K281" s="144"/>
      <c r="L281" s="156">
        <f>G278</f>
        <v>3.4583333333333335</v>
      </c>
      <c r="M281" s="150" t="s">
        <v>14</v>
      </c>
    </row>
    <row r="283" spans="1:13" ht="15.75" x14ac:dyDescent="0.25">
      <c r="A283" s="438" t="s">
        <v>0</v>
      </c>
      <c r="B283" s="438"/>
      <c r="C283" s="438"/>
      <c r="D283" s="438"/>
      <c r="E283" s="438"/>
      <c r="F283" s="438"/>
      <c r="G283" s="438"/>
      <c r="H283" s="438"/>
      <c r="I283" s="438"/>
      <c r="J283" s="438"/>
      <c r="K283" s="438"/>
      <c r="L283" s="438"/>
      <c r="M283" s="438"/>
    </row>
    <row r="284" spans="1:13" ht="15.75" x14ac:dyDescent="0.25">
      <c r="A284" s="438" t="s">
        <v>377</v>
      </c>
      <c r="B284" s="438"/>
      <c r="C284" s="438"/>
      <c r="D284" s="438"/>
      <c r="E284" s="438"/>
      <c r="F284" s="438"/>
      <c r="G284" s="438"/>
      <c r="H284" s="438"/>
      <c r="I284" s="438"/>
      <c r="J284" s="438"/>
      <c r="K284" s="438"/>
      <c r="L284" s="438"/>
      <c r="M284" s="438"/>
    </row>
    <row r="285" spans="1:13" ht="15.75" x14ac:dyDescent="0.25">
      <c r="A285" s="478" t="s">
        <v>48</v>
      </c>
      <c r="B285" s="478"/>
      <c r="C285" s="478"/>
      <c r="D285" s="478"/>
      <c r="E285" s="478"/>
      <c r="F285" s="478"/>
      <c r="G285" s="478"/>
      <c r="H285" s="478"/>
      <c r="I285" s="478"/>
      <c r="J285" s="478"/>
      <c r="K285" s="139" t="s">
        <v>3</v>
      </c>
      <c r="L285" s="136">
        <v>9</v>
      </c>
      <c r="M285" s="139" t="s">
        <v>4</v>
      </c>
    </row>
    <row r="286" spans="1:13" ht="15" customHeight="1" x14ac:dyDescent="0.25">
      <c r="A286" s="479" t="s">
        <v>5</v>
      </c>
      <c r="B286" s="13" t="s">
        <v>6</v>
      </c>
      <c r="C286" s="442" t="s">
        <v>7</v>
      </c>
      <c r="D286" s="442" t="s">
        <v>8</v>
      </c>
      <c r="E286" s="443" t="s">
        <v>9</v>
      </c>
      <c r="F286" s="443" t="s">
        <v>10</v>
      </c>
      <c r="G286" s="442" t="s">
        <v>11</v>
      </c>
      <c r="H286" s="447" t="s">
        <v>12</v>
      </c>
      <c r="I286" s="447"/>
      <c r="J286" s="447"/>
      <c r="K286" s="480" t="s">
        <v>13</v>
      </c>
      <c r="L286" s="480"/>
      <c r="M286" s="480"/>
    </row>
    <row r="287" spans="1:13" x14ac:dyDescent="0.25">
      <c r="A287" s="479"/>
      <c r="B287" s="13"/>
      <c r="C287" s="442"/>
      <c r="D287" s="442"/>
      <c r="E287" s="443"/>
      <c r="F287" s="443"/>
      <c r="G287" s="442"/>
      <c r="H287" s="196" t="s">
        <v>14</v>
      </c>
      <c r="I287" s="196" t="s">
        <v>15</v>
      </c>
      <c r="J287" s="196" t="s">
        <v>16</v>
      </c>
      <c r="K287" s="393" t="s">
        <v>14</v>
      </c>
      <c r="L287" s="393" t="s">
        <v>15</v>
      </c>
      <c r="M287" s="393" t="s">
        <v>16</v>
      </c>
    </row>
    <row r="288" spans="1:13" ht="15.75" x14ac:dyDescent="0.25">
      <c r="A288" s="21">
        <v>1</v>
      </c>
      <c r="B288" s="22" t="s">
        <v>301</v>
      </c>
      <c r="C288" s="21">
        <v>260</v>
      </c>
      <c r="D288" s="23">
        <f t="shared" ref="D288:D303" si="90">F288+E288</f>
        <v>30</v>
      </c>
      <c r="E288" s="23">
        <v>2</v>
      </c>
      <c r="F288" s="23">
        <f t="shared" ref="F288:F303" si="91">INT(C288/$L$3)</f>
        <v>28</v>
      </c>
      <c r="G288" s="21">
        <v>27</v>
      </c>
      <c r="H288" s="21" t="str">
        <f t="shared" ref="H288:H304" si="92">CHOOSE(WEEKDAY(I288),"Minggu","Senin","Selasa","Rabu","Kamis","Jum'at","Sabtu")</f>
        <v>Selasa</v>
      </c>
      <c r="I288" s="24">
        <v>45797</v>
      </c>
      <c r="J288" s="25">
        <v>0.625</v>
      </c>
      <c r="K288" s="21" t="str">
        <f t="shared" ref="K288:K303" si="93">CHOOSE(WEEKDAY(L288),"Minggu","Senin","Selasa","Rabu","Kamis","Jum'at","Sabtu")</f>
        <v>Rabu</v>
      </c>
      <c r="L288" s="24">
        <f>(I288+J288)+G288/24</f>
        <v>45798.75</v>
      </c>
      <c r="M288" s="25">
        <f t="shared" ref="M288:M303" si="94">(J288+G288/24)</f>
        <v>1.75</v>
      </c>
    </row>
    <row r="289" spans="1:13" ht="15.75" x14ac:dyDescent="0.25">
      <c r="A289" s="21">
        <f t="shared" ref="A289:A304" si="95">A288+1</f>
        <v>2</v>
      </c>
      <c r="B289" s="22" t="s">
        <v>19</v>
      </c>
      <c r="C289" s="21">
        <v>210</v>
      </c>
      <c r="D289" s="23">
        <f t="shared" si="90"/>
        <v>24</v>
      </c>
      <c r="E289" s="23">
        <v>1</v>
      </c>
      <c r="F289" s="23">
        <f t="shared" si="91"/>
        <v>23</v>
      </c>
      <c r="G289" s="21">
        <v>8</v>
      </c>
      <c r="H289" s="21" t="str">
        <f t="shared" si="92"/>
        <v>Jum'at</v>
      </c>
      <c r="I289" s="24">
        <f t="shared" ref="I289:I304" si="96">$I$288+J289</f>
        <v>45800</v>
      </c>
      <c r="J289" s="25">
        <f t="shared" ref="J289:J304" si="97">M288+D288/24</f>
        <v>3</v>
      </c>
      <c r="K289" s="21" t="str">
        <f t="shared" si="93"/>
        <v>Jum'at</v>
      </c>
      <c r="L289" s="24">
        <f t="shared" ref="L289:L303" si="98">($I$288+J289)+G289/24</f>
        <v>45800.333333333336</v>
      </c>
      <c r="M289" s="25">
        <f t="shared" si="94"/>
        <v>3.3333333333333335</v>
      </c>
    </row>
    <row r="290" spans="1:13" ht="15.75" x14ac:dyDescent="0.25">
      <c r="A290" s="21">
        <f t="shared" si="95"/>
        <v>3</v>
      </c>
      <c r="B290" s="22" t="s">
        <v>295</v>
      </c>
      <c r="C290" s="21">
        <v>83</v>
      </c>
      <c r="D290" s="23">
        <f t="shared" si="90"/>
        <v>9</v>
      </c>
      <c r="E290" s="23">
        <v>0</v>
      </c>
      <c r="F290" s="23">
        <f t="shared" si="91"/>
        <v>9</v>
      </c>
      <c r="G290" s="21">
        <v>1</v>
      </c>
      <c r="H290" s="21" t="str">
        <f t="shared" si="92"/>
        <v>Sabtu</v>
      </c>
      <c r="I290" s="24">
        <f t="shared" si="96"/>
        <v>45801.333333333336</v>
      </c>
      <c r="J290" s="25">
        <f t="shared" si="97"/>
        <v>4.3333333333333339</v>
      </c>
      <c r="K290" s="21" t="str">
        <f t="shared" si="93"/>
        <v>Sabtu</v>
      </c>
      <c r="L290" s="24">
        <f t="shared" si="98"/>
        <v>45801.375</v>
      </c>
      <c r="M290" s="25">
        <f t="shared" si="94"/>
        <v>4.3750000000000009</v>
      </c>
    </row>
    <row r="291" spans="1:13" ht="15.75" x14ac:dyDescent="0.25">
      <c r="A291" s="21">
        <f t="shared" si="95"/>
        <v>4</v>
      </c>
      <c r="B291" s="22" t="s">
        <v>294</v>
      </c>
      <c r="C291" s="21">
        <v>99</v>
      </c>
      <c r="D291" s="23">
        <f t="shared" si="90"/>
        <v>11</v>
      </c>
      <c r="E291" s="23">
        <v>0</v>
      </c>
      <c r="F291" s="23">
        <f t="shared" si="91"/>
        <v>11</v>
      </c>
      <c r="G291" s="21">
        <v>1</v>
      </c>
      <c r="H291" s="21" t="str">
        <f t="shared" si="92"/>
        <v>Sabtu</v>
      </c>
      <c r="I291" s="24">
        <f t="shared" si="96"/>
        <v>45801.75</v>
      </c>
      <c r="J291" s="25">
        <f t="shared" si="97"/>
        <v>4.7500000000000009</v>
      </c>
      <c r="K291" s="21" t="str">
        <f t="shared" si="93"/>
        <v>Sabtu</v>
      </c>
      <c r="L291" s="24">
        <f t="shared" si="98"/>
        <v>45801.791666666664</v>
      </c>
      <c r="M291" s="25">
        <f t="shared" si="94"/>
        <v>4.7916666666666679</v>
      </c>
    </row>
    <row r="292" spans="1:13" ht="15.75" x14ac:dyDescent="0.25">
      <c r="A292" s="21">
        <f t="shared" si="95"/>
        <v>5</v>
      </c>
      <c r="B292" s="22" t="s">
        <v>378</v>
      </c>
      <c r="C292" s="21">
        <v>80</v>
      </c>
      <c r="D292" s="23">
        <f t="shared" si="90"/>
        <v>9</v>
      </c>
      <c r="E292" s="23">
        <v>1</v>
      </c>
      <c r="F292" s="23">
        <f t="shared" si="91"/>
        <v>8</v>
      </c>
      <c r="G292" s="21">
        <v>1</v>
      </c>
      <c r="H292" s="21" t="str">
        <f t="shared" si="92"/>
        <v>Minggu</v>
      </c>
      <c r="I292" s="24">
        <f t="shared" si="96"/>
        <v>45802.25</v>
      </c>
      <c r="J292" s="25">
        <f t="shared" si="97"/>
        <v>5.2500000000000009</v>
      </c>
      <c r="K292" s="21" t="str">
        <f t="shared" si="93"/>
        <v>Minggu</v>
      </c>
      <c r="L292" s="24">
        <f t="shared" si="98"/>
        <v>45802.291666666664</v>
      </c>
      <c r="M292" s="25">
        <f t="shared" si="94"/>
        <v>5.2916666666666679</v>
      </c>
    </row>
    <row r="293" spans="1:13" ht="15.75" x14ac:dyDescent="0.25">
      <c r="A293" s="21">
        <f t="shared" si="95"/>
        <v>6</v>
      </c>
      <c r="B293" s="22" t="s">
        <v>289</v>
      </c>
      <c r="C293" s="21">
        <v>98</v>
      </c>
      <c r="D293" s="23">
        <f t="shared" si="90"/>
        <v>11</v>
      </c>
      <c r="E293" s="23">
        <v>1</v>
      </c>
      <c r="F293" s="23">
        <f t="shared" si="91"/>
        <v>10</v>
      </c>
      <c r="G293" s="21">
        <v>4</v>
      </c>
      <c r="H293" s="21" t="str">
        <f t="shared" si="92"/>
        <v>Minggu</v>
      </c>
      <c r="I293" s="24">
        <f t="shared" si="96"/>
        <v>45802.666666666664</v>
      </c>
      <c r="J293" s="25">
        <f t="shared" si="97"/>
        <v>5.6666666666666679</v>
      </c>
      <c r="K293" s="21" t="str">
        <f t="shared" si="93"/>
        <v>Minggu</v>
      </c>
      <c r="L293" s="24">
        <f t="shared" si="98"/>
        <v>45802.833333333328</v>
      </c>
      <c r="M293" s="25">
        <f t="shared" si="94"/>
        <v>5.8333333333333348</v>
      </c>
    </row>
    <row r="294" spans="1:13" ht="15.75" x14ac:dyDescent="0.25">
      <c r="A294" s="21">
        <f t="shared" si="95"/>
        <v>7</v>
      </c>
      <c r="B294" s="22" t="s">
        <v>290</v>
      </c>
      <c r="C294" s="21">
        <v>146</v>
      </c>
      <c r="D294" s="23">
        <f t="shared" si="90"/>
        <v>16</v>
      </c>
      <c r="E294" s="23">
        <v>0</v>
      </c>
      <c r="F294" s="23">
        <f t="shared" si="91"/>
        <v>16</v>
      </c>
      <c r="G294" s="21">
        <v>2</v>
      </c>
      <c r="H294" s="21" t="str">
        <f t="shared" si="92"/>
        <v>Senin</v>
      </c>
      <c r="I294" s="24">
        <f t="shared" si="96"/>
        <v>45803.291666666664</v>
      </c>
      <c r="J294" s="25">
        <f t="shared" si="97"/>
        <v>6.2916666666666679</v>
      </c>
      <c r="K294" s="21" t="str">
        <f t="shared" si="93"/>
        <v>Senin</v>
      </c>
      <c r="L294" s="24">
        <f t="shared" si="98"/>
        <v>45803.375</v>
      </c>
      <c r="M294" s="25">
        <f t="shared" si="94"/>
        <v>6.3750000000000009</v>
      </c>
    </row>
    <row r="295" spans="1:13" ht="15.75" x14ac:dyDescent="0.25">
      <c r="A295" s="21">
        <f t="shared" si="95"/>
        <v>8</v>
      </c>
      <c r="B295" s="22" t="s">
        <v>60</v>
      </c>
      <c r="C295" s="21">
        <v>137</v>
      </c>
      <c r="D295" s="23">
        <f t="shared" si="90"/>
        <v>17</v>
      </c>
      <c r="E295" s="23">
        <v>2</v>
      </c>
      <c r="F295" s="23">
        <f t="shared" si="91"/>
        <v>15</v>
      </c>
      <c r="G295" s="21">
        <v>8</v>
      </c>
      <c r="H295" s="21" t="str">
        <f t="shared" si="92"/>
        <v>Selasa</v>
      </c>
      <c r="I295" s="24">
        <f t="shared" si="96"/>
        <v>45804.041666666664</v>
      </c>
      <c r="J295" s="25">
        <f t="shared" si="97"/>
        <v>7.0416666666666679</v>
      </c>
      <c r="K295" s="21" t="str">
        <f t="shared" si="93"/>
        <v>Selasa</v>
      </c>
      <c r="L295" s="24">
        <f t="shared" si="98"/>
        <v>45804.375</v>
      </c>
      <c r="M295" s="25">
        <f t="shared" si="94"/>
        <v>7.3750000000000009</v>
      </c>
    </row>
    <row r="296" spans="1:13" ht="15.75" x14ac:dyDescent="0.25">
      <c r="A296" s="21">
        <f t="shared" si="95"/>
        <v>9</v>
      </c>
      <c r="B296" s="22" t="s">
        <v>291</v>
      </c>
      <c r="C296" s="21">
        <v>137</v>
      </c>
      <c r="D296" s="23">
        <f t="shared" si="90"/>
        <v>16</v>
      </c>
      <c r="E296" s="23">
        <v>1</v>
      </c>
      <c r="F296" s="23">
        <f t="shared" si="91"/>
        <v>15</v>
      </c>
      <c r="G296" s="21">
        <v>12</v>
      </c>
      <c r="H296" s="21" t="str">
        <f t="shared" si="92"/>
        <v>Rabu</v>
      </c>
      <c r="I296" s="24">
        <f t="shared" si="96"/>
        <v>45805.083333333336</v>
      </c>
      <c r="J296" s="25">
        <f t="shared" si="97"/>
        <v>8.0833333333333339</v>
      </c>
      <c r="K296" s="21" t="str">
        <f t="shared" si="93"/>
        <v>Rabu</v>
      </c>
      <c r="L296" s="24">
        <f t="shared" si="98"/>
        <v>45805.583333333336</v>
      </c>
      <c r="M296" s="25">
        <f t="shared" si="94"/>
        <v>8.5833333333333339</v>
      </c>
    </row>
    <row r="297" spans="1:13" ht="15.75" x14ac:dyDescent="0.25">
      <c r="A297" s="21">
        <f t="shared" si="95"/>
        <v>10</v>
      </c>
      <c r="B297" s="22" t="s">
        <v>60</v>
      </c>
      <c r="C297" s="21">
        <v>146</v>
      </c>
      <c r="D297" s="23">
        <f t="shared" si="90"/>
        <v>16</v>
      </c>
      <c r="E297" s="23">
        <v>0</v>
      </c>
      <c r="F297" s="23">
        <f t="shared" si="91"/>
        <v>16</v>
      </c>
      <c r="G297" s="21">
        <v>8</v>
      </c>
      <c r="H297" s="21" t="str">
        <f t="shared" si="92"/>
        <v>Kamis</v>
      </c>
      <c r="I297" s="24">
        <f t="shared" si="96"/>
        <v>45806.25</v>
      </c>
      <c r="J297" s="25">
        <f t="shared" si="97"/>
        <v>9.25</v>
      </c>
      <c r="K297" s="21" t="str">
        <f t="shared" si="93"/>
        <v>Kamis</v>
      </c>
      <c r="L297" s="24">
        <f t="shared" si="98"/>
        <v>45806.583333333336</v>
      </c>
      <c r="M297" s="25">
        <f t="shared" si="94"/>
        <v>9.5833333333333339</v>
      </c>
    </row>
    <row r="298" spans="1:13" ht="15.75" x14ac:dyDescent="0.25">
      <c r="A298" s="21">
        <f t="shared" si="95"/>
        <v>11</v>
      </c>
      <c r="B298" s="22" t="s">
        <v>290</v>
      </c>
      <c r="C298" s="21">
        <v>98</v>
      </c>
      <c r="D298" s="23">
        <f t="shared" si="90"/>
        <v>11</v>
      </c>
      <c r="E298" s="23">
        <v>1</v>
      </c>
      <c r="F298" s="23">
        <f t="shared" si="91"/>
        <v>10</v>
      </c>
      <c r="G298" s="21">
        <v>2</v>
      </c>
      <c r="H298" s="21" t="str">
        <f t="shared" si="92"/>
        <v>Jum'at</v>
      </c>
      <c r="I298" s="24">
        <f t="shared" si="96"/>
        <v>45807.25</v>
      </c>
      <c r="J298" s="25">
        <f t="shared" si="97"/>
        <v>10.25</v>
      </c>
      <c r="K298" s="21" t="str">
        <f t="shared" si="93"/>
        <v>Jum'at</v>
      </c>
      <c r="L298" s="24">
        <f t="shared" si="98"/>
        <v>45807.333333333336</v>
      </c>
      <c r="M298" s="25">
        <f t="shared" si="94"/>
        <v>10.333333333333334</v>
      </c>
    </row>
    <row r="299" spans="1:13" ht="15.75" x14ac:dyDescent="0.25">
      <c r="A299" s="21">
        <f t="shared" si="95"/>
        <v>12</v>
      </c>
      <c r="B299" s="22" t="s">
        <v>289</v>
      </c>
      <c r="C299" s="21">
        <v>80</v>
      </c>
      <c r="D299" s="23">
        <f t="shared" si="90"/>
        <v>9</v>
      </c>
      <c r="E299" s="23">
        <v>1</v>
      </c>
      <c r="F299" s="23">
        <f t="shared" si="91"/>
        <v>8</v>
      </c>
      <c r="G299" s="21">
        <v>2</v>
      </c>
      <c r="H299" s="21" t="str">
        <f t="shared" si="92"/>
        <v>Jum'at</v>
      </c>
      <c r="I299" s="24">
        <f t="shared" si="96"/>
        <v>45807.791666666664</v>
      </c>
      <c r="J299" s="25">
        <f t="shared" si="97"/>
        <v>10.791666666666668</v>
      </c>
      <c r="K299" s="21" t="str">
        <f t="shared" si="93"/>
        <v>Jum'at</v>
      </c>
      <c r="L299" s="24">
        <f t="shared" si="98"/>
        <v>45807.875</v>
      </c>
      <c r="M299" s="25">
        <f t="shared" si="94"/>
        <v>10.875000000000002</v>
      </c>
    </row>
    <row r="300" spans="1:13" ht="15.75" x14ac:dyDescent="0.25">
      <c r="A300" s="21">
        <f t="shared" si="95"/>
        <v>13</v>
      </c>
      <c r="B300" s="22" t="s">
        <v>378</v>
      </c>
      <c r="C300" s="21">
        <v>99</v>
      </c>
      <c r="D300" s="23">
        <f t="shared" si="90"/>
        <v>11</v>
      </c>
      <c r="E300" s="23">
        <v>0</v>
      </c>
      <c r="F300" s="23">
        <f t="shared" si="91"/>
        <v>11</v>
      </c>
      <c r="G300" s="21">
        <v>1</v>
      </c>
      <c r="H300" s="21" t="str">
        <f t="shared" si="92"/>
        <v>Sabtu</v>
      </c>
      <c r="I300" s="24">
        <f t="shared" si="96"/>
        <v>45808.25</v>
      </c>
      <c r="J300" s="25">
        <f t="shared" si="97"/>
        <v>11.250000000000002</v>
      </c>
      <c r="K300" s="21" t="str">
        <f t="shared" si="93"/>
        <v>Sabtu</v>
      </c>
      <c r="L300" s="24">
        <f t="shared" si="98"/>
        <v>45808.291666666664</v>
      </c>
      <c r="M300" s="25">
        <f t="shared" si="94"/>
        <v>11.291666666666668</v>
      </c>
    </row>
    <row r="301" spans="1:13" ht="15.75" x14ac:dyDescent="0.25">
      <c r="A301" s="21">
        <f t="shared" si="95"/>
        <v>14</v>
      </c>
      <c r="B301" s="22" t="s">
        <v>294</v>
      </c>
      <c r="C301" s="21">
        <v>83</v>
      </c>
      <c r="D301" s="23">
        <f t="shared" si="90"/>
        <v>9</v>
      </c>
      <c r="E301" s="23">
        <v>0</v>
      </c>
      <c r="F301" s="23">
        <f t="shared" si="91"/>
        <v>9</v>
      </c>
      <c r="G301" s="21">
        <v>2</v>
      </c>
      <c r="H301" s="21" t="str">
        <f t="shared" si="92"/>
        <v>Sabtu</v>
      </c>
      <c r="I301" s="24">
        <f t="shared" si="96"/>
        <v>45808.75</v>
      </c>
      <c r="J301" s="25">
        <f t="shared" si="97"/>
        <v>11.750000000000002</v>
      </c>
      <c r="K301" s="21" t="str">
        <f t="shared" si="93"/>
        <v>Sabtu</v>
      </c>
      <c r="L301" s="24">
        <f t="shared" si="98"/>
        <v>45808.833333333336</v>
      </c>
      <c r="M301" s="25">
        <f t="shared" si="94"/>
        <v>11.833333333333336</v>
      </c>
    </row>
    <row r="302" spans="1:13" ht="15.75" x14ac:dyDescent="0.25">
      <c r="A302" s="21">
        <f t="shared" si="95"/>
        <v>15</v>
      </c>
      <c r="B302" s="22" t="s">
        <v>295</v>
      </c>
      <c r="C302" s="21">
        <v>210</v>
      </c>
      <c r="D302" s="23">
        <f t="shared" si="90"/>
        <v>24</v>
      </c>
      <c r="E302" s="23">
        <v>1</v>
      </c>
      <c r="F302" s="23">
        <f t="shared" si="91"/>
        <v>23</v>
      </c>
      <c r="G302" s="21">
        <v>1</v>
      </c>
      <c r="H302" s="21" t="str">
        <f t="shared" si="92"/>
        <v>Minggu</v>
      </c>
      <c r="I302" s="24">
        <f t="shared" si="96"/>
        <v>45809.208333333336</v>
      </c>
      <c r="J302" s="25">
        <f t="shared" si="97"/>
        <v>12.208333333333336</v>
      </c>
      <c r="K302" s="21" t="str">
        <f t="shared" si="93"/>
        <v>Minggu</v>
      </c>
      <c r="L302" s="24">
        <f t="shared" si="98"/>
        <v>45809.25</v>
      </c>
      <c r="M302" s="25">
        <f t="shared" si="94"/>
        <v>12.250000000000002</v>
      </c>
    </row>
    <row r="303" spans="1:13" ht="15.75" x14ac:dyDescent="0.25">
      <c r="A303" s="21">
        <f t="shared" si="95"/>
        <v>16</v>
      </c>
      <c r="B303" s="22" t="s">
        <v>19</v>
      </c>
      <c r="C303" s="21">
        <v>260</v>
      </c>
      <c r="D303" s="23">
        <f t="shared" si="90"/>
        <v>30</v>
      </c>
      <c r="E303" s="23">
        <v>2</v>
      </c>
      <c r="F303" s="23">
        <f t="shared" si="91"/>
        <v>28</v>
      </c>
      <c r="G303" s="21">
        <v>3</v>
      </c>
      <c r="H303" s="21" t="str">
        <f t="shared" si="92"/>
        <v>Senin</v>
      </c>
      <c r="I303" s="24">
        <f t="shared" si="96"/>
        <v>45810.25</v>
      </c>
      <c r="J303" s="25">
        <f t="shared" si="97"/>
        <v>13.250000000000002</v>
      </c>
      <c r="K303" s="21" t="str">
        <f t="shared" si="93"/>
        <v>Senin</v>
      </c>
      <c r="L303" s="24">
        <f t="shared" si="98"/>
        <v>45810.375</v>
      </c>
      <c r="M303" s="25">
        <f t="shared" si="94"/>
        <v>13.375000000000002</v>
      </c>
    </row>
    <row r="304" spans="1:13" ht="15.75" x14ac:dyDescent="0.25">
      <c r="A304" s="21">
        <f t="shared" si="95"/>
        <v>17</v>
      </c>
      <c r="B304" s="22" t="s">
        <v>301</v>
      </c>
      <c r="C304" s="21"/>
      <c r="D304" s="23"/>
      <c r="E304" s="23"/>
      <c r="F304" s="23"/>
      <c r="G304" s="21"/>
      <c r="H304" s="21" t="str">
        <f t="shared" si="92"/>
        <v>Selasa</v>
      </c>
      <c r="I304" s="24">
        <f t="shared" si="96"/>
        <v>45811.625</v>
      </c>
      <c r="J304" s="25">
        <f t="shared" si="97"/>
        <v>14.625000000000002</v>
      </c>
      <c r="K304" s="21"/>
      <c r="L304" s="24"/>
      <c r="M304" s="25"/>
    </row>
    <row r="305" spans="1:13" x14ac:dyDescent="0.25">
      <c r="A305" s="440" t="s">
        <v>31</v>
      </c>
      <c r="B305" s="440"/>
      <c r="C305" s="160">
        <f>SUM(C288:C304)</f>
        <v>2226</v>
      </c>
      <c r="D305" s="160">
        <f>SUM(D288:D304)</f>
        <v>253</v>
      </c>
      <c r="E305" s="160"/>
      <c r="F305" s="160"/>
      <c r="G305" s="160">
        <f>SUM(G288:G304)</f>
        <v>83</v>
      </c>
      <c r="H305" s="160">
        <f>D305+G305</f>
        <v>336</v>
      </c>
      <c r="I305" s="143"/>
      <c r="J305" s="144"/>
      <c r="K305" s="143"/>
      <c r="L305" s="143"/>
      <c r="M305" s="144"/>
    </row>
    <row r="306" spans="1:13" x14ac:dyDescent="0.25">
      <c r="A306" s="440" t="s">
        <v>32</v>
      </c>
      <c r="B306" s="440"/>
      <c r="C306" s="146"/>
      <c r="D306" s="147">
        <f>D305/24</f>
        <v>10.541666666666666</v>
      </c>
      <c r="E306" s="147"/>
      <c r="F306" s="147"/>
      <c r="G306" s="147">
        <f>G305/24</f>
        <v>3.4583333333333335</v>
      </c>
      <c r="H306" s="147">
        <f>H305/24</f>
        <v>14</v>
      </c>
      <c r="I306" s="148"/>
      <c r="J306" s="149" t="s">
        <v>33</v>
      </c>
      <c r="K306" s="150"/>
      <c r="L306" s="150"/>
      <c r="M306" s="150"/>
    </row>
    <row r="307" spans="1:13" x14ac:dyDescent="0.25">
      <c r="A307" s="153"/>
      <c r="B307" s="153"/>
      <c r="C307" s="153"/>
      <c r="D307" s="153"/>
      <c r="E307" s="153"/>
      <c r="F307" s="153"/>
      <c r="G307" s="153"/>
      <c r="H307" s="150"/>
      <c r="I307" s="150"/>
      <c r="J307" s="144" t="s">
        <v>34</v>
      </c>
      <c r="K307" s="144"/>
      <c r="L307" s="154">
        <f>C305</f>
        <v>2226</v>
      </c>
      <c r="M307" s="150" t="s">
        <v>35</v>
      </c>
    </row>
    <row r="308" spans="1:13" x14ac:dyDescent="0.25">
      <c r="A308" s="153"/>
      <c r="B308" s="153"/>
      <c r="C308" s="153"/>
      <c r="D308" s="153"/>
      <c r="E308" s="153"/>
      <c r="F308" s="153"/>
      <c r="G308" s="153"/>
      <c r="H308" s="150"/>
      <c r="I308" s="150"/>
      <c r="J308" s="144" t="s">
        <v>36</v>
      </c>
      <c r="K308" s="144"/>
      <c r="L308" s="155">
        <f>D306</f>
        <v>10.541666666666666</v>
      </c>
      <c r="M308" s="150" t="s">
        <v>14</v>
      </c>
    </row>
    <row r="309" spans="1:13" x14ac:dyDescent="0.25">
      <c r="A309" s="153"/>
      <c r="B309" s="153"/>
      <c r="C309" s="153"/>
      <c r="D309" s="153"/>
      <c r="E309" s="153"/>
      <c r="F309" s="153"/>
      <c r="G309" s="153"/>
      <c r="H309" s="150"/>
      <c r="I309" s="150"/>
      <c r="J309" s="144" t="s">
        <v>37</v>
      </c>
      <c r="K309" s="144"/>
      <c r="L309" s="156">
        <f>G306</f>
        <v>3.4583333333333335</v>
      </c>
      <c r="M309" s="150" t="s">
        <v>14</v>
      </c>
    </row>
    <row r="311" spans="1:13" ht="15.75" x14ac:dyDescent="0.25">
      <c r="A311" s="438" t="s">
        <v>0</v>
      </c>
      <c r="B311" s="438"/>
      <c r="C311" s="438"/>
      <c r="D311" s="438"/>
      <c r="E311" s="438"/>
      <c r="F311" s="438"/>
      <c r="G311" s="438"/>
      <c r="H311" s="438"/>
      <c r="I311" s="438"/>
      <c r="J311" s="438"/>
      <c r="K311" s="438"/>
      <c r="L311" s="438"/>
      <c r="M311" s="438"/>
    </row>
    <row r="312" spans="1:13" ht="15.75" x14ac:dyDescent="0.25">
      <c r="A312" s="438" t="s">
        <v>377</v>
      </c>
      <c r="B312" s="438"/>
      <c r="C312" s="438"/>
      <c r="D312" s="438"/>
      <c r="E312" s="438"/>
      <c r="F312" s="438"/>
      <c r="G312" s="438"/>
      <c r="H312" s="438"/>
      <c r="I312" s="438"/>
      <c r="J312" s="438"/>
      <c r="K312" s="438"/>
      <c r="L312" s="438"/>
      <c r="M312" s="438"/>
    </row>
    <row r="313" spans="1:13" ht="15.75" x14ac:dyDescent="0.25">
      <c r="A313" s="478" t="s">
        <v>49</v>
      </c>
      <c r="B313" s="478"/>
      <c r="C313" s="478"/>
      <c r="D313" s="478"/>
      <c r="E313" s="478"/>
      <c r="F313" s="478"/>
      <c r="G313" s="478"/>
      <c r="H313" s="478"/>
      <c r="I313" s="478"/>
      <c r="J313" s="478"/>
      <c r="K313" s="139" t="s">
        <v>3</v>
      </c>
      <c r="L313" s="136">
        <v>9</v>
      </c>
      <c r="M313" s="139" t="s">
        <v>4</v>
      </c>
    </row>
    <row r="314" spans="1:13" ht="15" customHeight="1" x14ac:dyDescent="0.25">
      <c r="A314" s="479" t="s">
        <v>5</v>
      </c>
      <c r="B314" s="13" t="s">
        <v>6</v>
      </c>
      <c r="C314" s="442" t="s">
        <v>7</v>
      </c>
      <c r="D314" s="442" t="s">
        <v>8</v>
      </c>
      <c r="E314" s="443" t="s">
        <v>9</v>
      </c>
      <c r="F314" s="443" t="s">
        <v>10</v>
      </c>
      <c r="G314" s="442" t="s">
        <v>11</v>
      </c>
      <c r="H314" s="447" t="s">
        <v>12</v>
      </c>
      <c r="I314" s="447"/>
      <c r="J314" s="447"/>
      <c r="K314" s="480" t="s">
        <v>13</v>
      </c>
      <c r="L314" s="480"/>
      <c r="M314" s="480"/>
    </row>
    <row r="315" spans="1:13" x14ac:dyDescent="0.25">
      <c r="A315" s="479"/>
      <c r="B315" s="13"/>
      <c r="C315" s="442"/>
      <c r="D315" s="442"/>
      <c r="E315" s="443"/>
      <c r="F315" s="443"/>
      <c r="G315" s="442"/>
      <c r="H315" s="196" t="s">
        <v>14</v>
      </c>
      <c r="I315" s="196" t="s">
        <v>15</v>
      </c>
      <c r="J315" s="196" t="s">
        <v>16</v>
      </c>
      <c r="K315" s="393" t="s">
        <v>14</v>
      </c>
      <c r="L315" s="393" t="s">
        <v>15</v>
      </c>
      <c r="M315" s="393" t="s">
        <v>16</v>
      </c>
    </row>
    <row r="316" spans="1:13" ht="15.75" x14ac:dyDescent="0.25">
      <c r="A316" s="21">
        <v>1</v>
      </c>
      <c r="B316" s="22" t="s">
        <v>301</v>
      </c>
      <c r="C316" s="21">
        <v>260</v>
      </c>
      <c r="D316" s="23">
        <f t="shared" ref="D316:D331" si="99">F316+E316</f>
        <v>30</v>
      </c>
      <c r="E316" s="23">
        <v>2</v>
      </c>
      <c r="F316" s="23">
        <f t="shared" ref="F316:F331" si="100">INT(C316/$L$3)</f>
        <v>28</v>
      </c>
      <c r="G316" s="21">
        <v>27</v>
      </c>
      <c r="H316" s="21" t="str">
        <f t="shared" ref="H316:H332" si="101">CHOOSE(WEEKDAY(I316),"Minggu","Senin","Selasa","Rabu","Kamis","Jum'at","Sabtu")</f>
        <v>Selasa</v>
      </c>
      <c r="I316" s="24">
        <v>45811</v>
      </c>
      <c r="J316" s="25">
        <v>0.625</v>
      </c>
      <c r="K316" s="21" t="str">
        <f t="shared" ref="K316:K331" si="102">CHOOSE(WEEKDAY(L316),"Minggu","Senin","Selasa","Rabu","Kamis","Jum'at","Sabtu")</f>
        <v>Rabu</v>
      </c>
      <c r="L316" s="24">
        <f>(I316+J316)+G316/24</f>
        <v>45812.75</v>
      </c>
      <c r="M316" s="25">
        <f t="shared" ref="M316:M331" si="103">(J316+G316/24)</f>
        <v>1.75</v>
      </c>
    </row>
    <row r="317" spans="1:13" ht="15.75" x14ac:dyDescent="0.25">
      <c r="A317" s="21">
        <f t="shared" ref="A317:A332" si="104">A316+1</f>
        <v>2</v>
      </c>
      <c r="B317" s="22" t="s">
        <v>19</v>
      </c>
      <c r="C317" s="21">
        <v>210</v>
      </c>
      <c r="D317" s="23">
        <f t="shared" si="99"/>
        <v>24</v>
      </c>
      <c r="E317" s="23">
        <v>1</v>
      </c>
      <c r="F317" s="23">
        <f t="shared" si="100"/>
        <v>23</v>
      </c>
      <c r="G317" s="21">
        <v>8</v>
      </c>
      <c r="H317" s="21" t="str">
        <f t="shared" si="101"/>
        <v>Jum'at</v>
      </c>
      <c r="I317" s="24">
        <f t="shared" ref="I317:I332" si="105">$I$316+J317</f>
        <v>45814</v>
      </c>
      <c r="J317" s="25">
        <f t="shared" ref="J317:J332" si="106">M316+D316/24</f>
        <v>3</v>
      </c>
      <c r="K317" s="21" t="str">
        <f t="shared" si="102"/>
        <v>Jum'at</v>
      </c>
      <c r="L317" s="24">
        <f t="shared" ref="L317:L331" si="107">($I$316+J317)+G317/24</f>
        <v>45814.333333333336</v>
      </c>
      <c r="M317" s="25">
        <f t="shared" si="103"/>
        <v>3.3333333333333335</v>
      </c>
    </row>
    <row r="318" spans="1:13" ht="15.75" x14ac:dyDescent="0.25">
      <c r="A318" s="21">
        <f t="shared" si="104"/>
        <v>3</v>
      </c>
      <c r="B318" s="22" t="s">
        <v>295</v>
      </c>
      <c r="C318" s="21">
        <v>83</v>
      </c>
      <c r="D318" s="23">
        <f t="shared" si="99"/>
        <v>9</v>
      </c>
      <c r="E318" s="23">
        <v>0</v>
      </c>
      <c r="F318" s="23">
        <f t="shared" si="100"/>
        <v>9</v>
      </c>
      <c r="G318" s="21">
        <v>1</v>
      </c>
      <c r="H318" s="21" t="str">
        <f t="shared" si="101"/>
        <v>Sabtu</v>
      </c>
      <c r="I318" s="24">
        <f t="shared" si="105"/>
        <v>45815.333333333336</v>
      </c>
      <c r="J318" s="25">
        <f t="shared" si="106"/>
        <v>4.3333333333333339</v>
      </c>
      <c r="K318" s="21" t="str">
        <f t="shared" si="102"/>
        <v>Sabtu</v>
      </c>
      <c r="L318" s="24">
        <f t="shared" si="107"/>
        <v>45815.375</v>
      </c>
      <c r="M318" s="25">
        <f t="shared" si="103"/>
        <v>4.3750000000000009</v>
      </c>
    </row>
    <row r="319" spans="1:13" ht="15.75" x14ac:dyDescent="0.25">
      <c r="A319" s="21">
        <f t="shared" si="104"/>
        <v>4</v>
      </c>
      <c r="B319" s="22" t="s">
        <v>294</v>
      </c>
      <c r="C319" s="21">
        <v>99</v>
      </c>
      <c r="D319" s="23">
        <f t="shared" si="99"/>
        <v>11</v>
      </c>
      <c r="E319" s="23">
        <v>0</v>
      </c>
      <c r="F319" s="23">
        <f t="shared" si="100"/>
        <v>11</v>
      </c>
      <c r="G319" s="21">
        <v>1</v>
      </c>
      <c r="H319" s="21" t="str">
        <f t="shared" si="101"/>
        <v>Sabtu</v>
      </c>
      <c r="I319" s="24">
        <f t="shared" si="105"/>
        <v>45815.75</v>
      </c>
      <c r="J319" s="25">
        <f t="shared" si="106"/>
        <v>4.7500000000000009</v>
      </c>
      <c r="K319" s="21" t="str">
        <f t="shared" si="102"/>
        <v>Sabtu</v>
      </c>
      <c r="L319" s="24">
        <f t="shared" si="107"/>
        <v>45815.791666666664</v>
      </c>
      <c r="M319" s="25">
        <f t="shared" si="103"/>
        <v>4.7916666666666679</v>
      </c>
    </row>
    <row r="320" spans="1:13" ht="15.75" x14ac:dyDescent="0.25">
      <c r="A320" s="21">
        <f t="shared" si="104"/>
        <v>5</v>
      </c>
      <c r="B320" s="22" t="s">
        <v>378</v>
      </c>
      <c r="C320" s="21">
        <v>80</v>
      </c>
      <c r="D320" s="23">
        <f t="shared" si="99"/>
        <v>9</v>
      </c>
      <c r="E320" s="23">
        <v>1</v>
      </c>
      <c r="F320" s="23">
        <f t="shared" si="100"/>
        <v>8</v>
      </c>
      <c r="G320" s="21">
        <v>1</v>
      </c>
      <c r="H320" s="21" t="str">
        <f t="shared" si="101"/>
        <v>Minggu</v>
      </c>
      <c r="I320" s="24">
        <f t="shared" si="105"/>
        <v>45816.25</v>
      </c>
      <c r="J320" s="25">
        <f t="shared" si="106"/>
        <v>5.2500000000000009</v>
      </c>
      <c r="K320" s="21" t="str">
        <f t="shared" si="102"/>
        <v>Minggu</v>
      </c>
      <c r="L320" s="24">
        <f t="shared" si="107"/>
        <v>45816.291666666664</v>
      </c>
      <c r="M320" s="25">
        <f t="shared" si="103"/>
        <v>5.2916666666666679</v>
      </c>
    </row>
    <row r="321" spans="1:13" ht="15.75" x14ac:dyDescent="0.25">
      <c r="A321" s="21">
        <f t="shared" si="104"/>
        <v>6</v>
      </c>
      <c r="B321" s="22" t="s">
        <v>289</v>
      </c>
      <c r="C321" s="21">
        <v>98</v>
      </c>
      <c r="D321" s="23">
        <f t="shared" si="99"/>
        <v>11</v>
      </c>
      <c r="E321" s="23">
        <v>1</v>
      </c>
      <c r="F321" s="23">
        <f t="shared" si="100"/>
        <v>10</v>
      </c>
      <c r="G321" s="21">
        <v>4</v>
      </c>
      <c r="H321" s="21" t="str">
        <f t="shared" si="101"/>
        <v>Minggu</v>
      </c>
      <c r="I321" s="24">
        <f t="shared" si="105"/>
        <v>45816.666666666664</v>
      </c>
      <c r="J321" s="25">
        <f t="shared" si="106"/>
        <v>5.6666666666666679</v>
      </c>
      <c r="K321" s="21" t="str">
        <f t="shared" si="102"/>
        <v>Minggu</v>
      </c>
      <c r="L321" s="24">
        <f t="shared" si="107"/>
        <v>45816.833333333328</v>
      </c>
      <c r="M321" s="25">
        <f t="shared" si="103"/>
        <v>5.8333333333333348</v>
      </c>
    </row>
    <row r="322" spans="1:13" ht="15.75" x14ac:dyDescent="0.25">
      <c r="A322" s="21">
        <f t="shared" si="104"/>
        <v>7</v>
      </c>
      <c r="B322" s="22" t="s">
        <v>290</v>
      </c>
      <c r="C322" s="21">
        <v>146</v>
      </c>
      <c r="D322" s="23">
        <f t="shared" si="99"/>
        <v>16</v>
      </c>
      <c r="E322" s="23">
        <v>0</v>
      </c>
      <c r="F322" s="23">
        <f t="shared" si="100"/>
        <v>16</v>
      </c>
      <c r="G322" s="21">
        <v>2</v>
      </c>
      <c r="H322" s="21" t="str">
        <f t="shared" si="101"/>
        <v>Senin</v>
      </c>
      <c r="I322" s="24">
        <f t="shared" si="105"/>
        <v>45817.291666666664</v>
      </c>
      <c r="J322" s="25">
        <f t="shared" si="106"/>
        <v>6.2916666666666679</v>
      </c>
      <c r="K322" s="21" t="str">
        <f t="shared" si="102"/>
        <v>Senin</v>
      </c>
      <c r="L322" s="24">
        <f t="shared" si="107"/>
        <v>45817.375</v>
      </c>
      <c r="M322" s="25">
        <f t="shared" si="103"/>
        <v>6.3750000000000009</v>
      </c>
    </row>
    <row r="323" spans="1:13" ht="15.75" x14ac:dyDescent="0.25">
      <c r="A323" s="21">
        <f t="shared" si="104"/>
        <v>8</v>
      </c>
      <c r="B323" s="22" t="s">
        <v>60</v>
      </c>
      <c r="C323" s="21">
        <v>137</v>
      </c>
      <c r="D323" s="23">
        <f t="shared" si="99"/>
        <v>17</v>
      </c>
      <c r="E323" s="23">
        <v>2</v>
      </c>
      <c r="F323" s="23">
        <f t="shared" si="100"/>
        <v>15</v>
      </c>
      <c r="G323" s="21">
        <v>8</v>
      </c>
      <c r="H323" s="21" t="str">
        <f t="shared" si="101"/>
        <v>Selasa</v>
      </c>
      <c r="I323" s="24">
        <f t="shared" si="105"/>
        <v>45818.041666666664</v>
      </c>
      <c r="J323" s="25">
        <f t="shared" si="106"/>
        <v>7.0416666666666679</v>
      </c>
      <c r="K323" s="21" t="str">
        <f t="shared" si="102"/>
        <v>Selasa</v>
      </c>
      <c r="L323" s="24">
        <f t="shared" si="107"/>
        <v>45818.375</v>
      </c>
      <c r="M323" s="25">
        <f t="shared" si="103"/>
        <v>7.3750000000000009</v>
      </c>
    </row>
    <row r="324" spans="1:13" ht="15.75" x14ac:dyDescent="0.25">
      <c r="A324" s="21">
        <f t="shared" si="104"/>
        <v>9</v>
      </c>
      <c r="B324" s="22" t="s">
        <v>291</v>
      </c>
      <c r="C324" s="21">
        <v>137</v>
      </c>
      <c r="D324" s="23">
        <f t="shared" si="99"/>
        <v>16</v>
      </c>
      <c r="E324" s="23">
        <v>1</v>
      </c>
      <c r="F324" s="23">
        <f t="shared" si="100"/>
        <v>15</v>
      </c>
      <c r="G324" s="21">
        <v>12</v>
      </c>
      <c r="H324" s="21" t="str">
        <f t="shared" si="101"/>
        <v>Rabu</v>
      </c>
      <c r="I324" s="24">
        <f t="shared" si="105"/>
        <v>45819.083333333336</v>
      </c>
      <c r="J324" s="25">
        <f t="shared" si="106"/>
        <v>8.0833333333333339</v>
      </c>
      <c r="K324" s="21" t="str">
        <f t="shared" si="102"/>
        <v>Rabu</v>
      </c>
      <c r="L324" s="24">
        <f t="shared" si="107"/>
        <v>45819.583333333336</v>
      </c>
      <c r="M324" s="25">
        <f t="shared" si="103"/>
        <v>8.5833333333333339</v>
      </c>
    </row>
    <row r="325" spans="1:13" ht="15.75" x14ac:dyDescent="0.25">
      <c r="A325" s="21">
        <f t="shared" si="104"/>
        <v>10</v>
      </c>
      <c r="B325" s="22" t="s">
        <v>60</v>
      </c>
      <c r="C325" s="21">
        <v>146</v>
      </c>
      <c r="D325" s="23">
        <f t="shared" si="99"/>
        <v>16</v>
      </c>
      <c r="E325" s="23">
        <v>0</v>
      </c>
      <c r="F325" s="23">
        <f t="shared" si="100"/>
        <v>16</v>
      </c>
      <c r="G325" s="21">
        <v>8</v>
      </c>
      <c r="H325" s="21" t="str">
        <f t="shared" si="101"/>
        <v>Kamis</v>
      </c>
      <c r="I325" s="24">
        <f t="shared" si="105"/>
        <v>45820.25</v>
      </c>
      <c r="J325" s="25">
        <f t="shared" si="106"/>
        <v>9.25</v>
      </c>
      <c r="K325" s="21" t="str">
        <f t="shared" si="102"/>
        <v>Kamis</v>
      </c>
      <c r="L325" s="24">
        <f t="shared" si="107"/>
        <v>45820.583333333336</v>
      </c>
      <c r="M325" s="25">
        <f t="shared" si="103"/>
        <v>9.5833333333333339</v>
      </c>
    </row>
    <row r="326" spans="1:13" ht="15.75" x14ac:dyDescent="0.25">
      <c r="A326" s="21">
        <f t="shared" si="104"/>
        <v>11</v>
      </c>
      <c r="B326" s="22" t="s">
        <v>290</v>
      </c>
      <c r="C326" s="21">
        <v>98</v>
      </c>
      <c r="D326" s="23">
        <f t="shared" si="99"/>
        <v>11</v>
      </c>
      <c r="E326" s="23">
        <v>1</v>
      </c>
      <c r="F326" s="23">
        <f t="shared" si="100"/>
        <v>10</v>
      </c>
      <c r="G326" s="21">
        <v>2</v>
      </c>
      <c r="H326" s="21" t="str">
        <f t="shared" si="101"/>
        <v>Jum'at</v>
      </c>
      <c r="I326" s="24">
        <f t="shared" si="105"/>
        <v>45821.25</v>
      </c>
      <c r="J326" s="25">
        <f t="shared" si="106"/>
        <v>10.25</v>
      </c>
      <c r="K326" s="21" t="str">
        <f t="shared" si="102"/>
        <v>Jum'at</v>
      </c>
      <c r="L326" s="24">
        <f t="shared" si="107"/>
        <v>45821.333333333336</v>
      </c>
      <c r="M326" s="25">
        <f t="shared" si="103"/>
        <v>10.333333333333334</v>
      </c>
    </row>
    <row r="327" spans="1:13" ht="15.75" x14ac:dyDescent="0.25">
      <c r="A327" s="21">
        <f t="shared" si="104"/>
        <v>12</v>
      </c>
      <c r="B327" s="22" t="s">
        <v>289</v>
      </c>
      <c r="C327" s="21">
        <v>80</v>
      </c>
      <c r="D327" s="23">
        <f t="shared" si="99"/>
        <v>9</v>
      </c>
      <c r="E327" s="23">
        <v>1</v>
      </c>
      <c r="F327" s="23">
        <f t="shared" si="100"/>
        <v>8</v>
      </c>
      <c r="G327" s="21">
        <v>2</v>
      </c>
      <c r="H327" s="21" t="str">
        <f t="shared" si="101"/>
        <v>Jum'at</v>
      </c>
      <c r="I327" s="24">
        <f t="shared" si="105"/>
        <v>45821.791666666664</v>
      </c>
      <c r="J327" s="25">
        <f t="shared" si="106"/>
        <v>10.791666666666668</v>
      </c>
      <c r="K327" s="21" t="str">
        <f t="shared" si="102"/>
        <v>Jum'at</v>
      </c>
      <c r="L327" s="24">
        <f t="shared" si="107"/>
        <v>45821.875</v>
      </c>
      <c r="M327" s="25">
        <f t="shared" si="103"/>
        <v>10.875000000000002</v>
      </c>
    </row>
    <row r="328" spans="1:13" ht="15.75" x14ac:dyDescent="0.25">
      <c r="A328" s="21">
        <f t="shared" si="104"/>
        <v>13</v>
      </c>
      <c r="B328" s="22" t="s">
        <v>378</v>
      </c>
      <c r="C328" s="21">
        <v>99</v>
      </c>
      <c r="D328" s="23">
        <f t="shared" si="99"/>
        <v>11</v>
      </c>
      <c r="E328" s="23">
        <v>0</v>
      </c>
      <c r="F328" s="23">
        <f t="shared" si="100"/>
        <v>11</v>
      </c>
      <c r="G328" s="21">
        <v>1</v>
      </c>
      <c r="H328" s="21" t="str">
        <f t="shared" si="101"/>
        <v>Sabtu</v>
      </c>
      <c r="I328" s="24">
        <f t="shared" si="105"/>
        <v>45822.25</v>
      </c>
      <c r="J328" s="25">
        <f t="shared" si="106"/>
        <v>11.250000000000002</v>
      </c>
      <c r="K328" s="21" t="str">
        <f t="shared" si="102"/>
        <v>Sabtu</v>
      </c>
      <c r="L328" s="24">
        <f t="shared" si="107"/>
        <v>45822.291666666664</v>
      </c>
      <c r="M328" s="25">
        <f t="shared" si="103"/>
        <v>11.291666666666668</v>
      </c>
    </row>
    <row r="329" spans="1:13" ht="15.75" x14ac:dyDescent="0.25">
      <c r="A329" s="21">
        <f t="shared" si="104"/>
        <v>14</v>
      </c>
      <c r="B329" s="22" t="s">
        <v>294</v>
      </c>
      <c r="C329" s="21">
        <v>83</v>
      </c>
      <c r="D329" s="23">
        <f t="shared" si="99"/>
        <v>9</v>
      </c>
      <c r="E329" s="23">
        <v>0</v>
      </c>
      <c r="F329" s="23">
        <f t="shared" si="100"/>
        <v>9</v>
      </c>
      <c r="G329" s="21">
        <v>2</v>
      </c>
      <c r="H329" s="21" t="str">
        <f t="shared" si="101"/>
        <v>Sabtu</v>
      </c>
      <c r="I329" s="24">
        <f t="shared" si="105"/>
        <v>45822.75</v>
      </c>
      <c r="J329" s="25">
        <f t="shared" si="106"/>
        <v>11.750000000000002</v>
      </c>
      <c r="K329" s="21" t="str">
        <f t="shared" si="102"/>
        <v>Sabtu</v>
      </c>
      <c r="L329" s="24">
        <f t="shared" si="107"/>
        <v>45822.833333333336</v>
      </c>
      <c r="M329" s="25">
        <f t="shared" si="103"/>
        <v>11.833333333333336</v>
      </c>
    </row>
    <row r="330" spans="1:13" ht="15.75" x14ac:dyDescent="0.25">
      <c r="A330" s="21">
        <f t="shared" si="104"/>
        <v>15</v>
      </c>
      <c r="B330" s="22" t="s">
        <v>295</v>
      </c>
      <c r="C330" s="21">
        <v>210</v>
      </c>
      <c r="D330" s="23">
        <f t="shared" si="99"/>
        <v>24</v>
      </c>
      <c r="E330" s="23">
        <v>1</v>
      </c>
      <c r="F330" s="23">
        <f t="shared" si="100"/>
        <v>23</v>
      </c>
      <c r="G330" s="21">
        <v>1</v>
      </c>
      <c r="H330" s="21" t="str">
        <f t="shared" si="101"/>
        <v>Minggu</v>
      </c>
      <c r="I330" s="24">
        <f t="shared" si="105"/>
        <v>45823.208333333336</v>
      </c>
      <c r="J330" s="25">
        <f t="shared" si="106"/>
        <v>12.208333333333336</v>
      </c>
      <c r="K330" s="21" t="str">
        <f t="shared" si="102"/>
        <v>Minggu</v>
      </c>
      <c r="L330" s="24">
        <f t="shared" si="107"/>
        <v>45823.25</v>
      </c>
      <c r="M330" s="25">
        <f t="shared" si="103"/>
        <v>12.250000000000002</v>
      </c>
    </row>
    <row r="331" spans="1:13" ht="15.75" x14ac:dyDescent="0.25">
      <c r="A331" s="21">
        <f t="shared" si="104"/>
        <v>16</v>
      </c>
      <c r="B331" s="22" t="s">
        <v>19</v>
      </c>
      <c r="C331" s="21">
        <v>260</v>
      </c>
      <c r="D331" s="23">
        <f t="shared" si="99"/>
        <v>30</v>
      </c>
      <c r="E331" s="23">
        <v>2</v>
      </c>
      <c r="F331" s="23">
        <f t="shared" si="100"/>
        <v>28</v>
      </c>
      <c r="G331" s="21">
        <v>3</v>
      </c>
      <c r="H331" s="21" t="str">
        <f t="shared" si="101"/>
        <v>Senin</v>
      </c>
      <c r="I331" s="24">
        <f t="shared" si="105"/>
        <v>45824.25</v>
      </c>
      <c r="J331" s="25">
        <f t="shared" si="106"/>
        <v>13.250000000000002</v>
      </c>
      <c r="K331" s="21" t="str">
        <f t="shared" si="102"/>
        <v>Senin</v>
      </c>
      <c r="L331" s="24">
        <f t="shared" si="107"/>
        <v>45824.375</v>
      </c>
      <c r="M331" s="25">
        <f t="shared" si="103"/>
        <v>13.375000000000002</v>
      </c>
    </row>
    <row r="332" spans="1:13" ht="15.75" x14ac:dyDescent="0.25">
      <c r="A332" s="21">
        <f t="shared" si="104"/>
        <v>17</v>
      </c>
      <c r="B332" s="22" t="s">
        <v>301</v>
      </c>
      <c r="C332" s="21"/>
      <c r="D332" s="23"/>
      <c r="E332" s="23"/>
      <c r="F332" s="23"/>
      <c r="G332" s="21"/>
      <c r="H332" s="21" t="str">
        <f t="shared" si="101"/>
        <v>Selasa</v>
      </c>
      <c r="I332" s="24">
        <f t="shared" si="105"/>
        <v>45825.625</v>
      </c>
      <c r="J332" s="25">
        <f t="shared" si="106"/>
        <v>14.625000000000002</v>
      </c>
      <c r="K332" s="21"/>
      <c r="L332" s="24"/>
      <c r="M332" s="25"/>
    </row>
    <row r="333" spans="1:13" x14ac:dyDescent="0.25">
      <c r="A333" s="440" t="s">
        <v>31</v>
      </c>
      <c r="B333" s="440"/>
      <c r="C333" s="160">
        <f>SUM(C316:C332)</f>
        <v>2226</v>
      </c>
      <c r="D333" s="160">
        <f>SUM(D316:D332)</f>
        <v>253</v>
      </c>
      <c r="E333" s="160"/>
      <c r="F333" s="160"/>
      <c r="G333" s="160">
        <f>SUM(G316:G332)</f>
        <v>83</v>
      </c>
      <c r="H333" s="160">
        <f>D333+G333</f>
        <v>336</v>
      </c>
      <c r="I333" s="143"/>
      <c r="J333" s="144"/>
      <c r="K333" s="143"/>
      <c r="L333" s="143"/>
      <c r="M333" s="144"/>
    </row>
    <row r="334" spans="1:13" x14ac:dyDescent="0.25">
      <c r="A334" s="440" t="s">
        <v>32</v>
      </c>
      <c r="B334" s="440"/>
      <c r="C334" s="146"/>
      <c r="D334" s="147">
        <f>D333/24</f>
        <v>10.541666666666666</v>
      </c>
      <c r="E334" s="147"/>
      <c r="F334" s="147"/>
      <c r="G334" s="147">
        <f>G333/24</f>
        <v>3.4583333333333335</v>
      </c>
      <c r="H334" s="147">
        <f>H333/24</f>
        <v>14</v>
      </c>
      <c r="I334" s="148"/>
      <c r="J334" s="149" t="s">
        <v>33</v>
      </c>
      <c r="K334" s="150"/>
      <c r="L334" s="150"/>
      <c r="M334" s="150"/>
    </row>
    <row r="335" spans="1:13" x14ac:dyDescent="0.25">
      <c r="A335" s="153"/>
      <c r="B335" s="153"/>
      <c r="C335" s="153"/>
      <c r="D335" s="153"/>
      <c r="E335" s="153"/>
      <c r="F335" s="153"/>
      <c r="G335" s="153"/>
      <c r="H335" s="150"/>
      <c r="I335" s="150"/>
      <c r="J335" s="144" t="s">
        <v>34</v>
      </c>
      <c r="K335" s="144"/>
      <c r="L335" s="154">
        <f>C333</f>
        <v>2226</v>
      </c>
      <c r="M335" s="150" t="s">
        <v>35</v>
      </c>
    </row>
    <row r="336" spans="1:13" x14ac:dyDescent="0.25">
      <c r="A336" s="153"/>
      <c r="B336" s="153"/>
      <c r="C336" s="153"/>
      <c r="D336" s="153"/>
      <c r="E336" s="153"/>
      <c r="F336" s="153"/>
      <c r="G336" s="153"/>
      <c r="H336" s="150"/>
      <c r="I336" s="150"/>
      <c r="J336" s="144" t="s">
        <v>36</v>
      </c>
      <c r="K336" s="144"/>
      <c r="L336" s="155">
        <f>D334</f>
        <v>10.541666666666666</v>
      </c>
      <c r="M336" s="150" t="s">
        <v>14</v>
      </c>
    </row>
    <row r="337" spans="1:13" x14ac:dyDescent="0.25">
      <c r="A337" s="153"/>
      <c r="B337" s="153"/>
      <c r="C337" s="153"/>
      <c r="D337" s="153"/>
      <c r="E337" s="153"/>
      <c r="F337" s="153"/>
      <c r="G337" s="153"/>
      <c r="H337" s="150"/>
      <c r="I337" s="150"/>
      <c r="J337" s="144" t="s">
        <v>37</v>
      </c>
      <c r="K337" s="144"/>
      <c r="L337" s="156">
        <f>G334</f>
        <v>3.4583333333333335</v>
      </c>
      <c r="M337" s="150" t="s">
        <v>14</v>
      </c>
    </row>
    <row r="339" spans="1:13" ht="15.75" x14ac:dyDescent="0.25">
      <c r="A339" s="438" t="s">
        <v>0</v>
      </c>
      <c r="B339" s="438"/>
      <c r="C339" s="438"/>
      <c r="D339" s="438"/>
      <c r="E339" s="438"/>
      <c r="F339" s="438"/>
      <c r="G339" s="438"/>
      <c r="H339" s="438"/>
      <c r="I339" s="438"/>
      <c r="J339" s="438"/>
      <c r="K339" s="438"/>
      <c r="L339" s="438"/>
      <c r="M339" s="438"/>
    </row>
    <row r="340" spans="1:13" ht="15.75" x14ac:dyDescent="0.25">
      <c r="A340" s="438" t="s">
        <v>377</v>
      </c>
      <c r="B340" s="438"/>
      <c r="C340" s="438"/>
      <c r="D340" s="438"/>
      <c r="E340" s="438"/>
      <c r="F340" s="438"/>
      <c r="G340" s="438"/>
      <c r="H340" s="438"/>
      <c r="I340" s="438"/>
      <c r="J340" s="438"/>
      <c r="K340" s="438"/>
      <c r="L340" s="438"/>
      <c r="M340" s="438"/>
    </row>
    <row r="341" spans="1:13" ht="15.75" x14ac:dyDescent="0.25">
      <c r="A341" s="478" t="s">
        <v>50</v>
      </c>
      <c r="B341" s="478"/>
      <c r="C341" s="478"/>
      <c r="D341" s="478"/>
      <c r="E341" s="478"/>
      <c r="F341" s="478"/>
      <c r="G341" s="478"/>
      <c r="H341" s="478"/>
      <c r="I341" s="478"/>
      <c r="J341" s="478"/>
      <c r="K341" s="139" t="s">
        <v>3</v>
      </c>
      <c r="L341" s="136">
        <v>9</v>
      </c>
      <c r="M341" s="139" t="s">
        <v>4</v>
      </c>
    </row>
    <row r="342" spans="1:13" ht="15" customHeight="1" x14ac:dyDescent="0.25">
      <c r="A342" s="479" t="s">
        <v>5</v>
      </c>
      <c r="B342" s="13" t="s">
        <v>6</v>
      </c>
      <c r="C342" s="442" t="s">
        <v>7</v>
      </c>
      <c r="D342" s="442" t="s">
        <v>8</v>
      </c>
      <c r="E342" s="443" t="s">
        <v>9</v>
      </c>
      <c r="F342" s="443" t="s">
        <v>10</v>
      </c>
      <c r="G342" s="442" t="s">
        <v>11</v>
      </c>
      <c r="H342" s="447" t="s">
        <v>12</v>
      </c>
      <c r="I342" s="447"/>
      <c r="J342" s="447"/>
      <c r="K342" s="480" t="s">
        <v>13</v>
      </c>
      <c r="L342" s="480"/>
      <c r="M342" s="480"/>
    </row>
    <row r="343" spans="1:13" x14ac:dyDescent="0.25">
      <c r="A343" s="479"/>
      <c r="B343" s="13"/>
      <c r="C343" s="442"/>
      <c r="D343" s="442"/>
      <c r="E343" s="443"/>
      <c r="F343" s="443"/>
      <c r="G343" s="442"/>
      <c r="H343" s="196" t="s">
        <v>14</v>
      </c>
      <c r="I343" s="196" t="s">
        <v>15</v>
      </c>
      <c r="J343" s="196" t="s">
        <v>16</v>
      </c>
      <c r="K343" s="393" t="s">
        <v>14</v>
      </c>
      <c r="L343" s="393" t="s">
        <v>15</v>
      </c>
      <c r="M343" s="393" t="s">
        <v>16</v>
      </c>
    </row>
    <row r="344" spans="1:13" ht="15.75" x14ac:dyDescent="0.25">
      <c r="A344" s="21">
        <v>1</v>
      </c>
      <c r="B344" s="22" t="s">
        <v>301</v>
      </c>
      <c r="C344" s="21">
        <v>260</v>
      </c>
      <c r="D344" s="23">
        <f t="shared" ref="D344:D359" si="108">F344+E344</f>
        <v>30</v>
      </c>
      <c r="E344" s="23">
        <v>2</v>
      </c>
      <c r="F344" s="23">
        <f t="shared" ref="F344:F359" si="109">INT(C344/$L$3)</f>
        <v>28</v>
      </c>
      <c r="G344" s="21">
        <v>29</v>
      </c>
      <c r="H344" s="21" t="str">
        <f t="shared" ref="H344:H360" si="110">CHOOSE(WEEKDAY(I344),"Minggu","Senin","Selasa","Rabu","Kamis","Jum'at","Sabtu")</f>
        <v>Selasa</v>
      </c>
      <c r="I344" s="24">
        <v>45825</v>
      </c>
      <c r="J344" s="25">
        <v>0.625</v>
      </c>
      <c r="K344" s="21" t="str">
        <f t="shared" ref="K344:K359" si="111">CHOOSE(WEEKDAY(L344),"Minggu","Senin","Selasa","Rabu","Kamis","Jum'at","Sabtu")</f>
        <v>Rabu</v>
      </c>
      <c r="L344" s="24">
        <f>(I344+J344)+G344/24</f>
        <v>45826.833333333336</v>
      </c>
      <c r="M344" s="25">
        <f t="shared" ref="M344:M359" si="112">(J344+G344/24)</f>
        <v>1.8333333333333333</v>
      </c>
    </row>
    <row r="345" spans="1:13" ht="15.75" x14ac:dyDescent="0.25">
      <c r="A345" s="21">
        <f t="shared" ref="A345:A360" si="113">A344+1</f>
        <v>2</v>
      </c>
      <c r="B345" s="22" t="s">
        <v>19</v>
      </c>
      <c r="C345" s="21">
        <v>210</v>
      </c>
      <c r="D345" s="23">
        <f t="shared" si="108"/>
        <v>24</v>
      </c>
      <c r="E345" s="23">
        <v>1</v>
      </c>
      <c r="F345" s="23">
        <f t="shared" si="109"/>
        <v>23</v>
      </c>
      <c r="G345" s="21">
        <v>6</v>
      </c>
      <c r="H345" s="21" t="str">
        <f t="shared" si="110"/>
        <v>Jum'at</v>
      </c>
      <c r="I345" s="24">
        <f t="shared" ref="I345:I360" si="114">$I$344+J345</f>
        <v>45828.083333333336</v>
      </c>
      <c r="J345" s="25">
        <f t="shared" ref="J345:J360" si="115">M344+D344/24</f>
        <v>3.083333333333333</v>
      </c>
      <c r="K345" s="21" t="str">
        <f t="shared" si="111"/>
        <v>Jum'at</v>
      </c>
      <c r="L345" s="24">
        <f t="shared" ref="L345:L359" si="116">($I$344+J345)+G345/24</f>
        <v>45828.333333333336</v>
      </c>
      <c r="M345" s="25">
        <f t="shared" si="112"/>
        <v>3.333333333333333</v>
      </c>
    </row>
    <row r="346" spans="1:13" ht="15.75" x14ac:dyDescent="0.25">
      <c r="A346" s="21">
        <f t="shared" si="113"/>
        <v>3</v>
      </c>
      <c r="B346" s="22" t="s">
        <v>295</v>
      </c>
      <c r="C346" s="21">
        <v>83</v>
      </c>
      <c r="D346" s="23">
        <f t="shared" si="108"/>
        <v>9</v>
      </c>
      <c r="E346" s="23">
        <v>0</v>
      </c>
      <c r="F346" s="23">
        <f t="shared" si="109"/>
        <v>9</v>
      </c>
      <c r="G346" s="21">
        <v>1</v>
      </c>
      <c r="H346" s="21" t="str">
        <f t="shared" si="110"/>
        <v>Sabtu</v>
      </c>
      <c r="I346" s="24">
        <f t="shared" si="114"/>
        <v>45829.333333333336</v>
      </c>
      <c r="J346" s="25">
        <f t="shared" si="115"/>
        <v>4.333333333333333</v>
      </c>
      <c r="K346" s="21" t="str">
        <f t="shared" si="111"/>
        <v>Sabtu</v>
      </c>
      <c r="L346" s="24">
        <f t="shared" si="116"/>
        <v>45829.375</v>
      </c>
      <c r="M346" s="25">
        <f t="shared" si="112"/>
        <v>4.375</v>
      </c>
    </row>
    <row r="347" spans="1:13" ht="15.75" x14ac:dyDescent="0.25">
      <c r="A347" s="21">
        <f t="shared" si="113"/>
        <v>4</v>
      </c>
      <c r="B347" s="22" t="s">
        <v>294</v>
      </c>
      <c r="C347" s="21">
        <v>99</v>
      </c>
      <c r="D347" s="23">
        <f t="shared" si="108"/>
        <v>11</v>
      </c>
      <c r="E347" s="23">
        <v>0</v>
      </c>
      <c r="F347" s="23">
        <f t="shared" si="109"/>
        <v>11</v>
      </c>
      <c r="G347" s="21">
        <v>1</v>
      </c>
      <c r="H347" s="21" t="str">
        <f t="shared" si="110"/>
        <v>Sabtu</v>
      </c>
      <c r="I347" s="24">
        <f t="shared" si="114"/>
        <v>45829.75</v>
      </c>
      <c r="J347" s="25">
        <f t="shared" si="115"/>
        <v>4.75</v>
      </c>
      <c r="K347" s="21" t="str">
        <f t="shared" si="111"/>
        <v>Sabtu</v>
      </c>
      <c r="L347" s="24">
        <f t="shared" si="116"/>
        <v>45829.791666666664</v>
      </c>
      <c r="M347" s="25">
        <f t="shared" si="112"/>
        <v>4.791666666666667</v>
      </c>
    </row>
    <row r="348" spans="1:13" ht="15.75" x14ac:dyDescent="0.25">
      <c r="A348" s="21">
        <f t="shared" si="113"/>
        <v>5</v>
      </c>
      <c r="B348" s="22" t="s">
        <v>378</v>
      </c>
      <c r="C348" s="21">
        <v>80</v>
      </c>
      <c r="D348" s="23">
        <f t="shared" si="108"/>
        <v>9</v>
      </c>
      <c r="E348" s="23">
        <v>1</v>
      </c>
      <c r="F348" s="23">
        <f t="shared" si="109"/>
        <v>8</v>
      </c>
      <c r="G348" s="21">
        <v>1</v>
      </c>
      <c r="H348" s="21" t="str">
        <f t="shared" si="110"/>
        <v>Minggu</v>
      </c>
      <c r="I348" s="24">
        <f t="shared" si="114"/>
        <v>45830.25</v>
      </c>
      <c r="J348" s="25">
        <f t="shared" si="115"/>
        <v>5.25</v>
      </c>
      <c r="K348" s="21" t="str">
        <f t="shared" si="111"/>
        <v>Minggu</v>
      </c>
      <c r="L348" s="24">
        <f t="shared" si="116"/>
        <v>45830.291666666664</v>
      </c>
      <c r="M348" s="25">
        <f t="shared" si="112"/>
        <v>5.291666666666667</v>
      </c>
    </row>
    <row r="349" spans="1:13" ht="15.75" x14ac:dyDescent="0.25">
      <c r="A349" s="21">
        <f t="shared" si="113"/>
        <v>6</v>
      </c>
      <c r="B349" s="22" t="s">
        <v>289</v>
      </c>
      <c r="C349" s="21">
        <v>98</v>
      </c>
      <c r="D349" s="23">
        <f t="shared" si="108"/>
        <v>11</v>
      </c>
      <c r="E349" s="23">
        <v>1</v>
      </c>
      <c r="F349" s="23">
        <f t="shared" si="109"/>
        <v>10</v>
      </c>
      <c r="G349" s="21">
        <v>4</v>
      </c>
      <c r="H349" s="21" t="str">
        <f t="shared" si="110"/>
        <v>Minggu</v>
      </c>
      <c r="I349" s="24">
        <f t="shared" si="114"/>
        <v>45830.666666666664</v>
      </c>
      <c r="J349" s="25">
        <f t="shared" si="115"/>
        <v>5.666666666666667</v>
      </c>
      <c r="K349" s="21" t="str">
        <f t="shared" si="111"/>
        <v>Minggu</v>
      </c>
      <c r="L349" s="24">
        <f t="shared" si="116"/>
        <v>45830.833333333328</v>
      </c>
      <c r="M349" s="25">
        <f t="shared" si="112"/>
        <v>5.8333333333333339</v>
      </c>
    </row>
    <row r="350" spans="1:13" ht="15.75" x14ac:dyDescent="0.25">
      <c r="A350" s="21">
        <f t="shared" si="113"/>
        <v>7</v>
      </c>
      <c r="B350" s="22" t="s">
        <v>290</v>
      </c>
      <c r="C350" s="21">
        <v>146</v>
      </c>
      <c r="D350" s="23">
        <f t="shared" si="108"/>
        <v>16</v>
      </c>
      <c r="E350" s="23">
        <v>0</v>
      </c>
      <c r="F350" s="23">
        <f t="shared" si="109"/>
        <v>16</v>
      </c>
      <c r="G350" s="21">
        <v>2</v>
      </c>
      <c r="H350" s="21" t="str">
        <f t="shared" si="110"/>
        <v>Senin</v>
      </c>
      <c r="I350" s="24">
        <f t="shared" si="114"/>
        <v>45831.291666666664</v>
      </c>
      <c r="J350" s="25">
        <f t="shared" si="115"/>
        <v>6.291666666666667</v>
      </c>
      <c r="K350" s="21" t="str">
        <f t="shared" si="111"/>
        <v>Senin</v>
      </c>
      <c r="L350" s="24">
        <f t="shared" si="116"/>
        <v>45831.375</v>
      </c>
      <c r="M350" s="25">
        <f t="shared" si="112"/>
        <v>6.375</v>
      </c>
    </row>
    <row r="351" spans="1:13" ht="15.75" x14ac:dyDescent="0.25">
      <c r="A351" s="21">
        <f t="shared" si="113"/>
        <v>8</v>
      </c>
      <c r="B351" s="22" t="s">
        <v>60</v>
      </c>
      <c r="C351" s="21">
        <v>137</v>
      </c>
      <c r="D351" s="23">
        <f t="shared" si="108"/>
        <v>17</v>
      </c>
      <c r="E351" s="23">
        <v>2</v>
      </c>
      <c r="F351" s="23">
        <f t="shared" si="109"/>
        <v>15</v>
      </c>
      <c r="G351" s="21">
        <v>8</v>
      </c>
      <c r="H351" s="21" t="str">
        <f t="shared" si="110"/>
        <v>Selasa</v>
      </c>
      <c r="I351" s="24">
        <f t="shared" si="114"/>
        <v>45832.041666666664</v>
      </c>
      <c r="J351" s="25">
        <f t="shared" si="115"/>
        <v>7.041666666666667</v>
      </c>
      <c r="K351" s="21" t="str">
        <f t="shared" si="111"/>
        <v>Selasa</v>
      </c>
      <c r="L351" s="24">
        <f t="shared" si="116"/>
        <v>45832.375</v>
      </c>
      <c r="M351" s="25">
        <f t="shared" si="112"/>
        <v>7.375</v>
      </c>
    </row>
    <row r="352" spans="1:13" ht="15.75" x14ac:dyDescent="0.25">
      <c r="A352" s="21">
        <f t="shared" si="113"/>
        <v>9</v>
      </c>
      <c r="B352" s="22" t="s">
        <v>291</v>
      </c>
      <c r="C352" s="21">
        <v>137</v>
      </c>
      <c r="D352" s="23">
        <f t="shared" si="108"/>
        <v>16</v>
      </c>
      <c r="E352" s="23">
        <v>1</v>
      </c>
      <c r="F352" s="23">
        <f t="shared" si="109"/>
        <v>15</v>
      </c>
      <c r="G352" s="21">
        <v>12</v>
      </c>
      <c r="H352" s="21" t="str">
        <f t="shared" si="110"/>
        <v>Rabu</v>
      </c>
      <c r="I352" s="24">
        <f t="shared" si="114"/>
        <v>45833.083333333336</v>
      </c>
      <c r="J352" s="25">
        <f t="shared" si="115"/>
        <v>8.0833333333333339</v>
      </c>
      <c r="K352" s="21" t="str">
        <f t="shared" si="111"/>
        <v>Rabu</v>
      </c>
      <c r="L352" s="24">
        <f t="shared" si="116"/>
        <v>45833.583333333336</v>
      </c>
      <c r="M352" s="25">
        <f t="shared" si="112"/>
        <v>8.5833333333333339</v>
      </c>
    </row>
    <row r="353" spans="1:13" ht="15.75" x14ac:dyDescent="0.25">
      <c r="A353" s="21">
        <f t="shared" si="113"/>
        <v>10</v>
      </c>
      <c r="B353" s="22" t="s">
        <v>60</v>
      </c>
      <c r="C353" s="21">
        <v>146</v>
      </c>
      <c r="D353" s="23">
        <f t="shared" si="108"/>
        <v>16</v>
      </c>
      <c r="E353" s="23">
        <v>0</v>
      </c>
      <c r="F353" s="23">
        <f t="shared" si="109"/>
        <v>16</v>
      </c>
      <c r="G353" s="21">
        <v>8</v>
      </c>
      <c r="H353" s="21" t="str">
        <f t="shared" si="110"/>
        <v>Kamis</v>
      </c>
      <c r="I353" s="24">
        <f t="shared" si="114"/>
        <v>45834.25</v>
      </c>
      <c r="J353" s="25">
        <f t="shared" si="115"/>
        <v>9.25</v>
      </c>
      <c r="K353" s="21" t="str">
        <f t="shared" si="111"/>
        <v>Kamis</v>
      </c>
      <c r="L353" s="24">
        <f t="shared" si="116"/>
        <v>45834.583333333336</v>
      </c>
      <c r="M353" s="25">
        <f t="shared" si="112"/>
        <v>9.5833333333333339</v>
      </c>
    </row>
    <row r="354" spans="1:13" ht="15.75" x14ac:dyDescent="0.25">
      <c r="A354" s="21">
        <f t="shared" si="113"/>
        <v>11</v>
      </c>
      <c r="B354" s="22" t="s">
        <v>290</v>
      </c>
      <c r="C354" s="21">
        <v>98</v>
      </c>
      <c r="D354" s="23">
        <f t="shared" si="108"/>
        <v>11</v>
      </c>
      <c r="E354" s="23">
        <v>1</v>
      </c>
      <c r="F354" s="23">
        <f t="shared" si="109"/>
        <v>10</v>
      </c>
      <c r="G354" s="21">
        <v>2</v>
      </c>
      <c r="H354" s="21" t="str">
        <f t="shared" si="110"/>
        <v>Jum'at</v>
      </c>
      <c r="I354" s="24">
        <f t="shared" si="114"/>
        <v>45835.25</v>
      </c>
      <c r="J354" s="25">
        <f t="shared" si="115"/>
        <v>10.25</v>
      </c>
      <c r="K354" s="21" t="str">
        <f t="shared" si="111"/>
        <v>Jum'at</v>
      </c>
      <c r="L354" s="24">
        <f t="shared" si="116"/>
        <v>45835.333333333336</v>
      </c>
      <c r="M354" s="25">
        <f t="shared" si="112"/>
        <v>10.333333333333334</v>
      </c>
    </row>
    <row r="355" spans="1:13" ht="15.75" x14ac:dyDescent="0.25">
      <c r="A355" s="21">
        <f t="shared" si="113"/>
        <v>12</v>
      </c>
      <c r="B355" s="22" t="s">
        <v>289</v>
      </c>
      <c r="C355" s="21">
        <v>80</v>
      </c>
      <c r="D355" s="23">
        <f t="shared" si="108"/>
        <v>9</v>
      </c>
      <c r="E355" s="23">
        <v>1</v>
      </c>
      <c r="F355" s="23">
        <f t="shared" si="109"/>
        <v>8</v>
      </c>
      <c r="G355" s="21">
        <v>2</v>
      </c>
      <c r="H355" s="21" t="str">
        <f t="shared" si="110"/>
        <v>Jum'at</v>
      </c>
      <c r="I355" s="24">
        <f t="shared" si="114"/>
        <v>45835.791666666664</v>
      </c>
      <c r="J355" s="25">
        <f t="shared" si="115"/>
        <v>10.791666666666668</v>
      </c>
      <c r="K355" s="21" t="str">
        <f t="shared" si="111"/>
        <v>Jum'at</v>
      </c>
      <c r="L355" s="24">
        <f t="shared" si="116"/>
        <v>45835.875</v>
      </c>
      <c r="M355" s="25">
        <f t="shared" si="112"/>
        <v>10.875000000000002</v>
      </c>
    </row>
    <row r="356" spans="1:13" ht="15.75" x14ac:dyDescent="0.25">
      <c r="A356" s="21">
        <f t="shared" si="113"/>
        <v>13</v>
      </c>
      <c r="B356" s="22" t="s">
        <v>378</v>
      </c>
      <c r="C356" s="21">
        <v>99</v>
      </c>
      <c r="D356" s="23">
        <f t="shared" si="108"/>
        <v>11</v>
      </c>
      <c r="E356" s="23">
        <v>0</v>
      </c>
      <c r="F356" s="23">
        <f t="shared" si="109"/>
        <v>11</v>
      </c>
      <c r="G356" s="21">
        <v>1</v>
      </c>
      <c r="H356" s="21" t="str">
        <f t="shared" si="110"/>
        <v>Sabtu</v>
      </c>
      <c r="I356" s="24">
        <f t="shared" si="114"/>
        <v>45836.25</v>
      </c>
      <c r="J356" s="25">
        <f t="shared" si="115"/>
        <v>11.250000000000002</v>
      </c>
      <c r="K356" s="21" t="str">
        <f t="shared" si="111"/>
        <v>Sabtu</v>
      </c>
      <c r="L356" s="24">
        <f t="shared" si="116"/>
        <v>45836.291666666664</v>
      </c>
      <c r="M356" s="25">
        <f t="shared" si="112"/>
        <v>11.291666666666668</v>
      </c>
    </row>
    <row r="357" spans="1:13" ht="15.75" x14ac:dyDescent="0.25">
      <c r="A357" s="21">
        <f t="shared" si="113"/>
        <v>14</v>
      </c>
      <c r="B357" s="22" t="s">
        <v>294</v>
      </c>
      <c r="C357" s="21">
        <v>83</v>
      </c>
      <c r="D357" s="23">
        <f t="shared" si="108"/>
        <v>9</v>
      </c>
      <c r="E357" s="23">
        <v>0</v>
      </c>
      <c r="F357" s="23">
        <f t="shared" si="109"/>
        <v>9</v>
      </c>
      <c r="G357" s="21">
        <v>2</v>
      </c>
      <c r="H357" s="21" t="str">
        <f t="shared" si="110"/>
        <v>Sabtu</v>
      </c>
      <c r="I357" s="24">
        <f t="shared" si="114"/>
        <v>45836.75</v>
      </c>
      <c r="J357" s="25">
        <f t="shared" si="115"/>
        <v>11.750000000000002</v>
      </c>
      <c r="K357" s="21" t="str">
        <f t="shared" si="111"/>
        <v>Sabtu</v>
      </c>
      <c r="L357" s="24">
        <f t="shared" si="116"/>
        <v>45836.833333333336</v>
      </c>
      <c r="M357" s="25">
        <f t="shared" si="112"/>
        <v>11.833333333333336</v>
      </c>
    </row>
    <row r="358" spans="1:13" ht="15.75" x14ac:dyDescent="0.25">
      <c r="A358" s="21">
        <f t="shared" si="113"/>
        <v>15</v>
      </c>
      <c r="B358" s="22" t="s">
        <v>295</v>
      </c>
      <c r="C358" s="21">
        <v>210</v>
      </c>
      <c r="D358" s="23">
        <f t="shared" si="108"/>
        <v>24</v>
      </c>
      <c r="E358" s="23">
        <v>1</v>
      </c>
      <c r="F358" s="23">
        <f t="shared" si="109"/>
        <v>23</v>
      </c>
      <c r="G358" s="21">
        <v>1</v>
      </c>
      <c r="H358" s="21" t="str">
        <f t="shared" si="110"/>
        <v>Minggu</v>
      </c>
      <c r="I358" s="24">
        <f t="shared" si="114"/>
        <v>45837.208333333336</v>
      </c>
      <c r="J358" s="25">
        <f t="shared" si="115"/>
        <v>12.208333333333336</v>
      </c>
      <c r="K358" s="21" t="str">
        <f t="shared" si="111"/>
        <v>Minggu</v>
      </c>
      <c r="L358" s="24">
        <f t="shared" si="116"/>
        <v>45837.25</v>
      </c>
      <c r="M358" s="25">
        <f t="shared" si="112"/>
        <v>12.250000000000002</v>
      </c>
    </row>
    <row r="359" spans="1:13" ht="15.75" x14ac:dyDescent="0.25">
      <c r="A359" s="21">
        <f t="shared" si="113"/>
        <v>16</v>
      </c>
      <c r="B359" s="22" t="s">
        <v>19</v>
      </c>
      <c r="C359" s="21">
        <v>260</v>
      </c>
      <c r="D359" s="23">
        <f t="shared" si="108"/>
        <v>30</v>
      </c>
      <c r="E359" s="23">
        <v>2</v>
      </c>
      <c r="F359" s="23">
        <f t="shared" si="109"/>
        <v>28</v>
      </c>
      <c r="G359" s="21">
        <v>3</v>
      </c>
      <c r="H359" s="21" t="str">
        <f t="shared" si="110"/>
        <v>Senin</v>
      </c>
      <c r="I359" s="24">
        <f t="shared" si="114"/>
        <v>45838.25</v>
      </c>
      <c r="J359" s="25">
        <f t="shared" si="115"/>
        <v>13.250000000000002</v>
      </c>
      <c r="K359" s="21" t="str">
        <f t="shared" si="111"/>
        <v>Senin</v>
      </c>
      <c r="L359" s="24">
        <f t="shared" si="116"/>
        <v>45838.375</v>
      </c>
      <c r="M359" s="25">
        <f t="shared" si="112"/>
        <v>13.375000000000002</v>
      </c>
    </row>
    <row r="360" spans="1:13" ht="15.75" x14ac:dyDescent="0.25">
      <c r="A360" s="21">
        <f t="shared" si="113"/>
        <v>17</v>
      </c>
      <c r="B360" s="22" t="s">
        <v>301</v>
      </c>
      <c r="C360" s="21"/>
      <c r="D360" s="23"/>
      <c r="E360" s="23"/>
      <c r="F360" s="23"/>
      <c r="G360" s="21"/>
      <c r="H360" s="21" t="str">
        <f t="shared" si="110"/>
        <v>Selasa</v>
      </c>
      <c r="I360" s="24">
        <f t="shared" si="114"/>
        <v>45839.625</v>
      </c>
      <c r="J360" s="25">
        <f t="shared" si="115"/>
        <v>14.625000000000002</v>
      </c>
      <c r="K360" s="21"/>
      <c r="L360" s="24"/>
      <c r="M360" s="25"/>
    </row>
    <row r="361" spans="1:13" x14ac:dyDescent="0.25">
      <c r="A361" s="440" t="s">
        <v>31</v>
      </c>
      <c r="B361" s="440"/>
      <c r="C361" s="160">
        <f>SUM(C344:C360)</f>
        <v>2226</v>
      </c>
      <c r="D361" s="160">
        <f>SUM(D344:D360)</f>
        <v>253</v>
      </c>
      <c r="E361" s="160"/>
      <c r="F361" s="160"/>
      <c r="G361" s="160">
        <f>SUM(G344:G360)</f>
        <v>83</v>
      </c>
      <c r="H361" s="160">
        <f>D361+G361</f>
        <v>336</v>
      </c>
      <c r="I361" s="143"/>
      <c r="J361" s="144"/>
      <c r="K361" s="143"/>
      <c r="L361" s="143"/>
      <c r="M361" s="144"/>
    </row>
    <row r="362" spans="1:13" x14ac:dyDescent="0.25">
      <c r="A362" s="440" t="s">
        <v>32</v>
      </c>
      <c r="B362" s="440"/>
      <c r="C362" s="146"/>
      <c r="D362" s="147">
        <f>D361/24</f>
        <v>10.541666666666666</v>
      </c>
      <c r="E362" s="147"/>
      <c r="F362" s="147"/>
      <c r="G362" s="147">
        <f>G361/24</f>
        <v>3.4583333333333335</v>
      </c>
      <c r="H362" s="147">
        <f>H361/24</f>
        <v>14</v>
      </c>
      <c r="I362" s="148"/>
      <c r="J362" s="149" t="s">
        <v>33</v>
      </c>
      <c r="K362" s="150"/>
      <c r="L362" s="150"/>
      <c r="M362" s="150"/>
    </row>
    <row r="363" spans="1:13" x14ac:dyDescent="0.25">
      <c r="A363" s="153"/>
      <c r="B363" s="153"/>
      <c r="C363" s="153"/>
      <c r="D363" s="153"/>
      <c r="E363" s="153"/>
      <c r="F363" s="153"/>
      <c r="G363" s="153"/>
      <c r="H363" s="150"/>
      <c r="I363" s="150"/>
      <c r="J363" s="144" t="s">
        <v>34</v>
      </c>
      <c r="K363" s="144"/>
      <c r="L363" s="154">
        <f>C361</f>
        <v>2226</v>
      </c>
      <c r="M363" s="150" t="s">
        <v>35</v>
      </c>
    </row>
    <row r="364" spans="1:13" x14ac:dyDescent="0.25">
      <c r="A364" s="153"/>
      <c r="B364" s="153"/>
      <c r="C364" s="153"/>
      <c r="D364" s="153"/>
      <c r="E364" s="153"/>
      <c r="F364" s="153"/>
      <c r="G364" s="153"/>
      <c r="H364" s="150"/>
      <c r="I364" s="150"/>
      <c r="J364" s="144" t="s">
        <v>36</v>
      </c>
      <c r="K364" s="144"/>
      <c r="L364" s="155">
        <f>D362</f>
        <v>10.541666666666666</v>
      </c>
      <c r="M364" s="150" t="s">
        <v>14</v>
      </c>
    </row>
    <row r="365" spans="1:13" x14ac:dyDescent="0.25">
      <c r="A365" s="153"/>
      <c r="B365" s="153"/>
      <c r="C365" s="153"/>
      <c r="D365" s="153"/>
      <c r="E365" s="153"/>
      <c r="F365" s="153"/>
      <c r="G365" s="153"/>
      <c r="H365" s="150"/>
      <c r="I365" s="150"/>
      <c r="J365" s="144" t="s">
        <v>37</v>
      </c>
      <c r="K365" s="144"/>
      <c r="L365" s="156">
        <f>G362</f>
        <v>3.4583333333333335</v>
      </c>
      <c r="M365" s="150" t="s">
        <v>14</v>
      </c>
    </row>
    <row r="367" spans="1:13" ht="15.75" x14ac:dyDescent="0.25">
      <c r="A367" s="438" t="s">
        <v>0</v>
      </c>
      <c r="B367" s="438"/>
      <c r="C367" s="438"/>
      <c r="D367" s="438"/>
      <c r="E367" s="438"/>
      <c r="F367" s="438"/>
      <c r="G367" s="438"/>
      <c r="H367" s="438"/>
      <c r="I367" s="438"/>
      <c r="J367" s="438"/>
      <c r="K367" s="438"/>
      <c r="L367" s="438"/>
      <c r="M367" s="438"/>
    </row>
    <row r="368" spans="1:13" ht="15.75" x14ac:dyDescent="0.25">
      <c r="A368" s="438" t="s">
        <v>377</v>
      </c>
      <c r="B368" s="438"/>
      <c r="C368" s="438"/>
      <c r="D368" s="438"/>
      <c r="E368" s="438"/>
      <c r="F368" s="438"/>
      <c r="G368" s="438"/>
      <c r="H368" s="438"/>
      <c r="I368" s="438"/>
      <c r="J368" s="438"/>
      <c r="K368" s="438"/>
      <c r="L368" s="438"/>
      <c r="M368" s="438"/>
    </row>
    <row r="369" spans="1:13" ht="15.75" x14ac:dyDescent="0.25">
      <c r="A369" s="478" t="s">
        <v>51</v>
      </c>
      <c r="B369" s="478"/>
      <c r="C369" s="478"/>
      <c r="D369" s="478"/>
      <c r="E369" s="478"/>
      <c r="F369" s="478"/>
      <c r="G369" s="478"/>
      <c r="H369" s="478"/>
      <c r="I369" s="478"/>
      <c r="J369" s="478"/>
      <c r="K369" s="139" t="s">
        <v>3</v>
      </c>
      <c r="L369" s="136">
        <v>9</v>
      </c>
      <c r="M369" s="139" t="s">
        <v>4</v>
      </c>
    </row>
    <row r="370" spans="1:13" ht="15" customHeight="1" x14ac:dyDescent="0.25">
      <c r="A370" s="479" t="s">
        <v>5</v>
      </c>
      <c r="B370" s="13" t="s">
        <v>6</v>
      </c>
      <c r="C370" s="442" t="s">
        <v>7</v>
      </c>
      <c r="D370" s="442" t="s">
        <v>8</v>
      </c>
      <c r="E370" s="443" t="s">
        <v>9</v>
      </c>
      <c r="F370" s="443" t="s">
        <v>10</v>
      </c>
      <c r="G370" s="442" t="s">
        <v>11</v>
      </c>
      <c r="H370" s="447" t="s">
        <v>12</v>
      </c>
      <c r="I370" s="447"/>
      <c r="J370" s="447"/>
      <c r="K370" s="480" t="s">
        <v>13</v>
      </c>
      <c r="L370" s="480"/>
      <c r="M370" s="480"/>
    </row>
    <row r="371" spans="1:13" x14ac:dyDescent="0.25">
      <c r="A371" s="479"/>
      <c r="B371" s="13"/>
      <c r="C371" s="442"/>
      <c r="D371" s="442"/>
      <c r="E371" s="443"/>
      <c r="F371" s="443"/>
      <c r="G371" s="442"/>
      <c r="H371" s="196" t="s">
        <v>14</v>
      </c>
      <c r="I371" s="196" t="s">
        <v>15</v>
      </c>
      <c r="J371" s="196" t="s">
        <v>16</v>
      </c>
      <c r="K371" s="393" t="s">
        <v>14</v>
      </c>
      <c r="L371" s="393" t="s">
        <v>15</v>
      </c>
      <c r="M371" s="393" t="s">
        <v>16</v>
      </c>
    </row>
    <row r="372" spans="1:13" ht="15.75" x14ac:dyDescent="0.25">
      <c r="A372" s="21">
        <v>1</v>
      </c>
      <c r="B372" s="22" t="s">
        <v>301</v>
      </c>
      <c r="C372" s="21">
        <v>260</v>
      </c>
      <c r="D372" s="23">
        <f t="shared" ref="D372:D387" si="117">F372+E372</f>
        <v>30</v>
      </c>
      <c r="E372" s="23">
        <v>2</v>
      </c>
      <c r="F372" s="23">
        <f t="shared" ref="F372:F387" si="118">INT(C372/$L$3)</f>
        <v>28</v>
      </c>
      <c r="G372" s="21">
        <v>29</v>
      </c>
      <c r="H372" s="21" t="str">
        <f t="shared" ref="H372:H388" si="119">CHOOSE(WEEKDAY(I372),"Minggu","Senin","Selasa","Rabu","Kamis","Jum'at","Sabtu")</f>
        <v>Selasa</v>
      </c>
      <c r="I372" s="24">
        <v>45839</v>
      </c>
      <c r="J372" s="25">
        <v>0.625</v>
      </c>
      <c r="K372" s="21" t="str">
        <f t="shared" ref="K372:K387" si="120">CHOOSE(WEEKDAY(L372),"Minggu","Senin","Selasa","Rabu","Kamis","Jum'at","Sabtu")</f>
        <v>Rabu</v>
      </c>
      <c r="L372" s="24">
        <f>(I372+J372)+G372/24</f>
        <v>45840.833333333336</v>
      </c>
      <c r="M372" s="25">
        <f t="shared" ref="M372:M387" si="121">(J372+G372/24)</f>
        <v>1.8333333333333333</v>
      </c>
    </row>
    <row r="373" spans="1:13" ht="15.75" x14ac:dyDescent="0.25">
      <c r="A373" s="21">
        <f t="shared" ref="A373:A388" si="122">A372+1</f>
        <v>2</v>
      </c>
      <c r="B373" s="22" t="s">
        <v>19</v>
      </c>
      <c r="C373" s="21">
        <v>210</v>
      </c>
      <c r="D373" s="23">
        <f t="shared" si="117"/>
        <v>24</v>
      </c>
      <c r="E373" s="23">
        <v>1</v>
      </c>
      <c r="F373" s="23">
        <f t="shared" si="118"/>
        <v>23</v>
      </c>
      <c r="G373" s="21">
        <v>6</v>
      </c>
      <c r="H373" s="21" t="str">
        <f t="shared" si="119"/>
        <v>Jum'at</v>
      </c>
      <c r="I373" s="24">
        <f t="shared" ref="I373:I388" si="123">$I$372+J373</f>
        <v>45842.083333333336</v>
      </c>
      <c r="J373" s="25">
        <f t="shared" ref="J373:J388" si="124">M372+D372/24</f>
        <v>3.083333333333333</v>
      </c>
      <c r="K373" s="21" t="str">
        <f t="shared" si="120"/>
        <v>Jum'at</v>
      </c>
      <c r="L373" s="24">
        <f t="shared" ref="L373:L387" si="125">($I$372+J373)+G373/24</f>
        <v>45842.333333333336</v>
      </c>
      <c r="M373" s="25">
        <f t="shared" si="121"/>
        <v>3.333333333333333</v>
      </c>
    </row>
    <row r="374" spans="1:13" ht="15.75" x14ac:dyDescent="0.25">
      <c r="A374" s="21">
        <f t="shared" si="122"/>
        <v>3</v>
      </c>
      <c r="B374" s="22" t="s">
        <v>295</v>
      </c>
      <c r="C374" s="21">
        <v>83</v>
      </c>
      <c r="D374" s="23">
        <f t="shared" si="117"/>
        <v>9</v>
      </c>
      <c r="E374" s="23">
        <v>0</v>
      </c>
      <c r="F374" s="23">
        <f t="shared" si="118"/>
        <v>9</v>
      </c>
      <c r="G374" s="21">
        <v>1</v>
      </c>
      <c r="H374" s="21" t="str">
        <f t="shared" si="119"/>
        <v>Sabtu</v>
      </c>
      <c r="I374" s="24">
        <f t="shared" si="123"/>
        <v>45843.333333333336</v>
      </c>
      <c r="J374" s="25">
        <f t="shared" si="124"/>
        <v>4.333333333333333</v>
      </c>
      <c r="K374" s="21" t="str">
        <f t="shared" si="120"/>
        <v>Sabtu</v>
      </c>
      <c r="L374" s="24">
        <f t="shared" si="125"/>
        <v>45843.375</v>
      </c>
      <c r="M374" s="25">
        <f t="shared" si="121"/>
        <v>4.375</v>
      </c>
    </row>
    <row r="375" spans="1:13" ht="15.75" x14ac:dyDescent="0.25">
      <c r="A375" s="21">
        <f t="shared" si="122"/>
        <v>4</v>
      </c>
      <c r="B375" s="22" t="s">
        <v>294</v>
      </c>
      <c r="C375" s="21">
        <v>99</v>
      </c>
      <c r="D375" s="23">
        <f t="shared" si="117"/>
        <v>11</v>
      </c>
      <c r="E375" s="23">
        <v>0</v>
      </c>
      <c r="F375" s="23">
        <f t="shared" si="118"/>
        <v>11</v>
      </c>
      <c r="G375" s="21">
        <v>1</v>
      </c>
      <c r="H375" s="21" t="str">
        <f t="shared" si="119"/>
        <v>Sabtu</v>
      </c>
      <c r="I375" s="24">
        <f t="shared" si="123"/>
        <v>45843.75</v>
      </c>
      <c r="J375" s="25">
        <f t="shared" si="124"/>
        <v>4.75</v>
      </c>
      <c r="K375" s="21" t="str">
        <f t="shared" si="120"/>
        <v>Sabtu</v>
      </c>
      <c r="L375" s="24">
        <f t="shared" si="125"/>
        <v>45843.791666666664</v>
      </c>
      <c r="M375" s="25">
        <f t="shared" si="121"/>
        <v>4.791666666666667</v>
      </c>
    </row>
    <row r="376" spans="1:13" ht="15.75" x14ac:dyDescent="0.25">
      <c r="A376" s="21">
        <f t="shared" si="122"/>
        <v>5</v>
      </c>
      <c r="B376" s="22" t="s">
        <v>378</v>
      </c>
      <c r="C376" s="21">
        <v>80</v>
      </c>
      <c r="D376" s="23">
        <f t="shared" si="117"/>
        <v>9</v>
      </c>
      <c r="E376" s="23">
        <v>1</v>
      </c>
      <c r="F376" s="23">
        <f t="shared" si="118"/>
        <v>8</v>
      </c>
      <c r="G376" s="21">
        <v>1</v>
      </c>
      <c r="H376" s="21" t="str">
        <f t="shared" si="119"/>
        <v>Minggu</v>
      </c>
      <c r="I376" s="24">
        <f t="shared" si="123"/>
        <v>45844.25</v>
      </c>
      <c r="J376" s="25">
        <f t="shared" si="124"/>
        <v>5.25</v>
      </c>
      <c r="K376" s="21" t="str">
        <f t="shared" si="120"/>
        <v>Minggu</v>
      </c>
      <c r="L376" s="24">
        <f t="shared" si="125"/>
        <v>45844.291666666664</v>
      </c>
      <c r="M376" s="25">
        <f t="shared" si="121"/>
        <v>5.291666666666667</v>
      </c>
    </row>
    <row r="377" spans="1:13" ht="15.75" x14ac:dyDescent="0.25">
      <c r="A377" s="21">
        <f t="shared" si="122"/>
        <v>6</v>
      </c>
      <c r="B377" s="22" t="s">
        <v>289</v>
      </c>
      <c r="C377" s="21">
        <v>98</v>
      </c>
      <c r="D377" s="23">
        <f t="shared" si="117"/>
        <v>11</v>
      </c>
      <c r="E377" s="23">
        <v>1</v>
      </c>
      <c r="F377" s="23">
        <f t="shared" si="118"/>
        <v>10</v>
      </c>
      <c r="G377" s="21">
        <v>4</v>
      </c>
      <c r="H377" s="21" t="str">
        <f t="shared" si="119"/>
        <v>Minggu</v>
      </c>
      <c r="I377" s="24">
        <f t="shared" si="123"/>
        <v>45844.666666666664</v>
      </c>
      <c r="J377" s="25">
        <f t="shared" si="124"/>
        <v>5.666666666666667</v>
      </c>
      <c r="K377" s="21" t="str">
        <f t="shared" si="120"/>
        <v>Minggu</v>
      </c>
      <c r="L377" s="24">
        <f t="shared" si="125"/>
        <v>45844.833333333328</v>
      </c>
      <c r="M377" s="25">
        <f t="shared" si="121"/>
        <v>5.8333333333333339</v>
      </c>
    </row>
    <row r="378" spans="1:13" ht="15.75" x14ac:dyDescent="0.25">
      <c r="A378" s="21">
        <f t="shared" si="122"/>
        <v>7</v>
      </c>
      <c r="B378" s="22" t="s">
        <v>290</v>
      </c>
      <c r="C378" s="21">
        <v>146</v>
      </c>
      <c r="D378" s="23">
        <f t="shared" si="117"/>
        <v>16</v>
      </c>
      <c r="E378" s="23">
        <v>0</v>
      </c>
      <c r="F378" s="23">
        <f t="shared" si="118"/>
        <v>16</v>
      </c>
      <c r="G378" s="21">
        <v>2</v>
      </c>
      <c r="H378" s="21" t="str">
        <f t="shared" si="119"/>
        <v>Senin</v>
      </c>
      <c r="I378" s="24">
        <f t="shared" si="123"/>
        <v>45845.291666666664</v>
      </c>
      <c r="J378" s="25">
        <f t="shared" si="124"/>
        <v>6.291666666666667</v>
      </c>
      <c r="K378" s="21" t="str">
        <f t="shared" si="120"/>
        <v>Senin</v>
      </c>
      <c r="L378" s="24">
        <f t="shared" si="125"/>
        <v>45845.375</v>
      </c>
      <c r="M378" s="25">
        <f t="shared" si="121"/>
        <v>6.375</v>
      </c>
    </row>
    <row r="379" spans="1:13" ht="15.75" x14ac:dyDescent="0.25">
      <c r="A379" s="21">
        <f t="shared" si="122"/>
        <v>8</v>
      </c>
      <c r="B379" s="22" t="s">
        <v>60</v>
      </c>
      <c r="C379" s="21">
        <v>137</v>
      </c>
      <c r="D379" s="23">
        <f t="shared" si="117"/>
        <v>17</v>
      </c>
      <c r="E379" s="23">
        <v>2</v>
      </c>
      <c r="F379" s="23">
        <f t="shared" si="118"/>
        <v>15</v>
      </c>
      <c r="G379" s="21">
        <v>8</v>
      </c>
      <c r="H379" s="21" t="str">
        <f t="shared" si="119"/>
        <v>Selasa</v>
      </c>
      <c r="I379" s="24">
        <f t="shared" si="123"/>
        <v>45846.041666666664</v>
      </c>
      <c r="J379" s="25">
        <f t="shared" si="124"/>
        <v>7.041666666666667</v>
      </c>
      <c r="K379" s="21" t="str">
        <f t="shared" si="120"/>
        <v>Selasa</v>
      </c>
      <c r="L379" s="24">
        <f t="shared" si="125"/>
        <v>45846.375</v>
      </c>
      <c r="M379" s="25">
        <f t="shared" si="121"/>
        <v>7.375</v>
      </c>
    </row>
    <row r="380" spans="1:13" ht="15.75" x14ac:dyDescent="0.25">
      <c r="A380" s="21">
        <f t="shared" si="122"/>
        <v>9</v>
      </c>
      <c r="B380" s="22" t="s">
        <v>291</v>
      </c>
      <c r="C380" s="21">
        <v>137</v>
      </c>
      <c r="D380" s="23">
        <f t="shared" si="117"/>
        <v>16</v>
      </c>
      <c r="E380" s="23">
        <v>1</v>
      </c>
      <c r="F380" s="23">
        <f t="shared" si="118"/>
        <v>15</v>
      </c>
      <c r="G380" s="21">
        <v>12</v>
      </c>
      <c r="H380" s="21" t="str">
        <f t="shared" si="119"/>
        <v>Rabu</v>
      </c>
      <c r="I380" s="24">
        <f t="shared" si="123"/>
        <v>45847.083333333336</v>
      </c>
      <c r="J380" s="25">
        <f t="shared" si="124"/>
        <v>8.0833333333333339</v>
      </c>
      <c r="K380" s="21" t="str">
        <f t="shared" si="120"/>
        <v>Rabu</v>
      </c>
      <c r="L380" s="24">
        <f t="shared" si="125"/>
        <v>45847.583333333336</v>
      </c>
      <c r="M380" s="25">
        <f t="shared" si="121"/>
        <v>8.5833333333333339</v>
      </c>
    </row>
    <row r="381" spans="1:13" ht="15.75" x14ac:dyDescent="0.25">
      <c r="A381" s="21">
        <f t="shared" si="122"/>
        <v>10</v>
      </c>
      <c r="B381" s="22" t="s">
        <v>60</v>
      </c>
      <c r="C381" s="21">
        <v>146</v>
      </c>
      <c r="D381" s="23">
        <f t="shared" si="117"/>
        <v>16</v>
      </c>
      <c r="E381" s="23">
        <v>0</v>
      </c>
      <c r="F381" s="23">
        <f t="shared" si="118"/>
        <v>16</v>
      </c>
      <c r="G381" s="21">
        <v>8</v>
      </c>
      <c r="H381" s="21" t="str">
        <f t="shared" si="119"/>
        <v>Kamis</v>
      </c>
      <c r="I381" s="24">
        <f t="shared" si="123"/>
        <v>45848.25</v>
      </c>
      <c r="J381" s="25">
        <f t="shared" si="124"/>
        <v>9.25</v>
      </c>
      <c r="K381" s="21" t="str">
        <f t="shared" si="120"/>
        <v>Kamis</v>
      </c>
      <c r="L381" s="24">
        <f t="shared" si="125"/>
        <v>45848.583333333336</v>
      </c>
      <c r="M381" s="25">
        <f t="shared" si="121"/>
        <v>9.5833333333333339</v>
      </c>
    </row>
    <row r="382" spans="1:13" ht="15.75" x14ac:dyDescent="0.25">
      <c r="A382" s="21">
        <f t="shared" si="122"/>
        <v>11</v>
      </c>
      <c r="B382" s="22" t="s">
        <v>290</v>
      </c>
      <c r="C382" s="21">
        <v>98</v>
      </c>
      <c r="D382" s="23">
        <f t="shared" si="117"/>
        <v>11</v>
      </c>
      <c r="E382" s="23">
        <v>1</v>
      </c>
      <c r="F382" s="23">
        <f t="shared" si="118"/>
        <v>10</v>
      </c>
      <c r="G382" s="21">
        <v>2</v>
      </c>
      <c r="H382" s="21" t="str">
        <f t="shared" si="119"/>
        <v>Jum'at</v>
      </c>
      <c r="I382" s="24">
        <f t="shared" si="123"/>
        <v>45849.25</v>
      </c>
      <c r="J382" s="25">
        <f t="shared" si="124"/>
        <v>10.25</v>
      </c>
      <c r="K382" s="21" t="str">
        <f t="shared" si="120"/>
        <v>Jum'at</v>
      </c>
      <c r="L382" s="24">
        <f t="shared" si="125"/>
        <v>45849.333333333336</v>
      </c>
      <c r="M382" s="25">
        <f t="shared" si="121"/>
        <v>10.333333333333334</v>
      </c>
    </row>
    <row r="383" spans="1:13" ht="15.75" x14ac:dyDescent="0.25">
      <c r="A383" s="21">
        <f t="shared" si="122"/>
        <v>12</v>
      </c>
      <c r="B383" s="22" t="s">
        <v>289</v>
      </c>
      <c r="C383" s="21">
        <v>80</v>
      </c>
      <c r="D383" s="23">
        <f t="shared" si="117"/>
        <v>9</v>
      </c>
      <c r="E383" s="23">
        <v>1</v>
      </c>
      <c r="F383" s="23">
        <f t="shared" si="118"/>
        <v>8</v>
      </c>
      <c r="G383" s="21">
        <v>2</v>
      </c>
      <c r="H383" s="21" t="str">
        <f t="shared" si="119"/>
        <v>Jum'at</v>
      </c>
      <c r="I383" s="24">
        <f t="shared" si="123"/>
        <v>45849.791666666664</v>
      </c>
      <c r="J383" s="25">
        <f t="shared" si="124"/>
        <v>10.791666666666668</v>
      </c>
      <c r="K383" s="21" t="str">
        <f t="shared" si="120"/>
        <v>Jum'at</v>
      </c>
      <c r="L383" s="24">
        <f t="shared" si="125"/>
        <v>45849.875</v>
      </c>
      <c r="M383" s="25">
        <f t="shared" si="121"/>
        <v>10.875000000000002</v>
      </c>
    </row>
    <row r="384" spans="1:13" ht="15.75" x14ac:dyDescent="0.25">
      <c r="A384" s="21">
        <f t="shared" si="122"/>
        <v>13</v>
      </c>
      <c r="B384" s="22" t="s">
        <v>378</v>
      </c>
      <c r="C384" s="21">
        <v>99</v>
      </c>
      <c r="D384" s="23">
        <f t="shared" si="117"/>
        <v>11</v>
      </c>
      <c r="E384" s="23">
        <v>0</v>
      </c>
      <c r="F384" s="23">
        <f t="shared" si="118"/>
        <v>11</v>
      </c>
      <c r="G384" s="21">
        <v>1</v>
      </c>
      <c r="H384" s="21" t="str">
        <f t="shared" si="119"/>
        <v>Sabtu</v>
      </c>
      <c r="I384" s="24">
        <f t="shared" si="123"/>
        <v>45850.25</v>
      </c>
      <c r="J384" s="25">
        <f t="shared" si="124"/>
        <v>11.250000000000002</v>
      </c>
      <c r="K384" s="21" t="str">
        <f t="shared" si="120"/>
        <v>Sabtu</v>
      </c>
      <c r="L384" s="24">
        <f t="shared" si="125"/>
        <v>45850.291666666664</v>
      </c>
      <c r="M384" s="25">
        <f t="shared" si="121"/>
        <v>11.291666666666668</v>
      </c>
    </row>
    <row r="385" spans="1:13" ht="15.75" x14ac:dyDescent="0.25">
      <c r="A385" s="21">
        <f t="shared" si="122"/>
        <v>14</v>
      </c>
      <c r="B385" s="22" t="s">
        <v>294</v>
      </c>
      <c r="C385" s="21">
        <v>83</v>
      </c>
      <c r="D385" s="23">
        <f t="shared" si="117"/>
        <v>9</v>
      </c>
      <c r="E385" s="23">
        <v>0</v>
      </c>
      <c r="F385" s="23">
        <f t="shared" si="118"/>
        <v>9</v>
      </c>
      <c r="G385" s="21">
        <v>2</v>
      </c>
      <c r="H385" s="21" t="str">
        <f t="shared" si="119"/>
        <v>Sabtu</v>
      </c>
      <c r="I385" s="24">
        <f t="shared" si="123"/>
        <v>45850.75</v>
      </c>
      <c r="J385" s="25">
        <f t="shared" si="124"/>
        <v>11.750000000000002</v>
      </c>
      <c r="K385" s="21" t="str">
        <f t="shared" si="120"/>
        <v>Sabtu</v>
      </c>
      <c r="L385" s="24">
        <f t="shared" si="125"/>
        <v>45850.833333333336</v>
      </c>
      <c r="M385" s="25">
        <f t="shared" si="121"/>
        <v>11.833333333333336</v>
      </c>
    </row>
    <row r="386" spans="1:13" ht="15.75" x14ac:dyDescent="0.25">
      <c r="A386" s="21">
        <f t="shared" si="122"/>
        <v>15</v>
      </c>
      <c r="B386" s="22" t="s">
        <v>295</v>
      </c>
      <c r="C386" s="21">
        <v>210</v>
      </c>
      <c r="D386" s="23">
        <f t="shared" si="117"/>
        <v>24</v>
      </c>
      <c r="E386" s="23">
        <v>1</v>
      </c>
      <c r="F386" s="23">
        <f t="shared" si="118"/>
        <v>23</v>
      </c>
      <c r="G386" s="21">
        <v>1</v>
      </c>
      <c r="H386" s="21" t="str">
        <f t="shared" si="119"/>
        <v>Minggu</v>
      </c>
      <c r="I386" s="24">
        <f t="shared" si="123"/>
        <v>45851.208333333336</v>
      </c>
      <c r="J386" s="25">
        <f t="shared" si="124"/>
        <v>12.208333333333336</v>
      </c>
      <c r="K386" s="21" t="str">
        <f t="shared" si="120"/>
        <v>Minggu</v>
      </c>
      <c r="L386" s="24">
        <f t="shared" si="125"/>
        <v>45851.25</v>
      </c>
      <c r="M386" s="25">
        <f t="shared" si="121"/>
        <v>12.250000000000002</v>
      </c>
    </row>
    <row r="387" spans="1:13" ht="15.75" x14ac:dyDescent="0.25">
      <c r="A387" s="21">
        <f t="shared" si="122"/>
        <v>16</v>
      </c>
      <c r="B387" s="22" t="s">
        <v>19</v>
      </c>
      <c r="C387" s="21">
        <v>260</v>
      </c>
      <c r="D387" s="23">
        <f t="shared" si="117"/>
        <v>30</v>
      </c>
      <c r="E387" s="23">
        <v>2</v>
      </c>
      <c r="F387" s="23">
        <f t="shared" si="118"/>
        <v>28</v>
      </c>
      <c r="G387" s="21">
        <v>3</v>
      </c>
      <c r="H387" s="21" t="str">
        <f t="shared" si="119"/>
        <v>Senin</v>
      </c>
      <c r="I387" s="24">
        <f t="shared" si="123"/>
        <v>45852.25</v>
      </c>
      <c r="J387" s="25">
        <f t="shared" si="124"/>
        <v>13.250000000000002</v>
      </c>
      <c r="K387" s="21" t="str">
        <f t="shared" si="120"/>
        <v>Senin</v>
      </c>
      <c r="L387" s="24">
        <f t="shared" si="125"/>
        <v>45852.375</v>
      </c>
      <c r="M387" s="25">
        <f t="shared" si="121"/>
        <v>13.375000000000002</v>
      </c>
    </row>
    <row r="388" spans="1:13" ht="15.75" x14ac:dyDescent="0.25">
      <c r="A388" s="21">
        <f t="shared" si="122"/>
        <v>17</v>
      </c>
      <c r="B388" s="22" t="s">
        <v>301</v>
      </c>
      <c r="C388" s="21"/>
      <c r="D388" s="23"/>
      <c r="E388" s="23"/>
      <c r="F388" s="23"/>
      <c r="G388" s="21"/>
      <c r="H388" s="21" t="str">
        <f t="shared" si="119"/>
        <v>Selasa</v>
      </c>
      <c r="I388" s="24">
        <f t="shared" si="123"/>
        <v>45853.625</v>
      </c>
      <c r="J388" s="25">
        <f t="shared" si="124"/>
        <v>14.625000000000002</v>
      </c>
      <c r="K388" s="21"/>
      <c r="L388" s="24"/>
      <c r="M388" s="25"/>
    </row>
    <row r="389" spans="1:13" x14ac:dyDescent="0.25">
      <c r="A389" s="440" t="s">
        <v>31</v>
      </c>
      <c r="B389" s="440"/>
      <c r="C389" s="160">
        <f>SUM(C372:C388)</f>
        <v>2226</v>
      </c>
      <c r="D389" s="160">
        <f>SUM(D372:D388)</f>
        <v>253</v>
      </c>
      <c r="E389" s="160"/>
      <c r="F389" s="160"/>
      <c r="G389" s="160">
        <f>SUM(G372:G388)</f>
        <v>83</v>
      </c>
      <c r="H389" s="160">
        <f>D389+G389</f>
        <v>336</v>
      </c>
      <c r="I389" s="143"/>
      <c r="J389" s="144"/>
      <c r="K389" s="143"/>
      <c r="L389" s="143"/>
      <c r="M389" s="144"/>
    </row>
    <row r="390" spans="1:13" x14ac:dyDescent="0.25">
      <c r="A390" s="440" t="s">
        <v>32</v>
      </c>
      <c r="B390" s="440"/>
      <c r="C390" s="146"/>
      <c r="D390" s="147">
        <f>D389/24</f>
        <v>10.541666666666666</v>
      </c>
      <c r="E390" s="147"/>
      <c r="F390" s="147"/>
      <c r="G390" s="147">
        <f>G389/24</f>
        <v>3.4583333333333335</v>
      </c>
      <c r="H390" s="147">
        <f>H389/24</f>
        <v>14</v>
      </c>
      <c r="I390" s="148"/>
      <c r="J390" s="149" t="s">
        <v>33</v>
      </c>
      <c r="K390" s="150"/>
      <c r="L390" s="150"/>
      <c r="M390" s="150"/>
    </row>
    <row r="391" spans="1:13" x14ac:dyDescent="0.25">
      <c r="A391" s="153"/>
      <c r="B391" s="153"/>
      <c r="C391" s="153"/>
      <c r="D391" s="153"/>
      <c r="E391" s="153"/>
      <c r="F391" s="153"/>
      <c r="G391" s="153"/>
      <c r="H391" s="150"/>
      <c r="I391" s="150"/>
      <c r="J391" s="144" t="s">
        <v>34</v>
      </c>
      <c r="K391" s="144"/>
      <c r="L391" s="154">
        <f>C389</f>
        <v>2226</v>
      </c>
      <c r="M391" s="150" t="s">
        <v>35</v>
      </c>
    </row>
    <row r="392" spans="1:13" x14ac:dyDescent="0.25">
      <c r="A392" s="153"/>
      <c r="B392" s="153"/>
      <c r="C392" s="153"/>
      <c r="D392" s="153"/>
      <c r="E392" s="153"/>
      <c r="F392" s="153"/>
      <c r="G392" s="153"/>
      <c r="H392" s="150"/>
      <c r="I392" s="150"/>
      <c r="J392" s="144" t="s">
        <v>36</v>
      </c>
      <c r="K392" s="144"/>
      <c r="L392" s="155">
        <f>D390</f>
        <v>10.541666666666666</v>
      </c>
      <c r="M392" s="150" t="s">
        <v>14</v>
      </c>
    </row>
    <row r="393" spans="1:13" x14ac:dyDescent="0.25">
      <c r="A393" s="153"/>
      <c r="B393" s="153"/>
      <c r="C393" s="153"/>
      <c r="D393" s="153"/>
      <c r="E393" s="153"/>
      <c r="F393" s="153"/>
      <c r="G393" s="153"/>
      <c r="H393" s="150"/>
      <c r="I393" s="150"/>
      <c r="J393" s="144" t="s">
        <v>37</v>
      </c>
      <c r="K393" s="144"/>
      <c r="L393" s="156">
        <f>G390</f>
        <v>3.4583333333333335</v>
      </c>
      <c r="M393" s="150" t="s">
        <v>14</v>
      </c>
    </row>
    <row r="395" spans="1:13" ht="15.75" x14ac:dyDescent="0.25">
      <c r="A395" s="438" t="s">
        <v>0</v>
      </c>
      <c r="B395" s="438"/>
      <c r="C395" s="438"/>
      <c r="D395" s="438"/>
      <c r="E395" s="438"/>
      <c r="F395" s="438"/>
      <c r="G395" s="438"/>
      <c r="H395" s="438"/>
      <c r="I395" s="438"/>
      <c r="J395" s="438"/>
      <c r="K395" s="438"/>
      <c r="L395" s="438"/>
      <c r="M395" s="438"/>
    </row>
    <row r="396" spans="1:13" ht="15.75" x14ac:dyDescent="0.25">
      <c r="A396" s="438" t="s">
        <v>377</v>
      </c>
      <c r="B396" s="438"/>
      <c r="C396" s="438"/>
      <c r="D396" s="438"/>
      <c r="E396" s="438"/>
      <c r="F396" s="438"/>
      <c r="G396" s="438"/>
      <c r="H396" s="438"/>
      <c r="I396" s="438"/>
      <c r="J396" s="438"/>
      <c r="K396" s="438"/>
      <c r="L396" s="438"/>
      <c r="M396" s="438"/>
    </row>
    <row r="397" spans="1:13" ht="15.75" x14ac:dyDescent="0.25">
      <c r="A397" s="478" t="s">
        <v>52</v>
      </c>
      <c r="B397" s="478"/>
      <c r="C397" s="478"/>
      <c r="D397" s="478"/>
      <c r="E397" s="478"/>
      <c r="F397" s="478"/>
      <c r="G397" s="478"/>
      <c r="H397" s="478"/>
      <c r="I397" s="478"/>
      <c r="J397" s="478"/>
      <c r="K397" s="139" t="s">
        <v>3</v>
      </c>
      <c r="L397" s="136">
        <v>9</v>
      </c>
      <c r="M397" s="139" t="s">
        <v>4</v>
      </c>
    </row>
    <row r="398" spans="1:13" ht="15" customHeight="1" x14ac:dyDescent="0.25">
      <c r="A398" s="479" t="s">
        <v>5</v>
      </c>
      <c r="B398" s="13" t="s">
        <v>6</v>
      </c>
      <c r="C398" s="442" t="s">
        <v>7</v>
      </c>
      <c r="D398" s="442" t="s">
        <v>8</v>
      </c>
      <c r="E398" s="443" t="s">
        <v>9</v>
      </c>
      <c r="F398" s="443" t="s">
        <v>10</v>
      </c>
      <c r="G398" s="442" t="s">
        <v>11</v>
      </c>
      <c r="H398" s="447" t="s">
        <v>12</v>
      </c>
      <c r="I398" s="447"/>
      <c r="J398" s="447"/>
      <c r="K398" s="480" t="s">
        <v>13</v>
      </c>
      <c r="L398" s="480"/>
      <c r="M398" s="480"/>
    </row>
    <row r="399" spans="1:13" x14ac:dyDescent="0.25">
      <c r="A399" s="479"/>
      <c r="B399" s="13"/>
      <c r="C399" s="442"/>
      <c r="D399" s="442"/>
      <c r="E399" s="443"/>
      <c r="F399" s="443"/>
      <c r="G399" s="442"/>
      <c r="H399" s="196" t="s">
        <v>14</v>
      </c>
      <c r="I399" s="196" t="s">
        <v>15</v>
      </c>
      <c r="J399" s="196" t="s">
        <v>16</v>
      </c>
      <c r="K399" s="393" t="s">
        <v>14</v>
      </c>
      <c r="L399" s="393" t="s">
        <v>15</v>
      </c>
      <c r="M399" s="393" t="s">
        <v>16</v>
      </c>
    </row>
    <row r="400" spans="1:13" ht="15.75" x14ac:dyDescent="0.25">
      <c r="A400" s="21">
        <v>1</v>
      </c>
      <c r="B400" s="22" t="s">
        <v>301</v>
      </c>
      <c r="C400" s="21">
        <v>260</v>
      </c>
      <c r="D400" s="23">
        <f t="shared" ref="D400:D415" si="126">F400+E400</f>
        <v>30</v>
      </c>
      <c r="E400" s="23">
        <v>2</v>
      </c>
      <c r="F400" s="23">
        <f t="shared" ref="F400:F415" si="127">INT(C400/$L$3)</f>
        <v>28</v>
      </c>
      <c r="G400" s="21">
        <v>29</v>
      </c>
      <c r="H400" s="21" t="str">
        <f t="shared" ref="H400:H416" si="128">CHOOSE(WEEKDAY(I400),"Minggu","Senin","Selasa","Rabu","Kamis","Jum'at","Sabtu")</f>
        <v>Selasa</v>
      </c>
      <c r="I400" s="24">
        <v>45853</v>
      </c>
      <c r="J400" s="25">
        <v>0.625</v>
      </c>
      <c r="K400" s="21" t="str">
        <f t="shared" ref="K400:K415" si="129">CHOOSE(WEEKDAY(L400),"Minggu","Senin","Selasa","Rabu","Kamis","Jum'at","Sabtu")</f>
        <v>Rabu</v>
      </c>
      <c r="L400" s="24">
        <f>(I400+J400)+G400/24</f>
        <v>45854.833333333336</v>
      </c>
      <c r="M400" s="25">
        <f t="shared" ref="M400:M415" si="130">(J400+G400/24)</f>
        <v>1.8333333333333333</v>
      </c>
    </row>
    <row r="401" spans="1:13" ht="15.75" x14ac:dyDescent="0.25">
      <c r="A401" s="21">
        <f t="shared" ref="A401:A416" si="131">A400+1</f>
        <v>2</v>
      </c>
      <c r="B401" s="22" t="s">
        <v>19</v>
      </c>
      <c r="C401" s="21">
        <v>210</v>
      </c>
      <c r="D401" s="23">
        <f t="shared" si="126"/>
        <v>24</v>
      </c>
      <c r="E401" s="23">
        <v>1</v>
      </c>
      <c r="F401" s="23">
        <f t="shared" si="127"/>
        <v>23</v>
      </c>
      <c r="G401" s="21">
        <v>6</v>
      </c>
      <c r="H401" s="21" t="str">
        <f t="shared" si="128"/>
        <v>Jum'at</v>
      </c>
      <c r="I401" s="24">
        <f t="shared" ref="I401:I416" si="132">$I$400+J401</f>
        <v>45856.083333333336</v>
      </c>
      <c r="J401" s="25">
        <f t="shared" ref="J401:J416" si="133">M400+D400/24</f>
        <v>3.083333333333333</v>
      </c>
      <c r="K401" s="21" t="str">
        <f t="shared" si="129"/>
        <v>Jum'at</v>
      </c>
      <c r="L401" s="24">
        <f t="shared" ref="L401:L415" si="134">($I$400+J401)+G401/24</f>
        <v>45856.333333333336</v>
      </c>
      <c r="M401" s="25">
        <f t="shared" si="130"/>
        <v>3.333333333333333</v>
      </c>
    </row>
    <row r="402" spans="1:13" ht="15.75" x14ac:dyDescent="0.25">
      <c r="A402" s="21">
        <f t="shared" si="131"/>
        <v>3</v>
      </c>
      <c r="B402" s="22" t="s">
        <v>295</v>
      </c>
      <c r="C402" s="21">
        <v>83</v>
      </c>
      <c r="D402" s="23">
        <f t="shared" si="126"/>
        <v>9</v>
      </c>
      <c r="E402" s="23">
        <v>0</v>
      </c>
      <c r="F402" s="23">
        <f t="shared" si="127"/>
        <v>9</v>
      </c>
      <c r="G402" s="21">
        <v>1</v>
      </c>
      <c r="H402" s="21" t="str">
        <f t="shared" si="128"/>
        <v>Sabtu</v>
      </c>
      <c r="I402" s="24">
        <f t="shared" si="132"/>
        <v>45857.333333333336</v>
      </c>
      <c r="J402" s="25">
        <f t="shared" si="133"/>
        <v>4.333333333333333</v>
      </c>
      <c r="K402" s="21" t="str">
        <f t="shared" si="129"/>
        <v>Sabtu</v>
      </c>
      <c r="L402" s="24">
        <f t="shared" si="134"/>
        <v>45857.375</v>
      </c>
      <c r="M402" s="25">
        <f t="shared" si="130"/>
        <v>4.375</v>
      </c>
    </row>
    <row r="403" spans="1:13" ht="15.75" x14ac:dyDescent="0.25">
      <c r="A403" s="21">
        <f t="shared" si="131"/>
        <v>4</v>
      </c>
      <c r="B403" s="22" t="s">
        <v>294</v>
      </c>
      <c r="C403" s="21">
        <v>99</v>
      </c>
      <c r="D403" s="23">
        <f t="shared" si="126"/>
        <v>11</v>
      </c>
      <c r="E403" s="23">
        <v>0</v>
      </c>
      <c r="F403" s="23">
        <f t="shared" si="127"/>
        <v>11</v>
      </c>
      <c r="G403" s="21">
        <v>1</v>
      </c>
      <c r="H403" s="21" t="str">
        <f t="shared" si="128"/>
        <v>Sabtu</v>
      </c>
      <c r="I403" s="24">
        <f t="shared" si="132"/>
        <v>45857.75</v>
      </c>
      <c r="J403" s="25">
        <f t="shared" si="133"/>
        <v>4.75</v>
      </c>
      <c r="K403" s="21" t="str">
        <f t="shared" si="129"/>
        <v>Sabtu</v>
      </c>
      <c r="L403" s="24">
        <f t="shared" si="134"/>
        <v>45857.791666666664</v>
      </c>
      <c r="M403" s="25">
        <f t="shared" si="130"/>
        <v>4.791666666666667</v>
      </c>
    </row>
    <row r="404" spans="1:13" ht="15.75" x14ac:dyDescent="0.25">
      <c r="A404" s="21">
        <f t="shared" si="131"/>
        <v>5</v>
      </c>
      <c r="B404" s="22" t="s">
        <v>378</v>
      </c>
      <c r="C404" s="21">
        <v>80</v>
      </c>
      <c r="D404" s="23">
        <f t="shared" si="126"/>
        <v>9</v>
      </c>
      <c r="E404" s="23">
        <v>1</v>
      </c>
      <c r="F404" s="23">
        <f t="shared" si="127"/>
        <v>8</v>
      </c>
      <c r="G404" s="21">
        <v>1</v>
      </c>
      <c r="H404" s="21" t="str">
        <f t="shared" si="128"/>
        <v>Minggu</v>
      </c>
      <c r="I404" s="24">
        <f t="shared" si="132"/>
        <v>45858.25</v>
      </c>
      <c r="J404" s="25">
        <f t="shared" si="133"/>
        <v>5.25</v>
      </c>
      <c r="K404" s="21" t="str">
        <f t="shared" si="129"/>
        <v>Minggu</v>
      </c>
      <c r="L404" s="24">
        <f t="shared" si="134"/>
        <v>45858.291666666664</v>
      </c>
      <c r="M404" s="25">
        <f t="shared" si="130"/>
        <v>5.291666666666667</v>
      </c>
    </row>
    <row r="405" spans="1:13" ht="15.75" x14ac:dyDescent="0.25">
      <c r="A405" s="21">
        <f t="shared" si="131"/>
        <v>6</v>
      </c>
      <c r="B405" s="22" t="s">
        <v>289</v>
      </c>
      <c r="C405" s="21">
        <v>98</v>
      </c>
      <c r="D405" s="23">
        <f t="shared" si="126"/>
        <v>11</v>
      </c>
      <c r="E405" s="23">
        <v>1</v>
      </c>
      <c r="F405" s="23">
        <f t="shared" si="127"/>
        <v>10</v>
      </c>
      <c r="G405" s="21">
        <v>4</v>
      </c>
      <c r="H405" s="21" t="str">
        <f t="shared" si="128"/>
        <v>Minggu</v>
      </c>
      <c r="I405" s="24">
        <f t="shared" si="132"/>
        <v>45858.666666666664</v>
      </c>
      <c r="J405" s="25">
        <f t="shared" si="133"/>
        <v>5.666666666666667</v>
      </c>
      <c r="K405" s="21" t="str">
        <f t="shared" si="129"/>
        <v>Minggu</v>
      </c>
      <c r="L405" s="24">
        <f t="shared" si="134"/>
        <v>45858.833333333328</v>
      </c>
      <c r="M405" s="25">
        <f t="shared" si="130"/>
        <v>5.8333333333333339</v>
      </c>
    </row>
    <row r="406" spans="1:13" ht="15.75" x14ac:dyDescent="0.25">
      <c r="A406" s="21">
        <f t="shared" si="131"/>
        <v>7</v>
      </c>
      <c r="B406" s="22" t="s">
        <v>290</v>
      </c>
      <c r="C406" s="21">
        <v>146</v>
      </c>
      <c r="D406" s="23">
        <f t="shared" si="126"/>
        <v>16</v>
      </c>
      <c r="E406" s="23">
        <v>0</v>
      </c>
      <c r="F406" s="23">
        <f t="shared" si="127"/>
        <v>16</v>
      </c>
      <c r="G406" s="21">
        <v>2</v>
      </c>
      <c r="H406" s="21" t="str">
        <f t="shared" si="128"/>
        <v>Senin</v>
      </c>
      <c r="I406" s="24">
        <f t="shared" si="132"/>
        <v>45859.291666666664</v>
      </c>
      <c r="J406" s="25">
        <f t="shared" si="133"/>
        <v>6.291666666666667</v>
      </c>
      <c r="K406" s="21" t="str">
        <f t="shared" si="129"/>
        <v>Senin</v>
      </c>
      <c r="L406" s="24">
        <f t="shared" si="134"/>
        <v>45859.375</v>
      </c>
      <c r="M406" s="25">
        <f t="shared" si="130"/>
        <v>6.375</v>
      </c>
    </row>
    <row r="407" spans="1:13" ht="15.75" x14ac:dyDescent="0.25">
      <c r="A407" s="21">
        <f t="shared" si="131"/>
        <v>8</v>
      </c>
      <c r="B407" s="22" t="s">
        <v>60</v>
      </c>
      <c r="C407" s="21">
        <v>137</v>
      </c>
      <c r="D407" s="23">
        <f t="shared" si="126"/>
        <v>17</v>
      </c>
      <c r="E407" s="23">
        <v>2</v>
      </c>
      <c r="F407" s="23">
        <f t="shared" si="127"/>
        <v>15</v>
      </c>
      <c r="G407" s="21">
        <v>8</v>
      </c>
      <c r="H407" s="21" t="str">
        <f t="shared" si="128"/>
        <v>Selasa</v>
      </c>
      <c r="I407" s="24">
        <f t="shared" si="132"/>
        <v>45860.041666666664</v>
      </c>
      <c r="J407" s="25">
        <f t="shared" si="133"/>
        <v>7.041666666666667</v>
      </c>
      <c r="K407" s="21" t="str">
        <f t="shared" si="129"/>
        <v>Selasa</v>
      </c>
      <c r="L407" s="24">
        <f t="shared" si="134"/>
        <v>45860.375</v>
      </c>
      <c r="M407" s="25">
        <f t="shared" si="130"/>
        <v>7.375</v>
      </c>
    </row>
    <row r="408" spans="1:13" ht="15.75" x14ac:dyDescent="0.25">
      <c r="A408" s="21">
        <f t="shared" si="131"/>
        <v>9</v>
      </c>
      <c r="B408" s="22" t="s">
        <v>291</v>
      </c>
      <c r="C408" s="21">
        <v>137</v>
      </c>
      <c r="D408" s="23">
        <f t="shared" si="126"/>
        <v>16</v>
      </c>
      <c r="E408" s="23">
        <v>1</v>
      </c>
      <c r="F408" s="23">
        <f t="shared" si="127"/>
        <v>15</v>
      </c>
      <c r="G408" s="21">
        <v>12</v>
      </c>
      <c r="H408" s="21" t="str">
        <f t="shared" si="128"/>
        <v>Rabu</v>
      </c>
      <c r="I408" s="24">
        <f t="shared" si="132"/>
        <v>45861.083333333336</v>
      </c>
      <c r="J408" s="25">
        <f t="shared" si="133"/>
        <v>8.0833333333333339</v>
      </c>
      <c r="K408" s="21" t="str">
        <f t="shared" si="129"/>
        <v>Rabu</v>
      </c>
      <c r="L408" s="24">
        <f t="shared" si="134"/>
        <v>45861.583333333336</v>
      </c>
      <c r="M408" s="25">
        <f t="shared" si="130"/>
        <v>8.5833333333333339</v>
      </c>
    </row>
    <row r="409" spans="1:13" ht="15.75" x14ac:dyDescent="0.25">
      <c r="A409" s="21">
        <f t="shared" si="131"/>
        <v>10</v>
      </c>
      <c r="B409" s="22" t="s">
        <v>60</v>
      </c>
      <c r="C409" s="21">
        <v>146</v>
      </c>
      <c r="D409" s="23">
        <f t="shared" si="126"/>
        <v>16</v>
      </c>
      <c r="E409" s="23">
        <v>0</v>
      </c>
      <c r="F409" s="23">
        <f t="shared" si="127"/>
        <v>16</v>
      </c>
      <c r="G409" s="21">
        <v>8</v>
      </c>
      <c r="H409" s="21" t="str">
        <f t="shared" si="128"/>
        <v>Kamis</v>
      </c>
      <c r="I409" s="24">
        <f t="shared" si="132"/>
        <v>45862.25</v>
      </c>
      <c r="J409" s="25">
        <f t="shared" si="133"/>
        <v>9.25</v>
      </c>
      <c r="K409" s="21" t="str">
        <f t="shared" si="129"/>
        <v>Kamis</v>
      </c>
      <c r="L409" s="24">
        <f t="shared" si="134"/>
        <v>45862.583333333336</v>
      </c>
      <c r="M409" s="25">
        <f t="shared" si="130"/>
        <v>9.5833333333333339</v>
      </c>
    </row>
    <row r="410" spans="1:13" ht="15.75" x14ac:dyDescent="0.25">
      <c r="A410" s="21">
        <f t="shared" si="131"/>
        <v>11</v>
      </c>
      <c r="B410" s="22" t="s">
        <v>290</v>
      </c>
      <c r="C410" s="21">
        <v>98</v>
      </c>
      <c r="D410" s="23">
        <f t="shared" si="126"/>
        <v>11</v>
      </c>
      <c r="E410" s="23">
        <v>1</v>
      </c>
      <c r="F410" s="23">
        <f t="shared" si="127"/>
        <v>10</v>
      </c>
      <c r="G410" s="21">
        <v>2</v>
      </c>
      <c r="H410" s="21" t="str">
        <f t="shared" si="128"/>
        <v>Jum'at</v>
      </c>
      <c r="I410" s="24">
        <f t="shared" si="132"/>
        <v>45863.25</v>
      </c>
      <c r="J410" s="25">
        <f t="shared" si="133"/>
        <v>10.25</v>
      </c>
      <c r="K410" s="21" t="str">
        <f t="shared" si="129"/>
        <v>Jum'at</v>
      </c>
      <c r="L410" s="24">
        <f t="shared" si="134"/>
        <v>45863.333333333336</v>
      </c>
      <c r="M410" s="25">
        <f t="shared" si="130"/>
        <v>10.333333333333334</v>
      </c>
    </row>
    <row r="411" spans="1:13" ht="15.75" x14ac:dyDescent="0.25">
      <c r="A411" s="21">
        <f t="shared" si="131"/>
        <v>12</v>
      </c>
      <c r="B411" s="22" t="s">
        <v>289</v>
      </c>
      <c r="C411" s="21">
        <v>80</v>
      </c>
      <c r="D411" s="23">
        <f t="shared" si="126"/>
        <v>9</v>
      </c>
      <c r="E411" s="23">
        <v>1</v>
      </c>
      <c r="F411" s="23">
        <f t="shared" si="127"/>
        <v>8</v>
      </c>
      <c r="G411" s="21">
        <v>2</v>
      </c>
      <c r="H411" s="21" t="str">
        <f t="shared" si="128"/>
        <v>Jum'at</v>
      </c>
      <c r="I411" s="24">
        <f t="shared" si="132"/>
        <v>45863.791666666664</v>
      </c>
      <c r="J411" s="25">
        <f t="shared" si="133"/>
        <v>10.791666666666668</v>
      </c>
      <c r="K411" s="21" t="str">
        <f t="shared" si="129"/>
        <v>Jum'at</v>
      </c>
      <c r="L411" s="24">
        <f t="shared" si="134"/>
        <v>45863.875</v>
      </c>
      <c r="M411" s="25">
        <f t="shared" si="130"/>
        <v>10.875000000000002</v>
      </c>
    </row>
    <row r="412" spans="1:13" ht="15.75" x14ac:dyDescent="0.25">
      <c r="A412" s="21">
        <f t="shared" si="131"/>
        <v>13</v>
      </c>
      <c r="B412" s="22" t="s">
        <v>378</v>
      </c>
      <c r="C412" s="21">
        <v>99</v>
      </c>
      <c r="D412" s="23">
        <f t="shared" si="126"/>
        <v>11</v>
      </c>
      <c r="E412" s="23">
        <v>0</v>
      </c>
      <c r="F412" s="23">
        <f t="shared" si="127"/>
        <v>11</v>
      </c>
      <c r="G412" s="21">
        <v>1</v>
      </c>
      <c r="H412" s="21" t="str">
        <f t="shared" si="128"/>
        <v>Sabtu</v>
      </c>
      <c r="I412" s="24">
        <f t="shared" si="132"/>
        <v>45864.25</v>
      </c>
      <c r="J412" s="25">
        <f t="shared" si="133"/>
        <v>11.250000000000002</v>
      </c>
      <c r="K412" s="21" t="str">
        <f t="shared" si="129"/>
        <v>Sabtu</v>
      </c>
      <c r="L412" s="24">
        <f t="shared" si="134"/>
        <v>45864.291666666664</v>
      </c>
      <c r="M412" s="25">
        <f t="shared" si="130"/>
        <v>11.291666666666668</v>
      </c>
    </row>
    <row r="413" spans="1:13" ht="15.75" x14ac:dyDescent="0.25">
      <c r="A413" s="21">
        <f t="shared" si="131"/>
        <v>14</v>
      </c>
      <c r="B413" s="22" t="s">
        <v>294</v>
      </c>
      <c r="C413" s="21">
        <v>83</v>
      </c>
      <c r="D413" s="23">
        <f t="shared" si="126"/>
        <v>9</v>
      </c>
      <c r="E413" s="23">
        <v>0</v>
      </c>
      <c r="F413" s="23">
        <f t="shared" si="127"/>
        <v>9</v>
      </c>
      <c r="G413" s="21">
        <v>2</v>
      </c>
      <c r="H413" s="21" t="str">
        <f t="shared" si="128"/>
        <v>Sabtu</v>
      </c>
      <c r="I413" s="24">
        <f t="shared" si="132"/>
        <v>45864.75</v>
      </c>
      <c r="J413" s="25">
        <f t="shared" si="133"/>
        <v>11.750000000000002</v>
      </c>
      <c r="K413" s="21" t="str">
        <f t="shared" si="129"/>
        <v>Sabtu</v>
      </c>
      <c r="L413" s="24">
        <f t="shared" si="134"/>
        <v>45864.833333333336</v>
      </c>
      <c r="M413" s="25">
        <f t="shared" si="130"/>
        <v>11.833333333333336</v>
      </c>
    </row>
    <row r="414" spans="1:13" ht="15.75" x14ac:dyDescent="0.25">
      <c r="A414" s="21">
        <f t="shared" si="131"/>
        <v>15</v>
      </c>
      <c r="B414" s="22" t="s">
        <v>295</v>
      </c>
      <c r="C414" s="21">
        <v>210</v>
      </c>
      <c r="D414" s="23">
        <f t="shared" si="126"/>
        <v>24</v>
      </c>
      <c r="E414" s="23">
        <v>1</v>
      </c>
      <c r="F414" s="23">
        <f t="shared" si="127"/>
        <v>23</v>
      </c>
      <c r="G414" s="21">
        <v>1</v>
      </c>
      <c r="H414" s="21" t="str">
        <f t="shared" si="128"/>
        <v>Minggu</v>
      </c>
      <c r="I414" s="24">
        <f t="shared" si="132"/>
        <v>45865.208333333336</v>
      </c>
      <c r="J414" s="25">
        <f t="shared" si="133"/>
        <v>12.208333333333336</v>
      </c>
      <c r="K414" s="21" t="str">
        <f t="shared" si="129"/>
        <v>Minggu</v>
      </c>
      <c r="L414" s="24">
        <f t="shared" si="134"/>
        <v>45865.25</v>
      </c>
      <c r="M414" s="25">
        <f t="shared" si="130"/>
        <v>12.250000000000002</v>
      </c>
    </row>
    <row r="415" spans="1:13" ht="15.75" x14ac:dyDescent="0.25">
      <c r="A415" s="21">
        <f t="shared" si="131"/>
        <v>16</v>
      </c>
      <c r="B415" s="22" t="s">
        <v>19</v>
      </c>
      <c r="C415" s="21">
        <v>260</v>
      </c>
      <c r="D415" s="23">
        <f t="shared" si="126"/>
        <v>30</v>
      </c>
      <c r="E415" s="23">
        <v>2</v>
      </c>
      <c r="F415" s="23">
        <f t="shared" si="127"/>
        <v>28</v>
      </c>
      <c r="G415" s="21">
        <v>3</v>
      </c>
      <c r="H415" s="21" t="str">
        <f t="shared" si="128"/>
        <v>Senin</v>
      </c>
      <c r="I415" s="24">
        <f t="shared" si="132"/>
        <v>45866.25</v>
      </c>
      <c r="J415" s="25">
        <f t="shared" si="133"/>
        <v>13.250000000000002</v>
      </c>
      <c r="K415" s="21" t="str">
        <f t="shared" si="129"/>
        <v>Senin</v>
      </c>
      <c r="L415" s="24">
        <f t="shared" si="134"/>
        <v>45866.375</v>
      </c>
      <c r="M415" s="25">
        <f t="shared" si="130"/>
        <v>13.375000000000002</v>
      </c>
    </row>
    <row r="416" spans="1:13" ht="15.75" x14ac:dyDescent="0.25">
      <c r="A416" s="21">
        <f t="shared" si="131"/>
        <v>17</v>
      </c>
      <c r="B416" s="22" t="s">
        <v>301</v>
      </c>
      <c r="C416" s="21"/>
      <c r="D416" s="23"/>
      <c r="E416" s="23"/>
      <c r="F416" s="23"/>
      <c r="G416" s="21"/>
      <c r="H416" s="21" t="str">
        <f t="shared" si="128"/>
        <v>Selasa</v>
      </c>
      <c r="I416" s="24">
        <f t="shared" si="132"/>
        <v>45867.625</v>
      </c>
      <c r="J416" s="25">
        <f t="shared" si="133"/>
        <v>14.625000000000002</v>
      </c>
      <c r="K416" s="21"/>
      <c r="L416" s="24"/>
      <c r="M416" s="25"/>
    </row>
    <row r="417" spans="1:13" x14ac:dyDescent="0.25">
      <c r="A417" s="440" t="s">
        <v>31</v>
      </c>
      <c r="B417" s="440"/>
      <c r="C417" s="160">
        <f>SUM(C400:C416)</f>
        <v>2226</v>
      </c>
      <c r="D417" s="160">
        <f>SUM(D400:D416)</f>
        <v>253</v>
      </c>
      <c r="E417" s="160"/>
      <c r="F417" s="160"/>
      <c r="G417" s="160">
        <f>SUM(G400:G416)</f>
        <v>83</v>
      </c>
      <c r="H417" s="160">
        <f>D417+G417</f>
        <v>336</v>
      </c>
      <c r="I417" s="143"/>
      <c r="J417" s="144"/>
      <c r="K417" s="143"/>
      <c r="L417" s="143"/>
      <c r="M417" s="144"/>
    </row>
    <row r="418" spans="1:13" x14ac:dyDescent="0.25">
      <c r="A418" s="440" t="s">
        <v>32</v>
      </c>
      <c r="B418" s="440"/>
      <c r="C418" s="146"/>
      <c r="D418" s="147">
        <f>D417/24</f>
        <v>10.541666666666666</v>
      </c>
      <c r="E418" s="147"/>
      <c r="F418" s="147"/>
      <c r="G418" s="147">
        <f>G417/24</f>
        <v>3.4583333333333335</v>
      </c>
      <c r="H418" s="147">
        <f>H417/24</f>
        <v>14</v>
      </c>
      <c r="I418" s="148"/>
      <c r="J418" s="149" t="s">
        <v>33</v>
      </c>
      <c r="K418" s="150"/>
      <c r="L418" s="150"/>
      <c r="M418" s="150"/>
    </row>
    <row r="419" spans="1:13" x14ac:dyDescent="0.25">
      <c r="A419" s="153"/>
      <c r="B419" s="153"/>
      <c r="C419" s="153"/>
      <c r="D419" s="153"/>
      <c r="E419" s="153"/>
      <c r="F419" s="153"/>
      <c r="G419" s="153"/>
      <c r="H419" s="150"/>
      <c r="I419" s="150"/>
      <c r="J419" s="144" t="s">
        <v>34</v>
      </c>
      <c r="K419" s="144"/>
      <c r="L419" s="154">
        <f>C417</f>
        <v>2226</v>
      </c>
      <c r="M419" s="150" t="s">
        <v>35</v>
      </c>
    </row>
    <row r="420" spans="1:13" x14ac:dyDescent="0.25">
      <c r="A420" s="153"/>
      <c r="B420" s="153"/>
      <c r="C420" s="153"/>
      <c r="D420" s="153"/>
      <c r="E420" s="153"/>
      <c r="F420" s="153"/>
      <c r="G420" s="153"/>
      <c r="H420" s="150"/>
      <c r="I420" s="150"/>
      <c r="J420" s="144" t="s">
        <v>36</v>
      </c>
      <c r="K420" s="144"/>
      <c r="L420" s="155">
        <f>D418</f>
        <v>10.541666666666666</v>
      </c>
      <c r="M420" s="150" t="s">
        <v>14</v>
      </c>
    </row>
    <row r="421" spans="1:13" x14ac:dyDescent="0.25">
      <c r="A421" s="153"/>
      <c r="B421" s="153"/>
      <c r="C421" s="153"/>
      <c r="D421" s="153"/>
      <c r="E421" s="153"/>
      <c r="F421" s="153"/>
      <c r="G421" s="153"/>
      <c r="H421" s="150"/>
      <c r="I421" s="150"/>
      <c r="J421" s="144" t="s">
        <v>37</v>
      </c>
      <c r="K421" s="144"/>
      <c r="L421" s="156">
        <f>G418</f>
        <v>3.4583333333333335</v>
      </c>
      <c r="M421" s="150" t="s">
        <v>14</v>
      </c>
    </row>
    <row r="423" spans="1:13" ht="15.75" x14ac:dyDescent="0.25">
      <c r="A423" s="438" t="s">
        <v>0</v>
      </c>
      <c r="B423" s="438"/>
      <c r="C423" s="438"/>
      <c r="D423" s="438"/>
      <c r="E423" s="438"/>
      <c r="F423" s="438"/>
      <c r="G423" s="438"/>
      <c r="H423" s="438"/>
      <c r="I423" s="438"/>
      <c r="J423" s="438"/>
      <c r="K423" s="438"/>
      <c r="L423" s="438"/>
      <c r="M423" s="438"/>
    </row>
    <row r="424" spans="1:13" ht="15.75" x14ac:dyDescent="0.25">
      <c r="A424" s="438" t="s">
        <v>377</v>
      </c>
      <c r="B424" s="438"/>
      <c r="C424" s="438"/>
      <c r="D424" s="438"/>
      <c r="E424" s="438"/>
      <c r="F424" s="438"/>
      <c r="G424" s="438"/>
      <c r="H424" s="438"/>
      <c r="I424" s="438"/>
      <c r="J424" s="438"/>
      <c r="K424" s="438"/>
      <c r="L424" s="438"/>
      <c r="M424" s="438"/>
    </row>
    <row r="425" spans="1:13" ht="15.75" x14ac:dyDescent="0.25">
      <c r="A425" s="478" t="s">
        <v>70</v>
      </c>
      <c r="B425" s="478"/>
      <c r="C425" s="478"/>
      <c r="D425" s="478"/>
      <c r="E425" s="478"/>
      <c r="F425" s="478"/>
      <c r="G425" s="478"/>
      <c r="H425" s="478"/>
      <c r="I425" s="478"/>
      <c r="J425" s="478"/>
      <c r="K425" s="139" t="s">
        <v>3</v>
      </c>
      <c r="L425" s="136">
        <v>9</v>
      </c>
      <c r="M425" s="139" t="s">
        <v>4</v>
      </c>
    </row>
    <row r="426" spans="1:13" ht="15" customHeight="1" x14ac:dyDescent="0.25">
      <c r="A426" s="479" t="s">
        <v>5</v>
      </c>
      <c r="B426" s="13" t="s">
        <v>6</v>
      </c>
      <c r="C426" s="442" t="s">
        <v>7</v>
      </c>
      <c r="D426" s="442" t="s">
        <v>8</v>
      </c>
      <c r="E426" s="443" t="s">
        <v>9</v>
      </c>
      <c r="F426" s="443" t="s">
        <v>10</v>
      </c>
      <c r="G426" s="442" t="s">
        <v>11</v>
      </c>
      <c r="H426" s="447" t="s">
        <v>12</v>
      </c>
      <c r="I426" s="447"/>
      <c r="J426" s="447"/>
      <c r="K426" s="480" t="s">
        <v>13</v>
      </c>
      <c r="L426" s="480"/>
      <c r="M426" s="480"/>
    </row>
    <row r="427" spans="1:13" x14ac:dyDescent="0.25">
      <c r="A427" s="479"/>
      <c r="B427" s="13"/>
      <c r="C427" s="442"/>
      <c r="D427" s="442"/>
      <c r="E427" s="443"/>
      <c r="F427" s="443"/>
      <c r="G427" s="442"/>
      <c r="H427" s="196" t="s">
        <v>14</v>
      </c>
      <c r="I427" s="196" t="s">
        <v>15</v>
      </c>
      <c r="J427" s="196" t="s">
        <v>16</v>
      </c>
      <c r="K427" s="393" t="s">
        <v>14</v>
      </c>
      <c r="L427" s="393" t="s">
        <v>15</v>
      </c>
      <c r="M427" s="393" t="s">
        <v>16</v>
      </c>
    </row>
    <row r="428" spans="1:13" ht="15.75" x14ac:dyDescent="0.25">
      <c r="A428" s="21">
        <v>1</v>
      </c>
      <c r="B428" s="22" t="s">
        <v>301</v>
      </c>
      <c r="C428" s="21">
        <v>260</v>
      </c>
      <c r="D428" s="23">
        <f t="shared" ref="D428:D443" si="135">F428+E428</f>
        <v>30</v>
      </c>
      <c r="E428" s="23">
        <v>2</v>
      </c>
      <c r="F428" s="23">
        <f t="shared" ref="F428:F443" si="136">INT(C428/$L$3)</f>
        <v>28</v>
      </c>
      <c r="G428" s="21">
        <v>29</v>
      </c>
      <c r="H428" s="21" t="str">
        <f t="shared" ref="H428:H444" si="137">CHOOSE(WEEKDAY(I428),"Minggu","Senin","Selasa","Rabu","Kamis","Jum'at","Sabtu")</f>
        <v>Selasa</v>
      </c>
      <c r="I428" s="24">
        <v>45867</v>
      </c>
      <c r="J428" s="25">
        <v>0.625</v>
      </c>
      <c r="K428" s="21" t="str">
        <f t="shared" ref="K428:K443" si="138">CHOOSE(WEEKDAY(L428),"Minggu","Senin","Selasa","Rabu","Kamis","Jum'at","Sabtu")</f>
        <v>Rabu</v>
      </c>
      <c r="L428" s="24">
        <f>(I428+J428)+G428/24</f>
        <v>45868.833333333336</v>
      </c>
      <c r="M428" s="25">
        <f t="shared" ref="M428:M443" si="139">(J428+G428/24)</f>
        <v>1.8333333333333333</v>
      </c>
    </row>
    <row r="429" spans="1:13" ht="15.75" x14ac:dyDescent="0.25">
      <c r="A429" s="21">
        <f t="shared" ref="A429:A444" si="140">A428+1</f>
        <v>2</v>
      </c>
      <c r="B429" s="22" t="s">
        <v>19</v>
      </c>
      <c r="C429" s="21">
        <v>210</v>
      </c>
      <c r="D429" s="23">
        <f t="shared" si="135"/>
        <v>24</v>
      </c>
      <c r="E429" s="23">
        <v>1</v>
      </c>
      <c r="F429" s="23">
        <f t="shared" si="136"/>
        <v>23</v>
      </c>
      <c r="G429" s="21">
        <v>6</v>
      </c>
      <c r="H429" s="21" t="str">
        <f t="shared" si="137"/>
        <v>Jum'at</v>
      </c>
      <c r="I429" s="24">
        <f t="shared" ref="I429:I444" si="141">$I$428+J429</f>
        <v>45870.083333333336</v>
      </c>
      <c r="J429" s="25">
        <f t="shared" ref="J429:J444" si="142">M428+D428/24</f>
        <v>3.083333333333333</v>
      </c>
      <c r="K429" s="21" t="str">
        <f t="shared" si="138"/>
        <v>Jum'at</v>
      </c>
      <c r="L429" s="24">
        <f t="shared" ref="L429:L443" si="143">($I$428+J429)+G429/24</f>
        <v>45870.333333333336</v>
      </c>
      <c r="M429" s="25">
        <f t="shared" si="139"/>
        <v>3.333333333333333</v>
      </c>
    </row>
    <row r="430" spans="1:13" ht="15.75" x14ac:dyDescent="0.25">
      <c r="A430" s="21">
        <f t="shared" si="140"/>
        <v>3</v>
      </c>
      <c r="B430" s="22" t="s">
        <v>295</v>
      </c>
      <c r="C430" s="21">
        <v>83</v>
      </c>
      <c r="D430" s="23">
        <f t="shared" si="135"/>
        <v>9</v>
      </c>
      <c r="E430" s="23">
        <v>0</v>
      </c>
      <c r="F430" s="23">
        <f t="shared" si="136"/>
        <v>9</v>
      </c>
      <c r="G430" s="21">
        <v>1</v>
      </c>
      <c r="H430" s="21" t="str">
        <f t="shared" si="137"/>
        <v>Sabtu</v>
      </c>
      <c r="I430" s="24">
        <f t="shared" si="141"/>
        <v>45871.333333333336</v>
      </c>
      <c r="J430" s="25">
        <f t="shared" si="142"/>
        <v>4.333333333333333</v>
      </c>
      <c r="K430" s="21" t="str">
        <f t="shared" si="138"/>
        <v>Sabtu</v>
      </c>
      <c r="L430" s="24">
        <f t="shared" si="143"/>
        <v>45871.375</v>
      </c>
      <c r="M430" s="25">
        <f t="shared" si="139"/>
        <v>4.375</v>
      </c>
    </row>
    <row r="431" spans="1:13" ht="15.75" x14ac:dyDescent="0.25">
      <c r="A431" s="21">
        <f t="shared" si="140"/>
        <v>4</v>
      </c>
      <c r="B431" s="22" t="s">
        <v>294</v>
      </c>
      <c r="C431" s="21">
        <v>99</v>
      </c>
      <c r="D431" s="23">
        <f t="shared" si="135"/>
        <v>11</v>
      </c>
      <c r="E431" s="23">
        <v>0</v>
      </c>
      <c r="F431" s="23">
        <f t="shared" si="136"/>
        <v>11</v>
      </c>
      <c r="G431" s="21">
        <v>1</v>
      </c>
      <c r="H431" s="21" t="str">
        <f t="shared" si="137"/>
        <v>Sabtu</v>
      </c>
      <c r="I431" s="24">
        <f t="shared" si="141"/>
        <v>45871.75</v>
      </c>
      <c r="J431" s="25">
        <f t="shared" si="142"/>
        <v>4.75</v>
      </c>
      <c r="K431" s="21" t="str">
        <f t="shared" si="138"/>
        <v>Sabtu</v>
      </c>
      <c r="L431" s="24">
        <f t="shared" si="143"/>
        <v>45871.791666666664</v>
      </c>
      <c r="M431" s="25">
        <f t="shared" si="139"/>
        <v>4.791666666666667</v>
      </c>
    </row>
    <row r="432" spans="1:13" ht="15.75" x14ac:dyDescent="0.25">
      <c r="A432" s="21">
        <f t="shared" si="140"/>
        <v>5</v>
      </c>
      <c r="B432" s="22" t="s">
        <v>378</v>
      </c>
      <c r="C432" s="21">
        <v>80</v>
      </c>
      <c r="D432" s="23">
        <f t="shared" si="135"/>
        <v>9</v>
      </c>
      <c r="E432" s="23">
        <v>1</v>
      </c>
      <c r="F432" s="23">
        <f t="shared" si="136"/>
        <v>8</v>
      </c>
      <c r="G432" s="21">
        <v>1</v>
      </c>
      <c r="H432" s="21" t="str">
        <f t="shared" si="137"/>
        <v>Minggu</v>
      </c>
      <c r="I432" s="24">
        <f t="shared" si="141"/>
        <v>45872.25</v>
      </c>
      <c r="J432" s="25">
        <f t="shared" si="142"/>
        <v>5.25</v>
      </c>
      <c r="K432" s="21" t="str">
        <f t="shared" si="138"/>
        <v>Minggu</v>
      </c>
      <c r="L432" s="24">
        <f t="shared" si="143"/>
        <v>45872.291666666664</v>
      </c>
      <c r="M432" s="25">
        <f t="shared" si="139"/>
        <v>5.291666666666667</v>
      </c>
    </row>
    <row r="433" spans="1:13" ht="15.75" x14ac:dyDescent="0.25">
      <c r="A433" s="21">
        <f t="shared" si="140"/>
        <v>6</v>
      </c>
      <c r="B433" s="22" t="s">
        <v>289</v>
      </c>
      <c r="C433" s="21">
        <v>98</v>
      </c>
      <c r="D433" s="23">
        <f t="shared" si="135"/>
        <v>11</v>
      </c>
      <c r="E433" s="23">
        <v>1</v>
      </c>
      <c r="F433" s="23">
        <f t="shared" si="136"/>
        <v>10</v>
      </c>
      <c r="G433" s="21">
        <v>4</v>
      </c>
      <c r="H433" s="21" t="str">
        <f t="shared" si="137"/>
        <v>Minggu</v>
      </c>
      <c r="I433" s="24">
        <f t="shared" si="141"/>
        <v>45872.666666666664</v>
      </c>
      <c r="J433" s="25">
        <f t="shared" si="142"/>
        <v>5.666666666666667</v>
      </c>
      <c r="K433" s="21" t="str">
        <f t="shared" si="138"/>
        <v>Minggu</v>
      </c>
      <c r="L433" s="24">
        <f t="shared" si="143"/>
        <v>45872.833333333328</v>
      </c>
      <c r="M433" s="25">
        <f t="shared" si="139"/>
        <v>5.8333333333333339</v>
      </c>
    </row>
    <row r="434" spans="1:13" ht="15.75" x14ac:dyDescent="0.25">
      <c r="A434" s="21">
        <f t="shared" si="140"/>
        <v>7</v>
      </c>
      <c r="B434" s="22" t="s">
        <v>290</v>
      </c>
      <c r="C434" s="21">
        <v>146</v>
      </c>
      <c r="D434" s="23">
        <f t="shared" si="135"/>
        <v>16</v>
      </c>
      <c r="E434" s="23">
        <v>0</v>
      </c>
      <c r="F434" s="23">
        <f t="shared" si="136"/>
        <v>16</v>
      </c>
      <c r="G434" s="21">
        <v>2</v>
      </c>
      <c r="H434" s="21" t="str">
        <f t="shared" si="137"/>
        <v>Senin</v>
      </c>
      <c r="I434" s="24">
        <f t="shared" si="141"/>
        <v>45873.291666666664</v>
      </c>
      <c r="J434" s="25">
        <f t="shared" si="142"/>
        <v>6.291666666666667</v>
      </c>
      <c r="K434" s="21" t="str">
        <f t="shared" si="138"/>
        <v>Senin</v>
      </c>
      <c r="L434" s="24">
        <f t="shared" si="143"/>
        <v>45873.375</v>
      </c>
      <c r="M434" s="25">
        <f t="shared" si="139"/>
        <v>6.375</v>
      </c>
    </row>
    <row r="435" spans="1:13" ht="15.75" x14ac:dyDescent="0.25">
      <c r="A435" s="21">
        <f t="shared" si="140"/>
        <v>8</v>
      </c>
      <c r="B435" s="22" t="s">
        <v>60</v>
      </c>
      <c r="C435" s="21">
        <v>137</v>
      </c>
      <c r="D435" s="23">
        <f t="shared" si="135"/>
        <v>17</v>
      </c>
      <c r="E435" s="23">
        <v>2</v>
      </c>
      <c r="F435" s="23">
        <f t="shared" si="136"/>
        <v>15</v>
      </c>
      <c r="G435" s="21">
        <v>8</v>
      </c>
      <c r="H435" s="21" t="str">
        <f t="shared" si="137"/>
        <v>Selasa</v>
      </c>
      <c r="I435" s="24">
        <f t="shared" si="141"/>
        <v>45874.041666666664</v>
      </c>
      <c r="J435" s="25">
        <f t="shared" si="142"/>
        <v>7.041666666666667</v>
      </c>
      <c r="K435" s="21" t="str">
        <f t="shared" si="138"/>
        <v>Selasa</v>
      </c>
      <c r="L435" s="24">
        <f t="shared" si="143"/>
        <v>45874.375</v>
      </c>
      <c r="M435" s="25">
        <f t="shared" si="139"/>
        <v>7.375</v>
      </c>
    </row>
    <row r="436" spans="1:13" ht="15.75" x14ac:dyDescent="0.25">
      <c r="A436" s="21">
        <f t="shared" si="140"/>
        <v>9</v>
      </c>
      <c r="B436" s="22" t="s">
        <v>291</v>
      </c>
      <c r="C436" s="21">
        <v>137</v>
      </c>
      <c r="D436" s="23">
        <f t="shared" si="135"/>
        <v>16</v>
      </c>
      <c r="E436" s="23">
        <v>1</v>
      </c>
      <c r="F436" s="23">
        <f t="shared" si="136"/>
        <v>15</v>
      </c>
      <c r="G436" s="21">
        <v>12</v>
      </c>
      <c r="H436" s="21" t="str">
        <f t="shared" si="137"/>
        <v>Rabu</v>
      </c>
      <c r="I436" s="24">
        <f t="shared" si="141"/>
        <v>45875.083333333336</v>
      </c>
      <c r="J436" s="25">
        <f t="shared" si="142"/>
        <v>8.0833333333333339</v>
      </c>
      <c r="K436" s="21" t="str">
        <f t="shared" si="138"/>
        <v>Rabu</v>
      </c>
      <c r="L436" s="24">
        <f t="shared" si="143"/>
        <v>45875.583333333336</v>
      </c>
      <c r="M436" s="25">
        <f t="shared" si="139"/>
        <v>8.5833333333333339</v>
      </c>
    </row>
    <row r="437" spans="1:13" ht="15.75" x14ac:dyDescent="0.25">
      <c r="A437" s="21">
        <f t="shared" si="140"/>
        <v>10</v>
      </c>
      <c r="B437" s="22" t="s">
        <v>60</v>
      </c>
      <c r="C437" s="21">
        <v>146</v>
      </c>
      <c r="D437" s="23">
        <f t="shared" si="135"/>
        <v>16</v>
      </c>
      <c r="E437" s="23">
        <v>0</v>
      </c>
      <c r="F437" s="23">
        <f t="shared" si="136"/>
        <v>16</v>
      </c>
      <c r="G437" s="21">
        <v>8</v>
      </c>
      <c r="H437" s="21" t="str">
        <f t="shared" si="137"/>
        <v>Kamis</v>
      </c>
      <c r="I437" s="24">
        <f t="shared" si="141"/>
        <v>45876.25</v>
      </c>
      <c r="J437" s="25">
        <f t="shared" si="142"/>
        <v>9.25</v>
      </c>
      <c r="K437" s="21" t="str">
        <f t="shared" si="138"/>
        <v>Kamis</v>
      </c>
      <c r="L437" s="24">
        <f t="shared" si="143"/>
        <v>45876.583333333336</v>
      </c>
      <c r="M437" s="25">
        <f t="shared" si="139"/>
        <v>9.5833333333333339</v>
      </c>
    </row>
    <row r="438" spans="1:13" ht="15.75" x14ac:dyDescent="0.25">
      <c r="A438" s="21">
        <f t="shared" si="140"/>
        <v>11</v>
      </c>
      <c r="B438" s="22" t="s">
        <v>290</v>
      </c>
      <c r="C438" s="21">
        <v>98</v>
      </c>
      <c r="D438" s="23">
        <f t="shared" si="135"/>
        <v>11</v>
      </c>
      <c r="E438" s="23">
        <v>1</v>
      </c>
      <c r="F438" s="23">
        <f t="shared" si="136"/>
        <v>10</v>
      </c>
      <c r="G438" s="21">
        <v>2</v>
      </c>
      <c r="H438" s="21" t="str">
        <f t="shared" si="137"/>
        <v>Jum'at</v>
      </c>
      <c r="I438" s="24">
        <f t="shared" si="141"/>
        <v>45877.25</v>
      </c>
      <c r="J438" s="25">
        <f t="shared" si="142"/>
        <v>10.25</v>
      </c>
      <c r="K438" s="21" t="str">
        <f t="shared" si="138"/>
        <v>Jum'at</v>
      </c>
      <c r="L438" s="24">
        <f t="shared" si="143"/>
        <v>45877.333333333336</v>
      </c>
      <c r="M438" s="25">
        <f t="shared" si="139"/>
        <v>10.333333333333334</v>
      </c>
    </row>
    <row r="439" spans="1:13" ht="15.75" x14ac:dyDescent="0.25">
      <c r="A439" s="21">
        <f t="shared" si="140"/>
        <v>12</v>
      </c>
      <c r="B439" s="22" t="s">
        <v>289</v>
      </c>
      <c r="C439" s="21">
        <v>80</v>
      </c>
      <c r="D439" s="23">
        <f t="shared" si="135"/>
        <v>9</v>
      </c>
      <c r="E439" s="23">
        <v>1</v>
      </c>
      <c r="F439" s="23">
        <f t="shared" si="136"/>
        <v>8</v>
      </c>
      <c r="G439" s="21">
        <v>2</v>
      </c>
      <c r="H439" s="21" t="str">
        <f t="shared" si="137"/>
        <v>Jum'at</v>
      </c>
      <c r="I439" s="24">
        <f t="shared" si="141"/>
        <v>45877.791666666664</v>
      </c>
      <c r="J439" s="25">
        <f t="shared" si="142"/>
        <v>10.791666666666668</v>
      </c>
      <c r="K439" s="21" t="str">
        <f t="shared" si="138"/>
        <v>Jum'at</v>
      </c>
      <c r="L439" s="24">
        <f t="shared" si="143"/>
        <v>45877.875</v>
      </c>
      <c r="M439" s="25">
        <f t="shared" si="139"/>
        <v>10.875000000000002</v>
      </c>
    </row>
    <row r="440" spans="1:13" ht="15.75" x14ac:dyDescent="0.25">
      <c r="A440" s="21">
        <f t="shared" si="140"/>
        <v>13</v>
      </c>
      <c r="B440" s="22" t="s">
        <v>378</v>
      </c>
      <c r="C440" s="21">
        <v>99</v>
      </c>
      <c r="D440" s="23">
        <f t="shared" si="135"/>
        <v>11</v>
      </c>
      <c r="E440" s="23">
        <v>0</v>
      </c>
      <c r="F440" s="23">
        <f t="shared" si="136"/>
        <v>11</v>
      </c>
      <c r="G440" s="21">
        <v>1</v>
      </c>
      <c r="H440" s="21" t="str">
        <f t="shared" si="137"/>
        <v>Sabtu</v>
      </c>
      <c r="I440" s="24">
        <f t="shared" si="141"/>
        <v>45878.25</v>
      </c>
      <c r="J440" s="25">
        <f t="shared" si="142"/>
        <v>11.250000000000002</v>
      </c>
      <c r="K440" s="21" t="str">
        <f t="shared" si="138"/>
        <v>Sabtu</v>
      </c>
      <c r="L440" s="24">
        <f t="shared" si="143"/>
        <v>45878.291666666664</v>
      </c>
      <c r="M440" s="25">
        <f t="shared" si="139"/>
        <v>11.291666666666668</v>
      </c>
    </row>
    <row r="441" spans="1:13" ht="15.75" x14ac:dyDescent="0.25">
      <c r="A441" s="21">
        <f t="shared" si="140"/>
        <v>14</v>
      </c>
      <c r="B441" s="22" t="s">
        <v>294</v>
      </c>
      <c r="C441" s="21">
        <v>83</v>
      </c>
      <c r="D441" s="23">
        <f t="shared" si="135"/>
        <v>9</v>
      </c>
      <c r="E441" s="23">
        <v>0</v>
      </c>
      <c r="F441" s="23">
        <f t="shared" si="136"/>
        <v>9</v>
      </c>
      <c r="G441" s="21">
        <v>2</v>
      </c>
      <c r="H441" s="21" t="str">
        <f t="shared" si="137"/>
        <v>Sabtu</v>
      </c>
      <c r="I441" s="24">
        <f t="shared" si="141"/>
        <v>45878.75</v>
      </c>
      <c r="J441" s="25">
        <f t="shared" si="142"/>
        <v>11.750000000000002</v>
      </c>
      <c r="K441" s="21" t="str">
        <f t="shared" si="138"/>
        <v>Sabtu</v>
      </c>
      <c r="L441" s="24">
        <f t="shared" si="143"/>
        <v>45878.833333333336</v>
      </c>
      <c r="M441" s="25">
        <f t="shared" si="139"/>
        <v>11.833333333333336</v>
      </c>
    </row>
    <row r="442" spans="1:13" ht="15.75" x14ac:dyDescent="0.25">
      <c r="A442" s="21">
        <f t="shared" si="140"/>
        <v>15</v>
      </c>
      <c r="B442" s="22" t="s">
        <v>295</v>
      </c>
      <c r="C442" s="21">
        <v>210</v>
      </c>
      <c r="D442" s="23">
        <f t="shared" si="135"/>
        <v>24</v>
      </c>
      <c r="E442" s="23">
        <v>1</v>
      </c>
      <c r="F442" s="23">
        <f t="shared" si="136"/>
        <v>23</v>
      </c>
      <c r="G442" s="21">
        <v>1</v>
      </c>
      <c r="H442" s="21" t="str">
        <f t="shared" si="137"/>
        <v>Minggu</v>
      </c>
      <c r="I442" s="24">
        <f t="shared" si="141"/>
        <v>45879.208333333336</v>
      </c>
      <c r="J442" s="25">
        <f t="shared" si="142"/>
        <v>12.208333333333336</v>
      </c>
      <c r="K442" s="21" t="str">
        <f t="shared" si="138"/>
        <v>Minggu</v>
      </c>
      <c r="L442" s="24">
        <f t="shared" si="143"/>
        <v>45879.25</v>
      </c>
      <c r="M442" s="25">
        <f t="shared" si="139"/>
        <v>12.250000000000002</v>
      </c>
    </row>
    <row r="443" spans="1:13" ht="15.75" x14ac:dyDescent="0.25">
      <c r="A443" s="21">
        <f t="shared" si="140"/>
        <v>16</v>
      </c>
      <c r="B443" s="22" t="s">
        <v>19</v>
      </c>
      <c r="C443" s="21">
        <v>260</v>
      </c>
      <c r="D443" s="23">
        <f t="shared" si="135"/>
        <v>30</v>
      </c>
      <c r="E443" s="23">
        <v>2</v>
      </c>
      <c r="F443" s="23">
        <f t="shared" si="136"/>
        <v>28</v>
      </c>
      <c r="G443" s="21">
        <v>3</v>
      </c>
      <c r="H443" s="21" t="str">
        <f t="shared" si="137"/>
        <v>Senin</v>
      </c>
      <c r="I443" s="24">
        <f t="shared" si="141"/>
        <v>45880.25</v>
      </c>
      <c r="J443" s="25">
        <f t="shared" si="142"/>
        <v>13.250000000000002</v>
      </c>
      <c r="K443" s="21" t="str">
        <f t="shared" si="138"/>
        <v>Senin</v>
      </c>
      <c r="L443" s="24">
        <f t="shared" si="143"/>
        <v>45880.375</v>
      </c>
      <c r="M443" s="25">
        <f t="shared" si="139"/>
        <v>13.375000000000002</v>
      </c>
    </row>
    <row r="444" spans="1:13" ht="15.75" x14ac:dyDescent="0.25">
      <c r="A444" s="21">
        <f t="shared" si="140"/>
        <v>17</v>
      </c>
      <c r="B444" s="22" t="s">
        <v>301</v>
      </c>
      <c r="C444" s="21"/>
      <c r="D444" s="23"/>
      <c r="E444" s="23"/>
      <c r="F444" s="23"/>
      <c r="G444" s="21"/>
      <c r="H444" s="21" t="str">
        <f t="shared" si="137"/>
        <v>Selasa</v>
      </c>
      <c r="I444" s="24">
        <f t="shared" si="141"/>
        <v>45881.625</v>
      </c>
      <c r="J444" s="25">
        <f t="shared" si="142"/>
        <v>14.625000000000002</v>
      </c>
      <c r="K444" s="21"/>
      <c r="L444" s="24"/>
      <c r="M444" s="25"/>
    </row>
    <row r="445" spans="1:13" x14ac:dyDescent="0.25">
      <c r="A445" s="440" t="s">
        <v>31</v>
      </c>
      <c r="B445" s="440"/>
      <c r="C445" s="160">
        <f>SUM(C428:C444)</f>
        <v>2226</v>
      </c>
      <c r="D445" s="160">
        <f>SUM(D428:D444)</f>
        <v>253</v>
      </c>
      <c r="E445" s="160"/>
      <c r="F445" s="160"/>
      <c r="G445" s="160">
        <f>SUM(G428:G444)</f>
        <v>83</v>
      </c>
      <c r="H445" s="160">
        <f>D445+G445</f>
        <v>336</v>
      </c>
      <c r="I445" s="143"/>
      <c r="J445" s="144"/>
      <c r="K445" s="143"/>
      <c r="L445" s="143"/>
      <c r="M445" s="144"/>
    </row>
    <row r="446" spans="1:13" x14ac:dyDescent="0.25">
      <c r="A446" s="440" t="s">
        <v>32</v>
      </c>
      <c r="B446" s="440"/>
      <c r="C446" s="146"/>
      <c r="D446" s="147">
        <f>D445/24</f>
        <v>10.541666666666666</v>
      </c>
      <c r="E446" s="147"/>
      <c r="F446" s="147"/>
      <c r="G446" s="147">
        <f>G445/24</f>
        <v>3.4583333333333335</v>
      </c>
      <c r="H446" s="147">
        <f>H445/24</f>
        <v>14</v>
      </c>
      <c r="I446" s="148"/>
      <c r="J446" s="149" t="s">
        <v>33</v>
      </c>
      <c r="K446" s="150"/>
      <c r="L446" s="150"/>
      <c r="M446" s="150"/>
    </row>
    <row r="447" spans="1:13" x14ac:dyDescent="0.25">
      <c r="A447" s="153"/>
      <c r="B447" s="153"/>
      <c r="C447" s="153"/>
      <c r="D447" s="153"/>
      <c r="E447" s="153"/>
      <c r="F447" s="153"/>
      <c r="G447" s="153"/>
      <c r="H447" s="150"/>
      <c r="I447" s="150"/>
      <c r="J447" s="144" t="s">
        <v>34</v>
      </c>
      <c r="K447" s="144"/>
      <c r="L447" s="154">
        <f>C445</f>
        <v>2226</v>
      </c>
      <c r="M447" s="150" t="s">
        <v>35</v>
      </c>
    </row>
    <row r="448" spans="1:13" x14ac:dyDescent="0.25">
      <c r="A448" s="153"/>
      <c r="B448" s="153"/>
      <c r="C448" s="153"/>
      <c r="D448" s="153"/>
      <c r="E448" s="153"/>
      <c r="F448" s="153"/>
      <c r="G448" s="153"/>
      <c r="H448" s="150"/>
      <c r="I448" s="150"/>
      <c r="J448" s="144" t="s">
        <v>36</v>
      </c>
      <c r="K448" s="144"/>
      <c r="L448" s="155">
        <f>D446</f>
        <v>10.541666666666666</v>
      </c>
      <c r="M448" s="150" t="s">
        <v>14</v>
      </c>
    </row>
    <row r="449" spans="1:13" x14ac:dyDescent="0.25">
      <c r="A449" s="153"/>
      <c r="B449" s="153"/>
      <c r="C449" s="153"/>
      <c r="D449" s="153"/>
      <c r="E449" s="153"/>
      <c r="F449" s="153"/>
      <c r="G449" s="153"/>
      <c r="H449" s="150"/>
      <c r="I449" s="150"/>
      <c r="J449" s="144" t="s">
        <v>37</v>
      </c>
      <c r="K449" s="144"/>
      <c r="L449" s="156">
        <f>G446</f>
        <v>3.4583333333333335</v>
      </c>
      <c r="M449" s="150" t="s">
        <v>14</v>
      </c>
    </row>
  </sheetData>
  <mergeCells count="224">
    <mergeCell ref="A445:B445"/>
    <mergeCell ref="A446:B446"/>
    <mergeCell ref="A417:B417"/>
    <mergeCell ref="A418:B418"/>
    <mergeCell ref="A423:M423"/>
    <mergeCell ref="A424:M424"/>
    <mergeCell ref="A425:J425"/>
    <mergeCell ref="A426:A427"/>
    <mergeCell ref="B426:B427"/>
    <mergeCell ref="C426:C427"/>
    <mergeCell ref="D426:D427"/>
    <mergeCell ref="E426:E427"/>
    <mergeCell ref="F426:F427"/>
    <mergeCell ref="G426:G427"/>
    <mergeCell ref="H426:J426"/>
    <mergeCell ref="K426:M426"/>
    <mergeCell ref="A389:B389"/>
    <mergeCell ref="A390:B390"/>
    <mergeCell ref="A395:M395"/>
    <mergeCell ref="A396:M396"/>
    <mergeCell ref="A397:J397"/>
    <mergeCell ref="A398:A399"/>
    <mergeCell ref="B398:B399"/>
    <mergeCell ref="C398:C399"/>
    <mergeCell ref="D398:D399"/>
    <mergeCell ref="E398:E399"/>
    <mergeCell ref="F398:F399"/>
    <mergeCell ref="G398:G399"/>
    <mergeCell ref="H398:J398"/>
    <mergeCell ref="K398:M398"/>
    <mergeCell ref="A361:B361"/>
    <mergeCell ref="A362:B362"/>
    <mergeCell ref="A367:M367"/>
    <mergeCell ref="A368:M368"/>
    <mergeCell ref="A369:J369"/>
    <mergeCell ref="A370:A371"/>
    <mergeCell ref="B370:B371"/>
    <mergeCell ref="C370:C371"/>
    <mergeCell ref="D370:D371"/>
    <mergeCell ref="E370:E371"/>
    <mergeCell ref="F370:F371"/>
    <mergeCell ref="G370:G371"/>
    <mergeCell ref="H370:J370"/>
    <mergeCell ref="K370:M370"/>
    <mergeCell ref="A333:B333"/>
    <mergeCell ref="A334:B334"/>
    <mergeCell ref="A339:M339"/>
    <mergeCell ref="A340:M340"/>
    <mergeCell ref="A341:J341"/>
    <mergeCell ref="A342:A343"/>
    <mergeCell ref="B342:B343"/>
    <mergeCell ref="C342:C343"/>
    <mergeCell ref="D342:D343"/>
    <mergeCell ref="E342:E343"/>
    <mergeCell ref="F342:F343"/>
    <mergeCell ref="G342:G343"/>
    <mergeCell ref="H342:J342"/>
    <mergeCell ref="K342:M342"/>
    <mergeCell ref="A305:B305"/>
    <mergeCell ref="A306:B306"/>
    <mergeCell ref="A311:M311"/>
    <mergeCell ref="A312:M312"/>
    <mergeCell ref="A313:J313"/>
    <mergeCell ref="A314:A315"/>
    <mergeCell ref="B314:B315"/>
    <mergeCell ref="C314:C315"/>
    <mergeCell ref="D314:D315"/>
    <mergeCell ref="E314:E315"/>
    <mergeCell ref="F314:F315"/>
    <mergeCell ref="G314:G315"/>
    <mergeCell ref="H314:J314"/>
    <mergeCell ref="K314:M314"/>
    <mergeCell ref="A277:B277"/>
    <mergeCell ref="A278:B278"/>
    <mergeCell ref="A283:M283"/>
    <mergeCell ref="A284:M284"/>
    <mergeCell ref="A285:J285"/>
    <mergeCell ref="A286:A287"/>
    <mergeCell ref="B286:B287"/>
    <mergeCell ref="C286:C287"/>
    <mergeCell ref="D286:D287"/>
    <mergeCell ref="E286:E287"/>
    <mergeCell ref="F286:F287"/>
    <mergeCell ref="G286:G287"/>
    <mergeCell ref="H286:J286"/>
    <mergeCell ref="K286:M286"/>
    <mergeCell ref="A249:B249"/>
    <mergeCell ref="A250:B250"/>
    <mergeCell ref="A255:M255"/>
    <mergeCell ref="A256:M256"/>
    <mergeCell ref="A257:J257"/>
    <mergeCell ref="A258:A259"/>
    <mergeCell ref="B258:B259"/>
    <mergeCell ref="C258:C259"/>
    <mergeCell ref="D258:D259"/>
    <mergeCell ref="E258:E259"/>
    <mergeCell ref="F258:F259"/>
    <mergeCell ref="G258:G259"/>
    <mergeCell ref="H258:J258"/>
    <mergeCell ref="K258:M258"/>
    <mergeCell ref="A221:B221"/>
    <mergeCell ref="A222:B222"/>
    <mergeCell ref="A227:M227"/>
    <mergeCell ref="A228:M228"/>
    <mergeCell ref="A229:J229"/>
    <mergeCell ref="A230:A231"/>
    <mergeCell ref="B230:B231"/>
    <mergeCell ref="C230:C231"/>
    <mergeCell ref="D230:D231"/>
    <mergeCell ref="E230:E231"/>
    <mergeCell ref="F230:F231"/>
    <mergeCell ref="G230:G231"/>
    <mergeCell ref="H230:J230"/>
    <mergeCell ref="K230:M230"/>
    <mergeCell ref="A191:B191"/>
    <mergeCell ref="A192:B192"/>
    <mergeCell ref="A197:M197"/>
    <mergeCell ref="A198:M198"/>
    <mergeCell ref="A199:J199"/>
    <mergeCell ref="A200:A201"/>
    <mergeCell ref="B200:B201"/>
    <mergeCell ref="C200:C201"/>
    <mergeCell ref="D200:D201"/>
    <mergeCell ref="E200:E201"/>
    <mergeCell ref="F200:F201"/>
    <mergeCell ref="G200:G201"/>
    <mergeCell ref="H200:J200"/>
    <mergeCell ref="K200:M200"/>
    <mergeCell ref="A163:B163"/>
    <mergeCell ref="A164:B164"/>
    <mergeCell ref="A169:M169"/>
    <mergeCell ref="A170:M170"/>
    <mergeCell ref="A171:J171"/>
    <mergeCell ref="A172:A173"/>
    <mergeCell ref="B172:B173"/>
    <mergeCell ref="C172:C173"/>
    <mergeCell ref="D172:D173"/>
    <mergeCell ref="E172:E173"/>
    <mergeCell ref="F172:F173"/>
    <mergeCell ref="G172:G173"/>
    <mergeCell ref="H172:J172"/>
    <mergeCell ref="K172:M172"/>
    <mergeCell ref="A135:B135"/>
    <mergeCell ref="A136:B136"/>
    <mergeCell ref="A141:M141"/>
    <mergeCell ref="A142:M142"/>
    <mergeCell ref="A143:J143"/>
    <mergeCell ref="A144:A145"/>
    <mergeCell ref="B144:B145"/>
    <mergeCell ref="C144:C145"/>
    <mergeCell ref="D144:D145"/>
    <mergeCell ref="E144:E145"/>
    <mergeCell ref="F144:F145"/>
    <mergeCell ref="G144:G145"/>
    <mergeCell ref="H144:J144"/>
    <mergeCell ref="K144:M144"/>
    <mergeCell ref="A107:B107"/>
    <mergeCell ref="A108:B108"/>
    <mergeCell ref="A113:M113"/>
    <mergeCell ref="A114:M114"/>
    <mergeCell ref="A115:J115"/>
    <mergeCell ref="A116:A117"/>
    <mergeCell ref="B116:B117"/>
    <mergeCell ref="C116:C117"/>
    <mergeCell ref="D116:D117"/>
    <mergeCell ref="E116:E117"/>
    <mergeCell ref="F116:F117"/>
    <mergeCell ref="G116:G117"/>
    <mergeCell ref="H116:J116"/>
    <mergeCell ref="K116:M116"/>
    <mergeCell ref="A79:B79"/>
    <mergeCell ref="A80:B80"/>
    <mergeCell ref="A85:M85"/>
    <mergeCell ref="A86:M86"/>
    <mergeCell ref="A87:J87"/>
    <mergeCell ref="A88:A89"/>
    <mergeCell ref="B88:B89"/>
    <mergeCell ref="C88:C89"/>
    <mergeCell ref="D88:D89"/>
    <mergeCell ref="E88:E89"/>
    <mergeCell ref="F88:F89"/>
    <mergeCell ref="G88:G89"/>
    <mergeCell ref="H88:J88"/>
    <mergeCell ref="K88:M88"/>
    <mergeCell ref="A51:B51"/>
    <mergeCell ref="A52:B52"/>
    <mergeCell ref="A57:M57"/>
    <mergeCell ref="A58:M58"/>
    <mergeCell ref="A59:J59"/>
    <mergeCell ref="A60:A61"/>
    <mergeCell ref="B60:B61"/>
    <mergeCell ref="C60:C61"/>
    <mergeCell ref="D60:D61"/>
    <mergeCell ref="E60:E61"/>
    <mergeCell ref="F60:F61"/>
    <mergeCell ref="G60:G61"/>
    <mergeCell ref="H60:J60"/>
    <mergeCell ref="K60:M60"/>
    <mergeCell ref="A23:B23"/>
    <mergeCell ref="A24:B24"/>
    <mergeCell ref="A29:M29"/>
    <mergeCell ref="A30:M30"/>
    <mergeCell ref="A31:J31"/>
    <mergeCell ref="A32:A33"/>
    <mergeCell ref="B32:B33"/>
    <mergeCell ref="C32:C33"/>
    <mergeCell ref="D32:D33"/>
    <mergeCell ref="E32:E33"/>
    <mergeCell ref="F32:F33"/>
    <mergeCell ref="G32:G33"/>
    <mergeCell ref="H32:J32"/>
    <mergeCell ref="K32:M32"/>
    <mergeCell ref="A1:M1"/>
    <mergeCell ref="A2:M2"/>
    <mergeCell ref="A3:J3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8749999999999998" bottom="0.74791666666666701" header="0.511811023622047" footer="0.511811023622047"/>
  <pageSetup paperSize="75" scale="85" orientation="landscape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AB89"/>
  <sheetViews>
    <sheetView topLeftCell="A25" zoomScale="95" zoomScaleNormal="95" workbookViewId="0">
      <selection activeCell="Q26" sqref="Q26"/>
    </sheetView>
  </sheetViews>
  <sheetFormatPr defaultColWidth="8.5703125" defaultRowHeight="15" x14ac:dyDescent="0.25"/>
  <cols>
    <col min="1" max="1" width="6.42578125" customWidth="1"/>
    <col min="2" max="2" width="15.85546875" customWidth="1"/>
    <col min="3" max="7" width="9.140625" customWidth="1"/>
    <col min="9" max="9" width="11.5703125" customWidth="1"/>
    <col min="12" max="12" width="11.140625" customWidth="1"/>
    <col min="16" max="16" width="5.5703125" customWidth="1"/>
    <col min="17" max="17" width="20.85546875" customWidth="1"/>
    <col min="24" max="24" width="11" customWidth="1"/>
    <col min="27" max="27" width="11" customWidth="1"/>
    <col min="30" max="30" width="20.85546875" customWidth="1"/>
  </cols>
  <sheetData>
    <row r="1" spans="1:28" ht="15.75" x14ac:dyDescent="0.25">
      <c r="A1" s="438" t="s">
        <v>0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394"/>
      <c r="P1" s="438" t="s">
        <v>0</v>
      </c>
      <c r="Q1" s="438"/>
      <c r="R1" s="438"/>
      <c r="S1" s="438"/>
      <c r="T1" s="438"/>
      <c r="U1" s="438"/>
      <c r="V1" s="438"/>
      <c r="W1" s="438"/>
      <c r="X1" s="438"/>
      <c r="Y1" s="438"/>
      <c r="Z1" s="438"/>
      <c r="AA1" s="438"/>
      <c r="AB1" s="438"/>
    </row>
    <row r="2" spans="1:28" ht="15.75" x14ac:dyDescent="0.25">
      <c r="A2" s="438" t="s">
        <v>379</v>
      </c>
      <c r="B2" s="438"/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394"/>
      <c r="P2" s="438" t="s">
        <v>380</v>
      </c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</row>
    <row r="3" spans="1:28" ht="15.75" x14ac:dyDescent="0.2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394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</row>
    <row r="4" spans="1:28" ht="16.5" x14ac:dyDescent="0.3">
      <c r="A4" s="139" t="s">
        <v>381</v>
      </c>
      <c r="B4" s="137"/>
      <c r="C4" s="137"/>
      <c r="D4" s="137"/>
      <c r="E4" s="137"/>
      <c r="F4" s="137"/>
      <c r="G4" s="262"/>
      <c r="H4" s="137"/>
      <c r="I4" s="137"/>
      <c r="J4" s="138"/>
      <c r="K4" s="139" t="s">
        <v>3</v>
      </c>
      <c r="L4" s="136">
        <v>16</v>
      </c>
      <c r="M4" s="139" t="s">
        <v>4</v>
      </c>
      <c r="N4" s="394"/>
      <c r="P4" t="s">
        <v>381</v>
      </c>
      <c r="Z4" s="139" t="s">
        <v>3</v>
      </c>
      <c r="AA4" s="136">
        <v>17</v>
      </c>
      <c r="AB4" s="139" t="s">
        <v>4</v>
      </c>
    </row>
    <row r="5" spans="1:28" ht="15.75" customHeight="1" x14ac:dyDescent="0.25">
      <c r="A5" s="481" t="s">
        <v>5</v>
      </c>
      <c r="B5" s="481" t="s">
        <v>6</v>
      </c>
      <c r="C5" s="482" t="s">
        <v>7</v>
      </c>
      <c r="D5" s="483" t="s">
        <v>8</v>
      </c>
      <c r="E5" s="484" t="s">
        <v>9</v>
      </c>
      <c r="F5" s="484" t="s">
        <v>10</v>
      </c>
      <c r="G5" s="483" t="s">
        <v>11</v>
      </c>
      <c r="H5" s="485" t="s">
        <v>12</v>
      </c>
      <c r="I5" s="485"/>
      <c r="J5" s="485"/>
      <c r="K5" s="486" t="s">
        <v>13</v>
      </c>
      <c r="L5" s="486"/>
      <c r="M5" s="486"/>
      <c r="N5" s="395"/>
      <c r="P5" s="481" t="s">
        <v>5</v>
      </c>
      <c r="Q5" s="481" t="s">
        <v>6</v>
      </c>
      <c r="R5" s="483" t="s">
        <v>7</v>
      </c>
      <c r="S5" s="483" t="s">
        <v>8</v>
      </c>
      <c r="T5" s="484" t="s">
        <v>9</v>
      </c>
      <c r="U5" s="484" t="s">
        <v>10</v>
      </c>
      <c r="V5" s="483" t="s">
        <v>11</v>
      </c>
      <c r="W5" s="485" t="s">
        <v>12</v>
      </c>
      <c r="X5" s="485"/>
      <c r="Y5" s="485"/>
      <c r="Z5" s="486" t="s">
        <v>13</v>
      </c>
      <c r="AA5" s="486"/>
      <c r="AB5" s="486"/>
    </row>
    <row r="6" spans="1:28" ht="15.75" x14ac:dyDescent="0.25">
      <c r="A6" s="481"/>
      <c r="B6" s="481"/>
      <c r="C6" s="482"/>
      <c r="D6" s="483"/>
      <c r="E6" s="484"/>
      <c r="F6" s="484"/>
      <c r="G6" s="483"/>
      <c r="H6" s="396" t="s">
        <v>14</v>
      </c>
      <c r="I6" s="396" t="s">
        <v>15</v>
      </c>
      <c r="J6" s="396" t="s">
        <v>16</v>
      </c>
      <c r="K6" s="397" t="s">
        <v>14</v>
      </c>
      <c r="L6" s="397" t="s">
        <v>15</v>
      </c>
      <c r="M6" s="398" t="s">
        <v>16</v>
      </c>
      <c r="N6" s="395"/>
      <c r="P6" s="481"/>
      <c r="Q6" s="481"/>
      <c r="R6" s="483"/>
      <c r="S6" s="483"/>
      <c r="T6" s="484"/>
      <c r="U6" s="484"/>
      <c r="V6" s="483"/>
      <c r="W6" s="396" t="s">
        <v>14</v>
      </c>
      <c r="X6" s="396" t="s">
        <v>15</v>
      </c>
      <c r="Y6" s="396" t="s">
        <v>16</v>
      </c>
      <c r="Z6" s="397" t="s">
        <v>14</v>
      </c>
      <c r="AA6" s="397" t="s">
        <v>15</v>
      </c>
      <c r="AB6" s="398" t="s">
        <v>16</v>
      </c>
    </row>
    <row r="7" spans="1:28" ht="15.75" x14ac:dyDescent="0.25">
      <c r="A7" s="105">
        <v>1</v>
      </c>
      <c r="B7" s="106" t="s">
        <v>382</v>
      </c>
      <c r="C7" s="107">
        <v>83</v>
      </c>
      <c r="D7" s="108">
        <f t="shared" ref="D7:D18" si="0">F7+E7</f>
        <v>6</v>
      </c>
      <c r="E7" s="108">
        <v>1</v>
      </c>
      <c r="F7" s="108">
        <f t="shared" ref="F7:F18" si="1">INT(C7/$L$4)</f>
        <v>5</v>
      </c>
      <c r="G7" s="105">
        <v>3</v>
      </c>
      <c r="H7" s="105" t="str">
        <f t="shared" ref="H7:H19" si="2">CHOOSE(WEEKDAY(I7),"Minggu","Senin","Selasa","Rabu","Kamis","Jum'at","Sabtu")</f>
        <v>Rabu</v>
      </c>
      <c r="I7" s="399">
        <v>42599</v>
      </c>
      <c r="J7" s="400">
        <v>0.875</v>
      </c>
      <c r="K7" s="105" t="str">
        <f t="shared" ref="K7:K18" si="3">CHOOSE(WEEKDAY(L7),"Minggu","Senin","Selasa","Rabu","Kamis","Jum'at","Sabtu")</f>
        <v>Kamis</v>
      </c>
      <c r="L7" s="399">
        <f>(I7+J7)+G7/24</f>
        <v>42600</v>
      </c>
      <c r="M7" s="401">
        <f t="shared" ref="M7:M18" si="4">(J7+G7/24)</f>
        <v>1</v>
      </c>
      <c r="N7" s="395" t="str">
        <f t="shared" ref="N7:N19" si="5">LOWER(B7)</f>
        <v>*) labuan bajo</v>
      </c>
      <c r="P7" s="105">
        <v>1</v>
      </c>
      <c r="Q7" s="106" t="s">
        <v>382</v>
      </c>
      <c r="R7" s="107">
        <v>83</v>
      </c>
      <c r="S7" s="108">
        <f t="shared" ref="S7:S18" si="6">U7+T7</f>
        <v>5</v>
      </c>
      <c r="T7" s="108">
        <v>1</v>
      </c>
      <c r="U7" s="108">
        <f t="shared" ref="U7:U18" si="7">INT(R7/$AA$4)</f>
        <v>4</v>
      </c>
      <c r="V7" s="105">
        <v>3</v>
      </c>
      <c r="W7" s="105" t="str">
        <f t="shared" ref="W7:W19" si="8">CHOOSE(WEEKDAY(X7),"Minggu","Senin","Selasa","Rabu","Kamis","Jum'at","Sabtu")</f>
        <v>Minggu</v>
      </c>
      <c r="X7" s="399">
        <v>42596</v>
      </c>
      <c r="Y7" s="400">
        <v>0.875</v>
      </c>
      <c r="Z7" s="105" t="str">
        <f t="shared" ref="Z7:Z18" si="9">CHOOSE(WEEKDAY(AA7),"Minggu","Senin","Selasa","Rabu","Kamis","Jum'at","Sabtu")</f>
        <v>Senin</v>
      </c>
      <c r="AA7" s="399">
        <f>(X7+Y7)+V7/24</f>
        <v>42597</v>
      </c>
      <c r="AB7" s="401">
        <f t="shared" ref="AB7:AB18" si="10">(Y7+V7/24)</f>
        <v>1</v>
      </c>
    </row>
    <row r="8" spans="1:28" ht="15.75" x14ac:dyDescent="0.25">
      <c r="A8" s="27">
        <v>2</v>
      </c>
      <c r="B8" s="54" t="s">
        <v>383</v>
      </c>
      <c r="C8" s="113">
        <v>210</v>
      </c>
      <c r="D8" s="108">
        <f t="shared" si="0"/>
        <v>14</v>
      </c>
      <c r="E8" s="108">
        <v>1</v>
      </c>
      <c r="F8" s="108">
        <f t="shared" si="1"/>
        <v>13</v>
      </c>
      <c r="G8" s="27">
        <v>2</v>
      </c>
      <c r="H8" s="27" t="str">
        <f t="shared" si="2"/>
        <v>Jum'at</v>
      </c>
      <c r="I8" s="72">
        <f t="shared" ref="I8:I19" si="11">$L$7+J8</f>
        <v>42601.25</v>
      </c>
      <c r="J8" s="73">
        <f t="shared" ref="J8:J19" si="12">M7+D7/24</f>
        <v>1.25</v>
      </c>
      <c r="K8" s="27" t="str">
        <f t="shared" si="3"/>
        <v>Jum'at</v>
      </c>
      <c r="L8" s="399">
        <f t="shared" ref="L8:L18" si="13">($L$7+J8)+G8/24</f>
        <v>42601.333333333336</v>
      </c>
      <c r="M8" s="402">
        <f t="shared" si="4"/>
        <v>1.3333333333333333</v>
      </c>
      <c r="N8" s="395" t="str">
        <f t="shared" si="5"/>
        <v>bima</v>
      </c>
      <c r="P8" s="27">
        <v>2</v>
      </c>
      <c r="Q8" s="54" t="s">
        <v>383</v>
      </c>
      <c r="R8" s="113">
        <v>210</v>
      </c>
      <c r="S8" s="108">
        <f t="shared" si="6"/>
        <v>13</v>
      </c>
      <c r="T8" s="108">
        <v>1</v>
      </c>
      <c r="U8" s="108">
        <f t="shared" si="7"/>
        <v>12</v>
      </c>
      <c r="V8" s="27">
        <v>2</v>
      </c>
      <c r="W8" s="27" t="str">
        <f t="shared" si="8"/>
        <v>Senin</v>
      </c>
      <c r="X8" s="72">
        <f t="shared" ref="X8:X19" si="14">$X$7+Y8</f>
        <v>42597.208333333336</v>
      </c>
      <c r="Y8" s="73">
        <f t="shared" ref="Y8:Y19" si="15">AB7+S7/24</f>
        <v>1.2083333333333333</v>
      </c>
      <c r="Z8" s="27" t="str">
        <f t="shared" si="9"/>
        <v>Senin</v>
      </c>
      <c r="AA8" s="399">
        <f t="shared" ref="AA8:AA18" si="16">($X$7+Y8)+V8/24</f>
        <v>42597.291666666672</v>
      </c>
      <c r="AB8" s="402">
        <f t="shared" si="10"/>
        <v>1.2916666666666665</v>
      </c>
    </row>
    <row r="9" spans="1:28" ht="15.75" x14ac:dyDescent="0.25">
      <c r="A9" s="105">
        <v>3</v>
      </c>
      <c r="B9" s="54" t="s">
        <v>148</v>
      </c>
      <c r="C9" s="113">
        <v>243</v>
      </c>
      <c r="D9" s="108">
        <f t="shared" si="0"/>
        <v>16</v>
      </c>
      <c r="E9" s="108">
        <v>1</v>
      </c>
      <c r="F9" s="108">
        <f t="shared" si="1"/>
        <v>15</v>
      </c>
      <c r="G9" s="27">
        <v>3</v>
      </c>
      <c r="H9" s="27" t="str">
        <f t="shared" si="2"/>
        <v>Jum'at</v>
      </c>
      <c r="I9" s="72">
        <f t="shared" si="11"/>
        <v>42601.916666666664</v>
      </c>
      <c r="J9" s="73">
        <f t="shared" si="12"/>
        <v>1.9166666666666665</v>
      </c>
      <c r="K9" s="27" t="str">
        <f t="shared" si="3"/>
        <v>Sabtu</v>
      </c>
      <c r="L9" s="399">
        <f t="shared" si="13"/>
        <v>42602.041666666664</v>
      </c>
      <c r="M9" s="402">
        <f t="shared" si="4"/>
        <v>2.0416666666666665</v>
      </c>
      <c r="N9" s="395" t="str">
        <f t="shared" si="5"/>
        <v>makassar</v>
      </c>
      <c r="P9" s="105">
        <v>3</v>
      </c>
      <c r="Q9" s="54" t="s">
        <v>148</v>
      </c>
      <c r="R9" s="113">
        <v>243</v>
      </c>
      <c r="S9" s="108">
        <f t="shared" si="6"/>
        <v>15</v>
      </c>
      <c r="T9" s="108">
        <v>1</v>
      </c>
      <c r="U9" s="108">
        <f t="shared" si="7"/>
        <v>14</v>
      </c>
      <c r="V9" s="27">
        <v>7</v>
      </c>
      <c r="W9" s="27" t="str">
        <f t="shared" si="8"/>
        <v>Senin</v>
      </c>
      <c r="X9" s="72">
        <f t="shared" si="14"/>
        <v>42597.833333333336</v>
      </c>
      <c r="Y9" s="73">
        <f t="shared" si="15"/>
        <v>1.833333333333333</v>
      </c>
      <c r="Z9" s="27" t="str">
        <f t="shared" si="9"/>
        <v>Selasa</v>
      </c>
      <c r="AA9" s="399">
        <f t="shared" si="16"/>
        <v>42598.125</v>
      </c>
      <c r="AB9" s="402">
        <f t="shared" si="10"/>
        <v>2.1249999999999996</v>
      </c>
    </row>
    <row r="10" spans="1:28" ht="15.75" x14ac:dyDescent="0.25">
      <c r="A10" s="27">
        <v>4</v>
      </c>
      <c r="B10" s="22" t="s">
        <v>153</v>
      </c>
      <c r="C10" s="116">
        <v>86</v>
      </c>
      <c r="D10" s="108">
        <f t="shared" si="0"/>
        <v>6</v>
      </c>
      <c r="E10" s="108">
        <v>1</v>
      </c>
      <c r="F10" s="108">
        <f t="shared" si="1"/>
        <v>5</v>
      </c>
      <c r="G10" s="27">
        <v>8</v>
      </c>
      <c r="H10" s="27" t="str">
        <f t="shared" si="2"/>
        <v>Sabtu</v>
      </c>
      <c r="I10" s="72">
        <f t="shared" si="11"/>
        <v>42602.708333333336</v>
      </c>
      <c r="J10" s="73">
        <f t="shared" si="12"/>
        <v>2.708333333333333</v>
      </c>
      <c r="K10" s="27" t="str">
        <f t="shared" si="3"/>
        <v>Minggu</v>
      </c>
      <c r="L10" s="399">
        <f t="shared" si="13"/>
        <v>42603.041666666672</v>
      </c>
      <c r="M10" s="402">
        <f t="shared" si="4"/>
        <v>3.0416666666666665</v>
      </c>
      <c r="N10" s="395" t="str">
        <f t="shared" si="5"/>
        <v>bau-bau</v>
      </c>
      <c r="P10" s="27">
        <v>4</v>
      </c>
      <c r="Q10" s="22" t="s">
        <v>153</v>
      </c>
      <c r="R10" s="116">
        <v>86</v>
      </c>
      <c r="S10" s="108">
        <f t="shared" si="6"/>
        <v>6</v>
      </c>
      <c r="T10" s="108">
        <v>1</v>
      </c>
      <c r="U10" s="108">
        <f t="shared" si="7"/>
        <v>5</v>
      </c>
      <c r="V10" s="27">
        <v>8</v>
      </c>
      <c r="W10" s="27" t="str">
        <f t="shared" si="8"/>
        <v>Selasa</v>
      </c>
      <c r="X10" s="72">
        <f t="shared" si="14"/>
        <v>42598.75</v>
      </c>
      <c r="Y10" s="73">
        <f t="shared" si="15"/>
        <v>2.7499999999999996</v>
      </c>
      <c r="Z10" s="27" t="str">
        <f t="shared" si="9"/>
        <v>Rabu</v>
      </c>
      <c r="AA10" s="399">
        <f t="shared" si="16"/>
        <v>42599.083333333336</v>
      </c>
      <c r="AB10" s="402">
        <f t="shared" si="10"/>
        <v>3.083333333333333</v>
      </c>
    </row>
    <row r="11" spans="1:28" ht="15.75" x14ac:dyDescent="0.25">
      <c r="A11" s="105">
        <v>5</v>
      </c>
      <c r="B11" s="22" t="s">
        <v>384</v>
      </c>
      <c r="C11" s="116">
        <v>86</v>
      </c>
      <c r="D11" s="114">
        <f t="shared" si="0"/>
        <v>6</v>
      </c>
      <c r="E11" s="114">
        <v>1</v>
      </c>
      <c r="F11" s="108">
        <f t="shared" si="1"/>
        <v>5</v>
      </c>
      <c r="G11" s="21">
        <v>4</v>
      </c>
      <c r="H11" s="27" t="str">
        <f t="shared" si="2"/>
        <v>Minggu</v>
      </c>
      <c r="I11" s="72">
        <f t="shared" si="11"/>
        <v>42603.291666666664</v>
      </c>
      <c r="J11" s="73">
        <f t="shared" si="12"/>
        <v>3.2916666666666665</v>
      </c>
      <c r="K11" s="27" t="str">
        <f t="shared" si="3"/>
        <v>Minggu</v>
      </c>
      <c r="L11" s="399">
        <f t="shared" si="13"/>
        <v>42603.458333333328</v>
      </c>
      <c r="M11" s="402">
        <f t="shared" si="4"/>
        <v>3.458333333333333</v>
      </c>
      <c r="N11" s="395" t="str">
        <f t="shared" si="5"/>
        <v>wanci</v>
      </c>
      <c r="P11" s="105">
        <v>5</v>
      </c>
      <c r="Q11" s="22" t="s">
        <v>384</v>
      </c>
      <c r="R11" s="116">
        <v>86</v>
      </c>
      <c r="S11" s="114">
        <f t="shared" si="6"/>
        <v>6</v>
      </c>
      <c r="T11" s="114">
        <v>1</v>
      </c>
      <c r="U11" s="108">
        <f t="shared" si="7"/>
        <v>5</v>
      </c>
      <c r="V11" s="21">
        <v>4</v>
      </c>
      <c r="W11" s="27" t="str">
        <f t="shared" si="8"/>
        <v>Rabu</v>
      </c>
      <c r="X11" s="72">
        <f t="shared" si="14"/>
        <v>42599.333333333336</v>
      </c>
      <c r="Y11" s="73">
        <f t="shared" si="15"/>
        <v>3.333333333333333</v>
      </c>
      <c r="Z11" s="27" t="str">
        <f t="shared" si="9"/>
        <v>Rabu</v>
      </c>
      <c r="AA11" s="399">
        <f t="shared" si="16"/>
        <v>42599.5</v>
      </c>
      <c r="AB11" s="402">
        <f t="shared" si="10"/>
        <v>3.4999999999999996</v>
      </c>
    </row>
    <row r="12" spans="1:28" ht="15.75" x14ac:dyDescent="0.25">
      <c r="A12" s="27">
        <v>6</v>
      </c>
      <c r="B12" s="22" t="s">
        <v>153</v>
      </c>
      <c r="C12" s="116">
        <v>113</v>
      </c>
      <c r="D12" s="114">
        <f t="shared" si="0"/>
        <v>8</v>
      </c>
      <c r="E12" s="114">
        <v>1</v>
      </c>
      <c r="F12" s="108">
        <f t="shared" si="1"/>
        <v>7</v>
      </c>
      <c r="G12" s="21">
        <v>8</v>
      </c>
      <c r="H12" s="27" t="str">
        <f t="shared" si="2"/>
        <v>Minggu</v>
      </c>
      <c r="I12" s="72">
        <f t="shared" si="11"/>
        <v>42603.708333333336</v>
      </c>
      <c r="J12" s="73">
        <f t="shared" si="12"/>
        <v>3.708333333333333</v>
      </c>
      <c r="K12" s="27" t="str">
        <f t="shared" si="3"/>
        <v>Senin</v>
      </c>
      <c r="L12" s="399">
        <f t="shared" si="13"/>
        <v>42604.041666666672</v>
      </c>
      <c r="M12" s="402">
        <f t="shared" si="4"/>
        <v>4.0416666666666661</v>
      </c>
      <c r="N12" s="395" t="str">
        <f t="shared" si="5"/>
        <v>bau-bau</v>
      </c>
      <c r="P12" s="27">
        <v>6</v>
      </c>
      <c r="Q12" s="22" t="s">
        <v>153</v>
      </c>
      <c r="R12" s="116">
        <v>113</v>
      </c>
      <c r="S12" s="114">
        <f t="shared" si="6"/>
        <v>7</v>
      </c>
      <c r="T12" s="114">
        <v>1</v>
      </c>
      <c r="U12" s="108">
        <f t="shared" si="7"/>
        <v>6</v>
      </c>
      <c r="V12" s="21">
        <v>8</v>
      </c>
      <c r="W12" s="27" t="str">
        <f t="shared" si="8"/>
        <v>Rabu</v>
      </c>
      <c r="X12" s="72">
        <f t="shared" si="14"/>
        <v>42599.75</v>
      </c>
      <c r="Y12" s="73">
        <f t="shared" si="15"/>
        <v>3.7499999999999996</v>
      </c>
      <c r="Z12" s="27" t="str">
        <f t="shared" si="9"/>
        <v>Kamis</v>
      </c>
      <c r="AA12" s="399">
        <f t="shared" si="16"/>
        <v>42600.083333333336</v>
      </c>
      <c r="AB12" s="402">
        <f t="shared" si="10"/>
        <v>4.083333333333333</v>
      </c>
    </row>
    <row r="13" spans="1:28" ht="15.75" x14ac:dyDescent="0.25">
      <c r="A13" s="105">
        <v>7</v>
      </c>
      <c r="B13" s="403" t="s">
        <v>385</v>
      </c>
      <c r="C13" s="404">
        <v>113</v>
      </c>
      <c r="D13" s="114">
        <f t="shared" si="0"/>
        <v>8</v>
      </c>
      <c r="E13" s="114">
        <v>1</v>
      </c>
      <c r="F13" s="108">
        <f t="shared" si="1"/>
        <v>7</v>
      </c>
      <c r="G13" s="21">
        <v>2</v>
      </c>
      <c r="H13" s="27" t="str">
        <f t="shared" si="2"/>
        <v>Senin</v>
      </c>
      <c r="I13" s="72">
        <f t="shared" si="11"/>
        <v>42604.375</v>
      </c>
      <c r="J13" s="73">
        <f t="shared" si="12"/>
        <v>4.3749999999999991</v>
      </c>
      <c r="K13" s="27" t="str">
        <f t="shared" si="3"/>
        <v>Senin</v>
      </c>
      <c r="L13" s="399">
        <f t="shared" si="13"/>
        <v>42604.458333333336</v>
      </c>
      <c r="M13" s="402">
        <f t="shared" si="4"/>
        <v>4.4583333333333321</v>
      </c>
      <c r="N13" s="395" t="str">
        <f t="shared" si="5"/>
        <v>kendari</v>
      </c>
      <c r="P13" s="105">
        <v>7</v>
      </c>
      <c r="Q13" s="403" t="s">
        <v>385</v>
      </c>
      <c r="R13" s="404">
        <v>113</v>
      </c>
      <c r="S13" s="114">
        <f t="shared" si="6"/>
        <v>7</v>
      </c>
      <c r="T13" s="114">
        <v>1</v>
      </c>
      <c r="U13" s="108">
        <f t="shared" si="7"/>
        <v>6</v>
      </c>
      <c r="V13" s="21">
        <v>2</v>
      </c>
      <c r="W13" s="27" t="str">
        <f t="shared" si="8"/>
        <v>Kamis</v>
      </c>
      <c r="X13" s="72">
        <f t="shared" si="14"/>
        <v>42600.375</v>
      </c>
      <c r="Y13" s="73">
        <f t="shared" si="15"/>
        <v>4.375</v>
      </c>
      <c r="Z13" s="27" t="str">
        <f t="shared" si="9"/>
        <v>Kamis</v>
      </c>
      <c r="AA13" s="399">
        <f t="shared" si="16"/>
        <v>42600.458333333336</v>
      </c>
      <c r="AB13" s="402">
        <f t="shared" si="10"/>
        <v>4.458333333333333</v>
      </c>
    </row>
    <row r="14" spans="1:28" ht="15.75" x14ac:dyDescent="0.25">
      <c r="A14" s="27">
        <v>8</v>
      </c>
      <c r="B14" s="405" t="s">
        <v>153</v>
      </c>
      <c r="C14" s="21">
        <v>86</v>
      </c>
      <c r="D14" s="216">
        <f t="shared" si="0"/>
        <v>6</v>
      </c>
      <c r="E14" s="216">
        <v>1</v>
      </c>
      <c r="F14" s="108">
        <f t="shared" si="1"/>
        <v>5</v>
      </c>
      <c r="G14" s="215">
        <v>8</v>
      </c>
      <c r="H14" s="27" t="str">
        <f t="shared" si="2"/>
        <v>Senin</v>
      </c>
      <c r="I14" s="72">
        <f t="shared" si="11"/>
        <v>42604.791666666664</v>
      </c>
      <c r="J14" s="73">
        <f t="shared" si="12"/>
        <v>4.7916666666666652</v>
      </c>
      <c r="K14" s="27" t="str">
        <f t="shared" si="3"/>
        <v>Selasa</v>
      </c>
      <c r="L14" s="399">
        <f t="shared" si="13"/>
        <v>42605.125</v>
      </c>
      <c r="M14" s="402">
        <f t="shared" si="4"/>
        <v>5.1249999999999982</v>
      </c>
      <c r="N14" s="395" t="str">
        <f t="shared" si="5"/>
        <v>bau-bau</v>
      </c>
      <c r="P14" s="27">
        <v>8</v>
      </c>
      <c r="Q14" s="405" t="s">
        <v>153</v>
      </c>
      <c r="R14" s="21">
        <v>86</v>
      </c>
      <c r="S14" s="216">
        <f t="shared" si="6"/>
        <v>6</v>
      </c>
      <c r="T14" s="216">
        <v>1</v>
      </c>
      <c r="U14" s="406">
        <f t="shared" si="7"/>
        <v>5</v>
      </c>
      <c r="V14" s="215">
        <v>8</v>
      </c>
      <c r="W14" s="27" t="str">
        <f t="shared" si="8"/>
        <v>Kamis</v>
      </c>
      <c r="X14" s="72">
        <f t="shared" si="14"/>
        <v>42600.75</v>
      </c>
      <c r="Y14" s="73">
        <f t="shared" si="15"/>
        <v>4.75</v>
      </c>
      <c r="Z14" s="27" t="str">
        <f t="shared" si="9"/>
        <v>Jum'at</v>
      </c>
      <c r="AA14" s="399">
        <f t="shared" si="16"/>
        <v>42601.083333333336</v>
      </c>
      <c r="AB14" s="402">
        <f t="shared" si="10"/>
        <v>5.083333333333333</v>
      </c>
    </row>
    <row r="15" spans="1:28" ht="15.75" x14ac:dyDescent="0.25">
      <c r="A15" s="407">
        <v>9</v>
      </c>
      <c r="B15" s="405" t="s">
        <v>384</v>
      </c>
      <c r="C15" s="21">
        <v>86</v>
      </c>
      <c r="D15" s="23">
        <f t="shared" si="0"/>
        <v>6</v>
      </c>
      <c r="E15" s="23">
        <v>1</v>
      </c>
      <c r="F15" s="108">
        <f t="shared" si="1"/>
        <v>5</v>
      </c>
      <c r="G15" s="408">
        <v>4</v>
      </c>
      <c r="H15" s="27" t="str">
        <f t="shared" si="2"/>
        <v>Selasa</v>
      </c>
      <c r="I15" s="72">
        <f t="shared" si="11"/>
        <v>42605.375</v>
      </c>
      <c r="J15" s="73">
        <f t="shared" si="12"/>
        <v>5.3749999999999982</v>
      </c>
      <c r="K15" s="27" t="str">
        <f t="shared" si="3"/>
        <v>Selasa</v>
      </c>
      <c r="L15" s="399">
        <f t="shared" si="13"/>
        <v>42605.541666666664</v>
      </c>
      <c r="M15" s="402">
        <f t="shared" si="4"/>
        <v>5.5416666666666652</v>
      </c>
      <c r="N15" s="395" t="str">
        <f t="shared" si="5"/>
        <v>wanci</v>
      </c>
      <c r="P15" s="407">
        <v>9</v>
      </c>
      <c r="Q15" s="405" t="s">
        <v>384</v>
      </c>
      <c r="R15" s="21">
        <v>86</v>
      </c>
      <c r="S15" s="23">
        <f t="shared" si="6"/>
        <v>6</v>
      </c>
      <c r="T15" s="23">
        <v>1</v>
      </c>
      <c r="U15" s="53">
        <f t="shared" si="7"/>
        <v>5</v>
      </c>
      <c r="V15" s="408">
        <v>4</v>
      </c>
      <c r="W15" s="113" t="str">
        <f t="shared" si="8"/>
        <v>Jum'at</v>
      </c>
      <c r="X15" s="72">
        <f t="shared" si="14"/>
        <v>42601.333333333336</v>
      </c>
      <c r="Y15" s="73">
        <f t="shared" si="15"/>
        <v>5.333333333333333</v>
      </c>
      <c r="Z15" s="27" t="str">
        <f t="shared" si="9"/>
        <v>Jum'at</v>
      </c>
      <c r="AA15" s="399">
        <f t="shared" si="16"/>
        <v>42601.5</v>
      </c>
      <c r="AB15" s="402">
        <f t="shared" si="10"/>
        <v>5.5</v>
      </c>
    </row>
    <row r="16" spans="1:28" ht="15.75" x14ac:dyDescent="0.25">
      <c r="A16" s="409">
        <v>10</v>
      </c>
      <c r="B16" s="405" t="s">
        <v>153</v>
      </c>
      <c r="C16" s="21">
        <v>243</v>
      </c>
      <c r="D16" s="23">
        <f t="shared" si="0"/>
        <v>16</v>
      </c>
      <c r="E16" s="23">
        <v>1</v>
      </c>
      <c r="F16" s="108">
        <f t="shared" si="1"/>
        <v>15</v>
      </c>
      <c r="G16" s="408">
        <v>8</v>
      </c>
      <c r="H16" s="27" t="str">
        <f t="shared" si="2"/>
        <v>Selasa</v>
      </c>
      <c r="I16" s="72">
        <f t="shared" si="11"/>
        <v>42605.791666666664</v>
      </c>
      <c r="J16" s="73">
        <f t="shared" si="12"/>
        <v>5.7916666666666652</v>
      </c>
      <c r="K16" s="27" t="str">
        <f t="shared" si="3"/>
        <v>Rabu</v>
      </c>
      <c r="L16" s="399">
        <f t="shared" si="13"/>
        <v>42606.125</v>
      </c>
      <c r="M16" s="402">
        <f t="shared" si="4"/>
        <v>6.1249999999999982</v>
      </c>
      <c r="N16" s="395" t="str">
        <f t="shared" si="5"/>
        <v>bau-bau</v>
      </c>
      <c r="P16" s="409">
        <v>10</v>
      </c>
      <c r="Q16" s="405" t="s">
        <v>153</v>
      </c>
      <c r="R16" s="21">
        <v>243</v>
      </c>
      <c r="S16" s="23">
        <f t="shared" si="6"/>
        <v>15</v>
      </c>
      <c r="T16" s="23">
        <v>1</v>
      </c>
      <c r="U16" s="53">
        <f t="shared" si="7"/>
        <v>14</v>
      </c>
      <c r="V16" s="408">
        <v>8</v>
      </c>
      <c r="W16" s="113" t="str">
        <f t="shared" si="8"/>
        <v>Jum'at</v>
      </c>
      <c r="X16" s="72">
        <f t="shared" si="14"/>
        <v>42601.75</v>
      </c>
      <c r="Y16" s="73">
        <f t="shared" si="15"/>
        <v>5.75</v>
      </c>
      <c r="Z16" s="27" t="str">
        <f t="shared" si="9"/>
        <v>Sabtu</v>
      </c>
      <c r="AA16" s="399">
        <f t="shared" si="16"/>
        <v>42602.083333333336</v>
      </c>
      <c r="AB16" s="402">
        <f t="shared" si="10"/>
        <v>6.083333333333333</v>
      </c>
    </row>
    <row r="17" spans="1:28" ht="15.75" x14ac:dyDescent="0.25">
      <c r="A17" s="407">
        <v>11</v>
      </c>
      <c r="B17" s="405" t="s">
        <v>148</v>
      </c>
      <c r="C17" s="21">
        <v>210</v>
      </c>
      <c r="D17" s="23">
        <f t="shared" si="0"/>
        <v>14</v>
      </c>
      <c r="E17" s="23">
        <v>1</v>
      </c>
      <c r="F17" s="108">
        <f t="shared" si="1"/>
        <v>13</v>
      </c>
      <c r="G17" s="408">
        <v>3</v>
      </c>
      <c r="H17" s="27" t="str">
        <f t="shared" si="2"/>
        <v>Rabu</v>
      </c>
      <c r="I17" s="72">
        <f t="shared" si="11"/>
        <v>42606.791666666664</v>
      </c>
      <c r="J17" s="73">
        <f t="shared" si="12"/>
        <v>6.7916666666666652</v>
      </c>
      <c r="K17" s="27" t="str">
        <f t="shared" si="3"/>
        <v>Rabu</v>
      </c>
      <c r="L17" s="399">
        <f t="shared" si="13"/>
        <v>42606.916666666664</v>
      </c>
      <c r="M17" s="402">
        <f t="shared" si="4"/>
        <v>6.9166666666666652</v>
      </c>
      <c r="N17" s="395" t="str">
        <f t="shared" si="5"/>
        <v>makassar</v>
      </c>
      <c r="P17" s="407">
        <v>11</v>
      </c>
      <c r="Q17" s="405" t="s">
        <v>148</v>
      </c>
      <c r="R17" s="21">
        <v>210</v>
      </c>
      <c r="S17" s="23">
        <f t="shared" si="6"/>
        <v>13</v>
      </c>
      <c r="T17" s="23">
        <v>1</v>
      </c>
      <c r="U17" s="53">
        <f t="shared" si="7"/>
        <v>12</v>
      </c>
      <c r="V17" s="408">
        <v>8</v>
      </c>
      <c r="W17" s="113" t="str">
        <f t="shared" si="8"/>
        <v>Sabtu</v>
      </c>
      <c r="X17" s="72">
        <f t="shared" si="14"/>
        <v>42602.708333333336</v>
      </c>
      <c r="Y17" s="73">
        <f t="shared" si="15"/>
        <v>6.708333333333333</v>
      </c>
      <c r="Z17" s="27" t="str">
        <f t="shared" si="9"/>
        <v>Minggu</v>
      </c>
      <c r="AA17" s="399">
        <f t="shared" si="16"/>
        <v>42603.041666666672</v>
      </c>
      <c r="AB17" s="402">
        <f t="shared" si="10"/>
        <v>7.0416666666666661</v>
      </c>
    </row>
    <row r="18" spans="1:28" ht="15.75" x14ac:dyDescent="0.25">
      <c r="A18" s="409">
        <v>12</v>
      </c>
      <c r="B18" s="214" t="s">
        <v>383</v>
      </c>
      <c r="C18" s="410">
        <v>83</v>
      </c>
      <c r="D18" s="23">
        <f t="shared" si="0"/>
        <v>6</v>
      </c>
      <c r="E18" s="23">
        <v>1</v>
      </c>
      <c r="F18" s="108">
        <f t="shared" si="1"/>
        <v>5</v>
      </c>
      <c r="G18" s="408">
        <v>2</v>
      </c>
      <c r="H18" s="27" t="str">
        <f t="shared" si="2"/>
        <v>Kamis</v>
      </c>
      <c r="I18" s="72">
        <f t="shared" si="11"/>
        <v>42607.5</v>
      </c>
      <c r="J18" s="73">
        <f t="shared" si="12"/>
        <v>7.4999999999999982</v>
      </c>
      <c r="K18" s="27" t="str">
        <f t="shared" si="3"/>
        <v>Kamis</v>
      </c>
      <c r="L18" s="399">
        <f t="shared" si="13"/>
        <v>42607.583333333336</v>
      </c>
      <c r="M18" s="402">
        <f t="shared" si="4"/>
        <v>7.5833333333333313</v>
      </c>
      <c r="N18" s="395" t="str">
        <f t="shared" si="5"/>
        <v>bima</v>
      </c>
      <c r="P18" s="409">
        <v>12</v>
      </c>
      <c r="Q18" s="214" t="s">
        <v>383</v>
      </c>
      <c r="R18" s="410">
        <v>83</v>
      </c>
      <c r="S18" s="23">
        <f t="shared" si="6"/>
        <v>5</v>
      </c>
      <c r="T18" s="23">
        <v>1</v>
      </c>
      <c r="U18" s="53">
        <f t="shared" si="7"/>
        <v>4</v>
      </c>
      <c r="V18" s="408">
        <v>2</v>
      </c>
      <c r="W18" s="113" t="str">
        <f t="shared" si="8"/>
        <v>Minggu</v>
      </c>
      <c r="X18" s="72">
        <f t="shared" si="14"/>
        <v>42603.583333333336</v>
      </c>
      <c r="Y18" s="73">
        <f t="shared" si="15"/>
        <v>7.583333333333333</v>
      </c>
      <c r="Z18" s="27" t="str">
        <f t="shared" si="9"/>
        <v>Minggu</v>
      </c>
      <c r="AA18" s="399">
        <f t="shared" si="16"/>
        <v>42603.666666666672</v>
      </c>
      <c r="AB18" s="402">
        <f t="shared" si="10"/>
        <v>7.6666666666666661</v>
      </c>
    </row>
    <row r="19" spans="1:28" ht="15.75" x14ac:dyDescent="0.25">
      <c r="A19" s="105">
        <v>13</v>
      </c>
      <c r="B19" s="411" t="s">
        <v>386</v>
      </c>
      <c r="C19" s="410"/>
      <c r="D19" s="114"/>
      <c r="E19" s="114"/>
      <c r="F19" s="108"/>
      <c r="G19" s="109"/>
      <c r="H19" s="27" t="str">
        <f t="shared" si="2"/>
        <v>Kamis</v>
      </c>
      <c r="I19" s="72">
        <f t="shared" si="11"/>
        <v>42607.833333333336</v>
      </c>
      <c r="J19" s="73">
        <f t="shared" si="12"/>
        <v>7.8333333333333313</v>
      </c>
      <c r="K19" s="27"/>
      <c r="L19" s="399"/>
      <c r="M19" s="402"/>
      <c r="N19" s="395" t="str">
        <f t="shared" si="5"/>
        <v>labuan bajo</v>
      </c>
      <c r="P19" s="105">
        <v>13</v>
      </c>
      <c r="Q19" s="54" t="s">
        <v>386</v>
      </c>
      <c r="R19" s="410"/>
      <c r="S19" s="114"/>
      <c r="T19" s="114"/>
      <c r="U19" s="108"/>
      <c r="V19" s="109"/>
      <c r="W19" s="27" t="str">
        <f t="shared" si="8"/>
        <v>Minggu</v>
      </c>
      <c r="X19" s="72">
        <f t="shared" si="14"/>
        <v>42603.875</v>
      </c>
      <c r="Y19" s="73">
        <f t="shared" si="15"/>
        <v>7.8749999999999991</v>
      </c>
      <c r="Z19" s="27"/>
      <c r="AA19" s="399"/>
      <c r="AB19" s="402"/>
    </row>
    <row r="20" spans="1:28" x14ac:dyDescent="0.25">
      <c r="A20" s="412" t="s">
        <v>31</v>
      </c>
      <c r="B20" s="413"/>
      <c r="C20" s="414">
        <f>SUM(C7:C19)</f>
        <v>1642</v>
      </c>
      <c r="D20" s="415">
        <f>SUM(D7:D19)</f>
        <v>112</v>
      </c>
      <c r="E20" s="415"/>
      <c r="F20" s="415"/>
      <c r="G20" s="415">
        <f>SUM(G7:G19)</f>
        <v>55</v>
      </c>
      <c r="H20" s="416">
        <f>D20+G20</f>
        <v>167</v>
      </c>
      <c r="I20" s="143"/>
      <c r="J20" s="144"/>
      <c r="K20" s="143"/>
      <c r="L20" s="143"/>
      <c r="M20" s="144"/>
      <c r="P20" s="487" t="s">
        <v>31</v>
      </c>
      <c r="Q20" s="487"/>
      <c r="R20" s="414">
        <f>SUM(R7:R19)</f>
        <v>1642</v>
      </c>
      <c r="S20" s="415">
        <f>SUM(S7:S19)</f>
        <v>104</v>
      </c>
      <c r="T20" s="415"/>
      <c r="U20" s="415"/>
      <c r="V20" s="415">
        <f>SUM(V7:V19)</f>
        <v>64</v>
      </c>
      <c r="W20" s="416">
        <f>S20+V20</f>
        <v>168</v>
      </c>
      <c r="X20" s="143"/>
      <c r="Y20" s="144"/>
      <c r="Z20" s="143"/>
      <c r="AA20" s="143"/>
      <c r="AB20" s="144"/>
    </row>
    <row r="21" spans="1:28" x14ac:dyDescent="0.25">
      <c r="A21" s="191" t="s">
        <v>32</v>
      </c>
      <c r="B21" s="192"/>
      <c r="C21" s="174"/>
      <c r="D21" s="175">
        <f>D20/24</f>
        <v>4.666666666666667</v>
      </c>
      <c r="E21" s="175"/>
      <c r="F21" s="175"/>
      <c r="G21" s="175">
        <f>G20/24</f>
        <v>2.2916666666666665</v>
      </c>
      <c r="H21" s="176">
        <f>H20/24</f>
        <v>6.958333333333333</v>
      </c>
      <c r="I21" s="148"/>
      <c r="J21" s="149" t="s">
        <v>33</v>
      </c>
      <c r="K21" s="150"/>
      <c r="L21" s="150"/>
      <c r="M21" s="150"/>
      <c r="P21" s="440" t="s">
        <v>32</v>
      </c>
      <c r="Q21" s="440"/>
      <c r="R21" s="174"/>
      <c r="S21" s="175">
        <f>S20/24</f>
        <v>4.333333333333333</v>
      </c>
      <c r="T21" s="175"/>
      <c r="U21" s="175"/>
      <c r="V21" s="175">
        <f>V20/24</f>
        <v>2.6666666666666665</v>
      </c>
      <c r="W21" s="176">
        <f>W20/24</f>
        <v>7</v>
      </c>
      <c r="X21" s="148"/>
      <c r="Y21" s="149" t="s">
        <v>33</v>
      </c>
      <c r="Z21" s="150"/>
      <c r="AA21" s="150"/>
      <c r="AB21" s="150"/>
    </row>
    <row r="22" spans="1:28" ht="15.75" x14ac:dyDescent="0.25">
      <c r="A22" s="153"/>
      <c r="B22" s="153"/>
      <c r="C22" s="153"/>
      <c r="D22" s="153"/>
      <c r="E22" s="153"/>
      <c r="F22" s="153"/>
      <c r="G22" s="153"/>
      <c r="H22" s="150"/>
      <c r="I22" s="150"/>
      <c r="J22" s="144" t="s">
        <v>34</v>
      </c>
      <c r="K22" s="144"/>
      <c r="L22" s="154">
        <f>C20</f>
        <v>1642</v>
      </c>
      <c r="M22" s="150" t="s">
        <v>35</v>
      </c>
      <c r="P22" s="153" t="s">
        <v>387</v>
      </c>
      <c r="Q22" s="417" t="s">
        <v>388</v>
      </c>
      <c r="R22" s="153"/>
      <c r="S22" s="153"/>
      <c r="T22" s="153"/>
      <c r="U22" s="153"/>
      <c r="V22" s="153"/>
      <c r="W22" s="153"/>
      <c r="X22" s="150"/>
      <c r="Y22" s="144" t="s">
        <v>36</v>
      </c>
      <c r="Z22" s="144"/>
      <c r="AA22" s="155">
        <f>S21</f>
        <v>4.333333333333333</v>
      </c>
      <c r="AB22" s="150" t="s">
        <v>14</v>
      </c>
    </row>
    <row r="23" spans="1:28" x14ac:dyDescent="0.25">
      <c r="A23" s="153" t="s">
        <v>387</v>
      </c>
      <c r="B23" s="418" t="s">
        <v>389</v>
      </c>
      <c r="C23" s="153"/>
      <c r="D23" s="153"/>
      <c r="E23" s="153"/>
      <c r="F23" s="153"/>
      <c r="G23" s="153"/>
      <c r="H23" s="153"/>
      <c r="I23" s="150"/>
      <c r="J23" s="144" t="s">
        <v>36</v>
      </c>
      <c r="K23" s="144"/>
      <c r="L23" s="155">
        <f>D21</f>
        <v>4.666666666666667</v>
      </c>
      <c r="M23" s="150" t="s">
        <v>14</v>
      </c>
      <c r="P23" s="153"/>
      <c r="Q23" s="418" t="s">
        <v>390</v>
      </c>
      <c r="R23" s="153"/>
      <c r="S23" s="153"/>
      <c r="T23" s="153"/>
      <c r="U23" s="153"/>
      <c r="V23" s="153"/>
      <c r="W23" s="153"/>
      <c r="X23" s="150"/>
      <c r="Y23" s="144" t="s">
        <v>37</v>
      </c>
      <c r="Z23" s="144"/>
      <c r="AA23" s="156">
        <f>V21</f>
        <v>2.6666666666666665</v>
      </c>
      <c r="AB23" s="150" t="s">
        <v>14</v>
      </c>
    </row>
    <row r="24" spans="1:28" x14ac:dyDescent="0.25">
      <c r="A24" s="153"/>
      <c r="B24" s="153"/>
      <c r="C24" s="153"/>
      <c r="D24" s="153"/>
      <c r="E24" s="153"/>
      <c r="F24" s="153"/>
      <c r="G24" s="153"/>
      <c r="H24" s="153"/>
      <c r="I24" s="150"/>
      <c r="J24" s="144" t="s">
        <v>37</v>
      </c>
      <c r="K24" s="144"/>
      <c r="L24" s="156">
        <f>G21</f>
        <v>2.2916666666666665</v>
      </c>
      <c r="M24" s="150" t="s">
        <v>14</v>
      </c>
    </row>
    <row r="25" spans="1:28" x14ac:dyDescent="0.25">
      <c r="A25" s="165"/>
      <c r="B25" s="165"/>
      <c r="C25" s="165"/>
      <c r="D25" s="165"/>
      <c r="E25" s="165"/>
      <c r="F25" s="165"/>
      <c r="G25" s="165"/>
      <c r="H25" s="165"/>
      <c r="I25" s="150"/>
      <c r="T25">
        <f>366/7</f>
        <v>52.285714285714285</v>
      </c>
    </row>
    <row r="26" spans="1:28" x14ac:dyDescent="0.25">
      <c r="A26" s="165"/>
      <c r="B26" s="165"/>
      <c r="C26" s="165"/>
      <c r="D26" s="165"/>
      <c r="E26" s="165"/>
      <c r="F26" s="165"/>
      <c r="G26" s="165"/>
      <c r="H26" s="165"/>
      <c r="I26" s="150"/>
    </row>
    <row r="28" spans="1:28" ht="15.75" x14ac:dyDescent="0.25">
      <c r="A28" t="s">
        <v>391</v>
      </c>
      <c r="K28" s="139" t="s">
        <v>3</v>
      </c>
      <c r="L28" s="136">
        <v>17</v>
      </c>
      <c r="M28" s="139" t="s">
        <v>4</v>
      </c>
    </row>
    <row r="29" spans="1:28" ht="15" customHeight="1" x14ac:dyDescent="0.25">
      <c r="A29" s="481" t="s">
        <v>5</v>
      </c>
      <c r="B29" s="481" t="s">
        <v>6</v>
      </c>
      <c r="C29" s="482" t="s">
        <v>7</v>
      </c>
      <c r="D29" s="483" t="s">
        <v>8</v>
      </c>
      <c r="E29" s="484" t="s">
        <v>9</v>
      </c>
      <c r="F29" s="484" t="s">
        <v>10</v>
      </c>
      <c r="G29" s="483" t="s">
        <v>11</v>
      </c>
      <c r="H29" s="485" t="s">
        <v>12</v>
      </c>
      <c r="I29" s="485"/>
      <c r="J29" s="485"/>
      <c r="K29" s="486" t="s">
        <v>13</v>
      </c>
      <c r="L29" s="486"/>
      <c r="M29" s="486"/>
    </row>
    <row r="30" spans="1:28" ht="15.75" x14ac:dyDescent="0.25">
      <c r="A30" s="481"/>
      <c r="B30" s="481"/>
      <c r="C30" s="482"/>
      <c r="D30" s="483"/>
      <c r="E30" s="484"/>
      <c r="F30" s="484"/>
      <c r="G30" s="483"/>
      <c r="H30" s="396" t="s">
        <v>14</v>
      </c>
      <c r="I30" s="396" t="s">
        <v>15</v>
      </c>
      <c r="J30" s="396" t="s">
        <v>16</v>
      </c>
      <c r="K30" s="397" t="s">
        <v>14</v>
      </c>
      <c r="L30" s="397" t="s">
        <v>15</v>
      </c>
      <c r="M30" s="398" t="s">
        <v>16</v>
      </c>
    </row>
    <row r="31" spans="1:28" ht="15.75" x14ac:dyDescent="0.25">
      <c r="A31" s="105">
        <v>1</v>
      </c>
      <c r="B31" s="106" t="s">
        <v>392</v>
      </c>
      <c r="C31" s="107">
        <v>210</v>
      </c>
      <c r="D31" s="108">
        <f t="shared" ref="D31:D40" si="17">F31+E31</f>
        <v>14</v>
      </c>
      <c r="E31" s="108">
        <v>1</v>
      </c>
      <c r="F31" s="108">
        <f t="shared" ref="F31:F40" si="18">INT(C31/$L$4)</f>
        <v>13</v>
      </c>
      <c r="G31" s="105">
        <v>5</v>
      </c>
      <c r="H31" s="105" t="str">
        <f t="shared" ref="H31:H41" si="19">CHOOSE(WEEKDAY(I31),"Minggu","Senin","Selasa","Rabu","Kamis","Jum'at","Sabtu")</f>
        <v>Minggu</v>
      </c>
      <c r="I31" s="399">
        <v>42582</v>
      </c>
      <c r="J31" s="400">
        <v>0.875</v>
      </c>
      <c r="K31" s="105" t="str">
        <f t="shared" ref="K31:K40" si="20">CHOOSE(WEEKDAY(L31),"Minggu","Senin","Selasa","Rabu","Kamis","Jum'at","Sabtu")</f>
        <v>Senin</v>
      </c>
      <c r="L31" s="399">
        <f>(I31+J31)+G31/24</f>
        <v>42583.083333333336</v>
      </c>
      <c r="M31" s="401">
        <f t="shared" ref="M31:M40" si="21">(J31+G31/24)</f>
        <v>1.0833333333333333</v>
      </c>
    </row>
    <row r="32" spans="1:28" ht="15.75" x14ac:dyDescent="0.25">
      <c r="A32" s="27">
        <v>2</v>
      </c>
      <c r="B32" s="54" t="s">
        <v>148</v>
      </c>
      <c r="C32" s="113">
        <v>234</v>
      </c>
      <c r="D32" s="108">
        <f t="shared" si="17"/>
        <v>15</v>
      </c>
      <c r="E32" s="108">
        <v>1</v>
      </c>
      <c r="F32" s="108">
        <f t="shared" si="18"/>
        <v>14</v>
      </c>
      <c r="G32" s="27">
        <v>12</v>
      </c>
      <c r="H32" s="27" t="str">
        <f t="shared" si="19"/>
        <v>Senin</v>
      </c>
      <c r="I32" s="72">
        <f t="shared" ref="I32:I41" si="22">$X$7+J32</f>
        <v>42597.666666666664</v>
      </c>
      <c r="J32" s="73">
        <f t="shared" ref="J32:J41" si="23">M31+D31/24</f>
        <v>1.6666666666666665</v>
      </c>
      <c r="K32" s="27" t="str">
        <f t="shared" si="20"/>
        <v>Selasa</v>
      </c>
      <c r="L32" s="399">
        <f t="shared" ref="L32:L40" si="24">($X$7+J32)+G32/24</f>
        <v>42598.166666666664</v>
      </c>
      <c r="M32" s="402">
        <f t="shared" si="21"/>
        <v>2.1666666666666665</v>
      </c>
    </row>
    <row r="33" spans="1:14" ht="15.75" x14ac:dyDescent="0.25">
      <c r="A33" s="105">
        <v>3</v>
      </c>
      <c r="B33" s="54" t="s">
        <v>153</v>
      </c>
      <c r="C33" s="113">
        <v>86</v>
      </c>
      <c r="D33" s="108">
        <f t="shared" si="17"/>
        <v>6</v>
      </c>
      <c r="E33" s="108">
        <v>1</v>
      </c>
      <c r="F33" s="108">
        <f t="shared" si="18"/>
        <v>5</v>
      </c>
      <c r="G33" s="27">
        <v>5</v>
      </c>
      <c r="H33" s="27" t="str">
        <f t="shared" si="19"/>
        <v>Selasa</v>
      </c>
      <c r="I33" s="72">
        <f t="shared" si="22"/>
        <v>42598.791666666664</v>
      </c>
      <c r="J33" s="73">
        <f t="shared" si="23"/>
        <v>2.7916666666666665</v>
      </c>
      <c r="K33" s="27" t="str">
        <f t="shared" si="20"/>
        <v>Rabu</v>
      </c>
      <c r="L33" s="399">
        <f t="shared" si="24"/>
        <v>42599</v>
      </c>
      <c r="M33" s="402">
        <f t="shared" si="21"/>
        <v>3</v>
      </c>
    </row>
    <row r="34" spans="1:14" ht="15.75" x14ac:dyDescent="0.25">
      <c r="A34" s="27">
        <v>4</v>
      </c>
      <c r="B34" s="54" t="s">
        <v>384</v>
      </c>
      <c r="C34" s="113">
        <v>86</v>
      </c>
      <c r="D34" s="108">
        <f t="shared" si="17"/>
        <v>6</v>
      </c>
      <c r="E34" s="108">
        <v>1</v>
      </c>
      <c r="F34" s="108">
        <f t="shared" si="18"/>
        <v>5</v>
      </c>
      <c r="G34" s="27">
        <v>8</v>
      </c>
      <c r="H34" s="27" t="str">
        <f t="shared" si="19"/>
        <v>Rabu</v>
      </c>
      <c r="I34" s="72">
        <f t="shared" si="22"/>
        <v>42599.25</v>
      </c>
      <c r="J34" s="73">
        <f t="shared" si="23"/>
        <v>3.25</v>
      </c>
      <c r="K34" s="27" t="str">
        <f t="shared" si="20"/>
        <v>Rabu</v>
      </c>
      <c r="L34" s="399">
        <f t="shared" si="24"/>
        <v>42599.583333333336</v>
      </c>
      <c r="M34" s="402">
        <f t="shared" si="21"/>
        <v>3.5833333333333335</v>
      </c>
    </row>
    <row r="35" spans="1:14" ht="15.75" x14ac:dyDescent="0.25">
      <c r="A35" s="105">
        <v>5</v>
      </c>
      <c r="B35" s="22" t="s">
        <v>153</v>
      </c>
      <c r="C35" s="116">
        <v>113</v>
      </c>
      <c r="D35" s="114">
        <f t="shared" si="17"/>
        <v>8</v>
      </c>
      <c r="E35" s="114">
        <v>1</v>
      </c>
      <c r="F35" s="108">
        <f t="shared" si="18"/>
        <v>7</v>
      </c>
      <c r="G35" s="21">
        <v>6</v>
      </c>
      <c r="H35" s="27" t="str">
        <f t="shared" si="19"/>
        <v>Rabu</v>
      </c>
      <c r="I35" s="72">
        <f t="shared" si="22"/>
        <v>42599.833333333336</v>
      </c>
      <c r="J35" s="73">
        <f t="shared" si="23"/>
        <v>3.8333333333333335</v>
      </c>
      <c r="K35" s="27" t="str">
        <f t="shared" si="20"/>
        <v>Kamis</v>
      </c>
      <c r="L35" s="399">
        <f t="shared" si="24"/>
        <v>42600.083333333336</v>
      </c>
      <c r="M35" s="402">
        <f t="shared" si="21"/>
        <v>4.0833333333333339</v>
      </c>
    </row>
    <row r="36" spans="1:14" ht="15.75" x14ac:dyDescent="0.25">
      <c r="A36" s="27">
        <v>6</v>
      </c>
      <c r="B36" s="22" t="s">
        <v>385</v>
      </c>
      <c r="C36" s="116">
        <v>113</v>
      </c>
      <c r="D36" s="114">
        <f t="shared" si="17"/>
        <v>8</v>
      </c>
      <c r="E36" s="114">
        <v>1</v>
      </c>
      <c r="F36" s="108">
        <f t="shared" si="18"/>
        <v>7</v>
      </c>
      <c r="G36" s="21">
        <v>6</v>
      </c>
      <c r="H36" s="27" t="str">
        <f t="shared" si="19"/>
        <v>Kamis</v>
      </c>
      <c r="I36" s="72">
        <f t="shared" si="22"/>
        <v>42600.416666666664</v>
      </c>
      <c r="J36" s="73">
        <f t="shared" si="23"/>
        <v>4.416666666666667</v>
      </c>
      <c r="K36" s="27" t="str">
        <f t="shared" si="20"/>
        <v>Kamis</v>
      </c>
      <c r="L36" s="399">
        <f t="shared" si="24"/>
        <v>42600.666666666664</v>
      </c>
      <c r="M36" s="402">
        <f t="shared" si="21"/>
        <v>4.666666666666667</v>
      </c>
    </row>
    <row r="37" spans="1:14" ht="15.75" x14ac:dyDescent="0.25">
      <c r="A37" s="105">
        <v>7</v>
      </c>
      <c r="B37" s="22" t="s">
        <v>153</v>
      </c>
      <c r="C37" s="116">
        <v>86</v>
      </c>
      <c r="D37" s="114">
        <f t="shared" si="17"/>
        <v>6</v>
      </c>
      <c r="E37" s="114">
        <v>1</v>
      </c>
      <c r="F37" s="108">
        <f t="shared" si="18"/>
        <v>5</v>
      </c>
      <c r="G37" s="21">
        <v>6</v>
      </c>
      <c r="H37" s="27" t="str">
        <f t="shared" si="19"/>
        <v>Jum'at</v>
      </c>
      <c r="I37" s="72">
        <f t="shared" si="22"/>
        <v>42601</v>
      </c>
      <c r="J37" s="73">
        <f t="shared" si="23"/>
        <v>5</v>
      </c>
      <c r="K37" s="27" t="str">
        <f t="shared" si="20"/>
        <v>Jum'at</v>
      </c>
      <c r="L37" s="399">
        <f t="shared" si="24"/>
        <v>42601.25</v>
      </c>
      <c r="M37" s="402">
        <f t="shared" si="21"/>
        <v>5.25</v>
      </c>
    </row>
    <row r="38" spans="1:14" ht="15.75" x14ac:dyDescent="0.25">
      <c r="A38" s="27">
        <v>8</v>
      </c>
      <c r="B38" s="22" t="s">
        <v>384</v>
      </c>
      <c r="C38" s="116">
        <v>86</v>
      </c>
      <c r="D38" s="114">
        <f t="shared" si="17"/>
        <v>6</v>
      </c>
      <c r="E38" s="114">
        <v>1</v>
      </c>
      <c r="F38" s="108">
        <f t="shared" si="18"/>
        <v>5</v>
      </c>
      <c r="G38" s="21">
        <v>11</v>
      </c>
      <c r="H38" s="27" t="str">
        <f t="shared" si="19"/>
        <v>Jum'at</v>
      </c>
      <c r="I38" s="72">
        <f t="shared" si="22"/>
        <v>42601.5</v>
      </c>
      <c r="J38" s="73">
        <f t="shared" si="23"/>
        <v>5.5</v>
      </c>
      <c r="K38" s="27" t="str">
        <f t="shared" si="20"/>
        <v>Jum'at</v>
      </c>
      <c r="L38" s="399">
        <f t="shared" si="24"/>
        <v>42601.958333333336</v>
      </c>
      <c r="M38" s="402">
        <f t="shared" si="21"/>
        <v>5.958333333333333</v>
      </c>
    </row>
    <row r="39" spans="1:14" ht="15.75" x14ac:dyDescent="0.25">
      <c r="A39" s="105">
        <v>9</v>
      </c>
      <c r="B39" s="22" t="s">
        <v>153</v>
      </c>
      <c r="C39" s="116">
        <v>234</v>
      </c>
      <c r="D39" s="114">
        <f t="shared" si="17"/>
        <v>15</v>
      </c>
      <c r="E39" s="114">
        <v>1</v>
      </c>
      <c r="F39" s="108">
        <f t="shared" si="18"/>
        <v>14</v>
      </c>
      <c r="G39" s="21">
        <v>5</v>
      </c>
      <c r="H39" s="27" t="str">
        <f t="shared" si="19"/>
        <v>Sabtu</v>
      </c>
      <c r="I39" s="72">
        <f t="shared" si="22"/>
        <v>42602.208333333336</v>
      </c>
      <c r="J39" s="73">
        <f t="shared" si="23"/>
        <v>6.208333333333333</v>
      </c>
      <c r="K39" s="27" t="str">
        <f t="shared" si="20"/>
        <v>Sabtu</v>
      </c>
      <c r="L39" s="399">
        <f t="shared" si="24"/>
        <v>42602.416666666672</v>
      </c>
      <c r="M39" s="402">
        <f t="shared" si="21"/>
        <v>6.4166666666666661</v>
      </c>
      <c r="N39" t="s">
        <v>393</v>
      </c>
    </row>
    <row r="40" spans="1:14" ht="15.75" x14ac:dyDescent="0.25">
      <c r="A40" s="27">
        <v>10</v>
      </c>
      <c r="B40" s="54" t="s">
        <v>148</v>
      </c>
      <c r="C40" s="113">
        <v>210</v>
      </c>
      <c r="D40" s="108">
        <f t="shared" si="17"/>
        <v>14</v>
      </c>
      <c r="E40" s="108">
        <v>1</v>
      </c>
      <c r="F40" s="108">
        <f t="shared" si="18"/>
        <v>13</v>
      </c>
      <c r="G40" s="27">
        <v>12</v>
      </c>
      <c r="H40" s="27" t="str">
        <f t="shared" si="19"/>
        <v>Minggu</v>
      </c>
      <c r="I40" s="72">
        <f t="shared" si="22"/>
        <v>42603.041666666664</v>
      </c>
      <c r="J40" s="73">
        <f t="shared" si="23"/>
        <v>7.0416666666666661</v>
      </c>
      <c r="K40" s="27" t="str">
        <f t="shared" si="20"/>
        <v>Minggu</v>
      </c>
      <c r="L40" s="399">
        <f t="shared" si="24"/>
        <v>42603.541666666664</v>
      </c>
      <c r="M40" s="402">
        <f t="shared" si="21"/>
        <v>7.5416666666666661</v>
      </c>
      <c r="N40" t="s">
        <v>361</v>
      </c>
    </row>
    <row r="41" spans="1:14" ht="15.75" x14ac:dyDescent="0.25">
      <c r="A41" s="105">
        <v>11</v>
      </c>
      <c r="B41" s="54" t="s">
        <v>383</v>
      </c>
      <c r="C41" s="113"/>
      <c r="D41" s="108"/>
      <c r="E41" s="108"/>
      <c r="F41" s="108"/>
      <c r="G41" s="27"/>
      <c r="H41" s="27" t="str">
        <f t="shared" si="19"/>
        <v>Senin</v>
      </c>
      <c r="I41" s="72">
        <f t="shared" si="22"/>
        <v>42604.125</v>
      </c>
      <c r="J41" s="73">
        <f t="shared" si="23"/>
        <v>8.125</v>
      </c>
      <c r="K41" s="27"/>
      <c r="L41" s="399"/>
      <c r="M41" s="402"/>
      <c r="N41" t="s">
        <v>306</v>
      </c>
    </row>
    <row r="42" spans="1:14" x14ac:dyDescent="0.25">
      <c r="A42" s="412" t="s">
        <v>31</v>
      </c>
      <c r="B42" s="413"/>
      <c r="C42" s="414">
        <f>SUM(C31:C41)</f>
        <v>1458</v>
      </c>
      <c r="D42" s="415">
        <f>SUM(D31:D41)</f>
        <v>98</v>
      </c>
      <c r="E42" s="415"/>
      <c r="F42" s="415"/>
      <c r="G42" s="415">
        <f>SUM(G31:G41)</f>
        <v>76</v>
      </c>
      <c r="H42" s="416">
        <f>D42+G42</f>
        <v>174</v>
      </c>
      <c r="I42" s="143"/>
      <c r="J42" s="144"/>
      <c r="K42" s="143"/>
      <c r="L42" s="143"/>
      <c r="M42" s="144"/>
      <c r="N42" t="s">
        <v>361</v>
      </c>
    </row>
    <row r="43" spans="1:14" x14ac:dyDescent="0.25">
      <c r="A43" s="191" t="s">
        <v>32</v>
      </c>
      <c r="B43" s="192"/>
      <c r="C43" s="174"/>
      <c r="D43" s="175">
        <f>D42/24</f>
        <v>4.083333333333333</v>
      </c>
      <c r="E43" s="175"/>
      <c r="F43" s="175"/>
      <c r="G43" s="175">
        <f>G42/24</f>
        <v>3.1666666666666665</v>
      </c>
      <c r="H43" s="176">
        <f>H42/24</f>
        <v>7.25</v>
      </c>
      <c r="I43" s="148"/>
      <c r="J43" s="149" t="s">
        <v>33</v>
      </c>
      <c r="K43" s="150"/>
      <c r="L43" s="150"/>
      <c r="M43" s="150"/>
      <c r="N43" t="s">
        <v>393</v>
      </c>
    </row>
    <row r="44" spans="1:14" x14ac:dyDescent="0.25">
      <c r="A44" s="153"/>
      <c r="B44" s="153"/>
      <c r="C44" s="153"/>
      <c r="D44" s="153"/>
      <c r="E44" s="153"/>
      <c r="F44" s="153"/>
      <c r="G44" s="153"/>
      <c r="H44" s="150"/>
      <c r="I44" s="150"/>
      <c r="J44" s="144" t="s">
        <v>34</v>
      </c>
      <c r="K44" s="144"/>
      <c r="L44" s="154">
        <f>C42</f>
        <v>1458</v>
      </c>
      <c r="M44" s="150" t="s">
        <v>35</v>
      </c>
      <c r="N44" t="s">
        <v>394</v>
      </c>
    </row>
    <row r="45" spans="1:14" x14ac:dyDescent="0.25">
      <c r="A45" s="153"/>
      <c r="B45" s="153"/>
      <c r="C45" s="153"/>
      <c r="D45" s="153"/>
      <c r="E45" s="153"/>
      <c r="F45" s="153"/>
      <c r="G45" s="153"/>
      <c r="H45" s="153"/>
      <c r="I45" s="150"/>
      <c r="J45" s="144" t="s">
        <v>36</v>
      </c>
      <c r="K45" s="144"/>
      <c r="L45" s="155">
        <f>D43</f>
        <v>4.083333333333333</v>
      </c>
      <c r="M45" s="150" t="s">
        <v>14</v>
      </c>
      <c r="N45" t="s">
        <v>19</v>
      </c>
    </row>
    <row r="46" spans="1:14" x14ac:dyDescent="0.25">
      <c r="A46" s="153"/>
      <c r="B46" s="153"/>
      <c r="C46" s="153"/>
      <c r="D46" s="153"/>
      <c r="E46" s="153"/>
      <c r="F46" s="153"/>
      <c r="G46" s="153"/>
      <c r="H46" s="153"/>
      <c r="I46" s="150"/>
      <c r="J46" s="144" t="s">
        <v>37</v>
      </c>
      <c r="K46" s="144"/>
      <c r="L46" s="156">
        <f>G43</f>
        <v>3.1666666666666665</v>
      </c>
      <c r="M46" s="150" t="s">
        <v>14</v>
      </c>
      <c r="N46" t="s">
        <v>294</v>
      </c>
    </row>
    <row r="47" spans="1:14" x14ac:dyDescent="0.25">
      <c r="N47" t="s">
        <v>395</v>
      </c>
    </row>
    <row r="48" spans="1:14" x14ac:dyDescent="0.25">
      <c r="N48" t="s">
        <v>396</v>
      </c>
    </row>
    <row r="49" spans="1:14" x14ac:dyDescent="0.25">
      <c r="N49" t="s">
        <v>19</v>
      </c>
    </row>
    <row r="50" spans="1:14" ht="15.75" x14ac:dyDescent="0.25">
      <c r="A50" t="s">
        <v>391</v>
      </c>
      <c r="K50" s="139" t="s">
        <v>3</v>
      </c>
      <c r="L50" s="136">
        <v>14</v>
      </c>
      <c r="M50" s="139" t="s">
        <v>4</v>
      </c>
    </row>
    <row r="51" spans="1:14" ht="15" customHeight="1" x14ac:dyDescent="0.25">
      <c r="A51" s="481" t="s">
        <v>5</v>
      </c>
      <c r="B51" s="481" t="s">
        <v>6</v>
      </c>
      <c r="C51" s="482" t="s">
        <v>7</v>
      </c>
      <c r="D51" s="483" t="s">
        <v>8</v>
      </c>
      <c r="E51" s="484" t="s">
        <v>9</v>
      </c>
      <c r="F51" s="484" t="s">
        <v>10</v>
      </c>
      <c r="G51" s="483" t="s">
        <v>11</v>
      </c>
      <c r="H51" s="485" t="s">
        <v>12</v>
      </c>
      <c r="I51" s="485"/>
      <c r="J51" s="485"/>
      <c r="K51" s="486" t="s">
        <v>13</v>
      </c>
      <c r="L51" s="486"/>
      <c r="M51" s="486"/>
    </row>
    <row r="52" spans="1:14" ht="15.75" x14ac:dyDescent="0.25">
      <c r="A52" s="481"/>
      <c r="B52" s="481"/>
      <c r="C52" s="482"/>
      <c r="D52" s="483"/>
      <c r="E52" s="484"/>
      <c r="F52" s="484"/>
      <c r="G52" s="483"/>
      <c r="H52" s="396" t="s">
        <v>14</v>
      </c>
      <c r="I52" s="396" t="s">
        <v>15</v>
      </c>
      <c r="J52" s="396" t="s">
        <v>16</v>
      </c>
      <c r="K52" s="397" t="s">
        <v>14</v>
      </c>
      <c r="L52" s="397" t="s">
        <v>15</v>
      </c>
      <c r="M52" s="398" t="s">
        <v>16</v>
      </c>
    </row>
    <row r="53" spans="1:14" ht="15.75" x14ac:dyDescent="0.25">
      <c r="A53" s="105">
        <v>1</v>
      </c>
      <c r="B53" s="54" t="s">
        <v>393</v>
      </c>
      <c r="C53" s="113">
        <v>86</v>
      </c>
      <c r="D53" s="108">
        <f t="shared" ref="D53:D61" si="25">F53+E53</f>
        <v>6</v>
      </c>
      <c r="E53" s="108">
        <v>0</v>
      </c>
      <c r="F53" s="108">
        <f t="shared" ref="F53:F61" si="26">INT(C53/$L$50)</f>
        <v>6</v>
      </c>
      <c r="G53" s="105">
        <v>10</v>
      </c>
      <c r="H53" s="105" t="str">
        <f t="shared" ref="H53:H62" si="27">CHOOSE(WEEKDAY(I53),"Minggu","Senin","Selasa","Rabu","Kamis","Jum'at","Sabtu")</f>
        <v>Minggu</v>
      </c>
      <c r="I53" s="399">
        <v>42582</v>
      </c>
      <c r="J53" s="400">
        <v>0.875</v>
      </c>
      <c r="K53" s="105" t="str">
        <f t="shared" ref="K53:K61" si="28">CHOOSE(WEEKDAY(L53),"Minggu","Senin","Selasa","Rabu","Kamis","Jum'at","Sabtu")</f>
        <v>Senin</v>
      </c>
      <c r="L53" s="399">
        <f>(I53+J53)+G53/24</f>
        <v>42583.291666666664</v>
      </c>
      <c r="M53" s="401">
        <f t="shared" ref="M53:M61" si="29">(J53+G53/24)</f>
        <v>1.2916666666666667</v>
      </c>
    </row>
    <row r="54" spans="1:14" ht="15.75" x14ac:dyDescent="0.25">
      <c r="A54" s="27">
        <v>2</v>
      </c>
      <c r="B54" s="54" t="s">
        <v>361</v>
      </c>
      <c r="C54" s="113">
        <v>110</v>
      </c>
      <c r="D54" s="108">
        <f t="shared" si="25"/>
        <v>8</v>
      </c>
      <c r="E54" s="108">
        <v>1</v>
      </c>
      <c r="F54" s="108">
        <f t="shared" si="26"/>
        <v>7</v>
      </c>
      <c r="G54" s="27">
        <v>4</v>
      </c>
      <c r="H54" s="27" t="str">
        <f t="shared" si="27"/>
        <v>Senin</v>
      </c>
      <c r="I54" s="72">
        <f t="shared" ref="I54:I62" si="30">$I$53+J54</f>
        <v>42583.541666666664</v>
      </c>
      <c r="J54" s="73">
        <f t="shared" ref="J54:J62" si="31">M53+D53/24</f>
        <v>1.5416666666666667</v>
      </c>
      <c r="K54" s="27" t="str">
        <f t="shared" si="28"/>
        <v>Senin</v>
      </c>
      <c r="L54" s="399">
        <f t="shared" ref="L54:L61" si="32">($I$53+J54)+G54/24</f>
        <v>42583.708333333328</v>
      </c>
      <c r="M54" s="402">
        <f t="shared" si="29"/>
        <v>1.7083333333333335</v>
      </c>
    </row>
    <row r="55" spans="1:14" ht="15.75" x14ac:dyDescent="0.25">
      <c r="A55" s="105">
        <v>3</v>
      </c>
      <c r="B55" s="54" t="s">
        <v>306</v>
      </c>
      <c r="C55" s="113">
        <v>110</v>
      </c>
      <c r="D55" s="108">
        <f t="shared" si="25"/>
        <v>8</v>
      </c>
      <c r="E55" s="108">
        <v>1</v>
      </c>
      <c r="F55" s="108">
        <f t="shared" si="26"/>
        <v>7</v>
      </c>
      <c r="G55" s="27">
        <v>2</v>
      </c>
      <c r="H55" s="27" t="str">
        <f t="shared" si="27"/>
        <v>Selasa</v>
      </c>
      <c r="I55" s="72">
        <f t="shared" si="30"/>
        <v>42584.041666666664</v>
      </c>
      <c r="J55" s="73">
        <f t="shared" si="31"/>
        <v>2.041666666666667</v>
      </c>
      <c r="K55" s="27" t="str">
        <f t="shared" si="28"/>
        <v>Selasa</v>
      </c>
      <c r="L55" s="399">
        <f t="shared" si="32"/>
        <v>42584.125</v>
      </c>
      <c r="M55" s="402">
        <f t="shared" si="29"/>
        <v>2.1250000000000004</v>
      </c>
    </row>
    <row r="56" spans="1:14" ht="15.75" x14ac:dyDescent="0.25">
      <c r="A56" s="27">
        <v>4</v>
      </c>
      <c r="B56" s="22" t="s">
        <v>361</v>
      </c>
      <c r="C56" s="116">
        <v>86</v>
      </c>
      <c r="D56" s="108">
        <f t="shared" si="25"/>
        <v>6</v>
      </c>
      <c r="E56" s="108">
        <v>0</v>
      </c>
      <c r="F56" s="108">
        <f t="shared" si="26"/>
        <v>6</v>
      </c>
      <c r="G56" s="27">
        <v>2</v>
      </c>
      <c r="H56" s="27" t="str">
        <f t="shared" si="27"/>
        <v>Selasa</v>
      </c>
      <c r="I56" s="72">
        <f t="shared" si="30"/>
        <v>42584.458333333336</v>
      </c>
      <c r="J56" s="73">
        <f t="shared" si="31"/>
        <v>2.4583333333333339</v>
      </c>
      <c r="K56" s="27" t="str">
        <f t="shared" si="28"/>
        <v>Selasa</v>
      </c>
      <c r="L56" s="399">
        <f t="shared" si="32"/>
        <v>42584.541666666672</v>
      </c>
      <c r="M56" s="402">
        <f t="shared" si="29"/>
        <v>2.5416666666666674</v>
      </c>
    </row>
    <row r="57" spans="1:14" ht="15.75" x14ac:dyDescent="0.25">
      <c r="A57" s="105">
        <v>5</v>
      </c>
      <c r="B57" s="22" t="s">
        <v>393</v>
      </c>
      <c r="C57" s="116">
        <v>140</v>
      </c>
      <c r="D57" s="114">
        <f t="shared" si="25"/>
        <v>10</v>
      </c>
      <c r="E57" s="114">
        <v>0</v>
      </c>
      <c r="F57" s="108">
        <f t="shared" si="26"/>
        <v>10</v>
      </c>
      <c r="G57" s="21">
        <v>2</v>
      </c>
      <c r="H57" s="27" t="str">
        <f t="shared" si="27"/>
        <v>Selasa</v>
      </c>
      <c r="I57" s="72">
        <f t="shared" si="30"/>
        <v>42584.791666666664</v>
      </c>
      <c r="J57" s="73">
        <f t="shared" si="31"/>
        <v>2.7916666666666674</v>
      </c>
      <c r="K57" s="27" t="str">
        <f t="shared" si="28"/>
        <v>Selasa</v>
      </c>
      <c r="L57" s="399">
        <f t="shared" si="32"/>
        <v>42584.875</v>
      </c>
      <c r="M57" s="402">
        <f t="shared" si="29"/>
        <v>2.8750000000000009</v>
      </c>
    </row>
    <row r="58" spans="1:14" ht="15.75" x14ac:dyDescent="0.25">
      <c r="A58" s="27">
        <v>6</v>
      </c>
      <c r="B58" s="22" t="s">
        <v>394</v>
      </c>
      <c r="C58" s="116">
        <v>220</v>
      </c>
      <c r="D58" s="114">
        <f t="shared" si="25"/>
        <v>16</v>
      </c>
      <c r="E58" s="114">
        <v>1</v>
      </c>
      <c r="F58" s="108">
        <f t="shared" si="26"/>
        <v>15</v>
      </c>
      <c r="G58" s="21">
        <v>4</v>
      </c>
      <c r="H58" s="27" t="str">
        <f t="shared" si="27"/>
        <v>Rabu</v>
      </c>
      <c r="I58" s="72">
        <f t="shared" si="30"/>
        <v>42585.291666666664</v>
      </c>
      <c r="J58" s="73">
        <f t="shared" si="31"/>
        <v>3.2916666666666674</v>
      </c>
      <c r="K58" s="27" t="str">
        <f t="shared" si="28"/>
        <v>Rabu</v>
      </c>
      <c r="L58" s="399">
        <f t="shared" si="32"/>
        <v>42585.458333333328</v>
      </c>
      <c r="M58" s="402">
        <f t="shared" si="29"/>
        <v>3.4583333333333339</v>
      </c>
    </row>
    <row r="59" spans="1:14" ht="15.75" x14ac:dyDescent="0.25">
      <c r="A59" s="105">
        <v>7</v>
      </c>
      <c r="B59" s="22" t="s">
        <v>19</v>
      </c>
      <c r="C59" s="116">
        <v>210</v>
      </c>
      <c r="D59" s="114">
        <f t="shared" si="25"/>
        <v>15</v>
      </c>
      <c r="E59" s="114">
        <v>0</v>
      </c>
      <c r="F59" s="108">
        <f t="shared" si="26"/>
        <v>15</v>
      </c>
      <c r="G59" s="21">
        <v>2</v>
      </c>
      <c r="H59" s="27" t="str">
        <f t="shared" si="27"/>
        <v>Kamis</v>
      </c>
      <c r="I59" s="72">
        <f t="shared" si="30"/>
        <v>42586.125</v>
      </c>
      <c r="J59" s="73">
        <f t="shared" si="31"/>
        <v>4.1250000000000009</v>
      </c>
      <c r="K59" s="27" t="str">
        <f t="shared" si="28"/>
        <v>Kamis</v>
      </c>
      <c r="L59" s="399">
        <f t="shared" si="32"/>
        <v>42586.208333333336</v>
      </c>
      <c r="M59" s="402">
        <f t="shared" si="29"/>
        <v>4.2083333333333339</v>
      </c>
    </row>
    <row r="60" spans="1:14" ht="15.75" x14ac:dyDescent="0.25">
      <c r="A60" s="27">
        <v>8</v>
      </c>
      <c r="B60" s="54" t="s">
        <v>396</v>
      </c>
      <c r="C60" s="113">
        <v>210</v>
      </c>
      <c r="D60" s="114">
        <f t="shared" si="25"/>
        <v>15</v>
      </c>
      <c r="E60" s="114">
        <v>0</v>
      </c>
      <c r="F60" s="108">
        <f t="shared" si="26"/>
        <v>15</v>
      </c>
      <c r="G60" s="21">
        <v>2</v>
      </c>
      <c r="H60" s="27" t="str">
        <f t="shared" si="27"/>
        <v>Kamis</v>
      </c>
      <c r="I60" s="72">
        <f t="shared" si="30"/>
        <v>42586.833333333336</v>
      </c>
      <c r="J60" s="73">
        <f t="shared" si="31"/>
        <v>4.8333333333333339</v>
      </c>
      <c r="K60" s="27" t="str">
        <f t="shared" si="28"/>
        <v>Kamis</v>
      </c>
      <c r="L60" s="399">
        <f t="shared" si="32"/>
        <v>42586.916666666672</v>
      </c>
      <c r="M60" s="402">
        <f t="shared" si="29"/>
        <v>4.916666666666667</v>
      </c>
    </row>
    <row r="61" spans="1:14" ht="15.75" x14ac:dyDescent="0.25">
      <c r="A61" s="105">
        <v>9</v>
      </c>
      <c r="B61" s="54" t="s">
        <v>19</v>
      </c>
      <c r="C61" s="107">
        <v>234</v>
      </c>
      <c r="D61" s="108">
        <f t="shared" si="25"/>
        <v>16</v>
      </c>
      <c r="E61" s="108">
        <v>0</v>
      </c>
      <c r="F61" s="108">
        <f t="shared" si="26"/>
        <v>16</v>
      </c>
      <c r="G61" s="27">
        <v>2</v>
      </c>
      <c r="H61" s="27" t="str">
        <f t="shared" si="27"/>
        <v>Jum'at</v>
      </c>
      <c r="I61" s="72">
        <f t="shared" si="30"/>
        <v>42587.541666666664</v>
      </c>
      <c r="J61" s="73">
        <f t="shared" si="31"/>
        <v>5.541666666666667</v>
      </c>
      <c r="K61" s="27" t="str">
        <f t="shared" si="28"/>
        <v>Jum'at</v>
      </c>
      <c r="L61" s="399">
        <f t="shared" si="32"/>
        <v>42587.625</v>
      </c>
      <c r="M61" s="402">
        <f t="shared" si="29"/>
        <v>5.625</v>
      </c>
    </row>
    <row r="62" spans="1:14" ht="15.75" x14ac:dyDescent="0.25">
      <c r="A62" s="27">
        <v>10</v>
      </c>
      <c r="B62" s="54" t="s">
        <v>393</v>
      </c>
      <c r="C62" s="113"/>
      <c r="D62" s="108"/>
      <c r="E62" s="108"/>
      <c r="F62" s="108"/>
      <c r="G62" s="27"/>
      <c r="H62" s="27" t="str">
        <f t="shared" si="27"/>
        <v>Sabtu</v>
      </c>
      <c r="I62" s="72">
        <f t="shared" si="30"/>
        <v>42588.291666666664</v>
      </c>
      <c r="J62" s="73">
        <f t="shared" si="31"/>
        <v>6.291666666666667</v>
      </c>
      <c r="K62" s="27"/>
      <c r="L62" s="399"/>
      <c r="M62" s="402"/>
    </row>
    <row r="63" spans="1:14" x14ac:dyDescent="0.25">
      <c r="A63" s="412" t="s">
        <v>31</v>
      </c>
      <c r="B63" s="413"/>
      <c r="C63" s="414">
        <f>SUM(C53:C62)</f>
        <v>1406</v>
      </c>
      <c r="D63" s="415">
        <f>SUM(D53:D62)</f>
        <v>100</v>
      </c>
      <c r="E63" s="415"/>
      <c r="F63" s="415"/>
      <c r="G63" s="415">
        <f>SUM(G53:G62)</f>
        <v>30</v>
      </c>
      <c r="H63" s="416">
        <f>D63+G63</f>
        <v>130</v>
      </c>
      <c r="I63" s="143"/>
      <c r="J63" s="144"/>
      <c r="K63" s="143"/>
      <c r="L63" s="143"/>
      <c r="M63" s="144"/>
    </row>
    <row r="64" spans="1:14" x14ac:dyDescent="0.25">
      <c r="A64" s="191" t="s">
        <v>32</v>
      </c>
      <c r="B64" s="192"/>
      <c r="C64" s="174"/>
      <c r="D64" s="175">
        <f>D63/24</f>
        <v>4.166666666666667</v>
      </c>
      <c r="E64" s="175"/>
      <c r="F64" s="175"/>
      <c r="G64" s="175">
        <f>G63/24</f>
        <v>1.25</v>
      </c>
      <c r="H64" s="176">
        <f>H63/24</f>
        <v>5.416666666666667</v>
      </c>
      <c r="I64" s="148"/>
      <c r="J64" s="149" t="s">
        <v>33</v>
      </c>
      <c r="K64" s="150"/>
      <c r="L64" s="150"/>
      <c r="M64" s="150"/>
    </row>
    <row r="65" spans="1:14" x14ac:dyDescent="0.25">
      <c r="A65" s="153"/>
      <c r="B65" s="153"/>
      <c r="C65" s="153"/>
      <c r="D65" s="153"/>
      <c r="E65" s="153"/>
      <c r="F65" s="153"/>
      <c r="G65" s="153"/>
      <c r="H65" s="150"/>
      <c r="I65" s="150"/>
      <c r="J65" s="144" t="s">
        <v>34</v>
      </c>
      <c r="K65" s="144"/>
      <c r="L65" s="154">
        <f>C63</f>
        <v>1406</v>
      </c>
      <c r="M65" s="150" t="s">
        <v>35</v>
      </c>
    </row>
    <row r="66" spans="1:14" x14ac:dyDescent="0.25">
      <c r="A66" s="153"/>
      <c r="B66" s="153"/>
      <c r="C66" s="153"/>
      <c r="D66" s="153"/>
      <c r="E66" s="153"/>
      <c r="F66" s="153"/>
      <c r="G66" s="153"/>
      <c r="H66" s="153"/>
      <c r="I66" s="150"/>
      <c r="J66" s="144" t="s">
        <v>36</v>
      </c>
      <c r="K66" s="144"/>
      <c r="L66" s="155">
        <f>D64</f>
        <v>4.166666666666667</v>
      </c>
      <c r="M66" s="150" t="s">
        <v>14</v>
      </c>
    </row>
    <row r="67" spans="1:14" x14ac:dyDescent="0.25">
      <c r="A67" s="153"/>
      <c r="B67" s="153"/>
      <c r="C67" s="153"/>
      <c r="D67" s="153"/>
      <c r="E67" s="153"/>
      <c r="F67" s="153"/>
      <c r="G67" s="153"/>
      <c r="H67" s="153"/>
      <c r="I67" s="150"/>
      <c r="J67" s="144" t="s">
        <v>37</v>
      </c>
      <c r="K67" s="144"/>
      <c r="L67" s="156">
        <f>G64</f>
        <v>1.25</v>
      </c>
      <c r="M67" s="150" t="s">
        <v>14</v>
      </c>
    </row>
    <row r="68" spans="1:14" x14ac:dyDescent="0.25">
      <c r="B68" s="153"/>
      <c r="C68" s="153"/>
    </row>
    <row r="71" spans="1:14" x14ac:dyDescent="0.25">
      <c r="A71" s="419" t="s">
        <v>397</v>
      </c>
    </row>
    <row r="72" spans="1:14" ht="15.75" x14ac:dyDescent="0.25">
      <c r="A72" t="s">
        <v>391</v>
      </c>
      <c r="K72" s="139" t="s">
        <v>3</v>
      </c>
      <c r="L72" s="136">
        <v>15</v>
      </c>
      <c r="M72" s="139" t="s">
        <v>4</v>
      </c>
    </row>
    <row r="73" spans="1:14" ht="15" customHeight="1" x14ac:dyDescent="0.25">
      <c r="A73" s="481" t="s">
        <v>5</v>
      </c>
      <c r="B73" s="481" t="s">
        <v>6</v>
      </c>
      <c r="C73" s="482" t="s">
        <v>7</v>
      </c>
      <c r="D73" s="483" t="s">
        <v>8</v>
      </c>
      <c r="E73" s="484" t="s">
        <v>9</v>
      </c>
      <c r="F73" s="484" t="s">
        <v>10</v>
      </c>
      <c r="G73" s="483" t="s">
        <v>11</v>
      </c>
      <c r="H73" s="485" t="s">
        <v>12</v>
      </c>
      <c r="I73" s="485"/>
      <c r="J73" s="485"/>
      <c r="K73" s="486" t="s">
        <v>13</v>
      </c>
      <c r="L73" s="486"/>
      <c r="M73" s="486"/>
    </row>
    <row r="74" spans="1:14" ht="15.75" x14ac:dyDescent="0.25">
      <c r="A74" s="481"/>
      <c r="B74" s="481"/>
      <c r="C74" s="482"/>
      <c r="D74" s="483"/>
      <c r="E74" s="484"/>
      <c r="F74" s="484"/>
      <c r="G74" s="483"/>
      <c r="H74" s="396" t="s">
        <v>14</v>
      </c>
      <c r="I74" s="396" t="s">
        <v>15</v>
      </c>
      <c r="J74" s="396" t="s">
        <v>16</v>
      </c>
      <c r="K74" s="397" t="s">
        <v>14</v>
      </c>
      <c r="L74" s="397" t="s">
        <v>15</v>
      </c>
      <c r="M74" s="398" t="s">
        <v>16</v>
      </c>
    </row>
    <row r="75" spans="1:14" ht="15.75" x14ac:dyDescent="0.25">
      <c r="A75" s="105">
        <v>1</v>
      </c>
      <c r="B75" s="54" t="s">
        <v>19</v>
      </c>
      <c r="C75" s="113">
        <v>243</v>
      </c>
      <c r="D75" s="108">
        <f t="shared" ref="D75:D81" si="33">F75+E75</f>
        <v>16</v>
      </c>
      <c r="E75" s="108">
        <v>0</v>
      </c>
      <c r="F75" s="108">
        <f t="shared" ref="F75:F81" si="34">INT(C75/$L$72)</f>
        <v>16</v>
      </c>
      <c r="G75" s="105">
        <v>21</v>
      </c>
      <c r="H75" s="105" t="str">
        <f t="shared" ref="H75:H82" si="35">CHOOSE(WEEKDAY(I75),"Minggu","Senin","Selasa","Rabu","Kamis","Jum'at","Sabtu")</f>
        <v>Minggu</v>
      </c>
      <c r="I75" s="399">
        <v>42582</v>
      </c>
      <c r="J75" s="400">
        <v>0.875</v>
      </c>
      <c r="K75" s="105" t="str">
        <f t="shared" ref="K75:K81" si="36">CHOOSE(WEEKDAY(L75),"Minggu","Senin","Selasa","Rabu","Kamis","Jum'at","Sabtu")</f>
        <v>Senin</v>
      </c>
      <c r="L75" s="399">
        <f>(I75+J75)+G75/24</f>
        <v>42583.75</v>
      </c>
      <c r="M75" s="401">
        <f t="shared" ref="M75:M81" si="37">(J75+G75/24)</f>
        <v>1.75</v>
      </c>
      <c r="N75">
        <f t="shared" ref="N75:N83" si="38">C75/15</f>
        <v>16.2</v>
      </c>
    </row>
    <row r="76" spans="1:14" ht="15.75" x14ac:dyDescent="0.25">
      <c r="A76" s="27">
        <v>2</v>
      </c>
      <c r="B76" s="54" t="s">
        <v>20</v>
      </c>
      <c r="C76" s="113">
        <v>86</v>
      </c>
      <c r="D76" s="108">
        <f t="shared" si="33"/>
        <v>6</v>
      </c>
      <c r="E76" s="108">
        <v>1</v>
      </c>
      <c r="F76" s="108">
        <f t="shared" si="34"/>
        <v>5</v>
      </c>
      <c r="G76" s="27">
        <v>6</v>
      </c>
      <c r="H76" s="27" t="str">
        <f t="shared" si="35"/>
        <v>Selasa</v>
      </c>
      <c r="I76" s="72">
        <f t="shared" ref="I76:I82" si="39">$I$53+J76</f>
        <v>42584.416666666664</v>
      </c>
      <c r="J76" s="73">
        <f t="shared" ref="J76:J82" si="40">M75+D75/24</f>
        <v>2.4166666666666665</v>
      </c>
      <c r="K76" s="27" t="str">
        <f t="shared" si="36"/>
        <v>Selasa</v>
      </c>
      <c r="L76" s="399">
        <f t="shared" ref="L76:L81" si="41">($I$53+J76)+G76/24</f>
        <v>42584.666666666664</v>
      </c>
      <c r="M76" s="402">
        <f t="shared" si="37"/>
        <v>2.6666666666666665</v>
      </c>
      <c r="N76">
        <f t="shared" si="38"/>
        <v>5.7333333333333334</v>
      </c>
    </row>
    <row r="77" spans="1:14" ht="15.75" x14ac:dyDescent="0.25">
      <c r="A77" s="105">
        <v>3</v>
      </c>
      <c r="B77" s="54" t="s">
        <v>361</v>
      </c>
      <c r="C77" s="113">
        <v>124</v>
      </c>
      <c r="D77" s="108">
        <f t="shared" si="33"/>
        <v>8</v>
      </c>
      <c r="E77" s="108">
        <v>0</v>
      </c>
      <c r="F77" s="108">
        <f t="shared" si="34"/>
        <v>8</v>
      </c>
      <c r="G77" s="27">
        <v>6</v>
      </c>
      <c r="H77" s="27" t="str">
        <f t="shared" si="35"/>
        <v>Selasa</v>
      </c>
      <c r="I77" s="72">
        <f t="shared" si="39"/>
        <v>42584.916666666664</v>
      </c>
      <c r="J77" s="73">
        <f t="shared" si="40"/>
        <v>2.9166666666666665</v>
      </c>
      <c r="K77" s="27" t="str">
        <f t="shared" si="36"/>
        <v>Rabu</v>
      </c>
      <c r="L77" s="399">
        <f t="shared" si="41"/>
        <v>42585.166666666664</v>
      </c>
      <c r="M77" s="402">
        <f t="shared" si="37"/>
        <v>3.1666666666666665</v>
      </c>
      <c r="N77">
        <f t="shared" si="38"/>
        <v>8.2666666666666675</v>
      </c>
    </row>
    <row r="78" spans="1:14" ht="15.75" x14ac:dyDescent="0.25">
      <c r="A78" s="27">
        <v>4</v>
      </c>
      <c r="B78" s="22" t="s">
        <v>306</v>
      </c>
      <c r="C78" s="116">
        <v>110</v>
      </c>
      <c r="D78" s="108">
        <f t="shared" si="33"/>
        <v>7</v>
      </c>
      <c r="E78" s="108">
        <v>0</v>
      </c>
      <c r="F78" s="108">
        <f t="shared" si="34"/>
        <v>7</v>
      </c>
      <c r="G78" s="27">
        <v>6</v>
      </c>
      <c r="H78" s="27" t="str">
        <f t="shared" si="35"/>
        <v>Rabu</v>
      </c>
      <c r="I78" s="72">
        <f t="shared" si="39"/>
        <v>42585.5</v>
      </c>
      <c r="J78" s="73">
        <f t="shared" si="40"/>
        <v>3.5</v>
      </c>
      <c r="K78" s="27" t="str">
        <f t="shared" si="36"/>
        <v>Rabu</v>
      </c>
      <c r="L78" s="399">
        <f t="shared" si="41"/>
        <v>42585.75</v>
      </c>
      <c r="M78" s="402">
        <f t="shared" si="37"/>
        <v>3.75</v>
      </c>
      <c r="N78">
        <f t="shared" si="38"/>
        <v>7.333333333333333</v>
      </c>
    </row>
    <row r="79" spans="1:14" ht="15.75" x14ac:dyDescent="0.25">
      <c r="A79" s="105">
        <v>5</v>
      </c>
      <c r="B79" s="22" t="s">
        <v>20</v>
      </c>
      <c r="C79" s="116">
        <v>243</v>
      </c>
      <c r="D79" s="114">
        <f t="shared" si="33"/>
        <v>16</v>
      </c>
      <c r="E79" s="114">
        <v>0</v>
      </c>
      <c r="F79" s="108">
        <f t="shared" si="34"/>
        <v>16</v>
      </c>
      <c r="G79" s="21">
        <v>6</v>
      </c>
      <c r="H79" s="27" t="str">
        <f t="shared" si="35"/>
        <v>Kamis</v>
      </c>
      <c r="I79" s="72">
        <f t="shared" si="39"/>
        <v>42586.041666666664</v>
      </c>
      <c r="J79" s="73">
        <f t="shared" si="40"/>
        <v>4.041666666666667</v>
      </c>
      <c r="K79" s="27" t="str">
        <f t="shared" si="36"/>
        <v>Kamis</v>
      </c>
      <c r="L79" s="399">
        <f t="shared" si="41"/>
        <v>42586.291666666664</v>
      </c>
      <c r="M79" s="402">
        <f t="shared" si="37"/>
        <v>4.291666666666667</v>
      </c>
      <c r="N79">
        <f t="shared" si="38"/>
        <v>16.2</v>
      </c>
    </row>
    <row r="80" spans="1:14" ht="15.75" x14ac:dyDescent="0.25">
      <c r="A80" s="27">
        <v>6</v>
      </c>
      <c r="B80" s="22" t="s">
        <v>19</v>
      </c>
      <c r="C80" s="116">
        <v>210</v>
      </c>
      <c r="D80" s="114">
        <f t="shared" si="33"/>
        <v>14</v>
      </c>
      <c r="E80" s="114">
        <v>0</v>
      </c>
      <c r="F80" s="108">
        <f t="shared" si="34"/>
        <v>14</v>
      </c>
      <c r="G80" s="21">
        <v>6</v>
      </c>
      <c r="H80" s="27" t="str">
        <f t="shared" si="35"/>
        <v>Kamis</v>
      </c>
      <c r="I80" s="72">
        <f t="shared" si="39"/>
        <v>42586.958333333336</v>
      </c>
      <c r="J80" s="73">
        <f t="shared" si="40"/>
        <v>4.9583333333333339</v>
      </c>
      <c r="K80" s="27" t="str">
        <f t="shared" si="36"/>
        <v>Jum'at</v>
      </c>
      <c r="L80" s="399">
        <f t="shared" si="41"/>
        <v>42587.208333333336</v>
      </c>
      <c r="M80" s="402">
        <f t="shared" si="37"/>
        <v>5.2083333333333339</v>
      </c>
      <c r="N80">
        <f t="shared" si="38"/>
        <v>14</v>
      </c>
    </row>
    <row r="81" spans="1:14" ht="15.75" x14ac:dyDescent="0.25">
      <c r="A81" s="105">
        <v>7</v>
      </c>
      <c r="B81" s="22" t="s">
        <v>398</v>
      </c>
      <c r="C81" s="116">
        <v>210</v>
      </c>
      <c r="D81" s="114">
        <f t="shared" si="33"/>
        <v>14</v>
      </c>
      <c r="E81" s="114">
        <v>0</v>
      </c>
      <c r="F81" s="108">
        <f t="shared" si="34"/>
        <v>14</v>
      </c>
      <c r="G81" s="21">
        <v>6</v>
      </c>
      <c r="H81" s="27" t="str">
        <f t="shared" si="35"/>
        <v>Jum'at</v>
      </c>
      <c r="I81" s="72">
        <f t="shared" si="39"/>
        <v>42587.791666666664</v>
      </c>
      <c r="J81" s="73">
        <f t="shared" si="40"/>
        <v>5.791666666666667</v>
      </c>
      <c r="K81" s="27" t="str">
        <f t="shared" si="36"/>
        <v>Sabtu</v>
      </c>
      <c r="L81" s="399">
        <f t="shared" si="41"/>
        <v>42588.041666666664</v>
      </c>
      <c r="M81" s="402">
        <f t="shared" si="37"/>
        <v>6.041666666666667</v>
      </c>
      <c r="N81">
        <f t="shared" si="38"/>
        <v>14</v>
      </c>
    </row>
    <row r="82" spans="1:14" ht="15.75" x14ac:dyDescent="0.25">
      <c r="A82" s="27">
        <v>8</v>
      </c>
      <c r="B82" s="54" t="s">
        <v>19</v>
      </c>
      <c r="C82" s="113"/>
      <c r="D82" s="114"/>
      <c r="E82" s="114"/>
      <c r="F82" s="108"/>
      <c r="G82" s="21"/>
      <c r="H82" s="27" t="str">
        <f t="shared" si="35"/>
        <v>Sabtu</v>
      </c>
      <c r="I82" s="72">
        <f t="shared" si="39"/>
        <v>42588.625</v>
      </c>
      <c r="J82" s="73">
        <f t="shared" si="40"/>
        <v>6.625</v>
      </c>
      <c r="K82" s="27"/>
      <c r="L82" s="399"/>
      <c r="M82" s="402"/>
      <c r="N82">
        <f t="shared" si="38"/>
        <v>0</v>
      </c>
    </row>
    <row r="83" spans="1:14" ht="15.75" x14ac:dyDescent="0.25">
      <c r="A83" s="105"/>
      <c r="B83" s="54"/>
      <c r="C83" s="107"/>
      <c r="D83" s="108"/>
      <c r="E83" s="108"/>
      <c r="F83" s="108"/>
      <c r="G83" s="27"/>
      <c r="H83" s="27"/>
      <c r="I83" s="72"/>
      <c r="J83" s="73"/>
      <c r="K83" s="27"/>
      <c r="L83" s="399"/>
      <c r="M83" s="402"/>
      <c r="N83">
        <f t="shared" si="38"/>
        <v>0</v>
      </c>
    </row>
    <row r="84" spans="1:14" x14ac:dyDescent="0.25">
      <c r="A84" s="420" t="s">
        <v>31</v>
      </c>
      <c r="B84" s="421"/>
      <c r="C84" s="172">
        <f>SUM(C75:C83)</f>
        <v>1226</v>
      </c>
      <c r="D84" s="142">
        <f>SUM(D75:D83)</f>
        <v>81</v>
      </c>
      <c r="E84" s="142"/>
      <c r="F84" s="142"/>
      <c r="G84" s="142">
        <f>SUM(G75:G83)</f>
        <v>57</v>
      </c>
      <c r="H84" s="173">
        <f>D84+G84</f>
        <v>138</v>
      </c>
      <c r="I84" s="143"/>
      <c r="J84" s="144"/>
      <c r="K84" s="143"/>
      <c r="L84" s="143"/>
      <c r="M84" s="144"/>
      <c r="N84" t="e">
        <f>#REF!/15</f>
        <v>#REF!</v>
      </c>
    </row>
    <row r="85" spans="1:14" x14ac:dyDescent="0.25">
      <c r="A85" s="191" t="s">
        <v>32</v>
      </c>
      <c r="B85" s="192"/>
      <c r="C85" s="174"/>
      <c r="D85" s="175">
        <f>D84/24</f>
        <v>3.375</v>
      </c>
      <c r="E85" s="175"/>
      <c r="F85" s="175"/>
      <c r="G85" s="175">
        <f>G84/24</f>
        <v>2.375</v>
      </c>
      <c r="H85" s="176">
        <f>H84/24</f>
        <v>5.75</v>
      </c>
      <c r="I85" s="148"/>
      <c r="J85" s="149" t="s">
        <v>33</v>
      </c>
      <c r="K85" s="150"/>
      <c r="L85" s="150"/>
      <c r="M85" s="150"/>
      <c r="N85" t="e">
        <f>#REF!/15</f>
        <v>#REF!</v>
      </c>
    </row>
    <row r="86" spans="1:14" x14ac:dyDescent="0.25">
      <c r="A86" s="153"/>
      <c r="B86" s="153"/>
      <c r="C86" s="153"/>
      <c r="D86" s="153"/>
      <c r="E86" s="153"/>
      <c r="F86" s="153"/>
      <c r="G86" s="153"/>
      <c r="H86" s="150"/>
      <c r="I86" s="150"/>
      <c r="J86" s="144" t="s">
        <v>34</v>
      </c>
      <c r="K86" s="144"/>
      <c r="L86" s="154">
        <f>C84</f>
        <v>1226</v>
      </c>
      <c r="M86" s="150" t="s">
        <v>35</v>
      </c>
      <c r="N86">
        <f>C84/15</f>
        <v>81.733333333333334</v>
      </c>
    </row>
    <row r="87" spans="1:14" x14ac:dyDescent="0.25">
      <c r="A87" s="153"/>
      <c r="B87" s="153"/>
      <c r="C87" s="153"/>
      <c r="D87" s="153"/>
      <c r="E87" s="153"/>
      <c r="F87" s="153"/>
      <c r="G87" s="153"/>
      <c r="H87" s="153"/>
      <c r="I87" s="150"/>
      <c r="J87" s="144" t="s">
        <v>36</v>
      </c>
      <c r="K87" s="144"/>
      <c r="L87" s="155">
        <f>D85</f>
        <v>3.375</v>
      </c>
      <c r="M87" s="150" t="s">
        <v>14</v>
      </c>
    </row>
    <row r="88" spans="1:14" x14ac:dyDescent="0.25">
      <c r="A88" s="153"/>
      <c r="B88" s="153"/>
      <c r="C88" s="153"/>
      <c r="D88" s="153"/>
      <c r="E88" s="153"/>
      <c r="F88" s="153"/>
      <c r="G88" s="153"/>
      <c r="H88" s="153"/>
      <c r="I88" s="150"/>
      <c r="J88" s="144" t="s">
        <v>37</v>
      </c>
      <c r="K88" s="144"/>
      <c r="L88" s="156">
        <f>G85</f>
        <v>2.375</v>
      </c>
      <c r="M88" s="150" t="s">
        <v>14</v>
      </c>
    </row>
    <row r="89" spans="1:14" x14ac:dyDescent="0.25">
      <c r="B89" s="153"/>
      <c r="C89" s="153"/>
    </row>
  </sheetData>
  <mergeCells count="51">
    <mergeCell ref="F51:F52"/>
    <mergeCell ref="G51:G52"/>
    <mergeCell ref="H51:J51"/>
    <mergeCell ref="K51:M51"/>
    <mergeCell ref="A73:A74"/>
    <mergeCell ref="B73:B74"/>
    <mergeCell ref="C73:C74"/>
    <mergeCell ref="D73:D74"/>
    <mergeCell ref="E73:E74"/>
    <mergeCell ref="F73:F74"/>
    <mergeCell ref="G73:G74"/>
    <mergeCell ref="H73:J73"/>
    <mergeCell ref="K73:M73"/>
    <mergeCell ref="A51:A52"/>
    <mergeCell ref="B51:B52"/>
    <mergeCell ref="C51:C52"/>
    <mergeCell ref="D51:D52"/>
    <mergeCell ref="E51:E52"/>
    <mergeCell ref="Z5:AB5"/>
    <mergeCell ref="P20:Q20"/>
    <mergeCell ref="P21:Q21"/>
    <mergeCell ref="A29:A30"/>
    <mergeCell ref="B29:B30"/>
    <mergeCell ref="C29:C30"/>
    <mergeCell ref="D29:D30"/>
    <mergeCell ref="E29:E30"/>
    <mergeCell ref="F29:F30"/>
    <mergeCell ref="G29:G30"/>
    <mergeCell ref="H29:J29"/>
    <mergeCell ref="K29:M29"/>
    <mergeCell ref="S5:S6"/>
    <mergeCell ref="T5:T6"/>
    <mergeCell ref="U5:U6"/>
    <mergeCell ref="V5:V6"/>
    <mergeCell ref="W5:Y5"/>
    <mergeCell ref="A1:M1"/>
    <mergeCell ref="P1:AB1"/>
    <mergeCell ref="A2:M2"/>
    <mergeCell ref="P2:AB2"/>
    <mergeCell ref="A5:A6"/>
    <mergeCell ref="B5:B6"/>
    <mergeCell ref="C5:C6"/>
    <mergeCell ref="D5:D6"/>
    <mergeCell ref="E5:E6"/>
    <mergeCell ref="F5:F6"/>
    <mergeCell ref="G5:G6"/>
    <mergeCell ref="H5:J5"/>
    <mergeCell ref="K5:M5"/>
    <mergeCell ref="P5:P6"/>
    <mergeCell ref="Q5:Q6"/>
    <mergeCell ref="R5:R6"/>
  </mergeCells>
  <printOptions horizontalCentered="1"/>
  <pageMargins left="0.70833333333333304" right="0.70833333333333304" top="0.74791666666666701" bottom="0.74791666666666701" header="0.511811023622047" footer="0.511811023622047"/>
  <pageSetup paperSize="9" scale="85"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A5A5A5"/>
  </sheetPr>
  <dimension ref="A1:M266"/>
  <sheetViews>
    <sheetView zoomScale="95" zoomScaleNormal="95" workbookViewId="0">
      <selection activeCell="A2" sqref="A2:M18"/>
    </sheetView>
  </sheetViews>
  <sheetFormatPr defaultColWidth="9.140625" defaultRowHeight="15" x14ac:dyDescent="0.25"/>
  <cols>
    <col min="1" max="1" width="5" style="165" customWidth="1"/>
    <col min="2" max="2" width="15.85546875" style="165" customWidth="1"/>
    <col min="3" max="3" width="7.5703125" style="165" customWidth="1"/>
    <col min="4" max="4" width="11.85546875" style="165" customWidth="1"/>
    <col min="5" max="5" width="9.7109375" style="165" customWidth="1"/>
    <col min="6" max="6" width="10.5703125" style="165" customWidth="1"/>
    <col min="7" max="7" width="10.42578125" style="165" customWidth="1"/>
    <col min="8" max="8" width="7.5703125" style="165" customWidth="1"/>
    <col min="9" max="9" width="11.42578125" style="165" customWidth="1"/>
    <col min="10" max="11" width="7.85546875" style="165" customWidth="1"/>
    <col min="12" max="12" width="11.28515625" style="165" customWidth="1"/>
    <col min="13" max="13" width="8" style="165" customWidth="1"/>
    <col min="14" max="14" width="29.85546875" style="165" customWidth="1"/>
    <col min="15" max="15" width="7.42578125" style="165" customWidth="1"/>
    <col min="16" max="16" width="8.85546875" style="165" customWidth="1"/>
    <col min="17" max="17" width="11.140625" style="165" customWidth="1"/>
    <col min="18" max="18" width="8.140625" style="165" customWidth="1"/>
    <col min="19" max="19" width="8.42578125" style="165" customWidth="1"/>
    <col min="20" max="20" width="11.140625" style="165" customWidth="1"/>
    <col min="21" max="21" width="8" style="165" customWidth="1"/>
    <col min="22" max="22" width="24.42578125" style="165" customWidth="1"/>
    <col min="23" max="23" width="23.5703125" style="165" customWidth="1"/>
    <col min="24" max="24" width="5.85546875" style="165" customWidth="1"/>
    <col min="25" max="25" width="14.5703125" style="165" customWidth="1"/>
    <col min="26" max="26" width="7.85546875" style="165" customWidth="1"/>
    <col min="27" max="27" width="7.5703125" style="165" customWidth="1"/>
    <col min="28" max="29" width="7.42578125" style="165" customWidth="1"/>
    <col min="30" max="30" width="7.140625" style="165" customWidth="1"/>
    <col min="31" max="31" width="8" style="165" customWidth="1"/>
    <col min="32" max="32" width="10.85546875" style="165" customWidth="1"/>
    <col min="33" max="33" width="8" style="165" customWidth="1"/>
    <col min="34" max="34" width="7.85546875" style="165" customWidth="1"/>
    <col min="35" max="35" width="11.140625" style="165" customWidth="1"/>
    <col min="36" max="36" width="7.85546875" style="165" customWidth="1"/>
    <col min="37" max="39" width="9.140625" style="165"/>
    <col min="40" max="40" width="5.42578125" style="165" customWidth="1"/>
    <col min="41" max="41" width="14.140625" style="165" customWidth="1"/>
    <col min="42" max="42" width="7.85546875" style="165" customWidth="1"/>
    <col min="43" max="43" width="7.42578125" style="165" customWidth="1"/>
    <col min="44" max="44" width="7.85546875" style="165" customWidth="1"/>
    <col min="45" max="46" width="7.5703125" style="165" customWidth="1"/>
    <col min="47" max="47" width="10.140625" style="165" customWidth="1"/>
    <col min="48" max="48" width="11.42578125" style="165" customWidth="1"/>
    <col min="49" max="49" width="8.85546875" style="165" customWidth="1"/>
    <col min="50" max="50" width="9.42578125" style="165" customWidth="1"/>
    <col min="51" max="51" width="11.85546875" style="165" customWidth="1"/>
    <col min="52" max="55" width="9.140625" style="165"/>
    <col min="56" max="56" width="5.140625" style="165" customWidth="1"/>
    <col min="57" max="57" width="14.42578125" style="165" customWidth="1"/>
    <col min="58" max="58" width="7.140625" style="165" customWidth="1"/>
    <col min="59" max="59" width="7.5703125" style="165" customWidth="1"/>
    <col min="60" max="60" width="7.140625" style="165" customWidth="1"/>
    <col min="61" max="61" width="7.42578125" style="165" customWidth="1"/>
    <col min="62" max="62" width="7.5703125" style="165" customWidth="1"/>
    <col min="63" max="63" width="10" style="165" customWidth="1"/>
    <col min="64" max="64" width="11.42578125" style="165" customWidth="1"/>
    <col min="65" max="65" width="8.140625" style="165" customWidth="1"/>
    <col min="66" max="66" width="9.140625" style="165"/>
    <col min="67" max="67" width="11" style="165" customWidth="1"/>
    <col min="68" max="72" width="9.140625" style="165"/>
    <col min="73" max="73" width="5.85546875" style="165" customWidth="1"/>
    <col min="74" max="74" width="14.5703125" style="165" customWidth="1"/>
    <col min="75" max="80" width="9.140625" style="165"/>
    <col min="81" max="81" width="12.140625" style="165" customWidth="1"/>
    <col min="82" max="83" width="9.140625" style="165"/>
    <col min="84" max="84" width="11.5703125" style="165" customWidth="1"/>
    <col min="85" max="16384" width="9.140625" style="165"/>
  </cols>
  <sheetData>
    <row r="1" spans="1:13" ht="15.75" customHeight="1" x14ac:dyDescent="0.25">
      <c r="A1" s="488" t="s">
        <v>310</v>
      </c>
      <c r="B1" s="488"/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</row>
    <row r="2" spans="1:13" ht="15.75" x14ac:dyDescent="0.25">
      <c r="A2" s="488" t="s">
        <v>399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</row>
    <row r="3" spans="1:13" ht="16.5" x14ac:dyDescent="0.3">
      <c r="A3" s="489" t="s">
        <v>2</v>
      </c>
      <c r="B3" s="489"/>
      <c r="C3" s="489"/>
      <c r="D3" s="489"/>
      <c r="E3" s="489"/>
      <c r="F3" s="489"/>
      <c r="G3" s="489"/>
      <c r="H3" s="489"/>
      <c r="I3" s="137"/>
      <c r="J3" s="138"/>
      <c r="K3" s="139" t="s">
        <v>3</v>
      </c>
      <c r="L3" s="136">
        <v>12</v>
      </c>
      <c r="M3" s="139" t="s">
        <v>4</v>
      </c>
    </row>
    <row r="4" spans="1:13" ht="15" customHeight="1" x14ac:dyDescent="0.25">
      <c r="A4" s="13" t="s">
        <v>5</v>
      </c>
      <c r="B4" s="13" t="s">
        <v>6</v>
      </c>
      <c r="C4" s="12" t="s">
        <v>7</v>
      </c>
      <c r="D4" s="12" t="s">
        <v>8</v>
      </c>
      <c r="E4" s="11" t="s">
        <v>400</v>
      </c>
      <c r="F4" s="11" t="s">
        <v>10</v>
      </c>
      <c r="G4" s="12" t="s">
        <v>11</v>
      </c>
      <c r="H4" s="10" t="s">
        <v>12</v>
      </c>
      <c r="I4" s="10"/>
      <c r="J4" s="10"/>
      <c r="K4" s="9" t="s">
        <v>13</v>
      </c>
      <c r="L4" s="9"/>
      <c r="M4" s="9"/>
    </row>
    <row r="5" spans="1:13" ht="15.75" x14ac:dyDescent="0.25">
      <c r="A5" s="13"/>
      <c r="B5" s="13"/>
      <c r="C5" s="12"/>
      <c r="D5" s="12"/>
      <c r="E5" s="11"/>
      <c r="F5" s="11"/>
      <c r="G5" s="12"/>
      <c r="H5" s="19" t="s">
        <v>14</v>
      </c>
      <c r="I5" s="19" t="s">
        <v>15</v>
      </c>
      <c r="J5" s="19" t="s">
        <v>16</v>
      </c>
      <c r="K5" s="20" t="s">
        <v>14</v>
      </c>
      <c r="L5" s="20" t="s">
        <v>15</v>
      </c>
      <c r="M5" s="20" t="s">
        <v>16</v>
      </c>
    </row>
    <row r="6" spans="1:13" ht="15.75" x14ac:dyDescent="0.25">
      <c r="A6" s="21">
        <v>1</v>
      </c>
      <c r="B6" s="390" t="s">
        <v>289</v>
      </c>
      <c r="C6" s="27">
        <v>320</v>
      </c>
      <c r="D6" s="53">
        <f t="shared" ref="D6:D17" si="0">F6+E6</f>
        <v>27</v>
      </c>
      <c r="E6" s="53">
        <v>1</v>
      </c>
      <c r="F6" s="53">
        <f t="shared" ref="F6:F17" si="1">INT(C6/$L$3)</f>
        <v>26</v>
      </c>
      <c r="G6" s="27">
        <v>6</v>
      </c>
      <c r="H6" s="21" t="str">
        <f t="shared" ref="H6:H18" si="2">CHOOSE(WEEKDAY(I6),"Minggu","Senin","Selasa","Rabu","Kamis","Jum'at","Sabtu")</f>
        <v>Selasa</v>
      </c>
      <c r="I6" s="24">
        <v>45664</v>
      </c>
      <c r="J6" s="25">
        <v>0.875</v>
      </c>
      <c r="K6" s="21" t="str">
        <f t="shared" ref="K6:K17" si="3">CHOOSE(WEEKDAY(L6),"Minggu","Senin","Selasa","Rabu","Kamis","Jum'at","Sabtu")</f>
        <v>Rabu</v>
      </c>
      <c r="L6" s="24">
        <f>(I6+J6)+G6/24</f>
        <v>45665.125</v>
      </c>
      <c r="M6" s="25">
        <f t="shared" ref="M6:M17" si="4">(J6+G6/24)</f>
        <v>1.125</v>
      </c>
    </row>
    <row r="7" spans="1:13" ht="15.75" x14ac:dyDescent="0.25">
      <c r="A7" s="21">
        <f t="shared" ref="A7:A18" si="5">A6+1</f>
        <v>2</v>
      </c>
      <c r="B7" s="390" t="s">
        <v>304</v>
      </c>
      <c r="C7" s="159">
        <v>272</v>
      </c>
      <c r="D7" s="53">
        <f t="shared" si="0"/>
        <v>21</v>
      </c>
      <c r="E7" s="329">
        <v>-1</v>
      </c>
      <c r="F7" s="53">
        <f t="shared" si="1"/>
        <v>22</v>
      </c>
      <c r="G7" s="27">
        <v>3</v>
      </c>
      <c r="H7" s="21" t="str">
        <f t="shared" si="2"/>
        <v>Kamis</v>
      </c>
      <c r="I7" s="24">
        <f t="shared" ref="I7:I18" si="6">$I$6+J7</f>
        <v>45666.25</v>
      </c>
      <c r="J7" s="25">
        <f t="shared" ref="J7:J18" si="7">M6+D6/24</f>
        <v>2.25</v>
      </c>
      <c r="K7" s="21" t="str">
        <f t="shared" si="3"/>
        <v>Kamis</v>
      </c>
      <c r="L7" s="24">
        <f t="shared" ref="L7:L17" si="8">($I$6+J7)+G7/24</f>
        <v>45666.375</v>
      </c>
      <c r="M7" s="25">
        <f t="shared" si="4"/>
        <v>2.375</v>
      </c>
    </row>
    <row r="8" spans="1:13" ht="15.75" x14ac:dyDescent="0.25">
      <c r="A8" s="21">
        <f t="shared" si="5"/>
        <v>3</v>
      </c>
      <c r="B8" s="390" t="s">
        <v>18</v>
      </c>
      <c r="C8" s="27">
        <v>333</v>
      </c>
      <c r="D8" s="53">
        <f t="shared" si="0"/>
        <v>28</v>
      </c>
      <c r="E8" s="53">
        <v>1</v>
      </c>
      <c r="F8" s="53">
        <f t="shared" si="1"/>
        <v>27</v>
      </c>
      <c r="G8" s="27">
        <v>4</v>
      </c>
      <c r="H8" s="21" t="str">
        <f t="shared" si="2"/>
        <v>Jum'at</v>
      </c>
      <c r="I8" s="24">
        <f t="shared" si="6"/>
        <v>45667.25</v>
      </c>
      <c r="J8" s="25">
        <f t="shared" si="7"/>
        <v>3.25</v>
      </c>
      <c r="K8" s="21" t="str">
        <f t="shared" si="3"/>
        <v>Jum'at</v>
      </c>
      <c r="L8" s="24">
        <f t="shared" si="8"/>
        <v>45667.416666666664</v>
      </c>
      <c r="M8" s="25">
        <f t="shared" si="4"/>
        <v>3.4166666666666665</v>
      </c>
    </row>
    <row r="9" spans="1:13" ht="15.75" x14ac:dyDescent="0.25">
      <c r="A9" s="21">
        <f t="shared" si="5"/>
        <v>4</v>
      </c>
      <c r="B9" s="390" t="s">
        <v>301</v>
      </c>
      <c r="C9" s="27">
        <v>261</v>
      </c>
      <c r="D9" s="53">
        <f t="shared" si="0"/>
        <v>22</v>
      </c>
      <c r="E9" s="53">
        <v>1</v>
      </c>
      <c r="F9" s="53">
        <f t="shared" si="1"/>
        <v>21</v>
      </c>
      <c r="G9" s="27">
        <v>3</v>
      </c>
      <c r="H9" s="21" t="str">
        <f t="shared" si="2"/>
        <v>Sabtu</v>
      </c>
      <c r="I9" s="24">
        <f t="shared" si="6"/>
        <v>45668.583333333336</v>
      </c>
      <c r="J9" s="25">
        <f t="shared" si="7"/>
        <v>4.583333333333333</v>
      </c>
      <c r="K9" s="21" t="str">
        <f t="shared" si="3"/>
        <v>Sabtu</v>
      </c>
      <c r="L9" s="24">
        <f t="shared" si="8"/>
        <v>45668.708333333336</v>
      </c>
      <c r="M9" s="25">
        <f t="shared" si="4"/>
        <v>4.708333333333333</v>
      </c>
    </row>
    <row r="10" spans="1:13" ht="15.75" x14ac:dyDescent="0.25">
      <c r="A10" s="21">
        <f t="shared" si="5"/>
        <v>5</v>
      </c>
      <c r="B10" s="390" t="s">
        <v>143</v>
      </c>
      <c r="C10" s="27">
        <v>300</v>
      </c>
      <c r="D10" s="53">
        <f t="shared" si="0"/>
        <v>25</v>
      </c>
      <c r="E10" s="53">
        <v>0</v>
      </c>
      <c r="F10" s="53">
        <f t="shared" si="1"/>
        <v>25</v>
      </c>
      <c r="G10" s="27">
        <v>2</v>
      </c>
      <c r="H10" s="21" t="str">
        <f t="shared" si="2"/>
        <v>Minggu</v>
      </c>
      <c r="I10" s="24">
        <f t="shared" si="6"/>
        <v>45669.625</v>
      </c>
      <c r="J10" s="25">
        <f t="shared" si="7"/>
        <v>5.625</v>
      </c>
      <c r="K10" s="21" t="str">
        <f t="shared" si="3"/>
        <v>Minggu</v>
      </c>
      <c r="L10" s="24">
        <f t="shared" si="8"/>
        <v>45669.708333333336</v>
      </c>
      <c r="M10" s="25">
        <f t="shared" si="4"/>
        <v>5.708333333333333</v>
      </c>
    </row>
    <row r="11" spans="1:13" ht="15.75" x14ac:dyDescent="0.25">
      <c r="A11" s="21">
        <f t="shared" si="5"/>
        <v>6</v>
      </c>
      <c r="B11" s="390" t="s">
        <v>296</v>
      </c>
      <c r="C11" s="27">
        <v>300</v>
      </c>
      <c r="D11" s="53">
        <f t="shared" si="0"/>
        <v>26</v>
      </c>
      <c r="E11" s="53">
        <v>1</v>
      </c>
      <c r="F11" s="53">
        <f t="shared" si="1"/>
        <v>25</v>
      </c>
      <c r="G11" s="27">
        <v>3</v>
      </c>
      <c r="H11" s="21" t="str">
        <f t="shared" si="2"/>
        <v>Senin</v>
      </c>
      <c r="I11" s="24">
        <f t="shared" si="6"/>
        <v>45670.75</v>
      </c>
      <c r="J11" s="25">
        <f t="shared" si="7"/>
        <v>6.75</v>
      </c>
      <c r="K11" s="21" t="str">
        <f t="shared" si="3"/>
        <v>Senin</v>
      </c>
      <c r="L11" s="24">
        <f t="shared" si="8"/>
        <v>45670.875</v>
      </c>
      <c r="M11" s="25">
        <f t="shared" si="4"/>
        <v>6.875</v>
      </c>
    </row>
    <row r="12" spans="1:13" ht="15.75" x14ac:dyDescent="0.25">
      <c r="A12" s="21">
        <f t="shared" si="5"/>
        <v>7</v>
      </c>
      <c r="B12" s="390" t="s">
        <v>143</v>
      </c>
      <c r="C12" s="27">
        <v>300</v>
      </c>
      <c r="D12" s="53">
        <f t="shared" si="0"/>
        <v>26</v>
      </c>
      <c r="E12" s="53">
        <v>1</v>
      </c>
      <c r="F12" s="53">
        <f t="shared" si="1"/>
        <v>25</v>
      </c>
      <c r="G12" s="27">
        <v>3</v>
      </c>
      <c r="H12" s="21" t="str">
        <f t="shared" si="2"/>
        <v>Selasa</v>
      </c>
      <c r="I12" s="24">
        <f t="shared" si="6"/>
        <v>45671.958333333336</v>
      </c>
      <c r="J12" s="25">
        <f t="shared" si="7"/>
        <v>7.958333333333333</v>
      </c>
      <c r="K12" s="21" t="str">
        <f t="shared" si="3"/>
        <v>Rabu</v>
      </c>
      <c r="L12" s="24">
        <f t="shared" si="8"/>
        <v>45672.083333333336</v>
      </c>
      <c r="M12" s="25">
        <f t="shared" si="4"/>
        <v>8.0833333333333321</v>
      </c>
    </row>
    <row r="13" spans="1:13" ht="15.75" x14ac:dyDescent="0.25">
      <c r="A13" s="21">
        <f t="shared" si="5"/>
        <v>8</v>
      </c>
      <c r="B13" s="390" t="s">
        <v>296</v>
      </c>
      <c r="C13" s="27">
        <v>300</v>
      </c>
      <c r="D13" s="53">
        <f t="shared" si="0"/>
        <v>25</v>
      </c>
      <c r="E13" s="53">
        <v>0</v>
      </c>
      <c r="F13" s="53">
        <f t="shared" si="1"/>
        <v>25</v>
      </c>
      <c r="G13" s="27">
        <v>3</v>
      </c>
      <c r="H13" s="21" t="str">
        <f t="shared" si="2"/>
        <v>Kamis</v>
      </c>
      <c r="I13" s="24">
        <f t="shared" si="6"/>
        <v>45673.166666666664</v>
      </c>
      <c r="J13" s="25">
        <f t="shared" si="7"/>
        <v>9.1666666666666661</v>
      </c>
      <c r="K13" s="21" t="str">
        <f t="shared" si="3"/>
        <v>Kamis</v>
      </c>
      <c r="L13" s="24">
        <f t="shared" si="8"/>
        <v>45673.291666666664</v>
      </c>
      <c r="M13" s="25">
        <f t="shared" si="4"/>
        <v>9.2916666666666661</v>
      </c>
    </row>
    <row r="14" spans="1:13" ht="15.75" x14ac:dyDescent="0.25">
      <c r="A14" s="21">
        <f t="shared" si="5"/>
        <v>9</v>
      </c>
      <c r="B14" s="390" t="s">
        <v>143</v>
      </c>
      <c r="C14" s="27">
        <v>261</v>
      </c>
      <c r="D14" s="53">
        <f t="shared" si="0"/>
        <v>21</v>
      </c>
      <c r="E14" s="53">
        <v>0</v>
      </c>
      <c r="F14" s="53">
        <f t="shared" si="1"/>
        <v>21</v>
      </c>
      <c r="G14" s="27">
        <v>2</v>
      </c>
      <c r="H14" s="21" t="str">
        <f t="shared" si="2"/>
        <v>Jum'at</v>
      </c>
      <c r="I14" s="24">
        <f t="shared" si="6"/>
        <v>45674.333333333336</v>
      </c>
      <c r="J14" s="25">
        <f t="shared" si="7"/>
        <v>10.333333333333332</v>
      </c>
      <c r="K14" s="21" t="str">
        <f t="shared" si="3"/>
        <v>Jum'at</v>
      </c>
      <c r="L14" s="24">
        <f t="shared" si="8"/>
        <v>45674.416666666672</v>
      </c>
      <c r="M14" s="25">
        <f t="shared" si="4"/>
        <v>10.416666666666666</v>
      </c>
    </row>
    <row r="15" spans="1:13" ht="15.75" x14ac:dyDescent="0.25">
      <c r="A15" s="21">
        <f t="shared" si="5"/>
        <v>10</v>
      </c>
      <c r="B15" s="390" t="s">
        <v>301</v>
      </c>
      <c r="C15" s="27">
        <v>333</v>
      </c>
      <c r="D15" s="53">
        <f t="shared" si="0"/>
        <v>25</v>
      </c>
      <c r="E15" s="53">
        <v>-2</v>
      </c>
      <c r="F15" s="53">
        <f t="shared" si="1"/>
        <v>27</v>
      </c>
      <c r="G15" s="27">
        <v>3</v>
      </c>
      <c r="H15" s="21" t="str">
        <f t="shared" si="2"/>
        <v>Sabtu</v>
      </c>
      <c r="I15" s="24">
        <f t="shared" si="6"/>
        <v>45675.291666666664</v>
      </c>
      <c r="J15" s="25">
        <f t="shared" si="7"/>
        <v>11.291666666666666</v>
      </c>
      <c r="K15" s="21" t="str">
        <f t="shared" si="3"/>
        <v>Sabtu</v>
      </c>
      <c r="L15" s="24">
        <f t="shared" si="8"/>
        <v>45675.416666666664</v>
      </c>
      <c r="M15" s="25">
        <f t="shared" si="4"/>
        <v>11.416666666666666</v>
      </c>
    </row>
    <row r="16" spans="1:13" ht="15.75" x14ac:dyDescent="0.25">
      <c r="A16" s="21">
        <f t="shared" si="5"/>
        <v>11</v>
      </c>
      <c r="B16" s="390" t="s">
        <v>18</v>
      </c>
      <c r="C16" s="27">
        <v>272</v>
      </c>
      <c r="D16" s="53">
        <f t="shared" si="0"/>
        <v>23</v>
      </c>
      <c r="E16" s="53">
        <v>1</v>
      </c>
      <c r="F16" s="53">
        <f t="shared" si="1"/>
        <v>22</v>
      </c>
      <c r="G16" s="27">
        <v>4</v>
      </c>
      <c r="H16" s="21" t="str">
        <f t="shared" si="2"/>
        <v>Minggu</v>
      </c>
      <c r="I16" s="24">
        <f t="shared" si="6"/>
        <v>45676.458333333336</v>
      </c>
      <c r="J16" s="25">
        <f t="shared" si="7"/>
        <v>12.458333333333332</v>
      </c>
      <c r="K16" s="21" t="str">
        <f t="shared" si="3"/>
        <v>Minggu</v>
      </c>
      <c r="L16" s="24">
        <f t="shared" si="8"/>
        <v>45676.625</v>
      </c>
      <c r="M16" s="25">
        <f t="shared" si="4"/>
        <v>12.624999999999998</v>
      </c>
    </row>
    <row r="17" spans="1:13" ht="15.75" x14ac:dyDescent="0.25">
      <c r="A17" s="21">
        <f t="shared" si="5"/>
        <v>12</v>
      </c>
      <c r="B17" s="390" t="s">
        <v>304</v>
      </c>
      <c r="C17" s="27">
        <v>320</v>
      </c>
      <c r="D17" s="53">
        <f t="shared" si="0"/>
        <v>26</v>
      </c>
      <c r="E17" s="53">
        <v>0</v>
      </c>
      <c r="F17" s="53">
        <f t="shared" si="1"/>
        <v>26</v>
      </c>
      <c r="G17" s="27">
        <v>2</v>
      </c>
      <c r="H17" s="21" t="str">
        <f t="shared" si="2"/>
        <v>Senin</v>
      </c>
      <c r="I17" s="24">
        <f t="shared" si="6"/>
        <v>45677.583333333336</v>
      </c>
      <c r="J17" s="25">
        <f t="shared" si="7"/>
        <v>13.583333333333332</v>
      </c>
      <c r="K17" s="21" t="str">
        <f t="shared" si="3"/>
        <v>Senin</v>
      </c>
      <c r="L17" s="24">
        <f t="shared" si="8"/>
        <v>45677.666666666672</v>
      </c>
      <c r="M17" s="25">
        <f t="shared" si="4"/>
        <v>13.666666666666666</v>
      </c>
    </row>
    <row r="18" spans="1:13" ht="15.75" x14ac:dyDescent="0.25">
      <c r="A18" s="21">
        <f t="shared" si="5"/>
        <v>13</v>
      </c>
      <c r="B18" s="390" t="s">
        <v>289</v>
      </c>
      <c r="C18" s="21"/>
      <c r="D18" s="23"/>
      <c r="E18" s="23"/>
      <c r="F18" s="23"/>
      <c r="G18" s="21"/>
      <c r="H18" s="21" t="str">
        <f t="shared" si="2"/>
        <v>Selasa</v>
      </c>
      <c r="I18" s="24">
        <f t="shared" si="6"/>
        <v>45678.75</v>
      </c>
      <c r="J18" s="25">
        <f t="shared" si="7"/>
        <v>14.75</v>
      </c>
      <c r="K18" s="21"/>
      <c r="L18" s="24"/>
      <c r="M18" s="25"/>
    </row>
    <row r="19" spans="1:13" x14ac:dyDescent="0.25">
      <c r="A19" s="440" t="s">
        <v>31</v>
      </c>
      <c r="B19" s="440"/>
      <c r="C19" s="160">
        <f>SUM(C6:C18)</f>
        <v>3572</v>
      </c>
      <c r="D19" s="160">
        <f>SUM(D6:D18)</f>
        <v>295</v>
      </c>
      <c r="E19" s="160"/>
      <c r="F19" s="160"/>
      <c r="G19" s="160">
        <f>SUM(G6:G18)</f>
        <v>38</v>
      </c>
      <c r="H19" s="160">
        <f>D19+G19</f>
        <v>333</v>
      </c>
      <c r="I19" s="143"/>
      <c r="J19" s="144"/>
      <c r="K19" s="143"/>
      <c r="L19" s="143"/>
      <c r="M19" s="144"/>
    </row>
    <row r="20" spans="1:13" x14ac:dyDescent="0.25">
      <c r="A20" s="440" t="s">
        <v>32</v>
      </c>
      <c r="B20" s="440"/>
      <c r="C20" s="146"/>
      <c r="D20" s="147">
        <f>D19/24</f>
        <v>12.291666666666666</v>
      </c>
      <c r="E20" s="147"/>
      <c r="F20" s="147"/>
      <c r="G20" s="147">
        <f>G19/24</f>
        <v>1.5833333333333333</v>
      </c>
      <c r="H20" s="147">
        <f>H19/24</f>
        <v>13.875</v>
      </c>
      <c r="I20" s="148"/>
      <c r="J20" s="149" t="s">
        <v>33</v>
      </c>
      <c r="K20" s="150"/>
      <c r="L20" s="150"/>
      <c r="M20" s="394"/>
    </row>
    <row r="21" spans="1:13" x14ac:dyDescent="0.25">
      <c r="G21" s="165" t="s">
        <v>331</v>
      </c>
      <c r="J21" s="144" t="s">
        <v>34</v>
      </c>
      <c r="K21" s="144"/>
      <c r="L21" s="154">
        <f>C19</f>
        <v>3572</v>
      </c>
      <c r="M21" s="150" t="s">
        <v>35</v>
      </c>
    </row>
    <row r="22" spans="1:13" x14ac:dyDescent="0.25">
      <c r="J22" s="144" t="s">
        <v>36</v>
      </c>
      <c r="K22" s="144"/>
      <c r="L22" s="155">
        <f>D20</f>
        <v>12.291666666666666</v>
      </c>
      <c r="M22" s="150" t="s">
        <v>14</v>
      </c>
    </row>
    <row r="23" spans="1:13" x14ac:dyDescent="0.25">
      <c r="J23" s="144" t="s">
        <v>37</v>
      </c>
      <c r="K23" s="144"/>
      <c r="L23" s="156">
        <f>G20</f>
        <v>1.5833333333333333</v>
      </c>
      <c r="M23" s="150" t="s">
        <v>14</v>
      </c>
    </row>
    <row r="25" spans="1:13" ht="15.75" x14ac:dyDescent="0.25">
      <c r="A25" s="488" t="s">
        <v>310</v>
      </c>
      <c r="B25" s="488"/>
      <c r="C25" s="488"/>
      <c r="D25" s="488"/>
      <c r="E25" s="488"/>
      <c r="F25" s="488"/>
      <c r="G25" s="488"/>
      <c r="H25" s="488"/>
      <c r="I25" s="488"/>
      <c r="J25" s="488"/>
      <c r="K25" s="488"/>
      <c r="L25" s="488"/>
      <c r="M25" s="488"/>
    </row>
    <row r="26" spans="1:13" ht="15.75" x14ac:dyDescent="0.25">
      <c r="A26" s="488" t="s">
        <v>399</v>
      </c>
      <c r="B26" s="488"/>
      <c r="C26" s="488"/>
      <c r="D26" s="488"/>
      <c r="E26" s="488"/>
      <c r="F26" s="488"/>
      <c r="G26" s="488"/>
      <c r="H26" s="488"/>
      <c r="I26" s="488"/>
      <c r="J26" s="488"/>
      <c r="K26" s="488"/>
      <c r="L26" s="488"/>
      <c r="M26" s="488"/>
    </row>
    <row r="27" spans="1:13" ht="16.5" x14ac:dyDescent="0.3">
      <c r="A27" s="489" t="s">
        <v>38</v>
      </c>
      <c r="B27" s="489"/>
      <c r="C27" s="489"/>
      <c r="D27" s="489"/>
      <c r="E27" s="489"/>
      <c r="F27" s="489"/>
      <c r="G27" s="489"/>
      <c r="H27" s="489"/>
      <c r="I27" s="137"/>
      <c r="J27" s="138"/>
      <c r="K27" s="139" t="s">
        <v>3</v>
      </c>
      <c r="L27" s="136">
        <v>12</v>
      </c>
      <c r="M27" s="139" t="s">
        <v>4</v>
      </c>
    </row>
    <row r="28" spans="1:13" ht="15" customHeight="1" x14ac:dyDescent="0.25">
      <c r="A28" s="13" t="s">
        <v>5</v>
      </c>
      <c r="B28" s="13" t="s">
        <v>6</v>
      </c>
      <c r="C28" s="12" t="s">
        <v>7</v>
      </c>
      <c r="D28" s="12" t="s">
        <v>8</v>
      </c>
      <c r="E28" s="11" t="s">
        <v>400</v>
      </c>
      <c r="F28" s="11" t="s">
        <v>10</v>
      </c>
      <c r="G28" s="12" t="s">
        <v>11</v>
      </c>
      <c r="H28" s="10" t="s">
        <v>12</v>
      </c>
      <c r="I28" s="10"/>
      <c r="J28" s="10"/>
      <c r="K28" s="9" t="s">
        <v>13</v>
      </c>
      <c r="L28" s="9"/>
      <c r="M28" s="9"/>
    </row>
    <row r="29" spans="1:13" ht="15.75" x14ac:dyDescent="0.25">
      <c r="A29" s="13"/>
      <c r="B29" s="13"/>
      <c r="C29" s="12"/>
      <c r="D29" s="12"/>
      <c r="E29" s="11"/>
      <c r="F29" s="11"/>
      <c r="G29" s="12"/>
      <c r="H29" s="19" t="s">
        <v>14</v>
      </c>
      <c r="I29" s="19" t="s">
        <v>15</v>
      </c>
      <c r="J29" s="19" t="s">
        <v>16</v>
      </c>
      <c r="K29" s="20" t="s">
        <v>14</v>
      </c>
      <c r="L29" s="20" t="s">
        <v>15</v>
      </c>
      <c r="M29" s="20" t="s">
        <v>16</v>
      </c>
    </row>
    <row r="30" spans="1:13" ht="15.75" x14ac:dyDescent="0.25">
      <c r="A30" s="21">
        <v>1</v>
      </c>
      <c r="B30" s="390" t="s">
        <v>289</v>
      </c>
      <c r="C30" s="27">
        <v>320</v>
      </c>
      <c r="D30" s="53">
        <f t="shared" ref="D30:D41" si="9">F30+E30</f>
        <v>28</v>
      </c>
      <c r="E30" s="53">
        <v>2</v>
      </c>
      <c r="F30" s="53">
        <f t="shared" ref="F30:F41" si="10">INT(C30/$L$3)</f>
        <v>26</v>
      </c>
      <c r="G30" s="27">
        <v>12</v>
      </c>
      <c r="H30" s="21" t="str">
        <f t="shared" ref="H30:H42" si="11">CHOOSE(WEEKDAY(I30),"Minggu","Senin","Selasa","Rabu","Kamis","Jum'at","Sabtu")</f>
        <v>Selasa</v>
      </c>
      <c r="I30" s="24">
        <v>45678</v>
      </c>
      <c r="J30" s="25">
        <v>0.75</v>
      </c>
      <c r="K30" s="21" t="str">
        <f t="shared" ref="K30:K41" si="12">CHOOSE(WEEKDAY(L30),"Minggu","Senin","Selasa","Rabu","Kamis","Jum'at","Sabtu")</f>
        <v>Rabu</v>
      </c>
      <c r="L30" s="24">
        <f>(I30+J30)+G30/24</f>
        <v>45679.25</v>
      </c>
      <c r="M30" s="25">
        <f t="shared" ref="M30:M41" si="13">(J30+G30/24)</f>
        <v>1.25</v>
      </c>
    </row>
    <row r="31" spans="1:13" ht="15.75" x14ac:dyDescent="0.25">
      <c r="A31" s="21">
        <f t="shared" ref="A31:A42" si="14">A30+1</f>
        <v>2</v>
      </c>
      <c r="B31" s="390" t="s">
        <v>304</v>
      </c>
      <c r="C31" s="159">
        <v>272</v>
      </c>
      <c r="D31" s="53">
        <f t="shared" si="9"/>
        <v>24</v>
      </c>
      <c r="E31" s="329">
        <v>2</v>
      </c>
      <c r="F31" s="53">
        <f t="shared" si="10"/>
        <v>22</v>
      </c>
      <c r="G31" s="27">
        <v>3</v>
      </c>
      <c r="H31" s="21" t="str">
        <f t="shared" si="11"/>
        <v>Kamis</v>
      </c>
      <c r="I31" s="24">
        <f t="shared" ref="I31:I42" si="15">$I$30+J31</f>
        <v>45680.416666666664</v>
      </c>
      <c r="J31" s="25">
        <f t="shared" ref="J31:J42" si="16">M30+D30/24</f>
        <v>2.416666666666667</v>
      </c>
      <c r="K31" s="21" t="str">
        <f t="shared" si="12"/>
        <v>Kamis</v>
      </c>
      <c r="L31" s="24">
        <f t="shared" ref="L31:L41" si="17">($I$30+J31)+G31/24</f>
        <v>45680.541666666664</v>
      </c>
      <c r="M31" s="25">
        <f t="shared" si="13"/>
        <v>2.541666666666667</v>
      </c>
    </row>
    <row r="32" spans="1:13" ht="15.75" x14ac:dyDescent="0.25">
      <c r="A32" s="21">
        <f t="shared" si="14"/>
        <v>3</v>
      </c>
      <c r="B32" s="390" t="s">
        <v>18</v>
      </c>
      <c r="C32" s="27">
        <v>333</v>
      </c>
      <c r="D32" s="53">
        <f t="shared" si="9"/>
        <v>27</v>
      </c>
      <c r="E32" s="53">
        <v>0</v>
      </c>
      <c r="F32" s="53">
        <f t="shared" si="10"/>
        <v>27</v>
      </c>
      <c r="G32" s="27">
        <v>4</v>
      </c>
      <c r="H32" s="21" t="str">
        <f t="shared" si="11"/>
        <v>Jum'at</v>
      </c>
      <c r="I32" s="24">
        <f t="shared" si="15"/>
        <v>45681.541666666664</v>
      </c>
      <c r="J32" s="25">
        <f t="shared" si="16"/>
        <v>3.541666666666667</v>
      </c>
      <c r="K32" s="21" t="str">
        <f t="shared" si="12"/>
        <v>Jum'at</v>
      </c>
      <c r="L32" s="24">
        <f t="shared" si="17"/>
        <v>45681.708333333328</v>
      </c>
      <c r="M32" s="25">
        <f t="shared" si="13"/>
        <v>3.7083333333333335</v>
      </c>
    </row>
    <row r="33" spans="1:13" ht="15.75" x14ac:dyDescent="0.25">
      <c r="A33" s="21">
        <f t="shared" si="14"/>
        <v>4</v>
      </c>
      <c r="B33" s="390" t="s">
        <v>301</v>
      </c>
      <c r="C33" s="27">
        <v>261</v>
      </c>
      <c r="D33" s="53">
        <f t="shared" si="9"/>
        <v>22</v>
      </c>
      <c r="E33" s="53">
        <v>1</v>
      </c>
      <c r="F33" s="53">
        <f t="shared" si="10"/>
        <v>21</v>
      </c>
      <c r="G33" s="27">
        <v>4</v>
      </c>
      <c r="H33" s="21" t="str">
        <f t="shared" si="11"/>
        <v>Sabtu</v>
      </c>
      <c r="I33" s="24">
        <f t="shared" si="15"/>
        <v>45682.833333333336</v>
      </c>
      <c r="J33" s="25">
        <f t="shared" si="16"/>
        <v>4.8333333333333339</v>
      </c>
      <c r="K33" s="21" t="str">
        <f t="shared" si="12"/>
        <v>Minggu</v>
      </c>
      <c r="L33" s="24">
        <f t="shared" si="17"/>
        <v>45683</v>
      </c>
      <c r="M33" s="25">
        <f t="shared" si="13"/>
        <v>5.0000000000000009</v>
      </c>
    </row>
    <row r="34" spans="1:13" ht="15.75" x14ac:dyDescent="0.25">
      <c r="A34" s="21">
        <f t="shared" si="14"/>
        <v>5</v>
      </c>
      <c r="B34" s="390" t="s">
        <v>143</v>
      </c>
      <c r="C34" s="27">
        <v>300</v>
      </c>
      <c r="D34" s="53">
        <f t="shared" si="9"/>
        <v>24</v>
      </c>
      <c r="E34" s="53">
        <v>-1</v>
      </c>
      <c r="F34" s="53">
        <f t="shared" si="10"/>
        <v>25</v>
      </c>
      <c r="G34" s="27">
        <v>3</v>
      </c>
      <c r="H34" s="21" t="str">
        <f t="shared" si="11"/>
        <v>Minggu</v>
      </c>
      <c r="I34" s="24">
        <f t="shared" si="15"/>
        <v>45683.916666666664</v>
      </c>
      <c r="J34" s="25">
        <f t="shared" si="16"/>
        <v>5.9166666666666679</v>
      </c>
      <c r="K34" s="21" t="str">
        <f t="shared" si="12"/>
        <v>Senin</v>
      </c>
      <c r="L34" s="24">
        <f t="shared" si="17"/>
        <v>45684.041666666664</v>
      </c>
      <c r="M34" s="25">
        <f t="shared" si="13"/>
        <v>6.0416666666666679</v>
      </c>
    </row>
    <row r="35" spans="1:13" ht="15.75" x14ac:dyDescent="0.25">
      <c r="A35" s="21">
        <f t="shared" si="14"/>
        <v>6</v>
      </c>
      <c r="B35" s="390" t="s">
        <v>296</v>
      </c>
      <c r="C35" s="27">
        <v>300</v>
      </c>
      <c r="D35" s="53">
        <f t="shared" si="9"/>
        <v>24</v>
      </c>
      <c r="E35" s="53">
        <v>-1</v>
      </c>
      <c r="F35" s="53">
        <f t="shared" si="10"/>
        <v>25</v>
      </c>
      <c r="G35" s="27">
        <v>3</v>
      </c>
      <c r="H35" s="21" t="str">
        <f t="shared" si="11"/>
        <v>Selasa</v>
      </c>
      <c r="I35" s="24">
        <f t="shared" si="15"/>
        <v>45685.041666666664</v>
      </c>
      <c r="J35" s="25">
        <f t="shared" si="16"/>
        <v>7.0416666666666679</v>
      </c>
      <c r="K35" s="21" t="str">
        <f t="shared" si="12"/>
        <v>Selasa</v>
      </c>
      <c r="L35" s="24">
        <f t="shared" si="17"/>
        <v>45685.166666666664</v>
      </c>
      <c r="M35" s="25">
        <f t="shared" si="13"/>
        <v>7.1666666666666679</v>
      </c>
    </row>
    <row r="36" spans="1:13" ht="15.75" x14ac:dyDescent="0.25">
      <c r="A36" s="21">
        <f t="shared" si="14"/>
        <v>7</v>
      </c>
      <c r="B36" s="390" t="s">
        <v>143</v>
      </c>
      <c r="C36" s="27">
        <v>300</v>
      </c>
      <c r="D36" s="53">
        <f t="shared" si="9"/>
        <v>24</v>
      </c>
      <c r="E36" s="53">
        <v>-1</v>
      </c>
      <c r="F36" s="53">
        <f t="shared" si="10"/>
        <v>25</v>
      </c>
      <c r="G36" s="27">
        <v>2</v>
      </c>
      <c r="H36" s="21" t="str">
        <f t="shared" si="11"/>
        <v>Rabu</v>
      </c>
      <c r="I36" s="24">
        <f t="shared" si="15"/>
        <v>45686.166666666664</v>
      </c>
      <c r="J36" s="25">
        <f t="shared" si="16"/>
        <v>8.1666666666666679</v>
      </c>
      <c r="K36" s="21" t="str">
        <f t="shared" si="12"/>
        <v>Rabu</v>
      </c>
      <c r="L36" s="24">
        <f t="shared" si="17"/>
        <v>45686.25</v>
      </c>
      <c r="M36" s="25">
        <f t="shared" si="13"/>
        <v>8.2500000000000018</v>
      </c>
    </row>
    <row r="37" spans="1:13" ht="15.75" x14ac:dyDescent="0.25">
      <c r="A37" s="21">
        <f t="shared" si="14"/>
        <v>8</v>
      </c>
      <c r="B37" s="390" t="s">
        <v>296</v>
      </c>
      <c r="C37" s="27">
        <v>300</v>
      </c>
      <c r="D37" s="53">
        <f t="shared" si="9"/>
        <v>27</v>
      </c>
      <c r="E37" s="53">
        <v>2</v>
      </c>
      <c r="F37" s="53">
        <f t="shared" si="10"/>
        <v>25</v>
      </c>
      <c r="G37" s="27">
        <v>6</v>
      </c>
      <c r="H37" s="21" t="str">
        <f t="shared" si="11"/>
        <v>Kamis</v>
      </c>
      <c r="I37" s="24">
        <f t="shared" si="15"/>
        <v>45687.25</v>
      </c>
      <c r="J37" s="25">
        <f t="shared" si="16"/>
        <v>9.2500000000000018</v>
      </c>
      <c r="K37" s="21" t="str">
        <f t="shared" si="12"/>
        <v>Kamis</v>
      </c>
      <c r="L37" s="24">
        <f t="shared" si="17"/>
        <v>45687.5</v>
      </c>
      <c r="M37" s="25">
        <f t="shared" si="13"/>
        <v>9.5000000000000018</v>
      </c>
    </row>
    <row r="38" spans="1:13" ht="15.75" x14ac:dyDescent="0.25">
      <c r="A38" s="21">
        <f t="shared" si="14"/>
        <v>9</v>
      </c>
      <c r="B38" s="390" t="s">
        <v>143</v>
      </c>
      <c r="C38" s="27">
        <v>261</v>
      </c>
      <c r="D38" s="53">
        <f t="shared" si="9"/>
        <v>23</v>
      </c>
      <c r="E38" s="53">
        <v>2</v>
      </c>
      <c r="F38" s="53">
        <f t="shared" si="10"/>
        <v>21</v>
      </c>
      <c r="G38" s="27">
        <v>2</v>
      </c>
      <c r="H38" s="21" t="str">
        <f t="shared" si="11"/>
        <v>Jum'at</v>
      </c>
      <c r="I38" s="24">
        <f t="shared" si="15"/>
        <v>45688.625</v>
      </c>
      <c r="J38" s="25">
        <f t="shared" si="16"/>
        <v>10.625000000000002</v>
      </c>
      <c r="K38" s="21" t="str">
        <f t="shared" si="12"/>
        <v>Jum'at</v>
      </c>
      <c r="L38" s="24">
        <f t="shared" si="17"/>
        <v>45688.708333333336</v>
      </c>
      <c r="M38" s="25">
        <f t="shared" si="13"/>
        <v>10.708333333333336</v>
      </c>
    </row>
    <row r="39" spans="1:13" ht="15.75" x14ac:dyDescent="0.25">
      <c r="A39" s="21">
        <f t="shared" si="14"/>
        <v>10</v>
      </c>
      <c r="B39" s="390" t="s">
        <v>301</v>
      </c>
      <c r="C39" s="27">
        <v>333</v>
      </c>
      <c r="D39" s="53">
        <f t="shared" si="9"/>
        <v>27</v>
      </c>
      <c r="E39" s="53">
        <v>0</v>
      </c>
      <c r="F39" s="53">
        <f t="shared" si="10"/>
        <v>27</v>
      </c>
      <c r="G39" s="27">
        <v>3</v>
      </c>
      <c r="H39" s="21" t="str">
        <f t="shared" si="11"/>
        <v>Sabtu</v>
      </c>
      <c r="I39" s="24">
        <f t="shared" si="15"/>
        <v>45689.666666666664</v>
      </c>
      <c r="J39" s="25">
        <f t="shared" si="16"/>
        <v>11.66666666666667</v>
      </c>
      <c r="K39" s="21" t="str">
        <f t="shared" si="12"/>
        <v>Sabtu</v>
      </c>
      <c r="L39" s="24">
        <f t="shared" si="17"/>
        <v>45689.791666666664</v>
      </c>
      <c r="M39" s="25">
        <f t="shared" si="13"/>
        <v>11.79166666666667</v>
      </c>
    </row>
    <row r="40" spans="1:13" ht="15.75" x14ac:dyDescent="0.25">
      <c r="A40" s="21">
        <f t="shared" si="14"/>
        <v>11</v>
      </c>
      <c r="B40" s="390" t="s">
        <v>18</v>
      </c>
      <c r="C40" s="27">
        <v>272</v>
      </c>
      <c r="D40" s="53">
        <f t="shared" si="9"/>
        <v>24</v>
      </c>
      <c r="E40" s="53">
        <v>2</v>
      </c>
      <c r="F40" s="53">
        <f t="shared" si="10"/>
        <v>22</v>
      </c>
      <c r="G40" s="27">
        <v>4</v>
      </c>
      <c r="H40" s="21" t="str">
        <f t="shared" si="11"/>
        <v>Minggu</v>
      </c>
      <c r="I40" s="24">
        <f t="shared" si="15"/>
        <v>45690.916666666664</v>
      </c>
      <c r="J40" s="25">
        <f t="shared" si="16"/>
        <v>12.91666666666667</v>
      </c>
      <c r="K40" s="21" t="str">
        <f t="shared" si="12"/>
        <v>Senin</v>
      </c>
      <c r="L40" s="24">
        <f t="shared" si="17"/>
        <v>45691.083333333328</v>
      </c>
      <c r="M40" s="25">
        <f t="shared" si="13"/>
        <v>13.083333333333336</v>
      </c>
    </row>
    <row r="41" spans="1:13" ht="15.75" x14ac:dyDescent="0.25">
      <c r="A41" s="21">
        <f t="shared" si="14"/>
        <v>12</v>
      </c>
      <c r="B41" s="390" t="s">
        <v>304</v>
      </c>
      <c r="C41" s="27">
        <v>320</v>
      </c>
      <c r="D41" s="53">
        <f t="shared" si="9"/>
        <v>26</v>
      </c>
      <c r="E41" s="53">
        <v>0</v>
      </c>
      <c r="F41" s="53">
        <f t="shared" si="10"/>
        <v>26</v>
      </c>
      <c r="G41" s="27">
        <v>2</v>
      </c>
      <c r="H41" s="21" t="str">
        <f t="shared" si="11"/>
        <v>Selasa</v>
      </c>
      <c r="I41" s="24">
        <f t="shared" si="15"/>
        <v>45692.083333333336</v>
      </c>
      <c r="J41" s="25">
        <f t="shared" si="16"/>
        <v>14.083333333333336</v>
      </c>
      <c r="K41" s="21" t="str">
        <f t="shared" si="12"/>
        <v>Selasa</v>
      </c>
      <c r="L41" s="24">
        <f t="shared" si="17"/>
        <v>45692.166666666672</v>
      </c>
      <c r="M41" s="25">
        <f t="shared" si="13"/>
        <v>14.16666666666667</v>
      </c>
    </row>
    <row r="42" spans="1:13" ht="15.75" x14ac:dyDescent="0.25">
      <c r="A42" s="21">
        <f t="shared" si="14"/>
        <v>13</v>
      </c>
      <c r="B42" s="390" t="s">
        <v>289</v>
      </c>
      <c r="C42" s="21"/>
      <c r="D42" s="23"/>
      <c r="E42" s="23"/>
      <c r="F42" s="23"/>
      <c r="G42" s="21"/>
      <c r="H42" s="21" t="str">
        <f t="shared" si="11"/>
        <v>Rabu</v>
      </c>
      <c r="I42" s="24">
        <f t="shared" si="15"/>
        <v>45693.25</v>
      </c>
      <c r="J42" s="25">
        <f t="shared" si="16"/>
        <v>15.250000000000004</v>
      </c>
      <c r="K42" s="21"/>
      <c r="L42" s="24"/>
      <c r="M42" s="25"/>
    </row>
    <row r="43" spans="1:13" x14ac:dyDescent="0.25">
      <c r="A43" s="440" t="s">
        <v>31</v>
      </c>
      <c r="B43" s="440"/>
      <c r="C43" s="160">
        <f>SUM(C30:C42)</f>
        <v>3572</v>
      </c>
      <c r="D43" s="160">
        <f>SUM(D30:D42)</f>
        <v>300</v>
      </c>
      <c r="E43" s="160"/>
      <c r="F43" s="160"/>
      <c r="G43" s="160">
        <f>SUM(G30:G42)</f>
        <v>48</v>
      </c>
      <c r="H43" s="160">
        <f>D43+G43</f>
        <v>348</v>
      </c>
      <c r="I43" s="143"/>
      <c r="J43" s="144"/>
      <c r="K43" s="143"/>
      <c r="L43" s="143"/>
      <c r="M43" s="144"/>
    </row>
    <row r="44" spans="1:13" x14ac:dyDescent="0.25">
      <c r="A44" s="440" t="s">
        <v>32</v>
      </c>
      <c r="B44" s="440"/>
      <c r="C44" s="146"/>
      <c r="D44" s="147">
        <f>D43/24</f>
        <v>12.5</v>
      </c>
      <c r="E44" s="147"/>
      <c r="F44" s="147"/>
      <c r="G44" s="147">
        <f>G43/24</f>
        <v>2</v>
      </c>
      <c r="H44" s="147">
        <f>H43/24</f>
        <v>14.5</v>
      </c>
      <c r="I44" s="148"/>
      <c r="J44" s="149" t="s">
        <v>33</v>
      </c>
      <c r="K44" s="150"/>
      <c r="L44" s="150"/>
      <c r="M44" s="394"/>
    </row>
    <row r="45" spans="1:13" x14ac:dyDescent="0.25">
      <c r="G45" s="165" t="s">
        <v>331</v>
      </c>
      <c r="J45" s="144" t="s">
        <v>34</v>
      </c>
      <c r="K45" s="144"/>
      <c r="L45" s="154">
        <f>C43</f>
        <v>3572</v>
      </c>
      <c r="M45" s="150" t="s">
        <v>35</v>
      </c>
    </row>
    <row r="46" spans="1:13" x14ac:dyDescent="0.25">
      <c r="J46" s="144" t="s">
        <v>36</v>
      </c>
      <c r="K46" s="144"/>
      <c r="L46" s="155">
        <f>D44</f>
        <v>12.5</v>
      </c>
      <c r="M46" s="150" t="s">
        <v>14</v>
      </c>
    </row>
    <row r="47" spans="1:13" x14ac:dyDescent="0.25">
      <c r="J47" s="144" t="s">
        <v>37</v>
      </c>
      <c r="K47" s="144"/>
      <c r="L47" s="156">
        <f>G44</f>
        <v>2</v>
      </c>
      <c r="M47" s="150" t="s">
        <v>14</v>
      </c>
    </row>
    <row r="49" spans="1:13" ht="15.75" x14ac:dyDescent="0.25">
      <c r="A49" s="488" t="s">
        <v>310</v>
      </c>
      <c r="B49" s="488"/>
      <c r="C49" s="488"/>
      <c r="D49" s="488"/>
      <c r="E49" s="488"/>
      <c r="F49" s="488"/>
      <c r="G49" s="488"/>
      <c r="H49" s="488"/>
      <c r="I49" s="488"/>
      <c r="J49" s="488"/>
      <c r="K49" s="488"/>
      <c r="L49" s="488"/>
      <c r="M49" s="488"/>
    </row>
    <row r="50" spans="1:13" ht="15.75" x14ac:dyDescent="0.25">
      <c r="A50" s="488" t="s">
        <v>399</v>
      </c>
      <c r="B50" s="488"/>
      <c r="C50" s="488"/>
      <c r="D50" s="488"/>
      <c r="E50" s="488"/>
      <c r="F50" s="488"/>
      <c r="G50" s="488"/>
      <c r="H50" s="488"/>
      <c r="I50" s="488"/>
      <c r="J50" s="488"/>
      <c r="K50" s="488"/>
      <c r="L50" s="488"/>
      <c r="M50" s="488"/>
    </row>
    <row r="51" spans="1:13" ht="16.5" x14ac:dyDescent="0.3">
      <c r="A51" s="489" t="s">
        <v>39</v>
      </c>
      <c r="B51" s="489"/>
      <c r="C51" s="489"/>
      <c r="D51" s="489"/>
      <c r="E51" s="489"/>
      <c r="F51" s="489"/>
      <c r="G51" s="489"/>
      <c r="H51" s="489"/>
      <c r="I51" s="137"/>
      <c r="J51" s="138"/>
      <c r="K51" s="139" t="s">
        <v>3</v>
      </c>
      <c r="L51" s="136">
        <v>12</v>
      </c>
      <c r="M51" s="139" t="s">
        <v>4</v>
      </c>
    </row>
    <row r="52" spans="1:13" ht="15" customHeight="1" x14ac:dyDescent="0.25">
      <c r="A52" s="13" t="s">
        <v>5</v>
      </c>
      <c r="B52" s="13" t="s">
        <v>6</v>
      </c>
      <c r="C52" s="12" t="s">
        <v>7</v>
      </c>
      <c r="D52" s="12" t="s">
        <v>8</v>
      </c>
      <c r="E52" s="11" t="s">
        <v>400</v>
      </c>
      <c r="F52" s="11" t="s">
        <v>10</v>
      </c>
      <c r="G52" s="12" t="s">
        <v>11</v>
      </c>
      <c r="H52" s="10" t="s">
        <v>12</v>
      </c>
      <c r="I52" s="10"/>
      <c r="J52" s="10"/>
      <c r="K52" s="9" t="s">
        <v>13</v>
      </c>
      <c r="L52" s="9"/>
      <c r="M52" s="9"/>
    </row>
    <row r="53" spans="1:13" ht="15.75" x14ac:dyDescent="0.25">
      <c r="A53" s="13"/>
      <c r="B53" s="13"/>
      <c r="C53" s="12"/>
      <c r="D53" s="12"/>
      <c r="E53" s="11"/>
      <c r="F53" s="11"/>
      <c r="G53" s="12"/>
      <c r="H53" s="19" t="s">
        <v>14</v>
      </c>
      <c r="I53" s="19" t="s">
        <v>15</v>
      </c>
      <c r="J53" s="19" t="s">
        <v>16</v>
      </c>
      <c r="K53" s="20" t="s">
        <v>14</v>
      </c>
      <c r="L53" s="20" t="s">
        <v>15</v>
      </c>
      <c r="M53" s="20" t="s">
        <v>16</v>
      </c>
    </row>
    <row r="54" spans="1:13" ht="15.75" x14ac:dyDescent="0.25">
      <c r="A54" s="21">
        <v>1</v>
      </c>
      <c r="B54" s="390" t="s">
        <v>289</v>
      </c>
      <c r="C54" s="27">
        <v>320</v>
      </c>
      <c r="D54" s="53">
        <f t="shared" ref="D54:D65" si="18">F54+E54</f>
        <v>26</v>
      </c>
      <c r="E54" s="53">
        <v>0</v>
      </c>
      <c r="F54" s="53">
        <f t="shared" ref="F54:F65" si="19">INT(C54/$L$3)</f>
        <v>26</v>
      </c>
      <c r="G54" s="27">
        <v>7</v>
      </c>
      <c r="H54" s="21" t="str">
        <f t="shared" ref="H54:H66" si="20">CHOOSE(WEEKDAY(I54),"Minggu","Senin","Selasa","Rabu","Kamis","Jum'at","Sabtu")</f>
        <v>Rabu</v>
      </c>
      <c r="I54" s="24">
        <v>45693</v>
      </c>
      <c r="J54" s="25">
        <v>0.25</v>
      </c>
      <c r="K54" s="21" t="str">
        <f t="shared" ref="K54:K65" si="21">CHOOSE(WEEKDAY(L54),"Minggu","Senin","Selasa","Rabu","Kamis","Jum'at","Sabtu")</f>
        <v>Rabu</v>
      </c>
      <c r="L54" s="24">
        <f>(I54+J54)+G54/24</f>
        <v>45693.541666666664</v>
      </c>
      <c r="M54" s="25">
        <f t="shared" ref="M54:M65" si="22">(J54+G54/24)</f>
        <v>0.54166666666666674</v>
      </c>
    </row>
    <row r="55" spans="1:13" ht="15.75" x14ac:dyDescent="0.25">
      <c r="A55" s="21">
        <f t="shared" ref="A55:A66" si="23">A54+1</f>
        <v>2</v>
      </c>
      <c r="B55" s="390" t="s">
        <v>304</v>
      </c>
      <c r="C55" s="159">
        <v>272</v>
      </c>
      <c r="D55" s="53">
        <f t="shared" si="18"/>
        <v>22</v>
      </c>
      <c r="E55" s="329">
        <v>0</v>
      </c>
      <c r="F55" s="53">
        <f t="shared" si="19"/>
        <v>22</v>
      </c>
      <c r="G55" s="27">
        <v>3</v>
      </c>
      <c r="H55" s="21" t="str">
        <f t="shared" si="20"/>
        <v>Kamis</v>
      </c>
      <c r="I55" s="24">
        <f t="shared" ref="I55:I66" si="24">$I$54+J55</f>
        <v>45694.625</v>
      </c>
      <c r="J55" s="25">
        <f t="shared" ref="J55:J66" si="25">M54+D54/24</f>
        <v>1.625</v>
      </c>
      <c r="K55" s="21" t="str">
        <f t="shared" si="21"/>
        <v>Kamis</v>
      </c>
      <c r="L55" s="24">
        <f t="shared" ref="L55:L65" si="26">($I$54+J55)+G55/24</f>
        <v>45694.75</v>
      </c>
      <c r="M55" s="25">
        <f t="shared" si="22"/>
        <v>1.75</v>
      </c>
    </row>
    <row r="56" spans="1:13" ht="15.75" x14ac:dyDescent="0.25">
      <c r="A56" s="21">
        <f t="shared" si="23"/>
        <v>3</v>
      </c>
      <c r="B56" s="390" t="s">
        <v>18</v>
      </c>
      <c r="C56" s="27">
        <v>333</v>
      </c>
      <c r="D56" s="53">
        <f t="shared" si="18"/>
        <v>25</v>
      </c>
      <c r="E56" s="53">
        <v>-2</v>
      </c>
      <c r="F56" s="53">
        <f t="shared" si="19"/>
        <v>27</v>
      </c>
      <c r="G56" s="27">
        <v>4</v>
      </c>
      <c r="H56" s="21" t="str">
        <f t="shared" si="20"/>
        <v>Jum'at</v>
      </c>
      <c r="I56" s="24">
        <f t="shared" si="24"/>
        <v>45695.666666666664</v>
      </c>
      <c r="J56" s="25">
        <f t="shared" si="25"/>
        <v>2.6666666666666665</v>
      </c>
      <c r="K56" s="21" t="str">
        <f t="shared" si="21"/>
        <v>Jum'at</v>
      </c>
      <c r="L56" s="24">
        <f t="shared" si="26"/>
        <v>45695.833333333328</v>
      </c>
      <c r="M56" s="25">
        <f t="shared" si="22"/>
        <v>2.833333333333333</v>
      </c>
    </row>
    <row r="57" spans="1:13" ht="15.75" x14ac:dyDescent="0.25">
      <c r="A57" s="21">
        <f t="shared" si="23"/>
        <v>4</v>
      </c>
      <c r="B57" s="390" t="s">
        <v>301</v>
      </c>
      <c r="C57" s="27">
        <v>261</v>
      </c>
      <c r="D57" s="53">
        <f t="shared" si="18"/>
        <v>20</v>
      </c>
      <c r="E57" s="53">
        <v>-1</v>
      </c>
      <c r="F57" s="53">
        <f t="shared" si="19"/>
        <v>21</v>
      </c>
      <c r="G57" s="27">
        <v>3</v>
      </c>
      <c r="H57" s="21" t="str">
        <f t="shared" si="20"/>
        <v>Sabtu</v>
      </c>
      <c r="I57" s="24">
        <f t="shared" si="24"/>
        <v>45696.875</v>
      </c>
      <c r="J57" s="25">
        <f t="shared" si="25"/>
        <v>3.875</v>
      </c>
      <c r="K57" s="21" t="str">
        <f t="shared" si="21"/>
        <v>Minggu</v>
      </c>
      <c r="L57" s="24">
        <f t="shared" si="26"/>
        <v>45697</v>
      </c>
      <c r="M57" s="25">
        <f t="shared" si="22"/>
        <v>4</v>
      </c>
    </row>
    <row r="58" spans="1:13" ht="15.75" x14ac:dyDescent="0.25">
      <c r="A58" s="21">
        <f t="shared" si="23"/>
        <v>5</v>
      </c>
      <c r="B58" s="390" t="s">
        <v>143</v>
      </c>
      <c r="C58" s="27">
        <v>300</v>
      </c>
      <c r="D58" s="53">
        <f t="shared" si="18"/>
        <v>25</v>
      </c>
      <c r="E58" s="53">
        <v>0</v>
      </c>
      <c r="F58" s="53">
        <f t="shared" si="19"/>
        <v>25</v>
      </c>
      <c r="G58" s="27">
        <v>3</v>
      </c>
      <c r="H58" s="21" t="str">
        <f t="shared" si="20"/>
        <v>Minggu</v>
      </c>
      <c r="I58" s="24">
        <f t="shared" si="24"/>
        <v>45697.833333333336</v>
      </c>
      <c r="J58" s="25">
        <f t="shared" si="25"/>
        <v>4.833333333333333</v>
      </c>
      <c r="K58" s="21" t="str">
        <f t="shared" si="21"/>
        <v>Minggu</v>
      </c>
      <c r="L58" s="24">
        <f t="shared" si="26"/>
        <v>45697.958333333336</v>
      </c>
      <c r="M58" s="25">
        <f t="shared" si="22"/>
        <v>4.958333333333333</v>
      </c>
    </row>
    <row r="59" spans="1:13" ht="15.75" x14ac:dyDescent="0.25">
      <c r="A59" s="21">
        <f t="shared" si="23"/>
        <v>6</v>
      </c>
      <c r="B59" s="390" t="s">
        <v>296</v>
      </c>
      <c r="C59" s="27">
        <v>300</v>
      </c>
      <c r="D59" s="53">
        <f t="shared" si="18"/>
        <v>25</v>
      </c>
      <c r="E59" s="53">
        <v>0</v>
      </c>
      <c r="F59" s="53">
        <f t="shared" si="19"/>
        <v>25</v>
      </c>
      <c r="G59" s="27">
        <v>4</v>
      </c>
      <c r="H59" s="21" t="str">
        <f t="shared" si="20"/>
        <v>Selasa</v>
      </c>
      <c r="I59" s="24">
        <f t="shared" si="24"/>
        <v>45699</v>
      </c>
      <c r="J59" s="25">
        <f t="shared" si="25"/>
        <v>6</v>
      </c>
      <c r="K59" s="21" t="str">
        <f t="shared" si="21"/>
        <v>Selasa</v>
      </c>
      <c r="L59" s="24">
        <f t="shared" si="26"/>
        <v>45699.166666666664</v>
      </c>
      <c r="M59" s="25">
        <f t="shared" si="22"/>
        <v>6.166666666666667</v>
      </c>
    </row>
    <row r="60" spans="1:13" ht="15.75" x14ac:dyDescent="0.25">
      <c r="A60" s="21">
        <f t="shared" si="23"/>
        <v>7</v>
      </c>
      <c r="B60" s="390" t="s">
        <v>143</v>
      </c>
      <c r="C60" s="27">
        <v>300</v>
      </c>
      <c r="D60" s="53">
        <f t="shared" si="18"/>
        <v>24</v>
      </c>
      <c r="E60" s="53">
        <v>-1</v>
      </c>
      <c r="F60" s="53">
        <f t="shared" si="19"/>
        <v>25</v>
      </c>
      <c r="G60" s="27">
        <v>3</v>
      </c>
      <c r="H60" s="21" t="str">
        <f t="shared" si="20"/>
        <v>Rabu</v>
      </c>
      <c r="I60" s="24">
        <f t="shared" si="24"/>
        <v>45700.208333333336</v>
      </c>
      <c r="J60" s="25">
        <f t="shared" si="25"/>
        <v>7.2083333333333339</v>
      </c>
      <c r="K60" s="21" t="str">
        <f t="shared" si="21"/>
        <v>Rabu</v>
      </c>
      <c r="L60" s="24">
        <f t="shared" si="26"/>
        <v>45700.333333333336</v>
      </c>
      <c r="M60" s="25">
        <f t="shared" si="22"/>
        <v>7.3333333333333339</v>
      </c>
    </row>
    <row r="61" spans="1:13" ht="15.75" x14ac:dyDescent="0.25">
      <c r="A61" s="21">
        <f t="shared" si="23"/>
        <v>8</v>
      </c>
      <c r="B61" s="390" t="s">
        <v>296</v>
      </c>
      <c r="C61" s="27">
        <v>300</v>
      </c>
      <c r="D61" s="53">
        <f t="shared" si="18"/>
        <v>25</v>
      </c>
      <c r="E61" s="53">
        <v>0</v>
      </c>
      <c r="F61" s="53">
        <f t="shared" si="19"/>
        <v>25</v>
      </c>
      <c r="G61" s="27">
        <v>7</v>
      </c>
      <c r="H61" s="21" t="str">
        <f t="shared" si="20"/>
        <v>Kamis</v>
      </c>
      <c r="I61" s="24">
        <f t="shared" si="24"/>
        <v>45701.333333333336</v>
      </c>
      <c r="J61" s="25">
        <f t="shared" si="25"/>
        <v>8.3333333333333339</v>
      </c>
      <c r="K61" s="21" t="str">
        <f t="shared" si="21"/>
        <v>Kamis</v>
      </c>
      <c r="L61" s="24">
        <f t="shared" si="26"/>
        <v>45701.625</v>
      </c>
      <c r="M61" s="25">
        <f t="shared" si="22"/>
        <v>8.625</v>
      </c>
    </row>
    <row r="62" spans="1:13" ht="15.75" x14ac:dyDescent="0.25">
      <c r="A62" s="21">
        <f t="shared" si="23"/>
        <v>9</v>
      </c>
      <c r="B62" s="390" t="s">
        <v>143</v>
      </c>
      <c r="C62" s="27">
        <v>261</v>
      </c>
      <c r="D62" s="53">
        <f t="shared" si="18"/>
        <v>22</v>
      </c>
      <c r="E62" s="53">
        <v>1</v>
      </c>
      <c r="F62" s="53">
        <f t="shared" si="19"/>
        <v>21</v>
      </c>
      <c r="G62" s="27">
        <v>2</v>
      </c>
      <c r="H62" s="21" t="str">
        <f t="shared" si="20"/>
        <v>Jum'at</v>
      </c>
      <c r="I62" s="24">
        <f t="shared" si="24"/>
        <v>45702.666666666664</v>
      </c>
      <c r="J62" s="25">
        <f t="shared" si="25"/>
        <v>9.6666666666666661</v>
      </c>
      <c r="K62" s="21" t="str">
        <f t="shared" si="21"/>
        <v>Jum'at</v>
      </c>
      <c r="L62" s="24">
        <f t="shared" si="26"/>
        <v>45702.75</v>
      </c>
      <c r="M62" s="25">
        <f t="shared" si="22"/>
        <v>9.75</v>
      </c>
    </row>
    <row r="63" spans="1:13" ht="15.75" x14ac:dyDescent="0.25">
      <c r="A63" s="21">
        <f t="shared" si="23"/>
        <v>10</v>
      </c>
      <c r="B63" s="390" t="s">
        <v>301</v>
      </c>
      <c r="C63" s="27">
        <v>333</v>
      </c>
      <c r="D63" s="53">
        <f t="shared" si="18"/>
        <v>25</v>
      </c>
      <c r="E63" s="53">
        <v>-2</v>
      </c>
      <c r="F63" s="53">
        <f t="shared" si="19"/>
        <v>27</v>
      </c>
      <c r="G63" s="27">
        <v>3</v>
      </c>
      <c r="H63" s="21" t="str">
        <f t="shared" si="20"/>
        <v>Sabtu</v>
      </c>
      <c r="I63" s="24">
        <f t="shared" si="24"/>
        <v>45703.666666666664</v>
      </c>
      <c r="J63" s="25">
        <f t="shared" si="25"/>
        <v>10.666666666666666</v>
      </c>
      <c r="K63" s="21" t="str">
        <f t="shared" si="21"/>
        <v>Sabtu</v>
      </c>
      <c r="L63" s="24">
        <f t="shared" si="26"/>
        <v>45703.791666666664</v>
      </c>
      <c r="M63" s="25">
        <f t="shared" si="22"/>
        <v>10.791666666666666</v>
      </c>
    </row>
    <row r="64" spans="1:13" ht="15.75" x14ac:dyDescent="0.25">
      <c r="A64" s="21">
        <f t="shared" si="23"/>
        <v>11</v>
      </c>
      <c r="B64" s="390" t="s">
        <v>18</v>
      </c>
      <c r="C64" s="27">
        <v>272</v>
      </c>
      <c r="D64" s="53">
        <f t="shared" si="18"/>
        <v>22</v>
      </c>
      <c r="E64" s="53">
        <v>0</v>
      </c>
      <c r="F64" s="53">
        <f t="shared" si="19"/>
        <v>22</v>
      </c>
      <c r="G64" s="27">
        <v>4</v>
      </c>
      <c r="H64" s="21" t="str">
        <f t="shared" si="20"/>
        <v>Minggu</v>
      </c>
      <c r="I64" s="24">
        <f t="shared" si="24"/>
        <v>45704.833333333336</v>
      </c>
      <c r="J64" s="25">
        <f t="shared" si="25"/>
        <v>11.833333333333332</v>
      </c>
      <c r="K64" s="21" t="str">
        <f t="shared" si="21"/>
        <v>Senin</v>
      </c>
      <c r="L64" s="24">
        <f t="shared" si="26"/>
        <v>45705</v>
      </c>
      <c r="M64" s="25">
        <f t="shared" si="22"/>
        <v>11.999999999999998</v>
      </c>
    </row>
    <row r="65" spans="1:13" ht="15.75" x14ac:dyDescent="0.25">
      <c r="A65" s="21">
        <f t="shared" si="23"/>
        <v>12</v>
      </c>
      <c r="B65" s="390" t="s">
        <v>304</v>
      </c>
      <c r="C65" s="27">
        <v>320</v>
      </c>
      <c r="D65" s="53">
        <f t="shared" si="18"/>
        <v>28</v>
      </c>
      <c r="E65" s="53">
        <v>2</v>
      </c>
      <c r="F65" s="53">
        <f t="shared" si="19"/>
        <v>26</v>
      </c>
      <c r="G65" s="27">
        <v>3</v>
      </c>
      <c r="H65" s="21" t="str">
        <f t="shared" si="20"/>
        <v>Senin</v>
      </c>
      <c r="I65" s="24">
        <f t="shared" si="24"/>
        <v>45705.916666666664</v>
      </c>
      <c r="J65" s="25">
        <f t="shared" si="25"/>
        <v>12.916666666666664</v>
      </c>
      <c r="K65" s="21" t="str">
        <f t="shared" si="21"/>
        <v>Selasa</v>
      </c>
      <c r="L65" s="24">
        <f t="shared" si="26"/>
        <v>45706.041666666664</v>
      </c>
      <c r="M65" s="25">
        <f t="shared" si="22"/>
        <v>13.041666666666664</v>
      </c>
    </row>
    <row r="66" spans="1:13" ht="15.75" x14ac:dyDescent="0.25">
      <c r="A66" s="21">
        <f t="shared" si="23"/>
        <v>13</v>
      </c>
      <c r="B66" s="390" t="s">
        <v>289</v>
      </c>
      <c r="C66" s="21"/>
      <c r="D66" s="23"/>
      <c r="E66" s="23"/>
      <c r="F66" s="23"/>
      <c r="G66" s="21"/>
      <c r="H66" s="21" t="str">
        <f t="shared" si="20"/>
        <v>Rabu</v>
      </c>
      <c r="I66" s="24">
        <f t="shared" si="24"/>
        <v>45707.208333333336</v>
      </c>
      <c r="J66" s="25">
        <f t="shared" si="25"/>
        <v>14.20833333333333</v>
      </c>
      <c r="K66" s="21"/>
      <c r="L66" s="24"/>
      <c r="M66" s="25"/>
    </row>
    <row r="67" spans="1:13" x14ac:dyDescent="0.25">
      <c r="A67" s="440" t="s">
        <v>31</v>
      </c>
      <c r="B67" s="440"/>
      <c r="C67" s="160">
        <f>SUM(C54:C66)</f>
        <v>3572</v>
      </c>
      <c r="D67" s="160">
        <f>SUM(D54:D66)</f>
        <v>289</v>
      </c>
      <c r="E67" s="160"/>
      <c r="F67" s="160"/>
      <c r="G67" s="160">
        <f>SUM(G54:G66)</f>
        <v>46</v>
      </c>
      <c r="H67" s="160">
        <f>D67+G67</f>
        <v>335</v>
      </c>
      <c r="I67" s="143"/>
      <c r="J67" s="144"/>
      <c r="K67" s="143"/>
      <c r="L67" s="143"/>
      <c r="M67" s="144"/>
    </row>
    <row r="68" spans="1:13" x14ac:dyDescent="0.25">
      <c r="A68" s="440" t="s">
        <v>32</v>
      </c>
      <c r="B68" s="440"/>
      <c r="C68" s="146"/>
      <c r="D68" s="147">
        <f>D67/24</f>
        <v>12.041666666666666</v>
      </c>
      <c r="E68" s="147"/>
      <c r="F68" s="147"/>
      <c r="G68" s="147">
        <f>G67/24</f>
        <v>1.9166666666666667</v>
      </c>
      <c r="H68" s="147">
        <f>H67/24</f>
        <v>13.958333333333334</v>
      </c>
      <c r="I68" s="148"/>
      <c r="J68" s="149" t="s">
        <v>33</v>
      </c>
      <c r="K68" s="150"/>
      <c r="L68" s="150"/>
      <c r="M68" s="394"/>
    </row>
    <row r="69" spans="1:13" x14ac:dyDescent="0.25">
      <c r="G69" s="165" t="s">
        <v>331</v>
      </c>
      <c r="J69" s="144" t="s">
        <v>34</v>
      </c>
      <c r="K69" s="144"/>
      <c r="L69" s="154">
        <f>C67</f>
        <v>3572</v>
      </c>
      <c r="M69" s="150" t="s">
        <v>35</v>
      </c>
    </row>
    <row r="70" spans="1:13" x14ac:dyDescent="0.25">
      <c r="J70" s="144" t="s">
        <v>36</v>
      </c>
      <c r="K70" s="144"/>
      <c r="L70" s="155">
        <f>D68</f>
        <v>12.041666666666666</v>
      </c>
      <c r="M70" s="150" t="s">
        <v>14</v>
      </c>
    </row>
    <row r="71" spans="1:13" x14ac:dyDescent="0.25">
      <c r="J71" s="144" t="s">
        <v>37</v>
      </c>
      <c r="K71" s="144"/>
      <c r="L71" s="156">
        <f>G68</f>
        <v>1.9166666666666667</v>
      </c>
      <c r="M71" s="150" t="s">
        <v>14</v>
      </c>
    </row>
    <row r="73" spans="1:13" ht="15.75" x14ac:dyDescent="0.25">
      <c r="A73" s="488" t="s">
        <v>310</v>
      </c>
      <c r="B73" s="488"/>
      <c r="C73" s="488"/>
      <c r="D73" s="488"/>
      <c r="E73" s="488"/>
      <c r="F73" s="488"/>
      <c r="G73" s="488"/>
      <c r="H73" s="488"/>
      <c r="I73" s="488"/>
      <c r="J73" s="488"/>
      <c r="K73" s="488"/>
      <c r="L73" s="488"/>
      <c r="M73" s="488"/>
    </row>
    <row r="74" spans="1:13" ht="15.75" x14ac:dyDescent="0.25">
      <c r="A74" s="488" t="s">
        <v>399</v>
      </c>
      <c r="B74" s="488"/>
      <c r="C74" s="488"/>
      <c r="D74" s="488"/>
      <c r="E74" s="488"/>
      <c r="F74" s="488"/>
      <c r="G74" s="488"/>
      <c r="H74" s="488"/>
      <c r="I74" s="488"/>
      <c r="J74" s="488"/>
      <c r="K74" s="488"/>
      <c r="L74" s="488"/>
      <c r="M74" s="488"/>
    </row>
    <row r="75" spans="1:13" ht="16.5" x14ac:dyDescent="0.3">
      <c r="A75" s="489" t="s">
        <v>40</v>
      </c>
      <c r="B75" s="489"/>
      <c r="C75" s="489"/>
      <c r="D75" s="489"/>
      <c r="E75" s="489"/>
      <c r="F75" s="489"/>
      <c r="G75" s="489"/>
      <c r="H75" s="489"/>
      <c r="I75" s="137"/>
      <c r="J75" s="138"/>
      <c r="K75" s="139" t="s">
        <v>3</v>
      </c>
      <c r="L75" s="136">
        <v>12</v>
      </c>
      <c r="M75" s="139" t="s">
        <v>4</v>
      </c>
    </row>
    <row r="76" spans="1:13" ht="15" customHeight="1" x14ac:dyDescent="0.25">
      <c r="A76" s="13" t="s">
        <v>5</v>
      </c>
      <c r="B76" s="13" t="s">
        <v>6</v>
      </c>
      <c r="C76" s="12" t="s">
        <v>7</v>
      </c>
      <c r="D76" s="12" t="s">
        <v>8</v>
      </c>
      <c r="E76" s="11" t="s">
        <v>400</v>
      </c>
      <c r="F76" s="11" t="s">
        <v>10</v>
      </c>
      <c r="G76" s="12" t="s">
        <v>11</v>
      </c>
      <c r="H76" s="10" t="s">
        <v>12</v>
      </c>
      <c r="I76" s="10"/>
      <c r="J76" s="10"/>
      <c r="K76" s="9" t="s">
        <v>13</v>
      </c>
      <c r="L76" s="9"/>
      <c r="M76" s="9"/>
    </row>
    <row r="77" spans="1:13" ht="15.75" x14ac:dyDescent="0.25">
      <c r="A77" s="13"/>
      <c r="B77" s="13"/>
      <c r="C77" s="12"/>
      <c r="D77" s="12"/>
      <c r="E77" s="11"/>
      <c r="F77" s="11"/>
      <c r="G77" s="12"/>
      <c r="H77" s="19" t="s">
        <v>14</v>
      </c>
      <c r="I77" s="19" t="s">
        <v>15</v>
      </c>
      <c r="J77" s="19" t="s">
        <v>16</v>
      </c>
      <c r="K77" s="20" t="s">
        <v>14</v>
      </c>
      <c r="L77" s="20" t="s">
        <v>15</v>
      </c>
      <c r="M77" s="20" t="s">
        <v>16</v>
      </c>
    </row>
    <row r="78" spans="1:13" ht="15.75" x14ac:dyDescent="0.25">
      <c r="A78" s="21">
        <v>1</v>
      </c>
      <c r="B78" s="390" t="s">
        <v>289</v>
      </c>
      <c r="C78" s="27">
        <v>320</v>
      </c>
      <c r="D78" s="53">
        <f t="shared" ref="D78:D89" si="27">F78+E78</f>
        <v>26</v>
      </c>
      <c r="E78" s="53">
        <v>0</v>
      </c>
      <c r="F78" s="53">
        <f t="shared" ref="F78:F89" si="28">INT(C78/$L$3)</f>
        <v>26</v>
      </c>
      <c r="G78" s="27">
        <v>6</v>
      </c>
      <c r="H78" s="21" t="str">
        <f t="shared" ref="H78:H90" si="29">CHOOSE(WEEKDAY(I78),"Minggu","Senin","Selasa","Rabu","Kamis","Jum'at","Sabtu")</f>
        <v>Rabu</v>
      </c>
      <c r="I78" s="24">
        <v>45707</v>
      </c>
      <c r="J78" s="25">
        <v>0.20833333333333301</v>
      </c>
      <c r="K78" s="21" t="str">
        <f t="shared" ref="K78:K89" si="30">CHOOSE(WEEKDAY(L78),"Minggu","Senin","Selasa","Rabu","Kamis","Jum'at","Sabtu")</f>
        <v>Rabu</v>
      </c>
      <c r="L78" s="24">
        <f>(I78+J78)+G78/24</f>
        <v>45707.458333333336</v>
      </c>
      <c r="M78" s="25">
        <f t="shared" ref="M78:M89" si="31">(J78+G78/24)</f>
        <v>0.45833333333333304</v>
      </c>
    </row>
    <row r="79" spans="1:13" ht="15.75" x14ac:dyDescent="0.25">
      <c r="A79" s="21">
        <f t="shared" ref="A79:A90" si="32">A78+1</f>
        <v>2</v>
      </c>
      <c r="B79" s="390" t="s">
        <v>304</v>
      </c>
      <c r="C79" s="159">
        <v>272</v>
      </c>
      <c r="D79" s="53">
        <f t="shared" si="27"/>
        <v>22</v>
      </c>
      <c r="E79" s="329">
        <v>0</v>
      </c>
      <c r="F79" s="53">
        <f t="shared" si="28"/>
        <v>22</v>
      </c>
      <c r="G79" s="27">
        <v>3</v>
      </c>
      <c r="H79" s="21" t="str">
        <f t="shared" si="29"/>
        <v>Kamis</v>
      </c>
      <c r="I79" s="24">
        <f t="shared" ref="I79:I90" si="33">$I$78+J79</f>
        <v>45708.541666666664</v>
      </c>
      <c r="J79" s="25">
        <f t="shared" ref="J79:J90" si="34">M78+D78/24</f>
        <v>1.5416666666666663</v>
      </c>
      <c r="K79" s="21" t="str">
        <f t="shared" si="30"/>
        <v>Kamis</v>
      </c>
      <c r="L79" s="24">
        <f t="shared" ref="L79:L89" si="35">($I$78+J79)+G79/24</f>
        <v>45708.666666666664</v>
      </c>
      <c r="M79" s="25">
        <f t="shared" si="31"/>
        <v>1.6666666666666663</v>
      </c>
    </row>
    <row r="80" spans="1:13" ht="15.75" x14ac:dyDescent="0.25">
      <c r="A80" s="21">
        <f t="shared" si="32"/>
        <v>3</v>
      </c>
      <c r="B80" s="390" t="s">
        <v>18</v>
      </c>
      <c r="C80" s="27">
        <v>333</v>
      </c>
      <c r="D80" s="53">
        <f t="shared" si="27"/>
        <v>25</v>
      </c>
      <c r="E80" s="53">
        <v>-2</v>
      </c>
      <c r="F80" s="53">
        <f t="shared" si="28"/>
        <v>27</v>
      </c>
      <c r="G80" s="27">
        <v>4</v>
      </c>
      <c r="H80" s="21" t="str">
        <f t="shared" si="29"/>
        <v>Jum'at</v>
      </c>
      <c r="I80" s="24">
        <f t="shared" si="33"/>
        <v>45709.583333333336</v>
      </c>
      <c r="J80" s="25">
        <f t="shared" si="34"/>
        <v>2.583333333333333</v>
      </c>
      <c r="K80" s="21" t="str">
        <f t="shared" si="30"/>
        <v>Jum'at</v>
      </c>
      <c r="L80" s="24">
        <f t="shared" si="35"/>
        <v>45709.75</v>
      </c>
      <c r="M80" s="25">
        <f t="shared" si="31"/>
        <v>2.7499999999999996</v>
      </c>
    </row>
    <row r="81" spans="1:13" ht="15.75" x14ac:dyDescent="0.25">
      <c r="A81" s="21">
        <f t="shared" si="32"/>
        <v>4</v>
      </c>
      <c r="B81" s="390" t="s">
        <v>301</v>
      </c>
      <c r="C81" s="27">
        <v>261</v>
      </c>
      <c r="D81" s="53">
        <f t="shared" si="27"/>
        <v>20</v>
      </c>
      <c r="E81" s="53">
        <v>-1</v>
      </c>
      <c r="F81" s="53">
        <f t="shared" si="28"/>
        <v>21</v>
      </c>
      <c r="G81" s="27">
        <v>4</v>
      </c>
      <c r="H81" s="21" t="str">
        <f t="shared" si="29"/>
        <v>Sabtu</v>
      </c>
      <c r="I81" s="24">
        <f t="shared" si="33"/>
        <v>45710.791666666664</v>
      </c>
      <c r="J81" s="25">
        <f t="shared" si="34"/>
        <v>3.7916666666666661</v>
      </c>
      <c r="K81" s="21" t="str">
        <f t="shared" si="30"/>
        <v>Sabtu</v>
      </c>
      <c r="L81" s="24">
        <f t="shared" si="35"/>
        <v>45710.958333333328</v>
      </c>
      <c r="M81" s="25">
        <f t="shared" si="31"/>
        <v>3.9583333333333326</v>
      </c>
    </row>
    <row r="82" spans="1:13" ht="15.75" x14ac:dyDescent="0.25">
      <c r="A82" s="21">
        <f t="shared" si="32"/>
        <v>5</v>
      </c>
      <c r="B82" s="390" t="s">
        <v>143</v>
      </c>
      <c r="C82" s="27">
        <v>300</v>
      </c>
      <c r="D82" s="53">
        <f t="shared" si="27"/>
        <v>25</v>
      </c>
      <c r="E82" s="53">
        <v>0</v>
      </c>
      <c r="F82" s="53">
        <f t="shared" si="28"/>
        <v>25</v>
      </c>
      <c r="G82" s="27">
        <v>3</v>
      </c>
      <c r="H82" s="21" t="str">
        <f t="shared" si="29"/>
        <v>Minggu</v>
      </c>
      <c r="I82" s="24">
        <f t="shared" si="33"/>
        <v>45711.791666666664</v>
      </c>
      <c r="J82" s="25">
        <f t="shared" si="34"/>
        <v>4.7916666666666661</v>
      </c>
      <c r="K82" s="21" t="str">
        <f t="shared" si="30"/>
        <v>Minggu</v>
      </c>
      <c r="L82" s="24">
        <f t="shared" si="35"/>
        <v>45711.916666666664</v>
      </c>
      <c r="M82" s="25">
        <f t="shared" si="31"/>
        <v>4.9166666666666661</v>
      </c>
    </row>
    <row r="83" spans="1:13" ht="15.75" x14ac:dyDescent="0.25">
      <c r="A83" s="21">
        <f t="shared" si="32"/>
        <v>6</v>
      </c>
      <c r="B83" s="390" t="s">
        <v>296</v>
      </c>
      <c r="C83" s="27">
        <v>300</v>
      </c>
      <c r="D83" s="53">
        <f t="shared" si="27"/>
        <v>25</v>
      </c>
      <c r="E83" s="53">
        <v>0</v>
      </c>
      <c r="F83" s="53">
        <f t="shared" si="28"/>
        <v>25</v>
      </c>
      <c r="G83" s="27">
        <v>4</v>
      </c>
      <c r="H83" s="21" t="str">
        <f t="shared" si="29"/>
        <v>Senin</v>
      </c>
      <c r="I83" s="24">
        <f t="shared" si="33"/>
        <v>45712.958333333336</v>
      </c>
      <c r="J83" s="25">
        <f t="shared" si="34"/>
        <v>5.958333333333333</v>
      </c>
      <c r="K83" s="21" t="str">
        <f t="shared" si="30"/>
        <v>Selasa</v>
      </c>
      <c r="L83" s="24">
        <f t="shared" si="35"/>
        <v>45713.125</v>
      </c>
      <c r="M83" s="25">
        <f t="shared" si="31"/>
        <v>6.125</v>
      </c>
    </row>
    <row r="84" spans="1:13" ht="15.75" x14ac:dyDescent="0.25">
      <c r="A84" s="21">
        <f t="shared" si="32"/>
        <v>7</v>
      </c>
      <c r="B84" s="390" t="s">
        <v>143</v>
      </c>
      <c r="C84" s="27">
        <v>300</v>
      </c>
      <c r="D84" s="53">
        <f t="shared" si="27"/>
        <v>24</v>
      </c>
      <c r="E84" s="53">
        <v>-1</v>
      </c>
      <c r="F84" s="53">
        <f t="shared" si="28"/>
        <v>25</v>
      </c>
      <c r="G84" s="27">
        <v>3</v>
      </c>
      <c r="H84" s="21" t="str">
        <f t="shared" si="29"/>
        <v>Rabu</v>
      </c>
      <c r="I84" s="24">
        <f t="shared" si="33"/>
        <v>45714.166666666664</v>
      </c>
      <c r="J84" s="25">
        <f t="shared" si="34"/>
        <v>7.166666666666667</v>
      </c>
      <c r="K84" s="21" t="str">
        <f t="shared" si="30"/>
        <v>Rabu</v>
      </c>
      <c r="L84" s="24">
        <f t="shared" si="35"/>
        <v>45714.291666666664</v>
      </c>
      <c r="M84" s="25">
        <f t="shared" si="31"/>
        <v>7.291666666666667</v>
      </c>
    </row>
    <row r="85" spans="1:13" ht="15.75" x14ac:dyDescent="0.25">
      <c r="A85" s="21">
        <f t="shared" si="32"/>
        <v>8</v>
      </c>
      <c r="B85" s="390" t="s">
        <v>296</v>
      </c>
      <c r="C85" s="27">
        <v>300</v>
      </c>
      <c r="D85" s="53">
        <f t="shared" si="27"/>
        <v>26</v>
      </c>
      <c r="E85" s="53">
        <v>1</v>
      </c>
      <c r="F85" s="53">
        <f t="shared" si="28"/>
        <v>25</v>
      </c>
      <c r="G85" s="27">
        <v>6</v>
      </c>
      <c r="H85" s="21" t="str">
        <f t="shared" si="29"/>
        <v>Kamis</v>
      </c>
      <c r="I85" s="24">
        <f t="shared" si="33"/>
        <v>45715.291666666664</v>
      </c>
      <c r="J85" s="25">
        <f t="shared" si="34"/>
        <v>8.2916666666666679</v>
      </c>
      <c r="K85" s="21" t="str">
        <f t="shared" si="30"/>
        <v>Kamis</v>
      </c>
      <c r="L85" s="24">
        <f t="shared" si="35"/>
        <v>45715.541666666664</v>
      </c>
      <c r="M85" s="25">
        <f t="shared" si="31"/>
        <v>8.5416666666666679</v>
      </c>
    </row>
    <row r="86" spans="1:13" ht="15.75" x14ac:dyDescent="0.25">
      <c r="A86" s="21">
        <f t="shared" si="32"/>
        <v>9</v>
      </c>
      <c r="B86" s="390" t="s">
        <v>143</v>
      </c>
      <c r="C86" s="27">
        <v>261</v>
      </c>
      <c r="D86" s="53">
        <f t="shared" si="27"/>
        <v>22</v>
      </c>
      <c r="E86" s="53">
        <v>1</v>
      </c>
      <c r="F86" s="53">
        <f t="shared" si="28"/>
        <v>21</v>
      </c>
      <c r="G86" s="27">
        <v>2</v>
      </c>
      <c r="H86" s="21" t="str">
        <f t="shared" si="29"/>
        <v>Jum'at</v>
      </c>
      <c r="I86" s="24">
        <f t="shared" si="33"/>
        <v>45716.625</v>
      </c>
      <c r="J86" s="25">
        <f t="shared" si="34"/>
        <v>9.6250000000000018</v>
      </c>
      <c r="K86" s="21" t="str">
        <f t="shared" si="30"/>
        <v>Jum'at</v>
      </c>
      <c r="L86" s="24">
        <f t="shared" si="35"/>
        <v>45716.708333333336</v>
      </c>
      <c r="M86" s="25">
        <f t="shared" si="31"/>
        <v>9.7083333333333357</v>
      </c>
    </row>
    <row r="87" spans="1:13" ht="15.75" x14ac:dyDescent="0.25">
      <c r="A87" s="21">
        <f t="shared" si="32"/>
        <v>10</v>
      </c>
      <c r="B87" s="390" t="s">
        <v>301</v>
      </c>
      <c r="C87" s="27">
        <v>333</v>
      </c>
      <c r="D87" s="53">
        <f t="shared" si="27"/>
        <v>25</v>
      </c>
      <c r="E87" s="53">
        <v>-2</v>
      </c>
      <c r="F87" s="53">
        <f t="shared" si="28"/>
        <v>27</v>
      </c>
      <c r="G87" s="27">
        <v>3</v>
      </c>
      <c r="H87" s="21" t="str">
        <f t="shared" si="29"/>
        <v>Sabtu</v>
      </c>
      <c r="I87" s="24">
        <f t="shared" si="33"/>
        <v>45717.625</v>
      </c>
      <c r="J87" s="25">
        <f t="shared" si="34"/>
        <v>10.625000000000002</v>
      </c>
      <c r="K87" s="21" t="str">
        <f t="shared" si="30"/>
        <v>Sabtu</v>
      </c>
      <c r="L87" s="24">
        <f t="shared" si="35"/>
        <v>45717.75</v>
      </c>
      <c r="M87" s="25">
        <f t="shared" si="31"/>
        <v>10.750000000000002</v>
      </c>
    </row>
    <row r="88" spans="1:13" ht="15.75" x14ac:dyDescent="0.25">
      <c r="A88" s="21">
        <f t="shared" si="32"/>
        <v>11</v>
      </c>
      <c r="B88" s="390" t="s">
        <v>18</v>
      </c>
      <c r="C88" s="27">
        <v>272</v>
      </c>
      <c r="D88" s="53">
        <f t="shared" si="27"/>
        <v>22</v>
      </c>
      <c r="E88" s="53">
        <v>0</v>
      </c>
      <c r="F88" s="53">
        <f t="shared" si="28"/>
        <v>22</v>
      </c>
      <c r="G88" s="27">
        <v>4</v>
      </c>
      <c r="H88" s="21" t="str">
        <f t="shared" si="29"/>
        <v>Minggu</v>
      </c>
      <c r="I88" s="24">
        <f t="shared" si="33"/>
        <v>45718.791666666664</v>
      </c>
      <c r="J88" s="25">
        <f t="shared" si="34"/>
        <v>11.791666666666668</v>
      </c>
      <c r="K88" s="21" t="str">
        <f t="shared" si="30"/>
        <v>Minggu</v>
      </c>
      <c r="L88" s="24">
        <f t="shared" si="35"/>
        <v>45718.958333333328</v>
      </c>
      <c r="M88" s="25">
        <f t="shared" si="31"/>
        <v>11.958333333333334</v>
      </c>
    </row>
    <row r="89" spans="1:13" ht="15.75" x14ac:dyDescent="0.25">
      <c r="A89" s="21">
        <f t="shared" si="32"/>
        <v>12</v>
      </c>
      <c r="B89" s="390" t="s">
        <v>304</v>
      </c>
      <c r="C89" s="27">
        <v>320</v>
      </c>
      <c r="D89" s="53">
        <f t="shared" si="27"/>
        <v>28</v>
      </c>
      <c r="E89" s="53">
        <v>2</v>
      </c>
      <c r="F89" s="53">
        <f t="shared" si="28"/>
        <v>26</v>
      </c>
      <c r="G89" s="27">
        <v>3</v>
      </c>
      <c r="H89" s="21" t="str">
        <f t="shared" si="29"/>
        <v>Senin</v>
      </c>
      <c r="I89" s="24">
        <f t="shared" si="33"/>
        <v>45719.875</v>
      </c>
      <c r="J89" s="25">
        <f t="shared" si="34"/>
        <v>12.875</v>
      </c>
      <c r="K89" s="21" t="str">
        <f t="shared" si="30"/>
        <v>Selasa</v>
      </c>
      <c r="L89" s="24">
        <f t="shared" si="35"/>
        <v>45720</v>
      </c>
      <c r="M89" s="25">
        <f t="shared" si="31"/>
        <v>13</v>
      </c>
    </row>
    <row r="90" spans="1:13" ht="15.75" x14ac:dyDescent="0.25">
      <c r="A90" s="21">
        <f t="shared" si="32"/>
        <v>13</v>
      </c>
      <c r="B90" s="390" t="s">
        <v>289</v>
      </c>
      <c r="C90" s="21"/>
      <c r="D90" s="23"/>
      <c r="E90" s="23"/>
      <c r="F90" s="23"/>
      <c r="G90" s="21"/>
      <c r="H90" s="21" t="str">
        <f t="shared" si="29"/>
        <v>Rabu</v>
      </c>
      <c r="I90" s="24">
        <f t="shared" si="33"/>
        <v>45721.166666666664</v>
      </c>
      <c r="J90" s="25">
        <f t="shared" si="34"/>
        <v>14.166666666666666</v>
      </c>
      <c r="K90" s="21"/>
      <c r="L90" s="24"/>
      <c r="M90" s="25"/>
    </row>
    <row r="91" spans="1:13" x14ac:dyDescent="0.25">
      <c r="A91" s="440" t="s">
        <v>31</v>
      </c>
      <c r="B91" s="440"/>
      <c r="C91" s="160">
        <f>SUM(C78:C90)</f>
        <v>3572</v>
      </c>
      <c r="D91" s="160">
        <f>SUM(D78:D90)</f>
        <v>290</v>
      </c>
      <c r="E91" s="160"/>
      <c r="F91" s="160"/>
      <c r="G91" s="160">
        <f>SUM(G78:G90)</f>
        <v>45</v>
      </c>
      <c r="H91" s="160">
        <f>D91+G91</f>
        <v>335</v>
      </c>
      <c r="I91" s="143"/>
      <c r="J91" s="144"/>
      <c r="K91" s="143"/>
      <c r="L91" s="143"/>
      <c r="M91" s="144"/>
    </row>
    <row r="92" spans="1:13" x14ac:dyDescent="0.25">
      <c r="A92" s="440" t="s">
        <v>32</v>
      </c>
      <c r="B92" s="440"/>
      <c r="C92" s="146"/>
      <c r="D92" s="147">
        <f>D91/24</f>
        <v>12.083333333333334</v>
      </c>
      <c r="E92" s="147"/>
      <c r="F92" s="147"/>
      <c r="G92" s="147">
        <f>G91/24</f>
        <v>1.875</v>
      </c>
      <c r="H92" s="147">
        <f>H91/24</f>
        <v>13.958333333333334</v>
      </c>
      <c r="I92" s="148"/>
      <c r="J92" s="149" t="s">
        <v>33</v>
      </c>
      <c r="K92" s="150"/>
      <c r="L92" s="150"/>
      <c r="M92" s="394"/>
    </row>
    <row r="93" spans="1:13" x14ac:dyDescent="0.25">
      <c r="G93" s="165" t="s">
        <v>331</v>
      </c>
      <c r="J93" s="144" t="s">
        <v>34</v>
      </c>
      <c r="K93" s="144"/>
      <c r="L93" s="154">
        <f>C91</f>
        <v>3572</v>
      </c>
      <c r="M93" s="150" t="s">
        <v>35</v>
      </c>
    </row>
    <row r="94" spans="1:13" x14ac:dyDescent="0.25">
      <c r="J94" s="144" t="s">
        <v>36</v>
      </c>
      <c r="K94" s="144"/>
      <c r="L94" s="155">
        <f>D92</f>
        <v>12.083333333333334</v>
      </c>
      <c r="M94" s="150" t="s">
        <v>14</v>
      </c>
    </row>
    <row r="95" spans="1:13" x14ac:dyDescent="0.25">
      <c r="J95" s="144" t="s">
        <v>37</v>
      </c>
      <c r="K95" s="144"/>
      <c r="L95" s="156">
        <f>G92</f>
        <v>1.875</v>
      </c>
      <c r="M95" s="150" t="s">
        <v>14</v>
      </c>
    </row>
    <row r="97" spans="1:13" ht="15.75" x14ac:dyDescent="0.25">
      <c r="A97" s="488" t="s">
        <v>310</v>
      </c>
      <c r="B97" s="488"/>
      <c r="C97" s="488"/>
      <c r="D97" s="488"/>
      <c r="E97" s="488"/>
      <c r="F97" s="488"/>
      <c r="G97" s="488"/>
      <c r="H97" s="488"/>
      <c r="I97" s="488"/>
      <c r="J97" s="488"/>
      <c r="K97" s="488"/>
      <c r="L97" s="488"/>
      <c r="M97" s="488"/>
    </row>
    <row r="98" spans="1:13" ht="15.75" x14ac:dyDescent="0.25">
      <c r="A98" s="488" t="s">
        <v>399</v>
      </c>
      <c r="B98" s="488"/>
      <c r="C98" s="488"/>
      <c r="D98" s="488"/>
      <c r="E98" s="488"/>
      <c r="F98" s="488"/>
      <c r="G98" s="488"/>
      <c r="H98" s="488"/>
      <c r="I98" s="488"/>
      <c r="J98" s="488"/>
      <c r="K98" s="488"/>
      <c r="L98" s="488"/>
      <c r="M98" s="488"/>
    </row>
    <row r="99" spans="1:13" ht="16.5" x14ac:dyDescent="0.3">
      <c r="A99" s="489" t="s">
        <v>41</v>
      </c>
      <c r="B99" s="489"/>
      <c r="C99" s="489"/>
      <c r="D99" s="489"/>
      <c r="E99" s="489"/>
      <c r="F99" s="489"/>
      <c r="G99" s="489"/>
      <c r="H99" s="489"/>
      <c r="I99" s="137"/>
      <c r="J99" s="138"/>
      <c r="K99" s="139" t="s">
        <v>3</v>
      </c>
      <c r="L99" s="136">
        <v>12</v>
      </c>
      <c r="M99" s="139" t="s">
        <v>4</v>
      </c>
    </row>
    <row r="100" spans="1:13" ht="15" customHeight="1" x14ac:dyDescent="0.25">
      <c r="A100" s="13" t="s">
        <v>5</v>
      </c>
      <c r="B100" s="13" t="s">
        <v>6</v>
      </c>
      <c r="C100" s="12" t="s">
        <v>7</v>
      </c>
      <c r="D100" s="12" t="s">
        <v>8</v>
      </c>
      <c r="E100" s="11" t="s">
        <v>400</v>
      </c>
      <c r="F100" s="11" t="s">
        <v>10</v>
      </c>
      <c r="G100" s="12" t="s">
        <v>11</v>
      </c>
      <c r="H100" s="10" t="s">
        <v>12</v>
      </c>
      <c r="I100" s="10"/>
      <c r="J100" s="10"/>
      <c r="K100" s="9" t="s">
        <v>13</v>
      </c>
      <c r="L100" s="9"/>
      <c r="M100" s="9"/>
    </row>
    <row r="101" spans="1:13" ht="15.75" x14ac:dyDescent="0.25">
      <c r="A101" s="13"/>
      <c r="B101" s="13"/>
      <c r="C101" s="12"/>
      <c r="D101" s="12"/>
      <c r="E101" s="11"/>
      <c r="F101" s="11"/>
      <c r="G101" s="12"/>
      <c r="H101" s="19" t="s">
        <v>14</v>
      </c>
      <c r="I101" s="19" t="s">
        <v>15</v>
      </c>
      <c r="J101" s="19" t="s">
        <v>16</v>
      </c>
      <c r="K101" s="20" t="s">
        <v>14</v>
      </c>
      <c r="L101" s="20" t="s">
        <v>15</v>
      </c>
      <c r="M101" s="20" t="s">
        <v>16</v>
      </c>
    </row>
    <row r="102" spans="1:13" ht="15.75" x14ac:dyDescent="0.25">
      <c r="A102" s="21">
        <v>1</v>
      </c>
      <c r="B102" s="390" t="s">
        <v>289</v>
      </c>
      <c r="C102" s="27">
        <v>320</v>
      </c>
      <c r="D102" s="53">
        <f t="shared" ref="D102:D113" si="36">F102+E102</f>
        <v>26</v>
      </c>
      <c r="E102" s="53">
        <v>0</v>
      </c>
      <c r="F102" s="53">
        <f t="shared" ref="F102:F113" si="37">INT(C102/$L$3)</f>
        <v>26</v>
      </c>
      <c r="G102" s="27">
        <v>11</v>
      </c>
      <c r="H102" s="21" t="str">
        <f t="shared" ref="H102:H114" si="38">CHOOSE(WEEKDAY(I102),"Minggu","Senin","Selasa","Rabu","Kamis","Jum'at","Sabtu")</f>
        <v>Rabu</v>
      </c>
      <c r="I102" s="24">
        <v>45721</v>
      </c>
      <c r="J102" s="25">
        <v>0.16666666666666699</v>
      </c>
      <c r="K102" s="21" t="str">
        <f t="shared" ref="K102:K113" si="39">CHOOSE(WEEKDAY(L102),"Minggu","Senin","Selasa","Rabu","Kamis","Jum'at","Sabtu")</f>
        <v>Rabu</v>
      </c>
      <c r="L102" s="24">
        <f>(I102+J102)+G102/24</f>
        <v>45721.625</v>
      </c>
      <c r="M102" s="25">
        <f t="shared" ref="M102:M113" si="40">(J102+G102/24)</f>
        <v>0.62500000000000033</v>
      </c>
    </row>
    <row r="103" spans="1:13" ht="15.75" x14ac:dyDescent="0.25">
      <c r="A103" s="21">
        <f t="shared" ref="A103:A114" si="41">A102+1</f>
        <v>2</v>
      </c>
      <c r="B103" s="390" t="s">
        <v>304</v>
      </c>
      <c r="C103" s="159">
        <v>272</v>
      </c>
      <c r="D103" s="53">
        <f t="shared" si="36"/>
        <v>25</v>
      </c>
      <c r="E103" s="329">
        <v>3</v>
      </c>
      <c r="F103" s="53">
        <f t="shared" si="37"/>
        <v>22</v>
      </c>
      <c r="G103" s="27">
        <v>3</v>
      </c>
      <c r="H103" s="21" t="str">
        <f t="shared" si="38"/>
        <v>Kamis</v>
      </c>
      <c r="I103" s="24">
        <f t="shared" ref="I103:I114" si="42">$I$102+J103</f>
        <v>45722.708333333336</v>
      </c>
      <c r="J103" s="25">
        <f t="shared" ref="J103:J114" si="43">M102+D102/24</f>
        <v>1.7083333333333335</v>
      </c>
      <c r="K103" s="21" t="str">
        <f t="shared" si="39"/>
        <v>Kamis</v>
      </c>
      <c r="L103" s="24">
        <f t="shared" ref="L103:L113" si="44">($I$102+J103)+G103/24</f>
        <v>45722.833333333336</v>
      </c>
      <c r="M103" s="25">
        <f t="shared" si="40"/>
        <v>1.8333333333333335</v>
      </c>
    </row>
    <row r="104" spans="1:13" ht="15.75" x14ac:dyDescent="0.25">
      <c r="A104" s="21">
        <f t="shared" si="41"/>
        <v>3</v>
      </c>
      <c r="B104" s="390" t="s">
        <v>18</v>
      </c>
      <c r="C104" s="27">
        <v>333</v>
      </c>
      <c r="D104" s="53">
        <f t="shared" si="36"/>
        <v>27</v>
      </c>
      <c r="E104" s="53">
        <v>0</v>
      </c>
      <c r="F104" s="53">
        <f t="shared" si="37"/>
        <v>27</v>
      </c>
      <c r="G104" s="27">
        <v>4</v>
      </c>
      <c r="H104" s="21" t="str">
        <f t="shared" si="38"/>
        <v>Jum'at</v>
      </c>
      <c r="I104" s="24">
        <f t="shared" si="42"/>
        <v>45723.875</v>
      </c>
      <c r="J104" s="25">
        <f t="shared" si="43"/>
        <v>2.875</v>
      </c>
      <c r="K104" s="21" t="str">
        <f t="shared" si="39"/>
        <v>Sabtu</v>
      </c>
      <c r="L104" s="24">
        <f t="shared" si="44"/>
        <v>45724.041666666664</v>
      </c>
      <c r="M104" s="25">
        <f t="shared" si="40"/>
        <v>3.0416666666666665</v>
      </c>
    </row>
    <row r="105" spans="1:13" ht="15.75" x14ac:dyDescent="0.25">
      <c r="A105" s="21">
        <f t="shared" si="41"/>
        <v>4</v>
      </c>
      <c r="B105" s="390" t="s">
        <v>301</v>
      </c>
      <c r="C105" s="27">
        <v>261</v>
      </c>
      <c r="D105" s="53">
        <f t="shared" si="36"/>
        <v>21</v>
      </c>
      <c r="E105" s="53">
        <v>0</v>
      </c>
      <c r="F105" s="53">
        <f t="shared" si="37"/>
        <v>21</v>
      </c>
      <c r="G105" s="27">
        <v>6</v>
      </c>
      <c r="H105" s="21" t="str">
        <f t="shared" si="38"/>
        <v>Minggu</v>
      </c>
      <c r="I105" s="24">
        <f t="shared" si="42"/>
        <v>45725.166666666664</v>
      </c>
      <c r="J105" s="25">
        <f t="shared" si="43"/>
        <v>4.1666666666666661</v>
      </c>
      <c r="K105" s="21" t="str">
        <f t="shared" si="39"/>
        <v>Minggu</v>
      </c>
      <c r="L105" s="24">
        <f t="shared" si="44"/>
        <v>45725.416666666664</v>
      </c>
      <c r="M105" s="25">
        <f t="shared" si="40"/>
        <v>4.4166666666666661</v>
      </c>
    </row>
    <row r="106" spans="1:13" ht="15.75" x14ac:dyDescent="0.25">
      <c r="A106" s="21">
        <f t="shared" si="41"/>
        <v>5</v>
      </c>
      <c r="B106" s="390" t="s">
        <v>143</v>
      </c>
      <c r="C106" s="27">
        <v>300</v>
      </c>
      <c r="D106" s="53">
        <f t="shared" si="36"/>
        <v>25</v>
      </c>
      <c r="E106" s="53">
        <v>0</v>
      </c>
      <c r="F106" s="53">
        <f t="shared" si="37"/>
        <v>25</v>
      </c>
      <c r="G106" s="27">
        <v>3</v>
      </c>
      <c r="H106" s="21" t="str">
        <f t="shared" si="38"/>
        <v>Senin</v>
      </c>
      <c r="I106" s="24">
        <f t="shared" si="42"/>
        <v>45726.291666666664</v>
      </c>
      <c r="J106" s="25">
        <f t="shared" si="43"/>
        <v>5.2916666666666661</v>
      </c>
      <c r="K106" s="21" t="str">
        <f t="shared" si="39"/>
        <v>Senin</v>
      </c>
      <c r="L106" s="24">
        <f t="shared" si="44"/>
        <v>45726.416666666664</v>
      </c>
      <c r="M106" s="25">
        <f t="shared" si="40"/>
        <v>5.4166666666666661</v>
      </c>
    </row>
    <row r="107" spans="1:13" ht="15.75" x14ac:dyDescent="0.25">
      <c r="A107" s="21">
        <f t="shared" si="41"/>
        <v>6</v>
      </c>
      <c r="B107" s="390" t="s">
        <v>296</v>
      </c>
      <c r="C107" s="27">
        <v>300</v>
      </c>
      <c r="D107" s="53">
        <f t="shared" si="36"/>
        <v>25</v>
      </c>
      <c r="E107" s="53">
        <v>0</v>
      </c>
      <c r="F107" s="53">
        <f t="shared" si="37"/>
        <v>25</v>
      </c>
      <c r="G107" s="27">
        <v>4</v>
      </c>
      <c r="H107" s="21" t="str">
        <f t="shared" si="38"/>
        <v>Selasa</v>
      </c>
      <c r="I107" s="24">
        <f t="shared" si="42"/>
        <v>45727.458333333336</v>
      </c>
      <c r="J107" s="25">
        <f t="shared" si="43"/>
        <v>6.458333333333333</v>
      </c>
      <c r="K107" s="21" t="str">
        <f t="shared" si="39"/>
        <v>Selasa</v>
      </c>
      <c r="L107" s="24">
        <f t="shared" si="44"/>
        <v>45727.625</v>
      </c>
      <c r="M107" s="25">
        <f t="shared" si="40"/>
        <v>6.625</v>
      </c>
    </row>
    <row r="108" spans="1:13" ht="15.75" x14ac:dyDescent="0.25">
      <c r="A108" s="21">
        <f t="shared" si="41"/>
        <v>7</v>
      </c>
      <c r="B108" s="390" t="s">
        <v>143</v>
      </c>
      <c r="C108" s="27">
        <v>300</v>
      </c>
      <c r="D108" s="53">
        <f t="shared" si="36"/>
        <v>25</v>
      </c>
      <c r="E108" s="53">
        <v>0</v>
      </c>
      <c r="F108" s="53">
        <f t="shared" si="37"/>
        <v>25</v>
      </c>
      <c r="G108" s="27">
        <v>2</v>
      </c>
      <c r="H108" s="21" t="str">
        <f t="shared" si="38"/>
        <v>Rabu</v>
      </c>
      <c r="I108" s="24">
        <f t="shared" si="42"/>
        <v>45728.666666666664</v>
      </c>
      <c r="J108" s="25">
        <f t="shared" si="43"/>
        <v>7.666666666666667</v>
      </c>
      <c r="K108" s="21" t="str">
        <f t="shared" si="39"/>
        <v>Rabu</v>
      </c>
      <c r="L108" s="24">
        <f t="shared" si="44"/>
        <v>45728.75</v>
      </c>
      <c r="M108" s="25">
        <f t="shared" si="40"/>
        <v>7.75</v>
      </c>
    </row>
    <row r="109" spans="1:13" ht="15.75" x14ac:dyDescent="0.25">
      <c r="A109" s="21">
        <f t="shared" si="41"/>
        <v>8</v>
      </c>
      <c r="B109" s="390" t="s">
        <v>296</v>
      </c>
      <c r="C109" s="27">
        <v>300</v>
      </c>
      <c r="D109" s="53">
        <f t="shared" si="36"/>
        <v>25</v>
      </c>
      <c r="E109" s="53">
        <v>0</v>
      </c>
      <c r="F109" s="53">
        <f t="shared" si="37"/>
        <v>25</v>
      </c>
      <c r="G109" s="27">
        <v>4</v>
      </c>
      <c r="H109" s="21" t="str">
        <f t="shared" si="38"/>
        <v>Kamis</v>
      </c>
      <c r="I109" s="24">
        <f t="shared" si="42"/>
        <v>45729.791666666664</v>
      </c>
      <c r="J109" s="25">
        <f t="shared" si="43"/>
        <v>8.7916666666666661</v>
      </c>
      <c r="K109" s="21" t="str">
        <f t="shared" si="39"/>
        <v>Kamis</v>
      </c>
      <c r="L109" s="24">
        <f t="shared" si="44"/>
        <v>45729.958333333328</v>
      </c>
      <c r="M109" s="25">
        <f t="shared" si="40"/>
        <v>8.9583333333333321</v>
      </c>
    </row>
    <row r="110" spans="1:13" ht="15.75" x14ac:dyDescent="0.25">
      <c r="A110" s="21">
        <f t="shared" si="41"/>
        <v>9</v>
      </c>
      <c r="B110" s="390" t="s">
        <v>143</v>
      </c>
      <c r="C110" s="27">
        <v>261</v>
      </c>
      <c r="D110" s="53">
        <f t="shared" si="36"/>
        <v>23</v>
      </c>
      <c r="E110" s="53">
        <v>2</v>
      </c>
      <c r="F110" s="53">
        <f t="shared" si="37"/>
        <v>21</v>
      </c>
      <c r="G110" s="27">
        <v>3</v>
      </c>
      <c r="H110" s="21" t="str">
        <f t="shared" si="38"/>
        <v>Sabtu</v>
      </c>
      <c r="I110" s="24">
        <f t="shared" si="42"/>
        <v>45731</v>
      </c>
      <c r="J110" s="25">
        <f t="shared" si="43"/>
        <v>9.9999999999999982</v>
      </c>
      <c r="K110" s="21" t="str">
        <f t="shared" si="39"/>
        <v>Sabtu</v>
      </c>
      <c r="L110" s="24">
        <f t="shared" si="44"/>
        <v>45731.125</v>
      </c>
      <c r="M110" s="25">
        <f t="shared" si="40"/>
        <v>10.124999999999998</v>
      </c>
    </row>
    <row r="111" spans="1:13" ht="15.75" x14ac:dyDescent="0.25">
      <c r="A111" s="21">
        <f t="shared" si="41"/>
        <v>10</v>
      </c>
      <c r="B111" s="390" t="s">
        <v>301</v>
      </c>
      <c r="C111" s="27">
        <v>333</v>
      </c>
      <c r="D111" s="53">
        <f t="shared" si="36"/>
        <v>25</v>
      </c>
      <c r="E111" s="53">
        <v>-2</v>
      </c>
      <c r="F111" s="53">
        <f t="shared" si="37"/>
        <v>27</v>
      </c>
      <c r="G111" s="27">
        <v>4</v>
      </c>
      <c r="H111" s="21" t="str">
        <f t="shared" si="38"/>
        <v>Minggu</v>
      </c>
      <c r="I111" s="24">
        <f t="shared" si="42"/>
        <v>45732.083333333336</v>
      </c>
      <c r="J111" s="25">
        <f t="shared" si="43"/>
        <v>11.083333333333332</v>
      </c>
      <c r="K111" s="21" t="str">
        <f t="shared" si="39"/>
        <v>Minggu</v>
      </c>
      <c r="L111" s="24">
        <f t="shared" si="44"/>
        <v>45732.25</v>
      </c>
      <c r="M111" s="25">
        <f t="shared" si="40"/>
        <v>11.249999999999998</v>
      </c>
    </row>
    <row r="112" spans="1:13" ht="15.75" x14ac:dyDescent="0.25">
      <c r="A112" s="21">
        <f t="shared" si="41"/>
        <v>11</v>
      </c>
      <c r="B112" s="390" t="s">
        <v>18</v>
      </c>
      <c r="C112" s="27">
        <v>272</v>
      </c>
      <c r="D112" s="53">
        <f t="shared" si="36"/>
        <v>23</v>
      </c>
      <c r="E112" s="53">
        <v>1</v>
      </c>
      <c r="F112" s="53">
        <f t="shared" si="37"/>
        <v>22</v>
      </c>
      <c r="G112" s="27">
        <v>4</v>
      </c>
      <c r="H112" s="21" t="str">
        <f t="shared" si="38"/>
        <v>Senin</v>
      </c>
      <c r="I112" s="24">
        <f t="shared" si="42"/>
        <v>45733.291666666664</v>
      </c>
      <c r="J112" s="25">
        <f t="shared" si="43"/>
        <v>12.291666666666664</v>
      </c>
      <c r="K112" s="21" t="str">
        <f t="shared" si="39"/>
        <v>Senin</v>
      </c>
      <c r="L112" s="24">
        <f t="shared" si="44"/>
        <v>45733.458333333328</v>
      </c>
      <c r="M112" s="25">
        <f t="shared" si="40"/>
        <v>12.45833333333333</v>
      </c>
    </row>
    <row r="113" spans="1:13" ht="15.75" x14ac:dyDescent="0.25">
      <c r="A113" s="21">
        <f t="shared" si="41"/>
        <v>12</v>
      </c>
      <c r="B113" s="390" t="s">
        <v>304</v>
      </c>
      <c r="C113" s="27">
        <v>320</v>
      </c>
      <c r="D113" s="53">
        <f t="shared" si="36"/>
        <v>29</v>
      </c>
      <c r="E113" s="53">
        <v>3</v>
      </c>
      <c r="F113" s="53">
        <f t="shared" si="37"/>
        <v>26</v>
      </c>
      <c r="G113" s="27">
        <v>2</v>
      </c>
      <c r="H113" s="21" t="str">
        <f t="shared" si="38"/>
        <v>Selasa</v>
      </c>
      <c r="I113" s="24">
        <f t="shared" si="42"/>
        <v>45734.416666666664</v>
      </c>
      <c r="J113" s="25">
        <f t="shared" si="43"/>
        <v>13.416666666666664</v>
      </c>
      <c r="K113" s="21" t="str">
        <f t="shared" si="39"/>
        <v>Selasa</v>
      </c>
      <c r="L113" s="24">
        <f t="shared" si="44"/>
        <v>45734.5</v>
      </c>
      <c r="M113" s="25">
        <f t="shared" si="40"/>
        <v>13.499999999999998</v>
      </c>
    </row>
    <row r="114" spans="1:13" ht="15.75" x14ac:dyDescent="0.25">
      <c r="A114" s="21">
        <f t="shared" si="41"/>
        <v>13</v>
      </c>
      <c r="B114" s="390" t="s">
        <v>289</v>
      </c>
      <c r="C114" s="21"/>
      <c r="D114" s="23"/>
      <c r="E114" s="23"/>
      <c r="F114" s="23"/>
      <c r="G114" s="21"/>
      <c r="H114" s="21" t="str">
        <f t="shared" si="38"/>
        <v>Rabu</v>
      </c>
      <c r="I114" s="24">
        <f t="shared" si="42"/>
        <v>45735.708333333336</v>
      </c>
      <c r="J114" s="25">
        <f t="shared" si="43"/>
        <v>14.708333333333332</v>
      </c>
      <c r="K114" s="21"/>
      <c r="L114" s="24"/>
      <c r="M114" s="25"/>
    </row>
    <row r="115" spans="1:13" x14ac:dyDescent="0.25">
      <c r="A115" s="440" t="s">
        <v>31</v>
      </c>
      <c r="B115" s="440"/>
      <c r="C115" s="160">
        <f>SUM(C102:C114)</f>
        <v>3572</v>
      </c>
      <c r="D115" s="160">
        <f>SUM(D102:D114)</f>
        <v>299</v>
      </c>
      <c r="E115" s="160"/>
      <c r="F115" s="160"/>
      <c r="G115" s="160">
        <f>SUM(G102:G114)</f>
        <v>50</v>
      </c>
      <c r="H115" s="160">
        <f>D115+G115</f>
        <v>349</v>
      </c>
      <c r="I115" s="143"/>
      <c r="J115" s="144"/>
      <c r="K115" s="143"/>
      <c r="L115" s="143"/>
      <c r="M115" s="144"/>
    </row>
    <row r="116" spans="1:13" x14ac:dyDescent="0.25">
      <c r="A116" s="440" t="s">
        <v>32</v>
      </c>
      <c r="B116" s="440"/>
      <c r="C116" s="146"/>
      <c r="D116" s="147">
        <f>D115/24</f>
        <v>12.458333333333334</v>
      </c>
      <c r="E116" s="147"/>
      <c r="F116" s="147"/>
      <c r="G116" s="147">
        <f>G115/24</f>
        <v>2.0833333333333335</v>
      </c>
      <c r="H116" s="147">
        <f>H115/24</f>
        <v>14.541666666666666</v>
      </c>
      <c r="I116" s="148"/>
      <c r="J116" s="149" t="s">
        <v>33</v>
      </c>
      <c r="K116" s="150"/>
      <c r="L116" s="150"/>
      <c r="M116" s="394"/>
    </row>
    <row r="117" spans="1:13" x14ac:dyDescent="0.25">
      <c r="G117" s="165" t="s">
        <v>331</v>
      </c>
      <c r="J117" s="144" t="s">
        <v>34</v>
      </c>
      <c r="K117" s="144"/>
      <c r="L117" s="154">
        <f>C115</f>
        <v>3572</v>
      </c>
      <c r="M117" s="150" t="s">
        <v>35</v>
      </c>
    </row>
    <row r="118" spans="1:13" x14ac:dyDescent="0.25">
      <c r="J118" s="144" t="s">
        <v>36</v>
      </c>
      <c r="K118" s="144"/>
      <c r="L118" s="155">
        <f>D116</f>
        <v>12.458333333333334</v>
      </c>
      <c r="M118" s="150" t="s">
        <v>14</v>
      </c>
    </row>
    <row r="119" spans="1:13" x14ac:dyDescent="0.25">
      <c r="J119" s="144" t="s">
        <v>37</v>
      </c>
      <c r="K119" s="144"/>
      <c r="L119" s="156">
        <f>G116</f>
        <v>2.0833333333333335</v>
      </c>
      <c r="M119" s="150" t="s">
        <v>14</v>
      </c>
    </row>
    <row r="121" spans="1:13" ht="15.75" x14ac:dyDescent="0.25">
      <c r="A121" s="488" t="s">
        <v>310</v>
      </c>
      <c r="B121" s="488"/>
      <c r="C121" s="488"/>
      <c r="D121" s="488"/>
      <c r="E121" s="488"/>
      <c r="F121" s="488"/>
      <c r="G121" s="488"/>
      <c r="H121" s="488"/>
      <c r="I121" s="488"/>
      <c r="J121" s="488"/>
      <c r="K121" s="488"/>
      <c r="L121" s="488"/>
      <c r="M121" s="488"/>
    </row>
    <row r="122" spans="1:13" ht="15.75" x14ac:dyDescent="0.25">
      <c r="A122" s="488" t="s">
        <v>399</v>
      </c>
      <c r="B122" s="488"/>
      <c r="C122" s="488"/>
      <c r="D122" s="488"/>
      <c r="E122" s="488"/>
      <c r="F122" s="488"/>
      <c r="G122" s="488"/>
      <c r="H122" s="488"/>
      <c r="I122" s="488"/>
      <c r="J122" s="488"/>
      <c r="K122" s="488"/>
      <c r="L122" s="488"/>
      <c r="M122" s="488"/>
    </row>
    <row r="123" spans="1:13" ht="16.5" x14ac:dyDescent="0.3">
      <c r="A123" s="489" t="s">
        <v>42</v>
      </c>
      <c r="B123" s="489"/>
      <c r="C123" s="489"/>
      <c r="D123" s="489"/>
      <c r="E123" s="489"/>
      <c r="F123" s="489"/>
      <c r="G123" s="489"/>
      <c r="H123" s="489"/>
      <c r="I123" s="137"/>
      <c r="J123" s="138"/>
      <c r="K123" s="139" t="s">
        <v>3</v>
      </c>
      <c r="L123" s="136">
        <v>12</v>
      </c>
      <c r="M123" s="139" t="s">
        <v>4</v>
      </c>
    </row>
    <row r="124" spans="1:13" ht="15" customHeight="1" x14ac:dyDescent="0.25">
      <c r="A124" s="13" t="s">
        <v>5</v>
      </c>
      <c r="B124" s="13" t="s">
        <v>6</v>
      </c>
      <c r="C124" s="12" t="s">
        <v>7</v>
      </c>
      <c r="D124" s="12" t="s">
        <v>8</v>
      </c>
      <c r="E124" s="11" t="s">
        <v>400</v>
      </c>
      <c r="F124" s="11" t="s">
        <v>10</v>
      </c>
      <c r="G124" s="12" t="s">
        <v>11</v>
      </c>
      <c r="H124" s="10" t="s">
        <v>12</v>
      </c>
      <c r="I124" s="10"/>
      <c r="J124" s="10"/>
      <c r="K124" s="9" t="s">
        <v>13</v>
      </c>
      <c r="L124" s="9"/>
      <c r="M124" s="9"/>
    </row>
    <row r="125" spans="1:13" ht="15.75" x14ac:dyDescent="0.25">
      <c r="A125" s="13"/>
      <c r="B125" s="13"/>
      <c r="C125" s="12"/>
      <c r="D125" s="12"/>
      <c r="E125" s="11"/>
      <c r="F125" s="11"/>
      <c r="G125" s="12"/>
      <c r="H125" s="19" t="s">
        <v>14</v>
      </c>
      <c r="I125" s="19" t="s">
        <v>15</v>
      </c>
      <c r="J125" s="19" t="s">
        <v>16</v>
      </c>
      <c r="K125" s="20" t="s">
        <v>14</v>
      </c>
      <c r="L125" s="20" t="s">
        <v>15</v>
      </c>
      <c r="M125" s="20" t="s">
        <v>16</v>
      </c>
    </row>
    <row r="126" spans="1:13" ht="15.75" x14ac:dyDescent="0.25">
      <c r="A126" s="21">
        <v>1</v>
      </c>
      <c r="B126" s="390" t="s">
        <v>289</v>
      </c>
      <c r="C126" s="27">
        <v>320</v>
      </c>
      <c r="D126" s="53">
        <f t="shared" ref="D126:D137" si="45">F126+E126</f>
        <v>26</v>
      </c>
      <c r="E126" s="53">
        <v>0</v>
      </c>
      <c r="F126" s="53">
        <f t="shared" ref="F126:F137" si="46">INT(C126/$L$3)</f>
        <v>26</v>
      </c>
      <c r="G126" s="27">
        <v>8</v>
      </c>
      <c r="H126" s="21" t="str">
        <f t="shared" ref="H126:H138" si="47">CHOOSE(WEEKDAY(I126),"Minggu","Senin","Selasa","Rabu","Kamis","Jum'at","Sabtu")</f>
        <v>Rabu</v>
      </c>
      <c r="I126" s="24">
        <v>45735</v>
      </c>
      <c r="J126" s="25">
        <v>0.70833333333333304</v>
      </c>
      <c r="K126" s="21" t="str">
        <f t="shared" ref="K126:K137" si="48">CHOOSE(WEEKDAY(L126),"Minggu","Senin","Selasa","Rabu","Kamis","Jum'at","Sabtu")</f>
        <v>Kamis</v>
      </c>
      <c r="L126" s="24">
        <f>(I126+J126)+G126/24</f>
        <v>45736.041666666672</v>
      </c>
      <c r="M126" s="25">
        <f t="shared" ref="M126:M137" si="49">(J126+G126/24)</f>
        <v>1.0416666666666663</v>
      </c>
    </row>
    <row r="127" spans="1:13" ht="15.75" x14ac:dyDescent="0.25">
      <c r="A127" s="21">
        <f t="shared" ref="A127:A138" si="50">A126+1</f>
        <v>2</v>
      </c>
      <c r="B127" s="390" t="s">
        <v>304</v>
      </c>
      <c r="C127" s="159">
        <v>272</v>
      </c>
      <c r="D127" s="53">
        <f t="shared" si="45"/>
        <v>25</v>
      </c>
      <c r="E127" s="329">
        <v>3</v>
      </c>
      <c r="F127" s="53">
        <f t="shared" si="46"/>
        <v>22</v>
      </c>
      <c r="G127" s="27">
        <v>4</v>
      </c>
      <c r="H127" s="21" t="str">
        <f t="shared" si="47"/>
        <v>Jum'at</v>
      </c>
      <c r="I127" s="24">
        <f t="shared" ref="I127:I138" si="51">$I$126+J127</f>
        <v>45737.125</v>
      </c>
      <c r="J127" s="25">
        <f t="shared" ref="J127:J138" si="52">M126+D126/24</f>
        <v>2.1249999999999996</v>
      </c>
      <c r="K127" s="21" t="str">
        <f t="shared" si="48"/>
        <v>Jum'at</v>
      </c>
      <c r="L127" s="24">
        <f t="shared" ref="L127:L137" si="53">($I$126+J127)+G127/24</f>
        <v>45737.291666666664</v>
      </c>
      <c r="M127" s="25">
        <f t="shared" si="49"/>
        <v>2.2916666666666661</v>
      </c>
    </row>
    <row r="128" spans="1:13" ht="15.75" x14ac:dyDescent="0.25">
      <c r="A128" s="21">
        <f t="shared" si="50"/>
        <v>3</v>
      </c>
      <c r="B128" s="390" t="s">
        <v>18</v>
      </c>
      <c r="C128" s="27">
        <v>333</v>
      </c>
      <c r="D128" s="53">
        <f t="shared" si="45"/>
        <v>27</v>
      </c>
      <c r="E128" s="53">
        <v>0</v>
      </c>
      <c r="F128" s="53">
        <f t="shared" si="46"/>
        <v>27</v>
      </c>
      <c r="G128" s="27">
        <v>4</v>
      </c>
      <c r="H128" s="21" t="str">
        <f t="shared" si="47"/>
        <v>Sabtu</v>
      </c>
      <c r="I128" s="24">
        <f t="shared" si="51"/>
        <v>45738.333333333336</v>
      </c>
      <c r="J128" s="25">
        <f t="shared" si="52"/>
        <v>3.333333333333333</v>
      </c>
      <c r="K128" s="21" t="str">
        <f t="shared" si="48"/>
        <v>Sabtu</v>
      </c>
      <c r="L128" s="24">
        <f t="shared" si="53"/>
        <v>45738.5</v>
      </c>
      <c r="M128" s="25">
        <f t="shared" si="49"/>
        <v>3.4999999999999996</v>
      </c>
    </row>
    <row r="129" spans="1:13" ht="15.75" x14ac:dyDescent="0.25">
      <c r="A129" s="21">
        <f t="shared" si="50"/>
        <v>4</v>
      </c>
      <c r="B129" s="390" t="s">
        <v>301</v>
      </c>
      <c r="C129" s="27">
        <v>261</v>
      </c>
      <c r="D129" s="53">
        <f t="shared" si="45"/>
        <v>21</v>
      </c>
      <c r="E129" s="53">
        <v>0</v>
      </c>
      <c r="F129" s="53">
        <f t="shared" si="46"/>
        <v>21</v>
      </c>
      <c r="G129" s="27">
        <v>3</v>
      </c>
      <c r="H129" s="21" t="str">
        <f t="shared" si="47"/>
        <v>Minggu</v>
      </c>
      <c r="I129" s="24">
        <f t="shared" si="51"/>
        <v>45739.625</v>
      </c>
      <c r="J129" s="25">
        <f t="shared" si="52"/>
        <v>4.625</v>
      </c>
      <c r="K129" s="21" t="str">
        <f t="shared" si="48"/>
        <v>Minggu</v>
      </c>
      <c r="L129" s="24">
        <f t="shared" si="53"/>
        <v>45739.75</v>
      </c>
      <c r="M129" s="25">
        <f t="shared" si="49"/>
        <v>4.75</v>
      </c>
    </row>
    <row r="130" spans="1:13" ht="15.75" x14ac:dyDescent="0.25">
      <c r="A130" s="21">
        <f t="shared" si="50"/>
        <v>5</v>
      </c>
      <c r="B130" s="390" t="s">
        <v>143</v>
      </c>
      <c r="C130" s="27">
        <v>300</v>
      </c>
      <c r="D130" s="53">
        <f t="shared" si="45"/>
        <v>24</v>
      </c>
      <c r="E130" s="53">
        <v>-1</v>
      </c>
      <c r="F130" s="53">
        <f t="shared" si="46"/>
        <v>25</v>
      </c>
      <c r="G130" s="27">
        <v>3</v>
      </c>
      <c r="H130" s="21" t="str">
        <f t="shared" si="47"/>
        <v>Senin</v>
      </c>
      <c r="I130" s="24">
        <f t="shared" si="51"/>
        <v>45740.625</v>
      </c>
      <c r="J130" s="25">
        <f t="shared" si="52"/>
        <v>5.625</v>
      </c>
      <c r="K130" s="21" t="str">
        <f t="shared" si="48"/>
        <v>Senin</v>
      </c>
      <c r="L130" s="24">
        <f t="shared" si="53"/>
        <v>45740.75</v>
      </c>
      <c r="M130" s="25">
        <f t="shared" si="49"/>
        <v>5.75</v>
      </c>
    </row>
    <row r="131" spans="1:13" ht="15.75" x14ac:dyDescent="0.25">
      <c r="A131" s="21">
        <f t="shared" si="50"/>
        <v>6</v>
      </c>
      <c r="B131" s="390" t="s">
        <v>296</v>
      </c>
      <c r="C131" s="27">
        <v>300</v>
      </c>
      <c r="D131" s="53">
        <f t="shared" si="45"/>
        <v>25</v>
      </c>
      <c r="E131" s="53">
        <v>0</v>
      </c>
      <c r="F131" s="53">
        <f t="shared" si="46"/>
        <v>25</v>
      </c>
      <c r="G131" s="27">
        <v>2</v>
      </c>
      <c r="H131" s="21" t="str">
        <f t="shared" si="47"/>
        <v>Selasa</v>
      </c>
      <c r="I131" s="24">
        <f t="shared" si="51"/>
        <v>45741.75</v>
      </c>
      <c r="J131" s="25">
        <f t="shared" si="52"/>
        <v>6.75</v>
      </c>
      <c r="K131" s="21" t="str">
        <f t="shared" si="48"/>
        <v>Selasa</v>
      </c>
      <c r="L131" s="24">
        <f t="shared" si="53"/>
        <v>45741.833333333336</v>
      </c>
      <c r="M131" s="25">
        <f t="shared" si="49"/>
        <v>6.833333333333333</v>
      </c>
    </row>
    <row r="132" spans="1:13" ht="15.75" x14ac:dyDescent="0.25">
      <c r="A132" s="21">
        <f t="shared" si="50"/>
        <v>7</v>
      </c>
      <c r="B132" s="390" t="s">
        <v>143</v>
      </c>
      <c r="C132" s="27">
        <v>300</v>
      </c>
      <c r="D132" s="53">
        <f t="shared" si="45"/>
        <v>25</v>
      </c>
      <c r="E132" s="53">
        <v>0</v>
      </c>
      <c r="F132" s="53">
        <f t="shared" si="46"/>
        <v>25</v>
      </c>
      <c r="G132" s="27">
        <v>3</v>
      </c>
      <c r="H132" s="21" t="str">
        <f t="shared" si="47"/>
        <v>Rabu</v>
      </c>
      <c r="I132" s="24">
        <f t="shared" si="51"/>
        <v>45742.875</v>
      </c>
      <c r="J132" s="25">
        <f t="shared" si="52"/>
        <v>7.875</v>
      </c>
      <c r="K132" s="21" t="str">
        <f t="shared" si="48"/>
        <v>Kamis</v>
      </c>
      <c r="L132" s="24">
        <f t="shared" si="53"/>
        <v>45743</v>
      </c>
      <c r="M132" s="25">
        <f t="shared" si="49"/>
        <v>8</v>
      </c>
    </row>
    <row r="133" spans="1:13" ht="15.75" x14ac:dyDescent="0.25">
      <c r="A133" s="21">
        <f t="shared" si="50"/>
        <v>8</v>
      </c>
      <c r="B133" s="390" t="s">
        <v>296</v>
      </c>
      <c r="C133" s="27">
        <v>300</v>
      </c>
      <c r="D133" s="53">
        <f t="shared" si="45"/>
        <v>25</v>
      </c>
      <c r="E133" s="53">
        <v>0</v>
      </c>
      <c r="F133" s="53">
        <f t="shared" si="46"/>
        <v>25</v>
      </c>
      <c r="G133" s="27">
        <v>3</v>
      </c>
      <c r="H133" s="21" t="str">
        <f t="shared" si="47"/>
        <v>Jum'at</v>
      </c>
      <c r="I133" s="24">
        <f t="shared" si="51"/>
        <v>45744.041666666664</v>
      </c>
      <c r="J133" s="25">
        <f t="shared" si="52"/>
        <v>9.0416666666666661</v>
      </c>
      <c r="K133" s="21" t="str">
        <f t="shared" si="48"/>
        <v>Jum'at</v>
      </c>
      <c r="L133" s="24">
        <f t="shared" si="53"/>
        <v>45744.166666666664</v>
      </c>
      <c r="M133" s="25">
        <f t="shared" si="49"/>
        <v>9.1666666666666661</v>
      </c>
    </row>
    <row r="134" spans="1:13" ht="15.75" x14ac:dyDescent="0.25">
      <c r="A134" s="21">
        <f t="shared" si="50"/>
        <v>9</v>
      </c>
      <c r="B134" s="390" t="s">
        <v>143</v>
      </c>
      <c r="C134" s="27">
        <v>261</v>
      </c>
      <c r="D134" s="53">
        <f t="shared" si="45"/>
        <v>23</v>
      </c>
      <c r="E134" s="53">
        <v>2</v>
      </c>
      <c r="F134" s="53">
        <f t="shared" si="46"/>
        <v>21</v>
      </c>
      <c r="G134" s="27">
        <v>2</v>
      </c>
      <c r="H134" s="21" t="str">
        <f t="shared" si="47"/>
        <v>Sabtu</v>
      </c>
      <c r="I134" s="24">
        <f t="shared" si="51"/>
        <v>45745.208333333336</v>
      </c>
      <c r="J134" s="25">
        <f t="shared" si="52"/>
        <v>10.208333333333332</v>
      </c>
      <c r="K134" s="21" t="str">
        <f t="shared" si="48"/>
        <v>Sabtu</v>
      </c>
      <c r="L134" s="24">
        <f t="shared" si="53"/>
        <v>45745.291666666672</v>
      </c>
      <c r="M134" s="25">
        <f t="shared" si="49"/>
        <v>10.291666666666666</v>
      </c>
    </row>
    <row r="135" spans="1:13" ht="15.75" x14ac:dyDescent="0.25">
      <c r="A135" s="21">
        <f t="shared" si="50"/>
        <v>10</v>
      </c>
      <c r="B135" s="390" t="s">
        <v>301</v>
      </c>
      <c r="C135" s="27">
        <v>333</v>
      </c>
      <c r="D135" s="53">
        <f t="shared" si="45"/>
        <v>27</v>
      </c>
      <c r="E135" s="53">
        <v>0</v>
      </c>
      <c r="F135" s="53">
        <f t="shared" si="46"/>
        <v>27</v>
      </c>
      <c r="G135" s="27">
        <v>4</v>
      </c>
      <c r="H135" s="21" t="str">
        <f t="shared" si="47"/>
        <v>Minggu</v>
      </c>
      <c r="I135" s="24">
        <f t="shared" si="51"/>
        <v>45746.25</v>
      </c>
      <c r="J135" s="25">
        <f t="shared" si="52"/>
        <v>11.25</v>
      </c>
      <c r="K135" s="21" t="str">
        <f t="shared" si="48"/>
        <v>Minggu</v>
      </c>
      <c r="L135" s="24">
        <f t="shared" si="53"/>
        <v>45746.416666666664</v>
      </c>
      <c r="M135" s="25">
        <f t="shared" si="49"/>
        <v>11.416666666666666</v>
      </c>
    </row>
    <row r="136" spans="1:13" ht="15.75" x14ac:dyDescent="0.25">
      <c r="A136" s="21">
        <f t="shared" si="50"/>
        <v>11</v>
      </c>
      <c r="B136" s="390" t="s">
        <v>18</v>
      </c>
      <c r="C136" s="27">
        <v>272</v>
      </c>
      <c r="D136" s="53">
        <f t="shared" si="45"/>
        <v>22</v>
      </c>
      <c r="E136" s="53">
        <v>0</v>
      </c>
      <c r="F136" s="53">
        <f t="shared" si="46"/>
        <v>22</v>
      </c>
      <c r="G136" s="27">
        <v>4</v>
      </c>
      <c r="H136" s="21" t="str">
        <f t="shared" si="47"/>
        <v>Senin</v>
      </c>
      <c r="I136" s="24">
        <f t="shared" si="51"/>
        <v>45747.541666666664</v>
      </c>
      <c r="J136" s="25">
        <f t="shared" si="52"/>
        <v>12.541666666666666</v>
      </c>
      <c r="K136" s="21" t="str">
        <f t="shared" si="48"/>
        <v>Senin</v>
      </c>
      <c r="L136" s="24">
        <f t="shared" si="53"/>
        <v>45747.708333333328</v>
      </c>
      <c r="M136" s="25">
        <f t="shared" si="49"/>
        <v>12.708333333333332</v>
      </c>
    </row>
    <row r="137" spans="1:13" ht="15.75" x14ac:dyDescent="0.25">
      <c r="A137" s="21">
        <f t="shared" si="50"/>
        <v>12</v>
      </c>
      <c r="B137" s="390" t="s">
        <v>304</v>
      </c>
      <c r="C137" s="27">
        <v>320</v>
      </c>
      <c r="D137" s="53">
        <f t="shared" si="45"/>
        <v>29</v>
      </c>
      <c r="E137" s="53">
        <v>3</v>
      </c>
      <c r="F137" s="53">
        <f t="shared" si="46"/>
        <v>26</v>
      </c>
      <c r="G137" s="27">
        <v>2</v>
      </c>
      <c r="H137" s="21" t="str">
        <f t="shared" si="47"/>
        <v>Selasa</v>
      </c>
      <c r="I137" s="24">
        <f t="shared" si="51"/>
        <v>45748.625</v>
      </c>
      <c r="J137" s="25">
        <f t="shared" si="52"/>
        <v>13.624999999999998</v>
      </c>
      <c r="K137" s="21" t="str">
        <f t="shared" si="48"/>
        <v>Selasa</v>
      </c>
      <c r="L137" s="24">
        <f t="shared" si="53"/>
        <v>45748.708333333336</v>
      </c>
      <c r="M137" s="25">
        <f t="shared" si="49"/>
        <v>13.708333333333332</v>
      </c>
    </row>
    <row r="138" spans="1:13" ht="15.75" x14ac:dyDescent="0.25">
      <c r="A138" s="21">
        <f t="shared" si="50"/>
        <v>13</v>
      </c>
      <c r="B138" s="390" t="s">
        <v>289</v>
      </c>
      <c r="C138" s="21"/>
      <c r="D138" s="23"/>
      <c r="E138" s="23"/>
      <c r="F138" s="23"/>
      <c r="G138" s="21"/>
      <c r="H138" s="21" t="str">
        <f t="shared" si="47"/>
        <v>Rabu</v>
      </c>
      <c r="I138" s="24">
        <f t="shared" si="51"/>
        <v>45749.916666666664</v>
      </c>
      <c r="J138" s="25">
        <f t="shared" si="52"/>
        <v>14.916666666666666</v>
      </c>
      <c r="K138" s="21"/>
      <c r="L138" s="24"/>
      <c r="M138" s="25"/>
    </row>
    <row r="139" spans="1:13" x14ac:dyDescent="0.25">
      <c r="A139" s="440" t="s">
        <v>31</v>
      </c>
      <c r="B139" s="440"/>
      <c r="C139" s="160">
        <f>SUM(C126:C138)</f>
        <v>3572</v>
      </c>
      <c r="D139" s="160">
        <f>SUM(D126:D138)</f>
        <v>299</v>
      </c>
      <c r="E139" s="160"/>
      <c r="F139" s="160"/>
      <c r="G139" s="160">
        <f>SUM(G126:G138)</f>
        <v>42</v>
      </c>
      <c r="H139" s="160">
        <f>D139+G139</f>
        <v>341</v>
      </c>
      <c r="I139" s="143"/>
      <c r="J139" s="144"/>
      <c r="K139" s="143"/>
      <c r="L139" s="143"/>
      <c r="M139" s="144"/>
    </row>
    <row r="140" spans="1:13" x14ac:dyDescent="0.25">
      <c r="A140" s="440" t="s">
        <v>32</v>
      </c>
      <c r="B140" s="440"/>
      <c r="C140" s="146"/>
      <c r="D140" s="147">
        <f>D139/24</f>
        <v>12.458333333333334</v>
      </c>
      <c r="E140" s="147"/>
      <c r="F140" s="147"/>
      <c r="G140" s="147">
        <f>G139/24</f>
        <v>1.75</v>
      </c>
      <c r="H140" s="147">
        <f>H139/24</f>
        <v>14.208333333333334</v>
      </c>
      <c r="I140" s="148"/>
      <c r="J140" s="149" t="s">
        <v>33</v>
      </c>
      <c r="K140" s="150"/>
      <c r="L140" s="150"/>
      <c r="M140" s="394"/>
    </row>
    <row r="141" spans="1:13" x14ac:dyDescent="0.25">
      <c r="G141" s="165" t="s">
        <v>331</v>
      </c>
      <c r="J141" s="144" t="s">
        <v>34</v>
      </c>
      <c r="K141" s="144"/>
      <c r="L141" s="154">
        <f>C139</f>
        <v>3572</v>
      </c>
      <c r="M141" s="150" t="s">
        <v>35</v>
      </c>
    </row>
    <row r="142" spans="1:13" x14ac:dyDescent="0.25">
      <c r="J142" s="144" t="s">
        <v>36</v>
      </c>
      <c r="K142" s="144"/>
      <c r="L142" s="155">
        <f>D140</f>
        <v>12.458333333333334</v>
      </c>
      <c r="M142" s="150" t="s">
        <v>14</v>
      </c>
    </row>
    <row r="143" spans="1:13" x14ac:dyDescent="0.25">
      <c r="J143" s="144" t="s">
        <v>37</v>
      </c>
      <c r="K143" s="144"/>
      <c r="L143" s="156">
        <f>G140</f>
        <v>1.75</v>
      </c>
      <c r="M143" s="150" t="s">
        <v>14</v>
      </c>
    </row>
    <row r="145" spans="1:13" ht="15.75" x14ac:dyDescent="0.25">
      <c r="A145" s="488" t="s">
        <v>310</v>
      </c>
      <c r="B145" s="488"/>
      <c r="C145" s="488"/>
      <c r="D145" s="488"/>
      <c r="E145" s="488"/>
      <c r="F145" s="488"/>
      <c r="G145" s="488"/>
      <c r="H145" s="488"/>
      <c r="I145" s="488"/>
      <c r="J145" s="488"/>
      <c r="K145" s="488"/>
      <c r="L145" s="488"/>
      <c r="M145" s="488"/>
    </row>
    <row r="146" spans="1:13" ht="15.75" x14ac:dyDescent="0.25">
      <c r="A146" s="488" t="s">
        <v>399</v>
      </c>
      <c r="B146" s="488"/>
      <c r="C146" s="488"/>
      <c r="D146" s="488"/>
      <c r="E146" s="488"/>
      <c r="F146" s="488"/>
      <c r="G146" s="488"/>
      <c r="H146" s="488"/>
      <c r="I146" s="488"/>
      <c r="J146" s="488"/>
      <c r="K146" s="488"/>
      <c r="L146" s="488"/>
      <c r="M146" s="488"/>
    </row>
    <row r="147" spans="1:13" ht="16.5" x14ac:dyDescent="0.3">
      <c r="A147" s="489" t="s">
        <v>44</v>
      </c>
      <c r="B147" s="489"/>
      <c r="C147" s="489"/>
      <c r="D147" s="489"/>
      <c r="E147" s="489"/>
      <c r="F147" s="489"/>
      <c r="G147" s="489"/>
      <c r="H147" s="489"/>
      <c r="I147" s="137"/>
      <c r="J147" s="138"/>
      <c r="K147" s="139" t="s">
        <v>3</v>
      </c>
      <c r="L147" s="136">
        <v>12</v>
      </c>
      <c r="M147" s="139" t="s">
        <v>4</v>
      </c>
    </row>
    <row r="148" spans="1:13" ht="15" customHeight="1" x14ac:dyDescent="0.25">
      <c r="A148" s="13" t="s">
        <v>5</v>
      </c>
      <c r="B148" s="13" t="s">
        <v>6</v>
      </c>
      <c r="C148" s="12" t="s">
        <v>7</v>
      </c>
      <c r="D148" s="12" t="s">
        <v>8</v>
      </c>
      <c r="E148" s="11" t="s">
        <v>400</v>
      </c>
      <c r="F148" s="11" t="s">
        <v>10</v>
      </c>
      <c r="G148" s="12" t="s">
        <v>11</v>
      </c>
      <c r="H148" s="10" t="s">
        <v>12</v>
      </c>
      <c r="I148" s="10"/>
      <c r="J148" s="10"/>
      <c r="K148" s="9" t="s">
        <v>13</v>
      </c>
      <c r="L148" s="9"/>
      <c r="M148" s="9"/>
    </row>
    <row r="149" spans="1:13" ht="15.75" x14ac:dyDescent="0.25">
      <c r="A149" s="13"/>
      <c r="B149" s="13"/>
      <c r="C149" s="12"/>
      <c r="D149" s="12"/>
      <c r="E149" s="11"/>
      <c r="F149" s="11"/>
      <c r="G149" s="12"/>
      <c r="H149" s="19" t="s">
        <v>14</v>
      </c>
      <c r="I149" s="19" t="s">
        <v>15</v>
      </c>
      <c r="J149" s="19" t="s">
        <v>16</v>
      </c>
      <c r="K149" s="20" t="s">
        <v>14</v>
      </c>
      <c r="L149" s="20" t="s">
        <v>15</v>
      </c>
      <c r="M149" s="20" t="s">
        <v>16</v>
      </c>
    </row>
    <row r="150" spans="1:13" ht="15.75" x14ac:dyDescent="0.25">
      <c r="A150" s="21">
        <v>1</v>
      </c>
      <c r="B150" s="390" t="s">
        <v>289</v>
      </c>
      <c r="C150" s="27">
        <v>320</v>
      </c>
      <c r="D150" s="53">
        <f t="shared" ref="D150:D161" si="54">F150+E150</f>
        <v>26</v>
      </c>
      <c r="E150" s="53">
        <v>0</v>
      </c>
      <c r="F150" s="53">
        <f t="shared" ref="F150:F161" si="55">INT(C150/$L$3)</f>
        <v>26</v>
      </c>
      <c r="G150" s="27">
        <v>7</v>
      </c>
      <c r="H150" s="21" t="str">
        <f t="shared" ref="H150:H162" si="56">CHOOSE(WEEKDAY(I150),"Minggu","Senin","Selasa","Rabu","Kamis","Jum'at","Sabtu")</f>
        <v>Rabu</v>
      </c>
      <c r="I150" s="24">
        <v>45749</v>
      </c>
      <c r="J150" s="25">
        <v>0.91666666666666696</v>
      </c>
      <c r="K150" s="21" t="str">
        <f t="shared" ref="K150:K161" si="57">CHOOSE(WEEKDAY(L150),"Minggu","Senin","Selasa","Rabu","Kamis","Jum'at","Sabtu")</f>
        <v>Kamis</v>
      </c>
      <c r="L150" s="24">
        <f>(I150+J150)+G150/24</f>
        <v>45750.208333333328</v>
      </c>
      <c r="M150" s="25">
        <f t="shared" ref="M150:M161" si="58">(J150+G150/24)</f>
        <v>1.2083333333333337</v>
      </c>
    </row>
    <row r="151" spans="1:13" ht="15.75" x14ac:dyDescent="0.25">
      <c r="A151" s="21">
        <f t="shared" ref="A151:A162" si="59">A150+1</f>
        <v>2</v>
      </c>
      <c r="B151" s="390" t="s">
        <v>304</v>
      </c>
      <c r="C151" s="159">
        <v>272</v>
      </c>
      <c r="D151" s="53">
        <f t="shared" si="54"/>
        <v>25</v>
      </c>
      <c r="E151" s="329">
        <v>3</v>
      </c>
      <c r="F151" s="53">
        <f t="shared" si="55"/>
        <v>22</v>
      </c>
      <c r="G151" s="27">
        <v>3</v>
      </c>
      <c r="H151" s="21" t="str">
        <f t="shared" si="56"/>
        <v>Jum'at</v>
      </c>
      <c r="I151" s="24">
        <f t="shared" ref="I151:I162" si="60">$I$150+J151</f>
        <v>45751.291666666664</v>
      </c>
      <c r="J151" s="25">
        <f t="shared" ref="J151:J162" si="61">M150+D150/24</f>
        <v>2.291666666666667</v>
      </c>
      <c r="K151" s="21" t="str">
        <f t="shared" si="57"/>
        <v>Jum'at</v>
      </c>
      <c r="L151" s="24">
        <f t="shared" ref="L151:L161" si="62">($I$150+J151)+G151/24</f>
        <v>45751.416666666664</v>
      </c>
      <c r="M151" s="25">
        <f t="shared" si="58"/>
        <v>2.416666666666667</v>
      </c>
    </row>
    <row r="152" spans="1:13" ht="15.75" x14ac:dyDescent="0.25">
      <c r="A152" s="21">
        <f t="shared" si="59"/>
        <v>3</v>
      </c>
      <c r="B152" s="390" t="s">
        <v>18</v>
      </c>
      <c r="C152" s="27">
        <v>333</v>
      </c>
      <c r="D152" s="53">
        <f t="shared" si="54"/>
        <v>26</v>
      </c>
      <c r="E152" s="53">
        <v>-1</v>
      </c>
      <c r="F152" s="53">
        <f t="shared" si="55"/>
        <v>27</v>
      </c>
      <c r="G152" s="27">
        <v>4</v>
      </c>
      <c r="H152" s="21" t="str">
        <f t="shared" si="56"/>
        <v>Sabtu</v>
      </c>
      <c r="I152" s="24">
        <f t="shared" si="60"/>
        <v>45752.458333333336</v>
      </c>
      <c r="J152" s="25">
        <f t="shared" si="61"/>
        <v>3.4583333333333339</v>
      </c>
      <c r="K152" s="21" t="str">
        <f t="shared" si="57"/>
        <v>Sabtu</v>
      </c>
      <c r="L152" s="24">
        <f t="shared" si="62"/>
        <v>45752.625</v>
      </c>
      <c r="M152" s="25">
        <f t="shared" si="58"/>
        <v>3.6250000000000004</v>
      </c>
    </row>
    <row r="153" spans="1:13" ht="15.75" x14ac:dyDescent="0.25">
      <c r="A153" s="21">
        <f t="shared" si="59"/>
        <v>4</v>
      </c>
      <c r="B153" s="390" t="s">
        <v>301</v>
      </c>
      <c r="C153" s="27">
        <v>261</v>
      </c>
      <c r="D153" s="53">
        <f t="shared" si="54"/>
        <v>23</v>
      </c>
      <c r="E153" s="53">
        <v>2</v>
      </c>
      <c r="F153" s="53">
        <f t="shared" si="55"/>
        <v>21</v>
      </c>
      <c r="G153" s="27">
        <v>5</v>
      </c>
      <c r="H153" s="21" t="str">
        <f t="shared" si="56"/>
        <v>Minggu</v>
      </c>
      <c r="I153" s="24">
        <f t="shared" si="60"/>
        <v>45753.708333333336</v>
      </c>
      <c r="J153" s="25">
        <f t="shared" si="61"/>
        <v>4.7083333333333339</v>
      </c>
      <c r="K153" s="21" t="str">
        <f t="shared" si="57"/>
        <v>Minggu</v>
      </c>
      <c r="L153" s="24">
        <f t="shared" si="62"/>
        <v>45753.916666666672</v>
      </c>
      <c r="M153" s="25">
        <f t="shared" si="58"/>
        <v>4.916666666666667</v>
      </c>
    </row>
    <row r="154" spans="1:13" ht="15.75" x14ac:dyDescent="0.25">
      <c r="A154" s="21">
        <f t="shared" si="59"/>
        <v>5</v>
      </c>
      <c r="B154" s="390" t="s">
        <v>143</v>
      </c>
      <c r="C154" s="27">
        <v>300</v>
      </c>
      <c r="D154" s="53">
        <f t="shared" si="54"/>
        <v>26</v>
      </c>
      <c r="E154" s="53">
        <v>1</v>
      </c>
      <c r="F154" s="53">
        <f t="shared" si="55"/>
        <v>25</v>
      </c>
      <c r="G154" s="27">
        <v>3</v>
      </c>
      <c r="H154" s="21" t="str">
        <f t="shared" si="56"/>
        <v>Senin</v>
      </c>
      <c r="I154" s="24">
        <f t="shared" si="60"/>
        <v>45754.875</v>
      </c>
      <c r="J154" s="25">
        <f t="shared" si="61"/>
        <v>5.875</v>
      </c>
      <c r="K154" s="21" t="str">
        <f t="shared" si="57"/>
        <v>Selasa</v>
      </c>
      <c r="L154" s="24">
        <f t="shared" si="62"/>
        <v>45755</v>
      </c>
      <c r="M154" s="25">
        <f t="shared" si="58"/>
        <v>6</v>
      </c>
    </row>
    <row r="155" spans="1:13" ht="15.75" x14ac:dyDescent="0.25">
      <c r="A155" s="21">
        <f t="shared" si="59"/>
        <v>6</v>
      </c>
      <c r="B155" s="390" t="s">
        <v>296</v>
      </c>
      <c r="C155" s="27">
        <v>300</v>
      </c>
      <c r="D155" s="53">
        <f t="shared" si="54"/>
        <v>25</v>
      </c>
      <c r="E155" s="53">
        <v>0</v>
      </c>
      <c r="F155" s="53">
        <f t="shared" si="55"/>
        <v>25</v>
      </c>
      <c r="G155" s="27">
        <v>3</v>
      </c>
      <c r="H155" s="21" t="str">
        <f t="shared" si="56"/>
        <v>Rabu</v>
      </c>
      <c r="I155" s="24">
        <f t="shared" si="60"/>
        <v>45756.083333333336</v>
      </c>
      <c r="J155" s="25">
        <f t="shared" si="61"/>
        <v>7.083333333333333</v>
      </c>
      <c r="K155" s="21" t="str">
        <f t="shared" si="57"/>
        <v>Rabu</v>
      </c>
      <c r="L155" s="24">
        <f t="shared" si="62"/>
        <v>45756.208333333336</v>
      </c>
      <c r="M155" s="25">
        <f t="shared" si="58"/>
        <v>7.208333333333333</v>
      </c>
    </row>
    <row r="156" spans="1:13" ht="15.75" x14ac:dyDescent="0.25">
      <c r="A156" s="21">
        <f t="shared" si="59"/>
        <v>7</v>
      </c>
      <c r="B156" s="390" t="s">
        <v>143</v>
      </c>
      <c r="C156" s="27">
        <v>300</v>
      </c>
      <c r="D156" s="53">
        <f t="shared" si="54"/>
        <v>26</v>
      </c>
      <c r="E156" s="53">
        <v>1</v>
      </c>
      <c r="F156" s="53">
        <f t="shared" si="55"/>
        <v>25</v>
      </c>
      <c r="G156" s="27">
        <v>3</v>
      </c>
      <c r="H156" s="21" t="str">
        <f t="shared" si="56"/>
        <v>Kamis</v>
      </c>
      <c r="I156" s="24">
        <f t="shared" si="60"/>
        <v>45757.25</v>
      </c>
      <c r="J156" s="25">
        <f t="shared" si="61"/>
        <v>8.25</v>
      </c>
      <c r="K156" s="21" t="str">
        <f t="shared" si="57"/>
        <v>Kamis</v>
      </c>
      <c r="L156" s="24">
        <f t="shared" si="62"/>
        <v>45757.375</v>
      </c>
      <c r="M156" s="25">
        <f t="shared" si="58"/>
        <v>8.375</v>
      </c>
    </row>
    <row r="157" spans="1:13" ht="15.75" x14ac:dyDescent="0.25">
      <c r="A157" s="21">
        <f t="shared" si="59"/>
        <v>8</v>
      </c>
      <c r="B157" s="390" t="s">
        <v>296</v>
      </c>
      <c r="C157" s="27">
        <v>300</v>
      </c>
      <c r="D157" s="53">
        <f t="shared" si="54"/>
        <v>25</v>
      </c>
      <c r="E157" s="53">
        <v>0</v>
      </c>
      <c r="F157" s="53">
        <f t="shared" si="55"/>
        <v>25</v>
      </c>
      <c r="G157" s="27">
        <v>4</v>
      </c>
      <c r="H157" s="21" t="str">
        <f t="shared" si="56"/>
        <v>Jum'at</v>
      </c>
      <c r="I157" s="24">
        <f t="shared" si="60"/>
        <v>45758.458333333336</v>
      </c>
      <c r="J157" s="25">
        <f t="shared" si="61"/>
        <v>9.4583333333333339</v>
      </c>
      <c r="K157" s="21" t="str">
        <f t="shared" si="57"/>
        <v>Jum'at</v>
      </c>
      <c r="L157" s="24">
        <f t="shared" si="62"/>
        <v>45758.625</v>
      </c>
      <c r="M157" s="25">
        <f t="shared" si="58"/>
        <v>9.625</v>
      </c>
    </row>
    <row r="158" spans="1:13" ht="15.75" x14ac:dyDescent="0.25">
      <c r="A158" s="21">
        <f t="shared" si="59"/>
        <v>9</v>
      </c>
      <c r="B158" s="390" t="s">
        <v>143</v>
      </c>
      <c r="C158" s="27">
        <v>261</v>
      </c>
      <c r="D158" s="53">
        <f t="shared" si="54"/>
        <v>23</v>
      </c>
      <c r="E158" s="53">
        <v>2</v>
      </c>
      <c r="F158" s="53">
        <f t="shared" si="55"/>
        <v>21</v>
      </c>
      <c r="G158" s="27">
        <v>2</v>
      </c>
      <c r="H158" s="21" t="str">
        <f t="shared" si="56"/>
        <v>Sabtu</v>
      </c>
      <c r="I158" s="24">
        <f t="shared" si="60"/>
        <v>45759.666666666664</v>
      </c>
      <c r="J158" s="25">
        <f t="shared" si="61"/>
        <v>10.666666666666666</v>
      </c>
      <c r="K158" s="21" t="str">
        <f t="shared" si="57"/>
        <v>Sabtu</v>
      </c>
      <c r="L158" s="24">
        <f t="shared" si="62"/>
        <v>45759.75</v>
      </c>
      <c r="M158" s="25">
        <f t="shared" si="58"/>
        <v>10.75</v>
      </c>
    </row>
    <row r="159" spans="1:13" ht="15.75" x14ac:dyDescent="0.25">
      <c r="A159" s="21">
        <f t="shared" si="59"/>
        <v>10</v>
      </c>
      <c r="B159" s="390" t="s">
        <v>301</v>
      </c>
      <c r="C159" s="27">
        <v>333</v>
      </c>
      <c r="D159" s="53">
        <f t="shared" si="54"/>
        <v>26</v>
      </c>
      <c r="E159" s="53">
        <v>-1</v>
      </c>
      <c r="F159" s="53">
        <f t="shared" si="55"/>
        <v>27</v>
      </c>
      <c r="G159" s="27">
        <v>3</v>
      </c>
      <c r="H159" s="21" t="str">
        <f t="shared" si="56"/>
        <v>Minggu</v>
      </c>
      <c r="I159" s="24">
        <f t="shared" si="60"/>
        <v>45760.708333333336</v>
      </c>
      <c r="J159" s="25">
        <f t="shared" si="61"/>
        <v>11.708333333333334</v>
      </c>
      <c r="K159" s="21" t="str">
        <f t="shared" si="57"/>
        <v>Minggu</v>
      </c>
      <c r="L159" s="24">
        <f t="shared" si="62"/>
        <v>45760.833333333336</v>
      </c>
      <c r="M159" s="25">
        <f t="shared" si="58"/>
        <v>11.833333333333334</v>
      </c>
    </row>
    <row r="160" spans="1:13" ht="15.75" x14ac:dyDescent="0.25">
      <c r="A160" s="21">
        <f t="shared" si="59"/>
        <v>11</v>
      </c>
      <c r="B160" s="390" t="s">
        <v>18</v>
      </c>
      <c r="C160" s="27">
        <v>272</v>
      </c>
      <c r="D160" s="53">
        <f t="shared" si="54"/>
        <v>23</v>
      </c>
      <c r="E160" s="53">
        <v>1</v>
      </c>
      <c r="F160" s="53">
        <f t="shared" si="55"/>
        <v>22</v>
      </c>
      <c r="G160" s="27">
        <v>4</v>
      </c>
      <c r="H160" s="21" t="str">
        <f t="shared" si="56"/>
        <v>Senin</v>
      </c>
      <c r="I160" s="24">
        <f t="shared" si="60"/>
        <v>45761.916666666664</v>
      </c>
      <c r="J160" s="25">
        <f t="shared" si="61"/>
        <v>12.916666666666668</v>
      </c>
      <c r="K160" s="21" t="str">
        <f t="shared" si="57"/>
        <v>Selasa</v>
      </c>
      <c r="L160" s="24">
        <f t="shared" si="62"/>
        <v>45762.083333333328</v>
      </c>
      <c r="M160" s="25">
        <f t="shared" si="58"/>
        <v>13.083333333333334</v>
      </c>
    </row>
    <row r="161" spans="1:13" ht="15.75" x14ac:dyDescent="0.25">
      <c r="A161" s="21">
        <f t="shared" si="59"/>
        <v>12</v>
      </c>
      <c r="B161" s="390" t="s">
        <v>304</v>
      </c>
      <c r="C161" s="27">
        <v>320</v>
      </c>
      <c r="D161" s="53">
        <f t="shared" si="54"/>
        <v>29</v>
      </c>
      <c r="E161" s="53">
        <v>3</v>
      </c>
      <c r="F161" s="53">
        <f t="shared" si="55"/>
        <v>26</v>
      </c>
      <c r="G161" s="27">
        <v>3</v>
      </c>
      <c r="H161" s="21" t="str">
        <f t="shared" si="56"/>
        <v>Rabu</v>
      </c>
      <c r="I161" s="24">
        <f t="shared" si="60"/>
        <v>45763.041666666664</v>
      </c>
      <c r="J161" s="25">
        <f t="shared" si="61"/>
        <v>14.041666666666668</v>
      </c>
      <c r="K161" s="21" t="str">
        <f t="shared" si="57"/>
        <v>Rabu</v>
      </c>
      <c r="L161" s="24">
        <f t="shared" si="62"/>
        <v>45763.166666666664</v>
      </c>
      <c r="M161" s="25">
        <f t="shared" si="58"/>
        <v>14.166666666666668</v>
      </c>
    </row>
    <row r="162" spans="1:13" ht="15.75" x14ac:dyDescent="0.25">
      <c r="A162" s="21">
        <f t="shared" si="59"/>
        <v>13</v>
      </c>
      <c r="B162" s="390" t="s">
        <v>289</v>
      </c>
      <c r="C162" s="21"/>
      <c r="D162" s="23"/>
      <c r="E162" s="23"/>
      <c r="F162" s="23"/>
      <c r="G162" s="21"/>
      <c r="H162" s="21" t="str">
        <f t="shared" si="56"/>
        <v>Kamis</v>
      </c>
      <c r="I162" s="24">
        <f t="shared" si="60"/>
        <v>45764.375</v>
      </c>
      <c r="J162" s="25">
        <f t="shared" si="61"/>
        <v>15.375000000000002</v>
      </c>
      <c r="K162" s="21"/>
      <c r="L162" s="24"/>
      <c r="M162" s="25"/>
    </row>
    <row r="163" spans="1:13" x14ac:dyDescent="0.25">
      <c r="A163" s="440" t="s">
        <v>31</v>
      </c>
      <c r="B163" s="440"/>
      <c r="C163" s="160">
        <f>SUM(C150:C162)</f>
        <v>3572</v>
      </c>
      <c r="D163" s="160">
        <f>SUM(D150:D162)</f>
        <v>303</v>
      </c>
      <c r="E163" s="160"/>
      <c r="F163" s="160"/>
      <c r="G163" s="160">
        <f>SUM(G150:G162)</f>
        <v>44</v>
      </c>
      <c r="H163" s="160">
        <f>D163+G163</f>
        <v>347</v>
      </c>
      <c r="I163" s="143"/>
      <c r="J163" s="144"/>
      <c r="K163" s="143"/>
      <c r="L163" s="143"/>
      <c r="M163" s="144"/>
    </row>
    <row r="164" spans="1:13" x14ac:dyDescent="0.25">
      <c r="A164" s="440" t="s">
        <v>32</v>
      </c>
      <c r="B164" s="440"/>
      <c r="C164" s="146"/>
      <c r="D164" s="147">
        <f>D163/24</f>
        <v>12.625</v>
      </c>
      <c r="E164" s="147"/>
      <c r="F164" s="147"/>
      <c r="G164" s="147">
        <f>G163/24</f>
        <v>1.8333333333333333</v>
      </c>
      <c r="H164" s="147">
        <f>H163/24</f>
        <v>14.458333333333334</v>
      </c>
      <c r="I164" s="148"/>
      <c r="J164" s="149" t="s">
        <v>33</v>
      </c>
      <c r="K164" s="150"/>
      <c r="L164" s="150"/>
      <c r="M164" s="394"/>
    </row>
    <row r="165" spans="1:13" x14ac:dyDescent="0.25">
      <c r="G165" s="165" t="s">
        <v>331</v>
      </c>
      <c r="J165" s="144" t="s">
        <v>34</v>
      </c>
      <c r="K165" s="144"/>
      <c r="L165" s="154">
        <f>C163</f>
        <v>3572</v>
      </c>
      <c r="M165" s="150" t="s">
        <v>35</v>
      </c>
    </row>
    <row r="166" spans="1:13" x14ac:dyDescent="0.25">
      <c r="J166" s="144" t="s">
        <v>36</v>
      </c>
      <c r="K166" s="144"/>
      <c r="L166" s="155">
        <f>D164</f>
        <v>12.625</v>
      </c>
      <c r="M166" s="150" t="s">
        <v>14</v>
      </c>
    </row>
    <row r="167" spans="1:13" x14ac:dyDescent="0.25">
      <c r="J167" s="144" t="s">
        <v>37</v>
      </c>
      <c r="K167" s="144"/>
      <c r="L167" s="156">
        <f>G164</f>
        <v>1.8333333333333333</v>
      </c>
      <c r="M167" s="150" t="s">
        <v>14</v>
      </c>
    </row>
    <row r="169" spans="1:13" ht="15.75" x14ac:dyDescent="0.25">
      <c r="A169" s="488" t="s">
        <v>310</v>
      </c>
      <c r="B169" s="488"/>
      <c r="C169" s="488"/>
      <c r="D169" s="488"/>
      <c r="E169" s="488"/>
      <c r="F169" s="488"/>
      <c r="G169" s="488"/>
      <c r="H169" s="488"/>
      <c r="I169" s="488"/>
      <c r="J169" s="488"/>
      <c r="K169" s="488"/>
      <c r="L169" s="488"/>
      <c r="M169" s="488"/>
    </row>
    <row r="170" spans="1:13" ht="15.75" x14ac:dyDescent="0.25">
      <c r="A170" s="488" t="s">
        <v>399</v>
      </c>
      <c r="B170" s="488"/>
      <c r="C170" s="488"/>
      <c r="D170" s="488"/>
      <c r="E170" s="488"/>
      <c r="F170" s="488"/>
      <c r="G170" s="488"/>
      <c r="H170" s="488"/>
      <c r="I170" s="488"/>
      <c r="J170" s="488"/>
      <c r="K170" s="488"/>
      <c r="L170" s="488"/>
      <c r="M170" s="488"/>
    </row>
    <row r="171" spans="1:13" ht="16.5" x14ac:dyDescent="0.3">
      <c r="A171" s="489" t="s">
        <v>45</v>
      </c>
      <c r="B171" s="489"/>
      <c r="C171" s="489"/>
      <c r="D171" s="489"/>
      <c r="E171" s="489"/>
      <c r="F171" s="489"/>
      <c r="G171" s="489"/>
      <c r="H171" s="489"/>
      <c r="I171" s="137"/>
      <c r="J171" s="138"/>
      <c r="K171" s="139" t="s">
        <v>3</v>
      </c>
      <c r="L171" s="136">
        <v>12</v>
      </c>
      <c r="M171" s="139" t="s">
        <v>4</v>
      </c>
    </row>
    <row r="172" spans="1:13" ht="15" customHeight="1" x14ac:dyDescent="0.25">
      <c r="A172" s="13" t="s">
        <v>5</v>
      </c>
      <c r="B172" s="13" t="s">
        <v>6</v>
      </c>
      <c r="C172" s="12" t="s">
        <v>7</v>
      </c>
      <c r="D172" s="12" t="s">
        <v>8</v>
      </c>
      <c r="E172" s="11" t="s">
        <v>400</v>
      </c>
      <c r="F172" s="11" t="s">
        <v>10</v>
      </c>
      <c r="G172" s="12" t="s">
        <v>11</v>
      </c>
      <c r="H172" s="10" t="s">
        <v>12</v>
      </c>
      <c r="I172" s="10"/>
      <c r="J172" s="10"/>
      <c r="K172" s="9" t="s">
        <v>13</v>
      </c>
      <c r="L172" s="9"/>
      <c r="M172" s="9"/>
    </row>
    <row r="173" spans="1:13" ht="15.75" x14ac:dyDescent="0.25">
      <c r="A173" s="13"/>
      <c r="B173" s="13"/>
      <c r="C173" s="12"/>
      <c r="D173" s="12"/>
      <c r="E173" s="11"/>
      <c r="F173" s="11"/>
      <c r="G173" s="12"/>
      <c r="H173" s="19" t="s">
        <v>14</v>
      </c>
      <c r="I173" s="19" t="s">
        <v>15</v>
      </c>
      <c r="J173" s="19" t="s">
        <v>16</v>
      </c>
      <c r="K173" s="20" t="s">
        <v>14</v>
      </c>
      <c r="L173" s="20" t="s">
        <v>15</v>
      </c>
      <c r="M173" s="20" t="s">
        <v>16</v>
      </c>
    </row>
    <row r="174" spans="1:13" ht="15.75" x14ac:dyDescent="0.25">
      <c r="A174" s="21">
        <v>1</v>
      </c>
      <c r="B174" s="390" t="s">
        <v>289</v>
      </c>
      <c r="C174" s="27">
        <v>320</v>
      </c>
      <c r="D174" s="53">
        <f t="shared" ref="D174:D185" si="63">F174+E174</f>
        <v>30</v>
      </c>
      <c r="E174" s="53">
        <v>4</v>
      </c>
      <c r="F174" s="53">
        <f t="shared" ref="F174:F185" si="64">INT(C174/$L$3)</f>
        <v>26</v>
      </c>
      <c r="G174" s="27">
        <v>19</v>
      </c>
      <c r="H174" s="21" t="str">
        <f t="shared" ref="H174:H186" si="65">CHOOSE(WEEKDAY(I174),"Minggu","Senin","Selasa","Rabu","Kamis","Jum'at","Sabtu")</f>
        <v>Kamis</v>
      </c>
      <c r="I174" s="24">
        <v>45778</v>
      </c>
      <c r="J174" s="25">
        <v>0.875</v>
      </c>
      <c r="K174" s="21" t="str">
        <f t="shared" ref="K174:K185" si="66">CHOOSE(WEEKDAY(L174),"Minggu","Senin","Selasa","Rabu","Kamis","Jum'at","Sabtu")</f>
        <v>Jum'at</v>
      </c>
      <c r="L174" s="24">
        <f>(I174+J174)+G174/24</f>
        <v>45779.666666666664</v>
      </c>
      <c r="M174" s="25">
        <f t="shared" ref="M174:M185" si="67">(J174+G174/24)</f>
        <v>1.6666666666666665</v>
      </c>
    </row>
    <row r="175" spans="1:13" ht="15.75" x14ac:dyDescent="0.25">
      <c r="A175" s="21">
        <f t="shared" ref="A175:A186" si="68">A174+1</f>
        <v>2</v>
      </c>
      <c r="B175" s="390" t="s">
        <v>304</v>
      </c>
      <c r="C175" s="159">
        <v>272</v>
      </c>
      <c r="D175" s="53">
        <f t="shared" si="63"/>
        <v>24</v>
      </c>
      <c r="E175" s="329">
        <v>2</v>
      </c>
      <c r="F175" s="53">
        <f t="shared" si="64"/>
        <v>22</v>
      </c>
      <c r="G175" s="27">
        <v>5</v>
      </c>
      <c r="H175" s="21" t="str">
        <f t="shared" si="65"/>
        <v>Sabtu</v>
      </c>
      <c r="I175" s="24">
        <f t="shared" ref="I175:I186" si="69">$I$174+J175</f>
        <v>45780.916666666664</v>
      </c>
      <c r="J175" s="25">
        <f t="shared" ref="J175:J186" si="70">M174+D174/24</f>
        <v>2.9166666666666665</v>
      </c>
      <c r="K175" s="21" t="str">
        <f t="shared" si="66"/>
        <v>Minggu</v>
      </c>
      <c r="L175" s="24">
        <f t="shared" ref="L175:L185" si="71">($I$174+J175)+G175/24</f>
        <v>45781.125</v>
      </c>
      <c r="M175" s="25">
        <f t="shared" si="67"/>
        <v>3.125</v>
      </c>
    </row>
    <row r="176" spans="1:13" ht="15.75" x14ac:dyDescent="0.25">
      <c r="A176" s="21">
        <f t="shared" si="68"/>
        <v>3</v>
      </c>
      <c r="B176" s="390" t="s">
        <v>18</v>
      </c>
      <c r="C176" s="27">
        <v>333</v>
      </c>
      <c r="D176" s="53">
        <f t="shared" si="63"/>
        <v>28</v>
      </c>
      <c r="E176" s="53">
        <v>1</v>
      </c>
      <c r="F176" s="53">
        <f t="shared" si="64"/>
        <v>27</v>
      </c>
      <c r="G176" s="27">
        <v>5</v>
      </c>
      <c r="H176" s="21" t="str">
        <f t="shared" si="65"/>
        <v>Senin</v>
      </c>
      <c r="I176" s="24">
        <f t="shared" si="69"/>
        <v>45782.125</v>
      </c>
      <c r="J176" s="25">
        <f t="shared" si="70"/>
        <v>4.125</v>
      </c>
      <c r="K176" s="21" t="str">
        <f t="shared" si="66"/>
        <v>Senin</v>
      </c>
      <c r="L176" s="24">
        <f t="shared" si="71"/>
        <v>45782.333333333336</v>
      </c>
      <c r="M176" s="25">
        <f t="shared" si="67"/>
        <v>4.333333333333333</v>
      </c>
    </row>
    <row r="177" spans="1:13" ht="15.75" x14ac:dyDescent="0.25">
      <c r="A177" s="21">
        <f t="shared" si="68"/>
        <v>4</v>
      </c>
      <c r="B177" s="390" t="s">
        <v>301</v>
      </c>
      <c r="C177" s="27">
        <v>261</v>
      </c>
      <c r="D177" s="53">
        <f t="shared" si="63"/>
        <v>22</v>
      </c>
      <c r="E177" s="53">
        <v>1</v>
      </c>
      <c r="F177" s="53">
        <f t="shared" si="64"/>
        <v>21</v>
      </c>
      <c r="G177" s="27">
        <v>2</v>
      </c>
      <c r="H177" s="21" t="str">
        <f t="shared" si="65"/>
        <v>Selasa</v>
      </c>
      <c r="I177" s="24">
        <f t="shared" si="69"/>
        <v>45783.5</v>
      </c>
      <c r="J177" s="25">
        <f t="shared" si="70"/>
        <v>5.5</v>
      </c>
      <c r="K177" s="21" t="str">
        <f t="shared" si="66"/>
        <v>Selasa</v>
      </c>
      <c r="L177" s="24">
        <f t="shared" si="71"/>
        <v>45783.583333333336</v>
      </c>
      <c r="M177" s="25">
        <f t="shared" si="67"/>
        <v>5.583333333333333</v>
      </c>
    </row>
    <row r="178" spans="1:13" ht="15.75" x14ac:dyDescent="0.25">
      <c r="A178" s="21">
        <f t="shared" si="68"/>
        <v>5</v>
      </c>
      <c r="B178" s="390" t="s">
        <v>143</v>
      </c>
      <c r="C178" s="27">
        <v>300</v>
      </c>
      <c r="D178" s="53">
        <f t="shared" si="63"/>
        <v>24</v>
      </c>
      <c r="E178" s="53">
        <v>-1</v>
      </c>
      <c r="F178" s="53">
        <f t="shared" si="64"/>
        <v>25</v>
      </c>
      <c r="G178" s="27">
        <v>3</v>
      </c>
      <c r="H178" s="21" t="str">
        <f t="shared" si="65"/>
        <v>Rabu</v>
      </c>
      <c r="I178" s="24">
        <f t="shared" si="69"/>
        <v>45784.5</v>
      </c>
      <c r="J178" s="25">
        <f t="shared" si="70"/>
        <v>6.5</v>
      </c>
      <c r="K178" s="21" t="str">
        <f t="shared" si="66"/>
        <v>Rabu</v>
      </c>
      <c r="L178" s="24">
        <f t="shared" si="71"/>
        <v>45784.625</v>
      </c>
      <c r="M178" s="25">
        <f t="shared" si="67"/>
        <v>6.625</v>
      </c>
    </row>
    <row r="179" spans="1:13" ht="15.75" x14ac:dyDescent="0.25">
      <c r="A179" s="21">
        <f t="shared" si="68"/>
        <v>6</v>
      </c>
      <c r="B179" s="390" t="s">
        <v>296</v>
      </c>
      <c r="C179" s="27">
        <v>300</v>
      </c>
      <c r="D179" s="53">
        <f t="shared" si="63"/>
        <v>25</v>
      </c>
      <c r="E179" s="53">
        <v>0</v>
      </c>
      <c r="F179" s="53">
        <f t="shared" si="64"/>
        <v>25</v>
      </c>
      <c r="G179" s="27">
        <v>3</v>
      </c>
      <c r="H179" s="21" t="str">
        <f t="shared" si="65"/>
        <v>Kamis</v>
      </c>
      <c r="I179" s="24">
        <f t="shared" si="69"/>
        <v>45785.625</v>
      </c>
      <c r="J179" s="25">
        <f t="shared" si="70"/>
        <v>7.625</v>
      </c>
      <c r="K179" s="21" t="str">
        <f t="shared" si="66"/>
        <v>Kamis</v>
      </c>
      <c r="L179" s="24">
        <f t="shared" si="71"/>
        <v>45785.75</v>
      </c>
      <c r="M179" s="25">
        <f t="shared" si="67"/>
        <v>7.75</v>
      </c>
    </row>
    <row r="180" spans="1:13" ht="15.75" x14ac:dyDescent="0.25">
      <c r="A180" s="21">
        <f t="shared" si="68"/>
        <v>7</v>
      </c>
      <c r="B180" s="390" t="s">
        <v>143</v>
      </c>
      <c r="C180" s="27">
        <v>300</v>
      </c>
      <c r="D180" s="53">
        <f t="shared" si="63"/>
        <v>24</v>
      </c>
      <c r="E180" s="53">
        <v>-1</v>
      </c>
      <c r="F180" s="53">
        <f t="shared" si="64"/>
        <v>25</v>
      </c>
      <c r="G180" s="27">
        <v>4</v>
      </c>
      <c r="H180" s="21" t="str">
        <f t="shared" si="65"/>
        <v>Jum'at</v>
      </c>
      <c r="I180" s="24">
        <f t="shared" si="69"/>
        <v>45786.791666666664</v>
      </c>
      <c r="J180" s="25">
        <f t="shared" si="70"/>
        <v>8.7916666666666661</v>
      </c>
      <c r="K180" s="21" t="str">
        <f t="shared" si="66"/>
        <v>Jum'at</v>
      </c>
      <c r="L180" s="24">
        <f t="shared" si="71"/>
        <v>45786.958333333328</v>
      </c>
      <c r="M180" s="25">
        <f t="shared" si="67"/>
        <v>8.9583333333333321</v>
      </c>
    </row>
    <row r="181" spans="1:13" ht="15.75" x14ac:dyDescent="0.25">
      <c r="A181" s="21">
        <f t="shared" si="68"/>
        <v>8</v>
      </c>
      <c r="B181" s="390" t="s">
        <v>296</v>
      </c>
      <c r="C181" s="27">
        <v>300</v>
      </c>
      <c r="D181" s="53">
        <f t="shared" si="63"/>
        <v>26</v>
      </c>
      <c r="E181" s="53">
        <v>1</v>
      </c>
      <c r="F181" s="53">
        <f t="shared" si="64"/>
        <v>25</v>
      </c>
      <c r="G181" s="27">
        <v>3</v>
      </c>
      <c r="H181" s="21" t="str">
        <f t="shared" si="65"/>
        <v>Sabtu</v>
      </c>
      <c r="I181" s="24">
        <f t="shared" si="69"/>
        <v>45787.958333333336</v>
      </c>
      <c r="J181" s="25">
        <f t="shared" si="70"/>
        <v>9.9583333333333321</v>
      </c>
      <c r="K181" s="21" t="str">
        <f t="shared" si="66"/>
        <v>Minggu</v>
      </c>
      <c r="L181" s="24">
        <f t="shared" si="71"/>
        <v>45788.083333333336</v>
      </c>
      <c r="M181" s="25">
        <f t="shared" si="67"/>
        <v>10.083333333333332</v>
      </c>
    </row>
    <row r="182" spans="1:13" ht="15.75" x14ac:dyDescent="0.25">
      <c r="A182" s="21">
        <f t="shared" si="68"/>
        <v>9</v>
      </c>
      <c r="B182" s="390" t="s">
        <v>143</v>
      </c>
      <c r="C182" s="27">
        <v>261</v>
      </c>
      <c r="D182" s="53">
        <f t="shared" si="63"/>
        <v>22</v>
      </c>
      <c r="E182" s="53">
        <v>1</v>
      </c>
      <c r="F182" s="53">
        <f t="shared" si="64"/>
        <v>21</v>
      </c>
      <c r="G182" s="27">
        <v>3</v>
      </c>
      <c r="H182" s="21" t="str">
        <f t="shared" si="65"/>
        <v>Senin</v>
      </c>
      <c r="I182" s="24">
        <f t="shared" si="69"/>
        <v>45789.166666666664</v>
      </c>
      <c r="J182" s="25">
        <f t="shared" si="70"/>
        <v>11.166666666666666</v>
      </c>
      <c r="K182" s="21" t="str">
        <f t="shared" si="66"/>
        <v>Senin</v>
      </c>
      <c r="L182" s="24">
        <f t="shared" si="71"/>
        <v>45789.291666666664</v>
      </c>
      <c r="M182" s="25">
        <f t="shared" si="67"/>
        <v>11.291666666666666</v>
      </c>
    </row>
    <row r="183" spans="1:13" ht="15.75" x14ac:dyDescent="0.25">
      <c r="A183" s="21">
        <f t="shared" si="68"/>
        <v>10</v>
      </c>
      <c r="B183" s="390" t="s">
        <v>301</v>
      </c>
      <c r="C183" s="27">
        <v>333</v>
      </c>
      <c r="D183" s="53">
        <f t="shared" si="63"/>
        <v>28</v>
      </c>
      <c r="E183" s="53">
        <v>1</v>
      </c>
      <c r="F183" s="53">
        <f t="shared" si="64"/>
        <v>27</v>
      </c>
      <c r="G183" s="27">
        <v>5</v>
      </c>
      <c r="H183" s="21" t="str">
        <f t="shared" si="65"/>
        <v>Selasa</v>
      </c>
      <c r="I183" s="24">
        <f t="shared" si="69"/>
        <v>45790.208333333336</v>
      </c>
      <c r="J183" s="25">
        <f t="shared" si="70"/>
        <v>12.208333333333332</v>
      </c>
      <c r="K183" s="21" t="str">
        <f t="shared" si="66"/>
        <v>Selasa</v>
      </c>
      <c r="L183" s="24">
        <f t="shared" si="71"/>
        <v>45790.416666666672</v>
      </c>
      <c r="M183" s="25">
        <f t="shared" si="67"/>
        <v>12.416666666666666</v>
      </c>
    </row>
    <row r="184" spans="1:13" ht="15.75" x14ac:dyDescent="0.25">
      <c r="A184" s="21">
        <f t="shared" si="68"/>
        <v>11</v>
      </c>
      <c r="B184" s="390" t="s">
        <v>18</v>
      </c>
      <c r="C184" s="27">
        <v>272</v>
      </c>
      <c r="D184" s="53">
        <f t="shared" si="63"/>
        <v>24</v>
      </c>
      <c r="E184" s="53">
        <v>2</v>
      </c>
      <c r="F184" s="53">
        <f t="shared" si="64"/>
        <v>22</v>
      </c>
      <c r="G184" s="27">
        <v>5</v>
      </c>
      <c r="H184" s="21" t="str">
        <f t="shared" si="65"/>
        <v>Rabu</v>
      </c>
      <c r="I184" s="24">
        <f t="shared" si="69"/>
        <v>45791.583333333336</v>
      </c>
      <c r="J184" s="25">
        <f t="shared" si="70"/>
        <v>13.583333333333332</v>
      </c>
      <c r="K184" s="21" t="str">
        <f t="shared" si="66"/>
        <v>Rabu</v>
      </c>
      <c r="L184" s="24">
        <f t="shared" si="71"/>
        <v>45791.791666666672</v>
      </c>
      <c r="M184" s="25">
        <f t="shared" si="67"/>
        <v>13.791666666666666</v>
      </c>
    </row>
    <row r="185" spans="1:13" ht="15.75" x14ac:dyDescent="0.25">
      <c r="A185" s="21">
        <f t="shared" si="68"/>
        <v>12</v>
      </c>
      <c r="B185" s="390" t="s">
        <v>304</v>
      </c>
      <c r="C185" s="27">
        <v>320</v>
      </c>
      <c r="D185" s="53">
        <f t="shared" si="63"/>
        <v>27</v>
      </c>
      <c r="E185" s="53">
        <v>1</v>
      </c>
      <c r="F185" s="53">
        <f t="shared" si="64"/>
        <v>26</v>
      </c>
      <c r="G185" s="27">
        <v>5</v>
      </c>
      <c r="H185" s="21" t="str">
        <f t="shared" si="65"/>
        <v>Kamis</v>
      </c>
      <c r="I185" s="24">
        <f t="shared" si="69"/>
        <v>45792.791666666664</v>
      </c>
      <c r="J185" s="25">
        <f t="shared" si="70"/>
        <v>14.791666666666666</v>
      </c>
      <c r="K185" s="21" t="str">
        <f t="shared" si="66"/>
        <v>Jum'at</v>
      </c>
      <c r="L185" s="24">
        <f t="shared" si="71"/>
        <v>45793</v>
      </c>
      <c r="M185" s="25">
        <f t="shared" si="67"/>
        <v>15</v>
      </c>
    </row>
    <row r="186" spans="1:13" ht="15.75" x14ac:dyDescent="0.25">
      <c r="A186" s="21">
        <f t="shared" si="68"/>
        <v>13</v>
      </c>
      <c r="B186" s="390" t="s">
        <v>289</v>
      </c>
      <c r="C186" s="21"/>
      <c r="D186" s="23"/>
      <c r="E186" s="23"/>
      <c r="F186" s="23"/>
      <c r="G186" s="21"/>
      <c r="H186" s="21" t="str">
        <f t="shared" si="65"/>
        <v>Sabtu</v>
      </c>
      <c r="I186" s="24">
        <f t="shared" si="69"/>
        <v>45794.125</v>
      </c>
      <c r="J186" s="25">
        <f t="shared" si="70"/>
        <v>16.125</v>
      </c>
      <c r="K186" s="21"/>
      <c r="L186" s="24"/>
      <c r="M186" s="25"/>
    </row>
    <row r="187" spans="1:13" x14ac:dyDescent="0.25">
      <c r="A187" s="440" t="s">
        <v>31</v>
      </c>
      <c r="B187" s="440"/>
      <c r="C187" s="160">
        <f>SUM(C174:C186)</f>
        <v>3572</v>
      </c>
      <c r="D187" s="160">
        <f>SUM(D174:D186)</f>
        <v>304</v>
      </c>
      <c r="E187" s="160"/>
      <c r="F187" s="160"/>
      <c r="G187" s="160">
        <f>SUM(G174:G186)</f>
        <v>62</v>
      </c>
      <c r="H187" s="160">
        <f>D187+G187</f>
        <v>366</v>
      </c>
      <c r="I187" s="143"/>
      <c r="J187" s="144"/>
      <c r="K187" s="143"/>
      <c r="L187" s="143"/>
      <c r="M187" s="144"/>
    </row>
    <row r="188" spans="1:13" x14ac:dyDescent="0.25">
      <c r="A188" s="440" t="s">
        <v>32</v>
      </c>
      <c r="B188" s="440"/>
      <c r="C188" s="146"/>
      <c r="D188" s="147">
        <f>D187/24</f>
        <v>12.666666666666666</v>
      </c>
      <c r="E188" s="147"/>
      <c r="F188" s="147"/>
      <c r="G188" s="147">
        <f>G187/24</f>
        <v>2.5833333333333335</v>
      </c>
      <c r="H188" s="147">
        <f>H187/24</f>
        <v>15.25</v>
      </c>
      <c r="I188" s="148"/>
      <c r="J188" s="149" t="s">
        <v>33</v>
      </c>
      <c r="K188" s="150"/>
      <c r="L188" s="150"/>
      <c r="M188" s="394"/>
    </row>
    <row r="189" spans="1:13" x14ac:dyDescent="0.25">
      <c r="G189" s="165" t="s">
        <v>331</v>
      </c>
      <c r="J189" s="144" t="s">
        <v>34</v>
      </c>
      <c r="K189" s="144"/>
      <c r="L189" s="154">
        <f>C187</f>
        <v>3572</v>
      </c>
      <c r="M189" s="150" t="s">
        <v>35</v>
      </c>
    </row>
    <row r="190" spans="1:13" x14ac:dyDescent="0.25">
      <c r="J190" s="144" t="s">
        <v>36</v>
      </c>
      <c r="K190" s="144"/>
      <c r="L190" s="155">
        <f>D188</f>
        <v>12.666666666666666</v>
      </c>
      <c r="M190" s="150" t="s">
        <v>14</v>
      </c>
    </row>
    <row r="191" spans="1:13" x14ac:dyDescent="0.25">
      <c r="J191" s="144" t="s">
        <v>37</v>
      </c>
      <c r="K191" s="144"/>
      <c r="L191" s="156">
        <f>G188</f>
        <v>2.5833333333333335</v>
      </c>
      <c r="M191" s="150" t="s">
        <v>14</v>
      </c>
    </row>
    <row r="193" spans="1:13" ht="15.75" x14ac:dyDescent="0.25">
      <c r="A193" s="488" t="s">
        <v>310</v>
      </c>
      <c r="B193" s="488"/>
      <c r="C193" s="488"/>
      <c r="D193" s="488"/>
      <c r="E193" s="488"/>
      <c r="F193" s="488"/>
      <c r="G193" s="488"/>
      <c r="H193" s="488"/>
      <c r="I193" s="488"/>
      <c r="J193" s="488"/>
      <c r="K193" s="488"/>
      <c r="L193" s="488"/>
      <c r="M193" s="488"/>
    </row>
    <row r="194" spans="1:13" ht="15.75" x14ac:dyDescent="0.25">
      <c r="A194" s="488" t="s">
        <v>399</v>
      </c>
      <c r="B194" s="488"/>
      <c r="C194" s="488"/>
      <c r="D194" s="488"/>
      <c r="E194" s="488"/>
      <c r="F194" s="488"/>
      <c r="G194" s="488"/>
      <c r="H194" s="488"/>
      <c r="I194" s="488"/>
      <c r="J194" s="488"/>
      <c r="K194" s="488"/>
      <c r="L194" s="488"/>
      <c r="M194" s="488"/>
    </row>
    <row r="195" spans="1:13" ht="16.5" x14ac:dyDescent="0.3">
      <c r="A195" s="489" t="s">
        <v>46</v>
      </c>
      <c r="B195" s="489"/>
      <c r="C195" s="489"/>
      <c r="D195" s="489"/>
      <c r="E195" s="489"/>
      <c r="F195" s="489"/>
      <c r="G195" s="489"/>
      <c r="H195" s="489"/>
      <c r="I195" s="137"/>
      <c r="J195" s="138"/>
      <c r="K195" s="139" t="s">
        <v>3</v>
      </c>
      <c r="L195" s="136">
        <v>12</v>
      </c>
      <c r="M195" s="139" t="s">
        <v>4</v>
      </c>
    </row>
    <row r="196" spans="1:13" ht="15" customHeight="1" x14ac:dyDescent="0.25">
      <c r="A196" s="13" t="s">
        <v>5</v>
      </c>
      <c r="B196" s="13" t="s">
        <v>6</v>
      </c>
      <c r="C196" s="12" t="s">
        <v>7</v>
      </c>
      <c r="D196" s="12" t="s">
        <v>8</v>
      </c>
      <c r="E196" s="11" t="s">
        <v>400</v>
      </c>
      <c r="F196" s="11" t="s">
        <v>10</v>
      </c>
      <c r="G196" s="12" t="s">
        <v>11</v>
      </c>
      <c r="H196" s="10" t="s">
        <v>12</v>
      </c>
      <c r="I196" s="10"/>
      <c r="J196" s="10"/>
      <c r="K196" s="9" t="s">
        <v>13</v>
      </c>
      <c r="L196" s="9"/>
      <c r="M196" s="9"/>
    </row>
    <row r="197" spans="1:13" ht="15.75" x14ac:dyDescent="0.25">
      <c r="A197" s="13"/>
      <c r="B197" s="13"/>
      <c r="C197" s="12"/>
      <c r="D197" s="12"/>
      <c r="E197" s="11"/>
      <c r="F197" s="11"/>
      <c r="G197" s="12"/>
      <c r="H197" s="19" t="s">
        <v>14</v>
      </c>
      <c r="I197" s="19" t="s">
        <v>15</v>
      </c>
      <c r="J197" s="19" t="s">
        <v>16</v>
      </c>
      <c r="K197" s="20" t="s">
        <v>14</v>
      </c>
      <c r="L197" s="20" t="s">
        <v>15</v>
      </c>
      <c r="M197" s="20" t="s">
        <v>16</v>
      </c>
    </row>
    <row r="198" spans="1:13" ht="15.75" x14ac:dyDescent="0.25">
      <c r="A198" s="21">
        <v>1</v>
      </c>
      <c r="B198" s="390" t="s">
        <v>289</v>
      </c>
      <c r="C198" s="164">
        <v>150</v>
      </c>
      <c r="D198" s="53">
        <f t="shared" ref="D198:D211" si="72">F198+E198</f>
        <v>13</v>
      </c>
      <c r="E198" s="53">
        <v>1</v>
      </c>
      <c r="F198" s="53">
        <f t="shared" ref="F198:F211" si="73">INT(C198/$L$3)</f>
        <v>12</v>
      </c>
      <c r="G198" s="27">
        <v>13</v>
      </c>
      <c r="H198" s="21" t="str">
        <f t="shared" ref="H198:H212" si="74">CHOOSE(WEEKDAY(I198),"Minggu","Senin","Selasa","Rabu","Kamis","Jum'at","Sabtu")</f>
        <v>Sabtu</v>
      </c>
      <c r="I198" s="24">
        <v>45794</v>
      </c>
      <c r="J198" s="25">
        <v>0.125</v>
      </c>
      <c r="K198" s="21" t="str">
        <f t="shared" ref="K198:K211" si="75">CHOOSE(WEEKDAY(L198),"Minggu","Senin","Selasa","Rabu","Kamis","Jum'at","Sabtu")</f>
        <v>Sabtu</v>
      </c>
      <c r="L198" s="24">
        <f>(I198+J198)+G198/24</f>
        <v>45794.666666666664</v>
      </c>
      <c r="M198" s="25">
        <f t="shared" ref="M198:M211" si="76">(J198+G198/24)</f>
        <v>0.66666666666666663</v>
      </c>
    </row>
    <row r="199" spans="1:13" ht="15.75" x14ac:dyDescent="0.25">
      <c r="A199" s="21">
        <v>2</v>
      </c>
      <c r="B199" s="422" t="s">
        <v>294</v>
      </c>
      <c r="C199" s="273">
        <v>202</v>
      </c>
      <c r="D199" s="53">
        <f t="shared" si="72"/>
        <v>17</v>
      </c>
      <c r="E199" s="53">
        <v>1</v>
      </c>
      <c r="F199" s="53">
        <f t="shared" si="73"/>
        <v>16</v>
      </c>
      <c r="G199" s="27">
        <v>3</v>
      </c>
      <c r="H199" s="21" t="str">
        <f t="shared" si="74"/>
        <v>Minggu</v>
      </c>
      <c r="I199" s="24">
        <f t="shared" ref="I199:I212" si="77">$I$198+J199</f>
        <v>45795.208333333336</v>
      </c>
      <c r="J199" s="25">
        <f t="shared" ref="J199:J212" si="78">M198+D198/24</f>
        <v>1.2083333333333333</v>
      </c>
      <c r="K199" s="21" t="str">
        <f t="shared" si="75"/>
        <v>Minggu</v>
      </c>
      <c r="L199" s="24">
        <f t="shared" ref="L199:L211" si="79">($I$198+J199)+G199/24</f>
        <v>45795.333333333336</v>
      </c>
      <c r="M199" s="25">
        <f t="shared" si="76"/>
        <v>1.3333333333333333</v>
      </c>
    </row>
    <row r="200" spans="1:13" ht="15.75" x14ac:dyDescent="0.25">
      <c r="A200" s="21">
        <v>3</v>
      </c>
      <c r="B200" s="390" t="s">
        <v>304</v>
      </c>
      <c r="C200" s="159">
        <v>272</v>
      </c>
      <c r="D200" s="53">
        <f t="shared" si="72"/>
        <v>23</v>
      </c>
      <c r="E200" s="329">
        <v>1</v>
      </c>
      <c r="F200" s="53">
        <f t="shared" si="73"/>
        <v>22</v>
      </c>
      <c r="G200" s="27">
        <v>3</v>
      </c>
      <c r="H200" s="21" t="str">
        <f t="shared" si="74"/>
        <v>Senin</v>
      </c>
      <c r="I200" s="24">
        <f t="shared" si="77"/>
        <v>45796.041666666664</v>
      </c>
      <c r="J200" s="25">
        <f t="shared" si="78"/>
        <v>2.0416666666666665</v>
      </c>
      <c r="K200" s="21" t="str">
        <f t="shared" si="75"/>
        <v>Senin</v>
      </c>
      <c r="L200" s="24">
        <f t="shared" si="79"/>
        <v>45796.166666666664</v>
      </c>
      <c r="M200" s="25">
        <f t="shared" si="76"/>
        <v>2.1666666666666665</v>
      </c>
    </row>
    <row r="201" spans="1:13" ht="15.75" x14ac:dyDescent="0.25">
      <c r="A201" s="21">
        <v>4</v>
      </c>
      <c r="B201" s="390" t="s">
        <v>18</v>
      </c>
      <c r="C201" s="27">
        <v>333</v>
      </c>
      <c r="D201" s="53">
        <f t="shared" si="72"/>
        <v>27</v>
      </c>
      <c r="E201" s="53">
        <v>0</v>
      </c>
      <c r="F201" s="53">
        <f t="shared" si="73"/>
        <v>27</v>
      </c>
      <c r="G201" s="27">
        <v>5</v>
      </c>
      <c r="H201" s="21" t="str">
        <f t="shared" si="74"/>
        <v>Selasa</v>
      </c>
      <c r="I201" s="24">
        <f t="shared" si="77"/>
        <v>45797.125</v>
      </c>
      <c r="J201" s="25">
        <f t="shared" si="78"/>
        <v>3.125</v>
      </c>
      <c r="K201" s="21" t="str">
        <f t="shared" si="75"/>
        <v>Selasa</v>
      </c>
      <c r="L201" s="24">
        <f t="shared" si="79"/>
        <v>45797.333333333336</v>
      </c>
      <c r="M201" s="25">
        <f t="shared" si="76"/>
        <v>3.3333333333333335</v>
      </c>
    </row>
    <row r="202" spans="1:13" ht="15.75" x14ac:dyDescent="0.25">
      <c r="A202" s="21">
        <v>5</v>
      </c>
      <c r="B202" s="390" t="s">
        <v>301</v>
      </c>
      <c r="C202" s="27">
        <v>261</v>
      </c>
      <c r="D202" s="53">
        <f t="shared" si="72"/>
        <v>22</v>
      </c>
      <c r="E202" s="53">
        <v>1</v>
      </c>
      <c r="F202" s="53">
        <f t="shared" si="73"/>
        <v>21</v>
      </c>
      <c r="G202" s="27">
        <v>3</v>
      </c>
      <c r="H202" s="21" t="str">
        <f t="shared" si="74"/>
        <v>Rabu</v>
      </c>
      <c r="I202" s="24">
        <f t="shared" si="77"/>
        <v>45798.458333333336</v>
      </c>
      <c r="J202" s="25">
        <f t="shared" si="78"/>
        <v>4.4583333333333339</v>
      </c>
      <c r="K202" s="21" t="str">
        <f t="shared" si="75"/>
        <v>Rabu</v>
      </c>
      <c r="L202" s="24">
        <f t="shared" si="79"/>
        <v>45798.583333333336</v>
      </c>
      <c r="M202" s="25">
        <f t="shared" si="76"/>
        <v>4.5833333333333339</v>
      </c>
    </row>
    <row r="203" spans="1:13" ht="15.75" x14ac:dyDescent="0.25">
      <c r="A203" s="21">
        <v>6</v>
      </c>
      <c r="B203" s="390" t="s">
        <v>143</v>
      </c>
      <c r="C203" s="27">
        <v>300</v>
      </c>
      <c r="D203" s="53">
        <f t="shared" si="72"/>
        <v>24</v>
      </c>
      <c r="E203" s="53">
        <v>-1</v>
      </c>
      <c r="F203" s="53">
        <f t="shared" si="73"/>
        <v>25</v>
      </c>
      <c r="G203" s="27">
        <v>2</v>
      </c>
      <c r="H203" s="21" t="str">
        <f t="shared" si="74"/>
        <v>Kamis</v>
      </c>
      <c r="I203" s="24">
        <f t="shared" si="77"/>
        <v>45799.5</v>
      </c>
      <c r="J203" s="25">
        <f t="shared" si="78"/>
        <v>5.5000000000000009</v>
      </c>
      <c r="K203" s="21" t="str">
        <f t="shared" si="75"/>
        <v>Kamis</v>
      </c>
      <c r="L203" s="24">
        <f t="shared" si="79"/>
        <v>45799.583333333336</v>
      </c>
      <c r="M203" s="25">
        <f t="shared" si="76"/>
        <v>5.5833333333333339</v>
      </c>
    </row>
    <row r="204" spans="1:13" ht="15.75" x14ac:dyDescent="0.25">
      <c r="A204" s="21">
        <v>7</v>
      </c>
      <c r="B204" s="390" t="s">
        <v>296</v>
      </c>
      <c r="C204" s="27">
        <v>300</v>
      </c>
      <c r="D204" s="53">
        <f t="shared" si="72"/>
        <v>25</v>
      </c>
      <c r="E204" s="53">
        <v>0</v>
      </c>
      <c r="F204" s="53">
        <f t="shared" si="73"/>
        <v>25</v>
      </c>
      <c r="G204" s="27">
        <v>3</v>
      </c>
      <c r="H204" s="21" t="str">
        <f t="shared" si="74"/>
        <v>Jum'at</v>
      </c>
      <c r="I204" s="24">
        <f t="shared" si="77"/>
        <v>45800.583333333336</v>
      </c>
      <c r="J204" s="25">
        <f t="shared" si="78"/>
        <v>6.5833333333333339</v>
      </c>
      <c r="K204" s="21" t="str">
        <f t="shared" si="75"/>
        <v>Jum'at</v>
      </c>
      <c r="L204" s="24">
        <f t="shared" si="79"/>
        <v>45800.708333333336</v>
      </c>
      <c r="M204" s="25">
        <f t="shared" si="76"/>
        <v>6.7083333333333339</v>
      </c>
    </row>
    <row r="205" spans="1:13" ht="15.75" x14ac:dyDescent="0.25">
      <c r="A205" s="21">
        <f t="shared" ref="A205:A212" si="80">A204+1</f>
        <v>8</v>
      </c>
      <c r="B205" s="390" t="s">
        <v>143</v>
      </c>
      <c r="C205" s="27">
        <v>300</v>
      </c>
      <c r="D205" s="53">
        <f t="shared" si="72"/>
        <v>24</v>
      </c>
      <c r="E205" s="53">
        <v>-1</v>
      </c>
      <c r="F205" s="53">
        <f t="shared" si="73"/>
        <v>25</v>
      </c>
      <c r="G205" s="27">
        <v>4</v>
      </c>
      <c r="H205" s="21" t="str">
        <f t="shared" si="74"/>
        <v>Sabtu</v>
      </c>
      <c r="I205" s="24">
        <f t="shared" si="77"/>
        <v>45801.75</v>
      </c>
      <c r="J205" s="25">
        <f t="shared" si="78"/>
        <v>7.7500000000000009</v>
      </c>
      <c r="K205" s="21" t="str">
        <f t="shared" si="75"/>
        <v>Sabtu</v>
      </c>
      <c r="L205" s="24">
        <f t="shared" si="79"/>
        <v>45801.916666666664</v>
      </c>
      <c r="M205" s="25">
        <f t="shared" si="76"/>
        <v>7.9166666666666679</v>
      </c>
    </row>
    <row r="206" spans="1:13" ht="15.75" x14ac:dyDescent="0.25">
      <c r="A206" s="21">
        <f t="shared" si="80"/>
        <v>9</v>
      </c>
      <c r="B206" s="390" t="s">
        <v>296</v>
      </c>
      <c r="C206" s="27">
        <v>300</v>
      </c>
      <c r="D206" s="53">
        <f t="shared" si="72"/>
        <v>26</v>
      </c>
      <c r="E206" s="53">
        <v>1</v>
      </c>
      <c r="F206" s="53">
        <f t="shared" si="73"/>
        <v>25</v>
      </c>
      <c r="G206" s="27">
        <v>4</v>
      </c>
      <c r="H206" s="21" t="str">
        <f t="shared" si="74"/>
        <v>Minggu</v>
      </c>
      <c r="I206" s="24">
        <f t="shared" si="77"/>
        <v>45802.916666666664</v>
      </c>
      <c r="J206" s="25">
        <f t="shared" si="78"/>
        <v>8.9166666666666679</v>
      </c>
      <c r="K206" s="21" t="str">
        <f t="shared" si="75"/>
        <v>Senin</v>
      </c>
      <c r="L206" s="24">
        <f t="shared" si="79"/>
        <v>45803.083333333328</v>
      </c>
      <c r="M206" s="25">
        <f t="shared" si="76"/>
        <v>9.0833333333333339</v>
      </c>
    </row>
    <row r="207" spans="1:13" ht="15.75" x14ac:dyDescent="0.25">
      <c r="A207" s="21">
        <f t="shared" si="80"/>
        <v>10</v>
      </c>
      <c r="B207" s="390" t="s">
        <v>143</v>
      </c>
      <c r="C207" s="27">
        <v>261</v>
      </c>
      <c r="D207" s="53">
        <f t="shared" si="72"/>
        <v>22</v>
      </c>
      <c r="E207" s="53">
        <v>1</v>
      </c>
      <c r="F207" s="53">
        <f t="shared" si="73"/>
        <v>21</v>
      </c>
      <c r="G207" s="27">
        <v>3</v>
      </c>
      <c r="H207" s="21" t="str">
        <f t="shared" si="74"/>
        <v>Selasa</v>
      </c>
      <c r="I207" s="24">
        <f t="shared" si="77"/>
        <v>45804.166666666664</v>
      </c>
      <c r="J207" s="25">
        <f t="shared" si="78"/>
        <v>10.166666666666668</v>
      </c>
      <c r="K207" s="21" t="str">
        <f t="shared" si="75"/>
        <v>Selasa</v>
      </c>
      <c r="L207" s="24">
        <f t="shared" si="79"/>
        <v>45804.291666666664</v>
      </c>
      <c r="M207" s="25">
        <f t="shared" si="76"/>
        <v>10.291666666666668</v>
      </c>
    </row>
    <row r="208" spans="1:13" ht="15.75" x14ac:dyDescent="0.25">
      <c r="A208" s="21">
        <f t="shared" si="80"/>
        <v>11</v>
      </c>
      <c r="B208" s="390" t="s">
        <v>301</v>
      </c>
      <c r="C208" s="27">
        <v>333</v>
      </c>
      <c r="D208" s="53">
        <f t="shared" si="72"/>
        <v>25</v>
      </c>
      <c r="E208" s="53">
        <v>-2</v>
      </c>
      <c r="F208" s="53">
        <f t="shared" si="73"/>
        <v>27</v>
      </c>
      <c r="G208" s="27">
        <v>3</v>
      </c>
      <c r="H208" s="21" t="str">
        <f t="shared" si="74"/>
        <v>Rabu</v>
      </c>
      <c r="I208" s="24">
        <f t="shared" si="77"/>
        <v>45805.208333333336</v>
      </c>
      <c r="J208" s="25">
        <f t="shared" si="78"/>
        <v>11.208333333333334</v>
      </c>
      <c r="K208" s="21" t="str">
        <f t="shared" si="75"/>
        <v>Rabu</v>
      </c>
      <c r="L208" s="24">
        <f t="shared" si="79"/>
        <v>45805.333333333336</v>
      </c>
      <c r="M208" s="25">
        <f t="shared" si="76"/>
        <v>11.333333333333334</v>
      </c>
    </row>
    <row r="209" spans="1:13" ht="15.75" x14ac:dyDescent="0.25">
      <c r="A209" s="21">
        <f t="shared" si="80"/>
        <v>12</v>
      </c>
      <c r="B209" s="390" t="s">
        <v>18</v>
      </c>
      <c r="C209" s="27">
        <v>272</v>
      </c>
      <c r="D209" s="53">
        <f t="shared" si="72"/>
        <v>23</v>
      </c>
      <c r="E209" s="53">
        <v>1</v>
      </c>
      <c r="F209" s="53">
        <f t="shared" si="73"/>
        <v>22</v>
      </c>
      <c r="G209" s="27">
        <v>5</v>
      </c>
      <c r="H209" s="21" t="str">
        <f t="shared" si="74"/>
        <v>Kamis</v>
      </c>
      <c r="I209" s="24">
        <f t="shared" si="77"/>
        <v>45806.375</v>
      </c>
      <c r="J209" s="25">
        <f t="shared" si="78"/>
        <v>12.375</v>
      </c>
      <c r="K209" s="21" t="str">
        <f t="shared" si="75"/>
        <v>Kamis</v>
      </c>
      <c r="L209" s="24">
        <f t="shared" si="79"/>
        <v>45806.583333333336</v>
      </c>
      <c r="M209" s="25">
        <f t="shared" si="76"/>
        <v>12.583333333333334</v>
      </c>
    </row>
    <row r="210" spans="1:13" ht="15.75" x14ac:dyDescent="0.25">
      <c r="A210" s="21">
        <f t="shared" si="80"/>
        <v>13</v>
      </c>
      <c r="B210" s="390" t="s">
        <v>304</v>
      </c>
      <c r="C210" s="273">
        <v>202</v>
      </c>
      <c r="D210" s="53">
        <f t="shared" si="72"/>
        <v>17</v>
      </c>
      <c r="E210" s="53">
        <v>1</v>
      </c>
      <c r="F210" s="53">
        <f t="shared" si="73"/>
        <v>16</v>
      </c>
      <c r="G210" s="27">
        <v>3</v>
      </c>
      <c r="H210" s="21" t="str">
        <f t="shared" si="74"/>
        <v>Jum'at</v>
      </c>
      <c r="I210" s="24">
        <f t="shared" si="77"/>
        <v>45807.541666666664</v>
      </c>
      <c r="J210" s="25">
        <f t="shared" si="78"/>
        <v>13.541666666666668</v>
      </c>
      <c r="K210" s="21" t="str">
        <f t="shared" si="75"/>
        <v>Jum'at</v>
      </c>
      <c r="L210" s="24">
        <f t="shared" si="79"/>
        <v>45807.666666666664</v>
      </c>
      <c r="M210" s="25">
        <f t="shared" si="76"/>
        <v>13.666666666666668</v>
      </c>
    </row>
    <row r="211" spans="1:13" ht="15.75" x14ac:dyDescent="0.25">
      <c r="A211" s="21">
        <f t="shared" si="80"/>
        <v>14</v>
      </c>
      <c r="B211" s="422" t="s">
        <v>294</v>
      </c>
      <c r="C211" s="164">
        <v>150</v>
      </c>
      <c r="D211" s="53">
        <f t="shared" si="72"/>
        <v>13</v>
      </c>
      <c r="E211" s="53">
        <v>1</v>
      </c>
      <c r="F211" s="53">
        <f t="shared" si="73"/>
        <v>12</v>
      </c>
      <c r="G211" s="27">
        <v>2</v>
      </c>
      <c r="H211" s="21" t="str">
        <f t="shared" si="74"/>
        <v>Sabtu</v>
      </c>
      <c r="I211" s="24">
        <f t="shared" si="77"/>
        <v>45808.375</v>
      </c>
      <c r="J211" s="25">
        <f t="shared" si="78"/>
        <v>14.375000000000002</v>
      </c>
      <c r="K211" s="21" t="str">
        <f t="shared" si="75"/>
        <v>Sabtu</v>
      </c>
      <c r="L211" s="24">
        <f t="shared" si="79"/>
        <v>45808.458333333336</v>
      </c>
      <c r="M211" s="25">
        <f t="shared" si="76"/>
        <v>14.458333333333336</v>
      </c>
    </row>
    <row r="212" spans="1:13" ht="15.75" x14ac:dyDescent="0.25">
      <c r="A212" s="21">
        <f t="shared" si="80"/>
        <v>15</v>
      </c>
      <c r="B212" s="390" t="s">
        <v>289</v>
      </c>
      <c r="C212" s="21"/>
      <c r="D212" s="23"/>
      <c r="E212" s="23"/>
      <c r="F212" s="23"/>
      <c r="G212" s="21"/>
      <c r="H212" s="21" t="str">
        <f t="shared" si="74"/>
        <v>Minggu</v>
      </c>
      <c r="I212" s="24">
        <f t="shared" si="77"/>
        <v>45809</v>
      </c>
      <c r="J212" s="25">
        <f t="shared" si="78"/>
        <v>15.000000000000002</v>
      </c>
      <c r="K212" s="21"/>
      <c r="L212" s="24"/>
      <c r="M212" s="25"/>
    </row>
    <row r="213" spans="1:13" x14ac:dyDescent="0.25">
      <c r="A213" s="440" t="s">
        <v>31</v>
      </c>
      <c r="B213" s="440"/>
      <c r="C213" s="160">
        <f>SUM(C198:C212)</f>
        <v>3636</v>
      </c>
      <c r="D213" s="160">
        <f>SUM(D198:D212)</f>
        <v>301</v>
      </c>
      <c r="E213" s="160"/>
      <c r="F213" s="160"/>
      <c r="G213" s="160">
        <f>SUM(G198:G212)</f>
        <v>56</v>
      </c>
      <c r="H213" s="160">
        <f>D213+G213</f>
        <v>357</v>
      </c>
      <c r="I213" s="143"/>
      <c r="J213" s="144"/>
      <c r="K213" s="143"/>
      <c r="L213" s="143"/>
      <c r="M213" s="144"/>
    </row>
    <row r="214" spans="1:13" x14ac:dyDescent="0.25">
      <c r="A214" s="440" t="s">
        <v>32</v>
      </c>
      <c r="B214" s="440"/>
      <c r="C214" s="146"/>
      <c r="D214" s="147">
        <f>D213/24</f>
        <v>12.541666666666666</v>
      </c>
      <c r="E214" s="147"/>
      <c r="F214" s="147"/>
      <c r="G214" s="147">
        <f>G213/24</f>
        <v>2.3333333333333335</v>
      </c>
      <c r="H214" s="147">
        <f>H213/24</f>
        <v>14.875</v>
      </c>
      <c r="I214" s="148"/>
      <c r="J214" s="149" t="s">
        <v>33</v>
      </c>
      <c r="K214" s="150"/>
      <c r="L214" s="150"/>
      <c r="M214" s="394"/>
    </row>
    <row r="215" spans="1:13" x14ac:dyDescent="0.25">
      <c r="G215" s="165" t="s">
        <v>331</v>
      </c>
      <c r="J215" s="144" t="s">
        <v>34</v>
      </c>
      <c r="K215" s="144"/>
      <c r="L215" s="154">
        <f>C213</f>
        <v>3636</v>
      </c>
      <c r="M215" s="150" t="s">
        <v>35</v>
      </c>
    </row>
    <row r="216" spans="1:13" x14ac:dyDescent="0.25">
      <c r="J216" s="144" t="s">
        <v>36</v>
      </c>
      <c r="K216" s="144"/>
      <c r="L216" s="155">
        <f>D214</f>
        <v>12.541666666666666</v>
      </c>
      <c r="M216" s="150" t="s">
        <v>14</v>
      </c>
    </row>
    <row r="217" spans="1:13" x14ac:dyDescent="0.25">
      <c r="J217" s="144" t="s">
        <v>37</v>
      </c>
      <c r="K217" s="144"/>
      <c r="L217" s="156">
        <f>G214</f>
        <v>2.3333333333333335</v>
      </c>
      <c r="M217" s="150" t="s">
        <v>14</v>
      </c>
    </row>
    <row r="219" spans="1:13" ht="15.75" x14ac:dyDescent="0.25">
      <c r="A219" s="488" t="s">
        <v>310</v>
      </c>
      <c r="B219" s="488"/>
      <c r="C219" s="488"/>
      <c r="D219" s="488"/>
      <c r="E219" s="488"/>
      <c r="F219" s="488"/>
      <c r="G219" s="488"/>
      <c r="H219" s="488"/>
      <c r="I219" s="488"/>
      <c r="J219" s="488"/>
      <c r="K219" s="488"/>
      <c r="L219" s="488"/>
      <c r="M219" s="488"/>
    </row>
    <row r="220" spans="1:13" ht="15.75" x14ac:dyDescent="0.25">
      <c r="A220" s="488" t="s">
        <v>399</v>
      </c>
      <c r="B220" s="488"/>
      <c r="C220" s="488"/>
      <c r="D220" s="488"/>
      <c r="E220" s="488"/>
      <c r="F220" s="488"/>
      <c r="G220" s="488"/>
      <c r="H220" s="488"/>
      <c r="I220" s="488"/>
      <c r="J220" s="488"/>
      <c r="K220" s="488"/>
      <c r="L220" s="488"/>
      <c r="M220" s="488"/>
    </row>
    <row r="221" spans="1:13" ht="16.5" x14ac:dyDescent="0.3">
      <c r="A221" s="489" t="s">
        <v>47</v>
      </c>
      <c r="B221" s="489"/>
      <c r="C221" s="489"/>
      <c r="D221" s="489"/>
      <c r="E221" s="489"/>
      <c r="F221" s="489"/>
      <c r="G221" s="489"/>
      <c r="H221" s="489"/>
      <c r="I221" s="137"/>
      <c r="J221" s="138"/>
      <c r="K221" s="139" t="s">
        <v>3</v>
      </c>
      <c r="L221" s="136">
        <v>12</v>
      </c>
      <c r="M221" s="139" t="s">
        <v>4</v>
      </c>
    </row>
    <row r="222" spans="1:13" ht="15" customHeight="1" x14ac:dyDescent="0.25">
      <c r="A222" s="13" t="s">
        <v>5</v>
      </c>
      <c r="B222" s="13" t="s">
        <v>6</v>
      </c>
      <c r="C222" s="12" t="s">
        <v>7</v>
      </c>
      <c r="D222" s="12" t="s">
        <v>8</v>
      </c>
      <c r="E222" s="11" t="s">
        <v>400</v>
      </c>
      <c r="F222" s="11" t="s">
        <v>10</v>
      </c>
      <c r="G222" s="12" t="s">
        <v>11</v>
      </c>
      <c r="H222" s="10" t="s">
        <v>12</v>
      </c>
      <c r="I222" s="10"/>
      <c r="J222" s="10"/>
      <c r="K222" s="9" t="s">
        <v>13</v>
      </c>
      <c r="L222" s="9"/>
      <c r="M222" s="9"/>
    </row>
    <row r="223" spans="1:13" ht="15.75" x14ac:dyDescent="0.25">
      <c r="A223" s="13"/>
      <c r="B223" s="13"/>
      <c r="C223" s="12"/>
      <c r="D223" s="12"/>
      <c r="E223" s="11"/>
      <c r="F223" s="11"/>
      <c r="G223" s="12"/>
      <c r="H223" s="19" t="s">
        <v>14</v>
      </c>
      <c r="I223" s="19" t="s">
        <v>15</v>
      </c>
      <c r="J223" s="19" t="s">
        <v>16</v>
      </c>
      <c r="K223" s="20" t="s">
        <v>14</v>
      </c>
      <c r="L223" s="20" t="s">
        <v>15</v>
      </c>
      <c r="M223" s="20" t="s">
        <v>16</v>
      </c>
    </row>
    <row r="224" spans="1:13" ht="15.75" x14ac:dyDescent="0.25">
      <c r="A224" s="21">
        <v>1</v>
      </c>
      <c r="B224" s="390" t="s">
        <v>289</v>
      </c>
      <c r="C224" s="164">
        <v>150</v>
      </c>
      <c r="D224" s="53">
        <f t="shared" ref="D224:D237" si="81">F224+E224</f>
        <v>13</v>
      </c>
      <c r="E224" s="53">
        <v>1</v>
      </c>
      <c r="F224" s="53">
        <f t="shared" ref="F224:F237" si="82">INT(C224/$L$3)</f>
        <v>12</v>
      </c>
      <c r="G224" s="27">
        <v>6</v>
      </c>
      <c r="H224" s="21" t="str">
        <f t="shared" ref="H224:H238" si="83">CHOOSE(WEEKDAY(I224),"Minggu","Senin","Selasa","Rabu","Kamis","Jum'at","Sabtu")</f>
        <v>Minggu</v>
      </c>
      <c r="I224" s="24">
        <v>45809</v>
      </c>
      <c r="J224" s="25">
        <v>0</v>
      </c>
      <c r="K224" s="21" t="str">
        <f t="shared" ref="K224:K237" si="84">CHOOSE(WEEKDAY(L224),"Minggu","Senin","Selasa","Rabu","Kamis","Jum'at","Sabtu")</f>
        <v>Minggu</v>
      </c>
      <c r="L224" s="24">
        <f>(I224+J224)+G224/24</f>
        <v>45809.25</v>
      </c>
      <c r="M224" s="25">
        <f t="shared" ref="M224:M237" si="85">(J224+G224/24)</f>
        <v>0.25</v>
      </c>
    </row>
    <row r="225" spans="1:13" ht="15.75" x14ac:dyDescent="0.25">
      <c r="A225" s="21">
        <v>2</v>
      </c>
      <c r="B225" s="422" t="s">
        <v>294</v>
      </c>
      <c r="C225" s="273">
        <v>202</v>
      </c>
      <c r="D225" s="53">
        <f t="shared" si="81"/>
        <v>17</v>
      </c>
      <c r="E225" s="53">
        <v>1</v>
      </c>
      <c r="F225" s="53">
        <f t="shared" si="82"/>
        <v>16</v>
      </c>
      <c r="G225" s="27">
        <v>4</v>
      </c>
      <c r="H225" s="21" t="str">
        <f t="shared" si="83"/>
        <v>Minggu</v>
      </c>
      <c r="I225" s="24">
        <f t="shared" ref="I225:I238" si="86">$I$224+J225</f>
        <v>45809.791666666664</v>
      </c>
      <c r="J225" s="25">
        <f t="shared" ref="J225:J238" si="87">M224+D224/24</f>
        <v>0.79166666666666663</v>
      </c>
      <c r="K225" s="21" t="str">
        <f t="shared" si="84"/>
        <v>Minggu</v>
      </c>
      <c r="L225" s="24">
        <f t="shared" ref="L225:L237" si="88">($I$224+J225)+G225/24</f>
        <v>45809.958333333328</v>
      </c>
      <c r="M225" s="25">
        <f t="shared" si="85"/>
        <v>0.95833333333333326</v>
      </c>
    </row>
    <row r="226" spans="1:13" ht="15.75" x14ac:dyDescent="0.25">
      <c r="A226" s="21">
        <v>3</v>
      </c>
      <c r="B226" s="390" t="s">
        <v>304</v>
      </c>
      <c r="C226" s="159">
        <v>272</v>
      </c>
      <c r="D226" s="53">
        <f t="shared" si="81"/>
        <v>23</v>
      </c>
      <c r="E226" s="329">
        <v>1</v>
      </c>
      <c r="F226" s="53">
        <f t="shared" si="82"/>
        <v>22</v>
      </c>
      <c r="G226" s="27">
        <v>4</v>
      </c>
      <c r="H226" s="21" t="str">
        <f t="shared" si="83"/>
        <v>Senin</v>
      </c>
      <c r="I226" s="24">
        <f t="shared" si="86"/>
        <v>45810.666666666664</v>
      </c>
      <c r="J226" s="25">
        <f t="shared" si="87"/>
        <v>1.6666666666666665</v>
      </c>
      <c r="K226" s="21" t="str">
        <f t="shared" si="84"/>
        <v>Senin</v>
      </c>
      <c r="L226" s="24">
        <f t="shared" si="88"/>
        <v>45810.833333333328</v>
      </c>
      <c r="M226" s="25">
        <f t="shared" si="85"/>
        <v>1.8333333333333333</v>
      </c>
    </row>
    <row r="227" spans="1:13" ht="15.75" x14ac:dyDescent="0.25">
      <c r="A227" s="21">
        <v>4</v>
      </c>
      <c r="B227" s="390" t="s">
        <v>18</v>
      </c>
      <c r="C227" s="27">
        <v>333</v>
      </c>
      <c r="D227" s="53">
        <f t="shared" si="81"/>
        <v>28</v>
      </c>
      <c r="E227" s="53">
        <v>1</v>
      </c>
      <c r="F227" s="53">
        <f t="shared" si="82"/>
        <v>27</v>
      </c>
      <c r="G227" s="27">
        <v>5</v>
      </c>
      <c r="H227" s="21" t="str">
        <f t="shared" si="83"/>
        <v>Selasa</v>
      </c>
      <c r="I227" s="24">
        <f t="shared" si="86"/>
        <v>45811.791666666664</v>
      </c>
      <c r="J227" s="25">
        <f t="shared" si="87"/>
        <v>2.7916666666666665</v>
      </c>
      <c r="K227" s="21" t="str">
        <f t="shared" si="84"/>
        <v>Rabu</v>
      </c>
      <c r="L227" s="24">
        <f t="shared" si="88"/>
        <v>45812</v>
      </c>
      <c r="M227" s="25">
        <f t="shared" si="85"/>
        <v>3</v>
      </c>
    </row>
    <row r="228" spans="1:13" ht="15.75" x14ac:dyDescent="0.25">
      <c r="A228" s="21">
        <v>5</v>
      </c>
      <c r="B228" s="390" t="s">
        <v>301</v>
      </c>
      <c r="C228" s="27">
        <v>261</v>
      </c>
      <c r="D228" s="53">
        <f t="shared" si="81"/>
        <v>22</v>
      </c>
      <c r="E228" s="53">
        <v>1</v>
      </c>
      <c r="F228" s="53">
        <f t="shared" si="82"/>
        <v>21</v>
      </c>
      <c r="G228" s="27">
        <v>5</v>
      </c>
      <c r="H228" s="21" t="str">
        <f t="shared" si="83"/>
        <v>Kamis</v>
      </c>
      <c r="I228" s="24">
        <f t="shared" si="86"/>
        <v>45813.166666666664</v>
      </c>
      <c r="J228" s="25">
        <f t="shared" si="87"/>
        <v>4.166666666666667</v>
      </c>
      <c r="K228" s="21" t="str">
        <f t="shared" si="84"/>
        <v>Kamis</v>
      </c>
      <c r="L228" s="24">
        <f t="shared" si="88"/>
        <v>45813.375</v>
      </c>
      <c r="M228" s="25">
        <f t="shared" si="85"/>
        <v>4.375</v>
      </c>
    </row>
    <row r="229" spans="1:13" ht="15.75" x14ac:dyDescent="0.25">
      <c r="A229" s="21">
        <v>6</v>
      </c>
      <c r="B229" s="390" t="s">
        <v>143</v>
      </c>
      <c r="C229" s="27">
        <v>300</v>
      </c>
      <c r="D229" s="53">
        <f t="shared" si="81"/>
        <v>25</v>
      </c>
      <c r="E229" s="53">
        <v>0</v>
      </c>
      <c r="F229" s="53">
        <f t="shared" si="82"/>
        <v>25</v>
      </c>
      <c r="G229" s="27">
        <v>3</v>
      </c>
      <c r="H229" s="21" t="str">
        <f t="shared" si="83"/>
        <v>Jum'at</v>
      </c>
      <c r="I229" s="24">
        <f t="shared" si="86"/>
        <v>45814.291666666664</v>
      </c>
      <c r="J229" s="25">
        <f t="shared" si="87"/>
        <v>5.291666666666667</v>
      </c>
      <c r="K229" s="21" t="str">
        <f t="shared" si="84"/>
        <v>Jum'at</v>
      </c>
      <c r="L229" s="24">
        <f t="shared" si="88"/>
        <v>45814.416666666664</v>
      </c>
      <c r="M229" s="25">
        <f t="shared" si="85"/>
        <v>5.416666666666667</v>
      </c>
    </row>
    <row r="230" spans="1:13" ht="15.75" x14ac:dyDescent="0.25">
      <c r="A230" s="21">
        <v>7</v>
      </c>
      <c r="B230" s="390" t="s">
        <v>296</v>
      </c>
      <c r="C230" s="27">
        <v>300</v>
      </c>
      <c r="D230" s="53">
        <f t="shared" si="81"/>
        <v>26</v>
      </c>
      <c r="E230" s="53">
        <v>1</v>
      </c>
      <c r="F230" s="53">
        <f t="shared" si="82"/>
        <v>25</v>
      </c>
      <c r="G230" s="27">
        <v>4</v>
      </c>
      <c r="H230" s="21" t="str">
        <f t="shared" si="83"/>
        <v>Sabtu</v>
      </c>
      <c r="I230" s="24">
        <f t="shared" si="86"/>
        <v>45815.458333333336</v>
      </c>
      <c r="J230" s="25">
        <f t="shared" si="87"/>
        <v>6.4583333333333339</v>
      </c>
      <c r="K230" s="21" t="str">
        <f t="shared" si="84"/>
        <v>Sabtu</v>
      </c>
      <c r="L230" s="24">
        <f t="shared" si="88"/>
        <v>45815.625</v>
      </c>
      <c r="M230" s="25">
        <f t="shared" si="85"/>
        <v>6.6250000000000009</v>
      </c>
    </row>
    <row r="231" spans="1:13" ht="15.75" x14ac:dyDescent="0.25">
      <c r="A231" s="21">
        <f t="shared" ref="A231:A238" si="89">A230+1</f>
        <v>8</v>
      </c>
      <c r="B231" s="390" t="s">
        <v>143</v>
      </c>
      <c r="C231" s="27">
        <v>300</v>
      </c>
      <c r="D231" s="53">
        <f t="shared" si="81"/>
        <v>25</v>
      </c>
      <c r="E231" s="53">
        <v>0</v>
      </c>
      <c r="F231" s="53">
        <f t="shared" si="82"/>
        <v>25</v>
      </c>
      <c r="G231" s="27">
        <v>4</v>
      </c>
      <c r="H231" s="21" t="str">
        <f t="shared" si="83"/>
        <v>Minggu</v>
      </c>
      <c r="I231" s="24">
        <f t="shared" si="86"/>
        <v>45816.708333333336</v>
      </c>
      <c r="J231" s="25">
        <f t="shared" si="87"/>
        <v>7.7083333333333339</v>
      </c>
      <c r="K231" s="21" t="str">
        <f t="shared" si="84"/>
        <v>Minggu</v>
      </c>
      <c r="L231" s="24">
        <f t="shared" si="88"/>
        <v>45816.875</v>
      </c>
      <c r="M231" s="25">
        <f t="shared" si="85"/>
        <v>7.8750000000000009</v>
      </c>
    </row>
    <row r="232" spans="1:13" ht="15.75" x14ac:dyDescent="0.25">
      <c r="A232" s="21">
        <f t="shared" si="89"/>
        <v>9</v>
      </c>
      <c r="B232" s="390" t="s">
        <v>296</v>
      </c>
      <c r="C232" s="27">
        <v>300</v>
      </c>
      <c r="D232" s="53">
        <f t="shared" si="81"/>
        <v>26</v>
      </c>
      <c r="E232" s="53">
        <v>1</v>
      </c>
      <c r="F232" s="53">
        <f t="shared" si="82"/>
        <v>25</v>
      </c>
      <c r="G232" s="27">
        <v>4</v>
      </c>
      <c r="H232" s="21" t="str">
        <f t="shared" si="83"/>
        <v>Senin</v>
      </c>
      <c r="I232" s="24">
        <f t="shared" si="86"/>
        <v>45817.916666666664</v>
      </c>
      <c r="J232" s="25">
        <f t="shared" si="87"/>
        <v>8.9166666666666679</v>
      </c>
      <c r="K232" s="21" t="str">
        <f t="shared" si="84"/>
        <v>Selasa</v>
      </c>
      <c r="L232" s="24">
        <f t="shared" si="88"/>
        <v>45818.083333333328</v>
      </c>
      <c r="M232" s="25">
        <f t="shared" si="85"/>
        <v>9.0833333333333339</v>
      </c>
    </row>
    <row r="233" spans="1:13" ht="15.75" x14ac:dyDescent="0.25">
      <c r="A233" s="21">
        <f t="shared" si="89"/>
        <v>10</v>
      </c>
      <c r="B233" s="390" t="s">
        <v>143</v>
      </c>
      <c r="C233" s="27">
        <v>261</v>
      </c>
      <c r="D233" s="53">
        <f t="shared" si="81"/>
        <v>22</v>
      </c>
      <c r="E233" s="53">
        <v>1</v>
      </c>
      <c r="F233" s="53">
        <f t="shared" si="82"/>
        <v>21</v>
      </c>
      <c r="G233" s="27">
        <v>3</v>
      </c>
      <c r="H233" s="21" t="str">
        <f t="shared" si="83"/>
        <v>Rabu</v>
      </c>
      <c r="I233" s="24">
        <f t="shared" si="86"/>
        <v>45819.166666666664</v>
      </c>
      <c r="J233" s="25">
        <f t="shared" si="87"/>
        <v>10.166666666666668</v>
      </c>
      <c r="K233" s="21" t="str">
        <f t="shared" si="84"/>
        <v>Rabu</v>
      </c>
      <c r="L233" s="24">
        <f t="shared" si="88"/>
        <v>45819.291666666664</v>
      </c>
      <c r="M233" s="25">
        <f t="shared" si="85"/>
        <v>10.291666666666668</v>
      </c>
    </row>
    <row r="234" spans="1:13" ht="15.75" x14ac:dyDescent="0.25">
      <c r="A234" s="21">
        <f t="shared" si="89"/>
        <v>11</v>
      </c>
      <c r="B234" s="390" t="s">
        <v>301</v>
      </c>
      <c r="C234" s="27">
        <v>333</v>
      </c>
      <c r="D234" s="53">
        <f t="shared" si="81"/>
        <v>25</v>
      </c>
      <c r="E234" s="53">
        <v>-2</v>
      </c>
      <c r="F234" s="53">
        <f t="shared" si="82"/>
        <v>27</v>
      </c>
      <c r="G234" s="27">
        <v>3</v>
      </c>
      <c r="H234" s="21" t="str">
        <f t="shared" si="83"/>
        <v>Kamis</v>
      </c>
      <c r="I234" s="24">
        <f t="shared" si="86"/>
        <v>45820.208333333336</v>
      </c>
      <c r="J234" s="25">
        <f t="shared" si="87"/>
        <v>11.208333333333334</v>
      </c>
      <c r="K234" s="21" t="str">
        <f t="shared" si="84"/>
        <v>Kamis</v>
      </c>
      <c r="L234" s="24">
        <f t="shared" si="88"/>
        <v>45820.333333333336</v>
      </c>
      <c r="M234" s="25">
        <f t="shared" si="85"/>
        <v>11.333333333333334</v>
      </c>
    </row>
    <row r="235" spans="1:13" ht="15.75" x14ac:dyDescent="0.25">
      <c r="A235" s="21">
        <f t="shared" si="89"/>
        <v>12</v>
      </c>
      <c r="B235" s="390" t="s">
        <v>18</v>
      </c>
      <c r="C235" s="27">
        <v>272</v>
      </c>
      <c r="D235" s="53">
        <f t="shared" si="81"/>
        <v>23</v>
      </c>
      <c r="E235" s="53">
        <v>1</v>
      </c>
      <c r="F235" s="53">
        <f t="shared" si="82"/>
        <v>22</v>
      </c>
      <c r="G235" s="27">
        <v>5</v>
      </c>
      <c r="H235" s="21" t="str">
        <f t="shared" si="83"/>
        <v>Jum'at</v>
      </c>
      <c r="I235" s="24">
        <f t="shared" si="86"/>
        <v>45821.375</v>
      </c>
      <c r="J235" s="25">
        <f t="shared" si="87"/>
        <v>12.375</v>
      </c>
      <c r="K235" s="21" t="str">
        <f t="shared" si="84"/>
        <v>Jum'at</v>
      </c>
      <c r="L235" s="24">
        <f t="shared" si="88"/>
        <v>45821.583333333336</v>
      </c>
      <c r="M235" s="25">
        <f t="shared" si="85"/>
        <v>12.583333333333334</v>
      </c>
    </row>
    <row r="236" spans="1:13" ht="15.75" x14ac:dyDescent="0.25">
      <c r="A236" s="21">
        <f t="shared" si="89"/>
        <v>13</v>
      </c>
      <c r="B236" s="390" t="s">
        <v>304</v>
      </c>
      <c r="C236" s="273">
        <v>202</v>
      </c>
      <c r="D236" s="53">
        <f t="shared" si="81"/>
        <v>17</v>
      </c>
      <c r="E236" s="53">
        <v>1</v>
      </c>
      <c r="F236" s="53">
        <f t="shared" si="82"/>
        <v>16</v>
      </c>
      <c r="G236" s="27">
        <v>4</v>
      </c>
      <c r="H236" s="21" t="str">
        <f t="shared" si="83"/>
        <v>Sabtu</v>
      </c>
      <c r="I236" s="24">
        <f t="shared" si="86"/>
        <v>45822.541666666664</v>
      </c>
      <c r="J236" s="25">
        <f t="shared" si="87"/>
        <v>13.541666666666668</v>
      </c>
      <c r="K236" s="21" t="str">
        <f t="shared" si="84"/>
        <v>Sabtu</v>
      </c>
      <c r="L236" s="24">
        <f t="shared" si="88"/>
        <v>45822.708333333328</v>
      </c>
      <c r="M236" s="25">
        <f t="shared" si="85"/>
        <v>13.708333333333334</v>
      </c>
    </row>
    <row r="237" spans="1:13" ht="15.75" x14ac:dyDescent="0.25">
      <c r="A237" s="21">
        <f t="shared" si="89"/>
        <v>14</v>
      </c>
      <c r="B237" s="422" t="s">
        <v>294</v>
      </c>
      <c r="C237" s="164">
        <v>150</v>
      </c>
      <c r="D237" s="53">
        <f t="shared" si="81"/>
        <v>14</v>
      </c>
      <c r="E237" s="53">
        <v>2</v>
      </c>
      <c r="F237" s="53">
        <f t="shared" si="82"/>
        <v>12</v>
      </c>
      <c r="G237" s="27">
        <v>3</v>
      </c>
      <c r="H237" s="21" t="str">
        <f t="shared" si="83"/>
        <v>Minggu</v>
      </c>
      <c r="I237" s="24">
        <f t="shared" si="86"/>
        <v>45823.416666666664</v>
      </c>
      <c r="J237" s="25">
        <f t="shared" si="87"/>
        <v>14.416666666666668</v>
      </c>
      <c r="K237" s="21" t="str">
        <f t="shared" si="84"/>
        <v>Minggu</v>
      </c>
      <c r="L237" s="24">
        <f t="shared" si="88"/>
        <v>45823.541666666664</v>
      </c>
      <c r="M237" s="25">
        <f t="shared" si="85"/>
        <v>14.541666666666668</v>
      </c>
    </row>
    <row r="238" spans="1:13" ht="15.75" x14ac:dyDescent="0.25">
      <c r="A238" s="21">
        <f t="shared" si="89"/>
        <v>15</v>
      </c>
      <c r="B238" s="390" t="s">
        <v>289</v>
      </c>
      <c r="C238" s="21"/>
      <c r="D238" s="23"/>
      <c r="E238" s="23"/>
      <c r="F238" s="23"/>
      <c r="G238" s="21"/>
      <c r="H238" s="21" t="str">
        <f t="shared" si="83"/>
        <v>Senin</v>
      </c>
      <c r="I238" s="24">
        <f t="shared" si="86"/>
        <v>45824.125</v>
      </c>
      <c r="J238" s="25">
        <f t="shared" si="87"/>
        <v>15.125000000000002</v>
      </c>
      <c r="K238" s="21"/>
      <c r="L238" s="24"/>
      <c r="M238" s="25"/>
    </row>
    <row r="239" spans="1:13" x14ac:dyDescent="0.25">
      <c r="A239" s="440" t="s">
        <v>31</v>
      </c>
      <c r="B239" s="440"/>
      <c r="C239" s="160">
        <f>SUM(C224:C238)</f>
        <v>3636</v>
      </c>
      <c r="D239" s="160">
        <f>SUM(D224:D238)</f>
        <v>306</v>
      </c>
      <c r="E239" s="160"/>
      <c r="F239" s="160"/>
      <c r="G239" s="160">
        <f>SUM(G224:G238)</f>
        <v>57</v>
      </c>
      <c r="H239" s="160">
        <f>D239+G239</f>
        <v>363</v>
      </c>
      <c r="I239" s="143"/>
      <c r="J239" s="144"/>
      <c r="K239" s="143"/>
      <c r="L239" s="143"/>
      <c r="M239" s="144"/>
    </row>
    <row r="240" spans="1:13" x14ac:dyDescent="0.25">
      <c r="A240" s="440" t="s">
        <v>32</v>
      </c>
      <c r="B240" s="440"/>
      <c r="C240" s="146"/>
      <c r="D240" s="147">
        <f>D239/24</f>
        <v>12.75</v>
      </c>
      <c r="E240" s="147"/>
      <c r="F240" s="147"/>
      <c r="G240" s="147">
        <f>G239/24</f>
        <v>2.375</v>
      </c>
      <c r="H240" s="147">
        <f>H239/24</f>
        <v>15.125</v>
      </c>
      <c r="I240" s="148"/>
      <c r="J240" s="149" t="s">
        <v>33</v>
      </c>
      <c r="K240" s="150"/>
      <c r="L240" s="150"/>
      <c r="M240" s="394"/>
    </row>
    <row r="241" spans="1:13" x14ac:dyDescent="0.25">
      <c r="G241" s="165" t="s">
        <v>331</v>
      </c>
      <c r="J241" s="144" t="s">
        <v>34</v>
      </c>
      <c r="K241" s="144"/>
      <c r="L241" s="154">
        <f>C239</f>
        <v>3636</v>
      </c>
      <c r="M241" s="150" t="s">
        <v>35</v>
      </c>
    </row>
    <row r="242" spans="1:13" x14ac:dyDescent="0.25">
      <c r="J242" s="144" t="s">
        <v>36</v>
      </c>
      <c r="K242" s="144"/>
      <c r="L242" s="155">
        <f>D240</f>
        <v>12.75</v>
      </c>
      <c r="M242" s="150" t="s">
        <v>14</v>
      </c>
    </row>
    <row r="243" spans="1:13" x14ac:dyDescent="0.25">
      <c r="J243" s="144" t="s">
        <v>37</v>
      </c>
      <c r="K243" s="144"/>
      <c r="L243" s="156">
        <f>G240</f>
        <v>2.375</v>
      </c>
      <c r="M243" s="150" t="s">
        <v>14</v>
      </c>
    </row>
    <row r="245" spans="1:13" ht="15.75" x14ac:dyDescent="0.25">
      <c r="A245" s="488" t="s">
        <v>310</v>
      </c>
      <c r="B245" s="488"/>
      <c r="C245" s="488"/>
      <c r="D245" s="488"/>
      <c r="E245" s="488"/>
      <c r="F245" s="488"/>
      <c r="G245" s="488"/>
      <c r="H245" s="488"/>
      <c r="I245" s="488"/>
      <c r="J245" s="488"/>
      <c r="K245" s="488"/>
      <c r="L245" s="488"/>
      <c r="M245" s="488"/>
    </row>
    <row r="246" spans="1:13" ht="15.75" x14ac:dyDescent="0.25">
      <c r="A246" s="488" t="s">
        <v>399</v>
      </c>
      <c r="B246" s="488"/>
      <c r="C246" s="488"/>
      <c r="D246" s="488"/>
      <c r="E246" s="488"/>
      <c r="F246" s="488"/>
      <c r="G246" s="488"/>
      <c r="H246" s="488"/>
      <c r="I246" s="488"/>
      <c r="J246" s="488"/>
      <c r="K246" s="488"/>
      <c r="L246" s="488"/>
      <c r="M246" s="488"/>
    </row>
    <row r="247" spans="1:13" ht="16.5" x14ac:dyDescent="0.3">
      <c r="A247" s="489" t="s">
        <v>48</v>
      </c>
      <c r="B247" s="489"/>
      <c r="C247" s="489"/>
      <c r="D247" s="489"/>
      <c r="E247" s="489"/>
      <c r="F247" s="489"/>
      <c r="G247" s="489"/>
      <c r="H247" s="489"/>
      <c r="I247" s="137"/>
      <c r="J247" s="138"/>
      <c r="K247" s="139" t="s">
        <v>3</v>
      </c>
      <c r="L247" s="136">
        <v>12</v>
      </c>
      <c r="M247" s="139" t="s">
        <v>4</v>
      </c>
    </row>
    <row r="248" spans="1:13" ht="15" customHeight="1" x14ac:dyDescent="0.25">
      <c r="A248" s="13" t="s">
        <v>5</v>
      </c>
      <c r="B248" s="13" t="s">
        <v>6</v>
      </c>
      <c r="C248" s="12" t="s">
        <v>7</v>
      </c>
      <c r="D248" s="12" t="s">
        <v>8</v>
      </c>
      <c r="E248" s="11" t="s">
        <v>400</v>
      </c>
      <c r="F248" s="11" t="s">
        <v>10</v>
      </c>
      <c r="G248" s="12" t="s">
        <v>11</v>
      </c>
      <c r="H248" s="10" t="s">
        <v>12</v>
      </c>
      <c r="I248" s="10"/>
      <c r="J248" s="10"/>
      <c r="K248" s="9" t="s">
        <v>13</v>
      </c>
      <c r="L248" s="9"/>
      <c r="M248" s="9"/>
    </row>
    <row r="249" spans="1:13" ht="15.75" x14ac:dyDescent="0.25">
      <c r="A249" s="13"/>
      <c r="B249" s="13"/>
      <c r="C249" s="12"/>
      <c r="D249" s="12"/>
      <c r="E249" s="11"/>
      <c r="F249" s="11"/>
      <c r="G249" s="12"/>
      <c r="H249" s="19" t="s">
        <v>14</v>
      </c>
      <c r="I249" s="19" t="s">
        <v>15</v>
      </c>
      <c r="J249" s="19" t="s">
        <v>16</v>
      </c>
      <c r="K249" s="20" t="s">
        <v>14</v>
      </c>
      <c r="L249" s="20" t="s">
        <v>15</v>
      </c>
      <c r="M249" s="20" t="s">
        <v>16</v>
      </c>
    </row>
    <row r="250" spans="1:13" ht="15.75" x14ac:dyDescent="0.25">
      <c r="A250" s="21">
        <v>1</v>
      </c>
      <c r="B250" s="390" t="s">
        <v>289</v>
      </c>
      <c r="C250" s="164">
        <v>150</v>
      </c>
      <c r="D250" s="53">
        <f t="shared" ref="D250:D260" si="90">F250+E250</f>
        <v>14</v>
      </c>
      <c r="E250" s="53">
        <v>2</v>
      </c>
      <c r="F250" s="53">
        <f t="shared" ref="F250:F260" si="91">INT(C250/$L$3)</f>
        <v>12</v>
      </c>
      <c r="G250" s="27">
        <v>5</v>
      </c>
      <c r="H250" s="21" t="str">
        <f t="shared" ref="H250:H261" si="92">CHOOSE(WEEKDAY(I250),"Minggu","Senin","Selasa","Rabu","Kamis","Jum'at","Sabtu")</f>
        <v>Senin</v>
      </c>
      <c r="I250" s="24">
        <v>45824</v>
      </c>
      <c r="J250" s="25">
        <v>0.25</v>
      </c>
      <c r="K250" s="21" t="str">
        <f t="shared" ref="K250:K260" si="93">CHOOSE(WEEKDAY(L250),"Minggu","Senin","Selasa","Rabu","Kamis","Jum'at","Sabtu")</f>
        <v>Senin</v>
      </c>
      <c r="L250" s="24">
        <f>(I250+J250)+G250/24</f>
        <v>45824.458333333336</v>
      </c>
      <c r="M250" s="25">
        <f t="shared" ref="M250:M260" si="94">(J250+G250/24)</f>
        <v>0.45833333333333337</v>
      </c>
    </row>
    <row r="251" spans="1:13" ht="15.75" x14ac:dyDescent="0.25">
      <c r="A251" s="21">
        <v>2</v>
      </c>
      <c r="B251" s="422" t="s">
        <v>294</v>
      </c>
      <c r="C251" s="273">
        <v>202</v>
      </c>
      <c r="D251" s="53">
        <f t="shared" si="90"/>
        <v>18</v>
      </c>
      <c r="E251" s="53">
        <v>2</v>
      </c>
      <c r="F251" s="53">
        <f t="shared" si="91"/>
        <v>16</v>
      </c>
      <c r="G251" s="27">
        <v>2</v>
      </c>
      <c r="H251" s="21" t="str">
        <f t="shared" si="92"/>
        <v>Selasa</v>
      </c>
      <c r="I251" s="24">
        <f t="shared" ref="I251:I261" si="95">$I$250+J251</f>
        <v>45825.041666666664</v>
      </c>
      <c r="J251" s="25">
        <f t="shared" ref="J251:J261" si="96">M250+D250/24</f>
        <v>1.0416666666666667</v>
      </c>
      <c r="K251" s="21" t="str">
        <f t="shared" si="93"/>
        <v>Selasa</v>
      </c>
      <c r="L251" s="24">
        <f t="shared" ref="L251:L260" si="97">($I$250+J251)+G251/24</f>
        <v>45825.125</v>
      </c>
      <c r="M251" s="25">
        <f t="shared" si="94"/>
        <v>1.125</v>
      </c>
    </row>
    <row r="252" spans="1:13" ht="15.75" x14ac:dyDescent="0.25">
      <c r="A252" s="21">
        <v>3</v>
      </c>
      <c r="B252" s="390" t="s">
        <v>304</v>
      </c>
      <c r="C252" s="159">
        <v>272</v>
      </c>
      <c r="D252" s="53">
        <f t="shared" si="90"/>
        <v>23</v>
      </c>
      <c r="E252" s="329">
        <v>1</v>
      </c>
      <c r="F252" s="53">
        <f t="shared" si="91"/>
        <v>22</v>
      </c>
      <c r="G252" s="27">
        <v>4</v>
      </c>
      <c r="H252" s="21" t="str">
        <f t="shared" si="92"/>
        <v>Selasa</v>
      </c>
      <c r="I252" s="24">
        <f t="shared" si="95"/>
        <v>45825.875</v>
      </c>
      <c r="J252" s="25">
        <f t="shared" si="96"/>
        <v>1.875</v>
      </c>
      <c r="K252" s="21" t="str">
        <f t="shared" si="93"/>
        <v>Rabu</v>
      </c>
      <c r="L252" s="24">
        <f t="shared" si="97"/>
        <v>45826.041666666664</v>
      </c>
      <c r="M252" s="25">
        <f t="shared" si="94"/>
        <v>2.0416666666666665</v>
      </c>
    </row>
    <row r="253" spans="1:13" ht="15.75" x14ac:dyDescent="0.25">
      <c r="A253" s="21">
        <v>4</v>
      </c>
      <c r="B253" s="390" t="s">
        <v>18</v>
      </c>
      <c r="C253" s="27">
        <v>333</v>
      </c>
      <c r="D253" s="53">
        <f t="shared" si="90"/>
        <v>29</v>
      </c>
      <c r="E253" s="53">
        <v>2</v>
      </c>
      <c r="F253" s="53">
        <f t="shared" si="91"/>
        <v>27</v>
      </c>
      <c r="G253" s="27">
        <v>5</v>
      </c>
      <c r="H253" s="21" t="str">
        <f t="shared" si="92"/>
        <v>Kamis</v>
      </c>
      <c r="I253" s="24">
        <f t="shared" si="95"/>
        <v>45827</v>
      </c>
      <c r="J253" s="25">
        <f t="shared" si="96"/>
        <v>3</v>
      </c>
      <c r="K253" s="21" t="str">
        <f t="shared" si="93"/>
        <v>Kamis</v>
      </c>
      <c r="L253" s="24">
        <f t="shared" si="97"/>
        <v>45827.208333333336</v>
      </c>
      <c r="M253" s="25">
        <f t="shared" si="94"/>
        <v>3.2083333333333335</v>
      </c>
    </row>
    <row r="254" spans="1:13" ht="15.75" x14ac:dyDescent="0.25">
      <c r="A254" s="21">
        <v>5</v>
      </c>
      <c r="B254" s="390" t="s">
        <v>301</v>
      </c>
      <c r="C254" s="27">
        <v>261</v>
      </c>
      <c r="D254" s="53">
        <f t="shared" si="90"/>
        <v>24</v>
      </c>
      <c r="E254" s="53">
        <v>3</v>
      </c>
      <c r="F254" s="53">
        <f t="shared" si="91"/>
        <v>21</v>
      </c>
      <c r="G254" s="27">
        <v>5</v>
      </c>
      <c r="H254" s="21" t="str">
        <f t="shared" si="92"/>
        <v>Jum'at</v>
      </c>
      <c r="I254" s="24">
        <f t="shared" si="95"/>
        <v>45828.416666666664</v>
      </c>
      <c r="J254" s="25">
        <f t="shared" si="96"/>
        <v>4.416666666666667</v>
      </c>
      <c r="K254" s="21" t="str">
        <f t="shared" si="93"/>
        <v>Jum'at</v>
      </c>
      <c r="L254" s="24">
        <f t="shared" si="97"/>
        <v>45828.625</v>
      </c>
      <c r="M254" s="25">
        <f t="shared" si="94"/>
        <v>4.625</v>
      </c>
    </row>
    <row r="255" spans="1:13" ht="15.75" x14ac:dyDescent="0.25">
      <c r="A255" s="21">
        <v>6</v>
      </c>
      <c r="B255" s="390" t="s">
        <v>143</v>
      </c>
      <c r="C255" s="27">
        <v>300</v>
      </c>
      <c r="D255" s="53">
        <f t="shared" si="90"/>
        <v>27</v>
      </c>
      <c r="E255" s="53">
        <v>2</v>
      </c>
      <c r="F255" s="53">
        <f t="shared" si="91"/>
        <v>25</v>
      </c>
      <c r="G255" s="27">
        <v>3</v>
      </c>
      <c r="H255" s="21" t="str">
        <f t="shared" si="92"/>
        <v>Sabtu</v>
      </c>
      <c r="I255" s="24">
        <f t="shared" si="95"/>
        <v>45829.625</v>
      </c>
      <c r="J255" s="25">
        <f t="shared" si="96"/>
        <v>5.625</v>
      </c>
      <c r="K255" s="21" t="str">
        <f t="shared" si="93"/>
        <v>Sabtu</v>
      </c>
      <c r="L255" s="24">
        <f t="shared" si="97"/>
        <v>45829.75</v>
      </c>
      <c r="M255" s="25">
        <f t="shared" si="94"/>
        <v>5.75</v>
      </c>
    </row>
    <row r="256" spans="1:13" ht="15.75" x14ac:dyDescent="0.25">
      <c r="A256" s="21">
        <v>7</v>
      </c>
      <c r="B256" s="390" t="s">
        <v>296</v>
      </c>
      <c r="C256" s="27">
        <v>300</v>
      </c>
      <c r="D256" s="53">
        <f t="shared" si="90"/>
        <v>25</v>
      </c>
      <c r="E256" s="53">
        <v>0</v>
      </c>
      <c r="F256" s="53">
        <f t="shared" si="91"/>
        <v>25</v>
      </c>
      <c r="G256" s="27">
        <v>6</v>
      </c>
      <c r="H256" s="21" t="str">
        <f t="shared" si="92"/>
        <v>Minggu</v>
      </c>
      <c r="I256" s="24">
        <f t="shared" si="95"/>
        <v>45830.875</v>
      </c>
      <c r="J256" s="25">
        <f t="shared" si="96"/>
        <v>6.875</v>
      </c>
      <c r="K256" s="21" t="str">
        <f t="shared" si="93"/>
        <v>Senin</v>
      </c>
      <c r="L256" s="24">
        <f t="shared" si="97"/>
        <v>45831.125</v>
      </c>
      <c r="M256" s="25">
        <f t="shared" si="94"/>
        <v>7.125</v>
      </c>
    </row>
    <row r="257" spans="1:13" ht="15.75" x14ac:dyDescent="0.25">
      <c r="A257" s="21">
        <v>8</v>
      </c>
      <c r="B257" s="390" t="s">
        <v>143</v>
      </c>
      <c r="C257" s="27">
        <v>300</v>
      </c>
      <c r="D257" s="53">
        <f t="shared" si="90"/>
        <v>25</v>
      </c>
      <c r="E257" s="53">
        <v>0</v>
      </c>
      <c r="F257" s="53">
        <f t="shared" si="91"/>
        <v>25</v>
      </c>
      <c r="G257" s="27">
        <v>3</v>
      </c>
      <c r="H257" s="21" t="str">
        <f t="shared" si="92"/>
        <v>Selasa</v>
      </c>
      <c r="I257" s="24">
        <f t="shared" si="95"/>
        <v>45832.166666666664</v>
      </c>
      <c r="J257" s="25">
        <f t="shared" si="96"/>
        <v>8.1666666666666661</v>
      </c>
      <c r="K257" s="21" t="str">
        <f t="shared" si="93"/>
        <v>Selasa</v>
      </c>
      <c r="L257" s="24">
        <f t="shared" si="97"/>
        <v>45832.291666666664</v>
      </c>
      <c r="M257" s="25">
        <f t="shared" si="94"/>
        <v>8.2916666666666661</v>
      </c>
    </row>
    <row r="258" spans="1:13" ht="15.75" x14ac:dyDescent="0.25">
      <c r="A258" s="21">
        <v>9</v>
      </c>
      <c r="B258" s="390" t="s">
        <v>296</v>
      </c>
      <c r="C258" s="27">
        <v>300</v>
      </c>
      <c r="D258" s="53">
        <f t="shared" si="90"/>
        <v>24</v>
      </c>
      <c r="E258" s="53">
        <v>-1</v>
      </c>
      <c r="F258" s="53">
        <f t="shared" si="91"/>
        <v>25</v>
      </c>
      <c r="G258" s="27">
        <v>2</v>
      </c>
      <c r="H258" s="21" t="str">
        <f t="shared" si="92"/>
        <v>Rabu</v>
      </c>
      <c r="I258" s="24">
        <f t="shared" si="95"/>
        <v>45833.333333333336</v>
      </c>
      <c r="J258" s="25">
        <f t="shared" si="96"/>
        <v>9.3333333333333321</v>
      </c>
      <c r="K258" s="21" t="str">
        <f t="shared" si="93"/>
        <v>Rabu</v>
      </c>
      <c r="L258" s="24">
        <f t="shared" si="97"/>
        <v>45833.416666666672</v>
      </c>
      <c r="M258" s="25">
        <f t="shared" si="94"/>
        <v>9.4166666666666661</v>
      </c>
    </row>
    <row r="259" spans="1:13" ht="15.75" x14ac:dyDescent="0.25">
      <c r="A259" s="21">
        <v>10</v>
      </c>
      <c r="B259" s="390" t="s">
        <v>143</v>
      </c>
      <c r="C259" s="27">
        <v>261</v>
      </c>
      <c r="D259" s="53">
        <f t="shared" si="90"/>
        <v>22</v>
      </c>
      <c r="E259" s="53">
        <v>1</v>
      </c>
      <c r="F259" s="53">
        <f t="shared" si="91"/>
        <v>21</v>
      </c>
      <c r="G259" s="27">
        <v>2</v>
      </c>
      <c r="H259" s="21" t="str">
        <f t="shared" si="92"/>
        <v>Kamis</v>
      </c>
      <c r="I259" s="24">
        <f t="shared" si="95"/>
        <v>45834.416666666664</v>
      </c>
      <c r="J259" s="25">
        <f t="shared" si="96"/>
        <v>10.416666666666666</v>
      </c>
      <c r="K259" s="21" t="str">
        <f t="shared" si="93"/>
        <v>Kamis</v>
      </c>
      <c r="L259" s="24">
        <f t="shared" si="97"/>
        <v>45834.5</v>
      </c>
      <c r="M259" s="25">
        <f t="shared" si="94"/>
        <v>10.5</v>
      </c>
    </row>
    <row r="260" spans="1:13" ht="15.75" x14ac:dyDescent="0.25">
      <c r="A260" s="21">
        <v>11</v>
      </c>
      <c r="B260" s="390" t="s">
        <v>301</v>
      </c>
      <c r="C260" s="27">
        <v>333</v>
      </c>
      <c r="D260" s="53">
        <f t="shared" si="90"/>
        <v>25</v>
      </c>
      <c r="E260" s="53">
        <v>-2</v>
      </c>
      <c r="F260" s="53">
        <f t="shared" si="91"/>
        <v>27</v>
      </c>
      <c r="G260" s="27">
        <v>3</v>
      </c>
      <c r="H260" s="21" t="str">
        <f t="shared" si="92"/>
        <v>Jum'at</v>
      </c>
      <c r="I260" s="24">
        <f t="shared" si="95"/>
        <v>45835.416666666664</v>
      </c>
      <c r="J260" s="25">
        <f t="shared" si="96"/>
        <v>11.416666666666666</v>
      </c>
      <c r="K260" s="21" t="str">
        <f t="shared" si="93"/>
        <v>Jum'at</v>
      </c>
      <c r="L260" s="24">
        <f t="shared" si="97"/>
        <v>45835.541666666664</v>
      </c>
      <c r="M260" s="25">
        <f t="shared" si="94"/>
        <v>11.541666666666666</v>
      </c>
    </row>
    <row r="261" spans="1:13" ht="15.75" x14ac:dyDescent="0.25">
      <c r="A261" s="21">
        <v>12</v>
      </c>
      <c r="B261" s="390" t="s">
        <v>18</v>
      </c>
      <c r="C261" s="27"/>
      <c r="D261" s="53"/>
      <c r="E261" s="53"/>
      <c r="F261" s="53"/>
      <c r="G261" s="27"/>
      <c r="H261" s="21" t="str">
        <f t="shared" si="92"/>
        <v>Sabtu</v>
      </c>
      <c r="I261" s="24">
        <f t="shared" si="95"/>
        <v>45836.583333333336</v>
      </c>
      <c r="J261" s="25">
        <f t="shared" si="96"/>
        <v>12.583333333333332</v>
      </c>
      <c r="K261" s="21"/>
      <c r="L261" s="24"/>
      <c r="M261" s="25"/>
    </row>
    <row r="262" spans="1:13" x14ac:dyDescent="0.25">
      <c r="A262" s="440" t="s">
        <v>31</v>
      </c>
      <c r="B262" s="440"/>
      <c r="C262" s="160">
        <f>SUM(C250:C261)</f>
        <v>3012</v>
      </c>
      <c r="D262" s="160">
        <f>SUM(D250:D261)</f>
        <v>256</v>
      </c>
      <c r="E262" s="160"/>
      <c r="F262" s="160"/>
      <c r="G262" s="160">
        <f>SUM(G250:G261)</f>
        <v>40</v>
      </c>
      <c r="H262" s="160">
        <f>D262+G262</f>
        <v>296</v>
      </c>
      <c r="I262" s="143"/>
      <c r="J262" s="144"/>
      <c r="K262" s="143"/>
      <c r="L262" s="143"/>
      <c r="M262" s="144"/>
    </row>
    <row r="263" spans="1:13" x14ac:dyDescent="0.25">
      <c r="A263" s="440" t="s">
        <v>32</v>
      </c>
      <c r="B263" s="440"/>
      <c r="C263" s="146"/>
      <c r="D263" s="147">
        <f>D262/24</f>
        <v>10.666666666666666</v>
      </c>
      <c r="E263" s="147"/>
      <c r="F263" s="147"/>
      <c r="G263" s="147">
        <f>G262/24</f>
        <v>1.6666666666666667</v>
      </c>
      <c r="H263" s="147">
        <f>H262/24</f>
        <v>12.333333333333334</v>
      </c>
      <c r="I263" s="148"/>
      <c r="J263" s="149" t="s">
        <v>33</v>
      </c>
      <c r="K263" s="150"/>
      <c r="L263" s="150"/>
      <c r="M263" s="394"/>
    </row>
    <row r="264" spans="1:13" x14ac:dyDescent="0.25">
      <c r="G264" s="165" t="s">
        <v>331</v>
      </c>
      <c r="J264" s="144" t="s">
        <v>34</v>
      </c>
      <c r="K264" s="144"/>
      <c r="L264" s="154">
        <f>C262</f>
        <v>3012</v>
      </c>
      <c r="M264" s="150" t="s">
        <v>35</v>
      </c>
    </row>
    <row r="265" spans="1:13" x14ac:dyDescent="0.25">
      <c r="J265" s="144" t="s">
        <v>36</v>
      </c>
      <c r="K265" s="144"/>
      <c r="L265" s="155">
        <f>D263</f>
        <v>10.666666666666666</v>
      </c>
      <c r="M265" s="150" t="s">
        <v>14</v>
      </c>
    </row>
    <row r="266" spans="1:13" x14ac:dyDescent="0.25">
      <c r="J266" s="144" t="s">
        <v>37</v>
      </c>
      <c r="K266" s="144"/>
      <c r="L266" s="156">
        <f>G263</f>
        <v>1.6666666666666667</v>
      </c>
      <c r="M266" s="150" t="s">
        <v>14</v>
      </c>
    </row>
  </sheetData>
  <mergeCells count="154">
    <mergeCell ref="A262:B262"/>
    <mergeCell ref="A263:B263"/>
    <mergeCell ref="A239:B239"/>
    <mergeCell ref="A240:B240"/>
    <mergeCell ref="A245:M245"/>
    <mergeCell ref="A246:M246"/>
    <mergeCell ref="A247:H247"/>
    <mergeCell ref="A248:A249"/>
    <mergeCell ref="B248:B249"/>
    <mergeCell ref="C248:C249"/>
    <mergeCell ref="D248:D249"/>
    <mergeCell ref="E248:E249"/>
    <mergeCell ref="F248:F249"/>
    <mergeCell ref="G248:G249"/>
    <mergeCell ref="H248:J248"/>
    <mergeCell ref="K248:M248"/>
    <mergeCell ref="A213:B213"/>
    <mergeCell ref="A214:B214"/>
    <mergeCell ref="A219:M219"/>
    <mergeCell ref="A220:M220"/>
    <mergeCell ref="A221:H221"/>
    <mergeCell ref="A222:A223"/>
    <mergeCell ref="B222:B223"/>
    <mergeCell ref="C222:C223"/>
    <mergeCell ref="D222:D223"/>
    <mergeCell ref="E222:E223"/>
    <mergeCell ref="F222:F223"/>
    <mergeCell ref="G222:G223"/>
    <mergeCell ref="H222:J222"/>
    <mergeCell ref="K222:M222"/>
    <mergeCell ref="A187:B187"/>
    <mergeCell ref="A188:B188"/>
    <mergeCell ref="A193:M193"/>
    <mergeCell ref="A194:M194"/>
    <mergeCell ref="A195:H195"/>
    <mergeCell ref="A196:A197"/>
    <mergeCell ref="B196:B197"/>
    <mergeCell ref="C196:C197"/>
    <mergeCell ref="D196:D197"/>
    <mergeCell ref="E196:E197"/>
    <mergeCell ref="F196:F197"/>
    <mergeCell ref="G196:G197"/>
    <mergeCell ref="H196:J196"/>
    <mergeCell ref="K196:M196"/>
    <mergeCell ref="A163:B163"/>
    <mergeCell ref="A164:B164"/>
    <mergeCell ref="A169:M169"/>
    <mergeCell ref="A170:M170"/>
    <mergeCell ref="A171:H171"/>
    <mergeCell ref="A172:A173"/>
    <mergeCell ref="B172:B173"/>
    <mergeCell ref="C172:C173"/>
    <mergeCell ref="D172:D173"/>
    <mergeCell ref="E172:E173"/>
    <mergeCell ref="F172:F173"/>
    <mergeCell ref="G172:G173"/>
    <mergeCell ref="H172:J172"/>
    <mergeCell ref="K172:M172"/>
    <mergeCell ref="A139:B139"/>
    <mergeCell ref="A140:B140"/>
    <mergeCell ref="A145:M145"/>
    <mergeCell ref="A146:M146"/>
    <mergeCell ref="A147:H147"/>
    <mergeCell ref="A148:A149"/>
    <mergeCell ref="B148:B149"/>
    <mergeCell ref="C148:C149"/>
    <mergeCell ref="D148:D149"/>
    <mergeCell ref="E148:E149"/>
    <mergeCell ref="F148:F149"/>
    <mergeCell ref="G148:G149"/>
    <mergeCell ref="H148:J148"/>
    <mergeCell ref="K148:M148"/>
    <mergeCell ref="A115:B115"/>
    <mergeCell ref="A116:B116"/>
    <mergeCell ref="A121:M121"/>
    <mergeCell ref="A122:M122"/>
    <mergeCell ref="A123:H123"/>
    <mergeCell ref="A124:A125"/>
    <mergeCell ref="B124:B125"/>
    <mergeCell ref="C124:C125"/>
    <mergeCell ref="D124:D125"/>
    <mergeCell ref="E124:E125"/>
    <mergeCell ref="F124:F125"/>
    <mergeCell ref="G124:G125"/>
    <mergeCell ref="H124:J124"/>
    <mergeCell ref="K124:M124"/>
    <mergeCell ref="A91:B91"/>
    <mergeCell ref="A92:B92"/>
    <mergeCell ref="A97:M97"/>
    <mergeCell ref="A98:M98"/>
    <mergeCell ref="A99:H99"/>
    <mergeCell ref="A100:A101"/>
    <mergeCell ref="B100:B101"/>
    <mergeCell ref="C100:C101"/>
    <mergeCell ref="D100:D101"/>
    <mergeCell ref="E100:E101"/>
    <mergeCell ref="F100:F101"/>
    <mergeCell ref="G100:G101"/>
    <mergeCell ref="H100:J100"/>
    <mergeCell ref="K100:M100"/>
    <mergeCell ref="A67:B67"/>
    <mergeCell ref="A68:B68"/>
    <mergeCell ref="A73:M73"/>
    <mergeCell ref="A74:M74"/>
    <mergeCell ref="A75:H75"/>
    <mergeCell ref="A76:A77"/>
    <mergeCell ref="B76:B77"/>
    <mergeCell ref="C76:C77"/>
    <mergeCell ref="D76:D77"/>
    <mergeCell ref="E76:E77"/>
    <mergeCell ref="F76:F77"/>
    <mergeCell ref="G76:G77"/>
    <mergeCell ref="H76:J76"/>
    <mergeCell ref="K76:M76"/>
    <mergeCell ref="A43:B43"/>
    <mergeCell ref="A44:B44"/>
    <mergeCell ref="A49:M49"/>
    <mergeCell ref="A50:M50"/>
    <mergeCell ref="A51:H51"/>
    <mergeCell ref="A52:A53"/>
    <mergeCell ref="B52:B53"/>
    <mergeCell ref="C52:C53"/>
    <mergeCell ref="D52:D53"/>
    <mergeCell ref="E52:E53"/>
    <mergeCell ref="F52:F53"/>
    <mergeCell ref="G52:G53"/>
    <mergeCell ref="H52:J52"/>
    <mergeCell ref="K52:M52"/>
    <mergeCell ref="A19:B19"/>
    <mergeCell ref="A20:B20"/>
    <mergeCell ref="A25:M25"/>
    <mergeCell ref="A26:M26"/>
    <mergeCell ref="A27:H27"/>
    <mergeCell ref="A28:A29"/>
    <mergeCell ref="B28:B29"/>
    <mergeCell ref="C28:C29"/>
    <mergeCell ref="D28:D29"/>
    <mergeCell ref="E28:E29"/>
    <mergeCell ref="F28:F29"/>
    <mergeCell ref="G28:G29"/>
    <mergeCell ref="H28:J28"/>
    <mergeCell ref="K28:M28"/>
    <mergeCell ref="A1:M1"/>
    <mergeCell ref="A2:M2"/>
    <mergeCell ref="A3:H3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paperSize="9" scale="8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A5A5A5"/>
  </sheetPr>
  <dimension ref="A1:M615"/>
  <sheetViews>
    <sheetView topLeftCell="A3" zoomScale="95" zoomScaleNormal="95" workbookViewId="0">
      <selection activeCell="A2" sqref="A2:M16"/>
    </sheetView>
  </sheetViews>
  <sheetFormatPr defaultColWidth="9.140625" defaultRowHeight="15.75" x14ac:dyDescent="0.25"/>
  <cols>
    <col min="1" max="1" width="5.42578125" style="15" customWidth="1"/>
    <col min="2" max="2" width="17.42578125" style="15" customWidth="1"/>
    <col min="3" max="6" width="9.140625" style="15"/>
    <col min="7" max="7" width="9.42578125" style="15" customWidth="1"/>
    <col min="8" max="9" width="11.42578125" style="15" customWidth="1"/>
    <col min="10" max="10" width="9.140625" style="15"/>
    <col min="11" max="11" width="10.5703125" style="15" customWidth="1"/>
    <col min="12" max="12" width="11.42578125" style="15" customWidth="1"/>
    <col min="13" max="13" width="9.42578125" style="15" customWidth="1"/>
    <col min="14" max="19" width="9.140625" style="15"/>
    <col min="20" max="20" width="10.42578125" style="15" customWidth="1"/>
    <col min="21" max="22" width="9.140625" style="15"/>
    <col min="23" max="23" width="10.42578125" style="15" customWidth="1"/>
    <col min="24" max="26" width="9.140625" style="15"/>
    <col min="27" max="27" width="15.5703125" style="15" customWidth="1"/>
    <col min="28" max="33" width="9.140625" style="15"/>
    <col min="34" max="34" width="10.42578125" style="15" customWidth="1"/>
    <col min="35" max="36" width="9.140625" style="15"/>
    <col min="37" max="37" width="12.85546875" style="15" customWidth="1"/>
    <col min="38" max="39" width="9.140625" style="15"/>
    <col min="40" max="40" width="13.42578125" style="15" customWidth="1"/>
    <col min="41" max="41" width="14.42578125" style="15" customWidth="1"/>
    <col min="42" max="47" width="9.140625" style="15"/>
    <col min="48" max="48" width="10.42578125" style="15" customWidth="1"/>
    <col min="49" max="50" width="9.140625" style="15"/>
    <col min="51" max="51" width="10.42578125" style="15" customWidth="1"/>
    <col min="52" max="54" width="9.140625" style="15"/>
    <col min="55" max="55" width="15.42578125" style="15" customWidth="1"/>
    <col min="56" max="61" width="9.140625" style="15"/>
    <col min="62" max="62" width="10.42578125" style="15" customWidth="1"/>
    <col min="63" max="64" width="9.140625" style="15"/>
    <col min="65" max="65" width="10.42578125" style="15" customWidth="1"/>
    <col min="66" max="16384" width="9.140625" style="15"/>
  </cols>
  <sheetData>
    <row r="1" spans="1:13" x14ac:dyDescent="0.25">
      <c r="A1" s="2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 t="s">
        <v>401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489" t="s">
        <v>2</v>
      </c>
      <c r="B3" s="489"/>
      <c r="C3" s="489"/>
      <c r="D3" s="489"/>
      <c r="E3" s="489"/>
      <c r="F3" s="489"/>
      <c r="G3" s="489"/>
      <c r="H3" s="489"/>
      <c r="I3" s="423"/>
      <c r="J3" s="423"/>
      <c r="K3" s="67" t="s">
        <v>3</v>
      </c>
      <c r="L3" s="66">
        <v>9</v>
      </c>
      <c r="M3" s="67" t="s">
        <v>4</v>
      </c>
    </row>
    <row r="4" spans="1:13" ht="15.75" customHeight="1" x14ac:dyDescent="0.25">
      <c r="A4" s="13" t="s">
        <v>5</v>
      </c>
      <c r="B4" s="13" t="s">
        <v>6</v>
      </c>
      <c r="C4" s="12" t="s">
        <v>7</v>
      </c>
      <c r="D4" s="12" t="s">
        <v>8</v>
      </c>
      <c r="E4" s="11" t="s">
        <v>9</v>
      </c>
      <c r="F4" s="11" t="s">
        <v>10</v>
      </c>
      <c r="G4" s="12" t="s">
        <v>11</v>
      </c>
      <c r="H4" s="10" t="s">
        <v>12</v>
      </c>
      <c r="I4" s="10"/>
      <c r="J4" s="10"/>
      <c r="K4" s="9" t="s">
        <v>13</v>
      </c>
      <c r="L4" s="9"/>
      <c r="M4" s="9"/>
    </row>
    <row r="5" spans="1:13" x14ac:dyDescent="0.25">
      <c r="A5" s="13"/>
      <c r="B5" s="13"/>
      <c r="C5" s="12"/>
      <c r="D5" s="12"/>
      <c r="E5" s="11"/>
      <c r="F5" s="11"/>
      <c r="G5" s="12"/>
      <c r="H5" s="19" t="s">
        <v>14</v>
      </c>
      <c r="I5" s="19" t="s">
        <v>15</v>
      </c>
      <c r="J5" s="19" t="s">
        <v>16</v>
      </c>
      <c r="K5" s="20" t="s">
        <v>14</v>
      </c>
      <c r="L5" s="20" t="s">
        <v>15</v>
      </c>
      <c r="M5" s="20" t="s">
        <v>16</v>
      </c>
    </row>
    <row r="6" spans="1:13" x14ac:dyDescent="0.25">
      <c r="A6" s="21">
        <v>1</v>
      </c>
      <c r="B6" s="22" t="s">
        <v>306</v>
      </c>
      <c r="C6" s="21">
        <v>110</v>
      </c>
      <c r="D6" s="23">
        <f t="shared" ref="D6:D15" si="0">F6+E6</f>
        <v>13</v>
      </c>
      <c r="E6" s="23">
        <v>1</v>
      </c>
      <c r="F6" s="23">
        <f t="shared" ref="F6:F15" si="1">INT(C6/$L$3)</f>
        <v>12</v>
      </c>
      <c r="G6" s="21">
        <v>9</v>
      </c>
      <c r="H6" s="21" t="str">
        <f t="shared" ref="H6:H16" si="2">CHOOSE(WEEKDAY(I6),"Minggu","Senin","Selasa","Rabu","Kamis","Jum'at","Sabtu")</f>
        <v>Sabtu</v>
      </c>
      <c r="I6" s="24">
        <v>45654</v>
      </c>
      <c r="J6" s="25">
        <v>0.91666666666666696</v>
      </c>
      <c r="K6" s="21" t="str">
        <f t="shared" ref="K6:K15" si="3">CHOOSE(WEEKDAY(L6),"Minggu","Senin","Selasa","Rabu","Kamis","Jum'at","Sabtu")</f>
        <v>Minggu</v>
      </c>
      <c r="L6" s="24">
        <f>(I6+J6)+G6/24</f>
        <v>45655.291666666664</v>
      </c>
      <c r="M6" s="25">
        <f t="shared" ref="M6:M15" si="4">(J6+G6/24)</f>
        <v>1.291666666666667</v>
      </c>
    </row>
    <row r="7" spans="1:13" x14ac:dyDescent="0.25">
      <c r="A7" s="21">
        <f t="shared" ref="A7:A16" si="5">A6+1</f>
        <v>2</v>
      </c>
      <c r="B7" s="22" t="s">
        <v>361</v>
      </c>
      <c r="C7" s="21">
        <v>110</v>
      </c>
      <c r="D7" s="23">
        <f t="shared" si="0"/>
        <v>13</v>
      </c>
      <c r="E7" s="23">
        <v>1</v>
      </c>
      <c r="F7" s="23">
        <f t="shared" si="1"/>
        <v>12</v>
      </c>
      <c r="G7" s="21">
        <v>2</v>
      </c>
      <c r="H7" s="21" t="str">
        <f t="shared" si="2"/>
        <v>Minggu</v>
      </c>
      <c r="I7" s="24">
        <f t="shared" ref="I7:I16" si="6">$I$6+J7</f>
        <v>45655.833333333336</v>
      </c>
      <c r="J7" s="25">
        <f t="shared" ref="J7:J16" si="7">M6+D6/24</f>
        <v>1.8333333333333335</v>
      </c>
      <c r="K7" s="21" t="str">
        <f t="shared" si="3"/>
        <v>Minggu</v>
      </c>
      <c r="L7" s="24">
        <f t="shared" ref="L7:L15" si="8">($I$6+J7)+G7/24</f>
        <v>45655.916666666672</v>
      </c>
      <c r="M7" s="25">
        <f t="shared" si="4"/>
        <v>1.9166666666666667</v>
      </c>
    </row>
    <row r="8" spans="1:13" x14ac:dyDescent="0.25">
      <c r="A8" s="21">
        <f t="shared" si="5"/>
        <v>3</v>
      </c>
      <c r="B8" s="22" t="s">
        <v>306</v>
      </c>
      <c r="C8" s="21">
        <v>110</v>
      </c>
      <c r="D8" s="23">
        <f t="shared" si="0"/>
        <v>13</v>
      </c>
      <c r="E8" s="23">
        <v>1</v>
      </c>
      <c r="F8" s="23">
        <f t="shared" si="1"/>
        <v>12</v>
      </c>
      <c r="G8" s="21">
        <v>6</v>
      </c>
      <c r="H8" s="21" t="str">
        <f t="shared" si="2"/>
        <v>Senin</v>
      </c>
      <c r="I8" s="24">
        <f t="shared" si="6"/>
        <v>45656.458333333336</v>
      </c>
      <c r="J8" s="25">
        <f t="shared" si="7"/>
        <v>2.4583333333333335</v>
      </c>
      <c r="K8" s="21" t="str">
        <f t="shared" si="3"/>
        <v>Senin</v>
      </c>
      <c r="L8" s="24">
        <f t="shared" si="8"/>
        <v>45656.708333333336</v>
      </c>
      <c r="M8" s="25">
        <f t="shared" si="4"/>
        <v>2.7083333333333335</v>
      </c>
    </row>
    <row r="9" spans="1:13" x14ac:dyDescent="0.25">
      <c r="A9" s="21">
        <f t="shared" si="5"/>
        <v>4</v>
      </c>
      <c r="B9" s="22" t="s">
        <v>361</v>
      </c>
      <c r="C9" s="21">
        <v>110</v>
      </c>
      <c r="D9" s="23">
        <f t="shared" si="0"/>
        <v>13</v>
      </c>
      <c r="E9" s="23">
        <v>1</v>
      </c>
      <c r="F9" s="23">
        <f t="shared" si="1"/>
        <v>12</v>
      </c>
      <c r="G9" s="21">
        <v>2</v>
      </c>
      <c r="H9" s="21" t="str">
        <f t="shared" si="2"/>
        <v>Selasa</v>
      </c>
      <c r="I9" s="24">
        <f t="shared" si="6"/>
        <v>45657.25</v>
      </c>
      <c r="J9" s="25">
        <f t="shared" si="7"/>
        <v>3.25</v>
      </c>
      <c r="K9" s="21" t="str">
        <f t="shared" si="3"/>
        <v>Selasa</v>
      </c>
      <c r="L9" s="24">
        <f t="shared" si="8"/>
        <v>45657.333333333336</v>
      </c>
      <c r="M9" s="25">
        <f t="shared" si="4"/>
        <v>3.3333333333333335</v>
      </c>
    </row>
    <row r="10" spans="1:13" x14ac:dyDescent="0.25">
      <c r="A10" s="21">
        <f t="shared" si="5"/>
        <v>5</v>
      </c>
      <c r="B10" s="22" t="s">
        <v>306</v>
      </c>
      <c r="C10" s="21">
        <v>72</v>
      </c>
      <c r="D10" s="23">
        <f t="shared" si="0"/>
        <v>8</v>
      </c>
      <c r="E10" s="23">
        <v>0</v>
      </c>
      <c r="F10" s="23">
        <f t="shared" si="1"/>
        <v>8</v>
      </c>
      <c r="G10" s="21">
        <v>2</v>
      </c>
      <c r="H10" s="21" t="str">
        <f t="shared" si="2"/>
        <v>Selasa</v>
      </c>
      <c r="I10" s="24">
        <f t="shared" si="6"/>
        <v>45657.875</v>
      </c>
      <c r="J10" s="25">
        <f t="shared" si="7"/>
        <v>3.875</v>
      </c>
      <c r="K10" s="21" t="str">
        <f t="shared" si="3"/>
        <v>Selasa</v>
      </c>
      <c r="L10" s="24">
        <f t="shared" si="8"/>
        <v>45657.958333333336</v>
      </c>
      <c r="M10" s="25">
        <f t="shared" si="4"/>
        <v>3.9583333333333335</v>
      </c>
    </row>
    <row r="11" spans="1:13" x14ac:dyDescent="0.25">
      <c r="A11" s="21">
        <f t="shared" si="5"/>
        <v>6</v>
      </c>
      <c r="B11" s="22" t="s">
        <v>305</v>
      </c>
      <c r="C11" s="21">
        <v>72</v>
      </c>
      <c r="D11" s="23">
        <f t="shared" si="0"/>
        <v>8</v>
      </c>
      <c r="E11" s="23">
        <v>0</v>
      </c>
      <c r="F11" s="23">
        <f t="shared" si="1"/>
        <v>8</v>
      </c>
      <c r="G11" s="21">
        <v>1</v>
      </c>
      <c r="H11" s="21" t="str">
        <f t="shared" si="2"/>
        <v>Rabu</v>
      </c>
      <c r="I11" s="24">
        <f t="shared" si="6"/>
        <v>45658.291666666664</v>
      </c>
      <c r="J11" s="25">
        <f t="shared" si="7"/>
        <v>4.291666666666667</v>
      </c>
      <c r="K11" s="21" t="str">
        <f t="shared" si="3"/>
        <v>Rabu</v>
      </c>
      <c r="L11" s="24">
        <f t="shared" si="8"/>
        <v>45658.333333333328</v>
      </c>
      <c r="M11" s="25">
        <f t="shared" si="4"/>
        <v>4.3333333333333339</v>
      </c>
    </row>
    <row r="12" spans="1:13" x14ac:dyDescent="0.25">
      <c r="A12" s="21">
        <f t="shared" si="5"/>
        <v>7</v>
      </c>
      <c r="B12" s="22" t="s">
        <v>306</v>
      </c>
      <c r="C12" s="21">
        <v>110</v>
      </c>
      <c r="D12" s="23">
        <f t="shared" si="0"/>
        <v>13</v>
      </c>
      <c r="E12" s="23">
        <v>1</v>
      </c>
      <c r="F12" s="23">
        <f t="shared" si="1"/>
        <v>12</v>
      </c>
      <c r="G12" s="21">
        <v>2</v>
      </c>
      <c r="H12" s="21" t="str">
        <f t="shared" si="2"/>
        <v>Rabu</v>
      </c>
      <c r="I12" s="24">
        <f t="shared" si="6"/>
        <v>45658.666666666664</v>
      </c>
      <c r="J12" s="25">
        <f t="shared" si="7"/>
        <v>4.666666666666667</v>
      </c>
      <c r="K12" s="21" t="str">
        <f t="shared" si="3"/>
        <v>Rabu</v>
      </c>
      <c r="L12" s="24">
        <f t="shared" si="8"/>
        <v>45658.75</v>
      </c>
      <c r="M12" s="25">
        <f t="shared" si="4"/>
        <v>4.75</v>
      </c>
    </row>
    <row r="13" spans="1:13" x14ac:dyDescent="0.25">
      <c r="A13" s="21">
        <f t="shared" si="5"/>
        <v>8</v>
      </c>
      <c r="B13" s="22" t="s">
        <v>361</v>
      </c>
      <c r="C13" s="21">
        <v>110</v>
      </c>
      <c r="D13" s="23">
        <f t="shared" si="0"/>
        <v>13</v>
      </c>
      <c r="E13" s="23">
        <v>1</v>
      </c>
      <c r="F13" s="23">
        <f t="shared" si="1"/>
        <v>12</v>
      </c>
      <c r="G13" s="21">
        <v>2</v>
      </c>
      <c r="H13" s="21" t="str">
        <f t="shared" si="2"/>
        <v>Kamis</v>
      </c>
      <c r="I13" s="24">
        <f t="shared" si="6"/>
        <v>45659.291666666664</v>
      </c>
      <c r="J13" s="25">
        <f t="shared" si="7"/>
        <v>5.291666666666667</v>
      </c>
      <c r="K13" s="21" t="str">
        <f t="shared" si="3"/>
        <v>Kamis</v>
      </c>
      <c r="L13" s="24">
        <f t="shared" si="8"/>
        <v>45659.375</v>
      </c>
      <c r="M13" s="25">
        <f t="shared" si="4"/>
        <v>5.375</v>
      </c>
    </row>
    <row r="14" spans="1:13" x14ac:dyDescent="0.25">
      <c r="A14" s="21">
        <f t="shared" si="5"/>
        <v>9</v>
      </c>
      <c r="B14" s="22" t="s">
        <v>306</v>
      </c>
      <c r="C14" s="21">
        <v>110</v>
      </c>
      <c r="D14" s="23">
        <f t="shared" si="0"/>
        <v>13</v>
      </c>
      <c r="E14" s="23">
        <v>1</v>
      </c>
      <c r="F14" s="23">
        <f t="shared" si="1"/>
        <v>12</v>
      </c>
      <c r="G14" s="21">
        <v>19</v>
      </c>
      <c r="H14" s="21" t="str">
        <f t="shared" si="2"/>
        <v>Kamis</v>
      </c>
      <c r="I14" s="24">
        <f t="shared" si="6"/>
        <v>45659.916666666664</v>
      </c>
      <c r="J14" s="25">
        <f t="shared" si="7"/>
        <v>5.916666666666667</v>
      </c>
      <c r="K14" s="21" t="str">
        <f t="shared" si="3"/>
        <v>Jum'at</v>
      </c>
      <c r="L14" s="24">
        <f t="shared" si="8"/>
        <v>45660.708333333328</v>
      </c>
      <c r="M14" s="25">
        <f t="shared" si="4"/>
        <v>6.7083333333333339</v>
      </c>
    </row>
    <row r="15" spans="1:13" x14ac:dyDescent="0.25">
      <c r="A15" s="21">
        <f t="shared" si="5"/>
        <v>10</v>
      </c>
      <c r="B15" s="22" t="s">
        <v>361</v>
      </c>
      <c r="C15" s="21">
        <v>110</v>
      </c>
      <c r="D15" s="23">
        <f t="shared" si="0"/>
        <v>13</v>
      </c>
      <c r="E15" s="23">
        <v>1</v>
      </c>
      <c r="F15" s="23">
        <f t="shared" si="1"/>
        <v>12</v>
      </c>
      <c r="G15" s="21">
        <v>2</v>
      </c>
      <c r="H15" s="21" t="str">
        <f t="shared" si="2"/>
        <v>Sabtu</v>
      </c>
      <c r="I15" s="24">
        <f t="shared" si="6"/>
        <v>45661.25</v>
      </c>
      <c r="J15" s="25">
        <f t="shared" si="7"/>
        <v>7.2500000000000009</v>
      </c>
      <c r="K15" s="21" t="str">
        <f t="shared" si="3"/>
        <v>Sabtu</v>
      </c>
      <c r="L15" s="24">
        <f t="shared" si="8"/>
        <v>45661.333333333336</v>
      </c>
      <c r="M15" s="25">
        <f t="shared" si="4"/>
        <v>7.3333333333333339</v>
      </c>
    </row>
    <row r="16" spans="1:13" x14ac:dyDescent="0.25">
      <c r="A16" s="21">
        <f t="shared" si="5"/>
        <v>11</v>
      </c>
      <c r="B16" s="22" t="s">
        <v>306</v>
      </c>
      <c r="C16" s="21"/>
      <c r="D16" s="23"/>
      <c r="E16" s="23"/>
      <c r="F16" s="23"/>
      <c r="G16" s="21"/>
      <c r="H16" s="21" t="str">
        <f t="shared" si="2"/>
        <v>Sabtu</v>
      </c>
      <c r="I16" s="424">
        <f t="shared" si="6"/>
        <v>45661.875</v>
      </c>
      <c r="J16" s="25">
        <f t="shared" si="7"/>
        <v>7.8750000000000009</v>
      </c>
      <c r="K16" s="21"/>
      <c r="L16" s="24"/>
      <c r="M16" s="25"/>
    </row>
    <row r="17" spans="1:13" x14ac:dyDescent="0.25">
      <c r="A17" s="1" t="s">
        <v>31</v>
      </c>
      <c r="B17" s="1"/>
      <c r="C17" s="75">
        <f>SUM(C6:C16)</f>
        <v>1024</v>
      </c>
      <c r="D17" s="75">
        <f>SUM(D6:D16)</f>
        <v>120</v>
      </c>
      <c r="E17" s="75"/>
      <c r="F17" s="75"/>
      <c r="G17" s="75">
        <f>SUM(G6:G16)</f>
        <v>47</v>
      </c>
      <c r="H17" s="75">
        <f>D17+G17</f>
        <v>167</v>
      </c>
      <c r="I17" s="76"/>
      <c r="J17" s="77"/>
      <c r="K17" s="76"/>
      <c r="L17" s="76"/>
      <c r="M17" s="77"/>
    </row>
    <row r="18" spans="1:13" x14ac:dyDescent="0.25">
      <c r="A18" s="1" t="s">
        <v>32</v>
      </c>
      <c r="B18" s="1"/>
      <c r="C18" s="78"/>
      <c r="D18" s="79">
        <f>D17/24</f>
        <v>5</v>
      </c>
      <c r="E18" s="79"/>
      <c r="F18" s="79"/>
      <c r="G18" s="79">
        <f>G17/24</f>
        <v>1.9583333333333333</v>
      </c>
      <c r="H18" s="79">
        <f>H17/24</f>
        <v>6.958333333333333</v>
      </c>
      <c r="I18" s="81"/>
      <c r="J18" s="82" t="s">
        <v>33</v>
      </c>
      <c r="K18" s="83"/>
      <c r="L18" s="83"/>
      <c r="M18" s="83"/>
    </row>
    <row r="19" spans="1:13" x14ac:dyDescent="0.25">
      <c r="A19" s="95"/>
      <c r="B19" s="95"/>
      <c r="C19" s="95"/>
      <c r="D19" s="95"/>
      <c r="E19" s="95"/>
      <c r="F19" s="95"/>
      <c r="G19" s="95"/>
      <c r="H19" s="83"/>
      <c r="I19" s="83"/>
      <c r="J19" s="77" t="s">
        <v>34</v>
      </c>
      <c r="K19" s="77"/>
      <c r="L19" s="85">
        <f>C17</f>
        <v>1024</v>
      </c>
      <c r="M19" s="83" t="s">
        <v>35</v>
      </c>
    </row>
    <row r="20" spans="1:13" x14ac:dyDescent="0.25">
      <c r="A20" s="95"/>
      <c r="B20" s="95"/>
      <c r="C20" s="95"/>
      <c r="D20" s="95"/>
      <c r="E20" s="95"/>
      <c r="F20" s="95"/>
      <c r="G20" s="95"/>
      <c r="H20" s="95"/>
      <c r="I20" s="425"/>
      <c r="J20" s="77" t="s">
        <v>36</v>
      </c>
      <c r="K20" s="77"/>
      <c r="L20" s="86">
        <f>D18</f>
        <v>5</v>
      </c>
      <c r="M20" s="83" t="s">
        <v>14</v>
      </c>
    </row>
    <row r="21" spans="1:13" x14ac:dyDescent="0.25">
      <c r="A21" s="95"/>
      <c r="B21" s="95"/>
      <c r="C21" s="95"/>
      <c r="D21" s="95"/>
      <c r="E21" s="95"/>
      <c r="F21" s="95"/>
      <c r="G21" s="95"/>
      <c r="H21" s="95"/>
      <c r="I21" s="83"/>
      <c r="J21" s="77" t="s">
        <v>37</v>
      </c>
      <c r="K21" s="77"/>
      <c r="L21" s="87">
        <f>G18</f>
        <v>1.9583333333333333</v>
      </c>
      <c r="M21" s="83" t="s">
        <v>14</v>
      </c>
    </row>
    <row r="23" spans="1:13" x14ac:dyDescent="0.25">
      <c r="A23" s="2" t="s">
        <v>310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 t="s">
        <v>401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89" t="s">
        <v>38</v>
      </c>
      <c r="B25" s="489"/>
      <c r="C25" s="489"/>
      <c r="D25" s="489"/>
      <c r="E25" s="489"/>
      <c r="F25" s="489"/>
      <c r="G25" s="489"/>
      <c r="H25" s="489"/>
      <c r="I25" s="423"/>
      <c r="J25" s="423"/>
      <c r="K25" s="67" t="s">
        <v>3</v>
      </c>
      <c r="L25" s="66">
        <v>9</v>
      </c>
      <c r="M25" s="67" t="s">
        <v>4</v>
      </c>
    </row>
    <row r="26" spans="1:13" ht="15.75" customHeight="1" x14ac:dyDescent="0.25">
      <c r="A26" s="13" t="s">
        <v>5</v>
      </c>
      <c r="B26" s="13" t="s">
        <v>6</v>
      </c>
      <c r="C26" s="12" t="s">
        <v>7</v>
      </c>
      <c r="D26" s="12" t="s">
        <v>8</v>
      </c>
      <c r="E26" s="11" t="s">
        <v>9</v>
      </c>
      <c r="F26" s="11" t="s">
        <v>10</v>
      </c>
      <c r="G26" s="12" t="s">
        <v>11</v>
      </c>
      <c r="H26" s="10" t="s">
        <v>12</v>
      </c>
      <c r="I26" s="10"/>
      <c r="J26" s="10"/>
      <c r="K26" s="9" t="s">
        <v>13</v>
      </c>
      <c r="L26" s="9"/>
      <c r="M26" s="9"/>
    </row>
    <row r="27" spans="1:13" x14ac:dyDescent="0.25">
      <c r="A27" s="13"/>
      <c r="B27" s="13"/>
      <c r="C27" s="12"/>
      <c r="D27" s="12"/>
      <c r="E27" s="11"/>
      <c r="F27" s="11"/>
      <c r="G27" s="12"/>
      <c r="H27" s="19" t="s">
        <v>14</v>
      </c>
      <c r="I27" s="19" t="s">
        <v>15</v>
      </c>
      <c r="J27" s="19" t="s">
        <v>16</v>
      </c>
      <c r="K27" s="20" t="s">
        <v>14</v>
      </c>
      <c r="L27" s="20" t="s">
        <v>15</v>
      </c>
      <c r="M27" s="20" t="s">
        <v>16</v>
      </c>
    </row>
    <row r="28" spans="1:13" x14ac:dyDescent="0.25">
      <c r="A28" s="21">
        <v>1</v>
      </c>
      <c r="B28" s="22" t="s">
        <v>306</v>
      </c>
      <c r="C28" s="21">
        <v>110</v>
      </c>
      <c r="D28" s="23">
        <f t="shared" ref="D28:D37" si="9">F28+E28</f>
        <v>13</v>
      </c>
      <c r="E28" s="23">
        <v>1</v>
      </c>
      <c r="F28" s="23">
        <f t="shared" ref="F28:F37" si="10">INT(C28/$L$3)</f>
        <v>12</v>
      </c>
      <c r="G28" s="21">
        <v>10</v>
      </c>
      <c r="H28" s="21" t="str">
        <f t="shared" ref="H28:H38" si="11">CHOOSE(WEEKDAY(I28),"Minggu","Senin","Selasa","Rabu","Kamis","Jum'at","Sabtu")</f>
        <v>Sabtu</v>
      </c>
      <c r="I28" s="24">
        <v>45661</v>
      </c>
      <c r="J28" s="25">
        <v>0.875</v>
      </c>
      <c r="K28" s="21" t="str">
        <f t="shared" ref="K28:K37" si="12">CHOOSE(WEEKDAY(L28),"Minggu","Senin","Selasa","Rabu","Kamis","Jum'at","Sabtu")</f>
        <v>Minggu</v>
      </c>
      <c r="L28" s="24">
        <f>(I28+J28)+G28/24</f>
        <v>45662.291666666664</v>
      </c>
      <c r="M28" s="25">
        <f t="shared" ref="M28:M37" si="13">(J28+G28/24)</f>
        <v>1.2916666666666667</v>
      </c>
    </row>
    <row r="29" spans="1:13" x14ac:dyDescent="0.25">
      <c r="A29" s="21">
        <f t="shared" ref="A29:A38" si="14">A28+1</f>
        <v>2</v>
      </c>
      <c r="B29" s="22" t="s">
        <v>361</v>
      </c>
      <c r="C29" s="21">
        <v>110</v>
      </c>
      <c r="D29" s="23">
        <f t="shared" si="9"/>
        <v>13</v>
      </c>
      <c r="E29" s="23">
        <v>1</v>
      </c>
      <c r="F29" s="23">
        <f t="shared" si="10"/>
        <v>12</v>
      </c>
      <c r="G29" s="21">
        <v>2</v>
      </c>
      <c r="H29" s="21" t="str">
        <f t="shared" si="11"/>
        <v>Minggu</v>
      </c>
      <c r="I29" s="24">
        <f t="shared" ref="I29:I38" si="15">$I$28+J29</f>
        <v>45662.833333333336</v>
      </c>
      <c r="J29" s="25">
        <f t="shared" ref="J29:J38" si="16">M28+D28/24</f>
        <v>1.8333333333333335</v>
      </c>
      <c r="K29" s="21" t="str">
        <f t="shared" si="12"/>
        <v>Minggu</v>
      </c>
      <c r="L29" s="24">
        <f t="shared" ref="L29:L37" si="17">($I$28+J29)+G29/24</f>
        <v>45662.916666666672</v>
      </c>
      <c r="M29" s="25">
        <f t="shared" si="13"/>
        <v>1.9166666666666667</v>
      </c>
    </row>
    <row r="30" spans="1:13" x14ac:dyDescent="0.25">
      <c r="A30" s="21">
        <f t="shared" si="14"/>
        <v>3</v>
      </c>
      <c r="B30" s="22" t="s">
        <v>306</v>
      </c>
      <c r="C30" s="21">
        <v>110</v>
      </c>
      <c r="D30" s="23">
        <f t="shared" si="9"/>
        <v>13</v>
      </c>
      <c r="E30" s="23">
        <v>1</v>
      </c>
      <c r="F30" s="23">
        <f t="shared" si="10"/>
        <v>12</v>
      </c>
      <c r="G30" s="21">
        <v>6</v>
      </c>
      <c r="H30" s="21" t="str">
        <f t="shared" si="11"/>
        <v>Senin</v>
      </c>
      <c r="I30" s="24">
        <f t="shared" si="15"/>
        <v>45663.458333333336</v>
      </c>
      <c r="J30" s="25">
        <f t="shared" si="16"/>
        <v>2.4583333333333335</v>
      </c>
      <c r="K30" s="21" t="str">
        <f t="shared" si="12"/>
        <v>Senin</v>
      </c>
      <c r="L30" s="24">
        <f t="shared" si="17"/>
        <v>45663.708333333336</v>
      </c>
      <c r="M30" s="25">
        <f t="shared" si="13"/>
        <v>2.7083333333333335</v>
      </c>
    </row>
    <row r="31" spans="1:13" x14ac:dyDescent="0.25">
      <c r="A31" s="21">
        <f t="shared" si="14"/>
        <v>4</v>
      </c>
      <c r="B31" s="22" t="s">
        <v>361</v>
      </c>
      <c r="C31" s="21">
        <v>110</v>
      </c>
      <c r="D31" s="23">
        <f t="shared" si="9"/>
        <v>13</v>
      </c>
      <c r="E31" s="23">
        <v>1</v>
      </c>
      <c r="F31" s="23">
        <f t="shared" si="10"/>
        <v>12</v>
      </c>
      <c r="G31" s="21">
        <v>2</v>
      </c>
      <c r="H31" s="21" t="str">
        <f t="shared" si="11"/>
        <v>Selasa</v>
      </c>
      <c r="I31" s="24">
        <f t="shared" si="15"/>
        <v>45664.25</v>
      </c>
      <c r="J31" s="25">
        <f t="shared" si="16"/>
        <v>3.25</v>
      </c>
      <c r="K31" s="21" t="str">
        <f t="shared" si="12"/>
        <v>Selasa</v>
      </c>
      <c r="L31" s="24">
        <f t="shared" si="17"/>
        <v>45664.333333333336</v>
      </c>
      <c r="M31" s="25">
        <f t="shared" si="13"/>
        <v>3.3333333333333335</v>
      </c>
    </row>
    <row r="32" spans="1:13" x14ac:dyDescent="0.25">
      <c r="A32" s="21">
        <f t="shared" si="14"/>
        <v>5</v>
      </c>
      <c r="B32" s="22" t="s">
        <v>306</v>
      </c>
      <c r="C32" s="21">
        <v>72</v>
      </c>
      <c r="D32" s="23">
        <f t="shared" si="9"/>
        <v>8</v>
      </c>
      <c r="E32" s="23">
        <v>0</v>
      </c>
      <c r="F32" s="23">
        <f t="shared" si="10"/>
        <v>8</v>
      </c>
      <c r="G32" s="21">
        <v>2</v>
      </c>
      <c r="H32" s="21" t="str">
        <f t="shared" si="11"/>
        <v>Selasa</v>
      </c>
      <c r="I32" s="24">
        <f t="shared" si="15"/>
        <v>45664.875</v>
      </c>
      <c r="J32" s="25">
        <f t="shared" si="16"/>
        <v>3.875</v>
      </c>
      <c r="K32" s="21" t="str">
        <f t="shared" si="12"/>
        <v>Selasa</v>
      </c>
      <c r="L32" s="24">
        <f t="shared" si="17"/>
        <v>45664.958333333336</v>
      </c>
      <c r="M32" s="25">
        <f t="shared" si="13"/>
        <v>3.9583333333333335</v>
      </c>
    </row>
    <row r="33" spans="1:13" x14ac:dyDescent="0.25">
      <c r="A33" s="21">
        <f t="shared" si="14"/>
        <v>6</v>
      </c>
      <c r="B33" s="22" t="s">
        <v>305</v>
      </c>
      <c r="C33" s="21">
        <v>72</v>
      </c>
      <c r="D33" s="23">
        <f t="shared" si="9"/>
        <v>8</v>
      </c>
      <c r="E33" s="23">
        <v>0</v>
      </c>
      <c r="F33" s="23">
        <f t="shared" si="10"/>
        <v>8</v>
      </c>
      <c r="G33" s="21">
        <v>1</v>
      </c>
      <c r="H33" s="21" t="str">
        <f t="shared" si="11"/>
        <v>Rabu</v>
      </c>
      <c r="I33" s="24">
        <f t="shared" si="15"/>
        <v>45665.291666666664</v>
      </c>
      <c r="J33" s="25">
        <f t="shared" si="16"/>
        <v>4.291666666666667</v>
      </c>
      <c r="K33" s="21" t="str">
        <f t="shared" si="12"/>
        <v>Rabu</v>
      </c>
      <c r="L33" s="24">
        <f t="shared" si="17"/>
        <v>45665.333333333328</v>
      </c>
      <c r="M33" s="25">
        <f t="shared" si="13"/>
        <v>4.3333333333333339</v>
      </c>
    </row>
    <row r="34" spans="1:13" x14ac:dyDescent="0.25">
      <c r="A34" s="21">
        <f t="shared" si="14"/>
        <v>7</v>
      </c>
      <c r="B34" s="22" t="s">
        <v>306</v>
      </c>
      <c r="C34" s="21">
        <v>110</v>
      </c>
      <c r="D34" s="23">
        <f t="shared" si="9"/>
        <v>13</v>
      </c>
      <c r="E34" s="23">
        <v>1</v>
      </c>
      <c r="F34" s="23">
        <f t="shared" si="10"/>
        <v>12</v>
      </c>
      <c r="G34" s="21">
        <v>2</v>
      </c>
      <c r="H34" s="21" t="str">
        <f t="shared" si="11"/>
        <v>Rabu</v>
      </c>
      <c r="I34" s="24">
        <f t="shared" si="15"/>
        <v>45665.666666666664</v>
      </c>
      <c r="J34" s="25">
        <f t="shared" si="16"/>
        <v>4.666666666666667</v>
      </c>
      <c r="K34" s="21" t="str">
        <f t="shared" si="12"/>
        <v>Rabu</v>
      </c>
      <c r="L34" s="24">
        <f t="shared" si="17"/>
        <v>45665.75</v>
      </c>
      <c r="M34" s="25">
        <f t="shared" si="13"/>
        <v>4.75</v>
      </c>
    </row>
    <row r="35" spans="1:13" x14ac:dyDescent="0.25">
      <c r="A35" s="21">
        <f t="shared" si="14"/>
        <v>8</v>
      </c>
      <c r="B35" s="22" t="s">
        <v>361</v>
      </c>
      <c r="C35" s="21">
        <v>110</v>
      </c>
      <c r="D35" s="23">
        <f t="shared" si="9"/>
        <v>13</v>
      </c>
      <c r="E35" s="23">
        <v>1</v>
      </c>
      <c r="F35" s="23">
        <f t="shared" si="10"/>
        <v>12</v>
      </c>
      <c r="G35" s="21">
        <v>2</v>
      </c>
      <c r="H35" s="21" t="str">
        <f t="shared" si="11"/>
        <v>Kamis</v>
      </c>
      <c r="I35" s="24">
        <f t="shared" si="15"/>
        <v>45666.291666666664</v>
      </c>
      <c r="J35" s="25">
        <f t="shared" si="16"/>
        <v>5.291666666666667</v>
      </c>
      <c r="K35" s="21" t="str">
        <f t="shared" si="12"/>
        <v>Kamis</v>
      </c>
      <c r="L35" s="24">
        <f t="shared" si="17"/>
        <v>45666.375</v>
      </c>
      <c r="M35" s="25">
        <f t="shared" si="13"/>
        <v>5.375</v>
      </c>
    </row>
    <row r="36" spans="1:13" x14ac:dyDescent="0.25">
      <c r="A36" s="21">
        <f t="shared" si="14"/>
        <v>9</v>
      </c>
      <c r="B36" s="22" t="s">
        <v>306</v>
      </c>
      <c r="C36" s="21">
        <v>110</v>
      </c>
      <c r="D36" s="23">
        <f t="shared" si="9"/>
        <v>13</v>
      </c>
      <c r="E36" s="23">
        <v>1</v>
      </c>
      <c r="F36" s="23">
        <f t="shared" si="10"/>
        <v>12</v>
      </c>
      <c r="G36" s="21">
        <v>19</v>
      </c>
      <c r="H36" s="21" t="str">
        <f t="shared" si="11"/>
        <v>Kamis</v>
      </c>
      <c r="I36" s="24">
        <f t="shared" si="15"/>
        <v>45666.916666666664</v>
      </c>
      <c r="J36" s="25">
        <f t="shared" si="16"/>
        <v>5.916666666666667</v>
      </c>
      <c r="K36" s="21" t="str">
        <f t="shared" si="12"/>
        <v>Jum'at</v>
      </c>
      <c r="L36" s="24">
        <f t="shared" si="17"/>
        <v>45667.708333333328</v>
      </c>
      <c r="M36" s="25">
        <f t="shared" si="13"/>
        <v>6.7083333333333339</v>
      </c>
    </row>
    <row r="37" spans="1:13" x14ac:dyDescent="0.25">
      <c r="A37" s="21">
        <f t="shared" si="14"/>
        <v>10</v>
      </c>
      <c r="B37" s="22" t="s">
        <v>361</v>
      </c>
      <c r="C37" s="21">
        <v>110</v>
      </c>
      <c r="D37" s="23">
        <f t="shared" si="9"/>
        <v>13</v>
      </c>
      <c r="E37" s="23">
        <v>1</v>
      </c>
      <c r="F37" s="23">
        <f t="shared" si="10"/>
        <v>12</v>
      </c>
      <c r="G37" s="21">
        <v>2</v>
      </c>
      <c r="H37" s="21" t="str">
        <f t="shared" si="11"/>
        <v>Sabtu</v>
      </c>
      <c r="I37" s="24">
        <f t="shared" si="15"/>
        <v>45668.25</v>
      </c>
      <c r="J37" s="25">
        <f t="shared" si="16"/>
        <v>7.2500000000000009</v>
      </c>
      <c r="K37" s="21" t="str">
        <f t="shared" si="12"/>
        <v>Sabtu</v>
      </c>
      <c r="L37" s="24">
        <f t="shared" si="17"/>
        <v>45668.333333333336</v>
      </c>
      <c r="M37" s="25">
        <f t="shared" si="13"/>
        <v>7.3333333333333339</v>
      </c>
    </row>
    <row r="38" spans="1:13" x14ac:dyDescent="0.25">
      <c r="A38" s="21">
        <f t="shared" si="14"/>
        <v>11</v>
      </c>
      <c r="B38" s="22" t="s">
        <v>306</v>
      </c>
      <c r="C38" s="21"/>
      <c r="D38" s="23"/>
      <c r="E38" s="23"/>
      <c r="F38" s="23"/>
      <c r="G38" s="21"/>
      <c r="H38" s="21" t="str">
        <f t="shared" si="11"/>
        <v>Sabtu</v>
      </c>
      <c r="I38" s="24">
        <f t="shared" si="15"/>
        <v>45668.875</v>
      </c>
      <c r="J38" s="25">
        <f t="shared" si="16"/>
        <v>7.8750000000000009</v>
      </c>
      <c r="K38" s="21"/>
      <c r="L38" s="24"/>
      <c r="M38" s="25"/>
    </row>
    <row r="39" spans="1:13" x14ac:dyDescent="0.25">
      <c r="A39" s="1" t="s">
        <v>31</v>
      </c>
      <c r="B39" s="1"/>
      <c r="C39" s="75">
        <f>SUM(C28:C38)</f>
        <v>1024</v>
      </c>
      <c r="D39" s="75">
        <f>SUM(D28:D38)</f>
        <v>120</v>
      </c>
      <c r="E39" s="75"/>
      <c r="F39" s="75"/>
      <c r="G39" s="75">
        <f>SUM(G28:G38)</f>
        <v>48</v>
      </c>
      <c r="H39" s="75">
        <f>D39+G39</f>
        <v>168</v>
      </c>
      <c r="I39" s="76"/>
      <c r="J39" s="77"/>
      <c r="K39" s="76"/>
      <c r="L39" s="76"/>
      <c r="M39" s="77"/>
    </row>
    <row r="40" spans="1:13" x14ac:dyDescent="0.25">
      <c r="A40" s="1" t="s">
        <v>32</v>
      </c>
      <c r="B40" s="1"/>
      <c r="C40" s="78"/>
      <c r="D40" s="79">
        <f>D39/24</f>
        <v>5</v>
      </c>
      <c r="E40" s="79"/>
      <c r="F40" s="79"/>
      <c r="G40" s="79">
        <f>G39/24</f>
        <v>2</v>
      </c>
      <c r="H40" s="79">
        <f>H39/24</f>
        <v>7</v>
      </c>
      <c r="I40" s="81"/>
      <c r="J40" s="82" t="s">
        <v>33</v>
      </c>
      <c r="K40" s="83"/>
      <c r="L40" s="83"/>
      <c r="M40" s="83"/>
    </row>
    <row r="41" spans="1:13" x14ac:dyDescent="0.25">
      <c r="A41" s="95"/>
      <c r="B41" s="95"/>
      <c r="C41" s="95"/>
      <c r="D41" s="95"/>
      <c r="E41" s="95"/>
      <c r="F41" s="95"/>
      <c r="G41" s="95"/>
      <c r="H41" s="83"/>
      <c r="I41" s="83"/>
      <c r="J41" s="77" t="s">
        <v>34</v>
      </c>
      <c r="K41" s="77"/>
      <c r="L41" s="85">
        <f>C39</f>
        <v>1024</v>
      </c>
      <c r="M41" s="83" t="s">
        <v>35</v>
      </c>
    </row>
    <row r="42" spans="1:13" x14ac:dyDescent="0.25">
      <c r="A42" s="95"/>
      <c r="B42" s="95"/>
      <c r="C42" s="95"/>
      <c r="D42" s="95"/>
      <c r="E42" s="95"/>
      <c r="F42" s="95"/>
      <c r="G42" s="95"/>
      <c r="H42" s="95"/>
      <c r="I42" s="425"/>
      <c r="J42" s="77" t="s">
        <v>36</v>
      </c>
      <c r="K42" s="77"/>
      <c r="L42" s="86">
        <f>D40</f>
        <v>5</v>
      </c>
      <c r="M42" s="83" t="s">
        <v>14</v>
      </c>
    </row>
    <row r="43" spans="1:13" x14ac:dyDescent="0.25">
      <c r="A43" s="95"/>
      <c r="B43" s="95"/>
      <c r="C43" s="95"/>
      <c r="D43" s="95"/>
      <c r="E43" s="95"/>
      <c r="F43" s="95"/>
      <c r="G43" s="95"/>
      <c r="H43" s="95"/>
      <c r="I43" s="83"/>
      <c r="J43" s="77" t="s">
        <v>37</v>
      </c>
      <c r="K43" s="77"/>
      <c r="L43" s="87">
        <f>G40</f>
        <v>2</v>
      </c>
      <c r="M43" s="83" t="s">
        <v>14</v>
      </c>
    </row>
    <row r="45" spans="1:13" x14ac:dyDescent="0.25">
      <c r="A45" s="2" t="s">
        <v>310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2" t="s">
        <v>401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489" t="s">
        <v>39</v>
      </c>
      <c r="B47" s="489"/>
      <c r="C47" s="489"/>
      <c r="D47" s="489"/>
      <c r="E47" s="489"/>
      <c r="F47" s="489"/>
      <c r="G47" s="489"/>
      <c r="H47" s="489"/>
      <c r="I47" s="423"/>
      <c r="J47" s="423"/>
      <c r="K47" s="67" t="s">
        <v>3</v>
      </c>
      <c r="L47" s="66">
        <v>9</v>
      </c>
      <c r="M47" s="67" t="s">
        <v>4</v>
      </c>
    </row>
    <row r="48" spans="1:13" ht="15.75" customHeight="1" x14ac:dyDescent="0.25">
      <c r="A48" s="13" t="s">
        <v>5</v>
      </c>
      <c r="B48" s="13" t="s">
        <v>6</v>
      </c>
      <c r="C48" s="12" t="s">
        <v>7</v>
      </c>
      <c r="D48" s="12" t="s">
        <v>8</v>
      </c>
      <c r="E48" s="11" t="s">
        <v>9</v>
      </c>
      <c r="F48" s="11" t="s">
        <v>10</v>
      </c>
      <c r="G48" s="12" t="s">
        <v>11</v>
      </c>
      <c r="H48" s="10" t="s">
        <v>12</v>
      </c>
      <c r="I48" s="10"/>
      <c r="J48" s="10"/>
      <c r="K48" s="9" t="s">
        <v>13</v>
      </c>
      <c r="L48" s="9"/>
      <c r="M48" s="9"/>
    </row>
    <row r="49" spans="1:13" x14ac:dyDescent="0.25">
      <c r="A49" s="13"/>
      <c r="B49" s="13"/>
      <c r="C49" s="12"/>
      <c r="D49" s="12"/>
      <c r="E49" s="11"/>
      <c r="F49" s="11"/>
      <c r="G49" s="12"/>
      <c r="H49" s="19" t="s">
        <v>14</v>
      </c>
      <c r="I49" s="19" t="s">
        <v>15</v>
      </c>
      <c r="J49" s="19" t="s">
        <v>16</v>
      </c>
      <c r="K49" s="20" t="s">
        <v>14</v>
      </c>
      <c r="L49" s="20" t="s">
        <v>15</v>
      </c>
      <c r="M49" s="20" t="s">
        <v>16</v>
      </c>
    </row>
    <row r="50" spans="1:13" x14ac:dyDescent="0.25">
      <c r="A50" s="21">
        <v>1</v>
      </c>
      <c r="B50" s="22" t="s">
        <v>306</v>
      </c>
      <c r="C50" s="21">
        <v>110</v>
      </c>
      <c r="D50" s="23">
        <f t="shared" ref="D50:D59" si="18">F50+E50</f>
        <v>13</v>
      </c>
      <c r="E50" s="23">
        <v>1</v>
      </c>
      <c r="F50" s="23">
        <f t="shared" ref="F50:F59" si="19">INT(C50/$L$3)</f>
        <v>12</v>
      </c>
      <c r="G50" s="21">
        <v>10</v>
      </c>
      <c r="H50" s="21" t="str">
        <f t="shared" ref="H50:H60" si="20">CHOOSE(WEEKDAY(I50),"Minggu","Senin","Selasa","Rabu","Kamis","Jum'at","Sabtu")</f>
        <v>Sabtu</v>
      </c>
      <c r="I50" s="24">
        <v>45668</v>
      </c>
      <c r="J50" s="25">
        <v>0.875</v>
      </c>
      <c r="K50" s="21" t="str">
        <f t="shared" ref="K50:K59" si="21">CHOOSE(WEEKDAY(L50),"Minggu","Senin","Selasa","Rabu","Kamis","Jum'at","Sabtu")</f>
        <v>Minggu</v>
      </c>
      <c r="L50" s="24">
        <f>(I50+J50)+G50/24</f>
        <v>45669.291666666664</v>
      </c>
      <c r="M50" s="25">
        <f t="shared" ref="M50:M59" si="22">(J50+G50/24)</f>
        <v>1.2916666666666667</v>
      </c>
    </row>
    <row r="51" spans="1:13" x14ac:dyDescent="0.25">
      <c r="A51" s="21">
        <f t="shared" ref="A51:A60" si="23">A50+1</f>
        <v>2</v>
      </c>
      <c r="B51" s="22" t="s">
        <v>361</v>
      </c>
      <c r="C51" s="21">
        <v>110</v>
      </c>
      <c r="D51" s="23">
        <f t="shared" si="18"/>
        <v>13</v>
      </c>
      <c r="E51" s="23">
        <v>1</v>
      </c>
      <c r="F51" s="23">
        <f t="shared" si="19"/>
        <v>12</v>
      </c>
      <c r="G51" s="21">
        <v>2</v>
      </c>
      <c r="H51" s="21" t="str">
        <f t="shared" si="20"/>
        <v>Minggu</v>
      </c>
      <c r="I51" s="24">
        <f t="shared" ref="I51:I60" si="24">$I$50+J51</f>
        <v>45669.833333333336</v>
      </c>
      <c r="J51" s="25">
        <f t="shared" ref="J51:J60" si="25">M50+D50/24</f>
        <v>1.8333333333333335</v>
      </c>
      <c r="K51" s="21" t="str">
        <f t="shared" si="21"/>
        <v>Minggu</v>
      </c>
      <c r="L51" s="24">
        <f t="shared" ref="L51:L59" si="26">($I$50+J51)+G51/24</f>
        <v>45669.916666666672</v>
      </c>
      <c r="M51" s="25">
        <f t="shared" si="22"/>
        <v>1.9166666666666667</v>
      </c>
    </row>
    <row r="52" spans="1:13" x14ac:dyDescent="0.25">
      <c r="A52" s="21">
        <f t="shared" si="23"/>
        <v>3</v>
      </c>
      <c r="B52" s="22" t="s">
        <v>306</v>
      </c>
      <c r="C52" s="21">
        <v>110</v>
      </c>
      <c r="D52" s="23">
        <f t="shared" si="18"/>
        <v>13</v>
      </c>
      <c r="E52" s="23">
        <v>1</v>
      </c>
      <c r="F52" s="23">
        <f t="shared" si="19"/>
        <v>12</v>
      </c>
      <c r="G52" s="21">
        <v>6</v>
      </c>
      <c r="H52" s="21" t="str">
        <f t="shared" si="20"/>
        <v>Senin</v>
      </c>
      <c r="I52" s="24">
        <f t="shared" si="24"/>
        <v>45670.458333333336</v>
      </c>
      <c r="J52" s="25">
        <f t="shared" si="25"/>
        <v>2.4583333333333335</v>
      </c>
      <c r="K52" s="21" t="str">
        <f t="shared" si="21"/>
        <v>Senin</v>
      </c>
      <c r="L52" s="24">
        <f t="shared" si="26"/>
        <v>45670.708333333336</v>
      </c>
      <c r="M52" s="25">
        <f t="shared" si="22"/>
        <v>2.7083333333333335</v>
      </c>
    </row>
    <row r="53" spans="1:13" x14ac:dyDescent="0.25">
      <c r="A53" s="21">
        <f t="shared" si="23"/>
        <v>4</v>
      </c>
      <c r="B53" s="22" t="s">
        <v>361</v>
      </c>
      <c r="C53" s="21">
        <v>110</v>
      </c>
      <c r="D53" s="23">
        <f t="shared" si="18"/>
        <v>13</v>
      </c>
      <c r="E53" s="23">
        <v>1</v>
      </c>
      <c r="F53" s="23">
        <f t="shared" si="19"/>
        <v>12</v>
      </c>
      <c r="G53" s="21">
        <v>2</v>
      </c>
      <c r="H53" s="21" t="str">
        <f t="shared" si="20"/>
        <v>Selasa</v>
      </c>
      <c r="I53" s="24">
        <f t="shared" si="24"/>
        <v>45671.25</v>
      </c>
      <c r="J53" s="25">
        <f t="shared" si="25"/>
        <v>3.25</v>
      </c>
      <c r="K53" s="21" t="str">
        <f t="shared" si="21"/>
        <v>Selasa</v>
      </c>
      <c r="L53" s="24">
        <f t="shared" si="26"/>
        <v>45671.333333333336</v>
      </c>
      <c r="M53" s="25">
        <f t="shared" si="22"/>
        <v>3.3333333333333335</v>
      </c>
    </row>
    <row r="54" spans="1:13" x14ac:dyDescent="0.25">
      <c r="A54" s="21">
        <f t="shared" si="23"/>
        <v>5</v>
      </c>
      <c r="B54" s="22" t="s">
        <v>306</v>
      </c>
      <c r="C54" s="21">
        <v>72</v>
      </c>
      <c r="D54" s="23">
        <f t="shared" si="18"/>
        <v>8</v>
      </c>
      <c r="E54" s="23">
        <v>0</v>
      </c>
      <c r="F54" s="23">
        <f t="shared" si="19"/>
        <v>8</v>
      </c>
      <c r="G54" s="21">
        <v>2</v>
      </c>
      <c r="H54" s="21" t="str">
        <f t="shared" si="20"/>
        <v>Selasa</v>
      </c>
      <c r="I54" s="24">
        <f t="shared" si="24"/>
        <v>45671.875</v>
      </c>
      <c r="J54" s="25">
        <f t="shared" si="25"/>
        <v>3.875</v>
      </c>
      <c r="K54" s="21" t="str">
        <f t="shared" si="21"/>
        <v>Selasa</v>
      </c>
      <c r="L54" s="24">
        <f t="shared" si="26"/>
        <v>45671.958333333336</v>
      </c>
      <c r="M54" s="25">
        <f t="shared" si="22"/>
        <v>3.9583333333333335</v>
      </c>
    </row>
    <row r="55" spans="1:13" x14ac:dyDescent="0.25">
      <c r="A55" s="21">
        <f t="shared" si="23"/>
        <v>6</v>
      </c>
      <c r="B55" s="22" t="s">
        <v>305</v>
      </c>
      <c r="C55" s="21">
        <v>72</v>
      </c>
      <c r="D55" s="23">
        <f t="shared" si="18"/>
        <v>8</v>
      </c>
      <c r="E55" s="23">
        <v>0</v>
      </c>
      <c r="F55" s="23">
        <f t="shared" si="19"/>
        <v>8</v>
      </c>
      <c r="G55" s="21">
        <v>1</v>
      </c>
      <c r="H55" s="21" t="str">
        <f t="shared" si="20"/>
        <v>Rabu</v>
      </c>
      <c r="I55" s="24">
        <f t="shared" si="24"/>
        <v>45672.291666666664</v>
      </c>
      <c r="J55" s="25">
        <f t="shared" si="25"/>
        <v>4.291666666666667</v>
      </c>
      <c r="K55" s="21" t="str">
        <f t="shared" si="21"/>
        <v>Rabu</v>
      </c>
      <c r="L55" s="24">
        <f t="shared" si="26"/>
        <v>45672.333333333328</v>
      </c>
      <c r="M55" s="25">
        <f t="shared" si="22"/>
        <v>4.3333333333333339</v>
      </c>
    </row>
    <row r="56" spans="1:13" x14ac:dyDescent="0.25">
      <c r="A56" s="21">
        <f t="shared" si="23"/>
        <v>7</v>
      </c>
      <c r="B56" s="22" t="s">
        <v>306</v>
      </c>
      <c r="C56" s="21">
        <v>110</v>
      </c>
      <c r="D56" s="23">
        <f t="shared" si="18"/>
        <v>13</v>
      </c>
      <c r="E56" s="23">
        <v>1</v>
      </c>
      <c r="F56" s="23">
        <f t="shared" si="19"/>
        <v>12</v>
      </c>
      <c r="G56" s="21">
        <v>2</v>
      </c>
      <c r="H56" s="21" t="str">
        <f t="shared" si="20"/>
        <v>Rabu</v>
      </c>
      <c r="I56" s="24">
        <f t="shared" si="24"/>
        <v>45672.666666666664</v>
      </c>
      <c r="J56" s="25">
        <f t="shared" si="25"/>
        <v>4.666666666666667</v>
      </c>
      <c r="K56" s="21" t="str">
        <f t="shared" si="21"/>
        <v>Rabu</v>
      </c>
      <c r="L56" s="24">
        <f t="shared" si="26"/>
        <v>45672.75</v>
      </c>
      <c r="M56" s="25">
        <f t="shared" si="22"/>
        <v>4.75</v>
      </c>
    </row>
    <row r="57" spans="1:13" x14ac:dyDescent="0.25">
      <c r="A57" s="21">
        <f t="shared" si="23"/>
        <v>8</v>
      </c>
      <c r="B57" s="22" t="s">
        <v>361</v>
      </c>
      <c r="C57" s="21">
        <v>110</v>
      </c>
      <c r="D57" s="23">
        <f t="shared" si="18"/>
        <v>13</v>
      </c>
      <c r="E57" s="23">
        <v>1</v>
      </c>
      <c r="F57" s="23">
        <f t="shared" si="19"/>
        <v>12</v>
      </c>
      <c r="G57" s="21">
        <v>2</v>
      </c>
      <c r="H57" s="21" t="str">
        <f t="shared" si="20"/>
        <v>Kamis</v>
      </c>
      <c r="I57" s="24">
        <f t="shared" si="24"/>
        <v>45673.291666666664</v>
      </c>
      <c r="J57" s="25">
        <f t="shared" si="25"/>
        <v>5.291666666666667</v>
      </c>
      <c r="K57" s="21" t="str">
        <f t="shared" si="21"/>
        <v>Kamis</v>
      </c>
      <c r="L57" s="24">
        <f t="shared" si="26"/>
        <v>45673.375</v>
      </c>
      <c r="M57" s="25">
        <f t="shared" si="22"/>
        <v>5.375</v>
      </c>
    </row>
    <row r="58" spans="1:13" x14ac:dyDescent="0.25">
      <c r="A58" s="21">
        <f t="shared" si="23"/>
        <v>9</v>
      </c>
      <c r="B58" s="22" t="s">
        <v>306</v>
      </c>
      <c r="C58" s="21">
        <v>110</v>
      </c>
      <c r="D58" s="23">
        <f t="shared" si="18"/>
        <v>13</v>
      </c>
      <c r="E58" s="23">
        <v>1</v>
      </c>
      <c r="F58" s="23">
        <f t="shared" si="19"/>
        <v>12</v>
      </c>
      <c r="G58" s="21">
        <v>19</v>
      </c>
      <c r="H58" s="21" t="str">
        <f t="shared" si="20"/>
        <v>Kamis</v>
      </c>
      <c r="I58" s="24">
        <f t="shared" si="24"/>
        <v>45673.916666666664</v>
      </c>
      <c r="J58" s="25">
        <f t="shared" si="25"/>
        <v>5.916666666666667</v>
      </c>
      <c r="K58" s="21" t="str">
        <f t="shared" si="21"/>
        <v>Jum'at</v>
      </c>
      <c r="L58" s="24">
        <f t="shared" si="26"/>
        <v>45674.708333333328</v>
      </c>
      <c r="M58" s="25">
        <f t="shared" si="22"/>
        <v>6.7083333333333339</v>
      </c>
    </row>
    <row r="59" spans="1:13" x14ac:dyDescent="0.25">
      <c r="A59" s="21">
        <f t="shared" si="23"/>
        <v>10</v>
      </c>
      <c r="B59" s="22" t="s">
        <v>361</v>
      </c>
      <c r="C59" s="21">
        <v>110</v>
      </c>
      <c r="D59" s="23">
        <f t="shared" si="18"/>
        <v>13</v>
      </c>
      <c r="E59" s="23">
        <v>1</v>
      </c>
      <c r="F59" s="23">
        <f t="shared" si="19"/>
        <v>12</v>
      </c>
      <c r="G59" s="21">
        <v>2</v>
      </c>
      <c r="H59" s="21" t="str">
        <f t="shared" si="20"/>
        <v>Sabtu</v>
      </c>
      <c r="I59" s="24">
        <f t="shared" si="24"/>
        <v>45675.25</v>
      </c>
      <c r="J59" s="25">
        <f t="shared" si="25"/>
        <v>7.2500000000000009</v>
      </c>
      <c r="K59" s="21" t="str">
        <f t="shared" si="21"/>
        <v>Sabtu</v>
      </c>
      <c r="L59" s="24">
        <f t="shared" si="26"/>
        <v>45675.333333333336</v>
      </c>
      <c r="M59" s="25">
        <f t="shared" si="22"/>
        <v>7.3333333333333339</v>
      </c>
    </row>
    <row r="60" spans="1:13" x14ac:dyDescent="0.25">
      <c r="A60" s="21">
        <f t="shared" si="23"/>
        <v>11</v>
      </c>
      <c r="B60" s="22" t="s">
        <v>306</v>
      </c>
      <c r="C60" s="21"/>
      <c r="D60" s="23"/>
      <c r="E60" s="23"/>
      <c r="F60" s="23"/>
      <c r="G60" s="21"/>
      <c r="H60" s="21" t="str">
        <f t="shared" si="20"/>
        <v>Sabtu</v>
      </c>
      <c r="I60" s="24">
        <f t="shared" si="24"/>
        <v>45675.875</v>
      </c>
      <c r="J60" s="25">
        <f t="shared" si="25"/>
        <v>7.8750000000000009</v>
      </c>
      <c r="K60" s="21"/>
      <c r="L60" s="24"/>
      <c r="M60" s="25"/>
    </row>
    <row r="61" spans="1:13" x14ac:dyDescent="0.25">
      <c r="A61" s="1" t="s">
        <v>31</v>
      </c>
      <c r="B61" s="1"/>
      <c r="C61" s="75">
        <f>SUM(C50:C60)</f>
        <v>1024</v>
      </c>
      <c r="D61" s="75">
        <f>SUM(D50:D60)</f>
        <v>120</v>
      </c>
      <c r="E61" s="75"/>
      <c r="F61" s="75"/>
      <c r="G61" s="75">
        <f>SUM(G50:G60)</f>
        <v>48</v>
      </c>
      <c r="H61" s="75">
        <f>D61+G61</f>
        <v>168</v>
      </c>
      <c r="I61" s="76"/>
      <c r="J61" s="77"/>
      <c r="K61" s="76"/>
      <c r="L61" s="76"/>
      <c r="M61" s="77"/>
    </row>
    <row r="62" spans="1:13" x14ac:dyDescent="0.25">
      <c r="A62" s="1" t="s">
        <v>32</v>
      </c>
      <c r="B62" s="1"/>
      <c r="C62" s="78"/>
      <c r="D62" s="79">
        <f>D61/24</f>
        <v>5</v>
      </c>
      <c r="E62" s="79"/>
      <c r="F62" s="79"/>
      <c r="G62" s="79">
        <f>G61/24</f>
        <v>2</v>
      </c>
      <c r="H62" s="79">
        <f>H61/24</f>
        <v>7</v>
      </c>
      <c r="I62" s="81"/>
      <c r="J62" s="82" t="s">
        <v>33</v>
      </c>
      <c r="K62" s="83"/>
      <c r="L62" s="83"/>
      <c r="M62" s="83"/>
    </row>
    <row r="63" spans="1:13" x14ac:dyDescent="0.25">
      <c r="A63" s="95"/>
      <c r="B63" s="95"/>
      <c r="C63" s="95"/>
      <c r="D63" s="95"/>
      <c r="E63" s="95"/>
      <c r="F63" s="95"/>
      <c r="G63" s="95"/>
      <c r="H63" s="83"/>
      <c r="I63" s="83"/>
      <c r="J63" s="77" t="s">
        <v>34</v>
      </c>
      <c r="K63" s="77"/>
      <c r="L63" s="85">
        <f>C61</f>
        <v>1024</v>
      </c>
      <c r="M63" s="83" t="s">
        <v>35</v>
      </c>
    </row>
    <row r="64" spans="1:13" x14ac:dyDescent="0.25">
      <c r="A64" s="95"/>
      <c r="B64" s="95"/>
      <c r="C64" s="95"/>
      <c r="D64" s="95"/>
      <c r="E64" s="95"/>
      <c r="F64" s="95"/>
      <c r="G64" s="95"/>
      <c r="H64" s="95"/>
      <c r="I64" s="425"/>
      <c r="J64" s="77" t="s">
        <v>36</v>
      </c>
      <c r="K64" s="77"/>
      <c r="L64" s="86">
        <f>D62</f>
        <v>5</v>
      </c>
      <c r="M64" s="83" t="s">
        <v>14</v>
      </c>
    </row>
    <row r="65" spans="1:13" x14ac:dyDescent="0.25">
      <c r="A65" s="95"/>
      <c r="B65" s="95"/>
      <c r="C65" s="95"/>
      <c r="D65" s="95"/>
      <c r="E65" s="95"/>
      <c r="F65" s="95"/>
      <c r="G65" s="95"/>
      <c r="H65" s="95"/>
      <c r="I65" s="83"/>
      <c r="J65" s="77" t="s">
        <v>37</v>
      </c>
      <c r="K65" s="77"/>
      <c r="L65" s="87">
        <f>G62</f>
        <v>2</v>
      </c>
      <c r="M65" s="83" t="s">
        <v>14</v>
      </c>
    </row>
    <row r="67" spans="1:13" x14ac:dyDescent="0.25">
      <c r="A67" s="2" t="s">
        <v>310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2" t="s">
        <v>401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489" t="s">
        <v>40</v>
      </c>
      <c r="B69" s="489"/>
      <c r="C69" s="489"/>
      <c r="D69" s="489"/>
      <c r="E69" s="489"/>
      <c r="F69" s="489"/>
      <c r="G69" s="489"/>
      <c r="H69" s="489"/>
      <c r="I69" s="423"/>
      <c r="J69" s="423"/>
      <c r="K69" s="67" t="s">
        <v>3</v>
      </c>
      <c r="L69" s="66">
        <v>9</v>
      </c>
      <c r="M69" s="67" t="s">
        <v>4</v>
      </c>
    </row>
    <row r="70" spans="1:13" ht="15.75" customHeight="1" x14ac:dyDescent="0.25">
      <c r="A70" s="13" t="s">
        <v>5</v>
      </c>
      <c r="B70" s="13" t="s">
        <v>6</v>
      </c>
      <c r="C70" s="12" t="s">
        <v>7</v>
      </c>
      <c r="D70" s="12" t="s">
        <v>8</v>
      </c>
      <c r="E70" s="11" t="s">
        <v>9</v>
      </c>
      <c r="F70" s="11" t="s">
        <v>10</v>
      </c>
      <c r="G70" s="12" t="s">
        <v>11</v>
      </c>
      <c r="H70" s="10" t="s">
        <v>12</v>
      </c>
      <c r="I70" s="10"/>
      <c r="J70" s="10"/>
      <c r="K70" s="9" t="s">
        <v>13</v>
      </c>
      <c r="L70" s="9"/>
      <c r="M70" s="9"/>
    </row>
    <row r="71" spans="1:13" x14ac:dyDescent="0.25">
      <c r="A71" s="13"/>
      <c r="B71" s="13"/>
      <c r="C71" s="12"/>
      <c r="D71" s="12"/>
      <c r="E71" s="11"/>
      <c r="F71" s="11"/>
      <c r="G71" s="12"/>
      <c r="H71" s="19" t="s">
        <v>14</v>
      </c>
      <c r="I71" s="19" t="s">
        <v>15</v>
      </c>
      <c r="J71" s="19" t="s">
        <v>16</v>
      </c>
      <c r="K71" s="20" t="s">
        <v>14</v>
      </c>
      <c r="L71" s="20" t="s">
        <v>15</v>
      </c>
      <c r="M71" s="20" t="s">
        <v>16</v>
      </c>
    </row>
    <row r="72" spans="1:13" x14ac:dyDescent="0.25">
      <c r="A72" s="21">
        <v>1</v>
      </c>
      <c r="B72" s="22" t="s">
        <v>306</v>
      </c>
      <c r="C72" s="21">
        <v>110</v>
      </c>
      <c r="D72" s="23">
        <f t="shared" ref="D72:D81" si="27">F72+E72</f>
        <v>13</v>
      </c>
      <c r="E72" s="23">
        <v>1</v>
      </c>
      <c r="F72" s="23">
        <f t="shared" ref="F72:F81" si="28">INT(C72/$L$3)</f>
        <v>12</v>
      </c>
      <c r="G72" s="21">
        <v>10</v>
      </c>
      <c r="H72" s="21" t="str">
        <f t="shared" ref="H72:H82" si="29">CHOOSE(WEEKDAY(I72),"Minggu","Senin","Selasa","Rabu","Kamis","Jum'at","Sabtu")</f>
        <v>Sabtu</v>
      </c>
      <c r="I72" s="24">
        <v>45675</v>
      </c>
      <c r="J72" s="25">
        <v>0.875</v>
      </c>
      <c r="K72" s="21" t="str">
        <f t="shared" ref="K72:K81" si="30">CHOOSE(WEEKDAY(L72),"Minggu","Senin","Selasa","Rabu","Kamis","Jum'at","Sabtu")</f>
        <v>Minggu</v>
      </c>
      <c r="L72" s="24">
        <f>(I72+J72)+G72/24</f>
        <v>45676.291666666664</v>
      </c>
      <c r="M72" s="25">
        <f t="shared" ref="M72:M81" si="31">(J72+G72/24)</f>
        <v>1.2916666666666667</v>
      </c>
    </row>
    <row r="73" spans="1:13" x14ac:dyDescent="0.25">
      <c r="A73" s="21">
        <f t="shared" ref="A73:A82" si="32">A72+1</f>
        <v>2</v>
      </c>
      <c r="B73" s="22" t="s">
        <v>361</v>
      </c>
      <c r="C73" s="21">
        <v>110</v>
      </c>
      <c r="D73" s="23">
        <f t="shared" si="27"/>
        <v>13</v>
      </c>
      <c r="E73" s="23">
        <v>1</v>
      </c>
      <c r="F73" s="23">
        <f t="shared" si="28"/>
        <v>12</v>
      </c>
      <c r="G73" s="21">
        <v>2</v>
      </c>
      <c r="H73" s="21" t="str">
        <f t="shared" si="29"/>
        <v>Minggu</v>
      </c>
      <c r="I73" s="24">
        <f t="shared" ref="I73:I82" si="33">$I$72+J73</f>
        <v>45676.833333333336</v>
      </c>
      <c r="J73" s="25">
        <f t="shared" ref="J73:J82" si="34">M72+D72/24</f>
        <v>1.8333333333333335</v>
      </c>
      <c r="K73" s="21" t="str">
        <f t="shared" si="30"/>
        <v>Minggu</v>
      </c>
      <c r="L73" s="24">
        <f t="shared" ref="L73:L81" si="35">($I$72+J73)+G73/24</f>
        <v>45676.916666666672</v>
      </c>
      <c r="M73" s="25">
        <f t="shared" si="31"/>
        <v>1.9166666666666667</v>
      </c>
    </row>
    <row r="74" spans="1:13" x14ac:dyDescent="0.25">
      <c r="A74" s="21">
        <f t="shared" si="32"/>
        <v>3</v>
      </c>
      <c r="B74" s="22" t="s">
        <v>306</v>
      </c>
      <c r="C74" s="21">
        <v>110</v>
      </c>
      <c r="D74" s="23">
        <f t="shared" si="27"/>
        <v>13</v>
      </c>
      <c r="E74" s="23">
        <v>1</v>
      </c>
      <c r="F74" s="23">
        <f t="shared" si="28"/>
        <v>12</v>
      </c>
      <c r="G74" s="21">
        <v>6</v>
      </c>
      <c r="H74" s="21" t="str">
        <f t="shared" si="29"/>
        <v>Senin</v>
      </c>
      <c r="I74" s="24">
        <f t="shared" si="33"/>
        <v>45677.458333333336</v>
      </c>
      <c r="J74" s="25">
        <f t="shared" si="34"/>
        <v>2.4583333333333335</v>
      </c>
      <c r="K74" s="21" t="str">
        <f t="shared" si="30"/>
        <v>Senin</v>
      </c>
      <c r="L74" s="24">
        <f t="shared" si="35"/>
        <v>45677.708333333336</v>
      </c>
      <c r="M74" s="25">
        <f t="shared" si="31"/>
        <v>2.7083333333333335</v>
      </c>
    </row>
    <row r="75" spans="1:13" x14ac:dyDescent="0.25">
      <c r="A75" s="21">
        <f t="shared" si="32"/>
        <v>4</v>
      </c>
      <c r="B75" s="22" t="s">
        <v>361</v>
      </c>
      <c r="C75" s="21">
        <v>110</v>
      </c>
      <c r="D75" s="23">
        <f t="shared" si="27"/>
        <v>13</v>
      </c>
      <c r="E75" s="23">
        <v>1</v>
      </c>
      <c r="F75" s="23">
        <f t="shared" si="28"/>
        <v>12</v>
      </c>
      <c r="G75" s="21">
        <v>2</v>
      </c>
      <c r="H75" s="21" t="str">
        <f t="shared" si="29"/>
        <v>Selasa</v>
      </c>
      <c r="I75" s="24">
        <f t="shared" si="33"/>
        <v>45678.25</v>
      </c>
      <c r="J75" s="25">
        <f t="shared" si="34"/>
        <v>3.25</v>
      </c>
      <c r="K75" s="21" t="str">
        <f t="shared" si="30"/>
        <v>Selasa</v>
      </c>
      <c r="L75" s="24">
        <f t="shared" si="35"/>
        <v>45678.333333333336</v>
      </c>
      <c r="M75" s="25">
        <f t="shared" si="31"/>
        <v>3.3333333333333335</v>
      </c>
    </row>
    <row r="76" spans="1:13" x14ac:dyDescent="0.25">
      <c r="A76" s="21">
        <f t="shared" si="32"/>
        <v>5</v>
      </c>
      <c r="B76" s="22" t="s">
        <v>306</v>
      </c>
      <c r="C76" s="21">
        <v>72</v>
      </c>
      <c r="D76" s="23">
        <f t="shared" si="27"/>
        <v>8</v>
      </c>
      <c r="E76" s="23">
        <v>0</v>
      </c>
      <c r="F76" s="23">
        <f t="shared" si="28"/>
        <v>8</v>
      </c>
      <c r="G76" s="21">
        <v>2</v>
      </c>
      <c r="H76" s="21" t="str">
        <f t="shared" si="29"/>
        <v>Selasa</v>
      </c>
      <c r="I76" s="24">
        <f t="shared" si="33"/>
        <v>45678.875</v>
      </c>
      <c r="J76" s="25">
        <f t="shared" si="34"/>
        <v>3.875</v>
      </c>
      <c r="K76" s="21" t="str">
        <f t="shared" si="30"/>
        <v>Selasa</v>
      </c>
      <c r="L76" s="24">
        <f t="shared" si="35"/>
        <v>45678.958333333336</v>
      </c>
      <c r="M76" s="25">
        <f t="shared" si="31"/>
        <v>3.9583333333333335</v>
      </c>
    </row>
    <row r="77" spans="1:13" x14ac:dyDescent="0.25">
      <c r="A77" s="21">
        <f t="shared" si="32"/>
        <v>6</v>
      </c>
      <c r="B77" s="22" t="s">
        <v>305</v>
      </c>
      <c r="C77" s="21">
        <v>72</v>
      </c>
      <c r="D77" s="23">
        <f t="shared" si="27"/>
        <v>8</v>
      </c>
      <c r="E77" s="23">
        <v>0</v>
      </c>
      <c r="F77" s="23">
        <f t="shared" si="28"/>
        <v>8</v>
      </c>
      <c r="G77" s="21">
        <v>1</v>
      </c>
      <c r="H77" s="21" t="str">
        <f t="shared" si="29"/>
        <v>Rabu</v>
      </c>
      <c r="I77" s="24">
        <f t="shared" si="33"/>
        <v>45679.291666666664</v>
      </c>
      <c r="J77" s="25">
        <f t="shared" si="34"/>
        <v>4.291666666666667</v>
      </c>
      <c r="K77" s="21" t="str">
        <f t="shared" si="30"/>
        <v>Rabu</v>
      </c>
      <c r="L77" s="24">
        <f t="shared" si="35"/>
        <v>45679.333333333328</v>
      </c>
      <c r="M77" s="25">
        <f t="shared" si="31"/>
        <v>4.3333333333333339</v>
      </c>
    </row>
    <row r="78" spans="1:13" x14ac:dyDescent="0.25">
      <c r="A78" s="21">
        <f t="shared" si="32"/>
        <v>7</v>
      </c>
      <c r="B78" s="22" t="s">
        <v>306</v>
      </c>
      <c r="C78" s="21">
        <v>110</v>
      </c>
      <c r="D78" s="23">
        <f t="shared" si="27"/>
        <v>13</v>
      </c>
      <c r="E78" s="23">
        <v>1</v>
      </c>
      <c r="F78" s="23">
        <f t="shared" si="28"/>
        <v>12</v>
      </c>
      <c r="G78" s="21">
        <v>2</v>
      </c>
      <c r="H78" s="21" t="str">
        <f t="shared" si="29"/>
        <v>Rabu</v>
      </c>
      <c r="I78" s="24">
        <f t="shared" si="33"/>
        <v>45679.666666666664</v>
      </c>
      <c r="J78" s="25">
        <f t="shared" si="34"/>
        <v>4.666666666666667</v>
      </c>
      <c r="K78" s="21" t="str">
        <f t="shared" si="30"/>
        <v>Rabu</v>
      </c>
      <c r="L78" s="24">
        <f t="shared" si="35"/>
        <v>45679.75</v>
      </c>
      <c r="M78" s="25">
        <f t="shared" si="31"/>
        <v>4.75</v>
      </c>
    </row>
    <row r="79" spans="1:13" x14ac:dyDescent="0.25">
      <c r="A79" s="21">
        <f t="shared" si="32"/>
        <v>8</v>
      </c>
      <c r="B79" s="22" t="s">
        <v>361</v>
      </c>
      <c r="C79" s="21">
        <v>110</v>
      </c>
      <c r="D79" s="23">
        <f t="shared" si="27"/>
        <v>13</v>
      </c>
      <c r="E79" s="23">
        <v>1</v>
      </c>
      <c r="F79" s="23">
        <f t="shared" si="28"/>
        <v>12</v>
      </c>
      <c r="G79" s="21">
        <v>2</v>
      </c>
      <c r="H79" s="21" t="str">
        <f t="shared" si="29"/>
        <v>Kamis</v>
      </c>
      <c r="I79" s="24">
        <f t="shared" si="33"/>
        <v>45680.291666666664</v>
      </c>
      <c r="J79" s="25">
        <f t="shared" si="34"/>
        <v>5.291666666666667</v>
      </c>
      <c r="K79" s="21" t="str">
        <f t="shared" si="30"/>
        <v>Kamis</v>
      </c>
      <c r="L79" s="24">
        <f t="shared" si="35"/>
        <v>45680.375</v>
      </c>
      <c r="M79" s="25">
        <f t="shared" si="31"/>
        <v>5.375</v>
      </c>
    </row>
    <row r="80" spans="1:13" x14ac:dyDescent="0.25">
      <c r="A80" s="21">
        <f t="shared" si="32"/>
        <v>9</v>
      </c>
      <c r="B80" s="22" t="s">
        <v>306</v>
      </c>
      <c r="C80" s="21">
        <v>110</v>
      </c>
      <c r="D80" s="23">
        <f t="shared" si="27"/>
        <v>13</v>
      </c>
      <c r="E80" s="23">
        <v>1</v>
      </c>
      <c r="F80" s="23">
        <f t="shared" si="28"/>
        <v>12</v>
      </c>
      <c r="G80" s="21">
        <v>19</v>
      </c>
      <c r="H80" s="21" t="str">
        <f t="shared" si="29"/>
        <v>Kamis</v>
      </c>
      <c r="I80" s="24">
        <f t="shared" si="33"/>
        <v>45680.916666666664</v>
      </c>
      <c r="J80" s="25">
        <f t="shared" si="34"/>
        <v>5.916666666666667</v>
      </c>
      <c r="K80" s="21" t="str">
        <f t="shared" si="30"/>
        <v>Jum'at</v>
      </c>
      <c r="L80" s="24">
        <f t="shared" si="35"/>
        <v>45681.708333333328</v>
      </c>
      <c r="M80" s="25">
        <f t="shared" si="31"/>
        <v>6.7083333333333339</v>
      </c>
    </row>
    <row r="81" spans="1:13" x14ac:dyDescent="0.25">
      <c r="A81" s="21">
        <f t="shared" si="32"/>
        <v>10</v>
      </c>
      <c r="B81" s="22" t="s">
        <v>361</v>
      </c>
      <c r="C81" s="21">
        <v>110</v>
      </c>
      <c r="D81" s="23">
        <f t="shared" si="27"/>
        <v>13</v>
      </c>
      <c r="E81" s="23">
        <v>1</v>
      </c>
      <c r="F81" s="23">
        <f t="shared" si="28"/>
        <v>12</v>
      </c>
      <c r="G81" s="21">
        <v>2</v>
      </c>
      <c r="H81" s="21" t="str">
        <f t="shared" si="29"/>
        <v>Sabtu</v>
      </c>
      <c r="I81" s="24">
        <f t="shared" si="33"/>
        <v>45682.25</v>
      </c>
      <c r="J81" s="25">
        <f t="shared" si="34"/>
        <v>7.2500000000000009</v>
      </c>
      <c r="K81" s="21" t="str">
        <f t="shared" si="30"/>
        <v>Sabtu</v>
      </c>
      <c r="L81" s="24">
        <f t="shared" si="35"/>
        <v>45682.333333333336</v>
      </c>
      <c r="M81" s="25">
        <f t="shared" si="31"/>
        <v>7.3333333333333339</v>
      </c>
    </row>
    <row r="82" spans="1:13" x14ac:dyDescent="0.25">
      <c r="A82" s="21">
        <f t="shared" si="32"/>
        <v>11</v>
      </c>
      <c r="B82" s="22" t="s">
        <v>306</v>
      </c>
      <c r="C82" s="21"/>
      <c r="D82" s="23"/>
      <c r="E82" s="23"/>
      <c r="F82" s="23"/>
      <c r="G82" s="21"/>
      <c r="H82" s="21" t="str">
        <f t="shared" si="29"/>
        <v>Sabtu</v>
      </c>
      <c r="I82" s="24">
        <f t="shared" si="33"/>
        <v>45682.875</v>
      </c>
      <c r="J82" s="25">
        <f t="shared" si="34"/>
        <v>7.8750000000000009</v>
      </c>
      <c r="K82" s="21"/>
      <c r="L82" s="24"/>
      <c r="M82" s="25"/>
    </row>
    <row r="83" spans="1:13" x14ac:dyDescent="0.25">
      <c r="A83" s="1" t="s">
        <v>31</v>
      </c>
      <c r="B83" s="1"/>
      <c r="C83" s="75">
        <f>SUM(C72:C82)</f>
        <v>1024</v>
      </c>
      <c r="D83" s="75">
        <f>SUM(D72:D82)</f>
        <v>120</v>
      </c>
      <c r="E83" s="75"/>
      <c r="F83" s="75"/>
      <c r="G83" s="75">
        <f>SUM(G72:G82)</f>
        <v>48</v>
      </c>
      <c r="H83" s="75">
        <f>D83+G83</f>
        <v>168</v>
      </c>
      <c r="I83" s="76"/>
      <c r="J83" s="77"/>
      <c r="K83" s="76"/>
      <c r="L83" s="76"/>
      <c r="M83" s="77"/>
    </row>
    <row r="84" spans="1:13" x14ac:dyDescent="0.25">
      <c r="A84" s="1" t="s">
        <v>32</v>
      </c>
      <c r="B84" s="1"/>
      <c r="C84" s="78"/>
      <c r="D84" s="79">
        <f>D83/24</f>
        <v>5</v>
      </c>
      <c r="E84" s="79"/>
      <c r="F84" s="79"/>
      <c r="G84" s="79">
        <f>G83/24</f>
        <v>2</v>
      </c>
      <c r="H84" s="79">
        <f>H83/24</f>
        <v>7</v>
      </c>
      <c r="I84" s="81"/>
      <c r="J84" s="82" t="s">
        <v>33</v>
      </c>
      <c r="K84" s="83"/>
      <c r="L84" s="83"/>
      <c r="M84" s="83"/>
    </row>
    <row r="85" spans="1:13" x14ac:dyDescent="0.25">
      <c r="A85" s="95"/>
      <c r="B85" s="95"/>
      <c r="C85" s="95"/>
      <c r="D85" s="95"/>
      <c r="E85" s="95"/>
      <c r="F85" s="95"/>
      <c r="G85" s="95"/>
      <c r="H85" s="83"/>
      <c r="I85" s="83"/>
      <c r="J85" s="77" t="s">
        <v>34</v>
      </c>
      <c r="K85" s="77"/>
      <c r="L85" s="85">
        <f>C83</f>
        <v>1024</v>
      </c>
      <c r="M85" s="83" t="s">
        <v>35</v>
      </c>
    </row>
    <row r="86" spans="1:13" x14ac:dyDescent="0.25">
      <c r="A86" s="95"/>
      <c r="B86" s="95"/>
      <c r="C86" s="95"/>
      <c r="D86" s="95"/>
      <c r="E86" s="95"/>
      <c r="F86" s="95"/>
      <c r="G86" s="95"/>
      <c r="H86" s="95"/>
      <c r="I86" s="425"/>
      <c r="J86" s="77" t="s">
        <v>36</v>
      </c>
      <c r="K86" s="77"/>
      <c r="L86" s="86">
        <f>D84</f>
        <v>5</v>
      </c>
      <c r="M86" s="83" t="s">
        <v>14</v>
      </c>
    </row>
    <row r="87" spans="1:13" x14ac:dyDescent="0.25">
      <c r="A87" s="95"/>
      <c r="B87" s="95"/>
      <c r="C87" s="95"/>
      <c r="D87" s="95"/>
      <c r="E87" s="95"/>
      <c r="F87" s="95"/>
      <c r="G87" s="95"/>
      <c r="H87" s="95"/>
      <c r="I87" s="83"/>
      <c r="J87" s="77" t="s">
        <v>37</v>
      </c>
      <c r="K87" s="77"/>
      <c r="L87" s="87">
        <f>G84</f>
        <v>2</v>
      </c>
      <c r="M87" s="83" t="s">
        <v>14</v>
      </c>
    </row>
    <row r="89" spans="1:13" x14ac:dyDescent="0.25">
      <c r="A89" s="2" t="s">
        <v>310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2" t="s">
        <v>401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489" t="s">
        <v>41</v>
      </c>
      <c r="B91" s="489"/>
      <c r="C91" s="489"/>
      <c r="D91" s="489"/>
      <c r="E91" s="489"/>
      <c r="F91" s="489"/>
      <c r="G91" s="489"/>
      <c r="H91" s="489"/>
      <c r="I91" s="423"/>
      <c r="J91" s="423"/>
      <c r="K91" s="67" t="s">
        <v>3</v>
      </c>
      <c r="L91" s="66">
        <v>9</v>
      </c>
      <c r="M91" s="67" t="s">
        <v>4</v>
      </c>
    </row>
    <row r="92" spans="1:13" ht="15.75" customHeight="1" x14ac:dyDescent="0.25">
      <c r="A92" s="13" t="s">
        <v>5</v>
      </c>
      <c r="B92" s="13" t="s">
        <v>6</v>
      </c>
      <c r="C92" s="12" t="s">
        <v>7</v>
      </c>
      <c r="D92" s="12" t="s">
        <v>8</v>
      </c>
      <c r="E92" s="11" t="s">
        <v>9</v>
      </c>
      <c r="F92" s="11" t="s">
        <v>10</v>
      </c>
      <c r="G92" s="12" t="s">
        <v>11</v>
      </c>
      <c r="H92" s="10" t="s">
        <v>12</v>
      </c>
      <c r="I92" s="10"/>
      <c r="J92" s="10"/>
      <c r="K92" s="9" t="s">
        <v>13</v>
      </c>
      <c r="L92" s="9"/>
      <c r="M92" s="9"/>
    </row>
    <row r="93" spans="1:13" x14ac:dyDescent="0.25">
      <c r="A93" s="13"/>
      <c r="B93" s="13"/>
      <c r="C93" s="12"/>
      <c r="D93" s="12"/>
      <c r="E93" s="11"/>
      <c r="F93" s="11"/>
      <c r="G93" s="12"/>
      <c r="H93" s="19" t="s">
        <v>14</v>
      </c>
      <c r="I93" s="19" t="s">
        <v>15</v>
      </c>
      <c r="J93" s="19" t="s">
        <v>16</v>
      </c>
      <c r="K93" s="20" t="s">
        <v>14</v>
      </c>
      <c r="L93" s="20" t="s">
        <v>15</v>
      </c>
      <c r="M93" s="20" t="s">
        <v>16</v>
      </c>
    </row>
    <row r="94" spans="1:13" x14ac:dyDescent="0.25">
      <c r="A94" s="21">
        <v>1</v>
      </c>
      <c r="B94" s="22" t="s">
        <v>306</v>
      </c>
      <c r="C94" s="21">
        <v>110</v>
      </c>
      <c r="D94" s="23">
        <f t="shared" ref="D94:D103" si="36">F94+E94</f>
        <v>13</v>
      </c>
      <c r="E94" s="23">
        <v>1</v>
      </c>
      <c r="F94" s="23">
        <f t="shared" ref="F94:F103" si="37">INT(C94/$L$3)</f>
        <v>12</v>
      </c>
      <c r="G94" s="21">
        <v>10</v>
      </c>
      <c r="H94" s="21" t="str">
        <f t="shared" ref="H94:H104" si="38">CHOOSE(WEEKDAY(I94),"Minggu","Senin","Selasa","Rabu","Kamis","Jum'at","Sabtu")</f>
        <v>Sabtu</v>
      </c>
      <c r="I94" s="24">
        <v>45682</v>
      </c>
      <c r="J94" s="25">
        <v>0.875</v>
      </c>
      <c r="K94" s="21" t="str">
        <f t="shared" ref="K94:K103" si="39">CHOOSE(WEEKDAY(L94),"Minggu","Senin","Selasa","Rabu","Kamis","Jum'at","Sabtu")</f>
        <v>Minggu</v>
      </c>
      <c r="L94" s="24">
        <f>(I94+J94)+G94/24</f>
        <v>45683.291666666664</v>
      </c>
      <c r="M94" s="25">
        <f t="shared" ref="M94:M103" si="40">(J94+G94/24)</f>
        <v>1.2916666666666667</v>
      </c>
    </row>
    <row r="95" spans="1:13" x14ac:dyDescent="0.25">
      <c r="A95" s="21">
        <f t="shared" ref="A95:A104" si="41">A94+1</f>
        <v>2</v>
      </c>
      <c r="B95" s="22" t="s">
        <v>361</v>
      </c>
      <c r="C95" s="21">
        <v>110</v>
      </c>
      <c r="D95" s="23">
        <f t="shared" si="36"/>
        <v>13</v>
      </c>
      <c r="E95" s="23">
        <v>1</v>
      </c>
      <c r="F95" s="23">
        <f t="shared" si="37"/>
        <v>12</v>
      </c>
      <c r="G95" s="21">
        <v>2</v>
      </c>
      <c r="H95" s="21" t="str">
        <f t="shared" si="38"/>
        <v>Minggu</v>
      </c>
      <c r="I95" s="24">
        <f t="shared" ref="I95:I104" si="42">$I$94+J95</f>
        <v>45683.833333333336</v>
      </c>
      <c r="J95" s="25">
        <f t="shared" ref="J95:J104" si="43">M94+D94/24</f>
        <v>1.8333333333333335</v>
      </c>
      <c r="K95" s="21" t="str">
        <f t="shared" si="39"/>
        <v>Minggu</v>
      </c>
      <c r="L95" s="24">
        <f t="shared" ref="L95:L103" si="44">($I$94+J95)+G95/24</f>
        <v>45683.916666666672</v>
      </c>
      <c r="M95" s="25">
        <f t="shared" si="40"/>
        <v>1.9166666666666667</v>
      </c>
    </row>
    <row r="96" spans="1:13" x14ac:dyDescent="0.25">
      <c r="A96" s="21">
        <f t="shared" si="41"/>
        <v>3</v>
      </c>
      <c r="B96" s="22" t="s">
        <v>306</v>
      </c>
      <c r="C96" s="21">
        <v>110</v>
      </c>
      <c r="D96" s="23">
        <f t="shared" si="36"/>
        <v>13</v>
      </c>
      <c r="E96" s="23">
        <v>1</v>
      </c>
      <c r="F96" s="23">
        <f t="shared" si="37"/>
        <v>12</v>
      </c>
      <c r="G96" s="21">
        <v>6</v>
      </c>
      <c r="H96" s="21" t="str">
        <f t="shared" si="38"/>
        <v>Senin</v>
      </c>
      <c r="I96" s="24">
        <f t="shared" si="42"/>
        <v>45684.458333333336</v>
      </c>
      <c r="J96" s="25">
        <f t="shared" si="43"/>
        <v>2.4583333333333335</v>
      </c>
      <c r="K96" s="21" t="str">
        <f t="shared" si="39"/>
        <v>Senin</v>
      </c>
      <c r="L96" s="24">
        <f t="shared" si="44"/>
        <v>45684.708333333336</v>
      </c>
      <c r="M96" s="25">
        <f t="shared" si="40"/>
        <v>2.7083333333333335</v>
      </c>
    </row>
    <row r="97" spans="1:13" x14ac:dyDescent="0.25">
      <c r="A97" s="21">
        <f t="shared" si="41"/>
        <v>4</v>
      </c>
      <c r="B97" s="22" t="s">
        <v>361</v>
      </c>
      <c r="C97" s="21">
        <v>110</v>
      </c>
      <c r="D97" s="23">
        <f t="shared" si="36"/>
        <v>13</v>
      </c>
      <c r="E97" s="23">
        <v>1</v>
      </c>
      <c r="F97" s="23">
        <f t="shared" si="37"/>
        <v>12</v>
      </c>
      <c r="G97" s="21">
        <v>2</v>
      </c>
      <c r="H97" s="21" t="str">
        <f t="shared" si="38"/>
        <v>Selasa</v>
      </c>
      <c r="I97" s="24">
        <f t="shared" si="42"/>
        <v>45685.25</v>
      </c>
      <c r="J97" s="25">
        <f t="shared" si="43"/>
        <v>3.25</v>
      </c>
      <c r="K97" s="21" t="str">
        <f t="shared" si="39"/>
        <v>Selasa</v>
      </c>
      <c r="L97" s="24">
        <f t="shared" si="44"/>
        <v>45685.333333333336</v>
      </c>
      <c r="M97" s="25">
        <f t="shared" si="40"/>
        <v>3.3333333333333335</v>
      </c>
    </row>
    <row r="98" spans="1:13" x14ac:dyDescent="0.25">
      <c r="A98" s="21">
        <f t="shared" si="41"/>
        <v>5</v>
      </c>
      <c r="B98" s="22" t="s">
        <v>306</v>
      </c>
      <c r="C98" s="21">
        <v>72</v>
      </c>
      <c r="D98" s="23">
        <f t="shared" si="36"/>
        <v>8</v>
      </c>
      <c r="E98" s="23">
        <v>0</v>
      </c>
      <c r="F98" s="23">
        <f t="shared" si="37"/>
        <v>8</v>
      </c>
      <c r="G98" s="21">
        <v>2</v>
      </c>
      <c r="H98" s="21" t="str">
        <f t="shared" si="38"/>
        <v>Selasa</v>
      </c>
      <c r="I98" s="24">
        <f t="shared" si="42"/>
        <v>45685.875</v>
      </c>
      <c r="J98" s="25">
        <f t="shared" si="43"/>
        <v>3.875</v>
      </c>
      <c r="K98" s="21" t="str">
        <f t="shared" si="39"/>
        <v>Selasa</v>
      </c>
      <c r="L98" s="24">
        <f t="shared" si="44"/>
        <v>45685.958333333336</v>
      </c>
      <c r="M98" s="25">
        <f t="shared" si="40"/>
        <v>3.9583333333333335</v>
      </c>
    </row>
    <row r="99" spans="1:13" x14ac:dyDescent="0.25">
      <c r="A99" s="21">
        <f t="shared" si="41"/>
        <v>6</v>
      </c>
      <c r="B99" s="22" t="s">
        <v>305</v>
      </c>
      <c r="C99" s="21">
        <v>72</v>
      </c>
      <c r="D99" s="23">
        <f t="shared" si="36"/>
        <v>8</v>
      </c>
      <c r="E99" s="23">
        <v>0</v>
      </c>
      <c r="F99" s="23">
        <f t="shared" si="37"/>
        <v>8</v>
      </c>
      <c r="G99" s="21">
        <v>1</v>
      </c>
      <c r="H99" s="21" t="str">
        <f t="shared" si="38"/>
        <v>Rabu</v>
      </c>
      <c r="I99" s="24">
        <f t="shared" si="42"/>
        <v>45686.291666666664</v>
      </c>
      <c r="J99" s="25">
        <f t="shared" si="43"/>
        <v>4.291666666666667</v>
      </c>
      <c r="K99" s="21" t="str">
        <f t="shared" si="39"/>
        <v>Rabu</v>
      </c>
      <c r="L99" s="24">
        <f t="shared" si="44"/>
        <v>45686.333333333328</v>
      </c>
      <c r="M99" s="25">
        <f t="shared" si="40"/>
        <v>4.3333333333333339</v>
      </c>
    </row>
    <row r="100" spans="1:13" x14ac:dyDescent="0.25">
      <c r="A100" s="21">
        <f t="shared" si="41"/>
        <v>7</v>
      </c>
      <c r="B100" s="22" t="s">
        <v>306</v>
      </c>
      <c r="C100" s="21">
        <v>110</v>
      </c>
      <c r="D100" s="23">
        <f t="shared" si="36"/>
        <v>13</v>
      </c>
      <c r="E100" s="23">
        <v>1</v>
      </c>
      <c r="F100" s="23">
        <f t="shared" si="37"/>
        <v>12</v>
      </c>
      <c r="G100" s="21">
        <v>2</v>
      </c>
      <c r="H100" s="21" t="str">
        <f t="shared" si="38"/>
        <v>Rabu</v>
      </c>
      <c r="I100" s="24">
        <f t="shared" si="42"/>
        <v>45686.666666666664</v>
      </c>
      <c r="J100" s="25">
        <f t="shared" si="43"/>
        <v>4.666666666666667</v>
      </c>
      <c r="K100" s="21" t="str">
        <f t="shared" si="39"/>
        <v>Rabu</v>
      </c>
      <c r="L100" s="24">
        <f t="shared" si="44"/>
        <v>45686.75</v>
      </c>
      <c r="M100" s="25">
        <f t="shared" si="40"/>
        <v>4.75</v>
      </c>
    </row>
    <row r="101" spans="1:13" x14ac:dyDescent="0.25">
      <c r="A101" s="21">
        <f t="shared" si="41"/>
        <v>8</v>
      </c>
      <c r="B101" s="22" t="s">
        <v>361</v>
      </c>
      <c r="C101" s="21">
        <v>110</v>
      </c>
      <c r="D101" s="23">
        <f t="shared" si="36"/>
        <v>13</v>
      </c>
      <c r="E101" s="23">
        <v>1</v>
      </c>
      <c r="F101" s="23">
        <f t="shared" si="37"/>
        <v>12</v>
      </c>
      <c r="G101" s="21">
        <v>2</v>
      </c>
      <c r="H101" s="21" t="str">
        <f t="shared" si="38"/>
        <v>Kamis</v>
      </c>
      <c r="I101" s="24">
        <f t="shared" si="42"/>
        <v>45687.291666666664</v>
      </c>
      <c r="J101" s="25">
        <f t="shared" si="43"/>
        <v>5.291666666666667</v>
      </c>
      <c r="K101" s="21" t="str">
        <f t="shared" si="39"/>
        <v>Kamis</v>
      </c>
      <c r="L101" s="24">
        <f t="shared" si="44"/>
        <v>45687.375</v>
      </c>
      <c r="M101" s="25">
        <f t="shared" si="40"/>
        <v>5.375</v>
      </c>
    </row>
    <row r="102" spans="1:13" x14ac:dyDescent="0.25">
      <c r="A102" s="21">
        <f t="shared" si="41"/>
        <v>9</v>
      </c>
      <c r="B102" s="22" t="s">
        <v>306</v>
      </c>
      <c r="C102" s="21">
        <v>110</v>
      </c>
      <c r="D102" s="23">
        <f t="shared" si="36"/>
        <v>13</v>
      </c>
      <c r="E102" s="23">
        <v>1</v>
      </c>
      <c r="F102" s="23">
        <f t="shared" si="37"/>
        <v>12</v>
      </c>
      <c r="G102" s="21">
        <v>19</v>
      </c>
      <c r="H102" s="21" t="str">
        <f t="shared" si="38"/>
        <v>Kamis</v>
      </c>
      <c r="I102" s="24">
        <f t="shared" si="42"/>
        <v>45687.916666666664</v>
      </c>
      <c r="J102" s="25">
        <f t="shared" si="43"/>
        <v>5.916666666666667</v>
      </c>
      <c r="K102" s="21" t="str">
        <f t="shared" si="39"/>
        <v>Jum'at</v>
      </c>
      <c r="L102" s="24">
        <f t="shared" si="44"/>
        <v>45688.708333333328</v>
      </c>
      <c r="M102" s="25">
        <f t="shared" si="40"/>
        <v>6.7083333333333339</v>
      </c>
    </row>
    <row r="103" spans="1:13" x14ac:dyDescent="0.25">
      <c r="A103" s="21">
        <f t="shared" si="41"/>
        <v>10</v>
      </c>
      <c r="B103" s="22" t="s">
        <v>361</v>
      </c>
      <c r="C103" s="21">
        <v>110</v>
      </c>
      <c r="D103" s="23">
        <f t="shared" si="36"/>
        <v>13</v>
      </c>
      <c r="E103" s="23">
        <v>1</v>
      </c>
      <c r="F103" s="23">
        <f t="shared" si="37"/>
        <v>12</v>
      </c>
      <c r="G103" s="21">
        <v>2</v>
      </c>
      <c r="H103" s="21" t="str">
        <f t="shared" si="38"/>
        <v>Sabtu</v>
      </c>
      <c r="I103" s="24">
        <f t="shared" si="42"/>
        <v>45689.25</v>
      </c>
      <c r="J103" s="25">
        <f t="shared" si="43"/>
        <v>7.2500000000000009</v>
      </c>
      <c r="K103" s="21" t="str">
        <f t="shared" si="39"/>
        <v>Sabtu</v>
      </c>
      <c r="L103" s="24">
        <f t="shared" si="44"/>
        <v>45689.333333333336</v>
      </c>
      <c r="M103" s="25">
        <f t="shared" si="40"/>
        <v>7.3333333333333339</v>
      </c>
    </row>
    <row r="104" spans="1:13" x14ac:dyDescent="0.25">
      <c r="A104" s="21">
        <f t="shared" si="41"/>
        <v>11</v>
      </c>
      <c r="B104" s="22" t="s">
        <v>306</v>
      </c>
      <c r="C104" s="21"/>
      <c r="D104" s="23"/>
      <c r="E104" s="23"/>
      <c r="F104" s="23"/>
      <c r="G104" s="21"/>
      <c r="H104" s="21" t="str">
        <f t="shared" si="38"/>
        <v>Sabtu</v>
      </c>
      <c r="I104" s="24">
        <f t="shared" si="42"/>
        <v>45689.875</v>
      </c>
      <c r="J104" s="25">
        <f t="shared" si="43"/>
        <v>7.8750000000000009</v>
      </c>
      <c r="K104" s="21"/>
      <c r="L104" s="24"/>
      <c r="M104" s="25"/>
    </row>
    <row r="105" spans="1:13" x14ac:dyDescent="0.25">
      <c r="A105" s="1" t="s">
        <v>31</v>
      </c>
      <c r="B105" s="1"/>
      <c r="C105" s="75">
        <f>SUM(C94:C104)</f>
        <v>1024</v>
      </c>
      <c r="D105" s="75">
        <f>SUM(D94:D104)</f>
        <v>120</v>
      </c>
      <c r="E105" s="75"/>
      <c r="F105" s="75"/>
      <c r="G105" s="75">
        <f>SUM(G94:G104)</f>
        <v>48</v>
      </c>
      <c r="H105" s="75">
        <f>D105+G105</f>
        <v>168</v>
      </c>
      <c r="I105" s="76"/>
      <c r="J105" s="77"/>
      <c r="K105" s="76"/>
      <c r="L105" s="76"/>
      <c r="M105" s="77"/>
    </row>
    <row r="106" spans="1:13" x14ac:dyDescent="0.25">
      <c r="A106" s="1" t="s">
        <v>32</v>
      </c>
      <c r="B106" s="1"/>
      <c r="C106" s="78"/>
      <c r="D106" s="79">
        <f>D105/24</f>
        <v>5</v>
      </c>
      <c r="E106" s="79"/>
      <c r="F106" s="79"/>
      <c r="G106" s="79">
        <f>G105/24</f>
        <v>2</v>
      </c>
      <c r="H106" s="79">
        <f>H105/24</f>
        <v>7</v>
      </c>
      <c r="I106" s="81"/>
      <c r="J106" s="82" t="s">
        <v>33</v>
      </c>
      <c r="K106" s="83"/>
      <c r="L106" s="83"/>
      <c r="M106" s="83"/>
    </row>
    <row r="107" spans="1:13" x14ac:dyDescent="0.25">
      <c r="A107" s="95"/>
      <c r="B107" s="95"/>
      <c r="C107" s="95"/>
      <c r="D107" s="95"/>
      <c r="E107" s="95"/>
      <c r="F107" s="95"/>
      <c r="G107" s="95"/>
      <c r="H107" s="83"/>
      <c r="I107" s="83"/>
      <c r="J107" s="77" t="s">
        <v>34</v>
      </c>
      <c r="K107" s="77"/>
      <c r="L107" s="85">
        <f>C105</f>
        <v>1024</v>
      </c>
      <c r="M107" s="83" t="s">
        <v>35</v>
      </c>
    </row>
    <row r="108" spans="1:13" x14ac:dyDescent="0.25">
      <c r="A108" s="95"/>
      <c r="B108" s="95"/>
      <c r="C108" s="95"/>
      <c r="D108" s="95"/>
      <c r="E108" s="95"/>
      <c r="F108" s="95"/>
      <c r="G108" s="95"/>
      <c r="H108" s="95"/>
      <c r="I108" s="425"/>
      <c r="J108" s="77" t="s">
        <v>36</v>
      </c>
      <c r="K108" s="77"/>
      <c r="L108" s="86">
        <f>D106</f>
        <v>5</v>
      </c>
      <c r="M108" s="83" t="s">
        <v>14</v>
      </c>
    </row>
    <row r="109" spans="1:13" x14ac:dyDescent="0.25">
      <c r="A109" s="95"/>
      <c r="B109" s="95"/>
      <c r="C109" s="95"/>
      <c r="D109" s="95"/>
      <c r="E109" s="95"/>
      <c r="F109" s="95"/>
      <c r="G109" s="95"/>
      <c r="H109" s="95"/>
      <c r="I109" s="83"/>
      <c r="J109" s="77" t="s">
        <v>37</v>
      </c>
      <c r="K109" s="77"/>
      <c r="L109" s="87">
        <f>G106</f>
        <v>2</v>
      </c>
      <c r="M109" s="83" t="s">
        <v>14</v>
      </c>
    </row>
    <row r="111" spans="1:13" x14ac:dyDescent="0.25">
      <c r="A111" s="2" t="s">
        <v>310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2" t="s">
        <v>401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25">
      <c r="A113" s="489" t="s">
        <v>42</v>
      </c>
      <c r="B113" s="489"/>
      <c r="C113" s="489"/>
      <c r="D113" s="489"/>
      <c r="E113" s="489"/>
      <c r="F113" s="489"/>
      <c r="G113" s="489"/>
      <c r="H113" s="489"/>
      <c r="I113" s="423"/>
      <c r="J113" s="423"/>
      <c r="K113" s="67" t="s">
        <v>3</v>
      </c>
      <c r="L113" s="66">
        <v>9</v>
      </c>
      <c r="M113" s="67" t="s">
        <v>4</v>
      </c>
    </row>
    <row r="114" spans="1:13" ht="15.75" customHeight="1" x14ac:dyDescent="0.25">
      <c r="A114" s="13" t="s">
        <v>5</v>
      </c>
      <c r="B114" s="13" t="s">
        <v>6</v>
      </c>
      <c r="C114" s="12" t="s">
        <v>7</v>
      </c>
      <c r="D114" s="12" t="s">
        <v>8</v>
      </c>
      <c r="E114" s="11" t="s">
        <v>9</v>
      </c>
      <c r="F114" s="11" t="s">
        <v>10</v>
      </c>
      <c r="G114" s="12" t="s">
        <v>11</v>
      </c>
      <c r="H114" s="10" t="s">
        <v>12</v>
      </c>
      <c r="I114" s="10"/>
      <c r="J114" s="10"/>
      <c r="K114" s="9" t="s">
        <v>13</v>
      </c>
      <c r="L114" s="9"/>
      <c r="M114" s="9"/>
    </row>
    <row r="115" spans="1:13" x14ac:dyDescent="0.25">
      <c r="A115" s="13"/>
      <c r="B115" s="13"/>
      <c r="C115" s="12"/>
      <c r="D115" s="12"/>
      <c r="E115" s="11"/>
      <c r="F115" s="11"/>
      <c r="G115" s="12"/>
      <c r="H115" s="19" t="s">
        <v>14</v>
      </c>
      <c r="I115" s="19" t="s">
        <v>15</v>
      </c>
      <c r="J115" s="19" t="s">
        <v>16</v>
      </c>
      <c r="K115" s="20" t="s">
        <v>14</v>
      </c>
      <c r="L115" s="20" t="s">
        <v>15</v>
      </c>
      <c r="M115" s="20" t="s">
        <v>16</v>
      </c>
    </row>
    <row r="116" spans="1:13" x14ac:dyDescent="0.25">
      <c r="A116" s="21">
        <v>1</v>
      </c>
      <c r="B116" s="22" t="s">
        <v>306</v>
      </c>
      <c r="C116" s="21">
        <v>110</v>
      </c>
      <c r="D116" s="23">
        <f t="shared" ref="D116:D125" si="45">F116+E116</f>
        <v>13</v>
      </c>
      <c r="E116" s="23">
        <v>1</v>
      </c>
      <c r="F116" s="23">
        <f t="shared" ref="F116:F125" si="46">INT(C116/$L$3)</f>
        <v>12</v>
      </c>
      <c r="G116" s="21">
        <v>10</v>
      </c>
      <c r="H116" s="21" t="str">
        <f t="shared" ref="H116:H126" si="47">CHOOSE(WEEKDAY(I116),"Minggu","Senin","Selasa","Rabu","Kamis","Jum'at","Sabtu")</f>
        <v>Sabtu</v>
      </c>
      <c r="I116" s="24">
        <v>45689</v>
      </c>
      <c r="J116" s="25">
        <v>0.875</v>
      </c>
      <c r="K116" s="21" t="str">
        <f t="shared" ref="K116:K125" si="48">CHOOSE(WEEKDAY(L116),"Minggu","Senin","Selasa","Rabu","Kamis","Jum'at","Sabtu")</f>
        <v>Minggu</v>
      </c>
      <c r="L116" s="24">
        <f>(I116+J116)+G116/24</f>
        <v>45690.291666666664</v>
      </c>
      <c r="M116" s="25">
        <f t="shared" ref="M116:M125" si="49">(J116+G116/24)</f>
        <v>1.2916666666666667</v>
      </c>
    </row>
    <row r="117" spans="1:13" x14ac:dyDescent="0.25">
      <c r="A117" s="21">
        <f t="shared" ref="A117:A126" si="50">A116+1</f>
        <v>2</v>
      </c>
      <c r="B117" s="22" t="s">
        <v>361</v>
      </c>
      <c r="C117" s="21">
        <v>110</v>
      </c>
      <c r="D117" s="23">
        <f t="shared" si="45"/>
        <v>13</v>
      </c>
      <c r="E117" s="23">
        <v>1</v>
      </c>
      <c r="F117" s="23">
        <f t="shared" si="46"/>
        <v>12</v>
      </c>
      <c r="G117" s="21">
        <v>2</v>
      </c>
      <c r="H117" s="21" t="str">
        <f t="shared" si="47"/>
        <v>Minggu</v>
      </c>
      <c r="I117" s="24">
        <f t="shared" ref="I117:I126" si="51">$I$116+J117</f>
        <v>45690.833333333336</v>
      </c>
      <c r="J117" s="25">
        <f t="shared" ref="J117:J126" si="52">M116+D116/24</f>
        <v>1.8333333333333335</v>
      </c>
      <c r="K117" s="21" t="str">
        <f t="shared" si="48"/>
        <v>Minggu</v>
      </c>
      <c r="L117" s="24">
        <f t="shared" ref="L117:L125" si="53">($I$116+J117)+G117/24</f>
        <v>45690.916666666672</v>
      </c>
      <c r="M117" s="25">
        <f t="shared" si="49"/>
        <v>1.9166666666666667</v>
      </c>
    </row>
    <row r="118" spans="1:13" x14ac:dyDescent="0.25">
      <c r="A118" s="21">
        <f t="shared" si="50"/>
        <v>3</v>
      </c>
      <c r="B118" s="22" t="s">
        <v>306</v>
      </c>
      <c r="C118" s="21">
        <v>110</v>
      </c>
      <c r="D118" s="23">
        <f t="shared" si="45"/>
        <v>13</v>
      </c>
      <c r="E118" s="23">
        <v>1</v>
      </c>
      <c r="F118" s="23">
        <f t="shared" si="46"/>
        <v>12</v>
      </c>
      <c r="G118" s="21">
        <v>6</v>
      </c>
      <c r="H118" s="21" t="str">
        <f t="shared" si="47"/>
        <v>Senin</v>
      </c>
      <c r="I118" s="24">
        <f t="shared" si="51"/>
        <v>45691.458333333336</v>
      </c>
      <c r="J118" s="25">
        <f t="shared" si="52"/>
        <v>2.4583333333333335</v>
      </c>
      <c r="K118" s="21" t="str">
        <f t="shared" si="48"/>
        <v>Senin</v>
      </c>
      <c r="L118" s="24">
        <f t="shared" si="53"/>
        <v>45691.708333333336</v>
      </c>
      <c r="M118" s="25">
        <f t="shared" si="49"/>
        <v>2.7083333333333335</v>
      </c>
    </row>
    <row r="119" spans="1:13" x14ac:dyDescent="0.25">
      <c r="A119" s="21">
        <f t="shared" si="50"/>
        <v>4</v>
      </c>
      <c r="B119" s="22" t="s">
        <v>361</v>
      </c>
      <c r="C119" s="21">
        <v>110</v>
      </c>
      <c r="D119" s="23">
        <f t="shared" si="45"/>
        <v>13</v>
      </c>
      <c r="E119" s="23">
        <v>1</v>
      </c>
      <c r="F119" s="23">
        <f t="shared" si="46"/>
        <v>12</v>
      </c>
      <c r="G119" s="21">
        <v>2</v>
      </c>
      <c r="H119" s="21" t="str">
        <f t="shared" si="47"/>
        <v>Selasa</v>
      </c>
      <c r="I119" s="24">
        <f t="shared" si="51"/>
        <v>45692.25</v>
      </c>
      <c r="J119" s="25">
        <f t="shared" si="52"/>
        <v>3.25</v>
      </c>
      <c r="K119" s="21" t="str">
        <f t="shared" si="48"/>
        <v>Selasa</v>
      </c>
      <c r="L119" s="24">
        <f t="shared" si="53"/>
        <v>45692.333333333336</v>
      </c>
      <c r="M119" s="25">
        <f t="shared" si="49"/>
        <v>3.3333333333333335</v>
      </c>
    </row>
    <row r="120" spans="1:13" x14ac:dyDescent="0.25">
      <c r="A120" s="21">
        <f t="shared" si="50"/>
        <v>5</v>
      </c>
      <c r="B120" s="22" t="s">
        <v>306</v>
      </c>
      <c r="C120" s="21">
        <v>72</v>
      </c>
      <c r="D120" s="23">
        <f t="shared" si="45"/>
        <v>8</v>
      </c>
      <c r="E120" s="23">
        <v>0</v>
      </c>
      <c r="F120" s="23">
        <f t="shared" si="46"/>
        <v>8</v>
      </c>
      <c r="G120" s="21">
        <v>2</v>
      </c>
      <c r="H120" s="21" t="str">
        <f t="shared" si="47"/>
        <v>Selasa</v>
      </c>
      <c r="I120" s="24">
        <f t="shared" si="51"/>
        <v>45692.875</v>
      </c>
      <c r="J120" s="25">
        <f t="shared" si="52"/>
        <v>3.875</v>
      </c>
      <c r="K120" s="21" t="str">
        <f t="shared" si="48"/>
        <v>Selasa</v>
      </c>
      <c r="L120" s="24">
        <f t="shared" si="53"/>
        <v>45692.958333333336</v>
      </c>
      <c r="M120" s="25">
        <f t="shared" si="49"/>
        <v>3.9583333333333335</v>
      </c>
    </row>
    <row r="121" spans="1:13" x14ac:dyDescent="0.25">
      <c r="A121" s="21">
        <f t="shared" si="50"/>
        <v>6</v>
      </c>
      <c r="B121" s="22" t="s">
        <v>305</v>
      </c>
      <c r="C121" s="21">
        <v>72</v>
      </c>
      <c r="D121" s="23">
        <f t="shared" si="45"/>
        <v>8</v>
      </c>
      <c r="E121" s="23">
        <v>0</v>
      </c>
      <c r="F121" s="23">
        <f t="shared" si="46"/>
        <v>8</v>
      </c>
      <c r="G121" s="21">
        <v>1</v>
      </c>
      <c r="H121" s="21" t="str">
        <f t="shared" si="47"/>
        <v>Rabu</v>
      </c>
      <c r="I121" s="24">
        <f t="shared" si="51"/>
        <v>45693.291666666664</v>
      </c>
      <c r="J121" s="25">
        <f t="shared" si="52"/>
        <v>4.291666666666667</v>
      </c>
      <c r="K121" s="21" t="str">
        <f t="shared" si="48"/>
        <v>Rabu</v>
      </c>
      <c r="L121" s="24">
        <f t="shared" si="53"/>
        <v>45693.333333333328</v>
      </c>
      <c r="M121" s="25">
        <f t="shared" si="49"/>
        <v>4.3333333333333339</v>
      </c>
    </row>
    <row r="122" spans="1:13" x14ac:dyDescent="0.25">
      <c r="A122" s="21">
        <f t="shared" si="50"/>
        <v>7</v>
      </c>
      <c r="B122" s="22" t="s">
        <v>306</v>
      </c>
      <c r="C122" s="21">
        <v>110</v>
      </c>
      <c r="D122" s="23">
        <f t="shared" si="45"/>
        <v>13</v>
      </c>
      <c r="E122" s="23">
        <v>1</v>
      </c>
      <c r="F122" s="23">
        <f t="shared" si="46"/>
        <v>12</v>
      </c>
      <c r="G122" s="21">
        <v>2</v>
      </c>
      <c r="H122" s="21" t="str">
        <f t="shared" si="47"/>
        <v>Rabu</v>
      </c>
      <c r="I122" s="24">
        <f t="shared" si="51"/>
        <v>45693.666666666664</v>
      </c>
      <c r="J122" s="25">
        <f t="shared" si="52"/>
        <v>4.666666666666667</v>
      </c>
      <c r="K122" s="21" t="str">
        <f t="shared" si="48"/>
        <v>Rabu</v>
      </c>
      <c r="L122" s="24">
        <f t="shared" si="53"/>
        <v>45693.75</v>
      </c>
      <c r="M122" s="25">
        <f t="shared" si="49"/>
        <v>4.75</v>
      </c>
    </row>
    <row r="123" spans="1:13" x14ac:dyDescent="0.25">
      <c r="A123" s="21">
        <f t="shared" si="50"/>
        <v>8</v>
      </c>
      <c r="B123" s="22" t="s">
        <v>361</v>
      </c>
      <c r="C123" s="21">
        <v>110</v>
      </c>
      <c r="D123" s="23">
        <f t="shared" si="45"/>
        <v>13</v>
      </c>
      <c r="E123" s="23">
        <v>1</v>
      </c>
      <c r="F123" s="23">
        <f t="shared" si="46"/>
        <v>12</v>
      </c>
      <c r="G123" s="21">
        <v>2</v>
      </c>
      <c r="H123" s="21" t="str">
        <f t="shared" si="47"/>
        <v>Kamis</v>
      </c>
      <c r="I123" s="24">
        <f t="shared" si="51"/>
        <v>45694.291666666664</v>
      </c>
      <c r="J123" s="25">
        <f t="shared" si="52"/>
        <v>5.291666666666667</v>
      </c>
      <c r="K123" s="21" t="str">
        <f t="shared" si="48"/>
        <v>Kamis</v>
      </c>
      <c r="L123" s="24">
        <f t="shared" si="53"/>
        <v>45694.375</v>
      </c>
      <c r="M123" s="25">
        <f t="shared" si="49"/>
        <v>5.375</v>
      </c>
    </row>
    <row r="124" spans="1:13" x14ac:dyDescent="0.25">
      <c r="A124" s="21">
        <f t="shared" si="50"/>
        <v>9</v>
      </c>
      <c r="B124" s="22" t="s">
        <v>306</v>
      </c>
      <c r="C124" s="21">
        <v>110</v>
      </c>
      <c r="D124" s="23">
        <f t="shared" si="45"/>
        <v>13</v>
      </c>
      <c r="E124" s="23">
        <v>1</v>
      </c>
      <c r="F124" s="23">
        <f t="shared" si="46"/>
        <v>12</v>
      </c>
      <c r="G124" s="21">
        <v>19</v>
      </c>
      <c r="H124" s="21" t="str">
        <f t="shared" si="47"/>
        <v>Kamis</v>
      </c>
      <c r="I124" s="24">
        <f t="shared" si="51"/>
        <v>45694.916666666664</v>
      </c>
      <c r="J124" s="25">
        <f t="shared" si="52"/>
        <v>5.916666666666667</v>
      </c>
      <c r="K124" s="21" t="str">
        <f t="shared" si="48"/>
        <v>Jum'at</v>
      </c>
      <c r="L124" s="24">
        <f t="shared" si="53"/>
        <v>45695.708333333328</v>
      </c>
      <c r="M124" s="25">
        <f t="shared" si="49"/>
        <v>6.7083333333333339</v>
      </c>
    </row>
    <row r="125" spans="1:13" x14ac:dyDescent="0.25">
      <c r="A125" s="21">
        <f t="shared" si="50"/>
        <v>10</v>
      </c>
      <c r="B125" s="22" t="s">
        <v>361</v>
      </c>
      <c r="C125" s="21">
        <v>110</v>
      </c>
      <c r="D125" s="23">
        <f t="shared" si="45"/>
        <v>13</v>
      </c>
      <c r="E125" s="23">
        <v>1</v>
      </c>
      <c r="F125" s="23">
        <f t="shared" si="46"/>
        <v>12</v>
      </c>
      <c r="G125" s="21">
        <v>2</v>
      </c>
      <c r="H125" s="21" t="str">
        <f t="shared" si="47"/>
        <v>Sabtu</v>
      </c>
      <c r="I125" s="24">
        <f t="shared" si="51"/>
        <v>45696.25</v>
      </c>
      <c r="J125" s="25">
        <f t="shared" si="52"/>
        <v>7.2500000000000009</v>
      </c>
      <c r="K125" s="21" t="str">
        <f t="shared" si="48"/>
        <v>Sabtu</v>
      </c>
      <c r="L125" s="24">
        <f t="shared" si="53"/>
        <v>45696.333333333336</v>
      </c>
      <c r="M125" s="25">
        <f t="shared" si="49"/>
        <v>7.3333333333333339</v>
      </c>
    </row>
    <row r="126" spans="1:13" x14ac:dyDescent="0.25">
      <c r="A126" s="21">
        <f t="shared" si="50"/>
        <v>11</v>
      </c>
      <c r="B126" s="22" t="s">
        <v>306</v>
      </c>
      <c r="C126" s="21"/>
      <c r="D126" s="23"/>
      <c r="E126" s="23"/>
      <c r="F126" s="23"/>
      <c r="G126" s="21"/>
      <c r="H126" s="21" t="str">
        <f t="shared" si="47"/>
        <v>Sabtu</v>
      </c>
      <c r="I126" s="24">
        <f t="shared" si="51"/>
        <v>45696.875</v>
      </c>
      <c r="J126" s="25">
        <f t="shared" si="52"/>
        <v>7.8750000000000009</v>
      </c>
      <c r="K126" s="21"/>
      <c r="L126" s="24"/>
      <c r="M126" s="25"/>
    </row>
    <row r="127" spans="1:13" x14ac:dyDescent="0.25">
      <c r="A127" s="1" t="s">
        <v>31</v>
      </c>
      <c r="B127" s="1"/>
      <c r="C127" s="75">
        <f>SUM(C116:C126)</f>
        <v>1024</v>
      </c>
      <c r="D127" s="75">
        <f>SUM(D116:D126)</f>
        <v>120</v>
      </c>
      <c r="E127" s="75"/>
      <c r="F127" s="75"/>
      <c r="G127" s="75">
        <f>SUM(G116:G126)</f>
        <v>48</v>
      </c>
      <c r="H127" s="75">
        <f>D127+G127</f>
        <v>168</v>
      </c>
      <c r="I127" s="76"/>
      <c r="J127" s="77"/>
      <c r="K127" s="76"/>
      <c r="L127" s="76"/>
      <c r="M127" s="77"/>
    </row>
    <row r="128" spans="1:13" x14ac:dyDescent="0.25">
      <c r="A128" s="1" t="s">
        <v>32</v>
      </c>
      <c r="B128" s="1"/>
      <c r="C128" s="78"/>
      <c r="D128" s="79">
        <f>D127/24</f>
        <v>5</v>
      </c>
      <c r="E128" s="79"/>
      <c r="F128" s="79"/>
      <c r="G128" s="79">
        <f>G127/24</f>
        <v>2</v>
      </c>
      <c r="H128" s="79">
        <f>H127/24</f>
        <v>7</v>
      </c>
      <c r="I128" s="81"/>
      <c r="J128" s="82" t="s">
        <v>33</v>
      </c>
      <c r="K128" s="83"/>
      <c r="L128" s="83"/>
      <c r="M128" s="83"/>
    </row>
    <row r="129" spans="1:13" x14ac:dyDescent="0.25">
      <c r="A129" s="95"/>
      <c r="B129" s="95"/>
      <c r="C129" s="95"/>
      <c r="D129" s="95"/>
      <c r="E129" s="95"/>
      <c r="F129" s="95"/>
      <c r="G129" s="95"/>
      <c r="H129" s="83"/>
      <c r="I129" s="83"/>
      <c r="J129" s="77" t="s">
        <v>34</v>
      </c>
      <c r="K129" s="77"/>
      <c r="L129" s="85">
        <f>C127</f>
        <v>1024</v>
      </c>
      <c r="M129" s="83" t="s">
        <v>35</v>
      </c>
    </row>
    <row r="130" spans="1:13" x14ac:dyDescent="0.25">
      <c r="A130" s="95"/>
      <c r="B130" s="95"/>
      <c r="C130" s="95"/>
      <c r="D130" s="95"/>
      <c r="E130" s="95"/>
      <c r="F130" s="95"/>
      <c r="G130" s="95"/>
      <c r="H130" s="95"/>
      <c r="I130" s="425"/>
      <c r="J130" s="77" t="s">
        <v>36</v>
      </c>
      <c r="K130" s="77"/>
      <c r="L130" s="86">
        <f>D128</f>
        <v>5</v>
      </c>
      <c r="M130" s="83" t="s">
        <v>14</v>
      </c>
    </row>
    <row r="131" spans="1:13" x14ac:dyDescent="0.25">
      <c r="A131" s="95"/>
      <c r="B131" s="95"/>
      <c r="C131" s="95"/>
      <c r="D131" s="95"/>
      <c r="E131" s="95"/>
      <c r="F131" s="95"/>
      <c r="G131" s="95"/>
      <c r="H131" s="95"/>
      <c r="I131" s="83"/>
      <c r="J131" s="77" t="s">
        <v>37</v>
      </c>
      <c r="K131" s="77"/>
      <c r="L131" s="87">
        <f>G128</f>
        <v>2</v>
      </c>
      <c r="M131" s="83" t="s">
        <v>14</v>
      </c>
    </row>
    <row r="133" spans="1:13" x14ac:dyDescent="0.25">
      <c r="A133" s="2" t="s">
        <v>310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2" t="s">
        <v>401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489" t="s">
        <v>44</v>
      </c>
      <c r="B135" s="489"/>
      <c r="C135" s="489"/>
      <c r="D135" s="489"/>
      <c r="E135" s="489"/>
      <c r="F135" s="489"/>
      <c r="G135" s="489"/>
      <c r="H135" s="489"/>
      <c r="I135" s="423"/>
      <c r="J135" s="423"/>
      <c r="K135" s="67" t="s">
        <v>3</v>
      </c>
      <c r="L135" s="66">
        <v>9</v>
      </c>
      <c r="M135" s="67" t="s">
        <v>4</v>
      </c>
    </row>
    <row r="136" spans="1:13" ht="15.75" customHeight="1" x14ac:dyDescent="0.25">
      <c r="A136" s="13" t="s">
        <v>5</v>
      </c>
      <c r="B136" s="13" t="s">
        <v>6</v>
      </c>
      <c r="C136" s="12" t="s">
        <v>7</v>
      </c>
      <c r="D136" s="12" t="s">
        <v>8</v>
      </c>
      <c r="E136" s="11" t="s">
        <v>9</v>
      </c>
      <c r="F136" s="11" t="s">
        <v>10</v>
      </c>
      <c r="G136" s="12" t="s">
        <v>11</v>
      </c>
      <c r="H136" s="10" t="s">
        <v>12</v>
      </c>
      <c r="I136" s="10"/>
      <c r="J136" s="10"/>
      <c r="K136" s="9" t="s">
        <v>13</v>
      </c>
      <c r="L136" s="9"/>
      <c r="M136" s="9"/>
    </row>
    <row r="137" spans="1:13" x14ac:dyDescent="0.25">
      <c r="A137" s="13"/>
      <c r="B137" s="13"/>
      <c r="C137" s="12"/>
      <c r="D137" s="12"/>
      <c r="E137" s="11"/>
      <c r="F137" s="11"/>
      <c r="G137" s="12"/>
      <c r="H137" s="19" t="s">
        <v>14</v>
      </c>
      <c r="I137" s="19" t="s">
        <v>15</v>
      </c>
      <c r="J137" s="19" t="s">
        <v>16</v>
      </c>
      <c r="K137" s="20" t="s">
        <v>14</v>
      </c>
      <c r="L137" s="20" t="s">
        <v>15</v>
      </c>
      <c r="M137" s="20" t="s">
        <v>16</v>
      </c>
    </row>
    <row r="138" spans="1:13" x14ac:dyDescent="0.25">
      <c r="A138" s="21">
        <v>1</v>
      </c>
      <c r="B138" s="22" t="s">
        <v>306</v>
      </c>
      <c r="C138" s="21">
        <v>110</v>
      </c>
      <c r="D138" s="23">
        <f t="shared" ref="D138:D147" si="54">F138+E138</f>
        <v>13</v>
      </c>
      <c r="E138" s="23">
        <v>1</v>
      </c>
      <c r="F138" s="23">
        <f t="shared" ref="F138:F147" si="55">INT(C138/$L$3)</f>
        <v>12</v>
      </c>
      <c r="G138" s="21">
        <v>10</v>
      </c>
      <c r="H138" s="21" t="str">
        <f t="shared" ref="H138:H148" si="56">CHOOSE(WEEKDAY(I138),"Minggu","Senin","Selasa","Rabu","Kamis","Jum'at","Sabtu")</f>
        <v>Sabtu</v>
      </c>
      <c r="I138" s="24">
        <v>45696</v>
      </c>
      <c r="J138" s="25">
        <v>0.875</v>
      </c>
      <c r="K138" s="21" t="str">
        <f t="shared" ref="K138:K147" si="57">CHOOSE(WEEKDAY(L138),"Minggu","Senin","Selasa","Rabu","Kamis","Jum'at","Sabtu")</f>
        <v>Minggu</v>
      </c>
      <c r="L138" s="24">
        <f>(I138+J138)+G138/24</f>
        <v>45697.291666666664</v>
      </c>
      <c r="M138" s="25">
        <f t="shared" ref="M138:M147" si="58">(J138+G138/24)</f>
        <v>1.2916666666666667</v>
      </c>
    </row>
    <row r="139" spans="1:13" x14ac:dyDescent="0.25">
      <c r="A139" s="21">
        <f t="shared" ref="A139:A148" si="59">A138+1</f>
        <v>2</v>
      </c>
      <c r="B139" s="22" t="s">
        <v>361</v>
      </c>
      <c r="C139" s="21">
        <v>110</v>
      </c>
      <c r="D139" s="23">
        <f t="shared" si="54"/>
        <v>13</v>
      </c>
      <c r="E139" s="23">
        <v>1</v>
      </c>
      <c r="F139" s="23">
        <f t="shared" si="55"/>
        <v>12</v>
      </c>
      <c r="G139" s="21">
        <v>2</v>
      </c>
      <c r="H139" s="21" t="str">
        <f t="shared" si="56"/>
        <v>Minggu</v>
      </c>
      <c r="I139" s="24">
        <f t="shared" ref="I139:I148" si="60">$I$138+J139</f>
        <v>45697.833333333336</v>
      </c>
      <c r="J139" s="25">
        <f t="shared" ref="J139:J148" si="61">M138+D138/24</f>
        <v>1.8333333333333335</v>
      </c>
      <c r="K139" s="21" t="str">
        <f t="shared" si="57"/>
        <v>Minggu</v>
      </c>
      <c r="L139" s="24">
        <f t="shared" ref="L139:L147" si="62">($I$138+J139)+G139/24</f>
        <v>45697.916666666672</v>
      </c>
      <c r="M139" s="25">
        <f t="shared" si="58"/>
        <v>1.9166666666666667</v>
      </c>
    </row>
    <row r="140" spans="1:13" x14ac:dyDescent="0.25">
      <c r="A140" s="21">
        <f t="shared" si="59"/>
        <v>3</v>
      </c>
      <c r="B140" s="22" t="s">
        <v>306</v>
      </c>
      <c r="C140" s="21">
        <v>110</v>
      </c>
      <c r="D140" s="23">
        <f t="shared" si="54"/>
        <v>13</v>
      </c>
      <c r="E140" s="23">
        <v>1</v>
      </c>
      <c r="F140" s="23">
        <f t="shared" si="55"/>
        <v>12</v>
      </c>
      <c r="G140" s="21">
        <v>6</v>
      </c>
      <c r="H140" s="21" t="str">
        <f t="shared" si="56"/>
        <v>Senin</v>
      </c>
      <c r="I140" s="24">
        <f t="shared" si="60"/>
        <v>45698.458333333336</v>
      </c>
      <c r="J140" s="25">
        <f t="shared" si="61"/>
        <v>2.4583333333333335</v>
      </c>
      <c r="K140" s="21" t="str">
        <f t="shared" si="57"/>
        <v>Senin</v>
      </c>
      <c r="L140" s="24">
        <f t="shared" si="62"/>
        <v>45698.708333333336</v>
      </c>
      <c r="M140" s="25">
        <f t="shared" si="58"/>
        <v>2.7083333333333335</v>
      </c>
    </row>
    <row r="141" spans="1:13" x14ac:dyDescent="0.25">
      <c r="A141" s="21">
        <f t="shared" si="59"/>
        <v>4</v>
      </c>
      <c r="B141" s="22" t="s">
        <v>361</v>
      </c>
      <c r="C141" s="21">
        <v>110</v>
      </c>
      <c r="D141" s="23">
        <f t="shared" si="54"/>
        <v>13</v>
      </c>
      <c r="E141" s="23">
        <v>1</v>
      </c>
      <c r="F141" s="23">
        <f t="shared" si="55"/>
        <v>12</v>
      </c>
      <c r="G141" s="21">
        <v>2</v>
      </c>
      <c r="H141" s="21" t="str">
        <f t="shared" si="56"/>
        <v>Selasa</v>
      </c>
      <c r="I141" s="24">
        <f t="shared" si="60"/>
        <v>45699.25</v>
      </c>
      <c r="J141" s="25">
        <f t="shared" si="61"/>
        <v>3.25</v>
      </c>
      <c r="K141" s="21" t="str">
        <f t="shared" si="57"/>
        <v>Selasa</v>
      </c>
      <c r="L141" s="24">
        <f t="shared" si="62"/>
        <v>45699.333333333336</v>
      </c>
      <c r="M141" s="25">
        <f t="shared" si="58"/>
        <v>3.3333333333333335</v>
      </c>
    </row>
    <row r="142" spans="1:13" x14ac:dyDescent="0.25">
      <c r="A142" s="21">
        <f t="shared" si="59"/>
        <v>5</v>
      </c>
      <c r="B142" s="22" t="s">
        <v>306</v>
      </c>
      <c r="C142" s="21">
        <v>72</v>
      </c>
      <c r="D142" s="23">
        <f t="shared" si="54"/>
        <v>8</v>
      </c>
      <c r="E142" s="23">
        <v>0</v>
      </c>
      <c r="F142" s="23">
        <f t="shared" si="55"/>
        <v>8</v>
      </c>
      <c r="G142" s="21">
        <v>2</v>
      </c>
      <c r="H142" s="21" t="str">
        <f t="shared" si="56"/>
        <v>Selasa</v>
      </c>
      <c r="I142" s="24">
        <f t="shared" si="60"/>
        <v>45699.875</v>
      </c>
      <c r="J142" s="25">
        <f t="shared" si="61"/>
        <v>3.875</v>
      </c>
      <c r="K142" s="21" t="str">
        <f t="shared" si="57"/>
        <v>Selasa</v>
      </c>
      <c r="L142" s="24">
        <f t="shared" si="62"/>
        <v>45699.958333333336</v>
      </c>
      <c r="M142" s="25">
        <f t="shared" si="58"/>
        <v>3.9583333333333335</v>
      </c>
    </row>
    <row r="143" spans="1:13" x14ac:dyDescent="0.25">
      <c r="A143" s="21">
        <f t="shared" si="59"/>
        <v>6</v>
      </c>
      <c r="B143" s="22" t="s">
        <v>305</v>
      </c>
      <c r="C143" s="21">
        <v>72</v>
      </c>
      <c r="D143" s="23">
        <f t="shared" si="54"/>
        <v>8</v>
      </c>
      <c r="E143" s="23">
        <v>0</v>
      </c>
      <c r="F143" s="23">
        <f t="shared" si="55"/>
        <v>8</v>
      </c>
      <c r="G143" s="21">
        <v>1</v>
      </c>
      <c r="H143" s="21" t="str">
        <f t="shared" si="56"/>
        <v>Rabu</v>
      </c>
      <c r="I143" s="24">
        <f t="shared" si="60"/>
        <v>45700.291666666664</v>
      </c>
      <c r="J143" s="25">
        <f t="shared" si="61"/>
        <v>4.291666666666667</v>
      </c>
      <c r="K143" s="21" t="str">
        <f t="shared" si="57"/>
        <v>Rabu</v>
      </c>
      <c r="L143" s="24">
        <f t="shared" si="62"/>
        <v>45700.333333333328</v>
      </c>
      <c r="M143" s="25">
        <f t="shared" si="58"/>
        <v>4.3333333333333339</v>
      </c>
    </row>
    <row r="144" spans="1:13" x14ac:dyDescent="0.25">
      <c r="A144" s="21">
        <f t="shared" si="59"/>
        <v>7</v>
      </c>
      <c r="B144" s="22" t="s">
        <v>306</v>
      </c>
      <c r="C144" s="21">
        <v>110</v>
      </c>
      <c r="D144" s="23">
        <f t="shared" si="54"/>
        <v>13</v>
      </c>
      <c r="E144" s="23">
        <v>1</v>
      </c>
      <c r="F144" s="23">
        <f t="shared" si="55"/>
        <v>12</v>
      </c>
      <c r="G144" s="21">
        <v>2</v>
      </c>
      <c r="H144" s="21" t="str">
        <f t="shared" si="56"/>
        <v>Rabu</v>
      </c>
      <c r="I144" s="24">
        <f t="shared" si="60"/>
        <v>45700.666666666664</v>
      </c>
      <c r="J144" s="25">
        <f t="shared" si="61"/>
        <v>4.666666666666667</v>
      </c>
      <c r="K144" s="21" t="str">
        <f t="shared" si="57"/>
        <v>Rabu</v>
      </c>
      <c r="L144" s="24">
        <f t="shared" si="62"/>
        <v>45700.75</v>
      </c>
      <c r="M144" s="25">
        <f t="shared" si="58"/>
        <v>4.75</v>
      </c>
    </row>
    <row r="145" spans="1:13" x14ac:dyDescent="0.25">
      <c r="A145" s="21">
        <f t="shared" si="59"/>
        <v>8</v>
      </c>
      <c r="B145" s="22" t="s">
        <v>361</v>
      </c>
      <c r="C145" s="21">
        <v>110</v>
      </c>
      <c r="D145" s="23">
        <f t="shared" si="54"/>
        <v>13</v>
      </c>
      <c r="E145" s="23">
        <v>1</v>
      </c>
      <c r="F145" s="23">
        <f t="shared" si="55"/>
        <v>12</v>
      </c>
      <c r="G145" s="21">
        <v>2</v>
      </c>
      <c r="H145" s="21" t="str">
        <f t="shared" si="56"/>
        <v>Kamis</v>
      </c>
      <c r="I145" s="24">
        <f t="shared" si="60"/>
        <v>45701.291666666664</v>
      </c>
      <c r="J145" s="25">
        <f t="shared" si="61"/>
        <v>5.291666666666667</v>
      </c>
      <c r="K145" s="21" t="str">
        <f t="shared" si="57"/>
        <v>Kamis</v>
      </c>
      <c r="L145" s="24">
        <f t="shared" si="62"/>
        <v>45701.375</v>
      </c>
      <c r="M145" s="25">
        <f t="shared" si="58"/>
        <v>5.375</v>
      </c>
    </row>
    <row r="146" spans="1:13" x14ac:dyDescent="0.25">
      <c r="A146" s="21">
        <f t="shared" si="59"/>
        <v>9</v>
      </c>
      <c r="B146" s="22" t="s">
        <v>306</v>
      </c>
      <c r="C146" s="21">
        <v>110</v>
      </c>
      <c r="D146" s="23">
        <f t="shared" si="54"/>
        <v>13</v>
      </c>
      <c r="E146" s="23">
        <v>1</v>
      </c>
      <c r="F146" s="23">
        <f t="shared" si="55"/>
        <v>12</v>
      </c>
      <c r="G146" s="21">
        <v>19</v>
      </c>
      <c r="H146" s="21" t="str">
        <f t="shared" si="56"/>
        <v>Kamis</v>
      </c>
      <c r="I146" s="24">
        <f t="shared" si="60"/>
        <v>45701.916666666664</v>
      </c>
      <c r="J146" s="25">
        <f t="shared" si="61"/>
        <v>5.916666666666667</v>
      </c>
      <c r="K146" s="21" t="str">
        <f t="shared" si="57"/>
        <v>Jum'at</v>
      </c>
      <c r="L146" s="24">
        <f t="shared" si="62"/>
        <v>45702.708333333328</v>
      </c>
      <c r="M146" s="25">
        <f t="shared" si="58"/>
        <v>6.7083333333333339</v>
      </c>
    </row>
    <row r="147" spans="1:13" x14ac:dyDescent="0.25">
      <c r="A147" s="21">
        <f t="shared" si="59"/>
        <v>10</v>
      </c>
      <c r="B147" s="22" t="s">
        <v>361</v>
      </c>
      <c r="C147" s="21">
        <v>110</v>
      </c>
      <c r="D147" s="23">
        <f t="shared" si="54"/>
        <v>13</v>
      </c>
      <c r="E147" s="23">
        <v>1</v>
      </c>
      <c r="F147" s="23">
        <f t="shared" si="55"/>
        <v>12</v>
      </c>
      <c r="G147" s="21">
        <v>2</v>
      </c>
      <c r="H147" s="21" t="str">
        <f t="shared" si="56"/>
        <v>Sabtu</v>
      </c>
      <c r="I147" s="24">
        <f t="shared" si="60"/>
        <v>45703.25</v>
      </c>
      <c r="J147" s="25">
        <f t="shared" si="61"/>
        <v>7.2500000000000009</v>
      </c>
      <c r="K147" s="21" t="str">
        <f t="shared" si="57"/>
        <v>Sabtu</v>
      </c>
      <c r="L147" s="24">
        <f t="shared" si="62"/>
        <v>45703.333333333336</v>
      </c>
      <c r="M147" s="25">
        <f t="shared" si="58"/>
        <v>7.3333333333333339</v>
      </c>
    </row>
    <row r="148" spans="1:13" x14ac:dyDescent="0.25">
      <c r="A148" s="21">
        <f t="shared" si="59"/>
        <v>11</v>
      </c>
      <c r="B148" s="22" t="s">
        <v>306</v>
      </c>
      <c r="C148" s="21"/>
      <c r="D148" s="23"/>
      <c r="E148" s="23"/>
      <c r="F148" s="23"/>
      <c r="G148" s="21"/>
      <c r="H148" s="21" t="str">
        <f t="shared" si="56"/>
        <v>Sabtu</v>
      </c>
      <c r="I148" s="24">
        <f t="shared" si="60"/>
        <v>45703.875</v>
      </c>
      <c r="J148" s="25">
        <f t="shared" si="61"/>
        <v>7.8750000000000009</v>
      </c>
      <c r="K148" s="21"/>
      <c r="L148" s="24"/>
      <c r="M148" s="25"/>
    </row>
    <row r="149" spans="1:13" x14ac:dyDescent="0.25">
      <c r="A149" s="1" t="s">
        <v>31</v>
      </c>
      <c r="B149" s="1"/>
      <c r="C149" s="75">
        <f>SUM(C138:C148)</f>
        <v>1024</v>
      </c>
      <c r="D149" s="75">
        <f>SUM(D138:D148)</f>
        <v>120</v>
      </c>
      <c r="E149" s="75"/>
      <c r="F149" s="75"/>
      <c r="G149" s="75">
        <f>SUM(G138:G148)</f>
        <v>48</v>
      </c>
      <c r="H149" s="75">
        <f>D149+G149</f>
        <v>168</v>
      </c>
      <c r="I149" s="76"/>
      <c r="J149" s="77"/>
      <c r="K149" s="76"/>
      <c r="L149" s="76"/>
      <c r="M149" s="77"/>
    </row>
    <row r="150" spans="1:13" x14ac:dyDescent="0.25">
      <c r="A150" s="1" t="s">
        <v>32</v>
      </c>
      <c r="B150" s="1"/>
      <c r="C150" s="78"/>
      <c r="D150" s="79">
        <f>D149/24</f>
        <v>5</v>
      </c>
      <c r="E150" s="79"/>
      <c r="F150" s="79"/>
      <c r="G150" s="79">
        <f>G149/24</f>
        <v>2</v>
      </c>
      <c r="H150" s="79">
        <f>H149/24</f>
        <v>7</v>
      </c>
      <c r="I150" s="81"/>
      <c r="J150" s="82" t="s">
        <v>33</v>
      </c>
      <c r="K150" s="83"/>
      <c r="L150" s="83"/>
      <c r="M150" s="83"/>
    </row>
    <row r="151" spans="1:13" x14ac:dyDescent="0.25">
      <c r="A151" s="95"/>
      <c r="B151" s="95"/>
      <c r="C151" s="95"/>
      <c r="D151" s="95"/>
      <c r="E151" s="95"/>
      <c r="F151" s="95"/>
      <c r="G151" s="95"/>
      <c r="H151" s="83"/>
      <c r="I151" s="83"/>
      <c r="J151" s="77" t="s">
        <v>34</v>
      </c>
      <c r="K151" s="77"/>
      <c r="L151" s="85">
        <f>C149</f>
        <v>1024</v>
      </c>
      <c r="M151" s="83" t="s">
        <v>35</v>
      </c>
    </row>
    <row r="152" spans="1:13" x14ac:dyDescent="0.25">
      <c r="A152" s="95"/>
      <c r="B152" s="95"/>
      <c r="C152" s="95"/>
      <c r="D152" s="95"/>
      <c r="E152" s="95"/>
      <c r="F152" s="95"/>
      <c r="G152" s="95"/>
      <c r="H152" s="95"/>
      <c r="I152" s="425"/>
      <c r="J152" s="77" t="s">
        <v>36</v>
      </c>
      <c r="K152" s="77"/>
      <c r="L152" s="86">
        <f>D150</f>
        <v>5</v>
      </c>
      <c r="M152" s="83" t="s">
        <v>14</v>
      </c>
    </row>
    <row r="153" spans="1:13" x14ac:dyDescent="0.25">
      <c r="A153" s="95"/>
      <c r="B153" s="95"/>
      <c r="C153" s="95"/>
      <c r="D153" s="95"/>
      <c r="E153" s="95"/>
      <c r="F153" s="95"/>
      <c r="G153" s="95"/>
      <c r="H153" s="95"/>
      <c r="I153" s="83"/>
      <c r="J153" s="77" t="s">
        <v>37</v>
      </c>
      <c r="K153" s="77"/>
      <c r="L153" s="87">
        <f>G150</f>
        <v>2</v>
      </c>
      <c r="M153" s="83" t="s">
        <v>14</v>
      </c>
    </row>
    <row r="155" spans="1:13" x14ac:dyDescent="0.25">
      <c r="A155" s="2" t="s">
        <v>310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25">
      <c r="A156" s="2" t="s">
        <v>401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25">
      <c r="A157" s="489" t="s">
        <v>45</v>
      </c>
      <c r="B157" s="489"/>
      <c r="C157" s="489"/>
      <c r="D157" s="489"/>
      <c r="E157" s="489"/>
      <c r="F157" s="489"/>
      <c r="G157" s="489"/>
      <c r="H157" s="489"/>
      <c r="I157" s="423"/>
      <c r="J157" s="423"/>
      <c r="K157" s="67" t="s">
        <v>3</v>
      </c>
      <c r="L157" s="66">
        <v>9</v>
      </c>
      <c r="M157" s="67" t="s">
        <v>4</v>
      </c>
    </row>
    <row r="158" spans="1:13" ht="15.75" customHeight="1" x14ac:dyDescent="0.25">
      <c r="A158" s="13" t="s">
        <v>5</v>
      </c>
      <c r="B158" s="13" t="s">
        <v>6</v>
      </c>
      <c r="C158" s="12" t="s">
        <v>7</v>
      </c>
      <c r="D158" s="12" t="s">
        <v>8</v>
      </c>
      <c r="E158" s="11" t="s">
        <v>9</v>
      </c>
      <c r="F158" s="11" t="s">
        <v>10</v>
      </c>
      <c r="G158" s="12" t="s">
        <v>11</v>
      </c>
      <c r="H158" s="10" t="s">
        <v>12</v>
      </c>
      <c r="I158" s="10"/>
      <c r="J158" s="10"/>
      <c r="K158" s="9" t="s">
        <v>13</v>
      </c>
      <c r="L158" s="9"/>
      <c r="M158" s="9"/>
    </row>
    <row r="159" spans="1:13" x14ac:dyDescent="0.25">
      <c r="A159" s="13"/>
      <c r="B159" s="13"/>
      <c r="C159" s="12"/>
      <c r="D159" s="12"/>
      <c r="E159" s="11"/>
      <c r="F159" s="11"/>
      <c r="G159" s="12"/>
      <c r="H159" s="19" t="s">
        <v>14</v>
      </c>
      <c r="I159" s="19" t="s">
        <v>15</v>
      </c>
      <c r="J159" s="19" t="s">
        <v>16</v>
      </c>
      <c r="K159" s="20" t="s">
        <v>14</v>
      </c>
      <c r="L159" s="20" t="s">
        <v>15</v>
      </c>
      <c r="M159" s="20" t="s">
        <v>16</v>
      </c>
    </row>
    <row r="160" spans="1:13" x14ac:dyDescent="0.25">
      <c r="A160" s="21">
        <v>1</v>
      </c>
      <c r="B160" s="22" t="s">
        <v>306</v>
      </c>
      <c r="C160" s="21">
        <v>110</v>
      </c>
      <c r="D160" s="23">
        <f t="shared" ref="D160:D169" si="63">F160+E160</f>
        <v>13</v>
      </c>
      <c r="E160" s="23">
        <v>1</v>
      </c>
      <c r="F160" s="23">
        <f t="shared" ref="F160:F169" si="64">INT(C160/$L$3)</f>
        <v>12</v>
      </c>
      <c r="G160" s="21">
        <v>10</v>
      </c>
      <c r="H160" s="21" t="str">
        <f t="shared" ref="H160:H170" si="65">CHOOSE(WEEKDAY(I160),"Minggu","Senin","Selasa","Rabu","Kamis","Jum'at","Sabtu")</f>
        <v>Sabtu</v>
      </c>
      <c r="I160" s="24">
        <v>45703</v>
      </c>
      <c r="J160" s="25">
        <v>0.875</v>
      </c>
      <c r="K160" s="21" t="str">
        <f t="shared" ref="K160:K169" si="66">CHOOSE(WEEKDAY(L160),"Minggu","Senin","Selasa","Rabu","Kamis","Jum'at","Sabtu")</f>
        <v>Minggu</v>
      </c>
      <c r="L160" s="24">
        <f>(I160+J160)+G160/24</f>
        <v>45704.291666666664</v>
      </c>
      <c r="M160" s="25">
        <f t="shared" ref="M160:M169" si="67">(J160+G160/24)</f>
        <v>1.2916666666666667</v>
      </c>
    </row>
    <row r="161" spans="1:13" x14ac:dyDescent="0.25">
      <c r="A161" s="21">
        <f t="shared" ref="A161:A170" si="68">A160+1</f>
        <v>2</v>
      </c>
      <c r="B161" s="22" t="s">
        <v>361</v>
      </c>
      <c r="C161" s="21">
        <v>110</v>
      </c>
      <c r="D161" s="23">
        <f t="shared" si="63"/>
        <v>13</v>
      </c>
      <c r="E161" s="23">
        <v>1</v>
      </c>
      <c r="F161" s="23">
        <f t="shared" si="64"/>
        <v>12</v>
      </c>
      <c r="G161" s="21">
        <v>2</v>
      </c>
      <c r="H161" s="21" t="str">
        <f t="shared" si="65"/>
        <v>Minggu</v>
      </c>
      <c r="I161" s="24">
        <f t="shared" ref="I161:I170" si="69">$I$160+J161</f>
        <v>45704.833333333336</v>
      </c>
      <c r="J161" s="25">
        <f t="shared" ref="J161:J170" si="70">M160+D160/24</f>
        <v>1.8333333333333335</v>
      </c>
      <c r="K161" s="21" t="str">
        <f t="shared" si="66"/>
        <v>Minggu</v>
      </c>
      <c r="L161" s="24">
        <f t="shared" ref="L161:L169" si="71">($I$160+J161)+G161/24</f>
        <v>45704.916666666672</v>
      </c>
      <c r="M161" s="25">
        <f t="shared" si="67"/>
        <v>1.9166666666666667</v>
      </c>
    </row>
    <row r="162" spans="1:13" x14ac:dyDescent="0.25">
      <c r="A162" s="21">
        <f t="shared" si="68"/>
        <v>3</v>
      </c>
      <c r="B162" s="22" t="s">
        <v>306</v>
      </c>
      <c r="C162" s="21">
        <v>110</v>
      </c>
      <c r="D162" s="23">
        <f t="shared" si="63"/>
        <v>13</v>
      </c>
      <c r="E162" s="23">
        <v>1</v>
      </c>
      <c r="F162" s="23">
        <f t="shared" si="64"/>
        <v>12</v>
      </c>
      <c r="G162" s="21">
        <v>6</v>
      </c>
      <c r="H162" s="21" t="str">
        <f t="shared" si="65"/>
        <v>Senin</v>
      </c>
      <c r="I162" s="24">
        <f t="shared" si="69"/>
        <v>45705.458333333336</v>
      </c>
      <c r="J162" s="25">
        <f t="shared" si="70"/>
        <v>2.4583333333333335</v>
      </c>
      <c r="K162" s="21" t="str">
        <f t="shared" si="66"/>
        <v>Senin</v>
      </c>
      <c r="L162" s="24">
        <f t="shared" si="71"/>
        <v>45705.708333333336</v>
      </c>
      <c r="M162" s="25">
        <f t="shared" si="67"/>
        <v>2.7083333333333335</v>
      </c>
    </row>
    <row r="163" spans="1:13" x14ac:dyDescent="0.25">
      <c r="A163" s="21">
        <f t="shared" si="68"/>
        <v>4</v>
      </c>
      <c r="B163" s="22" t="s">
        <v>361</v>
      </c>
      <c r="C163" s="21">
        <v>110</v>
      </c>
      <c r="D163" s="23">
        <f t="shared" si="63"/>
        <v>13</v>
      </c>
      <c r="E163" s="23">
        <v>1</v>
      </c>
      <c r="F163" s="23">
        <f t="shared" si="64"/>
        <v>12</v>
      </c>
      <c r="G163" s="21">
        <v>2</v>
      </c>
      <c r="H163" s="21" t="str">
        <f t="shared" si="65"/>
        <v>Selasa</v>
      </c>
      <c r="I163" s="24">
        <f t="shared" si="69"/>
        <v>45706.25</v>
      </c>
      <c r="J163" s="25">
        <f t="shared" si="70"/>
        <v>3.25</v>
      </c>
      <c r="K163" s="21" t="str">
        <f t="shared" si="66"/>
        <v>Selasa</v>
      </c>
      <c r="L163" s="24">
        <f t="shared" si="71"/>
        <v>45706.333333333336</v>
      </c>
      <c r="M163" s="25">
        <f t="shared" si="67"/>
        <v>3.3333333333333335</v>
      </c>
    </row>
    <row r="164" spans="1:13" x14ac:dyDescent="0.25">
      <c r="A164" s="21">
        <f t="shared" si="68"/>
        <v>5</v>
      </c>
      <c r="B164" s="22" t="s">
        <v>306</v>
      </c>
      <c r="C164" s="21">
        <v>72</v>
      </c>
      <c r="D164" s="23">
        <f t="shared" si="63"/>
        <v>8</v>
      </c>
      <c r="E164" s="23">
        <v>0</v>
      </c>
      <c r="F164" s="23">
        <f t="shared" si="64"/>
        <v>8</v>
      </c>
      <c r="G164" s="21">
        <v>2</v>
      </c>
      <c r="H164" s="21" t="str">
        <f t="shared" si="65"/>
        <v>Selasa</v>
      </c>
      <c r="I164" s="24">
        <f t="shared" si="69"/>
        <v>45706.875</v>
      </c>
      <c r="J164" s="25">
        <f t="shared" si="70"/>
        <v>3.875</v>
      </c>
      <c r="K164" s="21" t="str">
        <f t="shared" si="66"/>
        <v>Selasa</v>
      </c>
      <c r="L164" s="24">
        <f t="shared" si="71"/>
        <v>45706.958333333336</v>
      </c>
      <c r="M164" s="25">
        <f t="shared" si="67"/>
        <v>3.9583333333333335</v>
      </c>
    </row>
    <row r="165" spans="1:13" x14ac:dyDescent="0.25">
      <c r="A165" s="21">
        <f t="shared" si="68"/>
        <v>6</v>
      </c>
      <c r="B165" s="22" t="s">
        <v>305</v>
      </c>
      <c r="C165" s="21">
        <v>72</v>
      </c>
      <c r="D165" s="23">
        <f t="shared" si="63"/>
        <v>8</v>
      </c>
      <c r="E165" s="23">
        <v>0</v>
      </c>
      <c r="F165" s="23">
        <f t="shared" si="64"/>
        <v>8</v>
      </c>
      <c r="G165" s="21">
        <v>1</v>
      </c>
      <c r="H165" s="21" t="str">
        <f t="shared" si="65"/>
        <v>Rabu</v>
      </c>
      <c r="I165" s="24">
        <f t="shared" si="69"/>
        <v>45707.291666666664</v>
      </c>
      <c r="J165" s="25">
        <f t="shared" si="70"/>
        <v>4.291666666666667</v>
      </c>
      <c r="K165" s="21" t="str">
        <f t="shared" si="66"/>
        <v>Rabu</v>
      </c>
      <c r="L165" s="24">
        <f t="shared" si="71"/>
        <v>45707.333333333328</v>
      </c>
      <c r="M165" s="25">
        <f t="shared" si="67"/>
        <v>4.3333333333333339</v>
      </c>
    </row>
    <row r="166" spans="1:13" x14ac:dyDescent="0.25">
      <c r="A166" s="21">
        <f t="shared" si="68"/>
        <v>7</v>
      </c>
      <c r="B166" s="22" t="s">
        <v>306</v>
      </c>
      <c r="C166" s="21">
        <v>110</v>
      </c>
      <c r="D166" s="23">
        <f t="shared" si="63"/>
        <v>13</v>
      </c>
      <c r="E166" s="23">
        <v>1</v>
      </c>
      <c r="F166" s="23">
        <f t="shared" si="64"/>
        <v>12</v>
      </c>
      <c r="G166" s="21">
        <v>2</v>
      </c>
      <c r="H166" s="21" t="str">
        <f t="shared" si="65"/>
        <v>Rabu</v>
      </c>
      <c r="I166" s="24">
        <f t="shared" si="69"/>
        <v>45707.666666666664</v>
      </c>
      <c r="J166" s="25">
        <f t="shared" si="70"/>
        <v>4.666666666666667</v>
      </c>
      <c r="K166" s="21" t="str">
        <f t="shared" si="66"/>
        <v>Rabu</v>
      </c>
      <c r="L166" s="24">
        <f t="shared" si="71"/>
        <v>45707.75</v>
      </c>
      <c r="M166" s="25">
        <f t="shared" si="67"/>
        <v>4.75</v>
      </c>
    </row>
    <row r="167" spans="1:13" x14ac:dyDescent="0.25">
      <c r="A167" s="21">
        <f t="shared" si="68"/>
        <v>8</v>
      </c>
      <c r="B167" s="22" t="s">
        <v>361</v>
      </c>
      <c r="C167" s="21">
        <v>110</v>
      </c>
      <c r="D167" s="23">
        <f t="shared" si="63"/>
        <v>13</v>
      </c>
      <c r="E167" s="23">
        <v>1</v>
      </c>
      <c r="F167" s="23">
        <f t="shared" si="64"/>
        <v>12</v>
      </c>
      <c r="G167" s="21">
        <v>2</v>
      </c>
      <c r="H167" s="21" t="str">
        <f t="shared" si="65"/>
        <v>Kamis</v>
      </c>
      <c r="I167" s="24">
        <f t="shared" si="69"/>
        <v>45708.291666666664</v>
      </c>
      <c r="J167" s="25">
        <f t="shared" si="70"/>
        <v>5.291666666666667</v>
      </c>
      <c r="K167" s="21" t="str">
        <f t="shared" si="66"/>
        <v>Kamis</v>
      </c>
      <c r="L167" s="24">
        <f t="shared" si="71"/>
        <v>45708.375</v>
      </c>
      <c r="M167" s="25">
        <f t="shared" si="67"/>
        <v>5.375</v>
      </c>
    </row>
    <row r="168" spans="1:13" x14ac:dyDescent="0.25">
      <c r="A168" s="21">
        <f t="shared" si="68"/>
        <v>9</v>
      </c>
      <c r="B168" s="22" t="s">
        <v>306</v>
      </c>
      <c r="C168" s="21">
        <v>110</v>
      </c>
      <c r="D168" s="23">
        <f t="shared" si="63"/>
        <v>13</v>
      </c>
      <c r="E168" s="23">
        <v>1</v>
      </c>
      <c r="F168" s="23">
        <f t="shared" si="64"/>
        <v>12</v>
      </c>
      <c r="G168" s="21">
        <v>19</v>
      </c>
      <c r="H168" s="21" t="str">
        <f t="shared" si="65"/>
        <v>Kamis</v>
      </c>
      <c r="I168" s="24">
        <f t="shared" si="69"/>
        <v>45708.916666666664</v>
      </c>
      <c r="J168" s="25">
        <f t="shared" si="70"/>
        <v>5.916666666666667</v>
      </c>
      <c r="K168" s="21" t="str">
        <f t="shared" si="66"/>
        <v>Jum'at</v>
      </c>
      <c r="L168" s="24">
        <f t="shared" si="71"/>
        <v>45709.708333333328</v>
      </c>
      <c r="M168" s="25">
        <f t="shared" si="67"/>
        <v>6.7083333333333339</v>
      </c>
    </row>
    <row r="169" spans="1:13" x14ac:dyDescent="0.25">
      <c r="A169" s="21">
        <f t="shared" si="68"/>
        <v>10</v>
      </c>
      <c r="B169" s="22" t="s">
        <v>361</v>
      </c>
      <c r="C169" s="21">
        <v>110</v>
      </c>
      <c r="D169" s="23">
        <f t="shared" si="63"/>
        <v>13</v>
      </c>
      <c r="E169" s="23">
        <v>1</v>
      </c>
      <c r="F169" s="23">
        <f t="shared" si="64"/>
        <v>12</v>
      </c>
      <c r="G169" s="21">
        <v>2</v>
      </c>
      <c r="H169" s="21" t="str">
        <f t="shared" si="65"/>
        <v>Sabtu</v>
      </c>
      <c r="I169" s="24">
        <f t="shared" si="69"/>
        <v>45710.25</v>
      </c>
      <c r="J169" s="25">
        <f t="shared" si="70"/>
        <v>7.2500000000000009</v>
      </c>
      <c r="K169" s="21" t="str">
        <f t="shared" si="66"/>
        <v>Sabtu</v>
      </c>
      <c r="L169" s="24">
        <f t="shared" si="71"/>
        <v>45710.333333333336</v>
      </c>
      <c r="M169" s="25">
        <f t="shared" si="67"/>
        <v>7.3333333333333339</v>
      </c>
    </row>
    <row r="170" spans="1:13" x14ac:dyDescent="0.25">
      <c r="A170" s="21">
        <f t="shared" si="68"/>
        <v>11</v>
      </c>
      <c r="B170" s="22" t="s">
        <v>306</v>
      </c>
      <c r="C170" s="21"/>
      <c r="D170" s="23"/>
      <c r="E170" s="23"/>
      <c r="F170" s="23"/>
      <c r="G170" s="21"/>
      <c r="H170" s="21" t="str">
        <f t="shared" si="65"/>
        <v>Sabtu</v>
      </c>
      <c r="I170" s="24">
        <f t="shared" si="69"/>
        <v>45710.875</v>
      </c>
      <c r="J170" s="25">
        <f t="shared" si="70"/>
        <v>7.8750000000000009</v>
      </c>
      <c r="K170" s="21"/>
      <c r="L170" s="24"/>
      <c r="M170" s="25"/>
    </row>
    <row r="171" spans="1:13" x14ac:dyDescent="0.25">
      <c r="A171" s="1" t="s">
        <v>31</v>
      </c>
      <c r="B171" s="1"/>
      <c r="C171" s="75">
        <f>SUM(C160:C170)</f>
        <v>1024</v>
      </c>
      <c r="D171" s="75">
        <f>SUM(D160:D170)</f>
        <v>120</v>
      </c>
      <c r="E171" s="75"/>
      <c r="F171" s="75"/>
      <c r="G171" s="75">
        <f>SUM(G160:G170)</f>
        <v>48</v>
      </c>
      <c r="H171" s="75">
        <f>D171+G171</f>
        <v>168</v>
      </c>
      <c r="I171" s="76"/>
      <c r="J171" s="77"/>
      <c r="K171" s="76"/>
      <c r="L171" s="76"/>
      <c r="M171" s="77"/>
    </row>
    <row r="172" spans="1:13" x14ac:dyDescent="0.25">
      <c r="A172" s="1" t="s">
        <v>32</v>
      </c>
      <c r="B172" s="1"/>
      <c r="C172" s="78"/>
      <c r="D172" s="79">
        <f>D171/24</f>
        <v>5</v>
      </c>
      <c r="E172" s="79"/>
      <c r="F172" s="79"/>
      <c r="G172" s="79">
        <f>G171/24</f>
        <v>2</v>
      </c>
      <c r="H172" s="79">
        <f>H171/24</f>
        <v>7</v>
      </c>
      <c r="I172" s="81"/>
      <c r="J172" s="82" t="s">
        <v>33</v>
      </c>
      <c r="K172" s="83"/>
      <c r="L172" s="83"/>
      <c r="M172" s="83"/>
    </row>
    <row r="173" spans="1:13" x14ac:dyDescent="0.25">
      <c r="A173" s="95"/>
      <c r="B173" s="95"/>
      <c r="C173" s="95"/>
      <c r="D173" s="95"/>
      <c r="E173" s="95"/>
      <c r="F173" s="95"/>
      <c r="G173" s="95"/>
      <c r="H173" s="83"/>
      <c r="I173" s="83"/>
      <c r="J173" s="77" t="s">
        <v>34</v>
      </c>
      <c r="K173" s="77"/>
      <c r="L173" s="85">
        <f>C171</f>
        <v>1024</v>
      </c>
      <c r="M173" s="83" t="s">
        <v>35</v>
      </c>
    </row>
    <row r="174" spans="1:13" x14ac:dyDescent="0.25">
      <c r="A174" s="95"/>
      <c r="B174" s="95"/>
      <c r="C174" s="95"/>
      <c r="D174" s="95"/>
      <c r="E174" s="95"/>
      <c r="F174" s="95"/>
      <c r="G174" s="95"/>
      <c r="H174" s="95"/>
      <c r="I174" s="425"/>
      <c r="J174" s="77" t="s">
        <v>36</v>
      </c>
      <c r="K174" s="77"/>
      <c r="L174" s="86">
        <f>D172</f>
        <v>5</v>
      </c>
      <c r="M174" s="83" t="s">
        <v>14</v>
      </c>
    </row>
    <row r="175" spans="1:13" x14ac:dyDescent="0.25">
      <c r="A175" s="95"/>
      <c r="B175" s="95"/>
      <c r="C175" s="95"/>
      <c r="D175" s="95"/>
      <c r="E175" s="95"/>
      <c r="F175" s="95"/>
      <c r="G175" s="95"/>
      <c r="H175" s="95"/>
      <c r="I175" s="83"/>
      <c r="J175" s="77" t="s">
        <v>37</v>
      </c>
      <c r="K175" s="77"/>
      <c r="L175" s="87">
        <f>G172</f>
        <v>2</v>
      </c>
      <c r="M175" s="83" t="s">
        <v>14</v>
      </c>
    </row>
    <row r="177" spans="1:13" x14ac:dyDescent="0.25">
      <c r="A177" s="2" t="s">
        <v>310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2" t="s">
        <v>401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489" t="s">
        <v>46</v>
      </c>
      <c r="B179" s="489"/>
      <c r="C179" s="489"/>
      <c r="D179" s="489"/>
      <c r="E179" s="489"/>
      <c r="F179" s="489"/>
      <c r="G179" s="489"/>
      <c r="H179" s="489"/>
      <c r="I179" s="423"/>
      <c r="J179" s="423"/>
      <c r="K179" s="67" t="s">
        <v>3</v>
      </c>
      <c r="L179" s="66">
        <v>9</v>
      </c>
      <c r="M179" s="67" t="s">
        <v>4</v>
      </c>
    </row>
    <row r="180" spans="1:13" ht="15.75" customHeight="1" x14ac:dyDescent="0.25">
      <c r="A180" s="13" t="s">
        <v>5</v>
      </c>
      <c r="B180" s="13" t="s">
        <v>6</v>
      </c>
      <c r="C180" s="12" t="s">
        <v>7</v>
      </c>
      <c r="D180" s="12" t="s">
        <v>8</v>
      </c>
      <c r="E180" s="11" t="s">
        <v>9</v>
      </c>
      <c r="F180" s="11" t="s">
        <v>10</v>
      </c>
      <c r="G180" s="12" t="s">
        <v>11</v>
      </c>
      <c r="H180" s="10" t="s">
        <v>12</v>
      </c>
      <c r="I180" s="10"/>
      <c r="J180" s="10"/>
      <c r="K180" s="9" t="s">
        <v>13</v>
      </c>
      <c r="L180" s="9"/>
      <c r="M180" s="9"/>
    </row>
    <row r="181" spans="1:13" x14ac:dyDescent="0.25">
      <c r="A181" s="13"/>
      <c r="B181" s="13"/>
      <c r="C181" s="12"/>
      <c r="D181" s="12"/>
      <c r="E181" s="11"/>
      <c r="F181" s="11"/>
      <c r="G181" s="12"/>
      <c r="H181" s="19" t="s">
        <v>14</v>
      </c>
      <c r="I181" s="19" t="s">
        <v>15</v>
      </c>
      <c r="J181" s="19" t="s">
        <v>16</v>
      </c>
      <c r="K181" s="20" t="s">
        <v>14</v>
      </c>
      <c r="L181" s="20" t="s">
        <v>15</v>
      </c>
      <c r="M181" s="20" t="s">
        <v>16</v>
      </c>
    </row>
    <row r="182" spans="1:13" x14ac:dyDescent="0.25">
      <c r="A182" s="21">
        <v>1</v>
      </c>
      <c r="B182" s="22" t="s">
        <v>306</v>
      </c>
      <c r="C182" s="21">
        <v>110</v>
      </c>
      <c r="D182" s="23">
        <f t="shared" ref="D182:D191" si="72">F182+E182</f>
        <v>13</v>
      </c>
      <c r="E182" s="23">
        <v>1</v>
      </c>
      <c r="F182" s="23">
        <f t="shared" ref="F182:F191" si="73">INT(C182/$L$3)</f>
        <v>12</v>
      </c>
      <c r="G182" s="21">
        <v>10</v>
      </c>
      <c r="H182" s="21" t="str">
        <f t="shared" ref="H182:H192" si="74">CHOOSE(WEEKDAY(I182),"Minggu","Senin","Selasa","Rabu","Kamis","Jum'at","Sabtu")</f>
        <v>Sabtu</v>
      </c>
      <c r="I182" s="24">
        <v>45710</v>
      </c>
      <c r="J182" s="25">
        <v>0.875</v>
      </c>
      <c r="K182" s="21" t="str">
        <f t="shared" ref="K182:K191" si="75">CHOOSE(WEEKDAY(L182),"Minggu","Senin","Selasa","Rabu","Kamis","Jum'at","Sabtu")</f>
        <v>Minggu</v>
      </c>
      <c r="L182" s="24">
        <f>(I182+J182)+G182/24</f>
        <v>45711.291666666664</v>
      </c>
      <c r="M182" s="25">
        <f t="shared" ref="M182:M191" si="76">(J182+G182/24)</f>
        <v>1.2916666666666667</v>
      </c>
    </row>
    <row r="183" spans="1:13" x14ac:dyDescent="0.25">
      <c r="A183" s="21">
        <f t="shared" ref="A183:A192" si="77">A182+1</f>
        <v>2</v>
      </c>
      <c r="B183" s="22" t="s">
        <v>361</v>
      </c>
      <c r="C183" s="21">
        <v>110</v>
      </c>
      <c r="D183" s="23">
        <f t="shared" si="72"/>
        <v>13</v>
      </c>
      <c r="E183" s="23">
        <v>1</v>
      </c>
      <c r="F183" s="23">
        <f t="shared" si="73"/>
        <v>12</v>
      </c>
      <c r="G183" s="21">
        <v>2</v>
      </c>
      <c r="H183" s="21" t="str">
        <f t="shared" si="74"/>
        <v>Minggu</v>
      </c>
      <c r="I183" s="24">
        <f t="shared" ref="I183:I192" si="78">$I$182+J183</f>
        <v>45711.833333333336</v>
      </c>
      <c r="J183" s="25">
        <f t="shared" ref="J183:J192" si="79">M182+D182/24</f>
        <v>1.8333333333333335</v>
      </c>
      <c r="K183" s="21" t="str">
        <f t="shared" si="75"/>
        <v>Minggu</v>
      </c>
      <c r="L183" s="24">
        <f t="shared" ref="L183:L191" si="80">($I$182+J183)+G183/24</f>
        <v>45711.916666666672</v>
      </c>
      <c r="M183" s="25">
        <f t="shared" si="76"/>
        <v>1.9166666666666667</v>
      </c>
    </row>
    <row r="184" spans="1:13" x14ac:dyDescent="0.25">
      <c r="A184" s="21">
        <f t="shared" si="77"/>
        <v>3</v>
      </c>
      <c r="B184" s="22" t="s">
        <v>306</v>
      </c>
      <c r="C184" s="21">
        <v>110</v>
      </c>
      <c r="D184" s="23">
        <f t="shared" si="72"/>
        <v>13</v>
      </c>
      <c r="E184" s="23">
        <v>1</v>
      </c>
      <c r="F184" s="23">
        <f t="shared" si="73"/>
        <v>12</v>
      </c>
      <c r="G184" s="21">
        <v>6</v>
      </c>
      <c r="H184" s="21" t="str">
        <f t="shared" si="74"/>
        <v>Senin</v>
      </c>
      <c r="I184" s="24">
        <f t="shared" si="78"/>
        <v>45712.458333333336</v>
      </c>
      <c r="J184" s="25">
        <f t="shared" si="79"/>
        <v>2.4583333333333335</v>
      </c>
      <c r="K184" s="21" t="str">
        <f t="shared" si="75"/>
        <v>Senin</v>
      </c>
      <c r="L184" s="24">
        <f t="shared" si="80"/>
        <v>45712.708333333336</v>
      </c>
      <c r="M184" s="25">
        <f t="shared" si="76"/>
        <v>2.7083333333333335</v>
      </c>
    </row>
    <row r="185" spans="1:13" x14ac:dyDescent="0.25">
      <c r="A185" s="21">
        <f t="shared" si="77"/>
        <v>4</v>
      </c>
      <c r="B185" s="22" t="s">
        <v>361</v>
      </c>
      <c r="C185" s="21">
        <v>110</v>
      </c>
      <c r="D185" s="23">
        <f t="shared" si="72"/>
        <v>13</v>
      </c>
      <c r="E185" s="23">
        <v>1</v>
      </c>
      <c r="F185" s="23">
        <f t="shared" si="73"/>
        <v>12</v>
      </c>
      <c r="G185" s="21">
        <v>2</v>
      </c>
      <c r="H185" s="21" t="str">
        <f t="shared" si="74"/>
        <v>Selasa</v>
      </c>
      <c r="I185" s="24">
        <f t="shared" si="78"/>
        <v>45713.25</v>
      </c>
      <c r="J185" s="25">
        <f t="shared" si="79"/>
        <v>3.25</v>
      </c>
      <c r="K185" s="21" t="str">
        <f t="shared" si="75"/>
        <v>Selasa</v>
      </c>
      <c r="L185" s="24">
        <f t="shared" si="80"/>
        <v>45713.333333333336</v>
      </c>
      <c r="M185" s="25">
        <f t="shared" si="76"/>
        <v>3.3333333333333335</v>
      </c>
    </row>
    <row r="186" spans="1:13" x14ac:dyDescent="0.25">
      <c r="A186" s="21">
        <f t="shared" si="77"/>
        <v>5</v>
      </c>
      <c r="B186" s="22" t="s">
        <v>306</v>
      </c>
      <c r="C186" s="21">
        <v>72</v>
      </c>
      <c r="D186" s="23">
        <f t="shared" si="72"/>
        <v>8</v>
      </c>
      <c r="E186" s="23">
        <v>0</v>
      </c>
      <c r="F186" s="23">
        <f t="shared" si="73"/>
        <v>8</v>
      </c>
      <c r="G186" s="21">
        <v>2</v>
      </c>
      <c r="H186" s="21" t="str">
        <f t="shared" si="74"/>
        <v>Selasa</v>
      </c>
      <c r="I186" s="24">
        <f t="shared" si="78"/>
        <v>45713.875</v>
      </c>
      <c r="J186" s="25">
        <f t="shared" si="79"/>
        <v>3.875</v>
      </c>
      <c r="K186" s="21" t="str">
        <f t="shared" si="75"/>
        <v>Selasa</v>
      </c>
      <c r="L186" s="24">
        <f t="shared" si="80"/>
        <v>45713.958333333336</v>
      </c>
      <c r="M186" s="25">
        <f t="shared" si="76"/>
        <v>3.9583333333333335</v>
      </c>
    </row>
    <row r="187" spans="1:13" x14ac:dyDescent="0.25">
      <c r="A187" s="21">
        <f t="shared" si="77"/>
        <v>6</v>
      </c>
      <c r="B187" s="22" t="s">
        <v>305</v>
      </c>
      <c r="C187" s="21">
        <v>72</v>
      </c>
      <c r="D187" s="23">
        <f t="shared" si="72"/>
        <v>8</v>
      </c>
      <c r="E187" s="23">
        <v>0</v>
      </c>
      <c r="F187" s="23">
        <f t="shared" si="73"/>
        <v>8</v>
      </c>
      <c r="G187" s="21">
        <v>1</v>
      </c>
      <c r="H187" s="21" t="str">
        <f t="shared" si="74"/>
        <v>Rabu</v>
      </c>
      <c r="I187" s="24">
        <f t="shared" si="78"/>
        <v>45714.291666666664</v>
      </c>
      <c r="J187" s="25">
        <f t="shared" si="79"/>
        <v>4.291666666666667</v>
      </c>
      <c r="K187" s="21" t="str">
        <f t="shared" si="75"/>
        <v>Rabu</v>
      </c>
      <c r="L187" s="24">
        <f t="shared" si="80"/>
        <v>45714.333333333328</v>
      </c>
      <c r="M187" s="25">
        <f t="shared" si="76"/>
        <v>4.3333333333333339</v>
      </c>
    </row>
    <row r="188" spans="1:13" x14ac:dyDescent="0.25">
      <c r="A188" s="21">
        <f t="shared" si="77"/>
        <v>7</v>
      </c>
      <c r="B188" s="22" t="s">
        <v>306</v>
      </c>
      <c r="C188" s="21">
        <v>110</v>
      </c>
      <c r="D188" s="23">
        <f t="shared" si="72"/>
        <v>13</v>
      </c>
      <c r="E188" s="23">
        <v>1</v>
      </c>
      <c r="F188" s="23">
        <f t="shared" si="73"/>
        <v>12</v>
      </c>
      <c r="G188" s="21">
        <v>2</v>
      </c>
      <c r="H188" s="21" t="str">
        <f t="shared" si="74"/>
        <v>Rabu</v>
      </c>
      <c r="I188" s="24">
        <f t="shared" si="78"/>
        <v>45714.666666666664</v>
      </c>
      <c r="J188" s="25">
        <f t="shared" si="79"/>
        <v>4.666666666666667</v>
      </c>
      <c r="K188" s="21" t="str">
        <f t="shared" si="75"/>
        <v>Rabu</v>
      </c>
      <c r="L188" s="24">
        <f t="shared" si="80"/>
        <v>45714.75</v>
      </c>
      <c r="M188" s="25">
        <f t="shared" si="76"/>
        <v>4.75</v>
      </c>
    </row>
    <row r="189" spans="1:13" x14ac:dyDescent="0.25">
      <c r="A189" s="21">
        <f t="shared" si="77"/>
        <v>8</v>
      </c>
      <c r="B189" s="22" t="s">
        <v>361</v>
      </c>
      <c r="C189" s="21">
        <v>110</v>
      </c>
      <c r="D189" s="23">
        <f t="shared" si="72"/>
        <v>13</v>
      </c>
      <c r="E189" s="23">
        <v>1</v>
      </c>
      <c r="F189" s="23">
        <f t="shared" si="73"/>
        <v>12</v>
      </c>
      <c r="G189" s="21">
        <v>2</v>
      </c>
      <c r="H189" s="21" t="str">
        <f t="shared" si="74"/>
        <v>Kamis</v>
      </c>
      <c r="I189" s="24">
        <f t="shared" si="78"/>
        <v>45715.291666666664</v>
      </c>
      <c r="J189" s="25">
        <f t="shared" si="79"/>
        <v>5.291666666666667</v>
      </c>
      <c r="K189" s="21" t="str">
        <f t="shared" si="75"/>
        <v>Kamis</v>
      </c>
      <c r="L189" s="24">
        <f t="shared" si="80"/>
        <v>45715.375</v>
      </c>
      <c r="M189" s="25">
        <f t="shared" si="76"/>
        <v>5.375</v>
      </c>
    </row>
    <row r="190" spans="1:13" x14ac:dyDescent="0.25">
      <c r="A190" s="21">
        <f t="shared" si="77"/>
        <v>9</v>
      </c>
      <c r="B190" s="22" t="s">
        <v>306</v>
      </c>
      <c r="C190" s="21">
        <v>110</v>
      </c>
      <c r="D190" s="23">
        <f t="shared" si="72"/>
        <v>13</v>
      </c>
      <c r="E190" s="23">
        <v>1</v>
      </c>
      <c r="F190" s="23">
        <f t="shared" si="73"/>
        <v>12</v>
      </c>
      <c r="G190" s="21">
        <v>19</v>
      </c>
      <c r="H190" s="21" t="str">
        <f t="shared" si="74"/>
        <v>Kamis</v>
      </c>
      <c r="I190" s="24">
        <f t="shared" si="78"/>
        <v>45715.916666666664</v>
      </c>
      <c r="J190" s="25">
        <f t="shared" si="79"/>
        <v>5.916666666666667</v>
      </c>
      <c r="K190" s="21" t="str">
        <f t="shared" si="75"/>
        <v>Jum'at</v>
      </c>
      <c r="L190" s="24">
        <f t="shared" si="80"/>
        <v>45716.708333333328</v>
      </c>
      <c r="M190" s="25">
        <f t="shared" si="76"/>
        <v>6.7083333333333339</v>
      </c>
    </row>
    <row r="191" spans="1:13" x14ac:dyDescent="0.25">
      <c r="A191" s="21">
        <f t="shared" si="77"/>
        <v>10</v>
      </c>
      <c r="B191" s="22" t="s">
        <v>361</v>
      </c>
      <c r="C191" s="21">
        <v>110</v>
      </c>
      <c r="D191" s="23">
        <f t="shared" si="72"/>
        <v>13</v>
      </c>
      <c r="E191" s="23">
        <v>1</v>
      </c>
      <c r="F191" s="23">
        <f t="shared" si="73"/>
        <v>12</v>
      </c>
      <c r="G191" s="21">
        <v>2</v>
      </c>
      <c r="H191" s="21" t="str">
        <f t="shared" si="74"/>
        <v>Sabtu</v>
      </c>
      <c r="I191" s="24">
        <f t="shared" si="78"/>
        <v>45717.25</v>
      </c>
      <c r="J191" s="25">
        <f t="shared" si="79"/>
        <v>7.2500000000000009</v>
      </c>
      <c r="K191" s="21" t="str">
        <f t="shared" si="75"/>
        <v>Sabtu</v>
      </c>
      <c r="L191" s="24">
        <f t="shared" si="80"/>
        <v>45717.333333333336</v>
      </c>
      <c r="M191" s="25">
        <f t="shared" si="76"/>
        <v>7.3333333333333339</v>
      </c>
    </row>
    <row r="192" spans="1:13" x14ac:dyDescent="0.25">
      <c r="A192" s="21">
        <f t="shared" si="77"/>
        <v>11</v>
      </c>
      <c r="B192" s="22" t="s">
        <v>306</v>
      </c>
      <c r="C192" s="21"/>
      <c r="D192" s="23"/>
      <c r="E192" s="23"/>
      <c r="F192" s="23"/>
      <c r="G192" s="21"/>
      <c r="H192" s="21" t="str">
        <f t="shared" si="74"/>
        <v>Sabtu</v>
      </c>
      <c r="I192" s="24">
        <f t="shared" si="78"/>
        <v>45717.875</v>
      </c>
      <c r="J192" s="25">
        <f t="shared" si="79"/>
        <v>7.8750000000000009</v>
      </c>
      <c r="K192" s="21"/>
      <c r="L192" s="24"/>
      <c r="M192" s="25"/>
    </row>
    <row r="193" spans="1:13" x14ac:dyDescent="0.25">
      <c r="A193" s="1" t="s">
        <v>31</v>
      </c>
      <c r="B193" s="1"/>
      <c r="C193" s="75">
        <f>SUM(C182:C192)</f>
        <v>1024</v>
      </c>
      <c r="D193" s="75">
        <f>SUM(D182:D192)</f>
        <v>120</v>
      </c>
      <c r="E193" s="75"/>
      <c r="F193" s="75"/>
      <c r="G193" s="75">
        <f>SUM(G182:G192)</f>
        <v>48</v>
      </c>
      <c r="H193" s="75">
        <f>D193+G193</f>
        <v>168</v>
      </c>
      <c r="I193" s="76"/>
      <c r="J193" s="77"/>
      <c r="K193" s="76"/>
      <c r="L193" s="76"/>
      <c r="M193" s="77"/>
    </row>
    <row r="194" spans="1:13" x14ac:dyDescent="0.25">
      <c r="A194" s="1" t="s">
        <v>32</v>
      </c>
      <c r="B194" s="1"/>
      <c r="C194" s="78"/>
      <c r="D194" s="79">
        <f>D193/24</f>
        <v>5</v>
      </c>
      <c r="E194" s="79"/>
      <c r="F194" s="79"/>
      <c r="G194" s="79">
        <f>G193/24</f>
        <v>2</v>
      </c>
      <c r="H194" s="79">
        <f>H193/24</f>
        <v>7</v>
      </c>
      <c r="I194" s="81"/>
      <c r="J194" s="82" t="s">
        <v>33</v>
      </c>
      <c r="K194" s="83"/>
      <c r="L194" s="83"/>
      <c r="M194" s="83"/>
    </row>
    <row r="195" spans="1:13" x14ac:dyDescent="0.25">
      <c r="A195" s="95"/>
      <c r="B195" s="95"/>
      <c r="C195" s="95"/>
      <c r="D195" s="95"/>
      <c r="E195" s="95"/>
      <c r="F195" s="95"/>
      <c r="G195" s="95"/>
      <c r="H195" s="83"/>
      <c r="I195" s="83"/>
      <c r="J195" s="77" t="s">
        <v>34</v>
      </c>
      <c r="K195" s="77"/>
      <c r="L195" s="85">
        <f>C193</f>
        <v>1024</v>
      </c>
      <c r="M195" s="83" t="s">
        <v>35</v>
      </c>
    </row>
    <row r="196" spans="1:13" x14ac:dyDescent="0.25">
      <c r="A196" s="95"/>
      <c r="B196" s="95"/>
      <c r="C196" s="95"/>
      <c r="D196" s="95"/>
      <c r="E196" s="95"/>
      <c r="F196" s="95"/>
      <c r="G196" s="95"/>
      <c r="H196" s="95"/>
      <c r="I196" s="425"/>
      <c r="J196" s="77" t="s">
        <v>36</v>
      </c>
      <c r="K196" s="77"/>
      <c r="L196" s="86">
        <f>D194</f>
        <v>5</v>
      </c>
      <c r="M196" s="83" t="s">
        <v>14</v>
      </c>
    </row>
    <row r="197" spans="1:13" x14ac:dyDescent="0.25">
      <c r="A197" s="95"/>
      <c r="B197" s="95"/>
      <c r="C197" s="95"/>
      <c r="D197" s="95"/>
      <c r="E197" s="95"/>
      <c r="F197" s="95"/>
      <c r="G197" s="95"/>
      <c r="H197" s="95"/>
      <c r="I197" s="83"/>
      <c r="J197" s="77" t="s">
        <v>37</v>
      </c>
      <c r="K197" s="77"/>
      <c r="L197" s="87">
        <f>G194</f>
        <v>2</v>
      </c>
      <c r="M197" s="83" t="s">
        <v>14</v>
      </c>
    </row>
    <row r="199" spans="1:13" x14ac:dyDescent="0.25">
      <c r="A199" s="2" t="s">
        <v>310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25">
      <c r="A200" s="2" t="s">
        <v>401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25">
      <c r="A201" s="489" t="s">
        <v>47</v>
      </c>
      <c r="B201" s="489"/>
      <c r="C201" s="489"/>
      <c r="D201" s="489"/>
      <c r="E201" s="489"/>
      <c r="F201" s="489"/>
      <c r="G201" s="489"/>
      <c r="H201" s="489"/>
      <c r="I201" s="423"/>
      <c r="J201" s="423"/>
      <c r="K201" s="67" t="s">
        <v>3</v>
      </c>
      <c r="L201" s="66">
        <v>9</v>
      </c>
      <c r="M201" s="67" t="s">
        <v>4</v>
      </c>
    </row>
    <row r="202" spans="1:13" ht="15.75" customHeight="1" x14ac:dyDescent="0.25">
      <c r="A202" s="13" t="s">
        <v>5</v>
      </c>
      <c r="B202" s="13" t="s">
        <v>6</v>
      </c>
      <c r="C202" s="12" t="s">
        <v>7</v>
      </c>
      <c r="D202" s="12" t="s">
        <v>8</v>
      </c>
      <c r="E202" s="11" t="s">
        <v>9</v>
      </c>
      <c r="F202" s="11" t="s">
        <v>10</v>
      </c>
      <c r="G202" s="12" t="s">
        <v>11</v>
      </c>
      <c r="H202" s="10" t="s">
        <v>12</v>
      </c>
      <c r="I202" s="10"/>
      <c r="J202" s="10"/>
      <c r="K202" s="9" t="s">
        <v>13</v>
      </c>
      <c r="L202" s="9"/>
      <c r="M202" s="9"/>
    </row>
    <row r="203" spans="1:13" x14ac:dyDescent="0.25">
      <c r="A203" s="13"/>
      <c r="B203" s="13"/>
      <c r="C203" s="12"/>
      <c r="D203" s="12"/>
      <c r="E203" s="11"/>
      <c r="F203" s="11"/>
      <c r="G203" s="12"/>
      <c r="H203" s="19" t="s">
        <v>14</v>
      </c>
      <c r="I203" s="19" t="s">
        <v>15</v>
      </c>
      <c r="J203" s="19" t="s">
        <v>16</v>
      </c>
      <c r="K203" s="20" t="s">
        <v>14</v>
      </c>
      <c r="L203" s="20" t="s">
        <v>15</v>
      </c>
      <c r="M203" s="20" t="s">
        <v>16</v>
      </c>
    </row>
    <row r="204" spans="1:13" x14ac:dyDescent="0.25">
      <c r="A204" s="21">
        <v>1</v>
      </c>
      <c r="B204" s="22" t="s">
        <v>306</v>
      </c>
      <c r="C204" s="21">
        <v>110</v>
      </c>
      <c r="D204" s="23">
        <f t="shared" ref="D204:D213" si="81">F204+E204</f>
        <v>13</v>
      </c>
      <c r="E204" s="23">
        <v>1</v>
      </c>
      <c r="F204" s="23">
        <f t="shared" ref="F204:F213" si="82">INT(C204/$L$3)</f>
        <v>12</v>
      </c>
      <c r="G204" s="21">
        <v>10</v>
      </c>
      <c r="H204" s="21" t="str">
        <f t="shared" ref="H204:H214" si="83">CHOOSE(WEEKDAY(I204),"Minggu","Senin","Selasa","Rabu","Kamis","Jum'at","Sabtu")</f>
        <v>Sabtu</v>
      </c>
      <c r="I204" s="24">
        <v>45717</v>
      </c>
      <c r="J204" s="25">
        <v>0.875</v>
      </c>
      <c r="K204" s="21" t="str">
        <f t="shared" ref="K204:K213" si="84">CHOOSE(WEEKDAY(L204),"Minggu","Senin","Selasa","Rabu","Kamis","Jum'at","Sabtu")</f>
        <v>Minggu</v>
      </c>
      <c r="L204" s="24">
        <f>(I204+J204)+G204/24</f>
        <v>45718.291666666664</v>
      </c>
      <c r="M204" s="25">
        <f t="shared" ref="M204:M213" si="85">(J204+G204/24)</f>
        <v>1.2916666666666667</v>
      </c>
    </row>
    <row r="205" spans="1:13" x14ac:dyDescent="0.25">
      <c r="A205" s="21">
        <f t="shared" ref="A205:A214" si="86">A204+1</f>
        <v>2</v>
      </c>
      <c r="B205" s="22" t="s">
        <v>361</v>
      </c>
      <c r="C205" s="21">
        <v>110</v>
      </c>
      <c r="D205" s="23">
        <f t="shared" si="81"/>
        <v>13</v>
      </c>
      <c r="E205" s="23">
        <v>1</v>
      </c>
      <c r="F205" s="23">
        <f t="shared" si="82"/>
        <v>12</v>
      </c>
      <c r="G205" s="21">
        <v>2</v>
      </c>
      <c r="H205" s="21" t="str">
        <f t="shared" si="83"/>
        <v>Minggu</v>
      </c>
      <c r="I205" s="24">
        <f t="shared" ref="I205:I214" si="87">$I$204+J205</f>
        <v>45718.833333333336</v>
      </c>
      <c r="J205" s="25">
        <f t="shared" ref="J205:J214" si="88">M204+D204/24</f>
        <v>1.8333333333333335</v>
      </c>
      <c r="K205" s="21" t="str">
        <f t="shared" si="84"/>
        <v>Minggu</v>
      </c>
      <c r="L205" s="24">
        <f t="shared" ref="L205:L213" si="89">($I$204+J205)+G205/24</f>
        <v>45718.916666666672</v>
      </c>
      <c r="M205" s="25">
        <f t="shared" si="85"/>
        <v>1.9166666666666667</v>
      </c>
    </row>
    <row r="206" spans="1:13" x14ac:dyDescent="0.25">
      <c r="A206" s="21">
        <f t="shared" si="86"/>
        <v>3</v>
      </c>
      <c r="B206" s="22" t="s">
        <v>306</v>
      </c>
      <c r="C206" s="21">
        <v>110</v>
      </c>
      <c r="D206" s="23">
        <f t="shared" si="81"/>
        <v>13</v>
      </c>
      <c r="E206" s="23">
        <v>1</v>
      </c>
      <c r="F206" s="23">
        <f t="shared" si="82"/>
        <v>12</v>
      </c>
      <c r="G206" s="21">
        <v>6</v>
      </c>
      <c r="H206" s="21" t="str">
        <f t="shared" si="83"/>
        <v>Senin</v>
      </c>
      <c r="I206" s="24">
        <f t="shared" si="87"/>
        <v>45719.458333333336</v>
      </c>
      <c r="J206" s="25">
        <f t="shared" si="88"/>
        <v>2.4583333333333335</v>
      </c>
      <c r="K206" s="21" t="str">
        <f t="shared" si="84"/>
        <v>Senin</v>
      </c>
      <c r="L206" s="24">
        <f t="shared" si="89"/>
        <v>45719.708333333336</v>
      </c>
      <c r="M206" s="25">
        <f t="shared" si="85"/>
        <v>2.7083333333333335</v>
      </c>
    </row>
    <row r="207" spans="1:13" x14ac:dyDescent="0.25">
      <c r="A207" s="21">
        <f t="shared" si="86"/>
        <v>4</v>
      </c>
      <c r="B207" s="22" t="s">
        <v>361</v>
      </c>
      <c r="C207" s="21">
        <v>110</v>
      </c>
      <c r="D207" s="23">
        <f t="shared" si="81"/>
        <v>13</v>
      </c>
      <c r="E207" s="23">
        <v>1</v>
      </c>
      <c r="F207" s="23">
        <f t="shared" si="82"/>
        <v>12</v>
      </c>
      <c r="G207" s="21">
        <v>2</v>
      </c>
      <c r="H207" s="21" t="str">
        <f t="shared" si="83"/>
        <v>Selasa</v>
      </c>
      <c r="I207" s="24">
        <f t="shared" si="87"/>
        <v>45720.25</v>
      </c>
      <c r="J207" s="25">
        <f t="shared" si="88"/>
        <v>3.25</v>
      </c>
      <c r="K207" s="21" t="str">
        <f t="shared" si="84"/>
        <v>Selasa</v>
      </c>
      <c r="L207" s="24">
        <f t="shared" si="89"/>
        <v>45720.333333333336</v>
      </c>
      <c r="M207" s="25">
        <f t="shared" si="85"/>
        <v>3.3333333333333335</v>
      </c>
    </row>
    <row r="208" spans="1:13" x14ac:dyDescent="0.25">
      <c r="A208" s="21">
        <f t="shared" si="86"/>
        <v>5</v>
      </c>
      <c r="B208" s="22" t="s">
        <v>306</v>
      </c>
      <c r="C208" s="21">
        <v>72</v>
      </c>
      <c r="D208" s="23">
        <f t="shared" si="81"/>
        <v>8</v>
      </c>
      <c r="E208" s="23">
        <v>0</v>
      </c>
      <c r="F208" s="23">
        <f t="shared" si="82"/>
        <v>8</v>
      </c>
      <c r="G208" s="21">
        <v>2</v>
      </c>
      <c r="H208" s="21" t="str">
        <f t="shared" si="83"/>
        <v>Selasa</v>
      </c>
      <c r="I208" s="24">
        <f t="shared" si="87"/>
        <v>45720.875</v>
      </c>
      <c r="J208" s="25">
        <f t="shared" si="88"/>
        <v>3.875</v>
      </c>
      <c r="K208" s="21" t="str">
        <f t="shared" si="84"/>
        <v>Selasa</v>
      </c>
      <c r="L208" s="24">
        <f t="shared" si="89"/>
        <v>45720.958333333336</v>
      </c>
      <c r="M208" s="25">
        <f t="shared" si="85"/>
        <v>3.9583333333333335</v>
      </c>
    </row>
    <row r="209" spans="1:13" x14ac:dyDescent="0.25">
      <c r="A209" s="21">
        <f t="shared" si="86"/>
        <v>6</v>
      </c>
      <c r="B209" s="22" t="s">
        <v>305</v>
      </c>
      <c r="C209" s="21">
        <v>72</v>
      </c>
      <c r="D209" s="23">
        <f t="shared" si="81"/>
        <v>8</v>
      </c>
      <c r="E209" s="23">
        <v>0</v>
      </c>
      <c r="F209" s="23">
        <f t="shared" si="82"/>
        <v>8</v>
      </c>
      <c r="G209" s="21">
        <v>1</v>
      </c>
      <c r="H209" s="21" t="str">
        <f t="shared" si="83"/>
        <v>Rabu</v>
      </c>
      <c r="I209" s="24">
        <f t="shared" si="87"/>
        <v>45721.291666666664</v>
      </c>
      <c r="J209" s="25">
        <f t="shared" si="88"/>
        <v>4.291666666666667</v>
      </c>
      <c r="K209" s="21" t="str">
        <f t="shared" si="84"/>
        <v>Rabu</v>
      </c>
      <c r="L209" s="24">
        <f t="shared" si="89"/>
        <v>45721.333333333328</v>
      </c>
      <c r="M209" s="25">
        <f t="shared" si="85"/>
        <v>4.3333333333333339</v>
      </c>
    </row>
    <row r="210" spans="1:13" x14ac:dyDescent="0.25">
      <c r="A210" s="21">
        <f t="shared" si="86"/>
        <v>7</v>
      </c>
      <c r="B210" s="22" t="s">
        <v>306</v>
      </c>
      <c r="C210" s="21">
        <v>110</v>
      </c>
      <c r="D210" s="23">
        <f t="shared" si="81"/>
        <v>13</v>
      </c>
      <c r="E210" s="23">
        <v>1</v>
      </c>
      <c r="F210" s="23">
        <f t="shared" si="82"/>
        <v>12</v>
      </c>
      <c r="G210" s="21">
        <v>2</v>
      </c>
      <c r="H210" s="21" t="str">
        <f t="shared" si="83"/>
        <v>Rabu</v>
      </c>
      <c r="I210" s="24">
        <f t="shared" si="87"/>
        <v>45721.666666666664</v>
      </c>
      <c r="J210" s="25">
        <f t="shared" si="88"/>
        <v>4.666666666666667</v>
      </c>
      <c r="K210" s="21" t="str">
        <f t="shared" si="84"/>
        <v>Rabu</v>
      </c>
      <c r="L210" s="24">
        <f t="shared" si="89"/>
        <v>45721.75</v>
      </c>
      <c r="M210" s="25">
        <f t="shared" si="85"/>
        <v>4.75</v>
      </c>
    </row>
    <row r="211" spans="1:13" x14ac:dyDescent="0.25">
      <c r="A211" s="21">
        <f t="shared" si="86"/>
        <v>8</v>
      </c>
      <c r="B211" s="22" t="s">
        <v>361</v>
      </c>
      <c r="C211" s="21">
        <v>110</v>
      </c>
      <c r="D211" s="23">
        <f t="shared" si="81"/>
        <v>13</v>
      </c>
      <c r="E211" s="23">
        <v>1</v>
      </c>
      <c r="F211" s="23">
        <f t="shared" si="82"/>
        <v>12</v>
      </c>
      <c r="G211" s="21">
        <v>2</v>
      </c>
      <c r="H211" s="21" t="str">
        <f t="shared" si="83"/>
        <v>Kamis</v>
      </c>
      <c r="I211" s="24">
        <f t="shared" si="87"/>
        <v>45722.291666666664</v>
      </c>
      <c r="J211" s="25">
        <f t="shared" si="88"/>
        <v>5.291666666666667</v>
      </c>
      <c r="K211" s="21" t="str">
        <f t="shared" si="84"/>
        <v>Kamis</v>
      </c>
      <c r="L211" s="24">
        <f t="shared" si="89"/>
        <v>45722.375</v>
      </c>
      <c r="M211" s="25">
        <f t="shared" si="85"/>
        <v>5.375</v>
      </c>
    </row>
    <row r="212" spans="1:13" x14ac:dyDescent="0.25">
      <c r="A212" s="21">
        <f t="shared" si="86"/>
        <v>9</v>
      </c>
      <c r="B212" s="22" t="s">
        <v>306</v>
      </c>
      <c r="C212" s="21">
        <v>110</v>
      </c>
      <c r="D212" s="23">
        <f t="shared" si="81"/>
        <v>13</v>
      </c>
      <c r="E212" s="23">
        <v>1</v>
      </c>
      <c r="F212" s="23">
        <f t="shared" si="82"/>
        <v>12</v>
      </c>
      <c r="G212" s="21">
        <v>19</v>
      </c>
      <c r="H212" s="21" t="str">
        <f t="shared" si="83"/>
        <v>Kamis</v>
      </c>
      <c r="I212" s="24">
        <f t="shared" si="87"/>
        <v>45722.916666666664</v>
      </c>
      <c r="J212" s="25">
        <f t="shared" si="88"/>
        <v>5.916666666666667</v>
      </c>
      <c r="K212" s="21" t="str">
        <f t="shared" si="84"/>
        <v>Jum'at</v>
      </c>
      <c r="L212" s="24">
        <f t="shared" si="89"/>
        <v>45723.708333333328</v>
      </c>
      <c r="M212" s="25">
        <f t="shared" si="85"/>
        <v>6.7083333333333339</v>
      </c>
    </row>
    <row r="213" spans="1:13" x14ac:dyDescent="0.25">
      <c r="A213" s="21">
        <f t="shared" si="86"/>
        <v>10</v>
      </c>
      <c r="B213" s="22" t="s">
        <v>361</v>
      </c>
      <c r="C213" s="21">
        <v>110</v>
      </c>
      <c r="D213" s="23">
        <f t="shared" si="81"/>
        <v>13</v>
      </c>
      <c r="E213" s="23">
        <v>1</v>
      </c>
      <c r="F213" s="23">
        <f t="shared" si="82"/>
        <v>12</v>
      </c>
      <c r="G213" s="21">
        <v>2</v>
      </c>
      <c r="H213" s="21" t="str">
        <f t="shared" si="83"/>
        <v>Sabtu</v>
      </c>
      <c r="I213" s="24">
        <f t="shared" si="87"/>
        <v>45724.25</v>
      </c>
      <c r="J213" s="25">
        <f t="shared" si="88"/>
        <v>7.2500000000000009</v>
      </c>
      <c r="K213" s="21" t="str">
        <f t="shared" si="84"/>
        <v>Sabtu</v>
      </c>
      <c r="L213" s="24">
        <f t="shared" si="89"/>
        <v>45724.333333333336</v>
      </c>
      <c r="M213" s="25">
        <f t="shared" si="85"/>
        <v>7.3333333333333339</v>
      </c>
    </row>
    <row r="214" spans="1:13" x14ac:dyDescent="0.25">
      <c r="A214" s="21">
        <f t="shared" si="86"/>
        <v>11</v>
      </c>
      <c r="B214" s="22" t="s">
        <v>306</v>
      </c>
      <c r="C214" s="21"/>
      <c r="D214" s="23"/>
      <c r="E214" s="23"/>
      <c r="F214" s="23"/>
      <c r="G214" s="21"/>
      <c r="H214" s="21" t="str">
        <f t="shared" si="83"/>
        <v>Sabtu</v>
      </c>
      <c r="I214" s="24">
        <f t="shared" si="87"/>
        <v>45724.875</v>
      </c>
      <c r="J214" s="25">
        <f t="shared" si="88"/>
        <v>7.8750000000000009</v>
      </c>
      <c r="K214" s="21"/>
      <c r="L214" s="24"/>
      <c r="M214" s="25"/>
    </row>
    <row r="215" spans="1:13" x14ac:dyDescent="0.25">
      <c r="A215" s="1" t="s">
        <v>31</v>
      </c>
      <c r="B215" s="1"/>
      <c r="C215" s="75">
        <f>SUM(C204:C214)</f>
        <v>1024</v>
      </c>
      <c r="D215" s="75">
        <f>SUM(D204:D214)</f>
        <v>120</v>
      </c>
      <c r="E215" s="75"/>
      <c r="F215" s="75"/>
      <c r="G215" s="75">
        <f>SUM(G204:G214)</f>
        <v>48</v>
      </c>
      <c r="H215" s="75">
        <f>D215+G215</f>
        <v>168</v>
      </c>
      <c r="I215" s="76"/>
      <c r="J215" s="77"/>
      <c r="K215" s="76"/>
      <c r="L215" s="76"/>
      <c r="M215" s="77"/>
    </row>
    <row r="216" spans="1:13" x14ac:dyDescent="0.25">
      <c r="A216" s="1" t="s">
        <v>32</v>
      </c>
      <c r="B216" s="1"/>
      <c r="C216" s="78"/>
      <c r="D216" s="79">
        <f>D215/24</f>
        <v>5</v>
      </c>
      <c r="E216" s="79"/>
      <c r="F216" s="79"/>
      <c r="G216" s="79">
        <f>G215/24</f>
        <v>2</v>
      </c>
      <c r="H216" s="79">
        <f>H215/24</f>
        <v>7</v>
      </c>
      <c r="I216" s="81"/>
      <c r="J216" s="82" t="s">
        <v>33</v>
      </c>
      <c r="K216" s="83"/>
      <c r="L216" s="83"/>
      <c r="M216" s="83"/>
    </row>
    <row r="217" spans="1:13" x14ac:dyDescent="0.25">
      <c r="A217" s="95"/>
      <c r="B217" s="95"/>
      <c r="C217" s="95"/>
      <c r="D217" s="95"/>
      <c r="E217" s="95"/>
      <c r="F217" s="95"/>
      <c r="G217" s="95"/>
      <c r="H217" s="83"/>
      <c r="I217" s="83"/>
      <c r="J217" s="77" t="s">
        <v>34</v>
      </c>
      <c r="K217" s="77"/>
      <c r="L217" s="85">
        <f>C215</f>
        <v>1024</v>
      </c>
      <c r="M217" s="83" t="s">
        <v>35</v>
      </c>
    </row>
    <row r="218" spans="1:13" x14ac:dyDescent="0.25">
      <c r="A218" s="95"/>
      <c r="B218" s="95"/>
      <c r="C218" s="95"/>
      <c r="D218" s="95"/>
      <c r="E218" s="95"/>
      <c r="F218" s="95"/>
      <c r="G218" s="95"/>
      <c r="H218" s="95"/>
      <c r="I218" s="425"/>
      <c r="J218" s="77" t="s">
        <v>36</v>
      </c>
      <c r="K218" s="77"/>
      <c r="L218" s="86">
        <f>D216</f>
        <v>5</v>
      </c>
      <c r="M218" s="83" t="s">
        <v>14</v>
      </c>
    </row>
    <row r="219" spans="1:13" x14ac:dyDescent="0.25">
      <c r="A219" s="95"/>
      <c r="B219" s="95"/>
      <c r="C219" s="95"/>
      <c r="D219" s="95"/>
      <c r="E219" s="95"/>
      <c r="F219" s="95"/>
      <c r="G219" s="95"/>
      <c r="H219" s="95"/>
      <c r="I219" s="83"/>
      <c r="J219" s="77" t="s">
        <v>37</v>
      </c>
      <c r="K219" s="77"/>
      <c r="L219" s="87">
        <f>G216</f>
        <v>2</v>
      </c>
      <c r="M219" s="83" t="s">
        <v>14</v>
      </c>
    </row>
    <row r="221" spans="1:13" x14ac:dyDescent="0.25">
      <c r="A221" s="2" t="s">
        <v>310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25">
      <c r="A222" s="2" t="s">
        <v>401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25">
      <c r="A223" s="489" t="s">
        <v>48</v>
      </c>
      <c r="B223" s="489"/>
      <c r="C223" s="489"/>
      <c r="D223" s="489"/>
      <c r="E223" s="489"/>
      <c r="F223" s="489"/>
      <c r="G223" s="489"/>
      <c r="H223" s="489"/>
      <c r="I223" s="423"/>
      <c r="J223" s="423"/>
      <c r="K223" s="67" t="s">
        <v>3</v>
      </c>
      <c r="L223" s="66">
        <v>9</v>
      </c>
      <c r="M223" s="67" t="s">
        <v>4</v>
      </c>
    </row>
    <row r="224" spans="1:13" ht="15.75" customHeight="1" x14ac:dyDescent="0.25">
      <c r="A224" s="13" t="s">
        <v>5</v>
      </c>
      <c r="B224" s="13" t="s">
        <v>6</v>
      </c>
      <c r="C224" s="12" t="s">
        <v>7</v>
      </c>
      <c r="D224" s="12" t="s">
        <v>8</v>
      </c>
      <c r="E224" s="11" t="s">
        <v>9</v>
      </c>
      <c r="F224" s="11" t="s">
        <v>10</v>
      </c>
      <c r="G224" s="12" t="s">
        <v>11</v>
      </c>
      <c r="H224" s="10" t="s">
        <v>12</v>
      </c>
      <c r="I224" s="10"/>
      <c r="J224" s="10"/>
      <c r="K224" s="9" t="s">
        <v>13</v>
      </c>
      <c r="L224" s="9"/>
      <c r="M224" s="9"/>
    </row>
    <row r="225" spans="1:13" x14ac:dyDescent="0.25">
      <c r="A225" s="13"/>
      <c r="B225" s="13"/>
      <c r="C225" s="12"/>
      <c r="D225" s="12"/>
      <c r="E225" s="11"/>
      <c r="F225" s="11"/>
      <c r="G225" s="12"/>
      <c r="H225" s="19" t="s">
        <v>14</v>
      </c>
      <c r="I225" s="19" t="s">
        <v>15</v>
      </c>
      <c r="J225" s="19" t="s">
        <v>16</v>
      </c>
      <c r="K225" s="20" t="s">
        <v>14</v>
      </c>
      <c r="L225" s="20" t="s">
        <v>15</v>
      </c>
      <c r="M225" s="20" t="s">
        <v>16</v>
      </c>
    </row>
    <row r="226" spans="1:13" x14ac:dyDescent="0.25">
      <c r="A226" s="21">
        <v>1</v>
      </c>
      <c r="B226" s="22" t="s">
        <v>306</v>
      </c>
      <c r="C226" s="21">
        <v>110</v>
      </c>
      <c r="D226" s="23">
        <f t="shared" ref="D226:D235" si="90">F226+E226</f>
        <v>13</v>
      </c>
      <c r="E226" s="23">
        <v>1</v>
      </c>
      <c r="F226" s="23">
        <f t="shared" ref="F226:F235" si="91">INT(C226/$L$3)</f>
        <v>12</v>
      </c>
      <c r="G226" s="21">
        <v>10</v>
      </c>
      <c r="H226" s="21" t="str">
        <f t="shared" ref="H226:H236" si="92">CHOOSE(WEEKDAY(I226),"Minggu","Senin","Selasa","Rabu","Kamis","Jum'at","Sabtu")</f>
        <v>Sabtu</v>
      </c>
      <c r="I226" s="24">
        <v>45724</v>
      </c>
      <c r="J226" s="25">
        <v>0.875</v>
      </c>
      <c r="K226" s="21" t="str">
        <f t="shared" ref="K226:K235" si="93">CHOOSE(WEEKDAY(L226),"Minggu","Senin","Selasa","Rabu","Kamis","Jum'at","Sabtu")</f>
        <v>Minggu</v>
      </c>
      <c r="L226" s="24">
        <f>(I226+J226)+G226/24</f>
        <v>45725.291666666664</v>
      </c>
      <c r="M226" s="25">
        <f t="shared" ref="M226:M235" si="94">(J226+G226/24)</f>
        <v>1.2916666666666667</v>
      </c>
    </row>
    <row r="227" spans="1:13" x14ac:dyDescent="0.25">
      <c r="A227" s="21">
        <f t="shared" ref="A227:A236" si="95">A226+1</f>
        <v>2</v>
      </c>
      <c r="B227" s="22" t="s">
        <v>361</v>
      </c>
      <c r="C227" s="21">
        <v>110</v>
      </c>
      <c r="D227" s="23">
        <f t="shared" si="90"/>
        <v>13</v>
      </c>
      <c r="E227" s="23">
        <v>1</v>
      </c>
      <c r="F227" s="23">
        <f t="shared" si="91"/>
        <v>12</v>
      </c>
      <c r="G227" s="21">
        <v>2</v>
      </c>
      <c r="H227" s="21" t="str">
        <f t="shared" si="92"/>
        <v>Minggu</v>
      </c>
      <c r="I227" s="24">
        <f t="shared" ref="I227:I236" si="96">$I$226+J227</f>
        <v>45725.833333333336</v>
      </c>
      <c r="J227" s="25">
        <f t="shared" ref="J227:J236" si="97">M226+D226/24</f>
        <v>1.8333333333333335</v>
      </c>
      <c r="K227" s="21" t="str">
        <f t="shared" si="93"/>
        <v>Minggu</v>
      </c>
      <c r="L227" s="24">
        <f t="shared" ref="L227:L235" si="98">($I$226+J227)+G227/24</f>
        <v>45725.916666666672</v>
      </c>
      <c r="M227" s="25">
        <f t="shared" si="94"/>
        <v>1.9166666666666667</v>
      </c>
    </row>
    <row r="228" spans="1:13" x14ac:dyDescent="0.25">
      <c r="A228" s="21">
        <f t="shared" si="95"/>
        <v>3</v>
      </c>
      <c r="B228" s="22" t="s">
        <v>306</v>
      </c>
      <c r="C228" s="21">
        <v>110</v>
      </c>
      <c r="D228" s="23">
        <f t="shared" si="90"/>
        <v>13</v>
      </c>
      <c r="E228" s="23">
        <v>1</v>
      </c>
      <c r="F228" s="23">
        <f t="shared" si="91"/>
        <v>12</v>
      </c>
      <c r="G228" s="21">
        <v>6</v>
      </c>
      <c r="H228" s="21" t="str">
        <f t="shared" si="92"/>
        <v>Senin</v>
      </c>
      <c r="I228" s="24">
        <f t="shared" si="96"/>
        <v>45726.458333333336</v>
      </c>
      <c r="J228" s="25">
        <f t="shared" si="97"/>
        <v>2.4583333333333335</v>
      </c>
      <c r="K228" s="21" t="str">
        <f t="shared" si="93"/>
        <v>Senin</v>
      </c>
      <c r="L228" s="24">
        <f t="shared" si="98"/>
        <v>45726.708333333336</v>
      </c>
      <c r="M228" s="25">
        <f t="shared" si="94"/>
        <v>2.7083333333333335</v>
      </c>
    </row>
    <row r="229" spans="1:13" x14ac:dyDescent="0.25">
      <c r="A229" s="21">
        <f t="shared" si="95"/>
        <v>4</v>
      </c>
      <c r="B229" s="22" t="s">
        <v>361</v>
      </c>
      <c r="C229" s="21">
        <v>110</v>
      </c>
      <c r="D229" s="23">
        <f t="shared" si="90"/>
        <v>13</v>
      </c>
      <c r="E229" s="23">
        <v>1</v>
      </c>
      <c r="F229" s="23">
        <f t="shared" si="91"/>
        <v>12</v>
      </c>
      <c r="G229" s="21">
        <v>2</v>
      </c>
      <c r="H229" s="21" t="str">
        <f t="shared" si="92"/>
        <v>Selasa</v>
      </c>
      <c r="I229" s="24">
        <f t="shared" si="96"/>
        <v>45727.25</v>
      </c>
      <c r="J229" s="25">
        <f t="shared" si="97"/>
        <v>3.25</v>
      </c>
      <c r="K229" s="21" t="str">
        <f t="shared" si="93"/>
        <v>Selasa</v>
      </c>
      <c r="L229" s="24">
        <f t="shared" si="98"/>
        <v>45727.333333333336</v>
      </c>
      <c r="M229" s="25">
        <f t="shared" si="94"/>
        <v>3.3333333333333335</v>
      </c>
    </row>
    <row r="230" spans="1:13" x14ac:dyDescent="0.25">
      <c r="A230" s="21">
        <f t="shared" si="95"/>
        <v>5</v>
      </c>
      <c r="B230" s="22" t="s">
        <v>306</v>
      </c>
      <c r="C230" s="21">
        <v>72</v>
      </c>
      <c r="D230" s="23">
        <f t="shared" si="90"/>
        <v>8</v>
      </c>
      <c r="E230" s="23">
        <v>0</v>
      </c>
      <c r="F230" s="23">
        <f t="shared" si="91"/>
        <v>8</v>
      </c>
      <c r="G230" s="21">
        <v>2</v>
      </c>
      <c r="H230" s="21" t="str">
        <f t="shared" si="92"/>
        <v>Selasa</v>
      </c>
      <c r="I230" s="24">
        <f t="shared" si="96"/>
        <v>45727.875</v>
      </c>
      <c r="J230" s="25">
        <f t="shared" si="97"/>
        <v>3.875</v>
      </c>
      <c r="K230" s="21" t="str">
        <f t="shared" si="93"/>
        <v>Selasa</v>
      </c>
      <c r="L230" s="24">
        <f t="shared" si="98"/>
        <v>45727.958333333336</v>
      </c>
      <c r="M230" s="25">
        <f t="shared" si="94"/>
        <v>3.9583333333333335</v>
      </c>
    </row>
    <row r="231" spans="1:13" x14ac:dyDescent="0.25">
      <c r="A231" s="21">
        <f t="shared" si="95"/>
        <v>6</v>
      </c>
      <c r="B231" s="22" t="s">
        <v>305</v>
      </c>
      <c r="C231" s="21">
        <v>72</v>
      </c>
      <c r="D231" s="23">
        <f t="shared" si="90"/>
        <v>8</v>
      </c>
      <c r="E231" s="23">
        <v>0</v>
      </c>
      <c r="F231" s="23">
        <f t="shared" si="91"/>
        <v>8</v>
      </c>
      <c r="G231" s="21">
        <v>1</v>
      </c>
      <c r="H231" s="21" t="str">
        <f t="shared" si="92"/>
        <v>Rabu</v>
      </c>
      <c r="I231" s="24">
        <f t="shared" si="96"/>
        <v>45728.291666666664</v>
      </c>
      <c r="J231" s="25">
        <f t="shared" si="97"/>
        <v>4.291666666666667</v>
      </c>
      <c r="K231" s="21" t="str">
        <f t="shared" si="93"/>
        <v>Rabu</v>
      </c>
      <c r="L231" s="24">
        <f t="shared" si="98"/>
        <v>45728.333333333328</v>
      </c>
      <c r="M231" s="25">
        <f t="shared" si="94"/>
        <v>4.3333333333333339</v>
      </c>
    </row>
    <row r="232" spans="1:13" x14ac:dyDescent="0.25">
      <c r="A232" s="21">
        <f t="shared" si="95"/>
        <v>7</v>
      </c>
      <c r="B232" s="22" t="s">
        <v>306</v>
      </c>
      <c r="C232" s="21">
        <v>110</v>
      </c>
      <c r="D232" s="23">
        <f t="shared" si="90"/>
        <v>13</v>
      </c>
      <c r="E232" s="23">
        <v>1</v>
      </c>
      <c r="F232" s="23">
        <f t="shared" si="91"/>
        <v>12</v>
      </c>
      <c r="G232" s="21">
        <v>2</v>
      </c>
      <c r="H232" s="21" t="str">
        <f t="shared" si="92"/>
        <v>Rabu</v>
      </c>
      <c r="I232" s="24">
        <f t="shared" si="96"/>
        <v>45728.666666666664</v>
      </c>
      <c r="J232" s="25">
        <f t="shared" si="97"/>
        <v>4.666666666666667</v>
      </c>
      <c r="K232" s="21" t="str">
        <f t="shared" si="93"/>
        <v>Rabu</v>
      </c>
      <c r="L232" s="24">
        <f t="shared" si="98"/>
        <v>45728.75</v>
      </c>
      <c r="M232" s="25">
        <f t="shared" si="94"/>
        <v>4.75</v>
      </c>
    </row>
    <row r="233" spans="1:13" x14ac:dyDescent="0.25">
      <c r="A233" s="21">
        <f t="shared" si="95"/>
        <v>8</v>
      </c>
      <c r="B233" s="22" t="s">
        <v>361</v>
      </c>
      <c r="C233" s="21">
        <v>110</v>
      </c>
      <c r="D233" s="23">
        <f t="shared" si="90"/>
        <v>13</v>
      </c>
      <c r="E233" s="23">
        <v>1</v>
      </c>
      <c r="F233" s="23">
        <f t="shared" si="91"/>
        <v>12</v>
      </c>
      <c r="G233" s="21">
        <v>2</v>
      </c>
      <c r="H233" s="21" t="str">
        <f t="shared" si="92"/>
        <v>Kamis</v>
      </c>
      <c r="I233" s="24">
        <f t="shared" si="96"/>
        <v>45729.291666666664</v>
      </c>
      <c r="J233" s="25">
        <f t="shared" si="97"/>
        <v>5.291666666666667</v>
      </c>
      <c r="K233" s="21" t="str">
        <f t="shared" si="93"/>
        <v>Kamis</v>
      </c>
      <c r="L233" s="24">
        <f t="shared" si="98"/>
        <v>45729.375</v>
      </c>
      <c r="M233" s="25">
        <f t="shared" si="94"/>
        <v>5.375</v>
      </c>
    </row>
    <row r="234" spans="1:13" x14ac:dyDescent="0.25">
      <c r="A234" s="21">
        <f t="shared" si="95"/>
        <v>9</v>
      </c>
      <c r="B234" s="22" t="s">
        <v>306</v>
      </c>
      <c r="C234" s="21">
        <v>110</v>
      </c>
      <c r="D234" s="23">
        <f t="shared" si="90"/>
        <v>13</v>
      </c>
      <c r="E234" s="23">
        <v>1</v>
      </c>
      <c r="F234" s="23">
        <f t="shared" si="91"/>
        <v>12</v>
      </c>
      <c r="G234" s="21">
        <v>19</v>
      </c>
      <c r="H234" s="21" t="str">
        <f t="shared" si="92"/>
        <v>Kamis</v>
      </c>
      <c r="I234" s="24">
        <f t="shared" si="96"/>
        <v>45729.916666666664</v>
      </c>
      <c r="J234" s="25">
        <f t="shared" si="97"/>
        <v>5.916666666666667</v>
      </c>
      <c r="K234" s="21" t="str">
        <f t="shared" si="93"/>
        <v>Jum'at</v>
      </c>
      <c r="L234" s="24">
        <f t="shared" si="98"/>
        <v>45730.708333333328</v>
      </c>
      <c r="M234" s="25">
        <f t="shared" si="94"/>
        <v>6.7083333333333339</v>
      </c>
    </row>
    <row r="235" spans="1:13" x14ac:dyDescent="0.25">
      <c r="A235" s="21">
        <f t="shared" si="95"/>
        <v>10</v>
      </c>
      <c r="B235" s="22" t="s">
        <v>361</v>
      </c>
      <c r="C235" s="21">
        <v>110</v>
      </c>
      <c r="D235" s="23">
        <f t="shared" si="90"/>
        <v>13</v>
      </c>
      <c r="E235" s="23">
        <v>1</v>
      </c>
      <c r="F235" s="23">
        <f t="shared" si="91"/>
        <v>12</v>
      </c>
      <c r="G235" s="21">
        <v>2</v>
      </c>
      <c r="H235" s="21" t="str">
        <f t="shared" si="92"/>
        <v>Sabtu</v>
      </c>
      <c r="I235" s="24">
        <f t="shared" si="96"/>
        <v>45731.25</v>
      </c>
      <c r="J235" s="25">
        <f t="shared" si="97"/>
        <v>7.2500000000000009</v>
      </c>
      <c r="K235" s="21" t="str">
        <f t="shared" si="93"/>
        <v>Sabtu</v>
      </c>
      <c r="L235" s="24">
        <f t="shared" si="98"/>
        <v>45731.333333333336</v>
      </c>
      <c r="M235" s="25">
        <f t="shared" si="94"/>
        <v>7.3333333333333339</v>
      </c>
    </row>
    <row r="236" spans="1:13" x14ac:dyDescent="0.25">
      <c r="A236" s="21">
        <f t="shared" si="95"/>
        <v>11</v>
      </c>
      <c r="B236" s="22" t="s">
        <v>306</v>
      </c>
      <c r="C236" s="21"/>
      <c r="D236" s="23"/>
      <c r="E236" s="23"/>
      <c r="F236" s="23"/>
      <c r="G236" s="21"/>
      <c r="H236" s="21" t="str">
        <f t="shared" si="92"/>
        <v>Sabtu</v>
      </c>
      <c r="I236" s="24">
        <f t="shared" si="96"/>
        <v>45731.875</v>
      </c>
      <c r="J236" s="25">
        <f t="shared" si="97"/>
        <v>7.8750000000000009</v>
      </c>
      <c r="K236" s="21"/>
      <c r="L236" s="24"/>
      <c r="M236" s="25"/>
    </row>
    <row r="237" spans="1:13" x14ac:dyDescent="0.25">
      <c r="A237" s="1" t="s">
        <v>31</v>
      </c>
      <c r="B237" s="1"/>
      <c r="C237" s="75">
        <f>SUM(C226:C236)</f>
        <v>1024</v>
      </c>
      <c r="D237" s="75">
        <f>SUM(D226:D236)</f>
        <v>120</v>
      </c>
      <c r="E237" s="75"/>
      <c r="F237" s="75"/>
      <c r="G237" s="75">
        <f>SUM(G226:G236)</f>
        <v>48</v>
      </c>
      <c r="H237" s="75">
        <f>D237+G237</f>
        <v>168</v>
      </c>
      <c r="I237" s="76"/>
      <c r="J237" s="77"/>
      <c r="K237" s="76"/>
      <c r="L237" s="76"/>
      <c r="M237" s="77"/>
    </row>
    <row r="238" spans="1:13" x14ac:dyDescent="0.25">
      <c r="A238" s="1" t="s">
        <v>32</v>
      </c>
      <c r="B238" s="1"/>
      <c r="C238" s="78"/>
      <c r="D238" s="79">
        <f>D237/24</f>
        <v>5</v>
      </c>
      <c r="E238" s="79"/>
      <c r="F238" s="79"/>
      <c r="G238" s="79">
        <f>G237/24</f>
        <v>2</v>
      </c>
      <c r="H238" s="79">
        <f>H237/24</f>
        <v>7</v>
      </c>
      <c r="I238" s="81"/>
      <c r="J238" s="82" t="s">
        <v>33</v>
      </c>
      <c r="K238" s="83"/>
      <c r="L238" s="83"/>
      <c r="M238" s="83"/>
    </row>
    <row r="239" spans="1:13" x14ac:dyDescent="0.25">
      <c r="A239" s="95"/>
      <c r="B239" s="95"/>
      <c r="C239" s="95"/>
      <c r="D239" s="95"/>
      <c r="E239" s="95"/>
      <c r="F239" s="95"/>
      <c r="G239" s="95"/>
      <c r="H239" s="83"/>
      <c r="I239" s="83"/>
      <c r="J239" s="77" t="s">
        <v>34</v>
      </c>
      <c r="K239" s="77"/>
      <c r="L239" s="85">
        <f>C237</f>
        <v>1024</v>
      </c>
      <c r="M239" s="83" t="s">
        <v>35</v>
      </c>
    </row>
    <row r="240" spans="1:13" x14ac:dyDescent="0.25">
      <c r="A240" s="95"/>
      <c r="B240" s="95"/>
      <c r="C240" s="95"/>
      <c r="D240" s="95"/>
      <c r="E240" s="95"/>
      <c r="F240" s="95"/>
      <c r="G240" s="95"/>
      <c r="H240" s="95"/>
      <c r="I240" s="425"/>
      <c r="J240" s="77" t="s">
        <v>36</v>
      </c>
      <c r="K240" s="77"/>
      <c r="L240" s="86">
        <f>D238</f>
        <v>5</v>
      </c>
      <c r="M240" s="83" t="s">
        <v>14</v>
      </c>
    </row>
    <row r="241" spans="1:13" x14ac:dyDescent="0.25">
      <c r="A241" s="95"/>
      <c r="B241" s="95"/>
      <c r="C241" s="95"/>
      <c r="D241" s="95"/>
      <c r="E241" s="95"/>
      <c r="F241" s="95"/>
      <c r="G241" s="95"/>
      <c r="H241" s="95"/>
      <c r="I241" s="83"/>
      <c r="J241" s="77" t="s">
        <v>37</v>
      </c>
      <c r="K241" s="77"/>
      <c r="L241" s="87">
        <f>G238</f>
        <v>2</v>
      </c>
      <c r="M241" s="83" t="s">
        <v>14</v>
      </c>
    </row>
    <row r="243" spans="1:13" x14ac:dyDescent="0.25">
      <c r="A243" s="2" t="s">
        <v>310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2" t="s">
        <v>401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489" t="s">
        <v>49</v>
      </c>
      <c r="B245" s="489"/>
      <c r="C245" s="489"/>
      <c r="D245" s="489"/>
      <c r="E245" s="489"/>
      <c r="F245" s="489"/>
      <c r="G245" s="489"/>
      <c r="H245" s="489"/>
      <c r="I245" s="423"/>
      <c r="J245" s="423"/>
      <c r="K245" s="67" t="s">
        <v>3</v>
      </c>
      <c r="L245" s="66">
        <v>9</v>
      </c>
      <c r="M245" s="67" t="s">
        <v>4</v>
      </c>
    </row>
    <row r="246" spans="1:13" ht="15.75" customHeight="1" x14ac:dyDescent="0.25">
      <c r="A246" s="13" t="s">
        <v>5</v>
      </c>
      <c r="B246" s="13" t="s">
        <v>6</v>
      </c>
      <c r="C246" s="12" t="s">
        <v>7</v>
      </c>
      <c r="D246" s="12" t="s">
        <v>8</v>
      </c>
      <c r="E246" s="11" t="s">
        <v>9</v>
      </c>
      <c r="F246" s="11" t="s">
        <v>10</v>
      </c>
      <c r="G246" s="12" t="s">
        <v>11</v>
      </c>
      <c r="H246" s="10" t="s">
        <v>12</v>
      </c>
      <c r="I246" s="10"/>
      <c r="J246" s="10"/>
      <c r="K246" s="9" t="s">
        <v>13</v>
      </c>
      <c r="L246" s="9"/>
      <c r="M246" s="9"/>
    </row>
    <row r="247" spans="1:13" x14ac:dyDescent="0.25">
      <c r="A247" s="13"/>
      <c r="B247" s="13"/>
      <c r="C247" s="12"/>
      <c r="D247" s="12"/>
      <c r="E247" s="11"/>
      <c r="F247" s="11"/>
      <c r="G247" s="12"/>
      <c r="H247" s="19" t="s">
        <v>14</v>
      </c>
      <c r="I247" s="19" t="s">
        <v>15</v>
      </c>
      <c r="J247" s="19" t="s">
        <v>16</v>
      </c>
      <c r="K247" s="20" t="s">
        <v>14</v>
      </c>
      <c r="L247" s="20" t="s">
        <v>15</v>
      </c>
      <c r="M247" s="20" t="s">
        <v>16</v>
      </c>
    </row>
    <row r="248" spans="1:13" x14ac:dyDescent="0.25">
      <c r="A248" s="21">
        <v>1</v>
      </c>
      <c r="B248" s="22" t="s">
        <v>306</v>
      </c>
      <c r="C248" s="21">
        <v>110</v>
      </c>
      <c r="D248" s="23">
        <f t="shared" ref="D248:D257" si="99">F248+E248</f>
        <v>13</v>
      </c>
      <c r="E248" s="23">
        <v>1</v>
      </c>
      <c r="F248" s="23">
        <f t="shared" ref="F248:F257" si="100">INT(C248/$L$3)</f>
        <v>12</v>
      </c>
      <c r="G248" s="21">
        <v>10</v>
      </c>
      <c r="H248" s="21" t="str">
        <f t="shared" ref="H248:H258" si="101">CHOOSE(WEEKDAY(I248),"Minggu","Senin","Selasa","Rabu","Kamis","Jum'at","Sabtu")</f>
        <v>Sabtu</v>
      </c>
      <c r="I248" s="24">
        <v>45731</v>
      </c>
      <c r="J248" s="25">
        <v>0.875</v>
      </c>
      <c r="K248" s="21" t="str">
        <f t="shared" ref="K248:K257" si="102">CHOOSE(WEEKDAY(L248),"Minggu","Senin","Selasa","Rabu","Kamis","Jum'at","Sabtu")</f>
        <v>Minggu</v>
      </c>
      <c r="L248" s="24">
        <f>(I248+J248)+G248/24</f>
        <v>45732.291666666664</v>
      </c>
      <c r="M248" s="25">
        <f t="shared" ref="M248:M257" si="103">(J248+G248/24)</f>
        <v>1.2916666666666667</v>
      </c>
    </row>
    <row r="249" spans="1:13" x14ac:dyDescent="0.25">
      <c r="A249" s="21">
        <f t="shared" ref="A249:A258" si="104">A248+1</f>
        <v>2</v>
      </c>
      <c r="B249" s="22" t="s">
        <v>361</v>
      </c>
      <c r="C249" s="21">
        <v>110</v>
      </c>
      <c r="D249" s="23">
        <f t="shared" si="99"/>
        <v>13</v>
      </c>
      <c r="E249" s="23">
        <v>1</v>
      </c>
      <c r="F249" s="23">
        <f t="shared" si="100"/>
        <v>12</v>
      </c>
      <c r="G249" s="21">
        <v>2</v>
      </c>
      <c r="H249" s="21" t="str">
        <f t="shared" si="101"/>
        <v>Minggu</v>
      </c>
      <c r="I249" s="24">
        <f t="shared" ref="I249:I258" si="105">$I$248+J249</f>
        <v>45732.833333333336</v>
      </c>
      <c r="J249" s="25">
        <f t="shared" ref="J249:J258" si="106">M248+D248/24</f>
        <v>1.8333333333333335</v>
      </c>
      <c r="K249" s="21" t="str">
        <f t="shared" si="102"/>
        <v>Minggu</v>
      </c>
      <c r="L249" s="24">
        <f t="shared" ref="L249:L257" si="107">($I$248+J249)+G249/24</f>
        <v>45732.916666666672</v>
      </c>
      <c r="M249" s="25">
        <f t="shared" si="103"/>
        <v>1.9166666666666667</v>
      </c>
    </row>
    <row r="250" spans="1:13" x14ac:dyDescent="0.25">
      <c r="A250" s="21">
        <f t="shared" si="104"/>
        <v>3</v>
      </c>
      <c r="B250" s="22" t="s">
        <v>306</v>
      </c>
      <c r="C250" s="21">
        <v>110</v>
      </c>
      <c r="D250" s="23">
        <f t="shared" si="99"/>
        <v>13</v>
      </c>
      <c r="E250" s="23">
        <v>1</v>
      </c>
      <c r="F250" s="23">
        <f t="shared" si="100"/>
        <v>12</v>
      </c>
      <c r="G250" s="21">
        <v>6</v>
      </c>
      <c r="H250" s="21" t="str">
        <f t="shared" si="101"/>
        <v>Senin</v>
      </c>
      <c r="I250" s="24">
        <f t="shared" si="105"/>
        <v>45733.458333333336</v>
      </c>
      <c r="J250" s="25">
        <f t="shared" si="106"/>
        <v>2.4583333333333335</v>
      </c>
      <c r="K250" s="21" t="str">
        <f t="shared" si="102"/>
        <v>Senin</v>
      </c>
      <c r="L250" s="24">
        <f t="shared" si="107"/>
        <v>45733.708333333336</v>
      </c>
      <c r="M250" s="25">
        <f t="shared" si="103"/>
        <v>2.7083333333333335</v>
      </c>
    </row>
    <row r="251" spans="1:13" x14ac:dyDescent="0.25">
      <c r="A251" s="21">
        <f t="shared" si="104"/>
        <v>4</v>
      </c>
      <c r="B251" s="22" t="s">
        <v>361</v>
      </c>
      <c r="C251" s="21">
        <v>110</v>
      </c>
      <c r="D251" s="23">
        <f t="shared" si="99"/>
        <v>13</v>
      </c>
      <c r="E251" s="23">
        <v>1</v>
      </c>
      <c r="F251" s="23">
        <f t="shared" si="100"/>
        <v>12</v>
      </c>
      <c r="G251" s="21">
        <v>2</v>
      </c>
      <c r="H251" s="21" t="str">
        <f t="shared" si="101"/>
        <v>Selasa</v>
      </c>
      <c r="I251" s="24">
        <f t="shared" si="105"/>
        <v>45734.25</v>
      </c>
      <c r="J251" s="25">
        <f t="shared" si="106"/>
        <v>3.25</v>
      </c>
      <c r="K251" s="21" t="str">
        <f t="shared" si="102"/>
        <v>Selasa</v>
      </c>
      <c r="L251" s="24">
        <f t="shared" si="107"/>
        <v>45734.333333333336</v>
      </c>
      <c r="M251" s="25">
        <f t="shared" si="103"/>
        <v>3.3333333333333335</v>
      </c>
    </row>
    <row r="252" spans="1:13" x14ac:dyDescent="0.25">
      <c r="A252" s="21">
        <f t="shared" si="104"/>
        <v>5</v>
      </c>
      <c r="B252" s="22" t="s">
        <v>306</v>
      </c>
      <c r="C252" s="21">
        <v>72</v>
      </c>
      <c r="D252" s="23">
        <f t="shared" si="99"/>
        <v>8</v>
      </c>
      <c r="E252" s="23">
        <v>0</v>
      </c>
      <c r="F252" s="23">
        <f t="shared" si="100"/>
        <v>8</v>
      </c>
      <c r="G252" s="21">
        <v>2</v>
      </c>
      <c r="H252" s="21" t="str">
        <f t="shared" si="101"/>
        <v>Selasa</v>
      </c>
      <c r="I252" s="24">
        <f t="shared" si="105"/>
        <v>45734.875</v>
      </c>
      <c r="J252" s="25">
        <f t="shared" si="106"/>
        <v>3.875</v>
      </c>
      <c r="K252" s="21" t="str">
        <f t="shared" si="102"/>
        <v>Selasa</v>
      </c>
      <c r="L252" s="24">
        <f t="shared" si="107"/>
        <v>45734.958333333336</v>
      </c>
      <c r="M252" s="25">
        <f t="shared" si="103"/>
        <v>3.9583333333333335</v>
      </c>
    </row>
    <row r="253" spans="1:13" x14ac:dyDescent="0.25">
      <c r="A253" s="21">
        <f t="shared" si="104"/>
        <v>6</v>
      </c>
      <c r="B253" s="22" t="s">
        <v>305</v>
      </c>
      <c r="C253" s="21">
        <v>72</v>
      </c>
      <c r="D253" s="23">
        <f t="shared" si="99"/>
        <v>8</v>
      </c>
      <c r="E253" s="23">
        <v>0</v>
      </c>
      <c r="F253" s="23">
        <f t="shared" si="100"/>
        <v>8</v>
      </c>
      <c r="G253" s="21">
        <v>1</v>
      </c>
      <c r="H253" s="21" t="str">
        <f t="shared" si="101"/>
        <v>Rabu</v>
      </c>
      <c r="I253" s="24">
        <f t="shared" si="105"/>
        <v>45735.291666666664</v>
      </c>
      <c r="J253" s="25">
        <f t="shared" si="106"/>
        <v>4.291666666666667</v>
      </c>
      <c r="K253" s="21" t="str">
        <f t="shared" si="102"/>
        <v>Rabu</v>
      </c>
      <c r="L253" s="24">
        <f t="shared" si="107"/>
        <v>45735.333333333328</v>
      </c>
      <c r="M253" s="25">
        <f t="shared" si="103"/>
        <v>4.3333333333333339</v>
      </c>
    </row>
    <row r="254" spans="1:13" x14ac:dyDescent="0.25">
      <c r="A254" s="21">
        <f t="shared" si="104"/>
        <v>7</v>
      </c>
      <c r="B254" s="22" t="s">
        <v>306</v>
      </c>
      <c r="C254" s="21">
        <v>110</v>
      </c>
      <c r="D254" s="23">
        <f t="shared" si="99"/>
        <v>13</v>
      </c>
      <c r="E254" s="23">
        <v>1</v>
      </c>
      <c r="F254" s="23">
        <f t="shared" si="100"/>
        <v>12</v>
      </c>
      <c r="G254" s="21">
        <v>2</v>
      </c>
      <c r="H254" s="21" t="str">
        <f t="shared" si="101"/>
        <v>Rabu</v>
      </c>
      <c r="I254" s="24">
        <f t="shared" si="105"/>
        <v>45735.666666666664</v>
      </c>
      <c r="J254" s="25">
        <f t="shared" si="106"/>
        <v>4.666666666666667</v>
      </c>
      <c r="K254" s="21" t="str">
        <f t="shared" si="102"/>
        <v>Rabu</v>
      </c>
      <c r="L254" s="24">
        <f t="shared" si="107"/>
        <v>45735.75</v>
      </c>
      <c r="M254" s="25">
        <f t="shared" si="103"/>
        <v>4.75</v>
      </c>
    </row>
    <row r="255" spans="1:13" x14ac:dyDescent="0.25">
      <c r="A255" s="21">
        <f t="shared" si="104"/>
        <v>8</v>
      </c>
      <c r="B255" s="22" t="s">
        <v>361</v>
      </c>
      <c r="C255" s="21">
        <v>110</v>
      </c>
      <c r="D255" s="23">
        <f t="shared" si="99"/>
        <v>13</v>
      </c>
      <c r="E255" s="23">
        <v>1</v>
      </c>
      <c r="F255" s="23">
        <f t="shared" si="100"/>
        <v>12</v>
      </c>
      <c r="G255" s="21">
        <v>2</v>
      </c>
      <c r="H255" s="21" t="str">
        <f t="shared" si="101"/>
        <v>Kamis</v>
      </c>
      <c r="I255" s="24">
        <f t="shared" si="105"/>
        <v>45736.291666666664</v>
      </c>
      <c r="J255" s="25">
        <f t="shared" si="106"/>
        <v>5.291666666666667</v>
      </c>
      <c r="K255" s="21" t="str">
        <f t="shared" si="102"/>
        <v>Kamis</v>
      </c>
      <c r="L255" s="24">
        <f t="shared" si="107"/>
        <v>45736.375</v>
      </c>
      <c r="M255" s="25">
        <f t="shared" si="103"/>
        <v>5.375</v>
      </c>
    </row>
    <row r="256" spans="1:13" x14ac:dyDescent="0.25">
      <c r="A256" s="21">
        <f t="shared" si="104"/>
        <v>9</v>
      </c>
      <c r="B256" s="22" t="s">
        <v>306</v>
      </c>
      <c r="C256" s="21">
        <v>110</v>
      </c>
      <c r="D256" s="23">
        <f t="shared" si="99"/>
        <v>13</v>
      </c>
      <c r="E256" s="23">
        <v>1</v>
      </c>
      <c r="F256" s="23">
        <f t="shared" si="100"/>
        <v>12</v>
      </c>
      <c r="G256" s="21">
        <v>19</v>
      </c>
      <c r="H256" s="21" t="str">
        <f t="shared" si="101"/>
        <v>Kamis</v>
      </c>
      <c r="I256" s="24">
        <f t="shared" si="105"/>
        <v>45736.916666666664</v>
      </c>
      <c r="J256" s="25">
        <f t="shared" si="106"/>
        <v>5.916666666666667</v>
      </c>
      <c r="K256" s="21" t="str">
        <f t="shared" si="102"/>
        <v>Jum'at</v>
      </c>
      <c r="L256" s="24">
        <f t="shared" si="107"/>
        <v>45737.708333333328</v>
      </c>
      <c r="M256" s="25">
        <f t="shared" si="103"/>
        <v>6.7083333333333339</v>
      </c>
    </row>
    <row r="257" spans="1:13" x14ac:dyDescent="0.25">
      <c r="A257" s="21">
        <f t="shared" si="104"/>
        <v>10</v>
      </c>
      <c r="B257" s="22" t="s">
        <v>361</v>
      </c>
      <c r="C257" s="21">
        <v>110</v>
      </c>
      <c r="D257" s="23">
        <f t="shared" si="99"/>
        <v>13</v>
      </c>
      <c r="E257" s="23">
        <v>1</v>
      </c>
      <c r="F257" s="23">
        <f t="shared" si="100"/>
        <v>12</v>
      </c>
      <c r="G257" s="21">
        <v>2</v>
      </c>
      <c r="H257" s="21" t="str">
        <f t="shared" si="101"/>
        <v>Sabtu</v>
      </c>
      <c r="I257" s="24">
        <f t="shared" si="105"/>
        <v>45738.25</v>
      </c>
      <c r="J257" s="25">
        <f t="shared" si="106"/>
        <v>7.2500000000000009</v>
      </c>
      <c r="K257" s="21" t="str">
        <f t="shared" si="102"/>
        <v>Sabtu</v>
      </c>
      <c r="L257" s="24">
        <f t="shared" si="107"/>
        <v>45738.333333333336</v>
      </c>
      <c r="M257" s="25">
        <f t="shared" si="103"/>
        <v>7.3333333333333339</v>
      </c>
    </row>
    <row r="258" spans="1:13" x14ac:dyDescent="0.25">
      <c r="A258" s="21">
        <f t="shared" si="104"/>
        <v>11</v>
      </c>
      <c r="B258" s="22" t="s">
        <v>306</v>
      </c>
      <c r="C258" s="21"/>
      <c r="D258" s="23"/>
      <c r="E258" s="23"/>
      <c r="F258" s="23"/>
      <c r="G258" s="21"/>
      <c r="H258" s="21" t="str">
        <f t="shared" si="101"/>
        <v>Sabtu</v>
      </c>
      <c r="I258" s="24">
        <f t="shared" si="105"/>
        <v>45738.875</v>
      </c>
      <c r="J258" s="25">
        <f t="shared" si="106"/>
        <v>7.8750000000000009</v>
      </c>
      <c r="K258" s="21"/>
      <c r="L258" s="24"/>
      <c r="M258" s="25"/>
    </row>
    <row r="259" spans="1:13" x14ac:dyDescent="0.25">
      <c r="A259" s="1" t="s">
        <v>31</v>
      </c>
      <c r="B259" s="1"/>
      <c r="C259" s="75">
        <f>SUM(C248:C258)</f>
        <v>1024</v>
      </c>
      <c r="D259" s="75">
        <f>SUM(D248:D258)</f>
        <v>120</v>
      </c>
      <c r="E259" s="75"/>
      <c r="F259" s="75"/>
      <c r="G259" s="75">
        <f>SUM(G248:G258)</f>
        <v>48</v>
      </c>
      <c r="H259" s="75">
        <f>D259+G259</f>
        <v>168</v>
      </c>
      <c r="I259" s="76"/>
      <c r="J259" s="77"/>
      <c r="K259" s="76"/>
      <c r="L259" s="76"/>
      <c r="M259" s="77"/>
    </row>
    <row r="260" spans="1:13" x14ac:dyDescent="0.25">
      <c r="A260" s="1" t="s">
        <v>32</v>
      </c>
      <c r="B260" s="1"/>
      <c r="C260" s="78"/>
      <c r="D260" s="79">
        <f>D259/24</f>
        <v>5</v>
      </c>
      <c r="E260" s="79"/>
      <c r="F260" s="79"/>
      <c r="G260" s="79">
        <f>G259/24</f>
        <v>2</v>
      </c>
      <c r="H260" s="79">
        <f>H259/24</f>
        <v>7</v>
      </c>
      <c r="I260" s="81"/>
      <c r="J260" s="82" t="s">
        <v>33</v>
      </c>
      <c r="K260" s="83"/>
      <c r="L260" s="83"/>
      <c r="M260" s="83"/>
    </row>
    <row r="261" spans="1:13" x14ac:dyDescent="0.25">
      <c r="A261" s="95"/>
      <c r="B261" s="95"/>
      <c r="C261" s="95"/>
      <c r="D261" s="95"/>
      <c r="E261" s="95"/>
      <c r="F261" s="95"/>
      <c r="G261" s="95"/>
      <c r="H261" s="83"/>
      <c r="I261" s="83"/>
      <c r="J261" s="77" t="s">
        <v>34</v>
      </c>
      <c r="K261" s="77"/>
      <c r="L261" s="85">
        <f>C259</f>
        <v>1024</v>
      </c>
      <c r="M261" s="83" t="s">
        <v>35</v>
      </c>
    </row>
    <row r="262" spans="1:13" x14ac:dyDescent="0.25">
      <c r="A262" s="95"/>
      <c r="B262" s="95"/>
      <c r="C262" s="95"/>
      <c r="D262" s="95"/>
      <c r="E262" s="95"/>
      <c r="F262" s="95"/>
      <c r="G262" s="95"/>
      <c r="H262" s="95"/>
      <c r="I262" s="425"/>
      <c r="J262" s="77" t="s">
        <v>36</v>
      </c>
      <c r="K262" s="77"/>
      <c r="L262" s="86">
        <f>D260</f>
        <v>5</v>
      </c>
      <c r="M262" s="83" t="s">
        <v>14</v>
      </c>
    </row>
    <row r="263" spans="1:13" x14ac:dyDescent="0.25">
      <c r="A263" s="95"/>
      <c r="B263" s="95"/>
      <c r="C263" s="95"/>
      <c r="D263" s="95"/>
      <c r="E263" s="95"/>
      <c r="F263" s="95"/>
      <c r="G263" s="95"/>
      <c r="H263" s="95"/>
      <c r="I263" s="83"/>
      <c r="J263" s="77" t="s">
        <v>37</v>
      </c>
      <c r="K263" s="77"/>
      <c r="L263" s="87">
        <f>G260</f>
        <v>2</v>
      </c>
      <c r="M263" s="83" t="s">
        <v>14</v>
      </c>
    </row>
    <row r="265" spans="1:13" x14ac:dyDescent="0.25">
      <c r="A265" s="2" t="s">
        <v>310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25">
      <c r="A266" s="2" t="s">
        <v>401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25">
      <c r="A267" s="489" t="s">
        <v>50</v>
      </c>
      <c r="B267" s="489"/>
      <c r="C267" s="489"/>
      <c r="D267" s="489"/>
      <c r="E267" s="489"/>
      <c r="F267" s="489"/>
      <c r="G267" s="489"/>
      <c r="H267" s="489"/>
      <c r="I267" s="423"/>
      <c r="J267" s="423"/>
      <c r="K267" s="67" t="s">
        <v>3</v>
      </c>
      <c r="L267" s="66">
        <v>9</v>
      </c>
      <c r="M267" s="67" t="s">
        <v>4</v>
      </c>
    </row>
    <row r="268" spans="1:13" ht="15.75" customHeight="1" x14ac:dyDescent="0.25">
      <c r="A268" s="13" t="s">
        <v>5</v>
      </c>
      <c r="B268" s="13" t="s">
        <v>6</v>
      </c>
      <c r="C268" s="12" t="s">
        <v>7</v>
      </c>
      <c r="D268" s="12" t="s">
        <v>8</v>
      </c>
      <c r="E268" s="11" t="s">
        <v>9</v>
      </c>
      <c r="F268" s="11" t="s">
        <v>10</v>
      </c>
      <c r="G268" s="12" t="s">
        <v>11</v>
      </c>
      <c r="H268" s="10" t="s">
        <v>12</v>
      </c>
      <c r="I268" s="10"/>
      <c r="J268" s="10"/>
      <c r="K268" s="9" t="s">
        <v>13</v>
      </c>
      <c r="L268" s="9"/>
      <c r="M268" s="9"/>
    </row>
    <row r="269" spans="1:13" x14ac:dyDescent="0.25">
      <c r="A269" s="13"/>
      <c r="B269" s="13"/>
      <c r="C269" s="12"/>
      <c r="D269" s="12"/>
      <c r="E269" s="11"/>
      <c r="F269" s="11"/>
      <c r="G269" s="12"/>
      <c r="H269" s="19" t="s">
        <v>14</v>
      </c>
      <c r="I269" s="19" t="s">
        <v>15</v>
      </c>
      <c r="J269" s="19" t="s">
        <v>16</v>
      </c>
      <c r="K269" s="20" t="s">
        <v>14</v>
      </c>
      <c r="L269" s="20" t="s">
        <v>15</v>
      </c>
      <c r="M269" s="20" t="s">
        <v>16</v>
      </c>
    </row>
    <row r="270" spans="1:13" x14ac:dyDescent="0.25">
      <c r="A270" s="21">
        <v>1</v>
      </c>
      <c r="B270" s="22" t="s">
        <v>306</v>
      </c>
      <c r="C270" s="21">
        <v>110</v>
      </c>
      <c r="D270" s="23">
        <f t="shared" ref="D270:D279" si="108">F270+E270</f>
        <v>13</v>
      </c>
      <c r="E270" s="23">
        <v>1</v>
      </c>
      <c r="F270" s="23">
        <f t="shared" ref="F270:F279" si="109">INT(C270/$L$3)</f>
        <v>12</v>
      </c>
      <c r="G270" s="21">
        <v>10</v>
      </c>
      <c r="H270" s="21" t="str">
        <f t="shared" ref="H270:H280" si="110">CHOOSE(WEEKDAY(I270),"Minggu","Senin","Selasa","Rabu","Kamis","Jum'at","Sabtu")</f>
        <v>Sabtu</v>
      </c>
      <c r="I270" s="24">
        <v>45738</v>
      </c>
      <c r="J270" s="25">
        <v>0.875</v>
      </c>
      <c r="K270" s="21" t="str">
        <f t="shared" ref="K270:K279" si="111">CHOOSE(WEEKDAY(L270),"Minggu","Senin","Selasa","Rabu","Kamis","Jum'at","Sabtu")</f>
        <v>Minggu</v>
      </c>
      <c r="L270" s="24">
        <f>(I270+J270)+G270/24</f>
        <v>45739.291666666664</v>
      </c>
      <c r="M270" s="25">
        <f t="shared" ref="M270:M279" si="112">(J270+G270/24)</f>
        <v>1.2916666666666667</v>
      </c>
    </row>
    <row r="271" spans="1:13" x14ac:dyDescent="0.25">
      <c r="A271" s="21">
        <f t="shared" ref="A271:A280" si="113">A270+1</f>
        <v>2</v>
      </c>
      <c r="B271" s="22" t="s">
        <v>361</v>
      </c>
      <c r="C271" s="21">
        <v>110</v>
      </c>
      <c r="D271" s="23">
        <f t="shared" si="108"/>
        <v>13</v>
      </c>
      <c r="E271" s="23">
        <v>1</v>
      </c>
      <c r="F271" s="23">
        <f t="shared" si="109"/>
        <v>12</v>
      </c>
      <c r="G271" s="21">
        <v>2</v>
      </c>
      <c r="H271" s="21" t="str">
        <f t="shared" si="110"/>
        <v>Minggu</v>
      </c>
      <c r="I271" s="24">
        <f t="shared" ref="I271:I280" si="114">$I$270+J271</f>
        <v>45739.833333333336</v>
      </c>
      <c r="J271" s="25">
        <f t="shared" ref="J271:J280" si="115">M270+D270/24</f>
        <v>1.8333333333333335</v>
      </c>
      <c r="K271" s="21" t="str">
        <f t="shared" si="111"/>
        <v>Minggu</v>
      </c>
      <c r="L271" s="24">
        <f t="shared" ref="L271:L279" si="116">($I$270+J271)+G271/24</f>
        <v>45739.916666666672</v>
      </c>
      <c r="M271" s="25">
        <f t="shared" si="112"/>
        <v>1.9166666666666667</v>
      </c>
    </row>
    <row r="272" spans="1:13" x14ac:dyDescent="0.25">
      <c r="A272" s="21">
        <f t="shared" si="113"/>
        <v>3</v>
      </c>
      <c r="B272" s="22" t="s">
        <v>306</v>
      </c>
      <c r="C272" s="21">
        <v>110</v>
      </c>
      <c r="D272" s="23">
        <f t="shared" si="108"/>
        <v>13</v>
      </c>
      <c r="E272" s="23">
        <v>1</v>
      </c>
      <c r="F272" s="23">
        <f t="shared" si="109"/>
        <v>12</v>
      </c>
      <c r="G272" s="21">
        <v>6</v>
      </c>
      <c r="H272" s="21" t="str">
        <f t="shared" si="110"/>
        <v>Senin</v>
      </c>
      <c r="I272" s="24">
        <f t="shared" si="114"/>
        <v>45740.458333333336</v>
      </c>
      <c r="J272" s="25">
        <f t="shared" si="115"/>
        <v>2.4583333333333335</v>
      </c>
      <c r="K272" s="21" t="str">
        <f t="shared" si="111"/>
        <v>Senin</v>
      </c>
      <c r="L272" s="24">
        <f t="shared" si="116"/>
        <v>45740.708333333336</v>
      </c>
      <c r="M272" s="25">
        <f t="shared" si="112"/>
        <v>2.7083333333333335</v>
      </c>
    </row>
    <row r="273" spans="1:13" x14ac:dyDescent="0.25">
      <c r="A273" s="21">
        <f t="shared" si="113"/>
        <v>4</v>
      </c>
      <c r="B273" s="22" t="s">
        <v>361</v>
      </c>
      <c r="C273" s="21">
        <v>110</v>
      </c>
      <c r="D273" s="23">
        <f t="shared" si="108"/>
        <v>13</v>
      </c>
      <c r="E273" s="23">
        <v>1</v>
      </c>
      <c r="F273" s="23">
        <f t="shared" si="109"/>
        <v>12</v>
      </c>
      <c r="G273" s="21">
        <v>2</v>
      </c>
      <c r="H273" s="21" t="str">
        <f t="shared" si="110"/>
        <v>Selasa</v>
      </c>
      <c r="I273" s="24">
        <f t="shared" si="114"/>
        <v>45741.25</v>
      </c>
      <c r="J273" s="25">
        <f t="shared" si="115"/>
        <v>3.25</v>
      </c>
      <c r="K273" s="21" t="str">
        <f t="shared" si="111"/>
        <v>Selasa</v>
      </c>
      <c r="L273" s="24">
        <f t="shared" si="116"/>
        <v>45741.333333333336</v>
      </c>
      <c r="M273" s="25">
        <f t="shared" si="112"/>
        <v>3.3333333333333335</v>
      </c>
    </row>
    <row r="274" spans="1:13" x14ac:dyDescent="0.25">
      <c r="A274" s="21">
        <f t="shared" si="113"/>
        <v>5</v>
      </c>
      <c r="B274" s="22" t="s">
        <v>306</v>
      </c>
      <c r="C274" s="21">
        <v>72</v>
      </c>
      <c r="D274" s="23">
        <f t="shared" si="108"/>
        <v>8</v>
      </c>
      <c r="E274" s="23">
        <v>0</v>
      </c>
      <c r="F274" s="23">
        <f t="shared" si="109"/>
        <v>8</v>
      </c>
      <c r="G274" s="21">
        <v>2</v>
      </c>
      <c r="H274" s="21" t="str">
        <f t="shared" si="110"/>
        <v>Selasa</v>
      </c>
      <c r="I274" s="24">
        <f t="shared" si="114"/>
        <v>45741.875</v>
      </c>
      <c r="J274" s="25">
        <f t="shared" si="115"/>
        <v>3.875</v>
      </c>
      <c r="K274" s="21" t="str">
        <f t="shared" si="111"/>
        <v>Selasa</v>
      </c>
      <c r="L274" s="24">
        <f t="shared" si="116"/>
        <v>45741.958333333336</v>
      </c>
      <c r="M274" s="25">
        <f t="shared" si="112"/>
        <v>3.9583333333333335</v>
      </c>
    </row>
    <row r="275" spans="1:13" x14ac:dyDescent="0.25">
      <c r="A275" s="21">
        <f t="shared" si="113"/>
        <v>6</v>
      </c>
      <c r="B275" s="22" t="s">
        <v>305</v>
      </c>
      <c r="C275" s="21">
        <v>72</v>
      </c>
      <c r="D275" s="23">
        <f t="shared" si="108"/>
        <v>8</v>
      </c>
      <c r="E275" s="23">
        <v>0</v>
      </c>
      <c r="F275" s="23">
        <f t="shared" si="109"/>
        <v>8</v>
      </c>
      <c r="G275" s="21">
        <v>1</v>
      </c>
      <c r="H275" s="21" t="str">
        <f t="shared" si="110"/>
        <v>Rabu</v>
      </c>
      <c r="I275" s="24">
        <f t="shared" si="114"/>
        <v>45742.291666666664</v>
      </c>
      <c r="J275" s="25">
        <f t="shared" si="115"/>
        <v>4.291666666666667</v>
      </c>
      <c r="K275" s="21" t="str">
        <f t="shared" si="111"/>
        <v>Rabu</v>
      </c>
      <c r="L275" s="24">
        <f t="shared" si="116"/>
        <v>45742.333333333328</v>
      </c>
      <c r="M275" s="25">
        <f t="shared" si="112"/>
        <v>4.3333333333333339</v>
      </c>
    </row>
    <row r="276" spans="1:13" x14ac:dyDescent="0.25">
      <c r="A276" s="21">
        <f t="shared" si="113"/>
        <v>7</v>
      </c>
      <c r="B276" s="22" t="s">
        <v>306</v>
      </c>
      <c r="C276" s="21">
        <v>110</v>
      </c>
      <c r="D276" s="23">
        <f t="shared" si="108"/>
        <v>13</v>
      </c>
      <c r="E276" s="23">
        <v>1</v>
      </c>
      <c r="F276" s="23">
        <f t="shared" si="109"/>
        <v>12</v>
      </c>
      <c r="G276" s="21">
        <v>2</v>
      </c>
      <c r="H276" s="21" t="str">
        <f t="shared" si="110"/>
        <v>Rabu</v>
      </c>
      <c r="I276" s="24">
        <f t="shared" si="114"/>
        <v>45742.666666666664</v>
      </c>
      <c r="J276" s="25">
        <f t="shared" si="115"/>
        <v>4.666666666666667</v>
      </c>
      <c r="K276" s="21" t="str">
        <f t="shared" si="111"/>
        <v>Rabu</v>
      </c>
      <c r="L276" s="24">
        <f t="shared" si="116"/>
        <v>45742.75</v>
      </c>
      <c r="M276" s="25">
        <f t="shared" si="112"/>
        <v>4.75</v>
      </c>
    </row>
    <row r="277" spans="1:13" x14ac:dyDescent="0.25">
      <c r="A277" s="21">
        <f t="shared" si="113"/>
        <v>8</v>
      </c>
      <c r="B277" s="22" t="s">
        <v>361</v>
      </c>
      <c r="C277" s="21">
        <v>110</v>
      </c>
      <c r="D277" s="23">
        <f t="shared" si="108"/>
        <v>13</v>
      </c>
      <c r="E277" s="23">
        <v>1</v>
      </c>
      <c r="F277" s="23">
        <f t="shared" si="109"/>
        <v>12</v>
      </c>
      <c r="G277" s="21">
        <v>2</v>
      </c>
      <c r="H277" s="21" t="str">
        <f t="shared" si="110"/>
        <v>Kamis</v>
      </c>
      <c r="I277" s="24">
        <f t="shared" si="114"/>
        <v>45743.291666666664</v>
      </c>
      <c r="J277" s="25">
        <f t="shared" si="115"/>
        <v>5.291666666666667</v>
      </c>
      <c r="K277" s="21" t="str">
        <f t="shared" si="111"/>
        <v>Kamis</v>
      </c>
      <c r="L277" s="24">
        <f t="shared" si="116"/>
        <v>45743.375</v>
      </c>
      <c r="M277" s="25">
        <f t="shared" si="112"/>
        <v>5.375</v>
      </c>
    </row>
    <row r="278" spans="1:13" x14ac:dyDescent="0.25">
      <c r="A278" s="21">
        <f t="shared" si="113"/>
        <v>9</v>
      </c>
      <c r="B278" s="22" t="s">
        <v>306</v>
      </c>
      <c r="C278" s="21">
        <v>110</v>
      </c>
      <c r="D278" s="23">
        <f t="shared" si="108"/>
        <v>13</v>
      </c>
      <c r="E278" s="23">
        <v>1</v>
      </c>
      <c r="F278" s="23">
        <f t="shared" si="109"/>
        <v>12</v>
      </c>
      <c r="G278" s="21">
        <v>19</v>
      </c>
      <c r="H278" s="21" t="str">
        <f t="shared" si="110"/>
        <v>Kamis</v>
      </c>
      <c r="I278" s="24">
        <f t="shared" si="114"/>
        <v>45743.916666666664</v>
      </c>
      <c r="J278" s="25">
        <f t="shared" si="115"/>
        <v>5.916666666666667</v>
      </c>
      <c r="K278" s="21" t="str">
        <f t="shared" si="111"/>
        <v>Jum'at</v>
      </c>
      <c r="L278" s="24">
        <f t="shared" si="116"/>
        <v>45744.708333333328</v>
      </c>
      <c r="M278" s="25">
        <f t="shared" si="112"/>
        <v>6.7083333333333339</v>
      </c>
    </row>
    <row r="279" spans="1:13" x14ac:dyDescent="0.25">
      <c r="A279" s="21">
        <f t="shared" si="113"/>
        <v>10</v>
      </c>
      <c r="B279" s="22" t="s">
        <v>361</v>
      </c>
      <c r="C279" s="21">
        <v>110</v>
      </c>
      <c r="D279" s="23">
        <f t="shared" si="108"/>
        <v>13</v>
      </c>
      <c r="E279" s="23">
        <v>1</v>
      </c>
      <c r="F279" s="23">
        <f t="shared" si="109"/>
        <v>12</v>
      </c>
      <c r="G279" s="21">
        <v>2</v>
      </c>
      <c r="H279" s="21" t="str">
        <f t="shared" si="110"/>
        <v>Sabtu</v>
      </c>
      <c r="I279" s="24">
        <f t="shared" si="114"/>
        <v>45745.25</v>
      </c>
      <c r="J279" s="25">
        <f t="shared" si="115"/>
        <v>7.2500000000000009</v>
      </c>
      <c r="K279" s="21" t="str">
        <f t="shared" si="111"/>
        <v>Sabtu</v>
      </c>
      <c r="L279" s="24">
        <f t="shared" si="116"/>
        <v>45745.333333333336</v>
      </c>
      <c r="M279" s="25">
        <f t="shared" si="112"/>
        <v>7.3333333333333339</v>
      </c>
    </row>
    <row r="280" spans="1:13" x14ac:dyDescent="0.25">
      <c r="A280" s="21">
        <f t="shared" si="113"/>
        <v>11</v>
      </c>
      <c r="B280" s="22" t="s">
        <v>306</v>
      </c>
      <c r="C280" s="21"/>
      <c r="D280" s="23"/>
      <c r="E280" s="23"/>
      <c r="F280" s="23"/>
      <c r="G280" s="21"/>
      <c r="H280" s="21" t="str">
        <f t="shared" si="110"/>
        <v>Sabtu</v>
      </c>
      <c r="I280" s="24">
        <f t="shared" si="114"/>
        <v>45745.875</v>
      </c>
      <c r="J280" s="25">
        <f t="shared" si="115"/>
        <v>7.8750000000000009</v>
      </c>
      <c r="K280" s="21"/>
      <c r="L280" s="24"/>
      <c r="M280" s="25"/>
    </row>
    <row r="281" spans="1:13" x14ac:dyDescent="0.25">
      <c r="A281" s="1" t="s">
        <v>31</v>
      </c>
      <c r="B281" s="1"/>
      <c r="C281" s="75">
        <f>SUM(C270:C280)</f>
        <v>1024</v>
      </c>
      <c r="D281" s="75">
        <f>SUM(D270:D280)</f>
        <v>120</v>
      </c>
      <c r="E281" s="75"/>
      <c r="F281" s="75"/>
      <c r="G281" s="75">
        <f>SUM(G270:G280)</f>
        <v>48</v>
      </c>
      <c r="H281" s="75">
        <f>D281+G281</f>
        <v>168</v>
      </c>
      <c r="I281" s="76"/>
      <c r="J281" s="77"/>
      <c r="K281" s="76"/>
      <c r="L281" s="76"/>
      <c r="M281" s="77"/>
    </row>
    <row r="282" spans="1:13" x14ac:dyDescent="0.25">
      <c r="A282" s="1" t="s">
        <v>32</v>
      </c>
      <c r="B282" s="1"/>
      <c r="C282" s="78"/>
      <c r="D282" s="79">
        <f>D281/24</f>
        <v>5</v>
      </c>
      <c r="E282" s="79"/>
      <c r="F282" s="79"/>
      <c r="G282" s="79">
        <f>G281/24</f>
        <v>2</v>
      </c>
      <c r="H282" s="79">
        <f>H281/24</f>
        <v>7</v>
      </c>
      <c r="I282" s="81"/>
      <c r="J282" s="82" t="s">
        <v>33</v>
      </c>
      <c r="K282" s="83"/>
      <c r="L282" s="83"/>
      <c r="M282" s="83"/>
    </row>
    <row r="283" spans="1:13" x14ac:dyDescent="0.25">
      <c r="A283" s="95"/>
      <c r="B283" s="95"/>
      <c r="C283" s="95"/>
      <c r="D283" s="95"/>
      <c r="E283" s="95"/>
      <c r="F283" s="95"/>
      <c r="G283" s="95"/>
      <c r="H283" s="83"/>
      <c r="I283" s="83"/>
      <c r="J283" s="77" t="s">
        <v>34</v>
      </c>
      <c r="K283" s="77"/>
      <c r="L283" s="85">
        <f>C281</f>
        <v>1024</v>
      </c>
      <c r="M283" s="83" t="s">
        <v>35</v>
      </c>
    </row>
    <row r="284" spans="1:13" x14ac:dyDescent="0.25">
      <c r="A284" s="95"/>
      <c r="B284" s="95"/>
      <c r="C284" s="95"/>
      <c r="D284" s="95"/>
      <c r="E284" s="95"/>
      <c r="F284" s="95"/>
      <c r="G284" s="95"/>
      <c r="H284" s="95"/>
      <c r="I284" s="425"/>
      <c r="J284" s="77" t="s">
        <v>36</v>
      </c>
      <c r="K284" s="77"/>
      <c r="L284" s="86">
        <f>D282</f>
        <v>5</v>
      </c>
      <c r="M284" s="83" t="s">
        <v>14</v>
      </c>
    </row>
    <row r="285" spans="1:13" x14ac:dyDescent="0.25">
      <c r="A285" s="95"/>
      <c r="B285" s="95"/>
      <c r="C285" s="95"/>
      <c r="D285" s="95"/>
      <c r="E285" s="95"/>
      <c r="F285" s="95"/>
      <c r="G285" s="95"/>
      <c r="H285" s="95"/>
      <c r="I285" s="83"/>
      <c r="J285" s="77" t="s">
        <v>37</v>
      </c>
      <c r="K285" s="77"/>
      <c r="L285" s="87">
        <f>G282</f>
        <v>2</v>
      </c>
      <c r="M285" s="83" t="s">
        <v>14</v>
      </c>
    </row>
    <row r="287" spans="1:13" x14ac:dyDescent="0.25">
      <c r="A287" s="2" t="s">
        <v>310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25">
      <c r="A288" s="2" t="s">
        <v>401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489" t="s">
        <v>51</v>
      </c>
      <c r="B289" s="489"/>
      <c r="C289" s="489"/>
      <c r="D289" s="489"/>
      <c r="E289" s="489"/>
      <c r="F289" s="489"/>
      <c r="G289" s="489"/>
      <c r="H289" s="489"/>
      <c r="I289" s="423"/>
      <c r="J289" s="423"/>
      <c r="K289" s="67" t="s">
        <v>3</v>
      </c>
      <c r="L289" s="66">
        <v>9</v>
      </c>
      <c r="M289" s="67" t="s">
        <v>4</v>
      </c>
    </row>
    <row r="290" spans="1:13" ht="15.75" customHeight="1" x14ac:dyDescent="0.25">
      <c r="A290" s="13" t="s">
        <v>5</v>
      </c>
      <c r="B290" s="13" t="s">
        <v>6</v>
      </c>
      <c r="C290" s="12" t="s">
        <v>7</v>
      </c>
      <c r="D290" s="12" t="s">
        <v>8</v>
      </c>
      <c r="E290" s="11" t="s">
        <v>9</v>
      </c>
      <c r="F290" s="11" t="s">
        <v>10</v>
      </c>
      <c r="G290" s="12" t="s">
        <v>11</v>
      </c>
      <c r="H290" s="10" t="s">
        <v>12</v>
      </c>
      <c r="I290" s="10"/>
      <c r="J290" s="10"/>
      <c r="K290" s="9" t="s">
        <v>13</v>
      </c>
      <c r="L290" s="9"/>
      <c r="M290" s="9"/>
    </row>
    <row r="291" spans="1:13" x14ac:dyDescent="0.25">
      <c r="A291" s="13"/>
      <c r="B291" s="13"/>
      <c r="C291" s="12"/>
      <c r="D291" s="12"/>
      <c r="E291" s="11"/>
      <c r="F291" s="11"/>
      <c r="G291" s="12"/>
      <c r="H291" s="19" t="s">
        <v>14</v>
      </c>
      <c r="I291" s="19" t="s">
        <v>15</v>
      </c>
      <c r="J291" s="19" t="s">
        <v>16</v>
      </c>
      <c r="K291" s="20" t="s">
        <v>14</v>
      </c>
      <c r="L291" s="20" t="s">
        <v>15</v>
      </c>
      <c r="M291" s="20" t="s">
        <v>16</v>
      </c>
    </row>
    <row r="292" spans="1:13" x14ac:dyDescent="0.25">
      <c r="A292" s="21">
        <v>1</v>
      </c>
      <c r="B292" s="22" t="s">
        <v>306</v>
      </c>
      <c r="C292" s="21">
        <v>110</v>
      </c>
      <c r="D292" s="23">
        <f t="shared" ref="D292:D301" si="117">F292+E292</f>
        <v>13</v>
      </c>
      <c r="E292" s="23">
        <v>1</v>
      </c>
      <c r="F292" s="23">
        <f t="shared" ref="F292:F301" si="118">INT(C292/$L$3)</f>
        <v>12</v>
      </c>
      <c r="G292" s="21">
        <v>10</v>
      </c>
      <c r="H292" s="21" t="str">
        <f t="shared" ref="H292:H302" si="119">CHOOSE(WEEKDAY(I292),"Minggu","Senin","Selasa","Rabu","Kamis","Jum'at","Sabtu")</f>
        <v>Sabtu</v>
      </c>
      <c r="I292" s="24">
        <v>45745</v>
      </c>
      <c r="J292" s="25">
        <v>0.875</v>
      </c>
      <c r="K292" s="21" t="str">
        <f t="shared" ref="K292:K301" si="120">CHOOSE(WEEKDAY(L292),"Minggu","Senin","Selasa","Rabu","Kamis","Jum'at","Sabtu")</f>
        <v>Minggu</v>
      </c>
      <c r="L292" s="24">
        <f>(I292+J292)+G292/24</f>
        <v>45746.291666666664</v>
      </c>
      <c r="M292" s="25">
        <f t="shared" ref="M292:M301" si="121">(J292+G292/24)</f>
        <v>1.2916666666666667</v>
      </c>
    </row>
    <row r="293" spans="1:13" x14ac:dyDescent="0.25">
      <c r="A293" s="21">
        <f t="shared" ref="A293:A302" si="122">A292+1</f>
        <v>2</v>
      </c>
      <c r="B293" s="22" t="s">
        <v>361</v>
      </c>
      <c r="C293" s="21">
        <v>110</v>
      </c>
      <c r="D293" s="23">
        <f t="shared" si="117"/>
        <v>13</v>
      </c>
      <c r="E293" s="23">
        <v>1</v>
      </c>
      <c r="F293" s="23">
        <f t="shared" si="118"/>
        <v>12</v>
      </c>
      <c r="G293" s="21">
        <v>2</v>
      </c>
      <c r="H293" s="21" t="str">
        <f t="shared" si="119"/>
        <v>Minggu</v>
      </c>
      <c r="I293" s="24">
        <f t="shared" ref="I293:I302" si="123">$I$292+J293</f>
        <v>45746.833333333336</v>
      </c>
      <c r="J293" s="25">
        <f t="shared" ref="J293:J302" si="124">M292+D292/24</f>
        <v>1.8333333333333335</v>
      </c>
      <c r="K293" s="21" t="str">
        <f t="shared" si="120"/>
        <v>Minggu</v>
      </c>
      <c r="L293" s="24">
        <f t="shared" ref="L293:L301" si="125">($I$292+J293)+G293/24</f>
        <v>45746.916666666672</v>
      </c>
      <c r="M293" s="25">
        <f t="shared" si="121"/>
        <v>1.9166666666666667</v>
      </c>
    </row>
    <row r="294" spans="1:13" x14ac:dyDescent="0.25">
      <c r="A294" s="21">
        <f t="shared" si="122"/>
        <v>3</v>
      </c>
      <c r="B294" s="22" t="s">
        <v>306</v>
      </c>
      <c r="C294" s="21">
        <v>110</v>
      </c>
      <c r="D294" s="23">
        <f t="shared" si="117"/>
        <v>13</v>
      </c>
      <c r="E294" s="23">
        <v>1</v>
      </c>
      <c r="F294" s="23">
        <f t="shared" si="118"/>
        <v>12</v>
      </c>
      <c r="G294" s="21">
        <v>6</v>
      </c>
      <c r="H294" s="21" t="str">
        <f t="shared" si="119"/>
        <v>Senin</v>
      </c>
      <c r="I294" s="24">
        <f t="shared" si="123"/>
        <v>45747.458333333336</v>
      </c>
      <c r="J294" s="25">
        <f t="shared" si="124"/>
        <v>2.4583333333333335</v>
      </c>
      <c r="K294" s="21" t="str">
        <f t="shared" si="120"/>
        <v>Senin</v>
      </c>
      <c r="L294" s="24">
        <f t="shared" si="125"/>
        <v>45747.708333333336</v>
      </c>
      <c r="M294" s="25">
        <f t="shared" si="121"/>
        <v>2.7083333333333335</v>
      </c>
    </row>
    <row r="295" spans="1:13" x14ac:dyDescent="0.25">
      <c r="A295" s="21">
        <f t="shared" si="122"/>
        <v>4</v>
      </c>
      <c r="B295" s="22" t="s">
        <v>361</v>
      </c>
      <c r="C295" s="21">
        <v>110</v>
      </c>
      <c r="D295" s="23">
        <f t="shared" si="117"/>
        <v>13</v>
      </c>
      <c r="E295" s="23">
        <v>1</v>
      </c>
      <c r="F295" s="23">
        <f t="shared" si="118"/>
        <v>12</v>
      </c>
      <c r="G295" s="21">
        <v>2</v>
      </c>
      <c r="H295" s="21" t="str">
        <f t="shared" si="119"/>
        <v>Selasa</v>
      </c>
      <c r="I295" s="24">
        <f t="shared" si="123"/>
        <v>45748.25</v>
      </c>
      <c r="J295" s="25">
        <f t="shared" si="124"/>
        <v>3.25</v>
      </c>
      <c r="K295" s="21" t="str">
        <f t="shared" si="120"/>
        <v>Selasa</v>
      </c>
      <c r="L295" s="24">
        <f t="shared" si="125"/>
        <v>45748.333333333336</v>
      </c>
      <c r="M295" s="25">
        <f t="shared" si="121"/>
        <v>3.3333333333333335</v>
      </c>
    </row>
    <row r="296" spans="1:13" x14ac:dyDescent="0.25">
      <c r="A296" s="21">
        <f t="shared" si="122"/>
        <v>5</v>
      </c>
      <c r="B296" s="22" t="s">
        <v>306</v>
      </c>
      <c r="C296" s="21">
        <v>72</v>
      </c>
      <c r="D296" s="23">
        <f t="shared" si="117"/>
        <v>8</v>
      </c>
      <c r="E296" s="23">
        <v>0</v>
      </c>
      <c r="F296" s="23">
        <f t="shared" si="118"/>
        <v>8</v>
      </c>
      <c r="G296" s="21">
        <v>2</v>
      </c>
      <c r="H296" s="21" t="str">
        <f t="shared" si="119"/>
        <v>Selasa</v>
      </c>
      <c r="I296" s="24">
        <f t="shared" si="123"/>
        <v>45748.875</v>
      </c>
      <c r="J296" s="25">
        <f t="shared" si="124"/>
        <v>3.875</v>
      </c>
      <c r="K296" s="21" t="str">
        <f t="shared" si="120"/>
        <v>Selasa</v>
      </c>
      <c r="L296" s="24">
        <f t="shared" si="125"/>
        <v>45748.958333333336</v>
      </c>
      <c r="M296" s="25">
        <f t="shared" si="121"/>
        <v>3.9583333333333335</v>
      </c>
    </row>
    <row r="297" spans="1:13" x14ac:dyDescent="0.25">
      <c r="A297" s="21">
        <f t="shared" si="122"/>
        <v>6</v>
      </c>
      <c r="B297" s="22" t="s">
        <v>305</v>
      </c>
      <c r="C297" s="21">
        <v>72</v>
      </c>
      <c r="D297" s="23">
        <f t="shared" si="117"/>
        <v>8</v>
      </c>
      <c r="E297" s="23">
        <v>0</v>
      </c>
      <c r="F297" s="23">
        <f t="shared" si="118"/>
        <v>8</v>
      </c>
      <c r="G297" s="21">
        <v>1</v>
      </c>
      <c r="H297" s="21" t="str">
        <f t="shared" si="119"/>
        <v>Rabu</v>
      </c>
      <c r="I297" s="24">
        <f t="shared" si="123"/>
        <v>45749.291666666664</v>
      </c>
      <c r="J297" s="25">
        <f t="shared" si="124"/>
        <v>4.291666666666667</v>
      </c>
      <c r="K297" s="21" t="str">
        <f t="shared" si="120"/>
        <v>Rabu</v>
      </c>
      <c r="L297" s="24">
        <f t="shared" si="125"/>
        <v>45749.333333333328</v>
      </c>
      <c r="M297" s="25">
        <f t="shared" si="121"/>
        <v>4.3333333333333339</v>
      </c>
    </row>
    <row r="298" spans="1:13" x14ac:dyDescent="0.25">
      <c r="A298" s="21">
        <f t="shared" si="122"/>
        <v>7</v>
      </c>
      <c r="B298" s="22" t="s">
        <v>306</v>
      </c>
      <c r="C298" s="21">
        <v>110</v>
      </c>
      <c r="D298" s="23">
        <f t="shared" si="117"/>
        <v>13</v>
      </c>
      <c r="E298" s="23">
        <v>1</v>
      </c>
      <c r="F298" s="23">
        <f t="shared" si="118"/>
        <v>12</v>
      </c>
      <c r="G298" s="21">
        <v>2</v>
      </c>
      <c r="H298" s="21" t="str">
        <f t="shared" si="119"/>
        <v>Rabu</v>
      </c>
      <c r="I298" s="24">
        <f t="shared" si="123"/>
        <v>45749.666666666664</v>
      </c>
      <c r="J298" s="25">
        <f t="shared" si="124"/>
        <v>4.666666666666667</v>
      </c>
      <c r="K298" s="21" t="str">
        <f t="shared" si="120"/>
        <v>Rabu</v>
      </c>
      <c r="L298" s="24">
        <f t="shared" si="125"/>
        <v>45749.75</v>
      </c>
      <c r="M298" s="25">
        <f t="shared" si="121"/>
        <v>4.75</v>
      </c>
    </row>
    <row r="299" spans="1:13" x14ac:dyDescent="0.25">
      <c r="A299" s="21">
        <f t="shared" si="122"/>
        <v>8</v>
      </c>
      <c r="B299" s="22" t="s">
        <v>361</v>
      </c>
      <c r="C299" s="21">
        <v>110</v>
      </c>
      <c r="D299" s="23">
        <f t="shared" si="117"/>
        <v>13</v>
      </c>
      <c r="E299" s="23">
        <v>1</v>
      </c>
      <c r="F299" s="23">
        <f t="shared" si="118"/>
        <v>12</v>
      </c>
      <c r="G299" s="21">
        <v>2</v>
      </c>
      <c r="H299" s="21" t="str">
        <f t="shared" si="119"/>
        <v>Kamis</v>
      </c>
      <c r="I299" s="24">
        <f t="shared" si="123"/>
        <v>45750.291666666664</v>
      </c>
      <c r="J299" s="25">
        <f t="shared" si="124"/>
        <v>5.291666666666667</v>
      </c>
      <c r="K299" s="21" t="str">
        <f t="shared" si="120"/>
        <v>Kamis</v>
      </c>
      <c r="L299" s="24">
        <f t="shared" si="125"/>
        <v>45750.375</v>
      </c>
      <c r="M299" s="25">
        <f t="shared" si="121"/>
        <v>5.375</v>
      </c>
    </row>
    <row r="300" spans="1:13" x14ac:dyDescent="0.25">
      <c r="A300" s="21">
        <f t="shared" si="122"/>
        <v>9</v>
      </c>
      <c r="B300" s="22" t="s">
        <v>306</v>
      </c>
      <c r="C300" s="21">
        <v>110</v>
      </c>
      <c r="D300" s="23">
        <f t="shared" si="117"/>
        <v>13</v>
      </c>
      <c r="E300" s="23">
        <v>1</v>
      </c>
      <c r="F300" s="23">
        <f t="shared" si="118"/>
        <v>12</v>
      </c>
      <c r="G300" s="21">
        <v>19</v>
      </c>
      <c r="H300" s="21" t="str">
        <f t="shared" si="119"/>
        <v>Kamis</v>
      </c>
      <c r="I300" s="24">
        <f t="shared" si="123"/>
        <v>45750.916666666664</v>
      </c>
      <c r="J300" s="25">
        <f t="shared" si="124"/>
        <v>5.916666666666667</v>
      </c>
      <c r="K300" s="21" t="str">
        <f t="shared" si="120"/>
        <v>Jum'at</v>
      </c>
      <c r="L300" s="24">
        <f t="shared" si="125"/>
        <v>45751.708333333328</v>
      </c>
      <c r="M300" s="25">
        <f t="shared" si="121"/>
        <v>6.7083333333333339</v>
      </c>
    </row>
    <row r="301" spans="1:13" x14ac:dyDescent="0.25">
      <c r="A301" s="21">
        <f t="shared" si="122"/>
        <v>10</v>
      </c>
      <c r="B301" s="22" t="s">
        <v>361</v>
      </c>
      <c r="C301" s="21">
        <v>110</v>
      </c>
      <c r="D301" s="23">
        <f t="shared" si="117"/>
        <v>13</v>
      </c>
      <c r="E301" s="23">
        <v>1</v>
      </c>
      <c r="F301" s="23">
        <f t="shared" si="118"/>
        <v>12</v>
      </c>
      <c r="G301" s="21">
        <v>2</v>
      </c>
      <c r="H301" s="21" t="str">
        <f t="shared" si="119"/>
        <v>Sabtu</v>
      </c>
      <c r="I301" s="24">
        <f t="shared" si="123"/>
        <v>45752.25</v>
      </c>
      <c r="J301" s="25">
        <f t="shared" si="124"/>
        <v>7.2500000000000009</v>
      </c>
      <c r="K301" s="21" t="str">
        <f t="shared" si="120"/>
        <v>Sabtu</v>
      </c>
      <c r="L301" s="24">
        <f t="shared" si="125"/>
        <v>45752.333333333336</v>
      </c>
      <c r="M301" s="25">
        <f t="shared" si="121"/>
        <v>7.3333333333333339</v>
      </c>
    </row>
    <row r="302" spans="1:13" x14ac:dyDescent="0.25">
      <c r="A302" s="21">
        <f t="shared" si="122"/>
        <v>11</v>
      </c>
      <c r="B302" s="22" t="s">
        <v>306</v>
      </c>
      <c r="C302" s="21"/>
      <c r="D302" s="23"/>
      <c r="E302" s="23"/>
      <c r="F302" s="23"/>
      <c r="G302" s="21"/>
      <c r="H302" s="21" t="str">
        <f t="shared" si="119"/>
        <v>Sabtu</v>
      </c>
      <c r="I302" s="24">
        <f t="shared" si="123"/>
        <v>45752.875</v>
      </c>
      <c r="J302" s="25">
        <f t="shared" si="124"/>
        <v>7.8750000000000009</v>
      </c>
      <c r="K302" s="21"/>
      <c r="L302" s="24"/>
      <c r="M302" s="25"/>
    </row>
    <row r="303" spans="1:13" x14ac:dyDescent="0.25">
      <c r="A303" s="1" t="s">
        <v>31</v>
      </c>
      <c r="B303" s="1"/>
      <c r="C303" s="75">
        <f>SUM(C292:C302)</f>
        <v>1024</v>
      </c>
      <c r="D303" s="75">
        <f>SUM(D292:D302)</f>
        <v>120</v>
      </c>
      <c r="E303" s="75"/>
      <c r="F303" s="75"/>
      <c r="G303" s="75">
        <f>SUM(G292:G302)</f>
        <v>48</v>
      </c>
      <c r="H303" s="75">
        <f>D303+G303</f>
        <v>168</v>
      </c>
      <c r="I303" s="76"/>
      <c r="J303" s="77"/>
      <c r="K303" s="76"/>
      <c r="L303" s="76"/>
      <c r="M303" s="77"/>
    </row>
    <row r="304" spans="1:13" x14ac:dyDescent="0.25">
      <c r="A304" s="1" t="s">
        <v>32</v>
      </c>
      <c r="B304" s="1"/>
      <c r="C304" s="78"/>
      <c r="D304" s="79">
        <f>D303/24</f>
        <v>5</v>
      </c>
      <c r="E304" s="79"/>
      <c r="F304" s="79"/>
      <c r="G304" s="79">
        <f>G303/24</f>
        <v>2</v>
      </c>
      <c r="H304" s="79">
        <f>H303/24</f>
        <v>7</v>
      </c>
      <c r="I304" s="81"/>
      <c r="J304" s="82" t="s">
        <v>33</v>
      </c>
      <c r="K304" s="83"/>
      <c r="L304" s="83"/>
      <c r="M304" s="83"/>
    </row>
    <row r="305" spans="1:13" x14ac:dyDescent="0.25">
      <c r="A305" s="95"/>
      <c r="B305" s="95"/>
      <c r="C305" s="95"/>
      <c r="D305" s="95"/>
      <c r="E305" s="95"/>
      <c r="F305" s="95"/>
      <c r="G305" s="95"/>
      <c r="H305" s="83"/>
      <c r="I305" s="83"/>
      <c r="J305" s="77" t="s">
        <v>34</v>
      </c>
      <c r="K305" s="77"/>
      <c r="L305" s="85">
        <f>C303</f>
        <v>1024</v>
      </c>
      <c r="M305" s="83" t="s">
        <v>35</v>
      </c>
    </row>
    <row r="306" spans="1:13" x14ac:dyDescent="0.25">
      <c r="A306" s="95"/>
      <c r="B306" s="95"/>
      <c r="C306" s="95"/>
      <c r="D306" s="95"/>
      <c r="E306" s="95"/>
      <c r="F306" s="95"/>
      <c r="G306" s="95"/>
      <c r="H306" s="95"/>
      <c r="I306" s="425"/>
      <c r="J306" s="77" t="s">
        <v>36</v>
      </c>
      <c r="K306" s="77"/>
      <c r="L306" s="86">
        <f>D304</f>
        <v>5</v>
      </c>
      <c r="M306" s="83" t="s">
        <v>14</v>
      </c>
    </row>
    <row r="307" spans="1:13" x14ac:dyDescent="0.25">
      <c r="A307" s="95"/>
      <c r="B307" s="95"/>
      <c r="C307" s="95"/>
      <c r="D307" s="95"/>
      <c r="E307" s="95"/>
      <c r="F307" s="95"/>
      <c r="G307" s="95"/>
      <c r="H307" s="95"/>
      <c r="I307" s="83"/>
      <c r="J307" s="77" t="s">
        <v>37</v>
      </c>
      <c r="K307" s="77"/>
      <c r="L307" s="87">
        <f>G304</f>
        <v>2</v>
      </c>
      <c r="M307" s="83" t="s">
        <v>14</v>
      </c>
    </row>
    <row r="309" spans="1:13" x14ac:dyDescent="0.25">
      <c r="A309" s="2" t="s">
        <v>310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2" t="s">
        <v>401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489" t="s">
        <v>52</v>
      </c>
      <c r="B311" s="489"/>
      <c r="C311" s="489"/>
      <c r="D311" s="489"/>
      <c r="E311" s="489"/>
      <c r="F311" s="489"/>
      <c r="G311" s="489"/>
      <c r="H311" s="489"/>
      <c r="I311" s="423"/>
      <c r="J311" s="423"/>
      <c r="K311" s="67" t="s">
        <v>3</v>
      </c>
      <c r="L311" s="66">
        <v>9</v>
      </c>
      <c r="M311" s="67" t="s">
        <v>4</v>
      </c>
    </row>
    <row r="312" spans="1:13" ht="15.75" customHeight="1" x14ac:dyDescent="0.25">
      <c r="A312" s="13" t="s">
        <v>5</v>
      </c>
      <c r="B312" s="13" t="s">
        <v>6</v>
      </c>
      <c r="C312" s="12" t="s">
        <v>7</v>
      </c>
      <c r="D312" s="12" t="s">
        <v>8</v>
      </c>
      <c r="E312" s="11" t="s">
        <v>9</v>
      </c>
      <c r="F312" s="11" t="s">
        <v>10</v>
      </c>
      <c r="G312" s="12" t="s">
        <v>11</v>
      </c>
      <c r="H312" s="10" t="s">
        <v>12</v>
      </c>
      <c r="I312" s="10"/>
      <c r="J312" s="10"/>
      <c r="K312" s="9" t="s">
        <v>13</v>
      </c>
      <c r="L312" s="9"/>
      <c r="M312" s="9"/>
    </row>
    <row r="313" spans="1:13" x14ac:dyDescent="0.25">
      <c r="A313" s="13"/>
      <c r="B313" s="13"/>
      <c r="C313" s="12"/>
      <c r="D313" s="12"/>
      <c r="E313" s="11"/>
      <c r="F313" s="11"/>
      <c r="G313" s="12"/>
      <c r="H313" s="19" t="s">
        <v>14</v>
      </c>
      <c r="I313" s="19" t="s">
        <v>15</v>
      </c>
      <c r="J313" s="19" t="s">
        <v>16</v>
      </c>
      <c r="K313" s="20" t="s">
        <v>14</v>
      </c>
      <c r="L313" s="20" t="s">
        <v>15</v>
      </c>
      <c r="M313" s="20" t="s">
        <v>16</v>
      </c>
    </row>
    <row r="314" spans="1:13" x14ac:dyDescent="0.25">
      <c r="A314" s="21">
        <v>1</v>
      </c>
      <c r="B314" s="22" t="s">
        <v>306</v>
      </c>
      <c r="C314" s="21">
        <v>110</v>
      </c>
      <c r="D314" s="23">
        <f t="shared" ref="D314:D323" si="126">F314+E314</f>
        <v>13</v>
      </c>
      <c r="E314" s="23">
        <v>1</v>
      </c>
      <c r="F314" s="23">
        <f t="shared" ref="F314:F323" si="127">INT(C314/$L$3)</f>
        <v>12</v>
      </c>
      <c r="G314" s="21">
        <v>10</v>
      </c>
      <c r="H314" s="21" t="str">
        <f t="shared" ref="H314:H324" si="128">CHOOSE(WEEKDAY(I314),"Minggu","Senin","Selasa","Rabu","Kamis","Jum'at","Sabtu")</f>
        <v>Sabtu</v>
      </c>
      <c r="I314" s="24">
        <v>45752</v>
      </c>
      <c r="J314" s="25">
        <v>0.875</v>
      </c>
      <c r="K314" s="21" t="str">
        <f t="shared" ref="K314:K323" si="129">CHOOSE(WEEKDAY(L314),"Minggu","Senin","Selasa","Rabu","Kamis","Jum'at","Sabtu")</f>
        <v>Minggu</v>
      </c>
      <c r="L314" s="24">
        <f>(I314+J314)+G314/24</f>
        <v>45753.291666666664</v>
      </c>
      <c r="M314" s="25">
        <f t="shared" ref="M314:M323" si="130">(J314+G314/24)</f>
        <v>1.2916666666666667</v>
      </c>
    </row>
    <row r="315" spans="1:13" x14ac:dyDescent="0.25">
      <c r="A315" s="21">
        <f t="shared" ref="A315:A324" si="131">A314+1</f>
        <v>2</v>
      </c>
      <c r="B315" s="22" t="s">
        <v>361</v>
      </c>
      <c r="C315" s="21">
        <v>110</v>
      </c>
      <c r="D315" s="23">
        <f t="shared" si="126"/>
        <v>13</v>
      </c>
      <c r="E315" s="23">
        <v>1</v>
      </c>
      <c r="F315" s="23">
        <f t="shared" si="127"/>
        <v>12</v>
      </c>
      <c r="G315" s="21">
        <v>2</v>
      </c>
      <c r="H315" s="21" t="str">
        <f t="shared" si="128"/>
        <v>Minggu</v>
      </c>
      <c r="I315" s="24">
        <f t="shared" ref="I315:I324" si="132">$I$314+J315</f>
        <v>45753.833333333336</v>
      </c>
      <c r="J315" s="25">
        <f t="shared" ref="J315:J324" si="133">M314+D314/24</f>
        <v>1.8333333333333335</v>
      </c>
      <c r="K315" s="21" t="str">
        <f t="shared" si="129"/>
        <v>Minggu</v>
      </c>
      <c r="L315" s="24">
        <f t="shared" ref="L315:L323" si="134">($I$314+J315)+G315/24</f>
        <v>45753.916666666672</v>
      </c>
      <c r="M315" s="25">
        <f t="shared" si="130"/>
        <v>1.9166666666666667</v>
      </c>
    </row>
    <row r="316" spans="1:13" x14ac:dyDescent="0.25">
      <c r="A316" s="21">
        <f t="shared" si="131"/>
        <v>3</v>
      </c>
      <c r="B316" s="22" t="s">
        <v>306</v>
      </c>
      <c r="C316" s="21">
        <v>110</v>
      </c>
      <c r="D316" s="23">
        <f t="shared" si="126"/>
        <v>13</v>
      </c>
      <c r="E316" s="23">
        <v>1</v>
      </c>
      <c r="F316" s="23">
        <f t="shared" si="127"/>
        <v>12</v>
      </c>
      <c r="G316" s="21">
        <v>6</v>
      </c>
      <c r="H316" s="21" t="str">
        <f t="shared" si="128"/>
        <v>Senin</v>
      </c>
      <c r="I316" s="24">
        <f t="shared" si="132"/>
        <v>45754.458333333336</v>
      </c>
      <c r="J316" s="25">
        <f t="shared" si="133"/>
        <v>2.4583333333333335</v>
      </c>
      <c r="K316" s="21" t="str">
        <f t="shared" si="129"/>
        <v>Senin</v>
      </c>
      <c r="L316" s="24">
        <f t="shared" si="134"/>
        <v>45754.708333333336</v>
      </c>
      <c r="M316" s="25">
        <f t="shared" si="130"/>
        <v>2.7083333333333335</v>
      </c>
    </row>
    <row r="317" spans="1:13" x14ac:dyDescent="0.25">
      <c r="A317" s="21">
        <f t="shared" si="131"/>
        <v>4</v>
      </c>
      <c r="B317" s="22" t="s">
        <v>361</v>
      </c>
      <c r="C317" s="21">
        <v>110</v>
      </c>
      <c r="D317" s="23">
        <f t="shared" si="126"/>
        <v>13</v>
      </c>
      <c r="E317" s="23">
        <v>1</v>
      </c>
      <c r="F317" s="23">
        <f t="shared" si="127"/>
        <v>12</v>
      </c>
      <c r="G317" s="21">
        <v>2</v>
      </c>
      <c r="H317" s="21" t="str">
        <f t="shared" si="128"/>
        <v>Selasa</v>
      </c>
      <c r="I317" s="24">
        <f t="shared" si="132"/>
        <v>45755.25</v>
      </c>
      <c r="J317" s="25">
        <f t="shared" si="133"/>
        <v>3.25</v>
      </c>
      <c r="K317" s="21" t="str">
        <f t="shared" si="129"/>
        <v>Selasa</v>
      </c>
      <c r="L317" s="24">
        <f t="shared" si="134"/>
        <v>45755.333333333336</v>
      </c>
      <c r="M317" s="25">
        <f t="shared" si="130"/>
        <v>3.3333333333333335</v>
      </c>
    </row>
    <row r="318" spans="1:13" x14ac:dyDescent="0.25">
      <c r="A318" s="21">
        <f t="shared" si="131"/>
        <v>5</v>
      </c>
      <c r="B318" s="22" t="s">
        <v>306</v>
      </c>
      <c r="C318" s="21">
        <v>72</v>
      </c>
      <c r="D318" s="23">
        <f t="shared" si="126"/>
        <v>8</v>
      </c>
      <c r="E318" s="23">
        <v>0</v>
      </c>
      <c r="F318" s="23">
        <f t="shared" si="127"/>
        <v>8</v>
      </c>
      <c r="G318" s="21">
        <v>2</v>
      </c>
      <c r="H318" s="21" t="str">
        <f t="shared" si="128"/>
        <v>Selasa</v>
      </c>
      <c r="I318" s="24">
        <f t="shared" si="132"/>
        <v>45755.875</v>
      </c>
      <c r="J318" s="25">
        <f t="shared" si="133"/>
        <v>3.875</v>
      </c>
      <c r="K318" s="21" t="str">
        <f t="shared" si="129"/>
        <v>Selasa</v>
      </c>
      <c r="L318" s="24">
        <f t="shared" si="134"/>
        <v>45755.958333333336</v>
      </c>
      <c r="M318" s="25">
        <f t="shared" si="130"/>
        <v>3.9583333333333335</v>
      </c>
    </row>
    <row r="319" spans="1:13" x14ac:dyDescent="0.25">
      <c r="A319" s="21">
        <f t="shared" si="131"/>
        <v>6</v>
      </c>
      <c r="B319" s="22" t="s">
        <v>305</v>
      </c>
      <c r="C319" s="21">
        <v>72</v>
      </c>
      <c r="D319" s="23">
        <f t="shared" si="126"/>
        <v>8</v>
      </c>
      <c r="E319" s="23">
        <v>0</v>
      </c>
      <c r="F319" s="23">
        <f t="shared" si="127"/>
        <v>8</v>
      </c>
      <c r="G319" s="21">
        <v>1</v>
      </c>
      <c r="H319" s="21" t="str">
        <f t="shared" si="128"/>
        <v>Rabu</v>
      </c>
      <c r="I319" s="24">
        <f t="shared" si="132"/>
        <v>45756.291666666664</v>
      </c>
      <c r="J319" s="25">
        <f t="shared" si="133"/>
        <v>4.291666666666667</v>
      </c>
      <c r="K319" s="21" t="str">
        <f t="shared" si="129"/>
        <v>Rabu</v>
      </c>
      <c r="L319" s="24">
        <f t="shared" si="134"/>
        <v>45756.333333333328</v>
      </c>
      <c r="M319" s="25">
        <f t="shared" si="130"/>
        <v>4.3333333333333339</v>
      </c>
    </row>
    <row r="320" spans="1:13" x14ac:dyDescent="0.25">
      <c r="A320" s="21">
        <f t="shared" si="131"/>
        <v>7</v>
      </c>
      <c r="B320" s="22" t="s">
        <v>306</v>
      </c>
      <c r="C320" s="21">
        <v>110</v>
      </c>
      <c r="D320" s="23">
        <f t="shared" si="126"/>
        <v>13</v>
      </c>
      <c r="E320" s="23">
        <v>1</v>
      </c>
      <c r="F320" s="23">
        <f t="shared" si="127"/>
        <v>12</v>
      </c>
      <c r="G320" s="21">
        <v>2</v>
      </c>
      <c r="H320" s="21" t="str">
        <f t="shared" si="128"/>
        <v>Rabu</v>
      </c>
      <c r="I320" s="24">
        <f t="shared" si="132"/>
        <v>45756.666666666664</v>
      </c>
      <c r="J320" s="25">
        <f t="shared" si="133"/>
        <v>4.666666666666667</v>
      </c>
      <c r="K320" s="21" t="str">
        <f t="shared" si="129"/>
        <v>Rabu</v>
      </c>
      <c r="L320" s="24">
        <f t="shared" si="134"/>
        <v>45756.75</v>
      </c>
      <c r="M320" s="25">
        <f t="shared" si="130"/>
        <v>4.75</v>
      </c>
    </row>
    <row r="321" spans="1:13" x14ac:dyDescent="0.25">
      <c r="A321" s="21">
        <f t="shared" si="131"/>
        <v>8</v>
      </c>
      <c r="B321" s="22" t="s">
        <v>361</v>
      </c>
      <c r="C321" s="21">
        <v>110</v>
      </c>
      <c r="D321" s="23">
        <f t="shared" si="126"/>
        <v>13</v>
      </c>
      <c r="E321" s="23">
        <v>1</v>
      </c>
      <c r="F321" s="23">
        <f t="shared" si="127"/>
        <v>12</v>
      </c>
      <c r="G321" s="21">
        <v>2</v>
      </c>
      <c r="H321" s="21" t="str">
        <f t="shared" si="128"/>
        <v>Kamis</v>
      </c>
      <c r="I321" s="24">
        <f t="shared" si="132"/>
        <v>45757.291666666664</v>
      </c>
      <c r="J321" s="25">
        <f t="shared" si="133"/>
        <v>5.291666666666667</v>
      </c>
      <c r="K321" s="21" t="str">
        <f t="shared" si="129"/>
        <v>Kamis</v>
      </c>
      <c r="L321" s="24">
        <f t="shared" si="134"/>
        <v>45757.375</v>
      </c>
      <c r="M321" s="25">
        <f t="shared" si="130"/>
        <v>5.375</v>
      </c>
    </row>
    <row r="322" spans="1:13" x14ac:dyDescent="0.25">
      <c r="A322" s="21">
        <f t="shared" si="131"/>
        <v>9</v>
      </c>
      <c r="B322" s="22" t="s">
        <v>306</v>
      </c>
      <c r="C322" s="21">
        <v>110</v>
      </c>
      <c r="D322" s="23">
        <f t="shared" si="126"/>
        <v>13</v>
      </c>
      <c r="E322" s="23">
        <v>1</v>
      </c>
      <c r="F322" s="23">
        <f t="shared" si="127"/>
        <v>12</v>
      </c>
      <c r="G322" s="21">
        <v>19</v>
      </c>
      <c r="H322" s="21" t="str">
        <f t="shared" si="128"/>
        <v>Kamis</v>
      </c>
      <c r="I322" s="24">
        <f t="shared" si="132"/>
        <v>45757.916666666664</v>
      </c>
      <c r="J322" s="25">
        <f t="shared" si="133"/>
        <v>5.916666666666667</v>
      </c>
      <c r="K322" s="21" t="str">
        <f t="shared" si="129"/>
        <v>Jum'at</v>
      </c>
      <c r="L322" s="24">
        <f t="shared" si="134"/>
        <v>45758.708333333328</v>
      </c>
      <c r="M322" s="25">
        <f t="shared" si="130"/>
        <v>6.7083333333333339</v>
      </c>
    </row>
    <row r="323" spans="1:13" x14ac:dyDescent="0.25">
      <c r="A323" s="21">
        <f t="shared" si="131"/>
        <v>10</v>
      </c>
      <c r="B323" s="22" t="s">
        <v>361</v>
      </c>
      <c r="C323" s="21">
        <v>110</v>
      </c>
      <c r="D323" s="23">
        <f t="shared" si="126"/>
        <v>13</v>
      </c>
      <c r="E323" s="23">
        <v>1</v>
      </c>
      <c r="F323" s="23">
        <f t="shared" si="127"/>
        <v>12</v>
      </c>
      <c r="G323" s="21">
        <v>2</v>
      </c>
      <c r="H323" s="21" t="str">
        <f t="shared" si="128"/>
        <v>Sabtu</v>
      </c>
      <c r="I323" s="24">
        <f t="shared" si="132"/>
        <v>45759.25</v>
      </c>
      <c r="J323" s="25">
        <f t="shared" si="133"/>
        <v>7.2500000000000009</v>
      </c>
      <c r="K323" s="21" t="str">
        <f t="shared" si="129"/>
        <v>Sabtu</v>
      </c>
      <c r="L323" s="24">
        <f t="shared" si="134"/>
        <v>45759.333333333336</v>
      </c>
      <c r="M323" s="25">
        <f t="shared" si="130"/>
        <v>7.3333333333333339</v>
      </c>
    </row>
    <row r="324" spans="1:13" x14ac:dyDescent="0.25">
      <c r="A324" s="21">
        <f t="shared" si="131"/>
        <v>11</v>
      </c>
      <c r="B324" s="22" t="s">
        <v>306</v>
      </c>
      <c r="C324" s="21"/>
      <c r="D324" s="23"/>
      <c r="E324" s="23"/>
      <c r="F324" s="23"/>
      <c r="G324" s="21"/>
      <c r="H324" s="21" t="str">
        <f t="shared" si="128"/>
        <v>Sabtu</v>
      </c>
      <c r="I324" s="24">
        <f t="shared" si="132"/>
        <v>45759.875</v>
      </c>
      <c r="J324" s="25">
        <f t="shared" si="133"/>
        <v>7.8750000000000009</v>
      </c>
      <c r="K324" s="21"/>
      <c r="L324" s="24"/>
      <c r="M324" s="25"/>
    </row>
    <row r="325" spans="1:13" x14ac:dyDescent="0.25">
      <c r="A325" s="1" t="s">
        <v>31</v>
      </c>
      <c r="B325" s="1"/>
      <c r="C325" s="75">
        <f>SUM(C314:C324)</f>
        <v>1024</v>
      </c>
      <c r="D325" s="75">
        <f>SUM(D314:D324)</f>
        <v>120</v>
      </c>
      <c r="E325" s="75"/>
      <c r="F325" s="75"/>
      <c r="G325" s="75">
        <f>SUM(G314:G324)</f>
        <v>48</v>
      </c>
      <c r="H325" s="75">
        <f>D325+G325</f>
        <v>168</v>
      </c>
      <c r="I325" s="76"/>
      <c r="J325" s="77"/>
      <c r="K325" s="76"/>
      <c r="L325" s="76"/>
      <c r="M325" s="77"/>
    </row>
    <row r="326" spans="1:13" x14ac:dyDescent="0.25">
      <c r="A326" s="1" t="s">
        <v>32</v>
      </c>
      <c r="B326" s="1"/>
      <c r="C326" s="78"/>
      <c r="D326" s="79">
        <f>D325/24</f>
        <v>5</v>
      </c>
      <c r="E326" s="79"/>
      <c r="F326" s="79"/>
      <c r="G326" s="79">
        <f>G325/24</f>
        <v>2</v>
      </c>
      <c r="H326" s="79">
        <f>H325/24</f>
        <v>7</v>
      </c>
      <c r="I326" s="81"/>
      <c r="J326" s="82" t="s">
        <v>33</v>
      </c>
      <c r="K326" s="83"/>
      <c r="L326" s="83"/>
      <c r="M326" s="83"/>
    </row>
    <row r="327" spans="1:13" x14ac:dyDescent="0.25">
      <c r="A327" s="95"/>
      <c r="B327" s="95"/>
      <c r="C327" s="95"/>
      <c r="D327" s="95"/>
      <c r="E327" s="95"/>
      <c r="F327" s="95"/>
      <c r="G327" s="95"/>
      <c r="H327" s="83"/>
      <c r="I327" s="83"/>
      <c r="J327" s="77" t="s">
        <v>34</v>
      </c>
      <c r="K327" s="77"/>
      <c r="L327" s="85">
        <f>C325</f>
        <v>1024</v>
      </c>
      <c r="M327" s="83" t="s">
        <v>35</v>
      </c>
    </row>
    <row r="328" spans="1:13" x14ac:dyDescent="0.25">
      <c r="A328" s="95"/>
      <c r="B328" s="95"/>
      <c r="C328" s="95"/>
      <c r="D328" s="95"/>
      <c r="E328" s="95"/>
      <c r="F328" s="95"/>
      <c r="G328" s="95"/>
      <c r="H328" s="95"/>
      <c r="I328" s="425"/>
      <c r="J328" s="77" t="s">
        <v>36</v>
      </c>
      <c r="K328" s="77"/>
      <c r="L328" s="86">
        <f>D326</f>
        <v>5</v>
      </c>
      <c r="M328" s="83" t="s">
        <v>14</v>
      </c>
    </row>
    <row r="329" spans="1:13" x14ac:dyDescent="0.25">
      <c r="A329" s="95"/>
      <c r="B329" s="95"/>
      <c r="C329" s="95"/>
      <c r="D329" s="95"/>
      <c r="E329" s="95"/>
      <c r="F329" s="95"/>
      <c r="G329" s="95"/>
      <c r="H329" s="95"/>
      <c r="I329" s="83"/>
      <c r="J329" s="77" t="s">
        <v>37</v>
      </c>
      <c r="K329" s="77"/>
      <c r="L329" s="87">
        <f>G326</f>
        <v>2</v>
      </c>
      <c r="M329" s="83" t="s">
        <v>14</v>
      </c>
    </row>
    <row r="331" spans="1:13" x14ac:dyDescent="0.25">
      <c r="A331" s="2" t="s">
        <v>310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25">
      <c r="A332" s="2" t="s">
        <v>401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25">
      <c r="A333" s="489" t="s">
        <v>70</v>
      </c>
      <c r="B333" s="489"/>
      <c r="C333" s="489"/>
      <c r="D333" s="489"/>
      <c r="E333" s="489"/>
      <c r="F333" s="489"/>
      <c r="G333" s="489"/>
      <c r="H333" s="489"/>
      <c r="I333" s="423"/>
      <c r="J333" s="423"/>
      <c r="K333" s="67" t="s">
        <v>3</v>
      </c>
      <c r="L333" s="66">
        <v>9</v>
      </c>
      <c r="M333" s="67" t="s">
        <v>4</v>
      </c>
    </row>
    <row r="334" spans="1:13" ht="15.75" customHeight="1" x14ac:dyDescent="0.25">
      <c r="A334" s="13" t="s">
        <v>5</v>
      </c>
      <c r="B334" s="13" t="s">
        <v>6</v>
      </c>
      <c r="C334" s="12" t="s">
        <v>7</v>
      </c>
      <c r="D334" s="12" t="s">
        <v>8</v>
      </c>
      <c r="E334" s="11" t="s">
        <v>9</v>
      </c>
      <c r="F334" s="11" t="s">
        <v>10</v>
      </c>
      <c r="G334" s="12" t="s">
        <v>11</v>
      </c>
      <c r="H334" s="10" t="s">
        <v>12</v>
      </c>
      <c r="I334" s="10"/>
      <c r="J334" s="10"/>
      <c r="K334" s="9" t="s">
        <v>13</v>
      </c>
      <c r="L334" s="9"/>
      <c r="M334" s="9"/>
    </row>
    <row r="335" spans="1:13" x14ac:dyDescent="0.25">
      <c r="A335" s="13"/>
      <c r="B335" s="13"/>
      <c r="C335" s="12"/>
      <c r="D335" s="12"/>
      <c r="E335" s="11"/>
      <c r="F335" s="11"/>
      <c r="G335" s="12"/>
      <c r="H335" s="19" t="s">
        <v>14</v>
      </c>
      <c r="I335" s="19" t="s">
        <v>15</v>
      </c>
      <c r="J335" s="19" t="s">
        <v>16</v>
      </c>
      <c r="K335" s="20" t="s">
        <v>14</v>
      </c>
      <c r="L335" s="20" t="s">
        <v>15</v>
      </c>
      <c r="M335" s="20" t="s">
        <v>16</v>
      </c>
    </row>
    <row r="336" spans="1:13" x14ac:dyDescent="0.25">
      <c r="A336" s="21">
        <v>1</v>
      </c>
      <c r="B336" s="22" t="s">
        <v>306</v>
      </c>
      <c r="C336" s="21">
        <v>110</v>
      </c>
      <c r="D336" s="23">
        <f t="shared" ref="D336:D345" si="135">F336+E336</f>
        <v>13</v>
      </c>
      <c r="E336" s="23">
        <v>1</v>
      </c>
      <c r="F336" s="23">
        <f t="shared" ref="F336:F345" si="136">INT(C336/$L$3)</f>
        <v>12</v>
      </c>
      <c r="G336" s="21">
        <v>10</v>
      </c>
      <c r="H336" s="21" t="str">
        <f t="shared" ref="H336:H346" si="137">CHOOSE(WEEKDAY(I336),"Minggu","Senin","Selasa","Rabu","Kamis","Jum'at","Sabtu")</f>
        <v>Sabtu</v>
      </c>
      <c r="I336" s="24">
        <v>45759</v>
      </c>
      <c r="J336" s="25">
        <v>0.875</v>
      </c>
      <c r="K336" s="21" t="str">
        <f t="shared" ref="K336:K345" si="138">CHOOSE(WEEKDAY(L336),"Minggu","Senin","Selasa","Rabu","Kamis","Jum'at","Sabtu")</f>
        <v>Minggu</v>
      </c>
      <c r="L336" s="24">
        <f>(I336+J336)+G336/24</f>
        <v>45760.291666666664</v>
      </c>
      <c r="M336" s="25">
        <f t="shared" ref="M336:M345" si="139">(J336+G336/24)</f>
        <v>1.2916666666666667</v>
      </c>
    </row>
    <row r="337" spans="1:13" x14ac:dyDescent="0.25">
      <c r="A337" s="21">
        <f t="shared" ref="A337:A346" si="140">A336+1</f>
        <v>2</v>
      </c>
      <c r="B337" s="22" t="s">
        <v>361</v>
      </c>
      <c r="C337" s="21">
        <v>110</v>
      </c>
      <c r="D337" s="23">
        <f t="shared" si="135"/>
        <v>13</v>
      </c>
      <c r="E337" s="23">
        <v>1</v>
      </c>
      <c r="F337" s="23">
        <f t="shared" si="136"/>
        <v>12</v>
      </c>
      <c r="G337" s="21">
        <v>2</v>
      </c>
      <c r="H337" s="21" t="str">
        <f t="shared" si="137"/>
        <v>Minggu</v>
      </c>
      <c r="I337" s="24">
        <f t="shared" ref="I337:I346" si="141">$I$336+J337</f>
        <v>45760.833333333336</v>
      </c>
      <c r="J337" s="25">
        <f t="shared" ref="J337:J346" si="142">M336+D336/24</f>
        <v>1.8333333333333335</v>
      </c>
      <c r="K337" s="21" t="str">
        <f t="shared" si="138"/>
        <v>Minggu</v>
      </c>
      <c r="L337" s="24">
        <f t="shared" ref="L337:L345" si="143">($I$336+J337)+G337/24</f>
        <v>45760.916666666672</v>
      </c>
      <c r="M337" s="25">
        <f t="shared" si="139"/>
        <v>1.9166666666666667</v>
      </c>
    </row>
    <row r="338" spans="1:13" x14ac:dyDescent="0.25">
      <c r="A338" s="21">
        <f t="shared" si="140"/>
        <v>3</v>
      </c>
      <c r="B338" s="22" t="s">
        <v>306</v>
      </c>
      <c r="C338" s="21">
        <v>110</v>
      </c>
      <c r="D338" s="23">
        <f t="shared" si="135"/>
        <v>13</v>
      </c>
      <c r="E338" s="23">
        <v>1</v>
      </c>
      <c r="F338" s="23">
        <f t="shared" si="136"/>
        <v>12</v>
      </c>
      <c r="G338" s="21">
        <v>6</v>
      </c>
      <c r="H338" s="21" t="str">
        <f t="shared" si="137"/>
        <v>Senin</v>
      </c>
      <c r="I338" s="24">
        <f t="shared" si="141"/>
        <v>45761.458333333336</v>
      </c>
      <c r="J338" s="25">
        <f t="shared" si="142"/>
        <v>2.4583333333333335</v>
      </c>
      <c r="K338" s="21" t="str">
        <f t="shared" si="138"/>
        <v>Senin</v>
      </c>
      <c r="L338" s="24">
        <f t="shared" si="143"/>
        <v>45761.708333333336</v>
      </c>
      <c r="M338" s="25">
        <f t="shared" si="139"/>
        <v>2.7083333333333335</v>
      </c>
    </row>
    <row r="339" spans="1:13" x14ac:dyDescent="0.25">
      <c r="A339" s="21">
        <f t="shared" si="140"/>
        <v>4</v>
      </c>
      <c r="B339" s="22" t="s">
        <v>361</v>
      </c>
      <c r="C339" s="21">
        <v>110</v>
      </c>
      <c r="D339" s="23">
        <f t="shared" si="135"/>
        <v>13</v>
      </c>
      <c r="E339" s="23">
        <v>1</v>
      </c>
      <c r="F339" s="23">
        <f t="shared" si="136"/>
        <v>12</v>
      </c>
      <c r="G339" s="21">
        <v>2</v>
      </c>
      <c r="H339" s="21" t="str">
        <f t="shared" si="137"/>
        <v>Selasa</v>
      </c>
      <c r="I339" s="24">
        <f t="shared" si="141"/>
        <v>45762.25</v>
      </c>
      <c r="J339" s="25">
        <f t="shared" si="142"/>
        <v>3.25</v>
      </c>
      <c r="K339" s="21" t="str">
        <f t="shared" si="138"/>
        <v>Selasa</v>
      </c>
      <c r="L339" s="24">
        <f t="shared" si="143"/>
        <v>45762.333333333336</v>
      </c>
      <c r="M339" s="25">
        <f t="shared" si="139"/>
        <v>3.3333333333333335</v>
      </c>
    </row>
    <row r="340" spans="1:13" x14ac:dyDescent="0.25">
      <c r="A340" s="21">
        <f t="shared" si="140"/>
        <v>5</v>
      </c>
      <c r="B340" s="22" t="s">
        <v>306</v>
      </c>
      <c r="C340" s="21">
        <v>72</v>
      </c>
      <c r="D340" s="23">
        <f t="shared" si="135"/>
        <v>8</v>
      </c>
      <c r="E340" s="23">
        <v>0</v>
      </c>
      <c r="F340" s="23">
        <f t="shared" si="136"/>
        <v>8</v>
      </c>
      <c r="G340" s="21">
        <v>2</v>
      </c>
      <c r="H340" s="21" t="str">
        <f t="shared" si="137"/>
        <v>Selasa</v>
      </c>
      <c r="I340" s="24">
        <f t="shared" si="141"/>
        <v>45762.875</v>
      </c>
      <c r="J340" s="25">
        <f t="shared" si="142"/>
        <v>3.875</v>
      </c>
      <c r="K340" s="21" t="str">
        <f t="shared" si="138"/>
        <v>Selasa</v>
      </c>
      <c r="L340" s="24">
        <f t="shared" si="143"/>
        <v>45762.958333333336</v>
      </c>
      <c r="M340" s="25">
        <f t="shared" si="139"/>
        <v>3.9583333333333335</v>
      </c>
    </row>
    <row r="341" spans="1:13" x14ac:dyDescent="0.25">
      <c r="A341" s="21">
        <f t="shared" si="140"/>
        <v>6</v>
      </c>
      <c r="B341" s="22" t="s">
        <v>305</v>
      </c>
      <c r="C341" s="21">
        <v>72</v>
      </c>
      <c r="D341" s="23">
        <f t="shared" si="135"/>
        <v>8</v>
      </c>
      <c r="E341" s="23">
        <v>0</v>
      </c>
      <c r="F341" s="23">
        <f t="shared" si="136"/>
        <v>8</v>
      </c>
      <c r="G341" s="21">
        <v>1</v>
      </c>
      <c r="H341" s="21" t="str">
        <f t="shared" si="137"/>
        <v>Rabu</v>
      </c>
      <c r="I341" s="24">
        <f t="shared" si="141"/>
        <v>45763.291666666664</v>
      </c>
      <c r="J341" s="25">
        <f t="shared" si="142"/>
        <v>4.291666666666667</v>
      </c>
      <c r="K341" s="21" t="str">
        <f t="shared" si="138"/>
        <v>Rabu</v>
      </c>
      <c r="L341" s="24">
        <f t="shared" si="143"/>
        <v>45763.333333333328</v>
      </c>
      <c r="M341" s="25">
        <f t="shared" si="139"/>
        <v>4.3333333333333339</v>
      </c>
    </row>
    <row r="342" spans="1:13" x14ac:dyDescent="0.25">
      <c r="A342" s="21">
        <f t="shared" si="140"/>
        <v>7</v>
      </c>
      <c r="B342" s="22" t="s">
        <v>306</v>
      </c>
      <c r="C342" s="21">
        <v>110</v>
      </c>
      <c r="D342" s="23">
        <f t="shared" si="135"/>
        <v>13</v>
      </c>
      <c r="E342" s="23">
        <v>1</v>
      </c>
      <c r="F342" s="23">
        <f t="shared" si="136"/>
        <v>12</v>
      </c>
      <c r="G342" s="21">
        <v>2</v>
      </c>
      <c r="H342" s="21" t="str">
        <f t="shared" si="137"/>
        <v>Rabu</v>
      </c>
      <c r="I342" s="24">
        <f t="shared" si="141"/>
        <v>45763.666666666664</v>
      </c>
      <c r="J342" s="25">
        <f t="shared" si="142"/>
        <v>4.666666666666667</v>
      </c>
      <c r="K342" s="21" t="str">
        <f t="shared" si="138"/>
        <v>Rabu</v>
      </c>
      <c r="L342" s="24">
        <f t="shared" si="143"/>
        <v>45763.75</v>
      </c>
      <c r="M342" s="25">
        <f t="shared" si="139"/>
        <v>4.75</v>
      </c>
    </row>
    <row r="343" spans="1:13" x14ac:dyDescent="0.25">
      <c r="A343" s="21">
        <f t="shared" si="140"/>
        <v>8</v>
      </c>
      <c r="B343" s="22" t="s">
        <v>361</v>
      </c>
      <c r="C343" s="21">
        <v>110</v>
      </c>
      <c r="D343" s="23">
        <f t="shared" si="135"/>
        <v>13</v>
      </c>
      <c r="E343" s="23">
        <v>1</v>
      </c>
      <c r="F343" s="23">
        <f t="shared" si="136"/>
        <v>12</v>
      </c>
      <c r="G343" s="21">
        <v>2</v>
      </c>
      <c r="H343" s="21" t="str">
        <f t="shared" si="137"/>
        <v>Kamis</v>
      </c>
      <c r="I343" s="24">
        <f t="shared" si="141"/>
        <v>45764.291666666664</v>
      </c>
      <c r="J343" s="25">
        <f t="shared" si="142"/>
        <v>5.291666666666667</v>
      </c>
      <c r="K343" s="21" t="str">
        <f t="shared" si="138"/>
        <v>Kamis</v>
      </c>
      <c r="L343" s="24">
        <f t="shared" si="143"/>
        <v>45764.375</v>
      </c>
      <c r="M343" s="25">
        <f t="shared" si="139"/>
        <v>5.375</v>
      </c>
    </row>
    <row r="344" spans="1:13" x14ac:dyDescent="0.25">
      <c r="A344" s="21">
        <f t="shared" si="140"/>
        <v>9</v>
      </c>
      <c r="B344" s="22" t="s">
        <v>306</v>
      </c>
      <c r="C344" s="21">
        <v>110</v>
      </c>
      <c r="D344" s="23">
        <f t="shared" si="135"/>
        <v>13</v>
      </c>
      <c r="E344" s="23">
        <v>1</v>
      </c>
      <c r="F344" s="23">
        <f t="shared" si="136"/>
        <v>12</v>
      </c>
      <c r="G344" s="21">
        <v>19</v>
      </c>
      <c r="H344" s="21" t="str">
        <f t="shared" si="137"/>
        <v>Kamis</v>
      </c>
      <c r="I344" s="24">
        <f t="shared" si="141"/>
        <v>45764.916666666664</v>
      </c>
      <c r="J344" s="25">
        <f t="shared" si="142"/>
        <v>5.916666666666667</v>
      </c>
      <c r="K344" s="21" t="str">
        <f t="shared" si="138"/>
        <v>Jum'at</v>
      </c>
      <c r="L344" s="24">
        <f t="shared" si="143"/>
        <v>45765.708333333328</v>
      </c>
      <c r="M344" s="25">
        <f t="shared" si="139"/>
        <v>6.7083333333333339</v>
      </c>
    </row>
    <row r="345" spans="1:13" x14ac:dyDescent="0.25">
      <c r="A345" s="21">
        <f t="shared" si="140"/>
        <v>10</v>
      </c>
      <c r="B345" s="22" t="s">
        <v>361</v>
      </c>
      <c r="C345" s="21">
        <v>110</v>
      </c>
      <c r="D345" s="23">
        <f t="shared" si="135"/>
        <v>13</v>
      </c>
      <c r="E345" s="23">
        <v>1</v>
      </c>
      <c r="F345" s="23">
        <f t="shared" si="136"/>
        <v>12</v>
      </c>
      <c r="G345" s="21">
        <v>2</v>
      </c>
      <c r="H345" s="21" t="str">
        <f t="shared" si="137"/>
        <v>Sabtu</v>
      </c>
      <c r="I345" s="24">
        <f t="shared" si="141"/>
        <v>45766.25</v>
      </c>
      <c r="J345" s="25">
        <f t="shared" si="142"/>
        <v>7.2500000000000009</v>
      </c>
      <c r="K345" s="21" t="str">
        <f t="shared" si="138"/>
        <v>Sabtu</v>
      </c>
      <c r="L345" s="24">
        <f t="shared" si="143"/>
        <v>45766.333333333336</v>
      </c>
      <c r="M345" s="25">
        <f t="shared" si="139"/>
        <v>7.3333333333333339</v>
      </c>
    </row>
    <row r="346" spans="1:13" x14ac:dyDescent="0.25">
      <c r="A346" s="21">
        <f t="shared" si="140"/>
        <v>11</v>
      </c>
      <c r="B346" s="22" t="s">
        <v>306</v>
      </c>
      <c r="C346" s="21"/>
      <c r="D346" s="23"/>
      <c r="E346" s="23"/>
      <c r="F346" s="23"/>
      <c r="G346" s="21"/>
      <c r="H346" s="21" t="str">
        <f t="shared" si="137"/>
        <v>Sabtu</v>
      </c>
      <c r="I346" s="24">
        <f t="shared" si="141"/>
        <v>45766.875</v>
      </c>
      <c r="J346" s="25">
        <f t="shared" si="142"/>
        <v>7.8750000000000009</v>
      </c>
      <c r="K346" s="21"/>
      <c r="L346" s="24"/>
      <c r="M346" s="25"/>
    </row>
    <row r="347" spans="1:13" x14ac:dyDescent="0.25">
      <c r="A347" s="1" t="s">
        <v>31</v>
      </c>
      <c r="B347" s="1"/>
      <c r="C347" s="75">
        <f>SUM(C336:C346)</f>
        <v>1024</v>
      </c>
      <c r="D347" s="75">
        <f>SUM(D336:D346)</f>
        <v>120</v>
      </c>
      <c r="E347" s="75"/>
      <c r="F347" s="75"/>
      <c r="G347" s="75">
        <f>SUM(G336:G346)</f>
        <v>48</v>
      </c>
      <c r="H347" s="75">
        <f>D347+G347</f>
        <v>168</v>
      </c>
      <c r="I347" s="76"/>
      <c r="J347" s="77"/>
      <c r="K347" s="76"/>
      <c r="L347" s="76"/>
      <c r="M347" s="77"/>
    </row>
    <row r="348" spans="1:13" x14ac:dyDescent="0.25">
      <c r="A348" s="1" t="s">
        <v>32</v>
      </c>
      <c r="B348" s="1"/>
      <c r="C348" s="78"/>
      <c r="D348" s="79">
        <f>D347/24</f>
        <v>5</v>
      </c>
      <c r="E348" s="79"/>
      <c r="F348" s="79"/>
      <c r="G348" s="79">
        <f>G347/24</f>
        <v>2</v>
      </c>
      <c r="H348" s="79">
        <f>H347/24</f>
        <v>7</v>
      </c>
      <c r="I348" s="81"/>
      <c r="J348" s="82" t="s">
        <v>33</v>
      </c>
      <c r="K348" s="83"/>
      <c r="L348" s="83"/>
      <c r="M348" s="83"/>
    </row>
    <row r="349" spans="1:13" x14ac:dyDescent="0.25">
      <c r="A349" s="95"/>
      <c r="B349" s="95"/>
      <c r="C349" s="95"/>
      <c r="D349" s="95"/>
      <c r="E349" s="95"/>
      <c r="F349" s="95"/>
      <c r="G349" s="95"/>
      <c r="H349" s="83"/>
      <c r="I349" s="83"/>
      <c r="J349" s="77" t="s">
        <v>34</v>
      </c>
      <c r="K349" s="77"/>
      <c r="L349" s="85">
        <f>C347</f>
        <v>1024</v>
      </c>
      <c r="M349" s="83" t="s">
        <v>35</v>
      </c>
    </row>
    <row r="350" spans="1:13" x14ac:dyDescent="0.25">
      <c r="A350" s="95"/>
      <c r="B350" s="95"/>
      <c r="C350" s="95"/>
      <c r="D350" s="95"/>
      <c r="E350" s="95"/>
      <c r="F350" s="95"/>
      <c r="G350" s="95"/>
      <c r="H350" s="95"/>
      <c r="I350" s="425"/>
      <c r="J350" s="77" t="s">
        <v>36</v>
      </c>
      <c r="K350" s="77"/>
      <c r="L350" s="86">
        <f>D348</f>
        <v>5</v>
      </c>
      <c r="M350" s="83" t="s">
        <v>14</v>
      </c>
    </row>
    <row r="351" spans="1:13" x14ac:dyDescent="0.25">
      <c r="A351" s="95"/>
      <c r="B351" s="95"/>
      <c r="C351" s="95"/>
      <c r="D351" s="95"/>
      <c r="E351" s="95"/>
      <c r="F351" s="95"/>
      <c r="G351" s="95"/>
      <c r="H351" s="95"/>
      <c r="I351" s="83"/>
      <c r="J351" s="77" t="s">
        <v>37</v>
      </c>
      <c r="K351" s="77"/>
      <c r="L351" s="87">
        <f>G348</f>
        <v>2</v>
      </c>
      <c r="M351" s="83" t="s">
        <v>14</v>
      </c>
    </row>
    <row r="353" spans="1:13" x14ac:dyDescent="0.25">
      <c r="A353" s="2" t="s">
        <v>310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25">
      <c r="A354" s="2" t="s">
        <v>401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25">
      <c r="A355" s="489" t="s">
        <v>71</v>
      </c>
      <c r="B355" s="489"/>
      <c r="C355" s="489"/>
      <c r="D355" s="489"/>
      <c r="E355" s="489"/>
      <c r="F355" s="489"/>
      <c r="G355" s="489"/>
      <c r="H355" s="489"/>
      <c r="I355" s="423"/>
      <c r="J355" s="423"/>
      <c r="K355" s="67" t="s">
        <v>3</v>
      </c>
      <c r="L355" s="66">
        <v>9</v>
      </c>
      <c r="M355" s="67" t="s">
        <v>4</v>
      </c>
    </row>
    <row r="356" spans="1:13" ht="15.75" customHeight="1" x14ac:dyDescent="0.25">
      <c r="A356" s="13" t="s">
        <v>5</v>
      </c>
      <c r="B356" s="13" t="s">
        <v>6</v>
      </c>
      <c r="C356" s="12" t="s">
        <v>7</v>
      </c>
      <c r="D356" s="12" t="s">
        <v>8</v>
      </c>
      <c r="E356" s="11" t="s">
        <v>9</v>
      </c>
      <c r="F356" s="11" t="s">
        <v>10</v>
      </c>
      <c r="G356" s="12" t="s">
        <v>11</v>
      </c>
      <c r="H356" s="10" t="s">
        <v>12</v>
      </c>
      <c r="I356" s="10"/>
      <c r="J356" s="10"/>
      <c r="K356" s="9" t="s">
        <v>13</v>
      </c>
      <c r="L356" s="9"/>
      <c r="M356" s="9"/>
    </row>
    <row r="357" spans="1:13" x14ac:dyDescent="0.25">
      <c r="A357" s="13"/>
      <c r="B357" s="13"/>
      <c r="C357" s="12"/>
      <c r="D357" s="12"/>
      <c r="E357" s="11"/>
      <c r="F357" s="11"/>
      <c r="G357" s="12"/>
      <c r="H357" s="19" t="s">
        <v>14</v>
      </c>
      <c r="I357" s="19" t="s">
        <v>15</v>
      </c>
      <c r="J357" s="19" t="s">
        <v>16</v>
      </c>
      <c r="K357" s="20" t="s">
        <v>14</v>
      </c>
      <c r="L357" s="20" t="s">
        <v>15</v>
      </c>
      <c r="M357" s="20" t="s">
        <v>16</v>
      </c>
    </row>
    <row r="358" spans="1:13" x14ac:dyDescent="0.25">
      <c r="A358" s="21">
        <v>1</v>
      </c>
      <c r="B358" s="22" t="s">
        <v>306</v>
      </c>
      <c r="C358" s="21">
        <v>110</v>
      </c>
      <c r="D358" s="23">
        <f t="shared" ref="D358:D367" si="144">F358+E358</f>
        <v>13</v>
      </c>
      <c r="E358" s="23">
        <v>1</v>
      </c>
      <c r="F358" s="23">
        <f t="shared" ref="F358:F367" si="145">INT(C358/$L$3)</f>
        <v>12</v>
      </c>
      <c r="G358" s="21">
        <v>10</v>
      </c>
      <c r="H358" s="21" t="str">
        <f t="shared" ref="H358:H368" si="146">CHOOSE(WEEKDAY(I358),"Minggu","Senin","Selasa","Rabu","Kamis","Jum'at","Sabtu")</f>
        <v>Sabtu</v>
      </c>
      <c r="I358" s="24">
        <v>45766</v>
      </c>
      <c r="J358" s="25">
        <v>0.875</v>
      </c>
      <c r="K358" s="21" t="str">
        <f t="shared" ref="K358:K367" si="147">CHOOSE(WEEKDAY(L358),"Minggu","Senin","Selasa","Rabu","Kamis","Jum'at","Sabtu")</f>
        <v>Minggu</v>
      </c>
      <c r="L358" s="24">
        <f>(I358+J358)+G358/24</f>
        <v>45767.291666666664</v>
      </c>
      <c r="M358" s="25">
        <f t="shared" ref="M358:M367" si="148">(J358+G358/24)</f>
        <v>1.2916666666666667</v>
      </c>
    </row>
    <row r="359" spans="1:13" x14ac:dyDescent="0.25">
      <c r="A359" s="21">
        <f t="shared" ref="A359:A368" si="149">A358+1</f>
        <v>2</v>
      </c>
      <c r="B359" s="22" t="s">
        <v>361</v>
      </c>
      <c r="C359" s="21">
        <v>110</v>
      </c>
      <c r="D359" s="23">
        <f t="shared" si="144"/>
        <v>13</v>
      </c>
      <c r="E359" s="23">
        <v>1</v>
      </c>
      <c r="F359" s="23">
        <f t="shared" si="145"/>
        <v>12</v>
      </c>
      <c r="G359" s="21">
        <v>2</v>
      </c>
      <c r="H359" s="21" t="str">
        <f t="shared" si="146"/>
        <v>Minggu</v>
      </c>
      <c r="I359" s="24">
        <f t="shared" ref="I359:I368" si="150">$I$358+J359</f>
        <v>45767.833333333336</v>
      </c>
      <c r="J359" s="25">
        <f t="shared" ref="J359:J368" si="151">M358+D358/24</f>
        <v>1.8333333333333335</v>
      </c>
      <c r="K359" s="21" t="str">
        <f t="shared" si="147"/>
        <v>Minggu</v>
      </c>
      <c r="L359" s="24">
        <f t="shared" ref="L359:L367" si="152">($I$358+J359)+G359/24</f>
        <v>45767.916666666672</v>
      </c>
      <c r="M359" s="25">
        <f t="shared" si="148"/>
        <v>1.9166666666666667</v>
      </c>
    </row>
    <row r="360" spans="1:13" x14ac:dyDescent="0.25">
      <c r="A360" s="21">
        <f t="shared" si="149"/>
        <v>3</v>
      </c>
      <c r="B360" s="22" t="s">
        <v>306</v>
      </c>
      <c r="C360" s="21">
        <v>110</v>
      </c>
      <c r="D360" s="23">
        <f t="shared" si="144"/>
        <v>13</v>
      </c>
      <c r="E360" s="23">
        <v>1</v>
      </c>
      <c r="F360" s="23">
        <f t="shared" si="145"/>
        <v>12</v>
      </c>
      <c r="G360" s="21">
        <v>6</v>
      </c>
      <c r="H360" s="21" t="str">
        <f t="shared" si="146"/>
        <v>Senin</v>
      </c>
      <c r="I360" s="24">
        <f t="shared" si="150"/>
        <v>45768.458333333336</v>
      </c>
      <c r="J360" s="25">
        <f t="shared" si="151"/>
        <v>2.4583333333333335</v>
      </c>
      <c r="K360" s="21" t="str">
        <f t="shared" si="147"/>
        <v>Senin</v>
      </c>
      <c r="L360" s="24">
        <f t="shared" si="152"/>
        <v>45768.708333333336</v>
      </c>
      <c r="M360" s="25">
        <f t="shared" si="148"/>
        <v>2.7083333333333335</v>
      </c>
    </row>
    <row r="361" spans="1:13" x14ac:dyDescent="0.25">
      <c r="A361" s="21">
        <f t="shared" si="149"/>
        <v>4</v>
      </c>
      <c r="B361" s="22" t="s">
        <v>361</v>
      </c>
      <c r="C361" s="21">
        <v>110</v>
      </c>
      <c r="D361" s="23">
        <f t="shared" si="144"/>
        <v>13</v>
      </c>
      <c r="E361" s="23">
        <v>1</v>
      </c>
      <c r="F361" s="23">
        <f t="shared" si="145"/>
        <v>12</v>
      </c>
      <c r="G361" s="21">
        <v>2</v>
      </c>
      <c r="H361" s="21" t="str">
        <f t="shared" si="146"/>
        <v>Selasa</v>
      </c>
      <c r="I361" s="24">
        <f t="shared" si="150"/>
        <v>45769.25</v>
      </c>
      <c r="J361" s="25">
        <f t="shared" si="151"/>
        <v>3.25</v>
      </c>
      <c r="K361" s="21" t="str">
        <f t="shared" si="147"/>
        <v>Selasa</v>
      </c>
      <c r="L361" s="24">
        <f t="shared" si="152"/>
        <v>45769.333333333336</v>
      </c>
      <c r="M361" s="25">
        <f t="shared" si="148"/>
        <v>3.3333333333333335</v>
      </c>
    </row>
    <row r="362" spans="1:13" x14ac:dyDescent="0.25">
      <c r="A362" s="21">
        <f t="shared" si="149"/>
        <v>5</v>
      </c>
      <c r="B362" s="22" t="s">
        <v>306</v>
      </c>
      <c r="C362" s="21">
        <v>72</v>
      </c>
      <c r="D362" s="23">
        <f t="shared" si="144"/>
        <v>8</v>
      </c>
      <c r="E362" s="23">
        <v>0</v>
      </c>
      <c r="F362" s="23">
        <f t="shared" si="145"/>
        <v>8</v>
      </c>
      <c r="G362" s="21">
        <v>2</v>
      </c>
      <c r="H362" s="21" t="str">
        <f t="shared" si="146"/>
        <v>Selasa</v>
      </c>
      <c r="I362" s="24">
        <f t="shared" si="150"/>
        <v>45769.875</v>
      </c>
      <c r="J362" s="25">
        <f t="shared" si="151"/>
        <v>3.875</v>
      </c>
      <c r="K362" s="21" t="str">
        <f t="shared" si="147"/>
        <v>Selasa</v>
      </c>
      <c r="L362" s="24">
        <f t="shared" si="152"/>
        <v>45769.958333333336</v>
      </c>
      <c r="M362" s="25">
        <f t="shared" si="148"/>
        <v>3.9583333333333335</v>
      </c>
    </row>
    <row r="363" spans="1:13" x14ac:dyDescent="0.25">
      <c r="A363" s="21">
        <f t="shared" si="149"/>
        <v>6</v>
      </c>
      <c r="B363" s="22" t="s">
        <v>305</v>
      </c>
      <c r="C363" s="21">
        <v>72</v>
      </c>
      <c r="D363" s="23">
        <f t="shared" si="144"/>
        <v>8</v>
      </c>
      <c r="E363" s="23">
        <v>0</v>
      </c>
      <c r="F363" s="23">
        <f t="shared" si="145"/>
        <v>8</v>
      </c>
      <c r="G363" s="21">
        <v>1</v>
      </c>
      <c r="H363" s="21" t="str">
        <f t="shared" si="146"/>
        <v>Rabu</v>
      </c>
      <c r="I363" s="24">
        <f t="shared" si="150"/>
        <v>45770.291666666664</v>
      </c>
      <c r="J363" s="25">
        <f t="shared" si="151"/>
        <v>4.291666666666667</v>
      </c>
      <c r="K363" s="21" t="str">
        <f t="shared" si="147"/>
        <v>Rabu</v>
      </c>
      <c r="L363" s="24">
        <f t="shared" si="152"/>
        <v>45770.333333333328</v>
      </c>
      <c r="M363" s="25">
        <f t="shared" si="148"/>
        <v>4.3333333333333339</v>
      </c>
    </row>
    <row r="364" spans="1:13" x14ac:dyDescent="0.25">
      <c r="A364" s="21">
        <f t="shared" si="149"/>
        <v>7</v>
      </c>
      <c r="B364" s="22" t="s">
        <v>306</v>
      </c>
      <c r="C364" s="21">
        <v>110</v>
      </c>
      <c r="D364" s="23">
        <f t="shared" si="144"/>
        <v>13</v>
      </c>
      <c r="E364" s="23">
        <v>1</v>
      </c>
      <c r="F364" s="23">
        <f t="shared" si="145"/>
        <v>12</v>
      </c>
      <c r="G364" s="21">
        <v>2</v>
      </c>
      <c r="H364" s="21" t="str">
        <f t="shared" si="146"/>
        <v>Rabu</v>
      </c>
      <c r="I364" s="24">
        <f t="shared" si="150"/>
        <v>45770.666666666664</v>
      </c>
      <c r="J364" s="25">
        <f t="shared" si="151"/>
        <v>4.666666666666667</v>
      </c>
      <c r="K364" s="21" t="str">
        <f t="shared" si="147"/>
        <v>Rabu</v>
      </c>
      <c r="L364" s="24">
        <f t="shared" si="152"/>
        <v>45770.75</v>
      </c>
      <c r="M364" s="25">
        <f t="shared" si="148"/>
        <v>4.75</v>
      </c>
    </row>
    <row r="365" spans="1:13" x14ac:dyDescent="0.25">
      <c r="A365" s="21">
        <f t="shared" si="149"/>
        <v>8</v>
      </c>
      <c r="B365" s="22" t="s">
        <v>361</v>
      </c>
      <c r="C365" s="21">
        <v>110</v>
      </c>
      <c r="D365" s="23">
        <f t="shared" si="144"/>
        <v>13</v>
      </c>
      <c r="E365" s="23">
        <v>1</v>
      </c>
      <c r="F365" s="23">
        <f t="shared" si="145"/>
        <v>12</v>
      </c>
      <c r="G365" s="21">
        <v>2</v>
      </c>
      <c r="H365" s="21" t="str">
        <f t="shared" si="146"/>
        <v>Kamis</v>
      </c>
      <c r="I365" s="24">
        <f t="shared" si="150"/>
        <v>45771.291666666664</v>
      </c>
      <c r="J365" s="25">
        <f t="shared" si="151"/>
        <v>5.291666666666667</v>
      </c>
      <c r="K365" s="21" t="str">
        <f t="shared" si="147"/>
        <v>Kamis</v>
      </c>
      <c r="L365" s="24">
        <f t="shared" si="152"/>
        <v>45771.375</v>
      </c>
      <c r="M365" s="25">
        <f t="shared" si="148"/>
        <v>5.375</v>
      </c>
    </row>
    <row r="366" spans="1:13" x14ac:dyDescent="0.25">
      <c r="A366" s="21">
        <f t="shared" si="149"/>
        <v>9</v>
      </c>
      <c r="B366" s="22" t="s">
        <v>306</v>
      </c>
      <c r="C366" s="21">
        <v>110</v>
      </c>
      <c r="D366" s="23">
        <f t="shared" si="144"/>
        <v>13</v>
      </c>
      <c r="E366" s="23">
        <v>1</v>
      </c>
      <c r="F366" s="23">
        <f t="shared" si="145"/>
        <v>12</v>
      </c>
      <c r="G366" s="21">
        <v>19</v>
      </c>
      <c r="H366" s="21" t="str">
        <f t="shared" si="146"/>
        <v>Kamis</v>
      </c>
      <c r="I366" s="24">
        <f t="shared" si="150"/>
        <v>45771.916666666664</v>
      </c>
      <c r="J366" s="25">
        <f t="shared" si="151"/>
        <v>5.916666666666667</v>
      </c>
      <c r="K366" s="21" t="str">
        <f t="shared" si="147"/>
        <v>Jum'at</v>
      </c>
      <c r="L366" s="24">
        <f t="shared" si="152"/>
        <v>45772.708333333328</v>
      </c>
      <c r="M366" s="25">
        <f t="shared" si="148"/>
        <v>6.7083333333333339</v>
      </c>
    </row>
    <row r="367" spans="1:13" x14ac:dyDescent="0.25">
      <c r="A367" s="21">
        <f t="shared" si="149"/>
        <v>10</v>
      </c>
      <c r="B367" s="22" t="s">
        <v>361</v>
      </c>
      <c r="C367" s="21">
        <v>110</v>
      </c>
      <c r="D367" s="23">
        <f t="shared" si="144"/>
        <v>13</v>
      </c>
      <c r="E367" s="23">
        <v>1</v>
      </c>
      <c r="F367" s="23">
        <f t="shared" si="145"/>
        <v>12</v>
      </c>
      <c r="G367" s="21">
        <v>2</v>
      </c>
      <c r="H367" s="21" t="str">
        <f t="shared" si="146"/>
        <v>Sabtu</v>
      </c>
      <c r="I367" s="24">
        <f t="shared" si="150"/>
        <v>45773.25</v>
      </c>
      <c r="J367" s="25">
        <f t="shared" si="151"/>
        <v>7.2500000000000009</v>
      </c>
      <c r="K367" s="21" t="str">
        <f t="shared" si="147"/>
        <v>Sabtu</v>
      </c>
      <c r="L367" s="24">
        <f t="shared" si="152"/>
        <v>45773.333333333336</v>
      </c>
      <c r="M367" s="25">
        <f t="shared" si="148"/>
        <v>7.3333333333333339</v>
      </c>
    </row>
    <row r="368" spans="1:13" x14ac:dyDescent="0.25">
      <c r="A368" s="21">
        <f t="shared" si="149"/>
        <v>11</v>
      </c>
      <c r="B368" s="22" t="s">
        <v>306</v>
      </c>
      <c r="C368" s="21"/>
      <c r="D368" s="23"/>
      <c r="E368" s="23"/>
      <c r="F368" s="23"/>
      <c r="G368" s="21"/>
      <c r="H368" s="21" t="str">
        <f t="shared" si="146"/>
        <v>Sabtu</v>
      </c>
      <c r="I368" s="24">
        <f t="shared" si="150"/>
        <v>45773.875</v>
      </c>
      <c r="J368" s="25">
        <f t="shared" si="151"/>
        <v>7.8750000000000009</v>
      </c>
      <c r="K368" s="21"/>
      <c r="L368" s="24"/>
      <c r="M368" s="25"/>
    </row>
    <row r="369" spans="1:13" x14ac:dyDescent="0.25">
      <c r="A369" s="1" t="s">
        <v>31</v>
      </c>
      <c r="B369" s="1"/>
      <c r="C369" s="75">
        <f>SUM(C358:C368)</f>
        <v>1024</v>
      </c>
      <c r="D369" s="75">
        <f>SUM(D358:D368)</f>
        <v>120</v>
      </c>
      <c r="E369" s="75"/>
      <c r="F369" s="75"/>
      <c r="G369" s="75">
        <f>SUM(G358:G368)</f>
        <v>48</v>
      </c>
      <c r="H369" s="75">
        <f>D369+G369</f>
        <v>168</v>
      </c>
      <c r="I369" s="76"/>
      <c r="J369" s="77"/>
      <c r="K369" s="76"/>
      <c r="L369" s="76"/>
      <c r="M369" s="77"/>
    </row>
    <row r="370" spans="1:13" x14ac:dyDescent="0.25">
      <c r="A370" s="1" t="s">
        <v>32</v>
      </c>
      <c r="B370" s="1"/>
      <c r="C370" s="78"/>
      <c r="D370" s="79">
        <f>D369/24</f>
        <v>5</v>
      </c>
      <c r="E370" s="79"/>
      <c r="F370" s="79"/>
      <c r="G370" s="79">
        <f>G369/24</f>
        <v>2</v>
      </c>
      <c r="H370" s="79">
        <f>H369/24</f>
        <v>7</v>
      </c>
      <c r="I370" s="81"/>
      <c r="J370" s="82" t="s">
        <v>33</v>
      </c>
      <c r="K370" s="83"/>
      <c r="L370" s="83"/>
      <c r="M370" s="83"/>
    </row>
    <row r="371" spans="1:13" x14ac:dyDescent="0.25">
      <c r="A371" s="95"/>
      <c r="B371" s="95"/>
      <c r="C371" s="95"/>
      <c r="D371" s="95"/>
      <c r="E371" s="95"/>
      <c r="F371" s="95"/>
      <c r="G371" s="95"/>
      <c r="H371" s="83"/>
      <c r="I371" s="83"/>
      <c r="J371" s="77" t="s">
        <v>34</v>
      </c>
      <c r="K371" s="77"/>
      <c r="L371" s="85">
        <f>C369</f>
        <v>1024</v>
      </c>
      <c r="M371" s="83" t="s">
        <v>35</v>
      </c>
    </row>
    <row r="372" spans="1:13" x14ac:dyDescent="0.25">
      <c r="A372" s="95"/>
      <c r="B372" s="95"/>
      <c r="C372" s="95"/>
      <c r="D372" s="95"/>
      <c r="E372" s="95"/>
      <c r="F372" s="95"/>
      <c r="G372" s="95"/>
      <c r="H372" s="95"/>
      <c r="I372" s="425"/>
      <c r="J372" s="77" t="s">
        <v>36</v>
      </c>
      <c r="K372" s="77"/>
      <c r="L372" s="86">
        <f>D370</f>
        <v>5</v>
      </c>
      <c r="M372" s="83" t="s">
        <v>14</v>
      </c>
    </row>
    <row r="373" spans="1:13" x14ac:dyDescent="0.25">
      <c r="A373" s="95"/>
      <c r="B373" s="95"/>
      <c r="C373" s="95"/>
      <c r="D373" s="95"/>
      <c r="E373" s="95"/>
      <c r="F373" s="95"/>
      <c r="G373" s="95"/>
      <c r="H373" s="95"/>
      <c r="I373" s="83"/>
      <c r="J373" s="77" t="s">
        <v>37</v>
      </c>
      <c r="K373" s="77"/>
      <c r="L373" s="87">
        <f>G370</f>
        <v>2</v>
      </c>
      <c r="M373" s="83" t="s">
        <v>14</v>
      </c>
    </row>
    <row r="375" spans="1:13" x14ac:dyDescent="0.25">
      <c r="A375" s="2" t="s">
        <v>310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25">
      <c r="A376" s="2" t="s">
        <v>401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25">
      <c r="A377" s="489" t="s">
        <v>72</v>
      </c>
      <c r="B377" s="489"/>
      <c r="C377" s="489"/>
      <c r="D377" s="489"/>
      <c r="E377" s="489"/>
      <c r="F377" s="489"/>
      <c r="G377" s="489"/>
      <c r="H377" s="489"/>
      <c r="I377" s="423"/>
      <c r="J377" s="423"/>
      <c r="K377" s="67" t="s">
        <v>3</v>
      </c>
      <c r="L377" s="66">
        <v>9</v>
      </c>
      <c r="M377" s="67" t="s">
        <v>4</v>
      </c>
    </row>
    <row r="378" spans="1:13" ht="15.75" customHeight="1" x14ac:dyDescent="0.25">
      <c r="A378" s="13" t="s">
        <v>5</v>
      </c>
      <c r="B378" s="13" t="s">
        <v>6</v>
      </c>
      <c r="C378" s="12" t="s">
        <v>7</v>
      </c>
      <c r="D378" s="12" t="s">
        <v>8</v>
      </c>
      <c r="E378" s="11" t="s">
        <v>9</v>
      </c>
      <c r="F378" s="11" t="s">
        <v>10</v>
      </c>
      <c r="G378" s="12" t="s">
        <v>11</v>
      </c>
      <c r="H378" s="10" t="s">
        <v>12</v>
      </c>
      <c r="I378" s="10"/>
      <c r="J378" s="10"/>
      <c r="K378" s="9" t="s">
        <v>13</v>
      </c>
      <c r="L378" s="9"/>
      <c r="M378" s="9"/>
    </row>
    <row r="379" spans="1:13" x14ac:dyDescent="0.25">
      <c r="A379" s="13"/>
      <c r="B379" s="13"/>
      <c r="C379" s="12"/>
      <c r="D379" s="12"/>
      <c r="E379" s="11"/>
      <c r="F379" s="11"/>
      <c r="G379" s="12"/>
      <c r="H379" s="19" t="s">
        <v>14</v>
      </c>
      <c r="I379" s="19" t="s">
        <v>15</v>
      </c>
      <c r="J379" s="19" t="s">
        <v>16</v>
      </c>
      <c r="K379" s="20" t="s">
        <v>14</v>
      </c>
      <c r="L379" s="20" t="s">
        <v>15</v>
      </c>
      <c r="M379" s="20" t="s">
        <v>16</v>
      </c>
    </row>
    <row r="380" spans="1:13" x14ac:dyDescent="0.25">
      <c r="A380" s="21">
        <v>1</v>
      </c>
      <c r="B380" s="22" t="s">
        <v>306</v>
      </c>
      <c r="C380" s="21">
        <v>110</v>
      </c>
      <c r="D380" s="23">
        <f t="shared" ref="D380:D389" si="153">F380+E380</f>
        <v>13</v>
      </c>
      <c r="E380" s="23">
        <v>1</v>
      </c>
      <c r="F380" s="23">
        <f t="shared" ref="F380:F389" si="154">INT(C380/$L$3)</f>
        <v>12</v>
      </c>
      <c r="G380" s="21">
        <v>8</v>
      </c>
      <c r="H380" s="21" t="str">
        <f t="shared" ref="H380:H390" si="155">CHOOSE(WEEKDAY(I380),"Minggu","Senin","Selasa","Rabu","Kamis","Jum'at","Sabtu")</f>
        <v>Sabtu</v>
      </c>
      <c r="I380" s="24">
        <v>45773</v>
      </c>
      <c r="J380" s="25">
        <v>0.875</v>
      </c>
      <c r="K380" s="21" t="str">
        <f t="shared" ref="K380:K389" si="156">CHOOSE(WEEKDAY(L380),"Minggu","Senin","Selasa","Rabu","Kamis","Jum'at","Sabtu")</f>
        <v>Minggu</v>
      </c>
      <c r="L380" s="24">
        <f>(I380+J380)+G380/24</f>
        <v>45774.208333333336</v>
      </c>
      <c r="M380" s="25">
        <f t="shared" ref="M380:M389" si="157">(J380+G380/24)</f>
        <v>1.2083333333333333</v>
      </c>
    </row>
    <row r="381" spans="1:13" x14ac:dyDescent="0.25">
      <c r="A381" s="21">
        <f t="shared" ref="A381:A390" si="158">A380+1</f>
        <v>2</v>
      </c>
      <c r="B381" s="22" t="s">
        <v>361</v>
      </c>
      <c r="C381" s="21">
        <v>110</v>
      </c>
      <c r="D381" s="23">
        <f t="shared" si="153"/>
        <v>13</v>
      </c>
      <c r="E381" s="23">
        <v>1</v>
      </c>
      <c r="F381" s="23">
        <f t="shared" si="154"/>
        <v>12</v>
      </c>
      <c r="G381" s="21">
        <v>2</v>
      </c>
      <c r="H381" s="21" t="str">
        <f t="shared" si="155"/>
        <v>Minggu</v>
      </c>
      <c r="I381" s="24">
        <f t="shared" ref="I381:I390" si="159">$I$380+J381</f>
        <v>45774.75</v>
      </c>
      <c r="J381" s="25">
        <f t="shared" ref="J381:J390" si="160">M380+D380/24</f>
        <v>1.75</v>
      </c>
      <c r="K381" s="21" t="str">
        <f t="shared" si="156"/>
        <v>Minggu</v>
      </c>
      <c r="L381" s="24">
        <f t="shared" ref="L381:L389" si="161">($I$380+J381)+G381/24</f>
        <v>45774.833333333336</v>
      </c>
      <c r="M381" s="25">
        <f t="shared" si="157"/>
        <v>1.8333333333333333</v>
      </c>
    </row>
    <row r="382" spans="1:13" x14ac:dyDescent="0.25">
      <c r="A382" s="21">
        <f t="shared" si="158"/>
        <v>3</v>
      </c>
      <c r="B382" s="22" t="s">
        <v>306</v>
      </c>
      <c r="C382" s="21">
        <v>110</v>
      </c>
      <c r="D382" s="23">
        <f t="shared" si="153"/>
        <v>13</v>
      </c>
      <c r="E382" s="23">
        <v>1</v>
      </c>
      <c r="F382" s="23">
        <f t="shared" si="154"/>
        <v>12</v>
      </c>
      <c r="G382" s="21">
        <v>8</v>
      </c>
      <c r="H382" s="21" t="str">
        <f t="shared" si="155"/>
        <v>Senin</v>
      </c>
      <c r="I382" s="24">
        <f t="shared" si="159"/>
        <v>45775.375</v>
      </c>
      <c r="J382" s="25">
        <f t="shared" si="160"/>
        <v>2.375</v>
      </c>
      <c r="K382" s="21" t="str">
        <f t="shared" si="156"/>
        <v>Senin</v>
      </c>
      <c r="L382" s="24">
        <f t="shared" si="161"/>
        <v>45775.708333333336</v>
      </c>
      <c r="M382" s="25">
        <f t="shared" si="157"/>
        <v>2.7083333333333335</v>
      </c>
    </row>
    <row r="383" spans="1:13" x14ac:dyDescent="0.25">
      <c r="A383" s="21">
        <f t="shared" si="158"/>
        <v>4</v>
      </c>
      <c r="B383" s="22" t="s">
        <v>361</v>
      </c>
      <c r="C383" s="21">
        <v>110</v>
      </c>
      <c r="D383" s="23">
        <f t="shared" si="153"/>
        <v>13</v>
      </c>
      <c r="E383" s="23">
        <v>1</v>
      </c>
      <c r="F383" s="23">
        <f t="shared" si="154"/>
        <v>12</v>
      </c>
      <c r="G383" s="21">
        <v>2</v>
      </c>
      <c r="H383" s="21" t="str">
        <f t="shared" si="155"/>
        <v>Selasa</v>
      </c>
      <c r="I383" s="24">
        <f t="shared" si="159"/>
        <v>45776.25</v>
      </c>
      <c r="J383" s="25">
        <f t="shared" si="160"/>
        <v>3.25</v>
      </c>
      <c r="K383" s="21" t="str">
        <f t="shared" si="156"/>
        <v>Selasa</v>
      </c>
      <c r="L383" s="24">
        <f t="shared" si="161"/>
        <v>45776.333333333336</v>
      </c>
      <c r="M383" s="25">
        <f t="shared" si="157"/>
        <v>3.3333333333333335</v>
      </c>
    </row>
    <row r="384" spans="1:13" x14ac:dyDescent="0.25">
      <c r="A384" s="21">
        <f t="shared" si="158"/>
        <v>5</v>
      </c>
      <c r="B384" s="22" t="s">
        <v>306</v>
      </c>
      <c r="C384" s="21">
        <v>72</v>
      </c>
      <c r="D384" s="23">
        <f t="shared" si="153"/>
        <v>8</v>
      </c>
      <c r="E384" s="23">
        <v>0</v>
      </c>
      <c r="F384" s="23">
        <f t="shared" si="154"/>
        <v>8</v>
      </c>
      <c r="G384" s="21">
        <v>2</v>
      </c>
      <c r="H384" s="21" t="str">
        <f t="shared" si="155"/>
        <v>Selasa</v>
      </c>
      <c r="I384" s="24">
        <f t="shared" si="159"/>
        <v>45776.875</v>
      </c>
      <c r="J384" s="25">
        <f t="shared" si="160"/>
        <v>3.875</v>
      </c>
      <c r="K384" s="21" t="str">
        <f t="shared" si="156"/>
        <v>Selasa</v>
      </c>
      <c r="L384" s="24">
        <f t="shared" si="161"/>
        <v>45776.958333333336</v>
      </c>
      <c r="M384" s="25">
        <f t="shared" si="157"/>
        <v>3.9583333333333335</v>
      </c>
    </row>
    <row r="385" spans="1:13" x14ac:dyDescent="0.25">
      <c r="A385" s="21">
        <f t="shared" si="158"/>
        <v>6</v>
      </c>
      <c r="B385" s="22" t="s">
        <v>305</v>
      </c>
      <c r="C385" s="21">
        <v>72</v>
      </c>
      <c r="D385" s="23">
        <f t="shared" si="153"/>
        <v>8</v>
      </c>
      <c r="E385" s="23">
        <v>0</v>
      </c>
      <c r="F385" s="23">
        <f t="shared" si="154"/>
        <v>8</v>
      </c>
      <c r="G385" s="21">
        <v>1</v>
      </c>
      <c r="H385" s="21" t="str">
        <f t="shared" si="155"/>
        <v>Rabu</v>
      </c>
      <c r="I385" s="24">
        <f t="shared" si="159"/>
        <v>45777.291666666664</v>
      </c>
      <c r="J385" s="25">
        <f t="shared" si="160"/>
        <v>4.291666666666667</v>
      </c>
      <c r="K385" s="21" t="str">
        <f t="shared" si="156"/>
        <v>Rabu</v>
      </c>
      <c r="L385" s="24">
        <f t="shared" si="161"/>
        <v>45777.333333333328</v>
      </c>
      <c r="M385" s="25">
        <f t="shared" si="157"/>
        <v>4.3333333333333339</v>
      </c>
    </row>
    <row r="386" spans="1:13" x14ac:dyDescent="0.25">
      <c r="A386" s="21">
        <f t="shared" si="158"/>
        <v>7</v>
      </c>
      <c r="B386" s="22" t="s">
        <v>306</v>
      </c>
      <c r="C386" s="21">
        <v>110</v>
      </c>
      <c r="D386" s="23">
        <f t="shared" si="153"/>
        <v>13</v>
      </c>
      <c r="E386" s="23">
        <v>1</v>
      </c>
      <c r="F386" s="23">
        <f t="shared" si="154"/>
        <v>12</v>
      </c>
      <c r="G386" s="21">
        <v>2</v>
      </c>
      <c r="H386" s="21" t="str">
        <f t="shared" si="155"/>
        <v>Rabu</v>
      </c>
      <c r="I386" s="24">
        <f t="shared" si="159"/>
        <v>45777.666666666664</v>
      </c>
      <c r="J386" s="25">
        <f t="shared" si="160"/>
        <v>4.666666666666667</v>
      </c>
      <c r="K386" s="21" t="str">
        <f t="shared" si="156"/>
        <v>Rabu</v>
      </c>
      <c r="L386" s="24">
        <f t="shared" si="161"/>
        <v>45777.75</v>
      </c>
      <c r="M386" s="25">
        <f t="shared" si="157"/>
        <v>4.75</v>
      </c>
    </row>
    <row r="387" spans="1:13" x14ac:dyDescent="0.25">
      <c r="A387" s="21">
        <f t="shared" si="158"/>
        <v>8</v>
      </c>
      <c r="B387" s="22" t="s">
        <v>361</v>
      </c>
      <c r="C387" s="21">
        <v>110</v>
      </c>
      <c r="D387" s="23">
        <f t="shared" si="153"/>
        <v>13</v>
      </c>
      <c r="E387" s="23">
        <v>1</v>
      </c>
      <c r="F387" s="23">
        <f t="shared" si="154"/>
        <v>12</v>
      </c>
      <c r="G387" s="21">
        <v>2</v>
      </c>
      <c r="H387" s="21" t="str">
        <f t="shared" si="155"/>
        <v>Kamis</v>
      </c>
      <c r="I387" s="24">
        <f t="shared" si="159"/>
        <v>45778.291666666664</v>
      </c>
      <c r="J387" s="25">
        <f t="shared" si="160"/>
        <v>5.291666666666667</v>
      </c>
      <c r="K387" s="21" t="str">
        <f t="shared" si="156"/>
        <v>Kamis</v>
      </c>
      <c r="L387" s="24">
        <f t="shared" si="161"/>
        <v>45778.375</v>
      </c>
      <c r="M387" s="25">
        <f t="shared" si="157"/>
        <v>5.375</v>
      </c>
    </row>
    <row r="388" spans="1:13" x14ac:dyDescent="0.25">
      <c r="A388" s="21">
        <f t="shared" si="158"/>
        <v>9</v>
      </c>
      <c r="B388" s="22" t="s">
        <v>306</v>
      </c>
      <c r="C388" s="21">
        <v>110</v>
      </c>
      <c r="D388" s="23">
        <f t="shared" si="153"/>
        <v>13</v>
      </c>
      <c r="E388" s="23">
        <v>1</v>
      </c>
      <c r="F388" s="23">
        <f t="shared" si="154"/>
        <v>12</v>
      </c>
      <c r="G388" s="21">
        <v>19</v>
      </c>
      <c r="H388" s="21" t="str">
        <f t="shared" si="155"/>
        <v>Kamis</v>
      </c>
      <c r="I388" s="24">
        <f t="shared" si="159"/>
        <v>45778.916666666664</v>
      </c>
      <c r="J388" s="25">
        <f t="shared" si="160"/>
        <v>5.916666666666667</v>
      </c>
      <c r="K388" s="21" t="str">
        <f t="shared" si="156"/>
        <v>Jum'at</v>
      </c>
      <c r="L388" s="24">
        <f t="shared" si="161"/>
        <v>45779.708333333328</v>
      </c>
      <c r="M388" s="25">
        <f t="shared" si="157"/>
        <v>6.7083333333333339</v>
      </c>
    </row>
    <row r="389" spans="1:13" x14ac:dyDescent="0.25">
      <c r="A389" s="21">
        <f t="shared" si="158"/>
        <v>10</v>
      </c>
      <c r="B389" s="22" t="s">
        <v>361</v>
      </c>
      <c r="C389" s="21">
        <v>110</v>
      </c>
      <c r="D389" s="23">
        <f t="shared" si="153"/>
        <v>13</v>
      </c>
      <c r="E389" s="23">
        <v>1</v>
      </c>
      <c r="F389" s="23">
        <f t="shared" si="154"/>
        <v>12</v>
      </c>
      <c r="G389" s="21">
        <v>2</v>
      </c>
      <c r="H389" s="21" t="str">
        <f t="shared" si="155"/>
        <v>Sabtu</v>
      </c>
      <c r="I389" s="24">
        <f t="shared" si="159"/>
        <v>45780.25</v>
      </c>
      <c r="J389" s="25">
        <f t="shared" si="160"/>
        <v>7.2500000000000009</v>
      </c>
      <c r="K389" s="21" t="str">
        <f t="shared" si="156"/>
        <v>Sabtu</v>
      </c>
      <c r="L389" s="24">
        <f t="shared" si="161"/>
        <v>45780.333333333336</v>
      </c>
      <c r="M389" s="25">
        <f t="shared" si="157"/>
        <v>7.3333333333333339</v>
      </c>
    </row>
    <row r="390" spans="1:13" x14ac:dyDescent="0.25">
      <c r="A390" s="21">
        <f t="shared" si="158"/>
        <v>11</v>
      </c>
      <c r="B390" s="22" t="s">
        <v>306</v>
      </c>
      <c r="C390" s="21"/>
      <c r="D390" s="23"/>
      <c r="E390" s="23"/>
      <c r="F390" s="23"/>
      <c r="G390" s="21"/>
      <c r="H390" s="21" t="str">
        <f t="shared" si="155"/>
        <v>Sabtu</v>
      </c>
      <c r="I390" s="24">
        <f t="shared" si="159"/>
        <v>45780.875</v>
      </c>
      <c r="J390" s="25">
        <f t="shared" si="160"/>
        <v>7.8750000000000009</v>
      </c>
      <c r="K390" s="21"/>
      <c r="L390" s="24"/>
      <c r="M390" s="25"/>
    </row>
    <row r="391" spans="1:13" x14ac:dyDescent="0.25">
      <c r="A391" s="1" t="s">
        <v>31</v>
      </c>
      <c r="B391" s="1"/>
      <c r="C391" s="75">
        <f>SUM(C380:C390)</f>
        <v>1024</v>
      </c>
      <c r="D391" s="75">
        <f>SUM(D380:D390)</f>
        <v>120</v>
      </c>
      <c r="E391" s="75"/>
      <c r="F391" s="75"/>
      <c r="G391" s="75">
        <f>SUM(G380:G390)</f>
        <v>48</v>
      </c>
      <c r="H391" s="75">
        <f>D391+G391</f>
        <v>168</v>
      </c>
      <c r="I391" s="76"/>
      <c r="J391" s="77"/>
      <c r="K391" s="76"/>
      <c r="L391" s="76"/>
      <c r="M391" s="77"/>
    </row>
    <row r="392" spans="1:13" x14ac:dyDescent="0.25">
      <c r="A392" s="1" t="s">
        <v>32</v>
      </c>
      <c r="B392" s="1"/>
      <c r="C392" s="78"/>
      <c r="D392" s="79">
        <f>D391/24</f>
        <v>5</v>
      </c>
      <c r="E392" s="79"/>
      <c r="F392" s="79"/>
      <c r="G392" s="79">
        <f>G391/24</f>
        <v>2</v>
      </c>
      <c r="H392" s="79">
        <f>H391/24</f>
        <v>7</v>
      </c>
      <c r="I392" s="81"/>
      <c r="J392" s="82" t="s">
        <v>33</v>
      </c>
      <c r="K392" s="83"/>
      <c r="L392" s="83"/>
      <c r="M392" s="83"/>
    </row>
    <row r="393" spans="1:13" x14ac:dyDescent="0.25">
      <c r="A393" s="95"/>
      <c r="B393" s="95"/>
      <c r="C393" s="95"/>
      <c r="D393" s="95"/>
      <c r="E393" s="95"/>
      <c r="F393" s="95"/>
      <c r="G393" s="95"/>
      <c r="H393" s="83"/>
      <c r="I393" s="83"/>
      <c r="J393" s="77" t="s">
        <v>34</v>
      </c>
      <c r="K393" s="77"/>
      <c r="L393" s="85">
        <f>C391</f>
        <v>1024</v>
      </c>
      <c r="M393" s="83" t="s">
        <v>35</v>
      </c>
    </row>
    <row r="394" spans="1:13" x14ac:dyDescent="0.25">
      <c r="A394" s="95"/>
      <c r="B394" s="95"/>
      <c r="C394" s="95"/>
      <c r="D394" s="95"/>
      <c r="E394" s="95"/>
      <c r="F394" s="95"/>
      <c r="G394" s="95"/>
      <c r="H394" s="95"/>
      <c r="I394" s="425"/>
      <c r="J394" s="77" t="s">
        <v>36</v>
      </c>
      <c r="K394" s="77"/>
      <c r="L394" s="86">
        <f>D392</f>
        <v>5</v>
      </c>
      <c r="M394" s="83" t="s">
        <v>14</v>
      </c>
    </row>
    <row r="395" spans="1:13" x14ac:dyDescent="0.25">
      <c r="A395" s="95"/>
      <c r="B395" s="95"/>
      <c r="C395" s="95"/>
      <c r="D395" s="95"/>
      <c r="E395" s="95"/>
      <c r="F395" s="95"/>
      <c r="G395" s="95"/>
      <c r="H395" s="95"/>
      <c r="I395" s="83"/>
      <c r="J395" s="77" t="s">
        <v>37</v>
      </c>
      <c r="K395" s="77"/>
      <c r="L395" s="87">
        <f>G392</f>
        <v>2</v>
      </c>
      <c r="M395" s="83" t="s">
        <v>14</v>
      </c>
    </row>
    <row r="397" spans="1:13" x14ac:dyDescent="0.25">
      <c r="A397" s="2" t="s">
        <v>310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25">
      <c r="A398" s="2" t="s">
        <v>401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25">
      <c r="A399" s="489" t="s">
        <v>73</v>
      </c>
      <c r="B399" s="489"/>
      <c r="C399" s="489"/>
      <c r="D399" s="489"/>
      <c r="E399" s="489"/>
      <c r="F399" s="489"/>
      <c r="G399" s="489"/>
      <c r="H399" s="489"/>
      <c r="I399" s="423"/>
      <c r="J399" s="423"/>
      <c r="K399" s="67" t="s">
        <v>3</v>
      </c>
      <c r="L399" s="66">
        <v>9</v>
      </c>
      <c r="M399" s="67" t="s">
        <v>4</v>
      </c>
    </row>
    <row r="400" spans="1:13" ht="15.75" customHeight="1" x14ac:dyDescent="0.25">
      <c r="A400" s="13" t="s">
        <v>5</v>
      </c>
      <c r="B400" s="13" t="s">
        <v>6</v>
      </c>
      <c r="C400" s="12" t="s">
        <v>7</v>
      </c>
      <c r="D400" s="12" t="s">
        <v>8</v>
      </c>
      <c r="E400" s="11" t="s">
        <v>9</v>
      </c>
      <c r="F400" s="11" t="s">
        <v>10</v>
      </c>
      <c r="G400" s="12" t="s">
        <v>11</v>
      </c>
      <c r="H400" s="10" t="s">
        <v>12</v>
      </c>
      <c r="I400" s="10"/>
      <c r="J400" s="10"/>
      <c r="K400" s="9" t="s">
        <v>13</v>
      </c>
      <c r="L400" s="9"/>
      <c r="M400" s="9"/>
    </row>
    <row r="401" spans="1:13" x14ac:dyDescent="0.25">
      <c r="A401" s="13"/>
      <c r="B401" s="13"/>
      <c r="C401" s="12"/>
      <c r="D401" s="12"/>
      <c r="E401" s="11"/>
      <c r="F401" s="11"/>
      <c r="G401" s="12"/>
      <c r="H401" s="19" t="s">
        <v>14</v>
      </c>
      <c r="I401" s="19" t="s">
        <v>15</v>
      </c>
      <c r="J401" s="19" t="s">
        <v>16</v>
      </c>
      <c r="K401" s="20" t="s">
        <v>14</v>
      </c>
      <c r="L401" s="20" t="s">
        <v>15</v>
      </c>
      <c r="M401" s="20" t="s">
        <v>16</v>
      </c>
    </row>
    <row r="402" spans="1:13" x14ac:dyDescent="0.25">
      <c r="A402" s="21">
        <v>1</v>
      </c>
      <c r="B402" s="22" t="s">
        <v>306</v>
      </c>
      <c r="C402" s="21">
        <v>110</v>
      </c>
      <c r="D402" s="23">
        <f t="shared" ref="D402:D411" si="162">F402+E402</f>
        <v>13</v>
      </c>
      <c r="E402" s="23">
        <v>1</v>
      </c>
      <c r="F402" s="23">
        <f t="shared" ref="F402:F411" si="163">INT(C402/$L$3)</f>
        <v>12</v>
      </c>
      <c r="G402" s="21">
        <v>10</v>
      </c>
      <c r="H402" s="21" t="str">
        <f t="shared" ref="H402:H412" si="164">CHOOSE(WEEKDAY(I402),"Minggu","Senin","Selasa","Rabu","Kamis","Jum'at","Sabtu")</f>
        <v>Sabtu</v>
      </c>
      <c r="I402" s="24">
        <v>45780</v>
      </c>
      <c r="J402" s="25">
        <v>0.875</v>
      </c>
      <c r="K402" s="21" t="str">
        <f t="shared" ref="K402:K411" si="165">CHOOSE(WEEKDAY(L402),"Minggu","Senin","Selasa","Rabu","Kamis","Jum'at","Sabtu")</f>
        <v>Minggu</v>
      </c>
      <c r="L402" s="24">
        <f>(I402+J402)+G402/24</f>
        <v>45781.291666666664</v>
      </c>
      <c r="M402" s="25">
        <f t="shared" ref="M402:M411" si="166">(J402+G402/24)</f>
        <v>1.2916666666666667</v>
      </c>
    </row>
    <row r="403" spans="1:13" x14ac:dyDescent="0.25">
      <c r="A403" s="21">
        <f t="shared" ref="A403:A412" si="167">A402+1</f>
        <v>2</v>
      </c>
      <c r="B403" s="22" t="s">
        <v>361</v>
      </c>
      <c r="C403" s="21">
        <v>110</v>
      </c>
      <c r="D403" s="23">
        <f t="shared" si="162"/>
        <v>13</v>
      </c>
      <c r="E403" s="23">
        <v>1</v>
      </c>
      <c r="F403" s="23">
        <f t="shared" si="163"/>
        <v>12</v>
      </c>
      <c r="G403" s="21">
        <v>2</v>
      </c>
      <c r="H403" s="21" t="str">
        <f t="shared" si="164"/>
        <v>Minggu</v>
      </c>
      <c r="I403" s="24">
        <f t="shared" ref="I403:I412" si="168">$I$402+J403</f>
        <v>45781.833333333336</v>
      </c>
      <c r="J403" s="25">
        <f t="shared" ref="J403:J412" si="169">M402+D402/24</f>
        <v>1.8333333333333335</v>
      </c>
      <c r="K403" s="21" t="str">
        <f t="shared" si="165"/>
        <v>Minggu</v>
      </c>
      <c r="L403" s="24">
        <f t="shared" ref="L403:L411" si="170">($I$402+J403)+G403/24</f>
        <v>45781.916666666672</v>
      </c>
      <c r="M403" s="25">
        <f t="shared" si="166"/>
        <v>1.9166666666666667</v>
      </c>
    </row>
    <row r="404" spans="1:13" x14ac:dyDescent="0.25">
      <c r="A404" s="21">
        <f t="shared" si="167"/>
        <v>3</v>
      </c>
      <c r="B404" s="22" t="s">
        <v>306</v>
      </c>
      <c r="C404" s="21">
        <v>110</v>
      </c>
      <c r="D404" s="23">
        <f t="shared" si="162"/>
        <v>13</v>
      </c>
      <c r="E404" s="23">
        <v>1</v>
      </c>
      <c r="F404" s="23">
        <f t="shared" si="163"/>
        <v>12</v>
      </c>
      <c r="G404" s="21">
        <v>6</v>
      </c>
      <c r="H404" s="21" t="str">
        <f t="shared" si="164"/>
        <v>Senin</v>
      </c>
      <c r="I404" s="24">
        <f t="shared" si="168"/>
        <v>45782.458333333336</v>
      </c>
      <c r="J404" s="25">
        <f t="shared" si="169"/>
        <v>2.4583333333333335</v>
      </c>
      <c r="K404" s="21" t="str">
        <f t="shared" si="165"/>
        <v>Senin</v>
      </c>
      <c r="L404" s="24">
        <f t="shared" si="170"/>
        <v>45782.708333333336</v>
      </c>
      <c r="M404" s="25">
        <f t="shared" si="166"/>
        <v>2.7083333333333335</v>
      </c>
    </row>
    <row r="405" spans="1:13" x14ac:dyDescent="0.25">
      <c r="A405" s="21">
        <f t="shared" si="167"/>
        <v>4</v>
      </c>
      <c r="B405" s="22" t="s">
        <v>361</v>
      </c>
      <c r="C405" s="21">
        <v>110</v>
      </c>
      <c r="D405" s="23">
        <f t="shared" si="162"/>
        <v>13</v>
      </c>
      <c r="E405" s="23">
        <v>1</v>
      </c>
      <c r="F405" s="23">
        <f t="shared" si="163"/>
        <v>12</v>
      </c>
      <c r="G405" s="21">
        <v>2</v>
      </c>
      <c r="H405" s="21" t="str">
        <f t="shared" si="164"/>
        <v>Selasa</v>
      </c>
      <c r="I405" s="24">
        <f t="shared" si="168"/>
        <v>45783.25</v>
      </c>
      <c r="J405" s="25">
        <f t="shared" si="169"/>
        <v>3.25</v>
      </c>
      <c r="K405" s="21" t="str">
        <f t="shared" si="165"/>
        <v>Selasa</v>
      </c>
      <c r="L405" s="24">
        <f t="shared" si="170"/>
        <v>45783.333333333336</v>
      </c>
      <c r="M405" s="25">
        <f t="shared" si="166"/>
        <v>3.3333333333333335</v>
      </c>
    </row>
    <row r="406" spans="1:13" x14ac:dyDescent="0.25">
      <c r="A406" s="21">
        <f t="shared" si="167"/>
        <v>5</v>
      </c>
      <c r="B406" s="22" t="s">
        <v>306</v>
      </c>
      <c r="C406" s="21">
        <v>72</v>
      </c>
      <c r="D406" s="23">
        <f t="shared" si="162"/>
        <v>8</v>
      </c>
      <c r="E406" s="23">
        <v>0</v>
      </c>
      <c r="F406" s="23">
        <f t="shared" si="163"/>
        <v>8</v>
      </c>
      <c r="G406" s="21">
        <v>2</v>
      </c>
      <c r="H406" s="21" t="str">
        <f t="shared" si="164"/>
        <v>Selasa</v>
      </c>
      <c r="I406" s="24">
        <f t="shared" si="168"/>
        <v>45783.875</v>
      </c>
      <c r="J406" s="25">
        <f t="shared" si="169"/>
        <v>3.875</v>
      </c>
      <c r="K406" s="21" t="str">
        <f t="shared" si="165"/>
        <v>Selasa</v>
      </c>
      <c r="L406" s="24">
        <f t="shared" si="170"/>
        <v>45783.958333333336</v>
      </c>
      <c r="M406" s="25">
        <f t="shared" si="166"/>
        <v>3.9583333333333335</v>
      </c>
    </row>
    <row r="407" spans="1:13" x14ac:dyDescent="0.25">
      <c r="A407" s="21">
        <f t="shared" si="167"/>
        <v>6</v>
      </c>
      <c r="B407" s="22" t="s">
        <v>305</v>
      </c>
      <c r="C407" s="21">
        <v>72</v>
      </c>
      <c r="D407" s="23">
        <f t="shared" si="162"/>
        <v>8</v>
      </c>
      <c r="E407" s="23">
        <v>0</v>
      </c>
      <c r="F407" s="23">
        <f t="shared" si="163"/>
        <v>8</v>
      </c>
      <c r="G407" s="21">
        <v>1</v>
      </c>
      <c r="H407" s="21" t="str">
        <f t="shared" si="164"/>
        <v>Rabu</v>
      </c>
      <c r="I407" s="24">
        <f t="shared" si="168"/>
        <v>45784.291666666664</v>
      </c>
      <c r="J407" s="25">
        <f t="shared" si="169"/>
        <v>4.291666666666667</v>
      </c>
      <c r="K407" s="21" t="str">
        <f t="shared" si="165"/>
        <v>Rabu</v>
      </c>
      <c r="L407" s="24">
        <f t="shared" si="170"/>
        <v>45784.333333333328</v>
      </c>
      <c r="M407" s="25">
        <f t="shared" si="166"/>
        <v>4.3333333333333339</v>
      </c>
    </row>
    <row r="408" spans="1:13" x14ac:dyDescent="0.25">
      <c r="A408" s="21">
        <f t="shared" si="167"/>
        <v>7</v>
      </c>
      <c r="B408" s="22" t="s">
        <v>306</v>
      </c>
      <c r="C408" s="21">
        <v>110</v>
      </c>
      <c r="D408" s="23">
        <f t="shared" si="162"/>
        <v>13</v>
      </c>
      <c r="E408" s="23">
        <v>1</v>
      </c>
      <c r="F408" s="23">
        <f t="shared" si="163"/>
        <v>12</v>
      </c>
      <c r="G408" s="21">
        <v>2</v>
      </c>
      <c r="H408" s="21" t="str">
        <f t="shared" si="164"/>
        <v>Rabu</v>
      </c>
      <c r="I408" s="24">
        <f t="shared" si="168"/>
        <v>45784.666666666664</v>
      </c>
      <c r="J408" s="25">
        <f t="shared" si="169"/>
        <v>4.666666666666667</v>
      </c>
      <c r="K408" s="21" t="str">
        <f t="shared" si="165"/>
        <v>Rabu</v>
      </c>
      <c r="L408" s="24">
        <f t="shared" si="170"/>
        <v>45784.75</v>
      </c>
      <c r="M408" s="25">
        <f t="shared" si="166"/>
        <v>4.75</v>
      </c>
    </row>
    <row r="409" spans="1:13" x14ac:dyDescent="0.25">
      <c r="A409" s="21">
        <f t="shared" si="167"/>
        <v>8</v>
      </c>
      <c r="B409" s="22" t="s">
        <v>361</v>
      </c>
      <c r="C409" s="21">
        <v>110</v>
      </c>
      <c r="D409" s="23">
        <f t="shared" si="162"/>
        <v>13</v>
      </c>
      <c r="E409" s="23">
        <v>1</v>
      </c>
      <c r="F409" s="23">
        <f t="shared" si="163"/>
        <v>12</v>
      </c>
      <c r="G409" s="21">
        <v>2</v>
      </c>
      <c r="H409" s="21" t="str">
        <f t="shared" si="164"/>
        <v>Kamis</v>
      </c>
      <c r="I409" s="24">
        <f t="shared" si="168"/>
        <v>45785.291666666664</v>
      </c>
      <c r="J409" s="25">
        <f t="shared" si="169"/>
        <v>5.291666666666667</v>
      </c>
      <c r="K409" s="21" t="str">
        <f t="shared" si="165"/>
        <v>Kamis</v>
      </c>
      <c r="L409" s="24">
        <f t="shared" si="170"/>
        <v>45785.375</v>
      </c>
      <c r="M409" s="25">
        <f t="shared" si="166"/>
        <v>5.375</v>
      </c>
    </row>
    <row r="410" spans="1:13" x14ac:dyDescent="0.25">
      <c r="A410" s="21">
        <f t="shared" si="167"/>
        <v>9</v>
      </c>
      <c r="B410" s="22" t="s">
        <v>306</v>
      </c>
      <c r="C410" s="21">
        <v>110</v>
      </c>
      <c r="D410" s="23">
        <f t="shared" si="162"/>
        <v>13</v>
      </c>
      <c r="E410" s="23">
        <v>1</v>
      </c>
      <c r="F410" s="23">
        <f t="shared" si="163"/>
        <v>12</v>
      </c>
      <c r="G410" s="21">
        <v>19</v>
      </c>
      <c r="H410" s="21" t="str">
        <f t="shared" si="164"/>
        <v>Kamis</v>
      </c>
      <c r="I410" s="24">
        <f t="shared" si="168"/>
        <v>45785.916666666664</v>
      </c>
      <c r="J410" s="25">
        <f t="shared" si="169"/>
        <v>5.916666666666667</v>
      </c>
      <c r="K410" s="21" t="str">
        <f t="shared" si="165"/>
        <v>Jum'at</v>
      </c>
      <c r="L410" s="24">
        <f t="shared" si="170"/>
        <v>45786.708333333328</v>
      </c>
      <c r="M410" s="25">
        <f t="shared" si="166"/>
        <v>6.7083333333333339</v>
      </c>
    </row>
    <row r="411" spans="1:13" x14ac:dyDescent="0.25">
      <c r="A411" s="21">
        <f t="shared" si="167"/>
        <v>10</v>
      </c>
      <c r="B411" s="22" t="s">
        <v>361</v>
      </c>
      <c r="C411" s="21">
        <v>110</v>
      </c>
      <c r="D411" s="23">
        <f t="shared" si="162"/>
        <v>13</v>
      </c>
      <c r="E411" s="23">
        <v>1</v>
      </c>
      <c r="F411" s="23">
        <f t="shared" si="163"/>
        <v>12</v>
      </c>
      <c r="G411" s="21">
        <v>2</v>
      </c>
      <c r="H411" s="21" t="str">
        <f t="shared" si="164"/>
        <v>Sabtu</v>
      </c>
      <c r="I411" s="24">
        <f t="shared" si="168"/>
        <v>45787.25</v>
      </c>
      <c r="J411" s="25">
        <f t="shared" si="169"/>
        <v>7.2500000000000009</v>
      </c>
      <c r="K411" s="21" t="str">
        <f t="shared" si="165"/>
        <v>Sabtu</v>
      </c>
      <c r="L411" s="24">
        <f t="shared" si="170"/>
        <v>45787.333333333336</v>
      </c>
      <c r="M411" s="25">
        <f t="shared" si="166"/>
        <v>7.3333333333333339</v>
      </c>
    </row>
    <row r="412" spans="1:13" x14ac:dyDescent="0.25">
      <c r="A412" s="21">
        <f t="shared" si="167"/>
        <v>11</v>
      </c>
      <c r="B412" s="22" t="s">
        <v>306</v>
      </c>
      <c r="C412" s="21"/>
      <c r="D412" s="23"/>
      <c r="E412" s="23"/>
      <c r="F412" s="23"/>
      <c r="G412" s="21"/>
      <c r="H412" s="21" t="str">
        <f t="shared" si="164"/>
        <v>Sabtu</v>
      </c>
      <c r="I412" s="24">
        <f t="shared" si="168"/>
        <v>45787.875</v>
      </c>
      <c r="J412" s="25">
        <f t="shared" si="169"/>
        <v>7.8750000000000009</v>
      </c>
      <c r="K412" s="21"/>
      <c r="L412" s="24"/>
      <c r="M412" s="25"/>
    </row>
    <row r="413" spans="1:13" x14ac:dyDescent="0.25">
      <c r="A413" s="1" t="s">
        <v>31</v>
      </c>
      <c r="B413" s="1"/>
      <c r="C413" s="75">
        <f>SUM(C402:C412)</f>
        <v>1024</v>
      </c>
      <c r="D413" s="75">
        <f>SUM(D402:D412)</f>
        <v>120</v>
      </c>
      <c r="E413" s="75"/>
      <c r="F413" s="75"/>
      <c r="G413" s="75">
        <f>SUM(G402:G412)</f>
        <v>48</v>
      </c>
      <c r="H413" s="75">
        <f>D413+G413</f>
        <v>168</v>
      </c>
      <c r="I413" s="76"/>
      <c r="J413" s="77"/>
      <c r="K413" s="76"/>
      <c r="L413" s="76"/>
      <c r="M413" s="77"/>
    </row>
    <row r="414" spans="1:13" x14ac:dyDescent="0.25">
      <c r="A414" s="1" t="s">
        <v>32</v>
      </c>
      <c r="B414" s="1"/>
      <c r="C414" s="78"/>
      <c r="D414" s="79">
        <f>D413/24</f>
        <v>5</v>
      </c>
      <c r="E414" s="79"/>
      <c r="F414" s="79"/>
      <c r="G414" s="79">
        <f>G413/24</f>
        <v>2</v>
      </c>
      <c r="H414" s="79">
        <f>H413/24</f>
        <v>7</v>
      </c>
      <c r="I414" s="81"/>
      <c r="J414" s="82" t="s">
        <v>33</v>
      </c>
      <c r="K414" s="83"/>
      <c r="L414" s="83"/>
      <c r="M414" s="83"/>
    </row>
    <row r="415" spans="1:13" x14ac:dyDescent="0.25">
      <c r="A415" s="95"/>
      <c r="B415" s="95"/>
      <c r="C415" s="95"/>
      <c r="D415" s="95"/>
      <c r="E415" s="95"/>
      <c r="F415" s="95"/>
      <c r="G415" s="95"/>
      <c r="H415" s="83"/>
      <c r="I415" s="83"/>
      <c r="J415" s="77" t="s">
        <v>34</v>
      </c>
      <c r="K415" s="77"/>
      <c r="L415" s="85">
        <f>C413</f>
        <v>1024</v>
      </c>
      <c r="M415" s="83" t="s">
        <v>35</v>
      </c>
    </row>
    <row r="416" spans="1:13" x14ac:dyDescent="0.25">
      <c r="A416" s="95"/>
      <c r="B416" s="95"/>
      <c r="C416" s="95"/>
      <c r="D416" s="95"/>
      <c r="E416" s="95"/>
      <c r="F416" s="95"/>
      <c r="G416" s="95"/>
      <c r="H416" s="95"/>
      <c r="I416" s="425"/>
      <c r="J416" s="77" t="s">
        <v>36</v>
      </c>
      <c r="K416" s="77"/>
      <c r="L416" s="86">
        <f>D414</f>
        <v>5</v>
      </c>
      <c r="M416" s="83" t="s">
        <v>14</v>
      </c>
    </row>
    <row r="417" spans="1:13" x14ac:dyDescent="0.25">
      <c r="A417" s="95"/>
      <c r="B417" s="95"/>
      <c r="C417" s="95"/>
      <c r="D417" s="95"/>
      <c r="E417" s="95"/>
      <c r="F417" s="95"/>
      <c r="G417" s="95"/>
      <c r="H417" s="95"/>
      <c r="I417" s="83"/>
      <c r="J417" s="77" t="s">
        <v>37</v>
      </c>
      <c r="K417" s="77"/>
      <c r="L417" s="87">
        <f>G414</f>
        <v>2</v>
      </c>
      <c r="M417" s="83" t="s">
        <v>14</v>
      </c>
    </row>
    <row r="419" spans="1:13" x14ac:dyDescent="0.25">
      <c r="A419" s="2" t="s">
        <v>310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25">
      <c r="A420" s="2" t="s">
        <v>401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25">
      <c r="A421" s="489" t="s">
        <v>74</v>
      </c>
      <c r="B421" s="489"/>
      <c r="C421" s="489"/>
      <c r="D421" s="489"/>
      <c r="E421" s="489"/>
      <c r="F421" s="489"/>
      <c r="G421" s="489"/>
      <c r="H421" s="489"/>
      <c r="I421" s="423"/>
      <c r="J421" s="423"/>
      <c r="K421" s="67" t="s">
        <v>3</v>
      </c>
      <c r="L421" s="66">
        <v>9</v>
      </c>
      <c r="M421" s="67" t="s">
        <v>4</v>
      </c>
    </row>
    <row r="422" spans="1:13" ht="15.75" customHeight="1" x14ac:dyDescent="0.25">
      <c r="A422" s="13" t="s">
        <v>5</v>
      </c>
      <c r="B422" s="13" t="s">
        <v>6</v>
      </c>
      <c r="C422" s="12" t="s">
        <v>7</v>
      </c>
      <c r="D422" s="12" t="s">
        <v>8</v>
      </c>
      <c r="E422" s="11" t="s">
        <v>9</v>
      </c>
      <c r="F422" s="11" t="s">
        <v>10</v>
      </c>
      <c r="G422" s="12" t="s">
        <v>11</v>
      </c>
      <c r="H422" s="10" t="s">
        <v>12</v>
      </c>
      <c r="I422" s="10"/>
      <c r="J422" s="10"/>
      <c r="K422" s="9" t="s">
        <v>13</v>
      </c>
      <c r="L422" s="9"/>
      <c r="M422" s="9"/>
    </row>
    <row r="423" spans="1:13" x14ac:dyDescent="0.25">
      <c r="A423" s="13"/>
      <c r="B423" s="13"/>
      <c r="C423" s="12"/>
      <c r="D423" s="12"/>
      <c r="E423" s="11"/>
      <c r="F423" s="11"/>
      <c r="G423" s="12"/>
      <c r="H423" s="19" t="s">
        <v>14</v>
      </c>
      <c r="I423" s="19" t="s">
        <v>15</v>
      </c>
      <c r="J423" s="19" t="s">
        <v>16</v>
      </c>
      <c r="K423" s="20" t="s">
        <v>14</v>
      </c>
      <c r="L423" s="20" t="s">
        <v>15</v>
      </c>
      <c r="M423" s="20" t="s">
        <v>16</v>
      </c>
    </row>
    <row r="424" spans="1:13" x14ac:dyDescent="0.25">
      <c r="A424" s="21">
        <v>1</v>
      </c>
      <c r="B424" s="22" t="s">
        <v>306</v>
      </c>
      <c r="C424" s="21">
        <v>110</v>
      </c>
      <c r="D424" s="23">
        <f t="shared" ref="D424:D433" si="171">F424+E424</f>
        <v>13</v>
      </c>
      <c r="E424" s="23">
        <v>1</v>
      </c>
      <c r="F424" s="23">
        <f t="shared" ref="F424:F433" si="172">INT(C424/$L$3)</f>
        <v>12</v>
      </c>
      <c r="G424" s="21">
        <v>10</v>
      </c>
      <c r="H424" s="21" t="str">
        <f t="shared" ref="H424:H434" si="173">CHOOSE(WEEKDAY(I424),"Minggu","Senin","Selasa","Rabu","Kamis","Jum'at","Sabtu")</f>
        <v>Sabtu</v>
      </c>
      <c r="I424" s="24">
        <v>45787</v>
      </c>
      <c r="J424" s="25">
        <v>0.875</v>
      </c>
      <c r="K424" s="21" t="str">
        <f t="shared" ref="K424:K433" si="174">CHOOSE(WEEKDAY(L424),"Minggu","Senin","Selasa","Rabu","Kamis","Jum'at","Sabtu")</f>
        <v>Minggu</v>
      </c>
      <c r="L424" s="24">
        <f>(I424+J424)+G424/24</f>
        <v>45788.291666666664</v>
      </c>
      <c r="M424" s="25">
        <f t="shared" ref="M424:M433" si="175">(J424+G424/24)</f>
        <v>1.2916666666666667</v>
      </c>
    </row>
    <row r="425" spans="1:13" x14ac:dyDescent="0.25">
      <c r="A425" s="21">
        <f t="shared" ref="A425:A434" si="176">A424+1</f>
        <v>2</v>
      </c>
      <c r="B425" s="22" t="s">
        <v>361</v>
      </c>
      <c r="C425" s="21">
        <v>110</v>
      </c>
      <c r="D425" s="23">
        <f t="shared" si="171"/>
        <v>13</v>
      </c>
      <c r="E425" s="23">
        <v>1</v>
      </c>
      <c r="F425" s="23">
        <f t="shared" si="172"/>
        <v>12</v>
      </c>
      <c r="G425" s="21">
        <v>2</v>
      </c>
      <c r="H425" s="21" t="str">
        <f t="shared" si="173"/>
        <v>Minggu</v>
      </c>
      <c r="I425" s="24">
        <f t="shared" ref="I425:I434" si="177">$I$424+J425</f>
        <v>45788.833333333336</v>
      </c>
      <c r="J425" s="25">
        <f t="shared" ref="J425:J434" si="178">M424+D424/24</f>
        <v>1.8333333333333335</v>
      </c>
      <c r="K425" s="21" t="str">
        <f t="shared" si="174"/>
        <v>Minggu</v>
      </c>
      <c r="L425" s="24">
        <f t="shared" ref="L425:L433" si="179">($I$424+J425)+G425/24</f>
        <v>45788.916666666672</v>
      </c>
      <c r="M425" s="25">
        <f t="shared" si="175"/>
        <v>1.9166666666666667</v>
      </c>
    </row>
    <row r="426" spans="1:13" x14ac:dyDescent="0.25">
      <c r="A426" s="21">
        <f t="shared" si="176"/>
        <v>3</v>
      </c>
      <c r="B426" s="22" t="s">
        <v>306</v>
      </c>
      <c r="C426" s="21">
        <v>110</v>
      </c>
      <c r="D426" s="23">
        <f t="shared" si="171"/>
        <v>13</v>
      </c>
      <c r="E426" s="23">
        <v>1</v>
      </c>
      <c r="F426" s="23">
        <f t="shared" si="172"/>
        <v>12</v>
      </c>
      <c r="G426" s="21">
        <v>6</v>
      </c>
      <c r="H426" s="21" t="str">
        <f t="shared" si="173"/>
        <v>Senin</v>
      </c>
      <c r="I426" s="24">
        <f t="shared" si="177"/>
        <v>45789.458333333336</v>
      </c>
      <c r="J426" s="25">
        <f t="shared" si="178"/>
        <v>2.4583333333333335</v>
      </c>
      <c r="K426" s="21" t="str">
        <f t="shared" si="174"/>
        <v>Senin</v>
      </c>
      <c r="L426" s="24">
        <f t="shared" si="179"/>
        <v>45789.708333333336</v>
      </c>
      <c r="M426" s="25">
        <f t="shared" si="175"/>
        <v>2.7083333333333335</v>
      </c>
    </row>
    <row r="427" spans="1:13" x14ac:dyDescent="0.25">
      <c r="A427" s="21">
        <f t="shared" si="176"/>
        <v>4</v>
      </c>
      <c r="B427" s="22" t="s">
        <v>361</v>
      </c>
      <c r="C427" s="21">
        <v>110</v>
      </c>
      <c r="D427" s="23">
        <f t="shared" si="171"/>
        <v>13</v>
      </c>
      <c r="E427" s="23">
        <v>1</v>
      </c>
      <c r="F427" s="23">
        <f t="shared" si="172"/>
        <v>12</v>
      </c>
      <c r="G427" s="21">
        <v>2</v>
      </c>
      <c r="H427" s="21" t="str">
        <f t="shared" si="173"/>
        <v>Selasa</v>
      </c>
      <c r="I427" s="24">
        <f t="shared" si="177"/>
        <v>45790.25</v>
      </c>
      <c r="J427" s="25">
        <f t="shared" si="178"/>
        <v>3.25</v>
      </c>
      <c r="K427" s="21" t="str">
        <f t="shared" si="174"/>
        <v>Selasa</v>
      </c>
      <c r="L427" s="24">
        <f t="shared" si="179"/>
        <v>45790.333333333336</v>
      </c>
      <c r="M427" s="25">
        <f t="shared" si="175"/>
        <v>3.3333333333333335</v>
      </c>
    </row>
    <row r="428" spans="1:13" x14ac:dyDescent="0.25">
      <c r="A428" s="21">
        <f t="shared" si="176"/>
        <v>5</v>
      </c>
      <c r="B428" s="22" t="s">
        <v>306</v>
      </c>
      <c r="C428" s="21">
        <v>72</v>
      </c>
      <c r="D428" s="23">
        <f t="shared" si="171"/>
        <v>8</v>
      </c>
      <c r="E428" s="23">
        <v>0</v>
      </c>
      <c r="F428" s="23">
        <f t="shared" si="172"/>
        <v>8</v>
      </c>
      <c r="G428" s="21">
        <v>2</v>
      </c>
      <c r="H428" s="21" t="str">
        <f t="shared" si="173"/>
        <v>Selasa</v>
      </c>
      <c r="I428" s="24">
        <f t="shared" si="177"/>
        <v>45790.875</v>
      </c>
      <c r="J428" s="25">
        <f t="shared" si="178"/>
        <v>3.875</v>
      </c>
      <c r="K428" s="21" t="str">
        <f t="shared" si="174"/>
        <v>Selasa</v>
      </c>
      <c r="L428" s="24">
        <f t="shared" si="179"/>
        <v>45790.958333333336</v>
      </c>
      <c r="M428" s="25">
        <f t="shared" si="175"/>
        <v>3.9583333333333335</v>
      </c>
    </row>
    <row r="429" spans="1:13" x14ac:dyDescent="0.25">
      <c r="A429" s="21">
        <f t="shared" si="176"/>
        <v>6</v>
      </c>
      <c r="B429" s="22" t="s">
        <v>305</v>
      </c>
      <c r="C429" s="21">
        <v>72</v>
      </c>
      <c r="D429" s="23">
        <f t="shared" si="171"/>
        <v>8</v>
      </c>
      <c r="E429" s="23">
        <v>0</v>
      </c>
      <c r="F429" s="23">
        <f t="shared" si="172"/>
        <v>8</v>
      </c>
      <c r="G429" s="21">
        <v>1</v>
      </c>
      <c r="H429" s="21" t="str">
        <f t="shared" si="173"/>
        <v>Rabu</v>
      </c>
      <c r="I429" s="24">
        <f t="shared" si="177"/>
        <v>45791.291666666664</v>
      </c>
      <c r="J429" s="25">
        <f t="shared" si="178"/>
        <v>4.291666666666667</v>
      </c>
      <c r="K429" s="21" t="str">
        <f t="shared" si="174"/>
        <v>Rabu</v>
      </c>
      <c r="L429" s="24">
        <f t="shared" si="179"/>
        <v>45791.333333333328</v>
      </c>
      <c r="M429" s="25">
        <f t="shared" si="175"/>
        <v>4.3333333333333339</v>
      </c>
    </row>
    <row r="430" spans="1:13" x14ac:dyDescent="0.25">
      <c r="A430" s="21">
        <f t="shared" si="176"/>
        <v>7</v>
      </c>
      <c r="B430" s="22" t="s">
        <v>306</v>
      </c>
      <c r="C430" s="21">
        <v>110</v>
      </c>
      <c r="D430" s="23">
        <f t="shared" si="171"/>
        <v>13</v>
      </c>
      <c r="E430" s="23">
        <v>1</v>
      </c>
      <c r="F430" s="23">
        <f t="shared" si="172"/>
        <v>12</v>
      </c>
      <c r="G430" s="21">
        <v>2</v>
      </c>
      <c r="H430" s="21" t="str">
        <f t="shared" si="173"/>
        <v>Rabu</v>
      </c>
      <c r="I430" s="24">
        <f t="shared" si="177"/>
        <v>45791.666666666664</v>
      </c>
      <c r="J430" s="25">
        <f t="shared" si="178"/>
        <v>4.666666666666667</v>
      </c>
      <c r="K430" s="21" t="str">
        <f t="shared" si="174"/>
        <v>Rabu</v>
      </c>
      <c r="L430" s="24">
        <f t="shared" si="179"/>
        <v>45791.75</v>
      </c>
      <c r="M430" s="25">
        <f t="shared" si="175"/>
        <v>4.75</v>
      </c>
    </row>
    <row r="431" spans="1:13" x14ac:dyDescent="0.25">
      <c r="A431" s="21">
        <f t="shared" si="176"/>
        <v>8</v>
      </c>
      <c r="B431" s="22" t="s">
        <v>361</v>
      </c>
      <c r="C431" s="21">
        <v>110</v>
      </c>
      <c r="D431" s="23">
        <f t="shared" si="171"/>
        <v>13</v>
      </c>
      <c r="E431" s="23">
        <v>1</v>
      </c>
      <c r="F431" s="23">
        <f t="shared" si="172"/>
        <v>12</v>
      </c>
      <c r="G431" s="21">
        <v>2</v>
      </c>
      <c r="H431" s="21" t="str">
        <f t="shared" si="173"/>
        <v>Kamis</v>
      </c>
      <c r="I431" s="24">
        <f t="shared" si="177"/>
        <v>45792.291666666664</v>
      </c>
      <c r="J431" s="25">
        <f t="shared" si="178"/>
        <v>5.291666666666667</v>
      </c>
      <c r="K431" s="21" t="str">
        <f t="shared" si="174"/>
        <v>Kamis</v>
      </c>
      <c r="L431" s="24">
        <f t="shared" si="179"/>
        <v>45792.375</v>
      </c>
      <c r="M431" s="25">
        <f t="shared" si="175"/>
        <v>5.375</v>
      </c>
    </row>
    <row r="432" spans="1:13" x14ac:dyDescent="0.25">
      <c r="A432" s="21">
        <f t="shared" si="176"/>
        <v>9</v>
      </c>
      <c r="B432" s="22" t="s">
        <v>306</v>
      </c>
      <c r="C432" s="21">
        <v>110</v>
      </c>
      <c r="D432" s="23">
        <f t="shared" si="171"/>
        <v>13</v>
      </c>
      <c r="E432" s="23">
        <v>1</v>
      </c>
      <c r="F432" s="23">
        <f t="shared" si="172"/>
        <v>12</v>
      </c>
      <c r="G432" s="21">
        <v>19</v>
      </c>
      <c r="H432" s="21" t="str">
        <f t="shared" si="173"/>
        <v>Kamis</v>
      </c>
      <c r="I432" s="24">
        <f t="shared" si="177"/>
        <v>45792.916666666664</v>
      </c>
      <c r="J432" s="25">
        <f t="shared" si="178"/>
        <v>5.916666666666667</v>
      </c>
      <c r="K432" s="21" t="str">
        <f t="shared" si="174"/>
        <v>Jum'at</v>
      </c>
      <c r="L432" s="24">
        <f t="shared" si="179"/>
        <v>45793.708333333328</v>
      </c>
      <c r="M432" s="25">
        <f t="shared" si="175"/>
        <v>6.7083333333333339</v>
      </c>
    </row>
    <row r="433" spans="1:13" x14ac:dyDescent="0.25">
      <c r="A433" s="21">
        <f t="shared" si="176"/>
        <v>10</v>
      </c>
      <c r="B433" s="22" t="s">
        <v>361</v>
      </c>
      <c r="C433" s="21">
        <v>110</v>
      </c>
      <c r="D433" s="23">
        <f t="shared" si="171"/>
        <v>13</v>
      </c>
      <c r="E433" s="23">
        <v>1</v>
      </c>
      <c r="F433" s="23">
        <f t="shared" si="172"/>
        <v>12</v>
      </c>
      <c r="G433" s="21">
        <v>2</v>
      </c>
      <c r="H433" s="21" t="str">
        <f t="shared" si="173"/>
        <v>Sabtu</v>
      </c>
      <c r="I433" s="24">
        <f t="shared" si="177"/>
        <v>45794.25</v>
      </c>
      <c r="J433" s="25">
        <f t="shared" si="178"/>
        <v>7.2500000000000009</v>
      </c>
      <c r="K433" s="21" t="str">
        <f t="shared" si="174"/>
        <v>Sabtu</v>
      </c>
      <c r="L433" s="24">
        <f t="shared" si="179"/>
        <v>45794.333333333336</v>
      </c>
      <c r="M433" s="25">
        <f t="shared" si="175"/>
        <v>7.3333333333333339</v>
      </c>
    </row>
    <row r="434" spans="1:13" x14ac:dyDescent="0.25">
      <c r="A434" s="21">
        <f t="shared" si="176"/>
        <v>11</v>
      </c>
      <c r="B434" s="22" t="s">
        <v>306</v>
      </c>
      <c r="C434" s="21"/>
      <c r="D434" s="23"/>
      <c r="E434" s="23"/>
      <c r="F434" s="23"/>
      <c r="G434" s="21"/>
      <c r="H434" s="21" t="str">
        <f t="shared" si="173"/>
        <v>Sabtu</v>
      </c>
      <c r="I434" s="24">
        <f t="shared" si="177"/>
        <v>45794.875</v>
      </c>
      <c r="J434" s="25">
        <f t="shared" si="178"/>
        <v>7.8750000000000009</v>
      </c>
      <c r="K434" s="21"/>
      <c r="L434" s="24"/>
      <c r="M434" s="25"/>
    </row>
    <row r="435" spans="1:13" x14ac:dyDescent="0.25">
      <c r="A435" s="1" t="s">
        <v>31</v>
      </c>
      <c r="B435" s="1"/>
      <c r="C435" s="75">
        <f>SUM(C424:C434)</f>
        <v>1024</v>
      </c>
      <c r="D435" s="75">
        <f>SUM(D424:D434)</f>
        <v>120</v>
      </c>
      <c r="E435" s="75"/>
      <c r="F435" s="75"/>
      <c r="G435" s="75">
        <f>SUM(G424:G434)</f>
        <v>48</v>
      </c>
      <c r="H435" s="75">
        <f>D435+G435</f>
        <v>168</v>
      </c>
      <c r="I435" s="76"/>
      <c r="J435" s="77"/>
      <c r="K435" s="76"/>
      <c r="L435" s="76"/>
      <c r="M435" s="77"/>
    </row>
    <row r="436" spans="1:13" x14ac:dyDescent="0.25">
      <c r="A436" s="1" t="s">
        <v>32</v>
      </c>
      <c r="B436" s="1"/>
      <c r="C436" s="78"/>
      <c r="D436" s="79">
        <f>D435/24</f>
        <v>5</v>
      </c>
      <c r="E436" s="79"/>
      <c r="F436" s="79"/>
      <c r="G436" s="79">
        <f>G435/24</f>
        <v>2</v>
      </c>
      <c r="H436" s="79">
        <f>H435/24</f>
        <v>7</v>
      </c>
      <c r="I436" s="81"/>
      <c r="J436" s="82" t="s">
        <v>33</v>
      </c>
      <c r="K436" s="83"/>
      <c r="L436" s="83"/>
      <c r="M436" s="83"/>
    </row>
    <row r="437" spans="1:13" x14ac:dyDescent="0.25">
      <c r="A437" s="95"/>
      <c r="B437" s="95"/>
      <c r="C437" s="95"/>
      <c r="D437" s="95"/>
      <c r="E437" s="95"/>
      <c r="F437" s="95"/>
      <c r="G437" s="95"/>
      <c r="H437" s="83"/>
      <c r="I437" s="83"/>
      <c r="J437" s="77" t="s">
        <v>34</v>
      </c>
      <c r="K437" s="77"/>
      <c r="L437" s="85">
        <f>C435</f>
        <v>1024</v>
      </c>
      <c r="M437" s="83" t="s">
        <v>35</v>
      </c>
    </row>
    <row r="438" spans="1:13" x14ac:dyDescent="0.25">
      <c r="A438" s="95"/>
      <c r="B438" s="95"/>
      <c r="C438" s="95"/>
      <c r="D438" s="95"/>
      <c r="E438" s="95"/>
      <c r="F438" s="95"/>
      <c r="G438" s="95"/>
      <c r="H438" s="95"/>
      <c r="I438" s="425"/>
      <c r="J438" s="77" t="s">
        <v>36</v>
      </c>
      <c r="K438" s="77"/>
      <c r="L438" s="86">
        <f>D436</f>
        <v>5</v>
      </c>
      <c r="M438" s="83" t="s">
        <v>14</v>
      </c>
    </row>
    <row r="439" spans="1:13" x14ac:dyDescent="0.25">
      <c r="A439" s="95"/>
      <c r="B439" s="95"/>
      <c r="C439" s="95"/>
      <c r="D439" s="95"/>
      <c r="E439" s="95"/>
      <c r="F439" s="95"/>
      <c r="G439" s="95"/>
      <c r="H439" s="95"/>
      <c r="I439" s="83"/>
      <c r="J439" s="77" t="s">
        <v>37</v>
      </c>
      <c r="K439" s="77"/>
      <c r="L439" s="87">
        <f>G436</f>
        <v>2</v>
      </c>
      <c r="M439" s="83" t="s">
        <v>14</v>
      </c>
    </row>
    <row r="441" spans="1:13" x14ac:dyDescent="0.25">
      <c r="A441" s="2" t="s">
        <v>310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25">
      <c r="A442" s="2" t="s">
        <v>401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25">
      <c r="A443" s="489" t="s">
        <v>75</v>
      </c>
      <c r="B443" s="489"/>
      <c r="C443" s="489"/>
      <c r="D443" s="489"/>
      <c r="E443" s="489"/>
      <c r="F443" s="489"/>
      <c r="G443" s="489"/>
      <c r="H443" s="489"/>
      <c r="I443" s="423"/>
      <c r="J443" s="423"/>
      <c r="K443" s="67" t="s">
        <v>3</v>
      </c>
      <c r="L443" s="66">
        <v>9</v>
      </c>
      <c r="M443" s="67" t="s">
        <v>4</v>
      </c>
    </row>
    <row r="444" spans="1:13" ht="15.75" customHeight="1" x14ac:dyDescent="0.25">
      <c r="A444" s="13" t="s">
        <v>5</v>
      </c>
      <c r="B444" s="13" t="s">
        <v>6</v>
      </c>
      <c r="C444" s="12" t="s">
        <v>7</v>
      </c>
      <c r="D444" s="12" t="s">
        <v>8</v>
      </c>
      <c r="E444" s="11" t="s">
        <v>9</v>
      </c>
      <c r="F444" s="11" t="s">
        <v>10</v>
      </c>
      <c r="G444" s="12" t="s">
        <v>11</v>
      </c>
      <c r="H444" s="10" t="s">
        <v>12</v>
      </c>
      <c r="I444" s="10"/>
      <c r="J444" s="10"/>
      <c r="K444" s="9" t="s">
        <v>13</v>
      </c>
      <c r="L444" s="9"/>
      <c r="M444" s="9"/>
    </row>
    <row r="445" spans="1:13" x14ac:dyDescent="0.25">
      <c r="A445" s="13"/>
      <c r="B445" s="13"/>
      <c r="C445" s="12"/>
      <c r="D445" s="12"/>
      <c r="E445" s="11"/>
      <c r="F445" s="11"/>
      <c r="G445" s="12"/>
      <c r="H445" s="19" t="s">
        <v>14</v>
      </c>
      <c r="I445" s="19" t="s">
        <v>15</v>
      </c>
      <c r="J445" s="19" t="s">
        <v>16</v>
      </c>
      <c r="K445" s="20" t="s">
        <v>14</v>
      </c>
      <c r="L445" s="20" t="s">
        <v>15</v>
      </c>
      <c r="M445" s="20" t="s">
        <v>16</v>
      </c>
    </row>
    <row r="446" spans="1:13" x14ac:dyDescent="0.25">
      <c r="A446" s="21">
        <v>1</v>
      </c>
      <c r="B446" s="22" t="s">
        <v>306</v>
      </c>
      <c r="C446" s="21">
        <v>110</v>
      </c>
      <c r="D446" s="23">
        <f t="shared" ref="D446:D455" si="180">F446+E446</f>
        <v>13</v>
      </c>
      <c r="E446" s="23">
        <v>1</v>
      </c>
      <c r="F446" s="23">
        <f t="shared" ref="F446:F455" si="181">INT(C446/$L$3)</f>
        <v>12</v>
      </c>
      <c r="G446" s="21">
        <v>10</v>
      </c>
      <c r="H446" s="21" t="str">
        <f t="shared" ref="H446:H456" si="182">CHOOSE(WEEKDAY(I446),"Minggu","Senin","Selasa","Rabu","Kamis","Jum'at","Sabtu")</f>
        <v>Sabtu</v>
      </c>
      <c r="I446" s="24">
        <v>45794</v>
      </c>
      <c r="J446" s="25">
        <v>0.875</v>
      </c>
      <c r="K446" s="21" t="str">
        <f t="shared" ref="K446:K455" si="183">CHOOSE(WEEKDAY(L446),"Minggu","Senin","Selasa","Rabu","Kamis","Jum'at","Sabtu")</f>
        <v>Minggu</v>
      </c>
      <c r="L446" s="24">
        <f>(I446+J446)+G446/24</f>
        <v>45795.291666666664</v>
      </c>
      <c r="M446" s="25">
        <f t="shared" ref="M446:M455" si="184">(J446+G446/24)</f>
        <v>1.2916666666666667</v>
      </c>
    </row>
    <row r="447" spans="1:13" x14ac:dyDescent="0.25">
      <c r="A447" s="21">
        <f t="shared" ref="A447:A456" si="185">A446+1</f>
        <v>2</v>
      </c>
      <c r="B447" s="22" t="s">
        <v>361</v>
      </c>
      <c r="C447" s="21">
        <v>110</v>
      </c>
      <c r="D447" s="23">
        <f t="shared" si="180"/>
        <v>13</v>
      </c>
      <c r="E447" s="23">
        <v>1</v>
      </c>
      <c r="F447" s="23">
        <f t="shared" si="181"/>
        <v>12</v>
      </c>
      <c r="G447" s="21">
        <v>2</v>
      </c>
      <c r="H447" s="21" t="str">
        <f t="shared" si="182"/>
        <v>Minggu</v>
      </c>
      <c r="I447" s="24">
        <f t="shared" ref="I447:I456" si="186">$I$446+J447</f>
        <v>45795.833333333336</v>
      </c>
      <c r="J447" s="25">
        <f t="shared" ref="J447:J456" si="187">M446+D446/24</f>
        <v>1.8333333333333335</v>
      </c>
      <c r="K447" s="21" t="str">
        <f t="shared" si="183"/>
        <v>Minggu</v>
      </c>
      <c r="L447" s="24">
        <f t="shared" ref="L447:L455" si="188">($I$446+J447)+G447/24</f>
        <v>45795.916666666672</v>
      </c>
      <c r="M447" s="25">
        <f t="shared" si="184"/>
        <v>1.9166666666666667</v>
      </c>
    </row>
    <row r="448" spans="1:13" x14ac:dyDescent="0.25">
      <c r="A448" s="21">
        <f t="shared" si="185"/>
        <v>3</v>
      </c>
      <c r="B448" s="22" t="s">
        <v>306</v>
      </c>
      <c r="C448" s="21">
        <v>110</v>
      </c>
      <c r="D448" s="23">
        <f t="shared" si="180"/>
        <v>13</v>
      </c>
      <c r="E448" s="23">
        <v>1</v>
      </c>
      <c r="F448" s="23">
        <f t="shared" si="181"/>
        <v>12</v>
      </c>
      <c r="G448" s="21">
        <v>6</v>
      </c>
      <c r="H448" s="21" t="str">
        <f t="shared" si="182"/>
        <v>Senin</v>
      </c>
      <c r="I448" s="24">
        <f t="shared" si="186"/>
        <v>45796.458333333336</v>
      </c>
      <c r="J448" s="25">
        <f t="shared" si="187"/>
        <v>2.4583333333333335</v>
      </c>
      <c r="K448" s="21" t="str">
        <f t="shared" si="183"/>
        <v>Senin</v>
      </c>
      <c r="L448" s="24">
        <f t="shared" si="188"/>
        <v>45796.708333333336</v>
      </c>
      <c r="M448" s="25">
        <f t="shared" si="184"/>
        <v>2.7083333333333335</v>
      </c>
    </row>
    <row r="449" spans="1:13" x14ac:dyDescent="0.25">
      <c r="A449" s="21">
        <f t="shared" si="185"/>
        <v>4</v>
      </c>
      <c r="B449" s="22" t="s">
        <v>361</v>
      </c>
      <c r="C449" s="21">
        <v>110</v>
      </c>
      <c r="D449" s="23">
        <f t="shared" si="180"/>
        <v>13</v>
      </c>
      <c r="E449" s="23">
        <v>1</v>
      </c>
      <c r="F449" s="23">
        <f t="shared" si="181"/>
        <v>12</v>
      </c>
      <c r="G449" s="21">
        <v>2</v>
      </c>
      <c r="H449" s="21" t="str">
        <f t="shared" si="182"/>
        <v>Selasa</v>
      </c>
      <c r="I449" s="24">
        <f t="shared" si="186"/>
        <v>45797.25</v>
      </c>
      <c r="J449" s="25">
        <f t="shared" si="187"/>
        <v>3.25</v>
      </c>
      <c r="K449" s="21" t="str">
        <f t="shared" si="183"/>
        <v>Selasa</v>
      </c>
      <c r="L449" s="24">
        <f t="shared" si="188"/>
        <v>45797.333333333336</v>
      </c>
      <c r="M449" s="25">
        <f t="shared" si="184"/>
        <v>3.3333333333333335</v>
      </c>
    </row>
    <row r="450" spans="1:13" x14ac:dyDescent="0.25">
      <c r="A450" s="21">
        <f t="shared" si="185"/>
        <v>5</v>
      </c>
      <c r="B450" s="22" t="s">
        <v>306</v>
      </c>
      <c r="C450" s="21">
        <v>72</v>
      </c>
      <c r="D450" s="23">
        <f t="shared" si="180"/>
        <v>8</v>
      </c>
      <c r="E450" s="23">
        <v>0</v>
      </c>
      <c r="F450" s="23">
        <f t="shared" si="181"/>
        <v>8</v>
      </c>
      <c r="G450" s="21">
        <v>2</v>
      </c>
      <c r="H450" s="21" t="str">
        <f t="shared" si="182"/>
        <v>Selasa</v>
      </c>
      <c r="I450" s="24">
        <f t="shared" si="186"/>
        <v>45797.875</v>
      </c>
      <c r="J450" s="25">
        <f t="shared" si="187"/>
        <v>3.875</v>
      </c>
      <c r="K450" s="21" t="str">
        <f t="shared" si="183"/>
        <v>Selasa</v>
      </c>
      <c r="L450" s="24">
        <f t="shared" si="188"/>
        <v>45797.958333333336</v>
      </c>
      <c r="M450" s="25">
        <f t="shared" si="184"/>
        <v>3.9583333333333335</v>
      </c>
    </row>
    <row r="451" spans="1:13" x14ac:dyDescent="0.25">
      <c r="A451" s="21">
        <f t="shared" si="185"/>
        <v>6</v>
      </c>
      <c r="B451" s="22" t="s">
        <v>305</v>
      </c>
      <c r="C451" s="21">
        <v>72</v>
      </c>
      <c r="D451" s="23">
        <f t="shared" si="180"/>
        <v>8</v>
      </c>
      <c r="E451" s="23">
        <v>0</v>
      </c>
      <c r="F451" s="23">
        <f t="shared" si="181"/>
        <v>8</v>
      </c>
      <c r="G451" s="21">
        <v>1</v>
      </c>
      <c r="H451" s="21" t="str">
        <f t="shared" si="182"/>
        <v>Rabu</v>
      </c>
      <c r="I451" s="24">
        <f t="shared" si="186"/>
        <v>45798.291666666664</v>
      </c>
      <c r="J451" s="25">
        <f t="shared" si="187"/>
        <v>4.291666666666667</v>
      </c>
      <c r="K451" s="21" t="str">
        <f t="shared" si="183"/>
        <v>Rabu</v>
      </c>
      <c r="L451" s="24">
        <f t="shared" si="188"/>
        <v>45798.333333333328</v>
      </c>
      <c r="M451" s="25">
        <f t="shared" si="184"/>
        <v>4.3333333333333339</v>
      </c>
    </row>
    <row r="452" spans="1:13" x14ac:dyDescent="0.25">
      <c r="A452" s="21">
        <f t="shared" si="185"/>
        <v>7</v>
      </c>
      <c r="B452" s="22" t="s">
        <v>306</v>
      </c>
      <c r="C452" s="21">
        <v>110</v>
      </c>
      <c r="D452" s="23">
        <f t="shared" si="180"/>
        <v>13</v>
      </c>
      <c r="E452" s="23">
        <v>1</v>
      </c>
      <c r="F452" s="23">
        <f t="shared" si="181"/>
        <v>12</v>
      </c>
      <c r="G452" s="21">
        <v>2</v>
      </c>
      <c r="H452" s="21" t="str">
        <f t="shared" si="182"/>
        <v>Rabu</v>
      </c>
      <c r="I452" s="24">
        <f t="shared" si="186"/>
        <v>45798.666666666664</v>
      </c>
      <c r="J452" s="25">
        <f t="shared" si="187"/>
        <v>4.666666666666667</v>
      </c>
      <c r="K452" s="21" t="str">
        <f t="shared" si="183"/>
        <v>Rabu</v>
      </c>
      <c r="L452" s="24">
        <f t="shared" si="188"/>
        <v>45798.75</v>
      </c>
      <c r="M452" s="25">
        <f t="shared" si="184"/>
        <v>4.75</v>
      </c>
    </row>
    <row r="453" spans="1:13" x14ac:dyDescent="0.25">
      <c r="A453" s="21">
        <f t="shared" si="185"/>
        <v>8</v>
      </c>
      <c r="B453" s="22" t="s">
        <v>361</v>
      </c>
      <c r="C453" s="21">
        <v>110</v>
      </c>
      <c r="D453" s="23">
        <f t="shared" si="180"/>
        <v>13</v>
      </c>
      <c r="E453" s="23">
        <v>1</v>
      </c>
      <c r="F453" s="23">
        <f t="shared" si="181"/>
        <v>12</v>
      </c>
      <c r="G453" s="21">
        <v>2</v>
      </c>
      <c r="H453" s="21" t="str">
        <f t="shared" si="182"/>
        <v>Kamis</v>
      </c>
      <c r="I453" s="24">
        <f t="shared" si="186"/>
        <v>45799.291666666664</v>
      </c>
      <c r="J453" s="25">
        <f t="shared" si="187"/>
        <v>5.291666666666667</v>
      </c>
      <c r="K453" s="21" t="str">
        <f t="shared" si="183"/>
        <v>Kamis</v>
      </c>
      <c r="L453" s="24">
        <f t="shared" si="188"/>
        <v>45799.375</v>
      </c>
      <c r="M453" s="25">
        <f t="shared" si="184"/>
        <v>5.375</v>
      </c>
    </row>
    <row r="454" spans="1:13" x14ac:dyDescent="0.25">
      <c r="A454" s="21">
        <f t="shared" si="185"/>
        <v>9</v>
      </c>
      <c r="B454" s="22" t="s">
        <v>306</v>
      </c>
      <c r="C454" s="21">
        <v>110</v>
      </c>
      <c r="D454" s="23">
        <f t="shared" si="180"/>
        <v>13</v>
      </c>
      <c r="E454" s="23">
        <v>1</v>
      </c>
      <c r="F454" s="23">
        <f t="shared" si="181"/>
        <v>12</v>
      </c>
      <c r="G454" s="21">
        <v>19</v>
      </c>
      <c r="H454" s="21" t="str">
        <f t="shared" si="182"/>
        <v>Kamis</v>
      </c>
      <c r="I454" s="24">
        <f t="shared" si="186"/>
        <v>45799.916666666664</v>
      </c>
      <c r="J454" s="25">
        <f t="shared" si="187"/>
        <v>5.916666666666667</v>
      </c>
      <c r="K454" s="21" t="str">
        <f t="shared" si="183"/>
        <v>Jum'at</v>
      </c>
      <c r="L454" s="24">
        <f t="shared" si="188"/>
        <v>45800.708333333328</v>
      </c>
      <c r="M454" s="25">
        <f t="shared" si="184"/>
        <v>6.7083333333333339</v>
      </c>
    </row>
    <row r="455" spans="1:13" x14ac:dyDescent="0.25">
      <c r="A455" s="21">
        <f t="shared" si="185"/>
        <v>10</v>
      </c>
      <c r="B455" s="22" t="s">
        <v>361</v>
      </c>
      <c r="C455" s="21">
        <v>110</v>
      </c>
      <c r="D455" s="23">
        <f t="shared" si="180"/>
        <v>13</v>
      </c>
      <c r="E455" s="23">
        <v>1</v>
      </c>
      <c r="F455" s="23">
        <f t="shared" si="181"/>
        <v>12</v>
      </c>
      <c r="G455" s="21">
        <v>2</v>
      </c>
      <c r="H455" s="21" t="str">
        <f t="shared" si="182"/>
        <v>Sabtu</v>
      </c>
      <c r="I455" s="24">
        <f t="shared" si="186"/>
        <v>45801.25</v>
      </c>
      <c r="J455" s="25">
        <f t="shared" si="187"/>
        <v>7.2500000000000009</v>
      </c>
      <c r="K455" s="21" t="str">
        <f t="shared" si="183"/>
        <v>Sabtu</v>
      </c>
      <c r="L455" s="24">
        <f t="shared" si="188"/>
        <v>45801.333333333336</v>
      </c>
      <c r="M455" s="25">
        <f t="shared" si="184"/>
        <v>7.3333333333333339</v>
      </c>
    </row>
    <row r="456" spans="1:13" x14ac:dyDescent="0.25">
      <c r="A456" s="21">
        <f t="shared" si="185"/>
        <v>11</v>
      </c>
      <c r="B456" s="22" t="s">
        <v>306</v>
      </c>
      <c r="C456" s="21"/>
      <c r="D456" s="23"/>
      <c r="E456" s="23"/>
      <c r="F456" s="23"/>
      <c r="G456" s="21"/>
      <c r="H456" s="21" t="str">
        <f t="shared" si="182"/>
        <v>Sabtu</v>
      </c>
      <c r="I456" s="24">
        <f t="shared" si="186"/>
        <v>45801.875</v>
      </c>
      <c r="J456" s="25">
        <f t="shared" si="187"/>
        <v>7.8750000000000009</v>
      </c>
      <c r="K456" s="21"/>
      <c r="L456" s="24"/>
      <c r="M456" s="25"/>
    </row>
    <row r="457" spans="1:13" x14ac:dyDescent="0.25">
      <c r="A457" s="1" t="s">
        <v>31</v>
      </c>
      <c r="B457" s="1"/>
      <c r="C457" s="75">
        <f>SUM(C446:C456)</f>
        <v>1024</v>
      </c>
      <c r="D457" s="75">
        <f>SUM(D446:D456)</f>
        <v>120</v>
      </c>
      <c r="E457" s="75"/>
      <c r="F457" s="75"/>
      <c r="G457" s="75">
        <f>SUM(G446:G456)</f>
        <v>48</v>
      </c>
      <c r="H457" s="75">
        <f>D457+G457</f>
        <v>168</v>
      </c>
      <c r="I457" s="76"/>
      <c r="J457" s="77"/>
      <c r="K457" s="76"/>
      <c r="L457" s="76"/>
      <c r="M457" s="77"/>
    </row>
    <row r="458" spans="1:13" x14ac:dyDescent="0.25">
      <c r="A458" s="1" t="s">
        <v>32</v>
      </c>
      <c r="B458" s="1"/>
      <c r="C458" s="78"/>
      <c r="D458" s="79">
        <f>D457/24</f>
        <v>5</v>
      </c>
      <c r="E458" s="79"/>
      <c r="F458" s="79"/>
      <c r="G458" s="79">
        <f>G457/24</f>
        <v>2</v>
      </c>
      <c r="H458" s="79">
        <f>H457/24</f>
        <v>7</v>
      </c>
      <c r="I458" s="81"/>
      <c r="J458" s="82" t="s">
        <v>33</v>
      </c>
      <c r="K458" s="83"/>
      <c r="L458" s="83"/>
      <c r="M458" s="83"/>
    </row>
    <row r="459" spans="1:13" x14ac:dyDescent="0.25">
      <c r="A459" s="95"/>
      <c r="B459" s="95"/>
      <c r="C459" s="95"/>
      <c r="D459" s="95"/>
      <c r="E459" s="95"/>
      <c r="F459" s="95"/>
      <c r="G459" s="95"/>
      <c r="H459" s="83"/>
      <c r="I459" s="83"/>
      <c r="J459" s="77" t="s">
        <v>34</v>
      </c>
      <c r="K459" s="77"/>
      <c r="L459" s="85">
        <f>C457</f>
        <v>1024</v>
      </c>
      <c r="M459" s="83" t="s">
        <v>35</v>
      </c>
    </row>
    <row r="460" spans="1:13" x14ac:dyDescent="0.25">
      <c r="A460" s="95"/>
      <c r="B460" s="95"/>
      <c r="C460" s="95"/>
      <c r="D460" s="95"/>
      <c r="E460" s="95"/>
      <c r="F460" s="95"/>
      <c r="G460" s="95"/>
      <c r="H460" s="95"/>
      <c r="I460" s="425"/>
      <c r="J460" s="77" t="s">
        <v>36</v>
      </c>
      <c r="K460" s="77"/>
      <c r="L460" s="86">
        <f>D458</f>
        <v>5</v>
      </c>
      <c r="M460" s="83" t="s">
        <v>14</v>
      </c>
    </row>
    <row r="461" spans="1:13" x14ac:dyDescent="0.25">
      <c r="A461" s="95"/>
      <c r="B461" s="95"/>
      <c r="C461" s="95"/>
      <c r="D461" s="95"/>
      <c r="E461" s="95"/>
      <c r="F461" s="95"/>
      <c r="G461" s="95"/>
      <c r="H461" s="95"/>
      <c r="I461" s="83"/>
      <c r="J461" s="77" t="s">
        <v>37</v>
      </c>
      <c r="K461" s="77"/>
      <c r="L461" s="87">
        <f>G458</f>
        <v>2</v>
      </c>
      <c r="M461" s="83" t="s">
        <v>14</v>
      </c>
    </row>
    <row r="463" spans="1:13" x14ac:dyDescent="0.25">
      <c r="A463" s="2" t="s">
        <v>310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25">
      <c r="A464" s="2" t="s">
        <v>401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25">
      <c r="A465" s="489" t="s">
        <v>76</v>
      </c>
      <c r="B465" s="489"/>
      <c r="C465" s="489"/>
      <c r="D465" s="489"/>
      <c r="E465" s="489"/>
      <c r="F465" s="489"/>
      <c r="G465" s="489"/>
      <c r="H465" s="489"/>
      <c r="I465" s="423"/>
      <c r="J465" s="423"/>
      <c r="K465" s="67" t="s">
        <v>3</v>
      </c>
      <c r="L465" s="66">
        <v>9</v>
      </c>
      <c r="M465" s="67" t="s">
        <v>4</v>
      </c>
    </row>
    <row r="466" spans="1:13" ht="15.75" customHeight="1" x14ac:dyDescent="0.25">
      <c r="A466" s="13" t="s">
        <v>5</v>
      </c>
      <c r="B466" s="13" t="s">
        <v>6</v>
      </c>
      <c r="C466" s="12" t="s">
        <v>7</v>
      </c>
      <c r="D466" s="12" t="s">
        <v>8</v>
      </c>
      <c r="E466" s="11" t="s">
        <v>9</v>
      </c>
      <c r="F466" s="11" t="s">
        <v>10</v>
      </c>
      <c r="G466" s="12" t="s">
        <v>11</v>
      </c>
      <c r="H466" s="10" t="s">
        <v>12</v>
      </c>
      <c r="I466" s="10"/>
      <c r="J466" s="10"/>
      <c r="K466" s="9" t="s">
        <v>13</v>
      </c>
      <c r="L466" s="9"/>
      <c r="M466" s="9"/>
    </row>
    <row r="467" spans="1:13" x14ac:dyDescent="0.25">
      <c r="A467" s="13"/>
      <c r="B467" s="13"/>
      <c r="C467" s="12"/>
      <c r="D467" s="12"/>
      <c r="E467" s="11"/>
      <c r="F467" s="11"/>
      <c r="G467" s="12"/>
      <c r="H467" s="19" t="s">
        <v>14</v>
      </c>
      <c r="I467" s="19" t="s">
        <v>15</v>
      </c>
      <c r="J467" s="19" t="s">
        <v>16</v>
      </c>
      <c r="K467" s="20" t="s">
        <v>14</v>
      </c>
      <c r="L467" s="20" t="s">
        <v>15</v>
      </c>
      <c r="M467" s="20" t="s">
        <v>16</v>
      </c>
    </row>
    <row r="468" spans="1:13" x14ac:dyDescent="0.25">
      <c r="A468" s="21">
        <v>1</v>
      </c>
      <c r="B468" s="22" t="s">
        <v>306</v>
      </c>
      <c r="C468" s="21">
        <v>110</v>
      </c>
      <c r="D468" s="23">
        <f t="shared" ref="D468:D477" si="189">F468+E468</f>
        <v>13</v>
      </c>
      <c r="E468" s="23">
        <v>1</v>
      </c>
      <c r="F468" s="23">
        <f t="shared" ref="F468:F477" si="190">INT(C468/$L$3)</f>
        <v>12</v>
      </c>
      <c r="G468" s="21">
        <v>10</v>
      </c>
      <c r="H468" s="21" t="str">
        <f t="shared" ref="H468:H478" si="191">CHOOSE(WEEKDAY(I468),"Minggu","Senin","Selasa","Rabu","Kamis","Jum'at","Sabtu")</f>
        <v>Sabtu</v>
      </c>
      <c r="I468" s="24">
        <v>45801</v>
      </c>
      <c r="J468" s="25">
        <v>0.875</v>
      </c>
      <c r="K468" s="21" t="str">
        <f t="shared" ref="K468:K477" si="192">CHOOSE(WEEKDAY(L468),"Minggu","Senin","Selasa","Rabu","Kamis","Jum'at","Sabtu")</f>
        <v>Minggu</v>
      </c>
      <c r="L468" s="24">
        <f>(I468+J468)+G468/24</f>
        <v>45802.291666666664</v>
      </c>
      <c r="M468" s="25">
        <f t="shared" ref="M468:M477" si="193">(J468+G468/24)</f>
        <v>1.2916666666666667</v>
      </c>
    </row>
    <row r="469" spans="1:13" x14ac:dyDescent="0.25">
      <c r="A469" s="21">
        <f t="shared" ref="A469:A478" si="194">A468+1</f>
        <v>2</v>
      </c>
      <c r="B469" s="22" t="s">
        <v>361</v>
      </c>
      <c r="C469" s="21">
        <v>110</v>
      </c>
      <c r="D469" s="23">
        <f t="shared" si="189"/>
        <v>13</v>
      </c>
      <c r="E469" s="23">
        <v>1</v>
      </c>
      <c r="F469" s="23">
        <f t="shared" si="190"/>
        <v>12</v>
      </c>
      <c r="G469" s="21">
        <v>2</v>
      </c>
      <c r="H469" s="21" t="str">
        <f t="shared" si="191"/>
        <v>Minggu</v>
      </c>
      <c r="I469" s="24">
        <f t="shared" ref="I469:I478" si="195">$I$468+J469</f>
        <v>45802.833333333336</v>
      </c>
      <c r="J469" s="25">
        <f t="shared" ref="J469:J478" si="196">M468+D468/24</f>
        <v>1.8333333333333335</v>
      </c>
      <c r="K469" s="21" t="str">
        <f t="shared" si="192"/>
        <v>Minggu</v>
      </c>
      <c r="L469" s="24">
        <f t="shared" ref="L469:L477" si="197">($I$468+J469)+G469/24</f>
        <v>45802.916666666672</v>
      </c>
      <c r="M469" s="25">
        <f t="shared" si="193"/>
        <v>1.9166666666666667</v>
      </c>
    </row>
    <row r="470" spans="1:13" x14ac:dyDescent="0.25">
      <c r="A470" s="21">
        <f t="shared" si="194"/>
        <v>3</v>
      </c>
      <c r="B470" s="22" t="s">
        <v>306</v>
      </c>
      <c r="C470" s="21">
        <v>110</v>
      </c>
      <c r="D470" s="23">
        <f t="shared" si="189"/>
        <v>13</v>
      </c>
      <c r="E470" s="23">
        <v>1</v>
      </c>
      <c r="F470" s="23">
        <f t="shared" si="190"/>
        <v>12</v>
      </c>
      <c r="G470" s="21">
        <v>6</v>
      </c>
      <c r="H470" s="21" t="str">
        <f t="shared" si="191"/>
        <v>Senin</v>
      </c>
      <c r="I470" s="24">
        <f t="shared" si="195"/>
        <v>45803.458333333336</v>
      </c>
      <c r="J470" s="25">
        <f t="shared" si="196"/>
        <v>2.4583333333333335</v>
      </c>
      <c r="K470" s="21" t="str">
        <f t="shared" si="192"/>
        <v>Senin</v>
      </c>
      <c r="L470" s="24">
        <f t="shared" si="197"/>
        <v>45803.708333333336</v>
      </c>
      <c r="M470" s="25">
        <f t="shared" si="193"/>
        <v>2.7083333333333335</v>
      </c>
    </row>
    <row r="471" spans="1:13" x14ac:dyDescent="0.25">
      <c r="A471" s="21">
        <f t="shared" si="194"/>
        <v>4</v>
      </c>
      <c r="B471" s="22" t="s">
        <v>361</v>
      </c>
      <c r="C471" s="21">
        <v>110</v>
      </c>
      <c r="D471" s="23">
        <f t="shared" si="189"/>
        <v>13</v>
      </c>
      <c r="E471" s="23">
        <v>1</v>
      </c>
      <c r="F471" s="23">
        <f t="shared" si="190"/>
        <v>12</v>
      </c>
      <c r="G471" s="21">
        <v>2</v>
      </c>
      <c r="H471" s="21" t="str">
        <f t="shared" si="191"/>
        <v>Selasa</v>
      </c>
      <c r="I471" s="24">
        <f t="shared" si="195"/>
        <v>45804.25</v>
      </c>
      <c r="J471" s="25">
        <f t="shared" si="196"/>
        <v>3.25</v>
      </c>
      <c r="K471" s="21" t="str">
        <f t="shared" si="192"/>
        <v>Selasa</v>
      </c>
      <c r="L471" s="24">
        <f t="shared" si="197"/>
        <v>45804.333333333336</v>
      </c>
      <c r="M471" s="25">
        <f t="shared" si="193"/>
        <v>3.3333333333333335</v>
      </c>
    </row>
    <row r="472" spans="1:13" x14ac:dyDescent="0.25">
      <c r="A472" s="21">
        <f t="shared" si="194"/>
        <v>5</v>
      </c>
      <c r="B472" s="22" t="s">
        <v>306</v>
      </c>
      <c r="C472" s="21">
        <v>72</v>
      </c>
      <c r="D472" s="23">
        <f t="shared" si="189"/>
        <v>8</v>
      </c>
      <c r="E472" s="23">
        <v>0</v>
      </c>
      <c r="F472" s="23">
        <f t="shared" si="190"/>
        <v>8</v>
      </c>
      <c r="G472" s="21">
        <v>2</v>
      </c>
      <c r="H472" s="21" t="str">
        <f t="shared" si="191"/>
        <v>Selasa</v>
      </c>
      <c r="I472" s="24">
        <f t="shared" si="195"/>
        <v>45804.875</v>
      </c>
      <c r="J472" s="25">
        <f t="shared" si="196"/>
        <v>3.875</v>
      </c>
      <c r="K472" s="21" t="str">
        <f t="shared" si="192"/>
        <v>Selasa</v>
      </c>
      <c r="L472" s="24">
        <f t="shared" si="197"/>
        <v>45804.958333333336</v>
      </c>
      <c r="M472" s="25">
        <f t="shared" si="193"/>
        <v>3.9583333333333335</v>
      </c>
    </row>
    <row r="473" spans="1:13" x14ac:dyDescent="0.25">
      <c r="A473" s="21">
        <f t="shared" si="194"/>
        <v>6</v>
      </c>
      <c r="B473" s="22" t="s">
        <v>305</v>
      </c>
      <c r="C473" s="21">
        <v>72</v>
      </c>
      <c r="D473" s="23">
        <f t="shared" si="189"/>
        <v>8</v>
      </c>
      <c r="E473" s="23">
        <v>0</v>
      </c>
      <c r="F473" s="23">
        <f t="shared" si="190"/>
        <v>8</v>
      </c>
      <c r="G473" s="21">
        <v>1</v>
      </c>
      <c r="H473" s="21" t="str">
        <f t="shared" si="191"/>
        <v>Rabu</v>
      </c>
      <c r="I473" s="24">
        <f t="shared" si="195"/>
        <v>45805.291666666664</v>
      </c>
      <c r="J473" s="25">
        <f t="shared" si="196"/>
        <v>4.291666666666667</v>
      </c>
      <c r="K473" s="21" t="str">
        <f t="shared" si="192"/>
        <v>Rabu</v>
      </c>
      <c r="L473" s="24">
        <f t="shared" si="197"/>
        <v>45805.333333333328</v>
      </c>
      <c r="M473" s="25">
        <f t="shared" si="193"/>
        <v>4.3333333333333339</v>
      </c>
    </row>
    <row r="474" spans="1:13" x14ac:dyDescent="0.25">
      <c r="A474" s="21">
        <f t="shared" si="194"/>
        <v>7</v>
      </c>
      <c r="B474" s="22" t="s">
        <v>306</v>
      </c>
      <c r="C474" s="21">
        <v>110</v>
      </c>
      <c r="D474" s="23">
        <f t="shared" si="189"/>
        <v>13</v>
      </c>
      <c r="E474" s="23">
        <v>1</v>
      </c>
      <c r="F474" s="23">
        <f t="shared" si="190"/>
        <v>12</v>
      </c>
      <c r="G474" s="21">
        <v>2</v>
      </c>
      <c r="H474" s="21" t="str">
        <f t="shared" si="191"/>
        <v>Rabu</v>
      </c>
      <c r="I474" s="24">
        <f t="shared" si="195"/>
        <v>45805.666666666664</v>
      </c>
      <c r="J474" s="25">
        <f t="shared" si="196"/>
        <v>4.666666666666667</v>
      </c>
      <c r="K474" s="21" t="str">
        <f t="shared" si="192"/>
        <v>Rabu</v>
      </c>
      <c r="L474" s="24">
        <f t="shared" si="197"/>
        <v>45805.75</v>
      </c>
      <c r="M474" s="25">
        <f t="shared" si="193"/>
        <v>4.75</v>
      </c>
    </row>
    <row r="475" spans="1:13" x14ac:dyDescent="0.25">
      <c r="A475" s="21">
        <f t="shared" si="194"/>
        <v>8</v>
      </c>
      <c r="B475" s="22" t="s">
        <v>361</v>
      </c>
      <c r="C475" s="21">
        <v>110</v>
      </c>
      <c r="D475" s="23">
        <f t="shared" si="189"/>
        <v>13</v>
      </c>
      <c r="E475" s="23">
        <v>1</v>
      </c>
      <c r="F475" s="23">
        <f t="shared" si="190"/>
        <v>12</v>
      </c>
      <c r="G475" s="21">
        <v>2</v>
      </c>
      <c r="H475" s="21" t="str">
        <f t="shared" si="191"/>
        <v>Kamis</v>
      </c>
      <c r="I475" s="24">
        <f t="shared" si="195"/>
        <v>45806.291666666664</v>
      </c>
      <c r="J475" s="25">
        <f t="shared" si="196"/>
        <v>5.291666666666667</v>
      </c>
      <c r="K475" s="21" t="str">
        <f t="shared" si="192"/>
        <v>Kamis</v>
      </c>
      <c r="L475" s="24">
        <f t="shared" si="197"/>
        <v>45806.375</v>
      </c>
      <c r="M475" s="25">
        <f t="shared" si="193"/>
        <v>5.375</v>
      </c>
    </row>
    <row r="476" spans="1:13" x14ac:dyDescent="0.25">
      <c r="A476" s="21">
        <f t="shared" si="194"/>
        <v>9</v>
      </c>
      <c r="B476" s="22" t="s">
        <v>306</v>
      </c>
      <c r="C476" s="21">
        <v>110</v>
      </c>
      <c r="D476" s="23">
        <f t="shared" si="189"/>
        <v>13</v>
      </c>
      <c r="E476" s="23">
        <v>1</v>
      </c>
      <c r="F476" s="23">
        <f t="shared" si="190"/>
        <v>12</v>
      </c>
      <c r="G476" s="21">
        <v>19</v>
      </c>
      <c r="H476" s="21" t="str">
        <f t="shared" si="191"/>
        <v>Kamis</v>
      </c>
      <c r="I476" s="24">
        <f t="shared" si="195"/>
        <v>45806.916666666664</v>
      </c>
      <c r="J476" s="25">
        <f t="shared" si="196"/>
        <v>5.916666666666667</v>
      </c>
      <c r="K476" s="21" t="str">
        <f t="shared" si="192"/>
        <v>Jum'at</v>
      </c>
      <c r="L476" s="24">
        <f t="shared" si="197"/>
        <v>45807.708333333328</v>
      </c>
      <c r="M476" s="25">
        <f t="shared" si="193"/>
        <v>6.7083333333333339</v>
      </c>
    </row>
    <row r="477" spans="1:13" x14ac:dyDescent="0.25">
      <c r="A477" s="21">
        <f t="shared" si="194"/>
        <v>10</v>
      </c>
      <c r="B477" s="22" t="s">
        <v>361</v>
      </c>
      <c r="C477" s="21">
        <v>110</v>
      </c>
      <c r="D477" s="23">
        <f t="shared" si="189"/>
        <v>13</v>
      </c>
      <c r="E477" s="23">
        <v>1</v>
      </c>
      <c r="F477" s="23">
        <f t="shared" si="190"/>
        <v>12</v>
      </c>
      <c r="G477" s="21">
        <v>2</v>
      </c>
      <c r="H477" s="21" t="str">
        <f t="shared" si="191"/>
        <v>Sabtu</v>
      </c>
      <c r="I477" s="24">
        <f t="shared" si="195"/>
        <v>45808.25</v>
      </c>
      <c r="J477" s="25">
        <f t="shared" si="196"/>
        <v>7.2500000000000009</v>
      </c>
      <c r="K477" s="21" t="str">
        <f t="shared" si="192"/>
        <v>Sabtu</v>
      </c>
      <c r="L477" s="24">
        <f t="shared" si="197"/>
        <v>45808.333333333336</v>
      </c>
      <c r="M477" s="25">
        <f t="shared" si="193"/>
        <v>7.3333333333333339</v>
      </c>
    </row>
    <row r="478" spans="1:13" x14ac:dyDescent="0.25">
      <c r="A478" s="21">
        <f t="shared" si="194"/>
        <v>11</v>
      </c>
      <c r="B478" s="22" t="s">
        <v>306</v>
      </c>
      <c r="C478" s="21"/>
      <c r="D478" s="23"/>
      <c r="E478" s="23"/>
      <c r="F478" s="23"/>
      <c r="G478" s="21"/>
      <c r="H478" s="21" t="str">
        <f t="shared" si="191"/>
        <v>Sabtu</v>
      </c>
      <c r="I478" s="24">
        <f t="shared" si="195"/>
        <v>45808.875</v>
      </c>
      <c r="J478" s="25">
        <f t="shared" si="196"/>
        <v>7.8750000000000009</v>
      </c>
      <c r="K478" s="21"/>
      <c r="L478" s="24"/>
      <c r="M478" s="25"/>
    </row>
    <row r="479" spans="1:13" x14ac:dyDescent="0.25">
      <c r="A479" s="1" t="s">
        <v>31</v>
      </c>
      <c r="B479" s="1"/>
      <c r="C479" s="75">
        <f>SUM(C468:C478)</f>
        <v>1024</v>
      </c>
      <c r="D479" s="75">
        <f>SUM(D468:D478)</f>
        <v>120</v>
      </c>
      <c r="E479" s="75"/>
      <c r="F479" s="75"/>
      <c r="G479" s="75">
        <f>SUM(G468:G478)</f>
        <v>48</v>
      </c>
      <c r="H479" s="75">
        <f>D479+G479</f>
        <v>168</v>
      </c>
      <c r="I479" s="76"/>
      <c r="J479" s="77"/>
      <c r="K479" s="76"/>
      <c r="L479" s="76"/>
      <c r="M479" s="77"/>
    </row>
    <row r="480" spans="1:13" x14ac:dyDescent="0.25">
      <c r="A480" s="1" t="s">
        <v>32</v>
      </c>
      <c r="B480" s="1"/>
      <c r="C480" s="78"/>
      <c r="D480" s="79">
        <f>D479/24</f>
        <v>5</v>
      </c>
      <c r="E480" s="79"/>
      <c r="F480" s="79"/>
      <c r="G480" s="79">
        <f>G479/24</f>
        <v>2</v>
      </c>
      <c r="H480" s="79">
        <f>H479/24</f>
        <v>7</v>
      </c>
      <c r="I480" s="81"/>
      <c r="J480" s="82" t="s">
        <v>33</v>
      </c>
      <c r="K480" s="83"/>
      <c r="L480" s="83"/>
      <c r="M480" s="83"/>
    </row>
    <row r="481" spans="1:13" x14ac:dyDescent="0.25">
      <c r="A481" s="95"/>
      <c r="B481" s="95"/>
      <c r="C481" s="95"/>
      <c r="D481" s="95"/>
      <c r="E481" s="95"/>
      <c r="F481" s="95"/>
      <c r="G481" s="95"/>
      <c r="H481" s="83"/>
      <c r="I481" s="83"/>
      <c r="J481" s="77" t="s">
        <v>34</v>
      </c>
      <c r="K481" s="77"/>
      <c r="L481" s="85">
        <f>C479</f>
        <v>1024</v>
      </c>
      <c r="M481" s="83" t="s">
        <v>35</v>
      </c>
    </row>
    <row r="482" spans="1:13" x14ac:dyDescent="0.25">
      <c r="A482" s="95"/>
      <c r="B482" s="95"/>
      <c r="C482" s="95"/>
      <c r="D482" s="95"/>
      <c r="E482" s="95"/>
      <c r="F482" s="95"/>
      <c r="G482" s="95"/>
      <c r="H482" s="95"/>
      <c r="I482" s="425"/>
      <c r="J482" s="77" t="s">
        <v>36</v>
      </c>
      <c r="K482" s="77"/>
      <c r="L482" s="86">
        <f>D480</f>
        <v>5</v>
      </c>
      <c r="M482" s="83" t="s">
        <v>14</v>
      </c>
    </row>
    <row r="483" spans="1:13" x14ac:dyDescent="0.25">
      <c r="A483" s="95"/>
      <c r="B483" s="95"/>
      <c r="C483" s="95"/>
      <c r="D483" s="95"/>
      <c r="E483" s="95"/>
      <c r="F483" s="95"/>
      <c r="G483" s="95"/>
      <c r="H483" s="95"/>
      <c r="I483" s="83"/>
      <c r="J483" s="77" t="s">
        <v>37</v>
      </c>
      <c r="K483" s="77"/>
      <c r="L483" s="87">
        <f>G480</f>
        <v>2</v>
      </c>
      <c r="M483" s="83" t="s">
        <v>14</v>
      </c>
    </row>
    <row r="485" spans="1:13" x14ac:dyDescent="0.25">
      <c r="A485" s="2" t="s">
        <v>310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25">
      <c r="A486" s="2" t="s">
        <v>401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25">
      <c r="A487" s="489" t="s">
        <v>77</v>
      </c>
      <c r="B487" s="489"/>
      <c r="C487" s="489"/>
      <c r="D487" s="489"/>
      <c r="E487" s="489"/>
      <c r="F487" s="489"/>
      <c r="G487" s="489"/>
      <c r="H487" s="489"/>
      <c r="I487" s="423"/>
      <c r="J487" s="423"/>
      <c r="K487" s="67" t="s">
        <v>3</v>
      </c>
      <c r="L487" s="66">
        <v>9</v>
      </c>
      <c r="M487" s="67" t="s">
        <v>4</v>
      </c>
    </row>
    <row r="488" spans="1:13" ht="15.75" customHeight="1" x14ac:dyDescent="0.25">
      <c r="A488" s="13" t="s">
        <v>5</v>
      </c>
      <c r="B488" s="13" t="s">
        <v>6</v>
      </c>
      <c r="C488" s="12" t="s">
        <v>7</v>
      </c>
      <c r="D488" s="12" t="s">
        <v>8</v>
      </c>
      <c r="E488" s="11" t="s">
        <v>9</v>
      </c>
      <c r="F488" s="11" t="s">
        <v>10</v>
      </c>
      <c r="G488" s="12" t="s">
        <v>11</v>
      </c>
      <c r="H488" s="10" t="s">
        <v>12</v>
      </c>
      <c r="I488" s="10"/>
      <c r="J488" s="10"/>
      <c r="K488" s="9" t="s">
        <v>13</v>
      </c>
      <c r="L488" s="9"/>
      <c r="M488" s="9"/>
    </row>
    <row r="489" spans="1:13" x14ac:dyDescent="0.25">
      <c r="A489" s="13"/>
      <c r="B489" s="13"/>
      <c r="C489" s="12"/>
      <c r="D489" s="12"/>
      <c r="E489" s="11"/>
      <c r="F489" s="11"/>
      <c r="G489" s="12"/>
      <c r="H489" s="19" t="s">
        <v>14</v>
      </c>
      <c r="I489" s="19" t="s">
        <v>15</v>
      </c>
      <c r="J489" s="19" t="s">
        <v>16</v>
      </c>
      <c r="K489" s="20" t="s">
        <v>14</v>
      </c>
      <c r="L489" s="20" t="s">
        <v>15</v>
      </c>
      <c r="M489" s="20" t="s">
        <v>16</v>
      </c>
    </row>
    <row r="490" spans="1:13" x14ac:dyDescent="0.25">
      <c r="A490" s="21">
        <v>1</v>
      </c>
      <c r="B490" s="22" t="s">
        <v>306</v>
      </c>
      <c r="C490" s="21">
        <v>110</v>
      </c>
      <c r="D490" s="23">
        <f t="shared" ref="D490:D499" si="198">F490+E490</f>
        <v>13</v>
      </c>
      <c r="E490" s="23">
        <v>1</v>
      </c>
      <c r="F490" s="23">
        <f t="shared" ref="F490:F499" si="199">INT(C490/$L$3)</f>
        <v>12</v>
      </c>
      <c r="G490" s="21">
        <v>10</v>
      </c>
      <c r="H490" s="21" t="str">
        <f t="shared" ref="H490:H500" si="200">CHOOSE(WEEKDAY(I490),"Minggu","Senin","Selasa","Rabu","Kamis","Jum'at","Sabtu")</f>
        <v>Sabtu</v>
      </c>
      <c r="I490" s="24">
        <v>45808</v>
      </c>
      <c r="J490" s="25">
        <v>0.875</v>
      </c>
      <c r="K490" s="21" t="str">
        <f t="shared" ref="K490:K499" si="201">CHOOSE(WEEKDAY(L490),"Minggu","Senin","Selasa","Rabu","Kamis","Jum'at","Sabtu")</f>
        <v>Minggu</v>
      </c>
      <c r="L490" s="24">
        <f>(I490+J490)+G490/24</f>
        <v>45809.291666666664</v>
      </c>
      <c r="M490" s="25">
        <f t="shared" ref="M490:M499" si="202">(J490+G490/24)</f>
        <v>1.2916666666666667</v>
      </c>
    </row>
    <row r="491" spans="1:13" x14ac:dyDescent="0.25">
      <c r="A491" s="21">
        <f t="shared" ref="A491:A500" si="203">A490+1</f>
        <v>2</v>
      </c>
      <c r="B491" s="22" t="s">
        <v>361</v>
      </c>
      <c r="C491" s="21">
        <v>110</v>
      </c>
      <c r="D491" s="23">
        <f t="shared" si="198"/>
        <v>13</v>
      </c>
      <c r="E491" s="23">
        <v>1</v>
      </c>
      <c r="F491" s="23">
        <f t="shared" si="199"/>
        <v>12</v>
      </c>
      <c r="G491" s="21">
        <v>2</v>
      </c>
      <c r="H491" s="21" t="str">
        <f t="shared" si="200"/>
        <v>Minggu</v>
      </c>
      <c r="I491" s="24">
        <f t="shared" ref="I491:I500" si="204">$I$490+J491</f>
        <v>45809.833333333336</v>
      </c>
      <c r="J491" s="25">
        <f t="shared" ref="J491:J500" si="205">M490+D490/24</f>
        <v>1.8333333333333335</v>
      </c>
      <c r="K491" s="21" t="str">
        <f t="shared" si="201"/>
        <v>Minggu</v>
      </c>
      <c r="L491" s="24">
        <f t="shared" ref="L491:L499" si="206">($I$490+J491)+G491/24</f>
        <v>45809.916666666672</v>
      </c>
      <c r="M491" s="25">
        <f t="shared" si="202"/>
        <v>1.9166666666666667</v>
      </c>
    </row>
    <row r="492" spans="1:13" x14ac:dyDescent="0.25">
      <c r="A492" s="21">
        <f t="shared" si="203"/>
        <v>3</v>
      </c>
      <c r="B492" s="22" t="s">
        <v>306</v>
      </c>
      <c r="C492" s="21">
        <v>110</v>
      </c>
      <c r="D492" s="23">
        <f t="shared" si="198"/>
        <v>13</v>
      </c>
      <c r="E492" s="23">
        <v>1</v>
      </c>
      <c r="F492" s="23">
        <f t="shared" si="199"/>
        <v>12</v>
      </c>
      <c r="G492" s="21">
        <v>6</v>
      </c>
      <c r="H492" s="21" t="str">
        <f t="shared" si="200"/>
        <v>Senin</v>
      </c>
      <c r="I492" s="24">
        <f t="shared" si="204"/>
        <v>45810.458333333336</v>
      </c>
      <c r="J492" s="25">
        <f t="shared" si="205"/>
        <v>2.4583333333333335</v>
      </c>
      <c r="K492" s="21" t="str">
        <f t="shared" si="201"/>
        <v>Senin</v>
      </c>
      <c r="L492" s="24">
        <f t="shared" si="206"/>
        <v>45810.708333333336</v>
      </c>
      <c r="M492" s="25">
        <f t="shared" si="202"/>
        <v>2.7083333333333335</v>
      </c>
    </row>
    <row r="493" spans="1:13" x14ac:dyDescent="0.25">
      <c r="A493" s="21">
        <f t="shared" si="203"/>
        <v>4</v>
      </c>
      <c r="B493" s="22" t="s">
        <v>361</v>
      </c>
      <c r="C493" s="21">
        <v>110</v>
      </c>
      <c r="D493" s="23">
        <f t="shared" si="198"/>
        <v>13</v>
      </c>
      <c r="E493" s="23">
        <v>1</v>
      </c>
      <c r="F493" s="23">
        <f t="shared" si="199"/>
        <v>12</v>
      </c>
      <c r="G493" s="21">
        <v>2</v>
      </c>
      <c r="H493" s="21" t="str">
        <f t="shared" si="200"/>
        <v>Selasa</v>
      </c>
      <c r="I493" s="24">
        <f t="shared" si="204"/>
        <v>45811.25</v>
      </c>
      <c r="J493" s="25">
        <f t="shared" si="205"/>
        <v>3.25</v>
      </c>
      <c r="K493" s="21" t="str">
        <f t="shared" si="201"/>
        <v>Selasa</v>
      </c>
      <c r="L493" s="24">
        <f t="shared" si="206"/>
        <v>45811.333333333336</v>
      </c>
      <c r="M493" s="25">
        <f t="shared" si="202"/>
        <v>3.3333333333333335</v>
      </c>
    </row>
    <row r="494" spans="1:13" x14ac:dyDescent="0.25">
      <c r="A494" s="21">
        <f t="shared" si="203"/>
        <v>5</v>
      </c>
      <c r="B494" s="22" t="s">
        <v>306</v>
      </c>
      <c r="C494" s="21">
        <v>72</v>
      </c>
      <c r="D494" s="23">
        <f t="shared" si="198"/>
        <v>8</v>
      </c>
      <c r="E494" s="23">
        <v>0</v>
      </c>
      <c r="F494" s="23">
        <f t="shared" si="199"/>
        <v>8</v>
      </c>
      <c r="G494" s="21">
        <v>2</v>
      </c>
      <c r="H494" s="21" t="str">
        <f t="shared" si="200"/>
        <v>Selasa</v>
      </c>
      <c r="I494" s="24">
        <f t="shared" si="204"/>
        <v>45811.875</v>
      </c>
      <c r="J494" s="25">
        <f t="shared" si="205"/>
        <v>3.875</v>
      </c>
      <c r="K494" s="21" t="str">
        <f t="shared" si="201"/>
        <v>Selasa</v>
      </c>
      <c r="L494" s="24">
        <f t="shared" si="206"/>
        <v>45811.958333333336</v>
      </c>
      <c r="M494" s="25">
        <f t="shared" si="202"/>
        <v>3.9583333333333335</v>
      </c>
    </row>
    <row r="495" spans="1:13" x14ac:dyDescent="0.25">
      <c r="A495" s="21">
        <f t="shared" si="203"/>
        <v>6</v>
      </c>
      <c r="B495" s="22" t="s">
        <v>305</v>
      </c>
      <c r="C495" s="21">
        <v>72</v>
      </c>
      <c r="D495" s="23">
        <f t="shared" si="198"/>
        <v>8</v>
      </c>
      <c r="E495" s="23">
        <v>0</v>
      </c>
      <c r="F495" s="23">
        <f t="shared" si="199"/>
        <v>8</v>
      </c>
      <c r="G495" s="21">
        <v>1</v>
      </c>
      <c r="H495" s="21" t="str">
        <f t="shared" si="200"/>
        <v>Rabu</v>
      </c>
      <c r="I495" s="24">
        <f t="shared" si="204"/>
        <v>45812.291666666664</v>
      </c>
      <c r="J495" s="25">
        <f t="shared" si="205"/>
        <v>4.291666666666667</v>
      </c>
      <c r="K495" s="21" t="str">
        <f t="shared" si="201"/>
        <v>Rabu</v>
      </c>
      <c r="L495" s="24">
        <f t="shared" si="206"/>
        <v>45812.333333333328</v>
      </c>
      <c r="M495" s="25">
        <f t="shared" si="202"/>
        <v>4.3333333333333339</v>
      </c>
    </row>
    <row r="496" spans="1:13" x14ac:dyDescent="0.25">
      <c r="A496" s="21">
        <f t="shared" si="203"/>
        <v>7</v>
      </c>
      <c r="B496" s="22" t="s">
        <v>306</v>
      </c>
      <c r="C496" s="21">
        <v>110</v>
      </c>
      <c r="D496" s="23">
        <f t="shared" si="198"/>
        <v>13</v>
      </c>
      <c r="E496" s="23">
        <v>1</v>
      </c>
      <c r="F496" s="23">
        <f t="shared" si="199"/>
        <v>12</v>
      </c>
      <c r="G496" s="21">
        <v>2</v>
      </c>
      <c r="H496" s="21" t="str">
        <f t="shared" si="200"/>
        <v>Rabu</v>
      </c>
      <c r="I496" s="24">
        <f t="shared" si="204"/>
        <v>45812.666666666664</v>
      </c>
      <c r="J496" s="25">
        <f t="shared" si="205"/>
        <v>4.666666666666667</v>
      </c>
      <c r="K496" s="21" t="str">
        <f t="shared" si="201"/>
        <v>Rabu</v>
      </c>
      <c r="L496" s="24">
        <f t="shared" si="206"/>
        <v>45812.75</v>
      </c>
      <c r="M496" s="25">
        <f t="shared" si="202"/>
        <v>4.75</v>
      </c>
    </row>
    <row r="497" spans="1:13" x14ac:dyDescent="0.25">
      <c r="A497" s="21">
        <f t="shared" si="203"/>
        <v>8</v>
      </c>
      <c r="B497" s="22" t="s">
        <v>361</v>
      </c>
      <c r="C497" s="21">
        <v>110</v>
      </c>
      <c r="D497" s="23">
        <f t="shared" si="198"/>
        <v>13</v>
      </c>
      <c r="E497" s="23">
        <v>1</v>
      </c>
      <c r="F497" s="23">
        <f t="shared" si="199"/>
        <v>12</v>
      </c>
      <c r="G497" s="21">
        <v>2</v>
      </c>
      <c r="H497" s="21" t="str">
        <f t="shared" si="200"/>
        <v>Kamis</v>
      </c>
      <c r="I497" s="24">
        <f t="shared" si="204"/>
        <v>45813.291666666664</v>
      </c>
      <c r="J497" s="25">
        <f t="shared" si="205"/>
        <v>5.291666666666667</v>
      </c>
      <c r="K497" s="21" t="str">
        <f t="shared" si="201"/>
        <v>Kamis</v>
      </c>
      <c r="L497" s="24">
        <f t="shared" si="206"/>
        <v>45813.375</v>
      </c>
      <c r="M497" s="25">
        <f t="shared" si="202"/>
        <v>5.375</v>
      </c>
    </row>
    <row r="498" spans="1:13" x14ac:dyDescent="0.25">
      <c r="A498" s="21">
        <f t="shared" si="203"/>
        <v>9</v>
      </c>
      <c r="B498" s="22" t="s">
        <v>306</v>
      </c>
      <c r="C498" s="21">
        <v>110</v>
      </c>
      <c r="D498" s="23">
        <f t="shared" si="198"/>
        <v>13</v>
      </c>
      <c r="E498" s="23">
        <v>1</v>
      </c>
      <c r="F498" s="23">
        <f t="shared" si="199"/>
        <v>12</v>
      </c>
      <c r="G498" s="21">
        <v>19</v>
      </c>
      <c r="H498" s="21" t="str">
        <f t="shared" si="200"/>
        <v>Kamis</v>
      </c>
      <c r="I498" s="24">
        <f t="shared" si="204"/>
        <v>45813.916666666664</v>
      </c>
      <c r="J498" s="25">
        <f t="shared" si="205"/>
        <v>5.916666666666667</v>
      </c>
      <c r="K498" s="21" t="str">
        <f t="shared" si="201"/>
        <v>Jum'at</v>
      </c>
      <c r="L498" s="24">
        <f t="shared" si="206"/>
        <v>45814.708333333328</v>
      </c>
      <c r="M498" s="25">
        <f t="shared" si="202"/>
        <v>6.7083333333333339</v>
      </c>
    </row>
    <row r="499" spans="1:13" x14ac:dyDescent="0.25">
      <c r="A499" s="21">
        <f t="shared" si="203"/>
        <v>10</v>
      </c>
      <c r="B499" s="22" t="s">
        <v>361</v>
      </c>
      <c r="C499" s="21">
        <v>110</v>
      </c>
      <c r="D499" s="23">
        <f t="shared" si="198"/>
        <v>13</v>
      </c>
      <c r="E499" s="23">
        <v>1</v>
      </c>
      <c r="F499" s="23">
        <f t="shared" si="199"/>
        <v>12</v>
      </c>
      <c r="G499" s="21">
        <v>2</v>
      </c>
      <c r="H499" s="21" t="str">
        <f t="shared" si="200"/>
        <v>Sabtu</v>
      </c>
      <c r="I499" s="24">
        <f t="shared" si="204"/>
        <v>45815.25</v>
      </c>
      <c r="J499" s="25">
        <f t="shared" si="205"/>
        <v>7.2500000000000009</v>
      </c>
      <c r="K499" s="21" t="str">
        <f t="shared" si="201"/>
        <v>Sabtu</v>
      </c>
      <c r="L499" s="24">
        <f t="shared" si="206"/>
        <v>45815.333333333336</v>
      </c>
      <c r="M499" s="25">
        <f t="shared" si="202"/>
        <v>7.3333333333333339</v>
      </c>
    </row>
    <row r="500" spans="1:13" x14ac:dyDescent="0.25">
      <c r="A500" s="21">
        <f t="shared" si="203"/>
        <v>11</v>
      </c>
      <c r="B500" s="22" t="s">
        <v>306</v>
      </c>
      <c r="C500" s="21"/>
      <c r="D500" s="23"/>
      <c r="E500" s="23"/>
      <c r="F500" s="23"/>
      <c r="G500" s="21"/>
      <c r="H500" s="21" t="str">
        <f t="shared" si="200"/>
        <v>Sabtu</v>
      </c>
      <c r="I500" s="24">
        <f t="shared" si="204"/>
        <v>45815.875</v>
      </c>
      <c r="J500" s="25">
        <f t="shared" si="205"/>
        <v>7.8750000000000009</v>
      </c>
      <c r="K500" s="21"/>
      <c r="L500" s="24"/>
      <c r="M500" s="25"/>
    </row>
    <row r="501" spans="1:13" x14ac:dyDescent="0.25">
      <c r="A501" s="1" t="s">
        <v>31</v>
      </c>
      <c r="B501" s="1"/>
      <c r="C501" s="75">
        <f>SUM(C490:C500)</f>
        <v>1024</v>
      </c>
      <c r="D501" s="75">
        <f>SUM(D490:D500)</f>
        <v>120</v>
      </c>
      <c r="E501" s="75"/>
      <c r="F501" s="75"/>
      <c r="G501" s="75">
        <f>SUM(G490:G500)</f>
        <v>48</v>
      </c>
      <c r="H501" s="75">
        <f>D501+G501</f>
        <v>168</v>
      </c>
      <c r="I501" s="76"/>
      <c r="J501" s="77"/>
      <c r="K501" s="76"/>
      <c r="L501" s="76"/>
      <c r="M501" s="77"/>
    </row>
    <row r="502" spans="1:13" x14ac:dyDescent="0.25">
      <c r="A502" s="1" t="s">
        <v>32</v>
      </c>
      <c r="B502" s="1"/>
      <c r="C502" s="78"/>
      <c r="D502" s="79">
        <f>D501/24</f>
        <v>5</v>
      </c>
      <c r="E502" s="79"/>
      <c r="F502" s="79"/>
      <c r="G502" s="79">
        <f>G501/24</f>
        <v>2</v>
      </c>
      <c r="H502" s="79">
        <f>H501/24</f>
        <v>7</v>
      </c>
      <c r="I502" s="81"/>
      <c r="J502" s="82" t="s">
        <v>33</v>
      </c>
      <c r="K502" s="83"/>
      <c r="L502" s="83"/>
      <c r="M502" s="83"/>
    </row>
    <row r="503" spans="1:13" x14ac:dyDescent="0.25">
      <c r="A503" s="95"/>
      <c r="B503" s="95"/>
      <c r="C503" s="95"/>
      <c r="D503" s="95"/>
      <c r="E503" s="95"/>
      <c r="F503" s="95"/>
      <c r="G503" s="95"/>
      <c r="H503" s="83"/>
      <c r="I503" s="83"/>
      <c r="J503" s="77" t="s">
        <v>34</v>
      </c>
      <c r="K503" s="77"/>
      <c r="L503" s="85">
        <f>C501</f>
        <v>1024</v>
      </c>
      <c r="M503" s="83" t="s">
        <v>35</v>
      </c>
    </row>
    <row r="504" spans="1:13" x14ac:dyDescent="0.25">
      <c r="A504" s="95"/>
      <c r="B504" s="95"/>
      <c r="C504" s="95"/>
      <c r="D504" s="95"/>
      <c r="E504" s="95"/>
      <c r="F504" s="95"/>
      <c r="G504" s="95"/>
      <c r="H504" s="95"/>
      <c r="I504" s="425"/>
      <c r="J504" s="77" t="s">
        <v>36</v>
      </c>
      <c r="K504" s="77"/>
      <c r="L504" s="86">
        <f>D502</f>
        <v>5</v>
      </c>
      <c r="M504" s="83" t="s">
        <v>14</v>
      </c>
    </row>
    <row r="505" spans="1:13" x14ac:dyDescent="0.25">
      <c r="A505" s="95"/>
      <c r="B505" s="95"/>
      <c r="C505" s="95"/>
      <c r="D505" s="95"/>
      <c r="E505" s="95"/>
      <c r="F505" s="95"/>
      <c r="G505" s="95"/>
      <c r="H505" s="95"/>
      <c r="I505" s="83"/>
      <c r="J505" s="77" t="s">
        <v>37</v>
      </c>
      <c r="K505" s="77"/>
      <c r="L505" s="87">
        <f>G502</f>
        <v>2</v>
      </c>
      <c r="M505" s="83" t="s">
        <v>14</v>
      </c>
    </row>
    <row r="507" spans="1:13" x14ac:dyDescent="0.25">
      <c r="A507" s="2" t="s">
        <v>310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25">
      <c r="A508" s="2" t="s">
        <v>401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25">
      <c r="A509" s="489" t="s">
        <v>78</v>
      </c>
      <c r="B509" s="489"/>
      <c r="C509" s="489"/>
      <c r="D509" s="489"/>
      <c r="E509" s="489"/>
      <c r="F509" s="489"/>
      <c r="G509" s="489"/>
      <c r="H509" s="489"/>
      <c r="I509" s="423"/>
      <c r="J509" s="423"/>
      <c r="K509" s="67" t="s">
        <v>3</v>
      </c>
      <c r="L509" s="66">
        <v>9</v>
      </c>
      <c r="M509" s="67" t="s">
        <v>4</v>
      </c>
    </row>
    <row r="510" spans="1:13" ht="15.75" customHeight="1" x14ac:dyDescent="0.25">
      <c r="A510" s="13" t="s">
        <v>5</v>
      </c>
      <c r="B510" s="13" t="s">
        <v>6</v>
      </c>
      <c r="C510" s="12" t="s">
        <v>7</v>
      </c>
      <c r="D510" s="12" t="s">
        <v>8</v>
      </c>
      <c r="E510" s="11" t="s">
        <v>9</v>
      </c>
      <c r="F510" s="11" t="s">
        <v>10</v>
      </c>
      <c r="G510" s="12" t="s">
        <v>11</v>
      </c>
      <c r="H510" s="10" t="s">
        <v>12</v>
      </c>
      <c r="I510" s="10"/>
      <c r="J510" s="10"/>
      <c r="K510" s="9" t="s">
        <v>13</v>
      </c>
      <c r="L510" s="9"/>
      <c r="M510" s="9"/>
    </row>
    <row r="511" spans="1:13" x14ac:dyDescent="0.25">
      <c r="A511" s="13"/>
      <c r="B511" s="13"/>
      <c r="C511" s="12"/>
      <c r="D511" s="12"/>
      <c r="E511" s="11"/>
      <c r="F511" s="11"/>
      <c r="G511" s="12"/>
      <c r="H511" s="19" t="s">
        <v>14</v>
      </c>
      <c r="I511" s="19" t="s">
        <v>15</v>
      </c>
      <c r="J511" s="19" t="s">
        <v>16</v>
      </c>
      <c r="K511" s="20" t="s">
        <v>14</v>
      </c>
      <c r="L511" s="20" t="s">
        <v>15</v>
      </c>
      <c r="M511" s="20" t="s">
        <v>16</v>
      </c>
    </row>
    <row r="512" spans="1:13" x14ac:dyDescent="0.25">
      <c r="A512" s="21">
        <v>1</v>
      </c>
      <c r="B512" s="22" t="s">
        <v>306</v>
      </c>
      <c r="C512" s="21">
        <v>110</v>
      </c>
      <c r="D512" s="23">
        <f t="shared" ref="D512:D521" si="207">F512+E512</f>
        <v>13</v>
      </c>
      <c r="E512" s="23">
        <v>1</v>
      </c>
      <c r="F512" s="23">
        <f t="shared" ref="F512:F521" si="208">INT(C512/$L$3)</f>
        <v>12</v>
      </c>
      <c r="G512" s="21">
        <v>10</v>
      </c>
      <c r="H512" s="21" t="str">
        <f t="shared" ref="H512:H522" si="209">CHOOSE(WEEKDAY(I512),"Minggu","Senin","Selasa","Rabu","Kamis","Jum'at","Sabtu")</f>
        <v>Sabtu</v>
      </c>
      <c r="I512" s="24">
        <v>45815</v>
      </c>
      <c r="J512" s="25">
        <v>0.875</v>
      </c>
      <c r="K512" s="21" t="str">
        <f t="shared" ref="K512:K521" si="210">CHOOSE(WEEKDAY(L512),"Minggu","Senin","Selasa","Rabu","Kamis","Jum'at","Sabtu")</f>
        <v>Minggu</v>
      </c>
      <c r="L512" s="24">
        <f>(I512+J512)+G512/24</f>
        <v>45816.291666666664</v>
      </c>
      <c r="M512" s="25">
        <f t="shared" ref="M512:M521" si="211">(J512+G512/24)</f>
        <v>1.2916666666666667</v>
      </c>
    </row>
    <row r="513" spans="1:13" x14ac:dyDescent="0.25">
      <c r="A513" s="21">
        <f t="shared" ref="A513:A522" si="212">A512+1</f>
        <v>2</v>
      </c>
      <c r="B513" s="22" t="s">
        <v>361</v>
      </c>
      <c r="C513" s="21">
        <v>110</v>
      </c>
      <c r="D513" s="23">
        <f t="shared" si="207"/>
        <v>13</v>
      </c>
      <c r="E513" s="23">
        <v>1</v>
      </c>
      <c r="F513" s="23">
        <f t="shared" si="208"/>
        <v>12</v>
      </c>
      <c r="G513" s="21">
        <v>2</v>
      </c>
      <c r="H513" s="21" t="str">
        <f t="shared" si="209"/>
        <v>Minggu</v>
      </c>
      <c r="I513" s="24">
        <f t="shared" ref="I513:I522" si="213">$I$512+J513</f>
        <v>45816.833333333336</v>
      </c>
      <c r="J513" s="25">
        <f t="shared" ref="J513:J522" si="214">M512+D512/24</f>
        <v>1.8333333333333335</v>
      </c>
      <c r="K513" s="21" t="str">
        <f t="shared" si="210"/>
        <v>Minggu</v>
      </c>
      <c r="L513" s="24">
        <f t="shared" ref="L513:L521" si="215">($I$512+J513)+G513/24</f>
        <v>45816.916666666672</v>
      </c>
      <c r="M513" s="25">
        <f t="shared" si="211"/>
        <v>1.9166666666666667</v>
      </c>
    </row>
    <row r="514" spans="1:13" x14ac:dyDescent="0.25">
      <c r="A514" s="21">
        <f t="shared" si="212"/>
        <v>3</v>
      </c>
      <c r="B514" s="22" t="s">
        <v>306</v>
      </c>
      <c r="C514" s="21">
        <v>110</v>
      </c>
      <c r="D514" s="23">
        <f t="shared" si="207"/>
        <v>13</v>
      </c>
      <c r="E514" s="23">
        <v>1</v>
      </c>
      <c r="F514" s="23">
        <f t="shared" si="208"/>
        <v>12</v>
      </c>
      <c r="G514" s="21">
        <v>6</v>
      </c>
      <c r="H514" s="21" t="str">
        <f t="shared" si="209"/>
        <v>Senin</v>
      </c>
      <c r="I514" s="24">
        <f t="shared" si="213"/>
        <v>45817.458333333336</v>
      </c>
      <c r="J514" s="25">
        <f t="shared" si="214"/>
        <v>2.4583333333333335</v>
      </c>
      <c r="K514" s="21" t="str">
        <f t="shared" si="210"/>
        <v>Senin</v>
      </c>
      <c r="L514" s="24">
        <f t="shared" si="215"/>
        <v>45817.708333333336</v>
      </c>
      <c r="M514" s="25">
        <f t="shared" si="211"/>
        <v>2.7083333333333335</v>
      </c>
    </row>
    <row r="515" spans="1:13" x14ac:dyDescent="0.25">
      <c r="A515" s="21">
        <f t="shared" si="212"/>
        <v>4</v>
      </c>
      <c r="B515" s="22" t="s">
        <v>361</v>
      </c>
      <c r="C515" s="21">
        <v>110</v>
      </c>
      <c r="D515" s="23">
        <f t="shared" si="207"/>
        <v>13</v>
      </c>
      <c r="E515" s="23">
        <v>1</v>
      </c>
      <c r="F515" s="23">
        <f t="shared" si="208"/>
        <v>12</v>
      </c>
      <c r="G515" s="21">
        <v>2</v>
      </c>
      <c r="H515" s="21" t="str">
        <f t="shared" si="209"/>
        <v>Selasa</v>
      </c>
      <c r="I515" s="24">
        <f t="shared" si="213"/>
        <v>45818.25</v>
      </c>
      <c r="J515" s="25">
        <f t="shared" si="214"/>
        <v>3.25</v>
      </c>
      <c r="K515" s="21" t="str">
        <f t="shared" si="210"/>
        <v>Selasa</v>
      </c>
      <c r="L515" s="24">
        <f t="shared" si="215"/>
        <v>45818.333333333336</v>
      </c>
      <c r="M515" s="25">
        <f t="shared" si="211"/>
        <v>3.3333333333333335</v>
      </c>
    </row>
    <row r="516" spans="1:13" x14ac:dyDescent="0.25">
      <c r="A516" s="21">
        <f t="shared" si="212"/>
        <v>5</v>
      </c>
      <c r="B516" s="22" t="s">
        <v>306</v>
      </c>
      <c r="C516" s="21">
        <v>72</v>
      </c>
      <c r="D516" s="23">
        <f t="shared" si="207"/>
        <v>8</v>
      </c>
      <c r="E516" s="23">
        <v>0</v>
      </c>
      <c r="F516" s="23">
        <f t="shared" si="208"/>
        <v>8</v>
      </c>
      <c r="G516" s="21">
        <v>2</v>
      </c>
      <c r="H516" s="21" t="str">
        <f t="shared" si="209"/>
        <v>Selasa</v>
      </c>
      <c r="I516" s="24">
        <f t="shared" si="213"/>
        <v>45818.875</v>
      </c>
      <c r="J516" s="25">
        <f t="shared" si="214"/>
        <v>3.875</v>
      </c>
      <c r="K516" s="21" t="str">
        <f t="shared" si="210"/>
        <v>Selasa</v>
      </c>
      <c r="L516" s="24">
        <f t="shared" si="215"/>
        <v>45818.958333333336</v>
      </c>
      <c r="M516" s="25">
        <f t="shared" si="211"/>
        <v>3.9583333333333335</v>
      </c>
    </row>
    <row r="517" spans="1:13" x14ac:dyDescent="0.25">
      <c r="A517" s="21">
        <f t="shared" si="212"/>
        <v>6</v>
      </c>
      <c r="B517" s="22" t="s">
        <v>305</v>
      </c>
      <c r="C517" s="21">
        <v>72</v>
      </c>
      <c r="D517" s="23">
        <f t="shared" si="207"/>
        <v>8</v>
      </c>
      <c r="E517" s="23">
        <v>0</v>
      </c>
      <c r="F517" s="23">
        <f t="shared" si="208"/>
        <v>8</v>
      </c>
      <c r="G517" s="21">
        <v>1</v>
      </c>
      <c r="H517" s="21" t="str">
        <f t="shared" si="209"/>
        <v>Rabu</v>
      </c>
      <c r="I517" s="24">
        <f t="shared" si="213"/>
        <v>45819.291666666664</v>
      </c>
      <c r="J517" s="25">
        <f t="shared" si="214"/>
        <v>4.291666666666667</v>
      </c>
      <c r="K517" s="21" t="str">
        <f t="shared" si="210"/>
        <v>Rabu</v>
      </c>
      <c r="L517" s="24">
        <f t="shared" si="215"/>
        <v>45819.333333333328</v>
      </c>
      <c r="M517" s="25">
        <f t="shared" si="211"/>
        <v>4.3333333333333339</v>
      </c>
    </row>
    <row r="518" spans="1:13" x14ac:dyDescent="0.25">
      <c r="A518" s="21">
        <f t="shared" si="212"/>
        <v>7</v>
      </c>
      <c r="B518" s="22" t="s">
        <v>306</v>
      </c>
      <c r="C518" s="21">
        <v>110</v>
      </c>
      <c r="D518" s="23">
        <f t="shared" si="207"/>
        <v>13</v>
      </c>
      <c r="E518" s="23">
        <v>1</v>
      </c>
      <c r="F518" s="23">
        <f t="shared" si="208"/>
        <v>12</v>
      </c>
      <c r="G518" s="21">
        <v>2</v>
      </c>
      <c r="H518" s="21" t="str">
        <f t="shared" si="209"/>
        <v>Rabu</v>
      </c>
      <c r="I518" s="24">
        <f t="shared" si="213"/>
        <v>45819.666666666664</v>
      </c>
      <c r="J518" s="25">
        <f t="shared" si="214"/>
        <v>4.666666666666667</v>
      </c>
      <c r="K518" s="21" t="str">
        <f t="shared" si="210"/>
        <v>Rabu</v>
      </c>
      <c r="L518" s="24">
        <f t="shared" si="215"/>
        <v>45819.75</v>
      </c>
      <c r="M518" s="25">
        <f t="shared" si="211"/>
        <v>4.75</v>
      </c>
    </row>
    <row r="519" spans="1:13" x14ac:dyDescent="0.25">
      <c r="A519" s="21">
        <f t="shared" si="212"/>
        <v>8</v>
      </c>
      <c r="B519" s="22" t="s">
        <v>361</v>
      </c>
      <c r="C519" s="21">
        <v>110</v>
      </c>
      <c r="D519" s="23">
        <f t="shared" si="207"/>
        <v>13</v>
      </c>
      <c r="E519" s="23">
        <v>1</v>
      </c>
      <c r="F519" s="23">
        <f t="shared" si="208"/>
        <v>12</v>
      </c>
      <c r="G519" s="21">
        <v>2</v>
      </c>
      <c r="H519" s="21" t="str">
        <f t="shared" si="209"/>
        <v>Kamis</v>
      </c>
      <c r="I519" s="24">
        <f t="shared" si="213"/>
        <v>45820.291666666664</v>
      </c>
      <c r="J519" s="25">
        <f t="shared" si="214"/>
        <v>5.291666666666667</v>
      </c>
      <c r="K519" s="21" t="str">
        <f t="shared" si="210"/>
        <v>Kamis</v>
      </c>
      <c r="L519" s="24">
        <f t="shared" si="215"/>
        <v>45820.375</v>
      </c>
      <c r="M519" s="25">
        <f t="shared" si="211"/>
        <v>5.375</v>
      </c>
    </row>
    <row r="520" spans="1:13" x14ac:dyDescent="0.25">
      <c r="A520" s="21">
        <f t="shared" si="212"/>
        <v>9</v>
      </c>
      <c r="B520" s="22" t="s">
        <v>306</v>
      </c>
      <c r="C520" s="21">
        <v>110</v>
      </c>
      <c r="D520" s="23">
        <f t="shared" si="207"/>
        <v>13</v>
      </c>
      <c r="E520" s="23">
        <v>1</v>
      </c>
      <c r="F520" s="23">
        <f t="shared" si="208"/>
        <v>12</v>
      </c>
      <c r="G520" s="21">
        <v>19</v>
      </c>
      <c r="H520" s="21" t="str">
        <f t="shared" si="209"/>
        <v>Kamis</v>
      </c>
      <c r="I520" s="24">
        <f t="shared" si="213"/>
        <v>45820.916666666664</v>
      </c>
      <c r="J520" s="25">
        <f t="shared" si="214"/>
        <v>5.916666666666667</v>
      </c>
      <c r="K520" s="21" t="str">
        <f t="shared" si="210"/>
        <v>Jum'at</v>
      </c>
      <c r="L520" s="24">
        <f t="shared" si="215"/>
        <v>45821.708333333328</v>
      </c>
      <c r="M520" s="25">
        <f t="shared" si="211"/>
        <v>6.7083333333333339</v>
      </c>
    </row>
    <row r="521" spans="1:13" x14ac:dyDescent="0.25">
      <c r="A521" s="21">
        <f t="shared" si="212"/>
        <v>10</v>
      </c>
      <c r="B521" s="22" t="s">
        <v>361</v>
      </c>
      <c r="C521" s="21">
        <v>110</v>
      </c>
      <c r="D521" s="23">
        <f t="shared" si="207"/>
        <v>13</v>
      </c>
      <c r="E521" s="23">
        <v>1</v>
      </c>
      <c r="F521" s="23">
        <f t="shared" si="208"/>
        <v>12</v>
      </c>
      <c r="G521" s="21">
        <v>2</v>
      </c>
      <c r="H521" s="21" t="str">
        <f t="shared" si="209"/>
        <v>Sabtu</v>
      </c>
      <c r="I521" s="24">
        <f t="shared" si="213"/>
        <v>45822.25</v>
      </c>
      <c r="J521" s="25">
        <f t="shared" si="214"/>
        <v>7.2500000000000009</v>
      </c>
      <c r="K521" s="21" t="str">
        <f t="shared" si="210"/>
        <v>Sabtu</v>
      </c>
      <c r="L521" s="24">
        <f t="shared" si="215"/>
        <v>45822.333333333336</v>
      </c>
      <c r="M521" s="25">
        <f t="shared" si="211"/>
        <v>7.3333333333333339</v>
      </c>
    </row>
    <row r="522" spans="1:13" x14ac:dyDescent="0.25">
      <c r="A522" s="21">
        <f t="shared" si="212"/>
        <v>11</v>
      </c>
      <c r="B522" s="22" t="s">
        <v>306</v>
      </c>
      <c r="C522" s="21"/>
      <c r="D522" s="23"/>
      <c r="E522" s="23"/>
      <c r="F522" s="23"/>
      <c r="G522" s="21"/>
      <c r="H522" s="21" t="str">
        <f t="shared" si="209"/>
        <v>Sabtu</v>
      </c>
      <c r="I522" s="24">
        <f t="shared" si="213"/>
        <v>45822.875</v>
      </c>
      <c r="J522" s="25">
        <f t="shared" si="214"/>
        <v>7.8750000000000009</v>
      </c>
      <c r="K522" s="21"/>
      <c r="L522" s="24"/>
      <c r="M522" s="25"/>
    </row>
    <row r="523" spans="1:13" x14ac:dyDescent="0.25">
      <c r="A523" s="1" t="s">
        <v>31</v>
      </c>
      <c r="B523" s="1"/>
      <c r="C523" s="75">
        <f>SUM(C512:C522)</f>
        <v>1024</v>
      </c>
      <c r="D523" s="75">
        <f>SUM(D512:D522)</f>
        <v>120</v>
      </c>
      <c r="E523" s="75"/>
      <c r="F523" s="75"/>
      <c r="G523" s="75">
        <f>SUM(G512:G522)</f>
        <v>48</v>
      </c>
      <c r="H523" s="75">
        <f>D523+G523</f>
        <v>168</v>
      </c>
      <c r="I523" s="76"/>
      <c r="J523" s="77"/>
      <c r="K523" s="76"/>
      <c r="L523" s="76"/>
      <c r="M523" s="77"/>
    </row>
    <row r="524" spans="1:13" x14ac:dyDescent="0.25">
      <c r="A524" s="1" t="s">
        <v>32</v>
      </c>
      <c r="B524" s="1"/>
      <c r="C524" s="78"/>
      <c r="D524" s="79">
        <f>D523/24</f>
        <v>5</v>
      </c>
      <c r="E524" s="79"/>
      <c r="F524" s="79"/>
      <c r="G524" s="79">
        <f>G523/24</f>
        <v>2</v>
      </c>
      <c r="H524" s="79">
        <f>H523/24</f>
        <v>7</v>
      </c>
      <c r="I524" s="81"/>
      <c r="J524" s="82" t="s">
        <v>33</v>
      </c>
      <c r="K524" s="83"/>
      <c r="L524" s="83"/>
      <c r="M524" s="83"/>
    </row>
    <row r="525" spans="1:13" x14ac:dyDescent="0.25">
      <c r="A525" s="95"/>
      <c r="B525" s="95"/>
      <c r="C525" s="95"/>
      <c r="D525" s="95"/>
      <c r="E525" s="95"/>
      <c r="F525" s="95"/>
      <c r="G525" s="95"/>
      <c r="H525" s="83"/>
      <c r="I525" s="83"/>
      <c r="J525" s="77" t="s">
        <v>34</v>
      </c>
      <c r="K525" s="77"/>
      <c r="L525" s="85">
        <f>C523</f>
        <v>1024</v>
      </c>
      <c r="M525" s="83" t="s">
        <v>35</v>
      </c>
    </row>
    <row r="526" spans="1:13" x14ac:dyDescent="0.25">
      <c r="A526" s="95"/>
      <c r="B526" s="95"/>
      <c r="C526" s="95"/>
      <c r="D526" s="95"/>
      <c r="E526" s="95"/>
      <c r="F526" s="95"/>
      <c r="G526" s="95"/>
      <c r="H526" s="95"/>
      <c r="I526" s="425"/>
      <c r="J526" s="77" t="s">
        <v>36</v>
      </c>
      <c r="K526" s="77"/>
      <c r="L526" s="86">
        <f>D524</f>
        <v>5</v>
      </c>
      <c r="M526" s="83" t="s">
        <v>14</v>
      </c>
    </row>
    <row r="527" spans="1:13" x14ac:dyDescent="0.25">
      <c r="A527" s="95"/>
      <c r="B527" s="95"/>
      <c r="C527" s="95"/>
      <c r="D527" s="95"/>
      <c r="E527" s="95"/>
      <c r="F527" s="95"/>
      <c r="G527" s="95"/>
      <c r="H527" s="95"/>
      <c r="I527" s="83"/>
      <c r="J527" s="77" t="s">
        <v>37</v>
      </c>
      <c r="K527" s="77"/>
      <c r="L527" s="87">
        <f>G524</f>
        <v>2</v>
      </c>
      <c r="M527" s="83" t="s">
        <v>14</v>
      </c>
    </row>
    <row r="529" spans="1:13" x14ac:dyDescent="0.25">
      <c r="A529" s="2" t="s">
        <v>310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25">
      <c r="A530" s="2" t="s">
        <v>401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25">
      <c r="A531" s="489" t="s">
        <v>79</v>
      </c>
      <c r="B531" s="489"/>
      <c r="C531" s="489"/>
      <c r="D531" s="489"/>
      <c r="E531" s="489"/>
      <c r="F531" s="489"/>
      <c r="G531" s="489"/>
      <c r="H531" s="489"/>
      <c r="I531" s="423"/>
      <c r="J531" s="423"/>
      <c r="K531" s="67" t="s">
        <v>3</v>
      </c>
      <c r="L531" s="66">
        <v>9</v>
      </c>
      <c r="M531" s="67" t="s">
        <v>4</v>
      </c>
    </row>
    <row r="532" spans="1:13" ht="15.75" customHeight="1" x14ac:dyDescent="0.25">
      <c r="A532" s="13" t="s">
        <v>5</v>
      </c>
      <c r="B532" s="13" t="s">
        <v>6</v>
      </c>
      <c r="C532" s="12" t="s">
        <v>7</v>
      </c>
      <c r="D532" s="12" t="s">
        <v>8</v>
      </c>
      <c r="E532" s="11" t="s">
        <v>9</v>
      </c>
      <c r="F532" s="11" t="s">
        <v>10</v>
      </c>
      <c r="G532" s="12" t="s">
        <v>11</v>
      </c>
      <c r="H532" s="10" t="s">
        <v>12</v>
      </c>
      <c r="I532" s="10"/>
      <c r="J532" s="10"/>
      <c r="K532" s="9" t="s">
        <v>13</v>
      </c>
      <c r="L532" s="9"/>
      <c r="M532" s="9"/>
    </row>
    <row r="533" spans="1:13" x14ac:dyDescent="0.25">
      <c r="A533" s="13"/>
      <c r="B533" s="13"/>
      <c r="C533" s="12"/>
      <c r="D533" s="12"/>
      <c r="E533" s="11"/>
      <c r="F533" s="11"/>
      <c r="G533" s="12"/>
      <c r="H533" s="19" t="s">
        <v>14</v>
      </c>
      <c r="I533" s="19" t="s">
        <v>15</v>
      </c>
      <c r="J533" s="19" t="s">
        <v>16</v>
      </c>
      <c r="K533" s="20" t="s">
        <v>14</v>
      </c>
      <c r="L533" s="20" t="s">
        <v>15</v>
      </c>
      <c r="M533" s="20" t="s">
        <v>16</v>
      </c>
    </row>
    <row r="534" spans="1:13" x14ac:dyDescent="0.25">
      <c r="A534" s="21">
        <v>1</v>
      </c>
      <c r="B534" s="22" t="s">
        <v>306</v>
      </c>
      <c r="C534" s="21">
        <v>110</v>
      </c>
      <c r="D534" s="23">
        <f t="shared" ref="D534:D543" si="216">F534+E534</f>
        <v>13</v>
      </c>
      <c r="E534" s="23">
        <v>1</v>
      </c>
      <c r="F534" s="23">
        <f t="shared" ref="F534:F543" si="217">INT(C534/$L$3)</f>
        <v>12</v>
      </c>
      <c r="G534" s="21">
        <v>10</v>
      </c>
      <c r="H534" s="21" t="str">
        <f t="shared" ref="H534:H544" si="218">CHOOSE(WEEKDAY(I534),"Minggu","Senin","Selasa","Rabu","Kamis","Jum'at","Sabtu")</f>
        <v>Sabtu</v>
      </c>
      <c r="I534" s="24">
        <v>45822</v>
      </c>
      <c r="J534" s="25">
        <v>0.875</v>
      </c>
      <c r="K534" s="21" t="str">
        <f t="shared" ref="K534:K543" si="219">CHOOSE(WEEKDAY(L534),"Minggu","Senin","Selasa","Rabu","Kamis","Jum'at","Sabtu")</f>
        <v>Minggu</v>
      </c>
      <c r="L534" s="24">
        <f>(I534+J534)+G534/24</f>
        <v>45823.291666666664</v>
      </c>
      <c r="M534" s="25">
        <f t="shared" ref="M534:M543" si="220">(J534+G534/24)</f>
        <v>1.2916666666666667</v>
      </c>
    </row>
    <row r="535" spans="1:13" x14ac:dyDescent="0.25">
      <c r="A535" s="21">
        <f t="shared" ref="A535:A544" si="221">A534+1</f>
        <v>2</v>
      </c>
      <c r="B535" s="22" t="s">
        <v>361</v>
      </c>
      <c r="C535" s="21">
        <v>110</v>
      </c>
      <c r="D535" s="23">
        <f t="shared" si="216"/>
        <v>13</v>
      </c>
      <c r="E535" s="23">
        <v>1</v>
      </c>
      <c r="F535" s="23">
        <f t="shared" si="217"/>
        <v>12</v>
      </c>
      <c r="G535" s="21">
        <v>2</v>
      </c>
      <c r="H535" s="21" t="str">
        <f t="shared" si="218"/>
        <v>Minggu</v>
      </c>
      <c r="I535" s="24">
        <f t="shared" ref="I535:I544" si="222">$I$534+J535</f>
        <v>45823.833333333336</v>
      </c>
      <c r="J535" s="25">
        <f t="shared" ref="J535:J544" si="223">M534+D534/24</f>
        <v>1.8333333333333335</v>
      </c>
      <c r="K535" s="21" t="str">
        <f t="shared" si="219"/>
        <v>Minggu</v>
      </c>
      <c r="L535" s="24">
        <f t="shared" ref="L535:L543" si="224">($I$534+J535)+G535/24</f>
        <v>45823.916666666672</v>
      </c>
      <c r="M535" s="25">
        <f t="shared" si="220"/>
        <v>1.9166666666666667</v>
      </c>
    </row>
    <row r="536" spans="1:13" x14ac:dyDescent="0.25">
      <c r="A536" s="21">
        <f t="shared" si="221"/>
        <v>3</v>
      </c>
      <c r="B536" s="22" t="s">
        <v>306</v>
      </c>
      <c r="C536" s="21">
        <v>110</v>
      </c>
      <c r="D536" s="23">
        <f t="shared" si="216"/>
        <v>13</v>
      </c>
      <c r="E536" s="23">
        <v>1</v>
      </c>
      <c r="F536" s="23">
        <f t="shared" si="217"/>
        <v>12</v>
      </c>
      <c r="G536" s="21">
        <v>6</v>
      </c>
      <c r="H536" s="21" t="str">
        <f t="shared" si="218"/>
        <v>Senin</v>
      </c>
      <c r="I536" s="24">
        <f t="shared" si="222"/>
        <v>45824.458333333336</v>
      </c>
      <c r="J536" s="25">
        <f t="shared" si="223"/>
        <v>2.4583333333333335</v>
      </c>
      <c r="K536" s="21" t="str">
        <f t="shared" si="219"/>
        <v>Senin</v>
      </c>
      <c r="L536" s="24">
        <f t="shared" si="224"/>
        <v>45824.708333333336</v>
      </c>
      <c r="M536" s="25">
        <f t="shared" si="220"/>
        <v>2.7083333333333335</v>
      </c>
    </row>
    <row r="537" spans="1:13" x14ac:dyDescent="0.25">
      <c r="A537" s="21">
        <f t="shared" si="221"/>
        <v>4</v>
      </c>
      <c r="B537" s="22" t="s">
        <v>361</v>
      </c>
      <c r="C537" s="21">
        <v>110</v>
      </c>
      <c r="D537" s="23">
        <f t="shared" si="216"/>
        <v>13</v>
      </c>
      <c r="E537" s="23">
        <v>1</v>
      </c>
      <c r="F537" s="23">
        <f t="shared" si="217"/>
        <v>12</v>
      </c>
      <c r="G537" s="21">
        <v>2</v>
      </c>
      <c r="H537" s="21" t="str">
        <f t="shared" si="218"/>
        <v>Selasa</v>
      </c>
      <c r="I537" s="24">
        <f t="shared" si="222"/>
        <v>45825.25</v>
      </c>
      <c r="J537" s="25">
        <f t="shared" si="223"/>
        <v>3.25</v>
      </c>
      <c r="K537" s="21" t="str">
        <f t="shared" si="219"/>
        <v>Selasa</v>
      </c>
      <c r="L537" s="24">
        <f t="shared" si="224"/>
        <v>45825.333333333336</v>
      </c>
      <c r="M537" s="25">
        <f t="shared" si="220"/>
        <v>3.3333333333333335</v>
      </c>
    </row>
    <row r="538" spans="1:13" x14ac:dyDescent="0.25">
      <c r="A538" s="21">
        <f t="shared" si="221"/>
        <v>5</v>
      </c>
      <c r="B538" s="22" t="s">
        <v>306</v>
      </c>
      <c r="C538" s="21">
        <v>72</v>
      </c>
      <c r="D538" s="23">
        <f t="shared" si="216"/>
        <v>8</v>
      </c>
      <c r="E538" s="23">
        <v>0</v>
      </c>
      <c r="F538" s="23">
        <f t="shared" si="217"/>
        <v>8</v>
      </c>
      <c r="G538" s="21">
        <v>2</v>
      </c>
      <c r="H538" s="21" t="str">
        <f t="shared" si="218"/>
        <v>Selasa</v>
      </c>
      <c r="I538" s="24">
        <f t="shared" si="222"/>
        <v>45825.875</v>
      </c>
      <c r="J538" s="25">
        <f t="shared" si="223"/>
        <v>3.875</v>
      </c>
      <c r="K538" s="21" t="str">
        <f t="shared" si="219"/>
        <v>Selasa</v>
      </c>
      <c r="L538" s="24">
        <f t="shared" si="224"/>
        <v>45825.958333333336</v>
      </c>
      <c r="M538" s="25">
        <f t="shared" si="220"/>
        <v>3.9583333333333335</v>
      </c>
    </row>
    <row r="539" spans="1:13" x14ac:dyDescent="0.25">
      <c r="A539" s="21">
        <f t="shared" si="221"/>
        <v>6</v>
      </c>
      <c r="B539" s="22" t="s">
        <v>305</v>
      </c>
      <c r="C539" s="21">
        <v>72</v>
      </c>
      <c r="D539" s="23">
        <f t="shared" si="216"/>
        <v>8</v>
      </c>
      <c r="E539" s="23">
        <v>0</v>
      </c>
      <c r="F539" s="23">
        <f t="shared" si="217"/>
        <v>8</v>
      </c>
      <c r="G539" s="21">
        <v>1</v>
      </c>
      <c r="H539" s="21" t="str">
        <f t="shared" si="218"/>
        <v>Rabu</v>
      </c>
      <c r="I539" s="24">
        <f t="shared" si="222"/>
        <v>45826.291666666664</v>
      </c>
      <c r="J539" s="25">
        <f t="shared" si="223"/>
        <v>4.291666666666667</v>
      </c>
      <c r="K539" s="21" t="str">
        <f t="shared" si="219"/>
        <v>Rabu</v>
      </c>
      <c r="L539" s="24">
        <f t="shared" si="224"/>
        <v>45826.333333333328</v>
      </c>
      <c r="M539" s="25">
        <f t="shared" si="220"/>
        <v>4.3333333333333339</v>
      </c>
    </row>
    <row r="540" spans="1:13" x14ac:dyDescent="0.25">
      <c r="A540" s="21">
        <f t="shared" si="221"/>
        <v>7</v>
      </c>
      <c r="B540" s="22" t="s">
        <v>306</v>
      </c>
      <c r="C540" s="21">
        <v>110</v>
      </c>
      <c r="D540" s="23">
        <f t="shared" si="216"/>
        <v>13</v>
      </c>
      <c r="E540" s="23">
        <v>1</v>
      </c>
      <c r="F540" s="23">
        <f t="shared" si="217"/>
        <v>12</v>
      </c>
      <c r="G540" s="21">
        <v>2</v>
      </c>
      <c r="H540" s="21" t="str">
        <f t="shared" si="218"/>
        <v>Rabu</v>
      </c>
      <c r="I540" s="24">
        <f t="shared" si="222"/>
        <v>45826.666666666664</v>
      </c>
      <c r="J540" s="25">
        <f t="shared" si="223"/>
        <v>4.666666666666667</v>
      </c>
      <c r="K540" s="21" t="str">
        <f t="shared" si="219"/>
        <v>Rabu</v>
      </c>
      <c r="L540" s="24">
        <f t="shared" si="224"/>
        <v>45826.75</v>
      </c>
      <c r="M540" s="25">
        <f t="shared" si="220"/>
        <v>4.75</v>
      </c>
    </row>
    <row r="541" spans="1:13" x14ac:dyDescent="0.25">
      <c r="A541" s="21">
        <f t="shared" si="221"/>
        <v>8</v>
      </c>
      <c r="B541" s="22" t="s">
        <v>361</v>
      </c>
      <c r="C541" s="21">
        <v>110</v>
      </c>
      <c r="D541" s="23">
        <f t="shared" si="216"/>
        <v>13</v>
      </c>
      <c r="E541" s="23">
        <v>1</v>
      </c>
      <c r="F541" s="23">
        <f t="shared" si="217"/>
        <v>12</v>
      </c>
      <c r="G541" s="21">
        <v>2</v>
      </c>
      <c r="H541" s="21" t="str">
        <f t="shared" si="218"/>
        <v>Kamis</v>
      </c>
      <c r="I541" s="24">
        <f t="shared" si="222"/>
        <v>45827.291666666664</v>
      </c>
      <c r="J541" s="25">
        <f t="shared" si="223"/>
        <v>5.291666666666667</v>
      </c>
      <c r="K541" s="21" t="str">
        <f t="shared" si="219"/>
        <v>Kamis</v>
      </c>
      <c r="L541" s="24">
        <f t="shared" si="224"/>
        <v>45827.375</v>
      </c>
      <c r="M541" s="25">
        <f t="shared" si="220"/>
        <v>5.375</v>
      </c>
    </row>
    <row r="542" spans="1:13" x14ac:dyDescent="0.25">
      <c r="A542" s="21">
        <f t="shared" si="221"/>
        <v>9</v>
      </c>
      <c r="B542" s="22" t="s">
        <v>306</v>
      </c>
      <c r="C542" s="21">
        <v>110</v>
      </c>
      <c r="D542" s="23">
        <f t="shared" si="216"/>
        <v>13</v>
      </c>
      <c r="E542" s="23">
        <v>1</v>
      </c>
      <c r="F542" s="23">
        <f t="shared" si="217"/>
        <v>12</v>
      </c>
      <c r="G542" s="21">
        <v>19</v>
      </c>
      <c r="H542" s="21" t="str">
        <f t="shared" si="218"/>
        <v>Kamis</v>
      </c>
      <c r="I542" s="24">
        <f t="shared" si="222"/>
        <v>45827.916666666664</v>
      </c>
      <c r="J542" s="25">
        <f t="shared" si="223"/>
        <v>5.916666666666667</v>
      </c>
      <c r="K542" s="21" t="str">
        <f t="shared" si="219"/>
        <v>Jum'at</v>
      </c>
      <c r="L542" s="24">
        <f t="shared" si="224"/>
        <v>45828.708333333328</v>
      </c>
      <c r="M542" s="25">
        <f t="shared" si="220"/>
        <v>6.7083333333333339</v>
      </c>
    </row>
    <row r="543" spans="1:13" x14ac:dyDescent="0.25">
      <c r="A543" s="21">
        <f t="shared" si="221"/>
        <v>10</v>
      </c>
      <c r="B543" s="22" t="s">
        <v>361</v>
      </c>
      <c r="C543" s="21">
        <v>110</v>
      </c>
      <c r="D543" s="23">
        <f t="shared" si="216"/>
        <v>13</v>
      </c>
      <c r="E543" s="23">
        <v>1</v>
      </c>
      <c r="F543" s="23">
        <f t="shared" si="217"/>
        <v>12</v>
      </c>
      <c r="G543" s="21">
        <v>2</v>
      </c>
      <c r="H543" s="21" t="str">
        <f t="shared" si="218"/>
        <v>Sabtu</v>
      </c>
      <c r="I543" s="24">
        <f t="shared" si="222"/>
        <v>45829.25</v>
      </c>
      <c r="J543" s="25">
        <f t="shared" si="223"/>
        <v>7.2500000000000009</v>
      </c>
      <c r="K543" s="21" t="str">
        <f t="shared" si="219"/>
        <v>Sabtu</v>
      </c>
      <c r="L543" s="24">
        <f t="shared" si="224"/>
        <v>45829.333333333336</v>
      </c>
      <c r="M543" s="25">
        <f t="shared" si="220"/>
        <v>7.3333333333333339</v>
      </c>
    </row>
    <row r="544" spans="1:13" x14ac:dyDescent="0.25">
      <c r="A544" s="21">
        <f t="shared" si="221"/>
        <v>11</v>
      </c>
      <c r="B544" s="22" t="s">
        <v>306</v>
      </c>
      <c r="C544" s="21"/>
      <c r="D544" s="23"/>
      <c r="E544" s="23"/>
      <c r="F544" s="23"/>
      <c r="G544" s="21"/>
      <c r="H544" s="21" t="str">
        <f t="shared" si="218"/>
        <v>Sabtu</v>
      </c>
      <c r="I544" s="24">
        <f t="shared" si="222"/>
        <v>45829.875</v>
      </c>
      <c r="J544" s="25">
        <f t="shared" si="223"/>
        <v>7.8750000000000009</v>
      </c>
      <c r="K544" s="21"/>
      <c r="L544" s="24"/>
      <c r="M544" s="25"/>
    </row>
    <row r="545" spans="1:13" x14ac:dyDescent="0.25">
      <c r="A545" s="1" t="s">
        <v>31</v>
      </c>
      <c r="B545" s="1"/>
      <c r="C545" s="75">
        <f>SUM(C534:C544)</f>
        <v>1024</v>
      </c>
      <c r="D545" s="75">
        <f>SUM(D534:D544)</f>
        <v>120</v>
      </c>
      <c r="E545" s="75"/>
      <c r="F545" s="75"/>
      <c r="G545" s="75">
        <f>SUM(G534:G544)</f>
        <v>48</v>
      </c>
      <c r="H545" s="75">
        <f>D545+G545</f>
        <v>168</v>
      </c>
      <c r="I545" s="76"/>
      <c r="J545" s="77"/>
      <c r="K545" s="76"/>
      <c r="L545" s="76"/>
      <c r="M545" s="77"/>
    </row>
    <row r="546" spans="1:13" x14ac:dyDescent="0.25">
      <c r="A546" s="1" t="s">
        <v>32</v>
      </c>
      <c r="B546" s="1"/>
      <c r="C546" s="78"/>
      <c r="D546" s="79">
        <f>D545/24</f>
        <v>5</v>
      </c>
      <c r="E546" s="79"/>
      <c r="F546" s="79"/>
      <c r="G546" s="79">
        <f>G545/24</f>
        <v>2</v>
      </c>
      <c r="H546" s="79">
        <f>H545/24</f>
        <v>7</v>
      </c>
      <c r="I546" s="81"/>
      <c r="J546" s="82" t="s">
        <v>33</v>
      </c>
      <c r="K546" s="83"/>
      <c r="L546" s="83"/>
      <c r="M546" s="83"/>
    </row>
    <row r="547" spans="1:13" x14ac:dyDescent="0.25">
      <c r="A547" s="95"/>
      <c r="B547" s="95"/>
      <c r="C547" s="95"/>
      <c r="D547" s="95"/>
      <c r="E547" s="95"/>
      <c r="F547" s="95"/>
      <c r="G547" s="95"/>
      <c r="H547" s="83"/>
      <c r="I547" s="83"/>
      <c r="J547" s="77" t="s">
        <v>34</v>
      </c>
      <c r="K547" s="77"/>
      <c r="L547" s="85">
        <f>C545</f>
        <v>1024</v>
      </c>
      <c r="M547" s="83" t="s">
        <v>35</v>
      </c>
    </row>
    <row r="548" spans="1:13" x14ac:dyDescent="0.25">
      <c r="A548" s="95"/>
      <c r="B548" s="95"/>
      <c r="C548" s="95"/>
      <c r="D548" s="95"/>
      <c r="E548" s="95"/>
      <c r="F548" s="95"/>
      <c r="G548" s="95"/>
      <c r="H548" s="95"/>
      <c r="I548" s="425"/>
      <c r="J548" s="77" t="s">
        <v>36</v>
      </c>
      <c r="K548" s="77"/>
      <c r="L548" s="86">
        <f>D546</f>
        <v>5</v>
      </c>
      <c r="M548" s="83" t="s">
        <v>14</v>
      </c>
    </row>
    <row r="549" spans="1:13" x14ac:dyDescent="0.25">
      <c r="A549" s="95"/>
      <c r="B549" s="95"/>
      <c r="C549" s="95"/>
      <c r="D549" s="95"/>
      <c r="E549" s="95"/>
      <c r="F549" s="95"/>
      <c r="G549" s="95"/>
      <c r="H549" s="95"/>
      <c r="I549" s="83"/>
      <c r="J549" s="77" t="s">
        <v>37</v>
      </c>
      <c r="K549" s="77"/>
      <c r="L549" s="87">
        <f>G546</f>
        <v>2</v>
      </c>
      <c r="M549" s="83" t="s">
        <v>14</v>
      </c>
    </row>
    <row r="551" spans="1:13" x14ac:dyDescent="0.25">
      <c r="A551" s="2" t="s">
        <v>310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25">
      <c r="A552" s="2" t="s">
        <v>401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25">
      <c r="A553" s="489" t="s">
        <v>80</v>
      </c>
      <c r="B553" s="489"/>
      <c r="C553" s="489"/>
      <c r="D553" s="489"/>
      <c r="E553" s="489"/>
      <c r="F553" s="489"/>
      <c r="G553" s="489"/>
      <c r="H553" s="489"/>
      <c r="I553" s="423"/>
      <c r="J553" s="423"/>
      <c r="K553" s="67" t="s">
        <v>3</v>
      </c>
      <c r="L553" s="66">
        <v>9</v>
      </c>
      <c r="M553" s="67" t="s">
        <v>4</v>
      </c>
    </row>
    <row r="554" spans="1:13" ht="15.75" customHeight="1" x14ac:dyDescent="0.25">
      <c r="A554" s="13" t="s">
        <v>5</v>
      </c>
      <c r="B554" s="13" t="s">
        <v>6</v>
      </c>
      <c r="C554" s="12" t="s">
        <v>7</v>
      </c>
      <c r="D554" s="12" t="s">
        <v>8</v>
      </c>
      <c r="E554" s="11" t="s">
        <v>9</v>
      </c>
      <c r="F554" s="11" t="s">
        <v>10</v>
      </c>
      <c r="G554" s="12" t="s">
        <v>11</v>
      </c>
      <c r="H554" s="10" t="s">
        <v>12</v>
      </c>
      <c r="I554" s="10"/>
      <c r="J554" s="10"/>
      <c r="K554" s="9" t="s">
        <v>13</v>
      </c>
      <c r="L554" s="9"/>
      <c r="M554" s="9"/>
    </row>
    <row r="555" spans="1:13" x14ac:dyDescent="0.25">
      <c r="A555" s="13"/>
      <c r="B555" s="13"/>
      <c r="C555" s="12"/>
      <c r="D555" s="12"/>
      <c r="E555" s="11"/>
      <c r="F555" s="11"/>
      <c r="G555" s="12"/>
      <c r="H555" s="19" t="s">
        <v>14</v>
      </c>
      <c r="I555" s="19" t="s">
        <v>15</v>
      </c>
      <c r="J555" s="19" t="s">
        <v>16</v>
      </c>
      <c r="K555" s="20" t="s">
        <v>14</v>
      </c>
      <c r="L555" s="20" t="s">
        <v>15</v>
      </c>
      <c r="M555" s="20" t="s">
        <v>16</v>
      </c>
    </row>
    <row r="556" spans="1:13" x14ac:dyDescent="0.25">
      <c r="A556" s="21">
        <v>1</v>
      </c>
      <c r="B556" s="22" t="s">
        <v>306</v>
      </c>
      <c r="C556" s="21">
        <v>110</v>
      </c>
      <c r="D556" s="23">
        <f t="shared" ref="D556:D565" si="225">F556+E556</f>
        <v>13</v>
      </c>
      <c r="E556" s="23">
        <v>1</v>
      </c>
      <c r="F556" s="23">
        <f t="shared" ref="F556:F565" si="226">INT(C556/$L$3)</f>
        <v>12</v>
      </c>
      <c r="G556" s="21">
        <v>10</v>
      </c>
      <c r="H556" s="21" t="str">
        <f t="shared" ref="H556:H566" si="227">CHOOSE(WEEKDAY(I556),"Minggu","Senin","Selasa","Rabu","Kamis","Jum'at","Sabtu")</f>
        <v>Sabtu</v>
      </c>
      <c r="I556" s="24">
        <v>45829</v>
      </c>
      <c r="J556" s="25">
        <v>0.875</v>
      </c>
      <c r="K556" s="21" t="str">
        <f t="shared" ref="K556:K565" si="228">CHOOSE(WEEKDAY(L556),"Minggu","Senin","Selasa","Rabu","Kamis","Jum'at","Sabtu")</f>
        <v>Minggu</v>
      </c>
      <c r="L556" s="24">
        <f>(I556+J556)+G556/24</f>
        <v>45830.291666666664</v>
      </c>
      <c r="M556" s="25">
        <f t="shared" ref="M556:M565" si="229">(J556+G556/24)</f>
        <v>1.2916666666666667</v>
      </c>
    </row>
    <row r="557" spans="1:13" x14ac:dyDescent="0.25">
      <c r="A557" s="21">
        <f t="shared" ref="A557:A566" si="230">A556+1</f>
        <v>2</v>
      </c>
      <c r="B557" s="22" t="s">
        <v>361</v>
      </c>
      <c r="C557" s="21">
        <v>110</v>
      </c>
      <c r="D557" s="23">
        <f t="shared" si="225"/>
        <v>13</v>
      </c>
      <c r="E557" s="23">
        <v>1</v>
      </c>
      <c r="F557" s="23">
        <f t="shared" si="226"/>
        <v>12</v>
      </c>
      <c r="G557" s="21">
        <v>2</v>
      </c>
      <c r="H557" s="21" t="str">
        <f t="shared" si="227"/>
        <v>Minggu</v>
      </c>
      <c r="I557" s="24">
        <f t="shared" ref="I557:I566" si="231">$I$556+J557</f>
        <v>45830.833333333336</v>
      </c>
      <c r="J557" s="25">
        <f t="shared" ref="J557:J566" si="232">M556+D556/24</f>
        <v>1.8333333333333335</v>
      </c>
      <c r="K557" s="21" t="str">
        <f t="shared" si="228"/>
        <v>Minggu</v>
      </c>
      <c r="L557" s="24">
        <f t="shared" ref="L557:L565" si="233">($I$556+J557)+G557/24</f>
        <v>45830.916666666672</v>
      </c>
      <c r="M557" s="25">
        <f t="shared" si="229"/>
        <v>1.9166666666666667</v>
      </c>
    </row>
    <row r="558" spans="1:13" x14ac:dyDescent="0.25">
      <c r="A558" s="21">
        <f t="shared" si="230"/>
        <v>3</v>
      </c>
      <c r="B558" s="22" t="s">
        <v>306</v>
      </c>
      <c r="C558" s="21">
        <v>110</v>
      </c>
      <c r="D558" s="23">
        <f t="shared" si="225"/>
        <v>13</v>
      </c>
      <c r="E558" s="23">
        <v>1</v>
      </c>
      <c r="F558" s="23">
        <f t="shared" si="226"/>
        <v>12</v>
      </c>
      <c r="G558" s="21">
        <v>6</v>
      </c>
      <c r="H558" s="21" t="str">
        <f t="shared" si="227"/>
        <v>Senin</v>
      </c>
      <c r="I558" s="24">
        <f t="shared" si="231"/>
        <v>45831.458333333336</v>
      </c>
      <c r="J558" s="25">
        <f t="shared" si="232"/>
        <v>2.4583333333333335</v>
      </c>
      <c r="K558" s="21" t="str">
        <f t="shared" si="228"/>
        <v>Senin</v>
      </c>
      <c r="L558" s="24">
        <f t="shared" si="233"/>
        <v>45831.708333333336</v>
      </c>
      <c r="M558" s="25">
        <f t="shared" si="229"/>
        <v>2.7083333333333335</v>
      </c>
    </row>
    <row r="559" spans="1:13" x14ac:dyDescent="0.25">
      <c r="A559" s="21">
        <f t="shared" si="230"/>
        <v>4</v>
      </c>
      <c r="B559" s="22" t="s">
        <v>361</v>
      </c>
      <c r="C559" s="21">
        <v>110</v>
      </c>
      <c r="D559" s="23">
        <f t="shared" si="225"/>
        <v>13</v>
      </c>
      <c r="E559" s="23">
        <v>1</v>
      </c>
      <c r="F559" s="23">
        <f t="shared" si="226"/>
        <v>12</v>
      </c>
      <c r="G559" s="21">
        <v>2</v>
      </c>
      <c r="H559" s="21" t="str">
        <f t="shared" si="227"/>
        <v>Selasa</v>
      </c>
      <c r="I559" s="24">
        <f t="shared" si="231"/>
        <v>45832.25</v>
      </c>
      <c r="J559" s="25">
        <f t="shared" si="232"/>
        <v>3.25</v>
      </c>
      <c r="K559" s="21" t="str">
        <f t="shared" si="228"/>
        <v>Selasa</v>
      </c>
      <c r="L559" s="24">
        <f t="shared" si="233"/>
        <v>45832.333333333336</v>
      </c>
      <c r="M559" s="25">
        <f t="shared" si="229"/>
        <v>3.3333333333333335</v>
      </c>
    </row>
    <row r="560" spans="1:13" x14ac:dyDescent="0.25">
      <c r="A560" s="21">
        <f t="shared" si="230"/>
        <v>5</v>
      </c>
      <c r="B560" s="22" t="s">
        <v>306</v>
      </c>
      <c r="C560" s="21">
        <v>72</v>
      </c>
      <c r="D560" s="23">
        <f t="shared" si="225"/>
        <v>8</v>
      </c>
      <c r="E560" s="23">
        <v>0</v>
      </c>
      <c r="F560" s="23">
        <f t="shared" si="226"/>
        <v>8</v>
      </c>
      <c r="G560" s="21">
        <v>2</v>
      </c>
      <c r="H560" s="21" t="str">
        <f t="shared" si="227"/>
        <v>Selasa</v>
      </c>
      <c r="I560" s="24">
        <f t="shared" si="231"/>
        <v>45832.875</v>
      </c>
      <c r="J560" s="25">
        <f t="shared" si="232"/>
        <v>3.875</v>
      </c>
      <c r="K560" s="21" t="str">
        <f t="shared" si="228"/>
        <v>Selasa</v>
      </c>
      <c r="L560" s="24">
        <f t="shared" si="233"/>
        <v>45832.958333333336</v>
      </c>
      <c r="M560" s="25">
        <f t="shared" si="229"/>
        <v>3.9583333333333335</v>
      </c>
    </row>
    <row r="561" spans="1:13" x14ac:dyDescent="0.25">
      <c r="A561" s="21">
        <f t="shared" si="230"/>
        <v>6</v>
      </c>
      <c r="B561" s="22" t="s">
        <v>305</v>
      </c>
      <c r="C561" s="21">
        <v>72</v>
      </c>
      <c r="D561" s="23">
        <f t="shared" si="225"/>
        <v>8</v>
      </c>
      <c r="E561" s="23">
        <v>0</v>
      </c>
      <c r="F561" s="23">
        <f t="shared" si="226"/>
        <v>8</v>
      </c>
      <c r="G561" s="21">
        <v>1</v>
      </c>
      <c r="H561" s="21" t="str">
        <f t="shared" si="227"/>
        <v>Rabu</v>
      </c>
      <c r="I561" s="24">
        <f t="shared" si="231"/>
        <v>45833.291666666664</v>
      </c>
      <c r="J561" s="25">
        <f t="shared" si="232"/>
        <v>4.291666666666667</v>
      </c>
      <c r="K561" s="21" t="str">
        <f t="shared" si="228"/>
        <v>Rabu</v>
      </c>
      <c r="L561" s="24">
        <f t="shared" si="233"/>
        <v>45833.333333333328</v>
      </c>
      <c r="M561" s="25">
        <f t="shared" si="229"/>
        <v>4.3333333333333339</v>
      </c>
    </row>
    <row r="562" spans="1:13" x14ac:dyDescent="0.25">
      <c r="A562" s="21">
        <f t="shared" si="230"/>
        <v>7</v>
      </c>
      <c r="B562" s="22" t="s">
        <v>306</v>
      </c>
      <c r="C562" s="21">
        <v>110</v>
      </c>
      <c r="D562" s="23">
        <f t="shared" si="225"/>
        <v>13</v>
      </c>
      <c r="E562" s="23">
        <v>1</v>
      </c>
      <c r="F562" s="23">
        <f t="shared" si="226"/>
        <v>12</v>
      </c>
      <c r="G562" s="21">
        <v>2</v>
      </c>
      <c r="H562" s="21" t="str">
        <f t="shared" si="227"/>
        <v>Rabu</v>
      </c>
      <c r="I562" s="24">
        <f t="shared" si="231"/>
        <v>45833.666666666664</v>
      </c>
      <c r="J562" s="25">
        <f t="shared" si="232"/>
        <v>4.666666666666667</v>
      </c>
      <c r="K562" s="21" t="str">
        <f t="shared" si="228"/>
        <v>Rabu</v>
      </c>
      <c r="L562" s="24">
        <f t="shared" si="233"/>
        <v>45833.75</v>
      </c>
      <c r="M562" s="25">
        <f t="shared" si="229"/>
        <v>4.75</v>
      </c>
    </row>
    <row r="563" spans="1:13" x14ac:dyDescent="0.25">
      <c r="A563" s="21">
        <f t="shared" si="230"/>
        <v>8</v>
      </c>
      <c r="B563" s="22" t="s">
        <v>361</v>
      </c>
      <c r="C563" s="21">
        <v>110</v>
      </c>
      <c r="D563" s="23">
        <f t="shared" si="225"/>
        <v>13</v>
      </c>
      <c r="E563" s="23">
        <v>1</v>
      </c>
      <c r="F563" s="23">
        <f t="shared" si="226"/>
        <v>12</v>
      </c>
      <c r="G563" s="21">
        <v>2</v>
      </c>
      <c r="H563" s="21" t="str">
        <f t="shared" si="227"/>
        <v>Kamis</v>
      </c>
      <c r="I563" s="24">
        <f t="shared" si="231"/>
        <v>45834.291666666664</v>
      </c>
      <c r="J563" s="25">
        <f t="shared" si="232"/>
        <v>5.291666666666667</v>
      </c>
      <c r="K563" s="21" t="str">
        <f t="shared" si="228"/>
        <v>Kamis</v>
      </c>
      <c r="L563" s="24">
        <f t="shared" si="233"/>
        <v>45834.375</v>
      </c>
      <c r="M563" s="25">
        <f t="shared" si="229"/>
        <v>5.375</v>
      </c>
    </row>
    <row r="564" spans="1:13" x14ac:dyDescent="0.25">
      <c r="A564" s="21">
        <f t="shared" si="230"/>
        <v>9</v>
      </c>
      <c r="B564" s="22" t="s">
        <v>306</v>
      </c>
      <c r="C564" s="21">
        <v>110</v>
      </c>
      <c r="D564" s="23">
        <f t="shared" si="225"/>
        <v>13</v>
      </c>
      <c r="E564" s="23">
        <v>1</v>
      </c>
      <c r="F564" s="23">
        <f t="shared" si="226"/>
        <v>12</v>
      </c>
      <c r="G564" s="21">
        <v>19</v>
      </c>
      <c r="H564" s="21" t="str">
        <f t="shared" si="227"/>
        <v>Kamis</v>
      </c>
      <c r="I564" s="24">
        <f t="shared" si="231"/>
        <v>45834.916666666664</v>
      </c>
      <c r="J564" s="25">
        <f t="shared" si="232"/>
        <v>5.916666666666667</v>
      </c>
      <c r="K564" s="21" t="str">
        <f t="shared" si="228"/>
        <v>Jum'at</v>
      </c>
      <c r="L564" s="24">
        <f t="shared" si="233"/>
        <v>45835.708333333328</v>
      </c>
      <c r="M564" s="25">
        <f t="shared" si="229"/>
        <v>6.7083333333333339</v>
      </c>
    </row>
    <row r="565" spans="1:13" x14ac:dyDescent="0.25">
      <c r="A565" s="21">
        <f t="shared" si="230"/>
        <v>10</v>
      </c>
      <c r="B565" s="22" t="s">
        <v>361</v>
      </c>
      <c r="C565" s="21">
        <v>110</v>
      </c>
      <c r="D565" s="23">
        <f t="shared" si="225"/>
        <v>13</v>
      </c>
      <c r="E565" s="23">
        <v>1</v>
      </c>
      <c r="F565" s="23">
        <f t="shared" si="226"/>
        <v>12</v>
      </c>
      <c r="G565" s="21">
        <v>2</v>
      </c>
      <c r="H565" s="21" t="str">
        <f t="shared" si="227"/>
        <v>Sabtu</v>
      </c>
      <c r="I565" s="24">
        <f t="shared" si="231"/>
        <v>45836.25</v>
      </c>
      <c r="J565" s="25">
        <f t="shared" si="232"/>
        <v>7.2500000000000009</v>
      </c>
      <c r="K565" s="21" t="str">
        <f t="shared" si="228"/>
        <v>Sabtu</v>
      </c>
      <c r="L565" s="24">
        <f t="shared" si="233"/>
        <v>45836.333333333336</v>
      </c>
      <c r="M565" s="25">
        <f t="shared" si="229"/>
        <v>7.3333333333333339</v>
      </c>
    </row>
    <row r="566" spans="1:13" x14ac:dyDescent="0.25">
      <c r="A566" s="21">
        <f t="shared" si="230"/>
        <v>11</v>
      </c>
      <c r="B566" s="22" t="s">
        <v>306</v>
      </c>
      <c r="C566" s="21"/>
      <c r="D566" s="23"/>
      <c r="E566" s="23"/>
      <c r="F566" s="23"/>
      <c r="G566" s="21"/>
      <c r="H566" s="21" t="str">
        <f t="shared" si="227"/>
        <v>Sabtu</v>
      </c>
      <c r="I566" s="24">
        <f t="shared" si="231"/>
        <v>45836.875</v>
      </c>
      <c r="J566" s="25">
        <f t="shared" si="232"/>
        <v>7.8750000000000009</v>
      </c>
      <c r="K566" s="21"/>
      <c r="L566" s="24"/>
      <c r="M566" s="25"/>
    </row>
    <row r="567" spans="1:13" x14ac:dyDescent="0.25">
      <c r="A567" s="1" t="s">
        <v>31</v>
      </c>
      <c r="B567" s="1"/>
      <c r="C567" s="75">
        <f>SUM(C556:C566)</f>
        <v>1024</v>
      </c>
      <c r="D567" s="75">
        <f>SUM(D556:D566)</f>
        <v>120</v>
      </c>
      <c r="E567" s="75"/>
      <c r="F567" s="75"/>
      <c r="G567" s="75">
        <f>SUM(G556:G566)</f>
        <v>48</v>
      </c>
      <c r="H567" s="75">
        <f>D567+G567</f>
        <v>168</v>
      </c>
      <c r="I567" s="76"/>
      <c r="J567" s="77"/>
      <c r="K567" s="76"/>
      <c r="L567" s="76"/>
      <c r="M567" s="77"/>
    </row>
    <row r="568" spans="1:13" x14ac:dyDescent="0.25">
      <c r="A568" s="1" t="s">
        <v>32</v>
      </c>
      <c r="B568" s="1"/>
      <c r="C568" s="78"/>
      <c r="D568" s="79">
        <f>D567/24</f>
        <v>5</v>
      </c>
      <c r="E568" s="79"/>
      <c r="F568" s="79"/>
      <c r="G568" s="79">
        <f>G567/24</f>
        <v>2</v>
      </c>
      <c r="H568" s="79">
        <f>H567/24</f>
        <v>7</v>
      </c>
      <c r="I568" s="81"/>
      <c r="J568" s="82" t="s">
        <v>33</v>
      </c>
      <c r="K568" s="83"/>
      <c r="L568" s="83"/>
      <c r="M568" s="83"/>
    </row>
    <row r="569" spans="1:13" x14ac:dyDescent="0.25">
      <c r="A569" s="95"/>
      <c r="B569" s="95"/>
      <c r="C569" s="95"/>
      <c r="D569" s="95"/>
      <c r="E569" s="95"/>
      <c r="F569" s="95"/>
      <c r="G569" s="95"/>
      <c r="H569" s="83"/>
      <c r="I569" s="83"/>
      <c r="J569" s="77" t="s">
        <v>34</v>
      </c>
      <c r="K569" s="77"/>
      <c r="L569" s="85">
        <f>C567</f>
        <v>1024</v>
      </c>
      <c r="M569" s="83" t="s">
        <v>35</v>
      </c>
    </row>
    <row r="570" spans="1:13" x14ac:dyDescent="0.25">
      <c r="A570" s="95"/>
      <c r="B570" s="95"/>
      <c r="C570" s="95"/>
      <c r="D570" s="95"/>
      <c r="E570" s="95"/>
      <c r="F570" s="95"/>
      <c r="G570" s="95"/>
      <c r="H570" s="95"/>
      <c r="I570" s="425"/>
      <c r="J570" s="77" t="s">
        <v>36</v>
      </c>
      <c r="K570" s="77"/>
      <c r="L570" s="86">
        <f>D568</f>
        <v>5</v>
      </c>
      <c r="M570" s="83" t="s">
        <v>14</v>
      </c>
    </row>
    <row r="571" spans="1:13" x14ac:dyDescent="0.25">
      <c r="A571" s="95"/>
      <c r="B571" s="95"/>
      <c r="C571" s="95"/>
      <c r="D571" s="95"/>
      <c r="E571" s="95"/>
      <c r="F571" s="95"/>
      <c r="G571" s="95"/>
      <c r="H571" s="95"/>
      <c r="I571" s="83"/>
      <c r="J571" s="77" t="s">
        <v>37</v>
      </c>
      <c r="K571" s="77"/>
      <c r="L571" s="87">
        <f>G568</f>
        <v>2</v>
      </c>
      <c r="M571" s="83" t="s">
        <v>14</v>
      </c>
    </row>
    <row r="573" spans="1:13" x14ac:dyDescent="0.25">
      <c r="A573" s="2" t="s">
        <v>310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25">
      <c r="A574" s="2" t="s">
        <v>401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25">
      <c r="A575" s="489" t="s">
        <v>81</v>
      </c>
      <c r="B575" s="489"/>
      <c r="C575" s="489"/>
      <c r="D575" s="489"/>
      <c r="E575" s="489"/>
      <c r="F575" s="489"/>
      <c r="G575" s="489"/>
      <c r="H575" s="489"/>
      <c r="I575" s="423"/>
      <c r="J575" s="423"/>
      <c r="K575" s="67" t="s">
        <v>3</v>
      </c>
      <c r="L575" s="66">
        <v>9</v>
      </c>
      <c r="M575" s="67" t="s">
        <v>4</v>
      </c>
    </row>
    <row r="576" spans="1:13" ht="15.75" customHeight="1" x14ac:dyDescent="0.25">
      <c r="A576" s="13" t="s">
        <v>5</v>
      </c>
      <c r="B576" s="13" t="s">
        <v>6</v>
      </c>
      <c r="C576" s="12" t="s">
        <v>7</v>
      </c>
      <c r="D576" s="12" t="s">
        <v>8</v>
      </c>
      <c r="E576" s="11" t="s">
        <v>9</v>
      </c>
      <c r="F576" s="11" t="s">
        <v>10</v>
      </c>
      <c r="G576" s="12" t="s">
        <v>11</v>
      </c>
      <c r="H576" s="10" t="s">
        <v>12</v>
      </c>
      <c r="I576" s="10"/>
      <c r="J576" s="10"/>
      <c r="K576" s="9" t="s">
        <v>13</v>
      </c>
      <c r="L576" s="9"/>
      <c r="M576" s="9"/>
    </row>
    <row r="577" spans="1:13" x14ac:dyDescent="0.25">
      <c r="A577" s="13"/>
      <c r="B577" s="13"/>
      <c r="C577" s="12"/>
      <c r="D577" s="12"/>
      <c r="E577" s="11"/>
      <c r="F577" s="11"/>
      <c r="G577" s="12"/>
      <c r="H577" s="19" t="s">
        <v>14</v>
      </c>
      <c r="I577" s="19" t="s">
        <v>15</v>
      </c>
      <c r="J577" s="19" t="s">
        <v>16</v>
      </c>
      <c r="K577" s="20" t="s">
        <v>14</v>
      </c>
      <c r="L577" s="20" t="s">
        <v>15</v>
      </c>
      <c r="M577" s="20" t="s">
        <v>16</v>
      </c>
    </row>
    <row r="578" spans="1:13" x14ac:dyDescent="0.25">
      <c r="A578" s="21">
        <v>1</v>
      </c>
      <c r="B578" s="22" t="s">
        <v>306</v>
      </c>
      <c r="C578" s="21">
        <v>110</v>
      </c>
      <c r="D578" s="23">
        <f t="shared" ref="D578:D587" si="234">F578+E578</f>
        <v>13</v>
      </c>
      <c r="E578" s="23">
        <v>1</v>
      </c>
      <c r="F578" s="23">
        <f t="shared" ref="F578:F587" si="235">INT(C578/$L$3)</f>
        <v>12</v>
      </c>
      <c r="G578" s="21">
        <v>10</v>
      </c>
      <c r="H578" s="21" t="str">
        <f t="shared" ref="H578:H588" si="236">CHOOSE(WEEKDAY(I578),"Minggu","Senin","Selasa","Rabu","Kamis","Jum'at","Sabtu")</f>
        <v>Sabtu</v>
      </c>
      <c r="I578" s="24">
        <v>45836</v>
      </c>
      <c r="J578" s="25">
        <v>0.875</v>
      </c>
      <c r="K578" s="21" t="str">
        <f t="shared" ref="K578:K587" si="237">CHOOSE(WEEKDAY(L578),"Minggu","Senin","Selasa","Rabu","Kamis","Jum'at","Sabtu")</f>
        <v>Minggu</v>
      </c>
      <c r="L578" s="24">
        <f>(I578+J578)+G578/24</f>
        <v>45837.291666666664</v>
      </c>
      <c r="M578" s="25">
        <f t="shared" ref="M578:M587" si="238">(J578+G578/24)</f>
        <v>1.2916666666666667</v>
      </c>
    </row>
    <row r="579" spans="1:13" x14ac:dyDescent="0.25">
      <c r="A579" s="21">
        <f t="shared" ref="A579:A588" si="239">A578+1</f>
        <v>2</v>
      </c>
      <c r="B579" s="22" t="s">
        <v>361</v>
      </c>
      <c r="C579" s="21">
        <v>110</v>
      </c>
      <c r="D579" s="23">
        <f t="shared" si="234"/>
        <v>13</v>
      </c>
      <c r="E579" s="23">
        <v>1</v>
      </c>
      <c r="F579" s="23">
        <f t="shared" si="235"/>
        <v>12</v>
      </c>
      <c r="G579" s="21">
        <v>2</v>
      </c>
      <c r="H579" s="21" t="str">
        <f t="shared" si="236"/>
        <v>Minggu</v>
      </c>
      <c r="I579" s="24">
        <f t="shared" ref="I579:I588" si="240">$I$578+J579</f>
        <v>45837.833333333336</v>
      </c>
      <c r="J579" s="25">
        <f t="shared" ref="J579:J588" si="241">M578+D578/24</f>
        <v>1.8333333333333335</v>
      </c>
      <c r="K579" s="21" t="str">
        <f t="shared" si="237"/>
        <v>Minggu</v>
      </c>
      <c r="L579" s="24">
        <f t="shared" ref="L579:L587" si="242">($I$578+J579)+G579/24</f>
        <v>45837.916666666672</v>
      </c>
      <c r="M579" s="25">
        <f t="shared" si="238"/>
        <v>1.9166666666666667</v>
      </c>
    </row>
    <row r="580" spans="1:13" x14ac:dyDescent="0.25">
      <c r="A580" s="21">
        <f t="shared" si="239"/>
        <v>3</v>
      </c>
      <c r="B580" s="22" t="s">
        <v>306</v>
      </c>
      <c r="C580" s="21">
        <v>110</v>
      </c>
      <c r="D580" s="23">
        <f t="shared" si="234"/>
        <v>13</v>
      </c>
      <c r="E580" s="23">
        <v>1</v>
      </c>
      <c r="F580" s="23">
        <f t="shared" si="235"/>
        <v>12</v>
      </c>
      <c r="G580" s="21">
        <v>6</v>
      </c>
      <c r="H580" s="21" t="str">
        <f t="shared" si="236"/>
        <v>Senin</v>
      </c>
      <c r="I580" s="24">
        <f t="shared" si="240"/>
        <v>45838.458333333336</v>
      </c>
      <c r="J580" s="25">
        <f t="shared" si="241"/>
        <v>2.4583333333333335</v>
      </c>
      <c r="K580" s="21" t="str">
        <f t="shared" si="237"/>
        <v>Senin</v>
      </c>
      <c r="L580" s="24">
        <f t="shared" si="242"/>
        <v>45838.708333333336</v>
      </c>
      <c r="M580" s="25">
        <f t="shared" si="238"/>
        <v>2.7083333333333335</v>
      </c>
    </row>
    <row r="581" spans="1:13" x14ac:dyDescent="0.25">
      <c r="A581" s="21">
        <f t="shared" si="239"/>
        <v>4</v>
      </c>
      <c r="B581" s="22" t="s">
        <v>361</v>
      </c>
      <c r="C581" s="21">
        <v>110</v>
      </c>
      <c r="D581" s="23">
        <f t="shared" si="234"/>
        <v>13</v>
      </c>
      <c r="E581" s="23">
        <v>1</v>
      </c>
      <c r="F581" s="23">
        <f t="shared" si="235"/>
        <v>12</v>
      </c>
      <c r="G581" s="21">
        <v>2</v>
      </c>
      <c r="H581" s="21" t="str">
        <f t="shared" si="236"/>
        <v>Selasa</v>
      </c>
      <c r="I581" s="24">
        <f t="shared" si="240"/>
        <v>45839.25</v>
      </c>
      <c r="J581" s="25">
        <f t="shared" si="241"/>
        <v>3.25</v>
      </c>
      <c r="K581" s="21" t="str">
        <f t="shared" si="237"/>
        <v>Selasa</v>
      </c>
      <c r="L581" s="24">
        <f t="shared" si="242"/>
        <v>45839.333333333336</v>
      </c>
      <c r="M581" s="25">
        <f t="shared" si="238"/>
        <v>3.3333333333333335</v>
      </c>
    </row>
    <row r="582" spans="1:13" x14ac:dyDescent="0.25">
      <c r="A582" s="21">
        <f t="shared" si="239"/>
        <v>5</v>
      </c>
      <c r="B582" s="22" t="s">
        <v>306</v>
      </c>
      <c r="C582" s="21">
        <v>72</v>
      </c>
      <c r="D582" s="23">
        <f t="shared" si="234"/>
        <v>8</v>
      </c>
      <c r="E582" s="23">
        <v>0</v>
      </c>
      <c r="F582" s="23">
        <f t="shared" si="235"/>
        <v>8</v>
      </c>
      <c r="G582" s="21">
        <v>2</v>
      </c>
      <c r="H582" s="21" t="str">
        <f t="shared" si="236"/>
        <v>Selasa</v>
      </c>
      <c r="I582" s="24">
        <f t="shared" si="240"/>
        <v>45839.875</v>
      </c>
      <c r="J582" s="25">
        <f t="shared" si="241"/>
        <v>3.875</v>
      </c>
      <c r="K582" s="21" t="str">
        <f t="shared" si="237"/>
        <v>Selasa</v>
      </c>
      <c r="L582" s="24">
        <f t="shared" si="242"/>
        <v>45839.958333333336</v>
      </c>
      <c r="M582" s="25">
        <f t="shared" si="238"/>
        <v>3.9583333333333335</v>
      </c>
    </row>
    <row r="583" spans="1:13" x14ac:dyDescent="0.25">
      <c r="A583" s="21">
        <f t="shared" si="239"/>
        <v>6</v>
      </c>
      <c r="B583" s="22" t="s">
        <v>305</v>
      </c>
      <c r="C583" s="21">
        <v>72</v>
      </c>
      <c r="D583" s="23">
        <f t="shared" si="234"/>
        <v>8</v>
      </c>
      <c r="E583" s="23">
        <v>0</v>
      </c>
      <c r="F583" s="23">
        <f t="shared" si="235"/>
        <v>8</v>
      </c>
      <c r="G583" s="21">
        <v>1</v>
      </c>
      <c r="H583" s="21" t="str">
        <f t="shared" si="236"/>
        <v>Rabu</v>
      </c>
      <c r="I583" s="24">
        <f t="shared" si="240"/>
        <v>45840.291666666664</v>
      </c>
      <c r="J583" s="25">
        <f t="shared" si="241"/>
        <v>4.291666666666667</v>
      </c>
      <c r="K583" s="21" t="str">
        <f t="shared" si="237"/>
        <v>Rabu</v>
      </c>
      <c r="L583" s="24">
        <f t="shared" si="242"/>
        <v>45840.333333333328</v>
      </c>
      <c r="M583" s="25">
        <f t="shared" si="238"/>
        <v>4.3333333333333339</v>
      </c>
    </row>
    <row r="584" spans="1:13" x14ac:dyDescent="0.25">
      <c r="A584" s="21">
        <f t="shared" si="239"/>
        <v>7</v>
      </c>
      <c r="B584" s="22" t="s">
        <v>306</v>
      </c>
      <c r="C584" s="21">
        <v>110</v>
      </c>
      <c r="D584" s="23">
        <f t="shared" si="234"/>
        <v>13</v>
      </c>
      <c r="E584" s="23">
        <v>1</v>
      </c>
      <c r="F584" s="23">
        <f t="shared" si="235"/>
        <v>12</v>
      </c>
      <c r="G584" s="21">
        <v>2</v>
      </c>
      <c r="H584" s="21" t="str">
        <f t="shared" si="236"/>
        <v>Rabu</v>
      </c>
      <c r="I584" s="24">
        <f t="shared" si="240"/>
        <v>45840.666666666664</v>
      </c>
      <c r="J584" s="25">
        <f t="shared" si="241"/>
        <v>4.666666666666667</v>
      </c>
      <c r="K584" s="21" t="str">
        <f t="shared" si="237"/>
        <v>Rabu</v>
      </c>
      <c r="L584" s="24">
        <f t="shared" si="242"/>
        <v>45840.75</v>
      </c>
      <c r="M584" s="25">
        <f t="shared" si="238"/>
        <v>4.75</v>
      </c>
    </row>
    <row r="585" spans="1:13" x14ac:dyDescent="0.25">
      <c r="A585" s="21">
        <f t="shared" si="239"/>
        <v>8</v>
      </c>
      <c r="B585" s="22" t="s">
        <v>361</v>
      </c>
      <c r="C585" s="21">
        <v>110</v>
      </c>
      <c r="D585" s="23">
        <f t="shared" si="234"/>
        <v>13</v>
      </c>
      <c r="E585" s="23">
        <v>1</v>
      </c>
      <c r="F585" s="23">
        <f t="shared" si="235"/>
        <v>12</v>
      </c>
      <c r="G585" s="21">
        <v>2</v>
      </c>
      <c r="H585" s="21" t="str">
        <f t="shared" si="236"/>
        <v>Kamis</v>
      </c>
      <c r="I585" s="24">
        <f t="shared" si="240"/>
        <v>45841.291666666664</v>
      </c>
      <c r="J585" s="25">
        <f t="shared" si="241"/>
        <v>5.291666666666667</v>
      </c>
      <c r="K585" s="21" t="str">
        <f t="shared" si="237"/>
        <v>Kamis</v>
      </c>
      <c r="L585" s="24">
        <f t="shared" si="242"/>
        <v>45841.375</v>
      </c>
      <c r="M585" s="25">
        <f t="shared" si="238"/>
        <v>5.375</v>
      </c>
    </row>
    <row r="586" spans="1:13" x14ac:dyDescent="0.25">
      <c r="A586" s="21">
        <f t="shared" si="239"/>
        <v>9</v>
      </c>
      <c r="B586" s="22" t="s">
        <v>306</v>
      </c>
      <c r="C586" s="21">
        <v>110</v>
      </c>
      <c r="D586" s="23">
        <f t="shared" si="234"/>
        <v>13</v>
      </c>
      <c r="E586" s="23">
        <v>1</v>
      </c>
      <c r="F586" s="23">
        <f t="shared" si="235"/>
        <v>12</v>
      </c>
      <c r="G586" s="21">
        <v>19</v>
      </c>
      <c r="H586" s="21" t="str">
        <f t="shared" si="236"/>
        <v>Kamis</v>
      </c>
      <c r="I586" s="24">
        <f t="shared" si="240"/>
        <v>45841.916666666664</v>
      </c>
      <c r="J586" s="25">
        <f t="shared" si="241"/>
        <v>5.916666666666667</v>
      </c>
      <c r="K586" s="21" t="str">
        <f t="shared" si="237"/>
        <v>Jum'at</v>
      </c>
      <c r="L586" s="24">
        <f t="shared" si="242"/>
        <v>45842.708333333328</v>
      </c>
      <c r="M586" s="25">
        <f t="shared" si="238"/>
        <v>6.7083333333333339</v>
      </c>
    </row>
    <row r="587" spans="1:13" x14ac:dyDescent="0.25">
      <c r="A587" s="21">
        <f t="shared" si="239"/>
        <v>10</v>
      </c>
      <c r="B587" s="22" t="s">
        <v>361</v>
      </c>
      <c r="C587" s="21">
        <v>110</v>
      </c>
      <c r="D587" s="23">
        <f t="shared" si="234"/>
        <v>13</v>
      </c>
      <c r="E587" s="23">
        <v>1</v>
      </c>
      <c r="F587" s="23">
        <f t="shared" si="235"/>
        <v>12</v>
      </c>
      <c r="G587" s="21">
        <v>2</v>
      </c>
      <c r="H587" s="21" t="str">
        <f t="shared" si="236"/>
        <v>Sabtu</v>
      </c>
      <c r="I587" s="24">
        <f t="shared" si="240"/>
        <v>45843.25</v>
      </c>
      <c r="J587" s="25">
        <f t="shared" si="241"/>
        <v>7.2500000000000009</v>
      </c>
      <c r="K587" s="21" t="str">
        <f t="shared" si="237"/>
        <v>Sabtu</v>
      </c>
      <c r="L587" s="24">
        <f t="shared" si="242"/>
        <v>45843.333333333336</v>
      </c>
      <c r="M587" s="25">
        <f t="shared" si="238"/>
        <v>7.3333333333333339</v>
      </c>
    </row>
    <row r="588" spans="1:13" x14ac:dyDescent="0.25">
      <c r="A588" s="21">
        <f t="shared" si="239"/>
        <v>11</v>
      </c>
      <c r="B588" s="22" t="s">
        <v>306</v>
      </c>
      <c r="C588" s="21"/>
      <c r="D588" s="23"/>
      <c r="E588" s="23"/>
      <c r="F588" s="23"/>
      <c r="G588" s="21"/>
      <c r="H588" s="21" t="str">
        <f t="shared" si="236"/>
        <v>Sabtu</v>
      </c>
      <c r="I588" s="24">
        <f t="shared" si="240"/>
        <v>45843.875</v>
      </c>
      <c r="J588" s="25">
        <f t="shared" si="241"/>
        <v>7.8750000000000009</v>
      </c>
      <c r="K588" s="21"/>
      <c r="L588" s="24"/>
      <c r="M588" s="25"/>
    </row>
    <row r="589" spans="1:13" x14ac:dyDescent="0.25">
      <c r="A589" s="1" t="s">
        <v>31</v>
      </c>
      <c r="B589" s="1"/>
      <c r="C589" s="75">
        <f>SUM(C578:C588)</f>
        <v>1024</v>
      </c>
      <c r="D589" s="75">
        <f>SUM(D578:D588)</f>
        <v>120</v>
      </c>
      <c r="E589" s="75"/>
      <c r="F589" s="75"/>
      <c r="G589" s="75">
        <f>SUM(G578:G588)</f>
        <v>48</v>
      </c>
      <c r="H589" s="75">
        <f>D589+G589</f>
        <v>168</v>
      </c>
      <c r="I589" s="76"/>
      <c r="J589" s="77"/>
      <c r="K589" s="76"/>
      <c r="L589" s="76"/>
      <c r="M589" s="77"/>
    </row>
    <row r="590" spans="1:13" x14ac:dyDescent="0.25">
      <c r="A590" s="1" t="s">
        <v>32</v>
      </c>
      <c r="B590" s="1"/>
      <c r="C590" s="78"/>
      <c r="D590" s="79">
        <f>D589/24</f>
        <v>5</v>
      </c>
      <c r="E590" s="79"/>
      <c r="F590" s="79"/>
      <c r="G590" s="79">
        <f>G589/24</f>
        <v>2</v>
      </c>
      <c r="H590" s="79">
        <f>H589/24</f>
        <v>7</v>
      </c>
      <c r="I590" s="81"/>
      <c r="J590" s="82" t="s">
        <v>33</v>
      </c>
      <c r="K590" s="83"/>
      <c r="L590" s="83"/>
      <c r="M590" s="83"/>
    </row>
    <row r="591" spans="1:13" x14ac:dyDescent="0.25">
      <c r="A591" s="95"/>
      <c r="B591" s="95"/>
      <c r="C591" s="95"/>
      <c r="D591" s="95"/>
      <c r="E591" s="95"/>
      <c r="F591" s="95"/>
      <c r="G591" s="95"/>
      <c r="H591" s="83"/>
      <c r="I591" s="83"/>
      <c r="J591" s="77" t="s">
        <v>34</v>
      </c>
      <c r="K591" s="77"/>
      <c r="L591" s="85">
        <f>C589</f>
        <v>1024</v>
      </c>
      <c r="M591" s="83" t="s">
        <v>35</v>
      </c>
    </row>
    <row r="592" spans="1:13" x14ac:dyDescent="0.25">
      <c r="A592" s="95"/>
      <c r="B592" s="95"/>
      <c r="C592" s="95"/>
      <c r="D592" s="95"/>
      <c r="E592" s="95"/>
      <c r="F592" s="95"/>
      <c r="G592" s="95"/>
      <c r="H592" s="95"/>
      <c r="I592" s="425"/>
      <c r="J592" s="77" t="s">
        <v>36</v>
      </c>
      <c r="K592" s="77"/>
      <c r="L592" s="86">
        <f>D590</f>
        <v>5</v>
      </c>
      <c r="M592" s="83" t="s">
        <v>14</v>
      </c>
    </row>
    <row r="593" spans="1:13" x14ac:dyDescent="0.25">
      <c r="A593" s="95"/>
      <c r="B593" s="95"/>
      <c r="C593" s="95"/>
      <c r="D593" s="95"/>
      <c r="E593" s="95"/>
      <c r="F593" s="95"/>
      <c r="G593" s="95"/>
      <c r="H593" s="95"/>
      <c r="I593" s="83"/>
      <c r="J593" s="77" t="s">
        <v>37</v>
      </c>
      <c r="K593" s="77"/>
      <c r="L593" s="87">
        <f>G590</f>
        <v>2</v>
      </c>
      <c r="M593" s="83" t="s">
        <v>14</v>
      </c>
    </row>
    <row r="595" spans="1:13" x14ac:dyDescent="0.25">
      <c r="A595" s="2" t="s">
        <v>310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25">
      <c r="A596" s="2" t="s">
        <v>401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25">
      <c r="A597" s="489" t="s">
        <v>82</v>
      </c>
      <c r="B597" s="489"/>
      <c r="C597" s="489"/>
      <c r="D597" s="489"/>
      <c r="E597" s="489"/>
      <c r="F597" s="489"/>
      <c r="G597" s="489"/>
      <c r="H597" s="489"/>
      <c r="I597" s="423"/>
      <c r="J597" s="423"/>
      <c r="K597" s="67" t="s">
        <v>3</v>
      </c>
      <c r="L597" s="66">
        <v>9</v>
      </c>
      <c r="M597" s="67" t="s">
        <v>4</v>
      </c>
    </row>
    <row r="598" spans="1:13" ht="15.75" customHeight="1" x14ac:dyDescent="0.25">
      <c r="A598" s="13" t="s">
        <v>5</v>
      </c>
      <c r="B598" s="13" t="s">
        <v>6</v>
      </c>
      <c r="C598" s="12" t="s">
        <v>7</v>
      </c>
      <c r="D598" s="12" t="s">
        <v>8</v>
      </c>
      <c r="E598" s="11" t="s">
        <v>9</v>
      </c>
      <c r="F598" s="11" t="s">
        <v>10</v>
      </c>
      <c r="G598" s="12" t="s">
        <v>11</v>
      </c>
      <c r="H598" s="10" t="s">
        <v>12</v>
      </c>
      <c r="I598" s="10"/>
      <c r="J598" s="10"/>
      <c r="K598" s="9" t="s">
        <v>13</v>
      </c>
      <c r="L598" s="9"/>
      <c r="M598" s="9"/>
    </row>
    <row r="599" spans="1:13" x14ac:dyDescent="0.25">
      <c r="A599" s="13"/>
      <c r="B599" s="13"/>
      <c r="C599" s="12"/>
      <c r="D599" s="12"/>
      <c r="E599" s="11"/>
      <c r="F599" s="11"/>
      <c r="G599" s="12"/>
      <c r="H599" s="19" t="s">
        <v>14</v>
      </c>
      <c r="I599" s="19" t="s">
        <v>15</v>
      </c>
      <c r="J599" s="19" t="s">
        <v>16</v>
      </c>
      <c r="K599" s="20" t="s">
        <v>14</v>
      </c>
      <c r="L599" s="20" t="s">
        <v>15</v>
      </c>
      <c r="M599" s="20" t="s">
        <v>16</v>
      </c>
    </row>
    <row r="600" spans="1:13" x14ac:dyDescent="0.25">
      <c r="A600" s="21">
        <v>1</v>
      </c>
      <c r="B600" s="22" t="s">
        <v>306</v>
      </c>
      <c r="C600" s="21">
        <v>110</v>
      </c>
      <c r="D600" s="23">
        <f t="shared" ref="D600:D609" si="243">F600+E600</f>
        <v>13</v>
      </c>
      <c r="E600" s="23">
        <v>1</v>
      </c>
      <c r="F600" s="23">
        <f t="shared" ref="F600:F609" si="244">INT(C600/$L$3)</f>
        <v>12</v>
      </c>
      <c r="G600" s="21">
        <v>10</v>
      </c>
      <c r="H600" s="21" t="str">
        <f t="shared" ref="H600:H610" si="245">CHOOSE(WEEKDAY(I600),"Minggu","Senin","Selasa","Rabu","Kamis","Jum'at","Sabtu")</f>
        <v>Sabtu</v>
      </c>
      <c r="I600" s="24">
        <v>45843</v>
      </c>
      <c r="J600" s="25">
        <v>0.875</v>
      </c>
      <c r="K600" s="21" t="str">
        <f t="shared" ref="K600:K609" si="246">CHOOSE(WEEKDAY(L600),"Minggu","Senin","Selasa","Rabu","Kamis","Jum'at","Sabtu")</f>
        <v>Minggu</v>
      </c>
      <c r="L600" s="24">
        <f>(I600+J600)+G600/24</f>
        <v>45844.291666666664</v>
      </c>
      <c r="M600" s="25">
        <f t="shared" ref="M600:M609" si="247">(J600+G600/24)</f>
        <v>1.2916666666666667</v>
      </c>
    </row>
    <row r="601" spans="1:13" x14ac:dyDescent="0.25">
      <c r="A601" s="21">
        <f t="shared" ref="A601:A610" si="248">A600+1</f>
        <v>2</v>
      </c>
      <c r="B601" s="22" t="s">
        <v>361</v>
      </c>
      <c r="C601" s="21">
        <v>110</v>
      </c>
      <c r="D601" s="23">
        <f t="shared" si="243"/>
        <v>13</v>
      </c>
      <c r="E601" s="23">
        <v>1</v>
      </c>
      <c r="F601" s="23">
        <f t="shared" si="244"/>
        <v>12</v>
      </c>
      <c r="G601" s="21">
        <v>2</v>
      </c>
      <c r="H601" s="21" t="str">
        <f t="shared" si="245"/>
        <v>Minggu</v>
      </c>
      <c r="I601" s="24">
        <f t="shared" ref="I601:I610" si="249">$I$600+J601</f>
        <v>45844.833333333336</v>
      </c>
      <c r="J601" s="25">
        <f t="shared" ref="J601:J610" si="250">M600+D600/24</f>
        <v>1.8333333333333335</v>
      </c>
      <c r="K601" s="21" t="str">
        <f t="shared" si="246"/>
        <v>Minggu</v>
      </c>
      <c r="L601" s="24">
        <f t="shared" ref="L601:L609" si="251">($I$600+J601)+G601/24</f>
        <v>45844.916666666672</v>
      </c>
      <c r="M601" s="25">
        <f t="shared" si="247"/>
        <v>1.9166666666666667</v>
      </c>
    </row>
    <row r="602" spans="1:13" x14ac:dyDescent="0.25">
      <c r="A602" s="21">
        <f t="shared" si="248"/>
        <v>3</v>
      </c>
      <c r="B602" s="22" t="s">
        <v>306</v>
      </c>
      <c r="C602" s="21">
        <v>110</v>
      </c>
      <c r="D602" s="23">
        <f t="shared" si="243"/>
        <v>13</v>
      </c>
      <c r="E602" s="23">
        <v>1</v>
      </c>
      <c r="F602" s="23">
        <f t="shared" si="244"/>
        <v>12</v>
      </c>
      <c r="G602" s="21">
        <v>6</v>
      </c>
      <c r="H602" s="21" t="str">
        <f t="shared" si="245"/>
        <v>Senin</v>
      </c>
      <c r="I602" s="24">
        <f t="shared" si="249"/>
        <v>45845.458333333336</v>
      </c>
      <c r="J602" s="25">
        <f t="shared" si="250"/>
        <v>2.4583333333333335</v>
      </c>
      <c r="K602" s="21" t="str">
        <f t="shared" si="246"/>
        <v>Senin</v>
      </c>
      <c r="L602" s="24">
        <f t="shared" si="251"/>
        <v>45845.708333333336</v>
      </c>
      <c r="M602" s="25">
        <f t="shared" si="247"/>
        <v>2.7083333333333335</v>
      </c>
    </row>
    <row r="603" spans="1:13" x14ac:dyDescent="0.25">
      <c r="A603" s="21">
        <f t="shared" si="248"/>
        <v>4</v>
      </c>
      <c r="B603" s="22" t="s">
        <v>361</v>
      </c>
      <c r="C603" s="21">
        <v>110</v>
      </c>
      <c r="D603" s="23">
        <f t="shared" si="243"/>
        <v>13</v>
      </c>
      <c r="E603" s="23">
        <v>1</v>
      </c>
      <c r="F603" s="23">
        <f t="shared" si="244"/>
        <v>12</v>
      </c>
      <c r="G603" s="21">
        <v>2</v>
      </c>
      <c r="H603" s="21" t="str">
        <f t="shared" si="245"/>
        <v>Selasa</v>
      </c>
      <c r="I603" s="24">
        <f t="shared" si="249"/>
        <v>45846.25</v>
      </c>
      <c r="J603" s="25">
        <f t="shared" si="250"/>
        <v>3.25</v>
      </c>
      <c r="K603" s="21" t="str">
        <f t="shared" si="246"/>
        <v>Selasa</v>
      </c>
      <c r="L603" s="24">
        <f t="shared" si="251"/>
        <v>45846.333333333336</v>
      </c>
      <c r="M603" s="25">
        <f t="shared" si="247"/>
        <v>3.3333333333333335</v>
      </c>
    </row>
    <row r="604" spans="1:13" x14ac:dyDescent="0.25">
      <c r="A604" s="21">
        <f t="shared" si="248"/>
        <v>5</v>
      </c>
      <c r="B604" s="22" t="s">
        <v>306</v>
      </c>
      <c r="C604" s="21">
        <v>72</v>
      </c>
      <c r="D604" s="23">
        <f t="shared" si="243"/>
        <v>8</v>
      </c>
      <c r="E604" s="23">
        <v>0</v>
      </c>
      <c r="F604" s="23">
        <f t="shared" si="244"/>
        <v>8</v>
      </c>
      <c r="G604" s="21">
        <v>2</v>
      </c>
      <c r="H604" s="21" t="str">
        <f t="shared" si="245"/>
        <v>Selasa</v>
      </c>
      <c r="I604" s="24">
        <f t="shared" si="249"/>
        <v>45846.875</v>
      </c>
      <c r="J604" s="25">
        <f t="shared" si="250"/>
        <v>3.875</v>
      </c>
      <c r="K604" s="21" t="str">
        <f t="shared" si="246"/>
        <v>Selasa</v>
      </c>
      <c r="L604" s="24">
        <f t="shared" si="251"/>
        <v>45846.958333333336</v>
      </c>
      <c r="M604" s="25">
        <f t="shared" si="247"/>
        <v>3.9583333333333335</v>
      </c>
    </row>
    <row r="605" spans="1:13" x14ac:dyDescent="0.25">
      <c r="A605" s="21">
        <f t="shared" si="248"/>
        <v>6</v>
      </c>
      <c r="B605" s="22" t="s">
        <v>305</v>
      </c>
      <c r="C605" s="21">
        <v>72</v>
      </c>
      <c r="D605" s="23">
        <f t="shared" si="243"/>
        <v>8</v>
      </c>
      <c r="E605" s="23">
        <v>0</v>
      </c>
      <c r="F605" s="23">
        <f t="shared" si="244"/>
        <v>8</v>
      </c>
      <c r="G605" s="21">
        <v>1</v>
      </c>
      <c r="H605" s="21" t="str">
        <f t="shared" si="245"/>
        <v>Rabu</v>
      </c>
      <c r="I605" s="24">
        <f t="shared" si="249"/>
        <v>45847.291666666664</v>
      </c>
      <c r="J605" s="25">
        <f t="shared" si="250"/>
        <v>4.291666666666667</v>
      </c>
      <c r="K605" s="21" t="str">
        <f t="shared" si="246"/>
        <v>Rabu</v>
      </c>
      <c r="L605" s="24">
        <f t="shared" si="251"/>
        <v>45847.333333333328</v>
      </c>
      <c r="M605" s="25">
        <f t="shared" si="247"/>
        <v>4.3333333333333339</v>
      </c>
    </row>
    <row r="606" spans="1:13" x14ac:dyDescent="0.25">
      <c r="A606" s="21">
        <f t="shared" si="248"/>
        <v>7</v>
      </c>
      <c r="B606" s="22" t="s">
        <v>306</v>
      </c>
      <c r="C606" s="21">
        <v>110</v>
      </c>
      <c r="D606" s="23">
        <f t="shared" si="243"/>
        <v>13</v>
      </c>
      <c r="E606" s="23">
        <v>1</v>
      </c>
      <c r="F606" s="23">
        <f t="shared" si="244"/>
        <v>12</v>
      </c>
      <c r="G606" s="21">
        <v>2</v>
      </c>
      <c r="H606" s="21" t="str">
        <f t="shared" si="245"/>
        <v>Rabu</v>
      </c>
      <c r="I606" s="24">
        <f t="shared" si="249"/>
        <v>45847.666666666664</v>
      </c>
      <c r="J606" s="25">
        <f t="shared" si="250"/>
        <v>4.666666666666667</v>
      </c>
      <c r="K606" s="21" t="str">
        <f t="shared" si="246"/>
        <v>Rabu</v>
      </c>
      <c r="L606" s="24">
        <f t="shared" si="251"/>
        <v>45847.75</v>
      </c>
      <c r="M606" s="25">
        <f t="shared" si="247"/>
        <v>4.75</v>
      </c>
    </row>
    <row r="607" spans="1:13" x14ac:dyDescent="0.25">
      <c r="A607" s="21">
        <f t="shared" si="248"/>
        <v>8</v>
      </c>
      <c r="B607" s="22" t="s">
        <v>361</v>
      </c>
      <c r="C607" s="21">
        <v>110</v>
      </c>
      <c r="D607" s="23">
        <f t="shared" si="243"/>
        <v>13</v>
      </c>
      <c r="E607" s="23">
        <v>1</v>
      </c>
      <c r="F607" s="23">
        <f t="shared" si="244"/>
        <v>12</v>
      </c>
      <c r="G607" s="21">
        <v>2</v>
      </c>
      <c r="H607" s="21" t="str">
        <f t="shared" si="245"/>
        <v>Kamis</v>
      </c>
      <c r="I607" s="24">
        <f t="shared" si="249"/>
        <v>45848.291666666664</v>
      </c>
      <c r="J607" s="25">
        <f t="shared" si="250"/>
        <v>5.291666666666667</v>
      </c>
      <c r="K607" s="21" t="str">
        <f t="shared" si="246"/>
        <v>Kamis</v>
      </c>
      <c r="L607" s="24">
        <f t="shared" si="251"/>
        <v>45848.375</v>
      </c>
      <c r="M607" s="25">
        <f t="shared" si="247"/>
        <v>5.375</v>
      </c>
    </row>
    <row r="608" spans="1:13" x14ac:dyDescent="0.25">
      <c r="A608" s="21">
        <f t="shared" si="248"/>
        <v>9</v>
      </c>
      <c r="B608" s="22" t="s">
        <v>306</v>
      </c>
      <c r="C608" s="21">
        <v>110</v>
      </c>
      <c r="D608" s="23">
        <f t="shared" si="243"/>
        <v>13</v>
      </c>
      <c r="E608" s="23">
        <v>1</v>
      </c>
      <c r="F608" s="23">
        <f t="shared" si="244"/>
        <v>12</v>
      </c>
      <c r="G608" s="21">
        <v>19</v>
      </c>
      <c r="H608" s="21" t="str">
        <f t="shared" si="245"/>
        <v>Kamis</v>
      </c>
      <c r="I608" s="24">
        <f t="shared" si="249"/>
        <v>45848.916666666664</v>
      </c>
      <c r="J608" s="25">
        <f t="shared" si="250"/>
        <v>5.916666666666667</v>
      </c>
      <c r="K608" s="21" t="str">
        <f t="shared" si="246"/>
        <v>Jum'at</v>
      </c>
      <c r="L608" s="24">
        <f t="shared" si="251"/>
        <v>45849.708333333328</v>
      </c>
      <c r="M608" s="25">
        <f t="shared" si="247"/>
        <v>6.7083333333333339</v>
      </c>
    </row>
    <row r="609" spans="1:13" x14ac:dyDescent="0.25">
      <c r="A609" s="21">
        <f t="shared" si="248"/>
        <v>10</v>
      </c>
      <c r="B609" s="22" t="s">
        <v>361</v>
      </c>
      <c r="C609" s="21">
        <v>110</v>
      </c>
      <c r="D609" s="23">
        <f t="shared" si="243"/>
        <v>13</v>
      </c>
      <c r="E609" s="23">
        <v>1</v>
      </c>
      <c r="F609" s="23">
        <f t="shared" si="244"/>
        <v>12</v>
      </c>
      <c r="G609" s="21">
        <v>2</v>
      </c>
      <c r="H609" s="21" t="str">
        <f t="shared" si="245"/>
        <v>Sabtu</v>
      </c>
      <c r="I609" s="24">
        <f t="shared" si="249"/>
        <v>45850.25</v>
      </c>
      <c r="J609" s="25">
        <f t="shared" si="250"/>
        <v>7.2500000000000009</v>
      </c>
      <c r="K609" s="21" t="str">
        <f t="shared" si="246"/>
        <v>Sabtu</v>
      </c>
      <c r="L609" s="24">
        <f t="shared" si="251"/>
        <v>45850.333333333336</v>
      </c>
      <c r="M609" s="25">
        <f t="shared" si="247"/>
        <v>7.3333333333333339</v>
      </c>
    </row>
    <row r="610" spans="1:13" x14ac:dyDescent="0.25">
      <c r="A610" s="21">
        <f t="shared" si="248"/>
        <v>11</v>
      </c>
      <c r="B610" s="22" t="s">
        <v>306</v>
      </c>
      <c r="C610" s="21"/>
      <c r="D610" s="23"/>
      <c r="E610" s="23"/>
      <c r="F610" s="23"/>
      <c r="G610" s="21"/>
      <c r="H610" s="21" t="str">
        <f t="shared" si="245"/>
        <v>Sabtu</v>
      </c>
      <c r="I610" s="24">
        <f t="shared" si="249"/>
        <v>45850.875</v>
      </c>
      <c r="J610" s="25">
        <f t="shared" si="250"/>
        <v>7.8750000000000009</v>
      </c>
      <c r="K610" s="21"/>
      <c r="L610" s="24"/>
      <c r="M610" s="25"/>
    </row>
    <row r="611" spans="1:13" x14ac:dyDescent="0.25">
      <c r="A611" s="1" t="s">
        <v>31</v>
      </c>
      <c r="B611" s="1"/>
      <c r="C611" s="75">
        <f>SUM(C600:C610)</f>
        <v>1024</v>
      </c>
      <c r="D611" s="75">
        <f>SUM(D600:D610)</f>
        <v>120</v>
      </c>
      <c r="E611" s="75"/>
      <c r="F611" s="75"/>
      <c r="G611" s="75">
        <f>SUM(G600:G610)</f>
        <v>48</v>
      </c>
      <c r="H611" s="75">
        <f>D611+G611</f>
        <v>168</v>
      </c>
      <c r="I611" s="76"/>
      <c r="J611" s="77"/>
      <c r="K611" s="76"/>
      <c r="L611" s="76"/>
      <c r="M611" s="77"/>
    </row>
    <row r="612" spans="1:13" x14ac:dyDescent="0.25">
      <c r="A612" s="1" t="s">
        <v>32</v>
      </c>
      <c r="B612" s="1"/>
      <c r="C612" s="78"/>
      <c r="D612" s="79">
        <f>D611/24</f>
        <v>5</v>
      </c>
      <c r="E612" s="79"/>
      <c r="F612" s="79"/>
      <c r="G612" s="79">
        <f>G611/24</f>
        <v>2</v>
      </c>
      <c r="H612" s="79">
        <f>H611/24</f>
        <v>7</v>
      </c>
      <c r="I612" s="81"/>
      <c r="J612" s="82" t="s">
        <v>33</v>
      </c>
      <c r="K612" s="83"/>
      <c r="L612" s="83"/>
      <c r="M612" s="83"/>
    </row>
    <row r="613" spans="1:13" x14ac:dyDescent="0.25">
      <c r="A613" s="95"/>
      <c r="B613" s="95"/>
      <c r="C613" s="95"/>
      <c r="D613" s="95"/>
      <c r="E613" s="95"/>
      <c r="F613" s="95"/>
      <c r="G613" s="95"/>
      <c r="H613" s="83"/>
      <c r="I613" s="83"/>
      <c r="J613" s="77" t="s">
        <v>34</v>
      </c>
      <c r="K613" s="77"/>
      <c r="L613" s="85">
        <f>C611</f>
        <v>1024</v>
      </c>
      <c r="M613" s="83" t="s">
        <v>35</v>
      </c>
    </row>
    <row r="614" spans="1:13" x14ac:dyDescent="0.25">
      <c r="A614" s="95"/>
      <c r="B614" s="95"/>
      <c r="C614" s="95"/>
      <c r="D614" s="95"/>
      <c r="E614" s="95"/>
      <c r="F614" s="95"/>
      <c r="G614" s="95"/>
      <c r="H614" s="95"/>
      <c r="I614" s="425"/>
      <c r="J614" s="77" t="s">
        <v>36</v>
      </c>
      <c r="K614" s="77"/>
      <c r="L614" s="86">
        <f>D612</f>
        <v>5</v>
      </c>
      <c r="M614" s="83" t="s">
        <v>14</v>
      </c>
    </row>
    <row r="615" spans="1:13" x14ac:dyDescent="0.25">
      <c r="A615" s="95"/>
      <c r="B615" s="95"/>
      <c r="C615" s="95"/>
      <c r="D615" s="95"/>
      <c r="E615" s="95"/>
      <c r="F615" s="95"/>
      <c r="G615" s="95"/>
      <c r="H615" s="95"/>
      <c r="I615" s="83"/>
      <c r="J615" s="77" t="s">
        <v>37</v>
      </c>
      <c r="K615" s="77"/>
      <c r="L615" s="87">
        <f>G612</f>
        <v>2</v>
      </c>
      <c r="M615" s="83" t="s">
        <v>14</v>
      </c>
    </row>
  </sheetData>
  <mergeCells count="392">
    <mergeCell ref="A611:B611"/>
    <mergeCell ref="A612:B612"/>
    <mergeCell ref="A589:B589"/>
    <mergeCell ref="A590:B590"/>
    <mergeCell ref="A595:M595"/>
    <mergeCell ref="A596:M596"/>
    <mergeCell ref="A597:H597"/>
    <mergeCell ref="A598:A599"/>
    <mergeCell ref="B598:B599"/>
    <mergeCell ref="C598:C599"/>
    <mergeCell ref="D598:D599"/>
    <mergeCell ref="E598:E599"/>
    <mergeCell ref="F598:F599"/>
    <mergeCell ref="G598:G599"/>
    <mergeCell ref="H598:J598"/>
    <mergeCell ref="K598:M598"/>
    <mergeCell ref="A567:B567"/>
    <mergeCell ref="A568:B568"/>
    <mergeCell ref="A573:M573"/>
    <mergeCell ref="A574:M574"/>
    <mergeCell ref="A575:H575"/>
    <mergeCell ref="A576:A577"/>
    <mergeCell ref="B576:B577"/>
    <mergeCell ref="C576:C577"/>
    <mergeCell ref="D576:D577"/>
    <mergeCell ref="E576:E577"/>
    <mergeCell ref="F576:F577"/>
    <mergeCell ref="G576:G577"/>
    <mergeCell ref="H576:J576"/>
    <mergeCell ref="K576:M576"/>
    <mergeCell ref="A545:B545"/>
    <mergeCell ref="A546:B546"/>
    <mergeCell ref="A551:M551"/>
    <mergeCell ref="A552:M552"/>
    <mergeCell ref="A553:H553"/>
    <mergeCell ref="A554:A555"/>
    <mergeCell ref="B554:B555"/>
    <mergeCell ref="C554:C555"/>
    <mergeCell ref="D554:D555"/>
    <mergeCell ref="E554:E555"/>
    <mergeCell ref="F554:F555"/>
    <mergeCell ref="G554:G555"/>
    <mergeCell ref="H554:J554"/>
    <mergeCell ref="K554:M554"/>
    <mergeCell ref="A523:B523"/>
    <mergeCell ref="A524:B524"/>
    <mergeCell ref="A529:M529"/>
    <mergeCell ref="A530:M530"/>
    <mergeCell ref="A531:H531"/>
    <mergeCell ref="A532:A533"/>
    <mergeCell ref="B532:B533"/>
    <mergeCell ref="C532:C533"/>
    <mergeCell ref="D532:D533"/>
    <mergeCell ref="E532:E533"/>
    <mergeCell ref="F532:F533"/>
    <mergeCell ref="G532:G533"/>
    <mergeCell ref="H532:J532"/>
    <mergeCell ref="K532:M532"/>
    <mergeCell ref="A501:B501"/>
    <mergeCell ref="A502:B502"/>
    <mergeCell ref="A507:M507"/>
    <mergeCell ref="A508:M508"/>
    <mergeCell ref="A509:H509"/>
    <mergeCell ref="A510:A511"/>
    <mergeCell ref="B510:B511"/>
    <mergeCell ref="C510:C511"/>
    <mergeCell ref="D510:D511"/>
    <mergeCell ref="E510:E511"/>
    <mergeCell ref="F510:F511"/>
    <mergeCell ref="G510:G511"/>
    <mergeCell ref="H510:J510"/>
    <mergeCell ref="K510:M510"/>
    <mergeCell ref="A479:B479"/>
    <mergeCell ref="A480:B480"/>
    <mergeCell ref="A485:M485"/>
    <mergeCell ref="A486:M486"/>
    <mergeCell ref="A487:H487"/>
    <mergeCell ref="A488:A489"/>
    <mergeCell ref="B488:B489"/>
    <mergeCell ref="C488:C489"/>
    <mergeCell ref="D488:D489"/>
    <mergeCell ref="E488:E489"/>
    <mergeCell ref="F488:F489"/>
    <mergeCell ref="G488:G489"/>
    <mergeCell ref="H488:J488"/>
    <mergeCell ref="K488:M488"/>
    <mergeCell ref="A457:B457"/>
    <mergeCell ref="A458:B458"/>
    <mergeCell ref="A463:M463"/>
    <mergeCell ref="A464:M464"/>
    <mergeCell ref="A465:H465"/>
    <mergeCell ref="A466:A467"/>
    <mergeCell ref="B466:B467"/>
    <mergeCell ref="C466:C467"/>
    <mergeCell ref="D466:D467"/>
    <mergeCell ref="E466:E467"/>
    <mergeCell ref="F466:F467"/>
    <mergeCell ref="G466:G467"/>
    <mergeCell ref="H466:J466"/>
    <mergeCell ref="K466:M466"/>
    <mergeCell ref="A435:B435"/>
    <mergeCell ref="A436:B436"/>
    <mergeCell ref="A441:M441"/>
    <mergeCell ref="A442:M442"/>
    <mergeCell ref="A443:H443"/>
    <mergeCell ref="A444:A445"/>
    <mergeCell ref="B444:B445"/>
    <mergeCell ref="C444:C445"/>
    <mergeCell ref="D444:D445"/>
    <mergeCell ref="E444:E445"/>
    <mergeCell ref="F444:F445"/>
    <mergeCell ref="G444:G445"/>
    <mergeCell ref="H444:J444"/>
    <mergeCell ref="K444:M444"/>
    <mergeCell ref="A413:B413"/>
    <mergeCell ref="A414:B414"/>
    <mergeCell ref="A419:M419"/>
    <mergeCell ref="A420:M420"/>
    <mergeCell ref="A421:H421"/>
    <mergeCell ref="A422:A423"/>
    <mergeCell ref="B422:B423"/>
    <mergeCell ref="C422:C423"/>
    <mergeCell ref="D422:D423"/>
    <mergeCell ref="E422:E423"/>
    <mergeCell ref="F422:F423"/>
    <mergeCell ref="G422:G423"/>
    <mergeCell ref="H422:J422"/>
    <mergeCell ref="K422:M422"/>
    <mergeCell ref="A391:B391"/>
    <mergeCell ref="A392:B392"/>
    <mergeCell ref="A397:M397"/>
    <mergeCell ref="A398:M398"/>
    <mergeCell ref="A399:H399"/>
    <mergeCell ref="A400:A401"/>
    <mergeCell ref="B400:B401"/>
    <mergeCell ref="C400:C401"/>
    <mergeCell ref="D400:D401"/>
    <mergeCell ref="E400:E401"/>
    <mergeCell ref="F400:F401"/>
    <mergeCell ref="G400:G401"/>
    <mergeCell ref="H400:J400"/>
    <mergeCell ref="K400:M400"/>
    <mergeCell ref="A369:B369"/>
    <mergeCell ref="A370:B370"/>
    <mergeCell ref="A375:M375"/>
    <mergeCell ref="A376:M376"/>
    <mergeCell ref="A377:H377"/>
    <mergeCell ref="A378:A379"/>
    <mergeCell ref="B378:B379"/>
    <mergeCell ref="C378:C379"/>
    <mergeCell ref="D378:D379"/>
    <mergeCell ref="E378:E379"/>
    <mergeCell ref="F378:F379"/>
    <mergeCell ref="G378:G379"/>
    <mergeCell ref="H378:J378"/>
    <mergeCell ref="K378:M378"/>
    <mergeCell ref="A347:B347"/>
    <mergeCell ref="A348:B348"/>
    <mergeCell ref="A353:M353"/>
    <mergeCell ref="A354:M354"/>
    <mergeCell ref="A355:H355"/>
    <mergeCell ref="A356:A357"/>
    <mergeCell ref="B356:B357"/>
    <mergeCell ref="C356:C357"/>
    <mergeCell ref="D356:D357"/>
    <mergeCell ref="E356:E357"/>
    <mergeCell ref="F356:F357"/>
    <mergeCell ref="G356:G357"/>
    <mergeCell ref="H356:J356"/>
    <mergeCell ref="K356:M356"/>
    <mergeCell ref="A325:B325"/>
    <mergeCell ref="A326:B326"/>
    <mergeCell ref="A331:M331"/>
    <mergeCell ref="A332:M332"/>
    <mergeCell ref="A333:H333"/>
    <mergeCell ref="A334:A335"/>
    <mergeCell ref="B334:B335"/>
    <mergeCell ref="C334:C335"/>
    <mergeCell ref="D334:D335"/>
    <mergeCell ref="E334:E335"/>
    <mergeCell ref="F334:F335"/>
    <mergeCell ref="G334:G335"/>
    <mergeCell ref="H334:J334"/>
    <mergeCell ref="K334:M334"/>
    <mergeCell ref="A303:B303"/>
    <mergeCell ref="A304:B304"/>
    <mergeCell ref="A309:M309"/>
    <mergeCell ref="A310:M310"/>
    <mergeCell ref="A311:H311"/>
    <mergeCell ref="A312:A313"/>
    <mergeCell ref="B312:B313"/>
    <mergeCell ref="C312:C313"/>
    <mergeCell ref="D312:D313"/>
    <mergeCell ref="E312:E313"/>
    <mergeCell ref="F312:F313"/>
    <mergeCell ref="G312:G313"/>
    <mergeCell ref="H312:J312"/>
    <mergeCell ref="K312:M312"/>
    <mergeCell ref="A281:B281"/>
    <mergeCell ref="A282:B282"/>
    <mergeCell ref="A287:M287"/>
    <mergeCell ref="A288:M288"/>
    <mergeCell ref="A289:H289"/>
    <mergeCell ref="A290:A291"/>
    <mergeCell ref="B290:B291"/>
    <mergeCell ref="C290:C291"/>
    <mergeCell ref="D290:D291"/>
    <mergeCell ref="E290:E291"/>
    <mergeCell ref="F290:F291"/>
    <mergeCell ref="G290:G291"/>
    <mergeCell ref="H290:J290"/>
    <mergeCell ref="K290:M290"/>
    <mergeCell ref="A259:B259"/>
    <mergeCell ref="A260:B260"/>
    <mergeCell ref="A265:M265"/>
    <mergeCell ref="A266:M266"/>
    <mergeCell ref="A267:H267"/>
    <mergeCell ref="A268:A269"/>
    <mergeCell ref="B268:B269"/>
    <mergeCell ref="C268:C269"/>
    <mergeCell ref="D268:D269"/>
    <mergeCell ref="E268:E269"/>
    <mergeCell ref="F268:F269"/>
    <mergeCell ref="G268:G269"/>
    <mergeCell ref="H268:J268"/>
    <mergeCell ref="K268:M268"/>
    <mergeCell ref="A237:B237"/>
    <mergeCell ref="A238:B238"/>
    <mergeCell ref="A243:M243"/>
    <mergeCell ref="A244:M244"/>
    <mergeCell ref="A245:H245"/>
    <mergeCell ref="A246:A247"/>
    <mergeCell ref="B246:B247"/>
    <mergeCell ref="C246:C247"/>
    <mergeCell ref="D246:D247"/>
    <mergeCell ref="E246:E247"/>
    <mergeCell ref="F246:F247"/>
    <mergeCell ref="G246:G247"/>
    <mergeCell ref="H246:J246"/>
    <mergeCell ref="K246:M246"/>
    <mergeCell ref="A215:B215"/>
    <mergeCell ref="A216:B216"/>
    <mergeCell ref="A221:M221"/>
    <mergeCell ref="A222:M222"/>
    <mergeCell ref="A223:H223"/>
    <mergeCell ref="A224:A225"/>
    <mergeCell ref="B224:B225"/>
    <mergeCell ref="C224:C225"/>
    <mergeCell ref="D224:D225"/>
    <mergeCell ref="E224:E225"/>
    <mergeCell ref="F224:F225"/>
    <mergeCell ref="G224:G225"/>
    <mergeCell ref="H224:J224"/>
    <mergeCell ref="K224:M224"/>
    <mergeCell ref="A193:B193"/>
    <mergeCell ref="A194:B194"/>
    <mergeCell ref="A199:M199"/>
    <mergeCell ref="A200:M200"/>
    <mergeCell ref="A201:H201"/>
    <mergeCell ref="A202:A203"/>
    <mergeCell ref="B202:B203"/>
    <mergeCell ref="C202:C203"/>
    <mergeCell ref="D202:D203"/>
    <mergeCell ref="E202:E203"/>
    <mergeCell ref="F202:F203"/>
    <mergeCell ref="G202:G203"/>
    <mergeCell ref="H202:J202"/>
    <mergeCell ref="K202:M202"/>
    <mergeCell ref="A171:B171"/>
    <mergeCell ref="A172:B172"/>
    <mergeCell ref="A177:M177"/>
    <mergeCell ref="A178:M178"/>
    <mergeCell ref="A179:H179"/>
    <mergeCell ref="A180:A181"/>
    <mergeCell ref="B180:B181"/>
    <mergeCell ref="C180:C181"/>
    <mergeCell ref="D180:D181"/>
    <mergeCell ref="E180:E181"/>
    <mergeCell ref="F180:F181"/>
    <mergeCell ref="G180:G181"/>
    <mergeCell ref="H180:J180"/>
    <mergeCell ref="K180:M180"/>
    <mergeCell ref="A149:B149"/>
    <mergeCell ref="A150:B150"/>
    <mergeCell ref="A155:M155"/>
    <mergeCell ref="A156:M156"/>
    <mergeCell ref="A157:H157"/>
    <mergeCell ref="A158:A159"/>
    <mergeCell ref="B158:B159"/>
    <mergeCell ref="C158:C159"/>
    <mergeCell ref="D158:D159"/>
    <mergeCell ref="E158:E159"/>
    <mergeCell ref="F158:F159"/>
    <mergeCell ref="G158:G159"/>
    <mergeCell ref="H158:J158"/>
    <mergeCell ref="K158:M158"/>
    <mergeCell ref="A127:B127"/>
    <mergeCell ref="A128:B128"/>
    <mergeCell ref="A133:M133"/>
    <mergeCell ref="A134:M134"/>
    <mergeCell ref="A135:H135"/>
    <mergeCell ref="A136:A137"/>
    <mergeCell ref="B136:B137"/>
    <mergeCell ref="C136:C137"/>
    <mergeCell ref="D136:D137"/>
    <mergeCell ref="E136:E137"/>
    <mergeCell ref="F136:F137"/>
    <mergeCell ref="G136:G137"/>
    <mergeCell ref="H136:J136"/>
    <mergeCell ref="K136:M136"/>
    <mergeCell ref="A105:B105"/>
    <mergeCell ref="A106:B106"/>
    <mergeCell ref="A111:M111"/>
    <mergeCell ref="A112:M112"/>
    <mergeCell ref="A113:H113"/>
    <mergeCell ref="A114:A115"/>
    <mergeCell ref="B114:B115"/>
    <mergeCell ref="C114:C115"/>
    <mergeCell ref="D114:D115"/>
    <mergeCell ref="E114:E115"/>
    <mergeCell ref="F114:F115"/>
    <mergeCell ref="G114:G115"/>
    <mergeCell ref="H114:J114"/>
    <mergeCell ref="K114:M114"/>
    <mergeCell ref="A83:B83"/>
    <mergeCell ref="A84:B84"/>
    <mergeCell ref="A89:M89"/>
    <mergeCell ref="A90:M90"/>
    <mergeCell ref="A91:H91"/>
    <mergeCell ref="A92:A93"/>
    <mergeCell ref="B92:B93"/>
    <mergeCell ref="C92:C93"/>
    <mergeCell ref="D92:D93"/>
    <mergeCell ref="E92:E93"/>
    <mergeCell ref="F92:F93"/>
    <mergeCell ref="G92:G93"/>
    <mergeCell ref="H92:J92"/>
    <mergeCell ref="K92:M92"/>
    <mergeCell ref="A61:B61"/>
    <mergeCell ref="A62:B62"/>
    <mergeCell ref="A67:M67"/>
    <mergeCell ref="A68:M68"/>
    <mergeCell ref="A69:H69"/>
    <mergeCell ref="A70:A71"/>
    <mergeCell ref="B70:B71"/>
    <mergeCell ref="C70:C71"/>
    <mergeCell ref="D70:D71"/>
    <mergeCell ref="E70:E71"/>
    <mergeCell ref="F70:F71"/>
    <mergeCell ref="G70:G71"/>
    <mergeCell ref="H70:J70"/>
    <mergeCell ref="K70:M70"/>
    <mergeCell ref="A39:B39"/>
    <mergeCell ref="A40:B40"/>
    <mergeCell ref="A45:M45"/>
    <mergeCell ref="A46:M46"/>
    <mergeCell ref="A47:H47"/>
    <mergeCell ref="A48:A49"/>
    <mergeCell ref="B48:B49"/>
    <mergeCell ref="C48:C49"/>
    <mergeCell ref="D48:D49"/>
    <mergeCell ref="E48:E49"/>
    <mergeCell ref="F48:F49"/>
    <mergeCell ref="G48:G49"/>
    <mergeCell ref="H48:J48"/>
    <mergeCell ref="K48:M48"/>
    <mergeCell ref="A17:B17"/>
    <mergeCell ref="A18:B18"/>
    <mergeCell ref="A23:M23"/>
    <mergeCell ref="A24:M24"/>
    <mergeCell ref="A25:H25"/>
    <mergeCell ref="A26:A27"/>
    <mergeCell ref="B26:B27"/>
    <mergeCell ref="C26:C27"/>
    <mergeCell ref="D26:D27"/>
    <mergeCell ref="E26:E27"/>
    <mergeCell ref="F26:F27"/>
    <mergeCell ref="G26:G27"/>
    <mergeCell ref="H26:J26"/>
    <mergeCell ref="K26:M26"/>
    <mergeCell ref="A1:M1"/>
    <mergeCell ref="A2:M2"/>
    <mergeCell ref="A3:H3"/>
    <mergeCell ref="A4:A5"/>
    <mergeCell ref="B4:B5"/>
    <mergeCell ref="C4:C5"/>
    <mergeCell ref="D4:D5"/>
    <mergeCell ref="E4:E5"/>
    <mergeCell ref="F4:F5"/>
    <mergeCell ref="G4:G5"/>
    <mergeCell ref="H4:J4"/>
    <mergeCell ref="K4:M4"/>
  </mergeCells>
  <printOptions horizontalCentered="1"/>
  <pageMargins left="0.70833333333333304" right="0.70833333333333304" top="0.74791666666666701" bottom="0.74791666666666701" header="0.511811023622047" footer="0.511811023622047"/>
  <pageSetup paperSize="9" scale="65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F9BF-8402-4068-9E4A-883CE029594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3540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</vt:i4>
      </vt:variant>
    </vt:vector>
  </HeadingPairs>
  <TitlesOfParts>
    <vt:vector size="31" baseType="lpstr">
      <vt:lpstr>LABOBAR </vt:lpstr>
      <vt:lpstr>UMSINI</vt:lpstr>
      <vt:lpstr>GN.DEMPO</vt:lpstr>
      <vt:lpstr>TIDAR </vt:lpstr>
      <vt:lpstr>KELUD</vt:lpstr>
      <vt:lpstr>DOROLONDA</vt:lpstr>
      <vt:lpstr>NGGAPULU</vt:lpstr>
      <vt:lpstr>SINABUNG</vt:lpstr>
      <vt:lpstr>LAMBELU</vt:lpstr>
      <vt:lpstr>BK.SIGUNTANG</vt:lpstr>
      <vt:lpstr>DOBONSOLO </vt:lpstr>
      <vt:lpstr>CIREMAI</vt:lpstr>
      <vt:lpstr>LABOBAR</vt:lpstr>
      <vt:lpstr>AWU </vt:lpstr>
      <vt:lpstr>BINAIYA</vt:lpstr>
      <vt:lpstr>TILONGKABILA </vt:lpstr>
      <vt:lpstr>TATAMAILAU</vt:lpstr>
      <vt:lpstr>BK.RAYA</vt:lpstr>
      <vt:lpstr>LAWIT</vt:lpstr>
      <vt:lpstr>KELIMUTU</vt:lpstr>
      <vt:lpstr>SIRIMAU </vt:lpstr>
      <vt:lpstr>LEUSER</vt:lpstr>
      <vt:lpstr>SANGIANG</vt:lpstr>
      <vt:lpstr>PANGRANGO</vt:lpstr>
      <vt:lpstr>WILIS</vt:lpstr>
      <vt:lpstr>JETLINER Voyage</vt:lpstr>
      <vt:lpstr>EGON</vt:lpstr>
      <vt:lpstr>JETLINER</vt:lpstr>
      <vt:lpstr>Sheet1</vt:lpstr>
      <vt:lpstr>'JETLINER Voyage'!Print_Area</vt:lpstr>
      <vt:lpstr>LABOBAR!Print_Area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Fikri Ramadhan</cp:lastModifiedBy>
  <cp:revision>814</cp:revision>
  <cp:lastPrinted>2025-07-01T11:04:41Z</cp:lastPrinted>
  <dcterms:created xsi:type="dcterms:W3CDTF">2016-05-16T02:32:14Z</dcterms:created>
  <dcterms:modified xsi:type="dcterms:W3CDTF">2025-12-05T11:57:05Z</dcterms:modified>
  <dc:language>en-US</dc:language>
</cp:coreProperties>
</file>